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unja.tepavac\Desktop\"/>
    </mc:Choice>
  </mc:AlternateContent>
  <xr:revisionPtr revIDLastSave="0" documentId="13_ncr:1_{AF97C7AA-ABF4-4F81-B990-AE443770D1D3}" xr6:coauthVersionLast="45" xr6:coauthVersionMax="45" xr10:uidLastSave="{00000000-0000-0000-0000-000000000000}"/>
  <bookViews>
    <workbookView xWindow="-120" yWindow="-120" windowWidth="38640" windowHeight="21240" tabRatio="790" xr2:uid="{00000000-000D-0000-FFFF-FFFF00000000}"/>
  </bookViews>
  <sheets>
    <sheet name="1 -sredstva" sheetId="19" r:id="rId1"/>
    <sheet name="1а - drž,sek,drž.sl.i nam." sheetId="10" r:id="rId2"/>
    <sheet name="1b - izabrana lica u Vl,NS i US" sheetId="6" r:id="rId3"/>
    <sheet name="1v -ostali" sheetId="7" r:id="rId4"/>
    <sheet name="1g -izabrana lica u pravosuđu" sheetId="8" r:id="rId5"/>
    <sheet name="1 d - jub. nagrade i otpremnine" sheetId="9" r:id="rId6"/>
    <sheet name="1 đ - projekcija plata" sheetId="18" r:id="rId7"/>
    <sheet name="prenos-1" sheetId="14" state="hidden" r:id="rId8"/>
    <sheet name="prenos-2" sheetId="15" state="hidden" r:id="rId9"/>
    <sheet name="prenos-3" sheetId="16" state="hidden" r:id="rId10"/>
    <sheet name="prenos-4" sheetId="17" state="hidden" r:id="rId11"/>
    <sheet name="Funkcije" sheetId="11" state="hidden" r:id="rId12"/>
    <sheet name="Korisnici" sheetId="12" state="hidden" r:id="rId13"/>
    <sheet name="NASLOVI" sheetId="13" state="hidden" r:id="rId14"/>
  </sheets>
  <definedNames>
    <definedName name="_xlnm._FilterDatabase" localSheetId="3" hidden="1">'1v -ostali'!$A$10:$A$502</definedName>
    <definedName name="_xlnm.Print_Area" localSheetId="5">'1 d - jub. nagrade i otpremnine'!$A$1:$D$20</definedName>
    <definedName name="_xlnm.Print_Area" localSheetId="0">'1 -sredstva'!$C$1:$T$56</definedName>
    <definedName name="_xlnm.Print_Area" localSheetId="1">'1а - drž,sek,drž.sl.i nam.'!$A$1:$AF$104</definedName>
    <definedName name="_xlnm.Print_Titles" localSheetId="0">'1 -sredstva'!$7:$9</definedName>
    <definedName name="_xlnm.Print_Titles" localSheetId="2">'1b - izabrana lica u Vl,NS i US'!$11:$12</definedName>
    <definedName name="_xlnm.Print_Titles" localSheetId="3">'1v -ostali'!$8:$12</definedName>
    <definedName name="_xlnm.Print_Titles" localSheetId="1">'1а - drž,sek,drž.sl.i nam.'!$B:$D,'1а - drž,sek,drž.sl.i nam.'!$9:$12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8" l="1"/>
  <c r="C4" i="18"/>
  <c r="AB137" i="7" l="1"/>
  <c r="AA137" i="7"/>
  <c r="X137" i="7"/>
  <c r="W137" i="7"/>
  <c r="T137" i="7"/>
  <c r="S137" i="7"/>
  <c r="AB136" i="7"/>
  <c r="AA136" i="7"/>
  <c r="X136" i="7"/>
  <c r="W136" i="7"/>
  <c r="T136" i="7"/>
  <c r="S136" i="7"/>
  <c r="AB135" i="7"/>
  <c r="AA135" i="7"/>
  <c r="X135" i="7"/>
  <c r="W135" i="7"/>
  <c r="T135" i="7"/>
  <c r="S135" i="7"/>
  <c r="AB134" i="7"/>
  <c r="AA134" i="7"/>
  <c r="X134" i="7"/>
  <c r="W134" i="7"/>
  <c r="T134" i="7"/>
  <c r="S134" i="7"/>
  <c r="AB133" i="7"/>
  <c r="AA133" i="7"/>
  <c r="X133" i="7"/>
  <c r="W133" i="7"/>
  <c r="T133" i="7"/>
  <c r="S133" i="7"/>
  <c r="AB132" i="7"/>
  <c r="AA132" i="7"/>
  <c r="X132" i="7"/>
  <c r="W132" i="7"/>
  <c r="T132" i="7"/>
  <c r="S132" i="7"/>
  <c r="AB131" i="7"/>
  <c r="AA131" i="7"/>
  <c r="X131" i="7"/>
  <c r="W131" i="7"/>
  <c r="T131" i="7"/>
  <c r="S131" i="7"/>
  <c r="AB130" i="7"/>
  <c r="AA130" i="7"/>
  <c r="X130" i="7"/>
  <c r="W130" i="7"/>
  <c r="T130" i="7"/>
  <c r="S130" i="7"/>
  <c r="AB129" i="7"/>
  <c r="AA129" i="7"/>
  <c r="X129" i="7"/>
  <c r="W129" i="7"/>
  <c r="T129" i="7"/>
  <c r="S129" i="7"/>
  <c r="AB128" i="7"/>
  <c r="AA128" i="7"/>
  <c r="X128" i="7"/>
  <c r="W128" i="7"/>
  <c r="T128" i="7"/>
  <c r="S128" i="7"/>
  <c r="AB127" i="7"/>
  <c r="AA127" i="7"/>
  <c r="X127" i="7"/>
  <c r="W127" i="7"/>
  <c r="T127" i="7"/>
  <c r="S127" i="7"/>
  <c r="AB126" i="7"/>
  <c r="AA126" i="7"/>
  <c r="X126" i="7"/>
  <c r="W126" i="7"/>
  <c r="T126" i="7"/>
  <c r="S126" i="7"/>
  <c r="AB125" i="7"/>
  <c r="AA125" i="7"/>
  <c r="X125" i="7"/>
  <c r="W125" i="7"/>
  <c r="T125" i="7"/>
  <c r="S125" i="7"/>
  <c r="AB124" i="7"/>
  <c r="AA124" i="7"/>
  <c r="X124" i="7"/>
  <c r="W124" i="7"/>
  <c r="T124" i="7"/>
  <c r="S124" i="7"/>
  <c r="AB123" i="7"/>
  <c r="AA123" i="7"/>
  <c r="X123" i="7"/>
  <c r="W123" i="7"/>
  <c r="T123" i="7"/>
  <c r="S123" i="7"/>
  <c r="AB122" i="7"/>
  <c r="AA122" i="7"/>
  <c r="X122" i="7"/>
  <c r="W122" i="7"/>
  <c r="T122" i="7"/>
  <c r="S122" i="7"/>
  <c r="AB121" i="7"/>
  <c r="AA121" i="7"/>
  <c r="X121" i="7"/>
  <c r="W121" i="7"/>
  <c r="T121" i="7"/>
  <c r="S121" i="7"/>
  <c r="AB120" i="7"/>
  <c r="AA120" i="7"/>
  <c r="X120" i="7"/>
  <c r="W120" i="7"/>
  <c r="T120" i="7"/>
  <c r="S120" i="7"/>
  <c r="AB119" i="7"/>
  <c r="AA119" i="7"/>
  <c r="X119" i="7"/>
  <c r="W119" i="7"/>
  <c r="T119" i="7"/>
  <c r="S119" i="7"/>
  <c r="AB118" i="7"/>
  <c r="AA118" i="7"/>
  <c r="X118" i="7"/>
  <c r="W118" i="7"/>
  <c r="T118" i="7"/>
  <c r="S118" i="7"/>
  <c r="AB117" i="7"/>
  <c r="AA117" i="7"/>
  <c r="X117" i="7"/>
  <c r="W117" i="7"/>
  <c r="T117" i="7"/>
  <c r="S117" i="7"/>
  <c r="AB116" i="7"/>
  <c r="AA116" i="7"/>
  <c r="X116" i="7"/>
  <c r="W116" i="7"/>
  <c r="T116" i="7"/>
  <c r="S116" i="7"/>
  <c r="AB115" i="7"/>
  <c r="AA115" i="7"/>
  <c r="X115" i="7"/>
  <c r="W115" i="7"/>
  <c r="T115" i="7"/>
  <c r="S115" i="7"/>
  <c r="AB114" i="7"/>
  <c r="AA114" i="7"/>
  <c r="X114" i="7"/>
  <c r="W114" i="7"/>
  <c r="T114" i="7"/>
  <c r="S114" i="7"/>
  <c r="AB113" i="7"/>
  <c r="AA113" i="7"/>
  <c r="X113" i="7"/>
  <c r="W113" i="7"/>
  <c r="T113" i="7"/>
  <c r="S113" i="7"/>
  <c r="AB112" i="7"/>
  <c r="AA112" i="7"/>
  <c r="X112" i="7"/>
  <c r="W112" i="7"/>
  <c r="T112" i="7"/>
  <c r="S112" i="7"/>
  <c r="AB111" i="7"/>
  <c r="AA111" i="7"/>
  <c r="X111" i="7"/>
  <c r="W111" i="7"/>
  <c r="T111" i="7"/>
  <c r="S111" i="7"/>
  <c r="AB110" i="7"/>
  <c r="AA110" i="7"/>
  <c r="X110" i="7"/>
  <c r="W110" i="7"/>
  <c r="T110" i="7"/>
  <c r="S110" i="7"/>
  <c r="AB109" i="7"/>
  <c r="AA109" i="7"/>
  <c r="X109" i="7"/>
  <c r="W109" i="7"/>
  <c r="T109" i="7"/>
  <c r="S109" i="7"/>
  <c r="AB108" i="7"/>
  <c r="AA108" i="7"/>
  <c r="X108" i="7"/>
  <c r="W108" i="7"/>
  <c r="T108" i="7"/>
  <c r="S108" i="7"/>
  <c r="AB107" i="7"/>
  <c r="AA107" i="7"/>
  <c r="X107" i="7"/>
  <c r="W107" i="7"/>
  <c r="T107" i="7"/>
  <c r="S107" i="7"/>
  <c r="AB106" i="7"/>
  <c r="AA106" i="7"/>
  <c r="X106" i="7"/>
  <c r="W106" i="7"/>
  <c r="T106" i="7"/>
  <c r="S106" i="7"/>
  <c r="AB105" i="7"/>
  <c r="AA105" i="7"/>
  <c r="X105" i="7"/>
  <c r="W105" i="7"/>
  <c r="T105" i="7"/>
  <c r="S105" i="7"/>
  <c r="AB104" i="7"/>
  <c r="AA104" i="7"/>
  <c r="X104" i="7"/>
  <c r="W104" i="7"/>
  <c r="T104" i="7"/>
  <c r="S104" i="7"/>
  <c r="AB103" i="7"/>
  <c r="AA103" i="7"/>
  <c r="X103" i="7"/>
  <c r="W103" i="7"/>
  <c r="T103" i="7"/>
  <c r="S103" i="7"/>
  <c r="AB102" i="7"/>
  <c r="AA102" i="7"/>
  <c r="X102" i="7"/>
  <c r="W102" i="7"/>
  <c r="T102" i="7"/>
  <c r="S102" i="7"/>
  <c r="AB101" i="7"/>
  <c r="AA101" i="7"/>
  <c r="X101" i="7"/>
  <c r="W101" i="7"/>
  <c r="T101" i="7"/>
  <c r="S101" i="7"/>
  <c r="AB100" i="7"/>
  <c r="AA100" i="7"/>
  <c r="X100" i="7"/>
  <c r="W100" i="7"/>
  <c r="T100" i="7"/>
  <c r="S100" i="7"/>
  <c r="AB99" i="7"/>
  <c r="AA99" i="7"/>
  <c r="X99" i="7"/>
  <c r="W99" i="7"/>
  <c r="T99" i="7"/>
  <c r="S99" i="7"/>
  <c r="AB98" i="7"/>
  <c r="AA98" i="7"/>
  <c r="X98" i="7"/>
  <c r="W98" i="7"/>
  <c r="T98" i="7"/>
  <c r="S98" i="7"/>
  <c r="AB97" i="7"/>
  <c r="AA97" i="7"/>
  <c r="X97" i="7"/>
  <c r="W97" i="7"/>
  <c r="T97" i="7"/>
  <c r="S97" i="7"/>
  <c r="AB96" i="7"/>
  <c r="AA96" i="7"/>
  <c r="X96" i="7"/>
  <c r="W96" i="7"/>
  <c r="T96" i="7"/>
  <c r="S96" i="7"/>
  <c r="AB95" i="7"/>
  <c r="AA95" i="7"/>
  <c r="X95" i="7"/>
  <c r="W95" i="7"/>
  <c r="T95" i="7"/>
  <c r="S95" i="7"/>
  <c r="AB94" i="7"/>
  <c r="AA94" i="7"/>
  <c r="X94" i="7"/>
  <c r="W94" i="7"/>
  <c r="T94" i="7"/>
  <c r="S94" i="7"/>
  <c r="AB93" i="7"/>
  <c r="AA93" i="7"/>
  <c r="X93" i="7"/>
  <c r="W93" i="7"/>
  <c r="T93" i="7"/>
  <c r="S93" i="7"/>
  <c r="AB92" i="7"/>
  <c r="AA92" i="7"/>
  <c r="X92" i="7"/>
  <c r="W92" i="7"/>
  <c r="T92" i="7"/>
  <c r="S92" i="7"/>
  <c r="AB91" i="7"/>
  <c r="AA91" i="7"/>
  <c r="X91" i="7"/>
  <c r="W91" i="7"/>
  <c r="T91" i="7"/>
  <c r="S91" i="7"/>
  <c r="AB90" i="7"/>
  <c r="AA90" i="7"/>
  <c r="X90" i="7"/>
  <c r="W90" i="7"/>
  <c r="T90" i="7"/>
  <c r="S90" i="7"/>
  <c r="AB89" i="7"/>
  <c r="AA89" i="7"/>
  <c r="X89" i="7"/>
  <c r="W89" i="7"/>
  <c r="T89" i="7"/>
  <c r="S89" i="7"/>
  <c r="AB88" i="7"/>
  <c r="AA88" i="7"/>
  <c r="X88" i="7"/>
  <c r="W88" i="7"/>
  <c r="T88" i="7"/>
  <c r="S88" i="7"/>
  <c r="AB87" i="7"/>
  <c r="AA87" i="7"/>
  <c r="X87" i="7"/>
  <c r="W87" i="7"/>
  <c r="T87" i="7"/>
  <c r="S87" i="7"/>
  <c r="AB86" i="7"/>
  <c r="AA86" i="7"/>
  <c r="X86" i="7"/>
  <c r="W86" i="7"/>
  <c r="T86" i="7"/>
  <c r="S86" i="7"/>
  <c r="AB85" i="7"/>
  <c r="AA85" i="7"/>
  <c r="X85" i="7"/>
  <c r="W85" i="7"/>
  <c r="T85" i="7"/>
  <c r="S85" i="7"/>
  <c r="AB84" i="7"/>
  <c r="AA84" i="7"/>
  <c r="X84" i="7"/>
  <c r="W84" i="7"/>
  <c r="T84" i="7"/>
  <c r="S84" i="7"/>
  <c r="AB83" i="7"/>
  <c r="AA83" i="7"/>
  <c r="X83" i="7"/>
  <c r="W83" i="7"/>
  <c r="T83" i="7"/>
  <c r="S83" i="7"/>
  <c r="AB82" i="7"/>
  <c r="AA82" i="7"/>
  <c r="X82" i="7"/>
  <c r="W82" i="7"/>
  <c r="T82" i="7"/>
  <c r="S82" i="7"/>
  <c r="AB81" i="7"/>
  <c r="AA81" i="7"/>
  <c r="X81" i="7"/>
  <c r="W81" i="7"/>
  <c r="T81" i="7"/>
  <c r="S81" i="7"/>
  <c r="AB80" i="7"/>
  <c r="AA80" i="7"/>
  <c r="X80" i="7"/>
  <c r="W80" i="7"/>
  <c r="T80" i="7"/>
  <c r="S80" i="7"/>
  <c r="AB79" i="7"/>
  <c r="AA79" i="7"/>
  <c r="X79" i="7"/>
  <c r="W79" i="7"/>
  <c r="T79" i="7"/>
  <c r="S79" i="7"/>
  <c r="AB78" i="7"/>
  <c r="AA78" i="7"/>
  <c r="X78" i="7"/>
  <c r="W78" i="7"/>
  <c r="T78" i="7"/>
  <c r="S78" i="7"/>
  <c r="R137" i="7"/>
  <c r="Q137" i="7"/>
  <c r="P137" i="7"/>
  <c r="R136" i="7"/>
  <c r="Q136" i="7"/>
  <c r="P136" i="7"/>
  <c r="R135" i="7"/>
  <c r="Q135" i="7"/>
  <c r="P135" i="7"/>
  <c r="R134" i="7"/>
  <c r="Q134" i="7"/>
  <c r="P134" i="7"/>
  <c r="R133" i="7"/>
  <c r="Q133" i="7"/>
  <c r="P133" i="7"/>
  <c r="R132" i="7"/>
  <c r="Q132" i="7"/>
  <c r="P132" i="7"/>
  <c r="R131" i="7"/>
  <c r="Q131" i="7"/>
  <c r="P131" i="7"/>
  <c r="R130" i="7"/>
  <c r="Q130" i="7"/>
  <c r="P130" i="7"/>
  <c r="R129" i="7"/>
  <c r="Q129" i="7"/>
  <c r="P129" i="7"/>
  <c r="R128" i="7"/>
  <c r="Q128" i="7"/>
  <c r="P128" i="7"/>
  <c r="R127" i="7"/>
  <c r="Q127" i="7"/>
  <c r="P127" i="7"/>
  <c r="R126" i="7"/>
  <c r="Q126" i="7"/>
  <c r="P126" i="7"/>
  <c r="R125" i="7"/>
  <c r="Q125" i="7"/>
  <c r="P125" i="7"/>
  <c r="R124" i="7"/>
  <c r="Q124" i="7"/>
  <c r="P124" i="7"/>
  <c r="R123" i="7"/>
  <c r="Q123" i="7"/>
  <c r="P123" i="7"/>
  <c r="R122" i="7"/>
  <c r="Q122" i="7"/>
  <c r="P122" i="7"/>
  <c r="R121" i="7"/>
  <c r="Q121" i="7"/>
  <c r="P121" i="7"/>
  <c r="R120" i="7"/>
  <c r="Q120" i="7"/>
  <c r="P120" i="7"/>
  <c r="R119" i="7"/>
  <c r="Q119" i="7"/>
  <c r="P119" i="7"/>
  <c r="R118" i="7"/>
  <c r="Q118" i="7"/>
  <c r="P118" i="7"/>
  <c r="R117" i="7"/>
  <c r="Q117" i="7"/>
  <c r="P117" i="7"/>
  <c r="R116" i="7"/>
  <c r="Q116" i="7"/>
  <c r="P116" i="7"/>
  <c r="R115" i="7"/>
  <c r="Q115" i="7"/>
  <c r="P115" i="7"/>
  <c r="R114" i="7"/>
  <c r="Q114" i="7"/>
  <c r="P114" i="7"/>
  <c r="R113" i="7"/>
  <c r="Q113" i="7"/>
  <c r="P113" i="7"/>
  <c r="R112" i="7"/>
  <c r="Q112" i="7"/>
  <c r="P112" i="7"/>
  <c r="R111" i="7"/>
  <c r="Q111" i="7"/>
  <c r="P111" i="7"/>
  <c r="R110" i="7"/>
  <c r="Q110" i="7"/>
  <c r="P110" i="7"/>
  <c r="R109" i="7"/>
  <c r="Q109" i="7"/>
  <c r="P109" i="7"/>
  <c r="R108" i="7"/>
  <c r="Q108" i="7"/>
  <c r="P108" i="7"/>
  <c r="R107" i="7"/>
  <c r="Q107" i="7"/>
  <c r="P107" i="7"/>
  <c r="R106" i="7"/>
  <c r="Q106" i="7"/>
  <c r="P106" i="7"/>
  <c r="R105" i="7"/>
  <c r="Q105" i="7"/>
  <c r="P105" i="7"/>
  <c r="R104" i="7"/>
  <c r="Q104" i="7"/>
  <c r="P104" i="7"/>
  <c r="R103" i="7"/>
  <c r="Q103" i="7"/>
  <c r="P103" i="7"/>
  <c r="R102" i="7"/>
  <c r="Q102" i="7"/>
  <c r="P102" i="7"/>
  <c r="R101" i="7"/>
  <c r="Q101" i="7"/>
  <c r="P101" i="7"/>
  <c r="R100" i="7"/>
  <c r="Q100" i="7"/>
  <c r="P100" i="7"/>
  <c r="R99" i="7"/>
  <c r="Q99" i="7"/>
  <c r="P99" i="7"/>
  <c r="R98" i="7"/>
  <c r="Q98" i="7"/>
  <c r="P98" i="7"/>
  <c r="R97" i="7"/>
  <c r="Q97" i="7"/>
  <c r="P97" i="7"/>
  <c r="R96" i="7"/>
  <c r="Q96" i="7"/>
  <c r="P96" i="7"/>
  <c r="R95" i="7"/>
  <c r="Q95" i="7"/>
  <c r="P95" i="7"/>
  <c r="R94" i="7"/>
  <c r="Q94" i="7"/>
  <c r="P94" i="7"/>
  <c r="R93" i="7"/>
  <c r="Q93" i="7"/>
  <c r="P93" i="7"/>
  <c r="R92" i="7"/>
  <c r="Q92" i="7"/>
  <c r="P92" i="7"/>
  <c r="R91" i="7"/>
  <c r="Q91" i="7"/>
  <c r="P91" i="7"/>
  <c r="R90" i="7"/>
  <c r="Q90" i="7"/>
  <c r="P90" i="7"/>
  <c r="R89" i="7"/>
  <c r="Q89" i="7"/>
  <c r="P89" i="7"/>
  <c r="R88" i="7"/>
  <c r="Q88" i="7"/>
  <c r="P88" i="7"/>
  <c r="R87" i="7"/>
  <c r="Q87" i="7"/>
  <c r="P87" i="7"/>
  <c r="R86" i="7"/>
  <c r="Q86" i="7"/>
  <c r="P86" i="7"/>
  <c r="R85" i="7"/>
  <c r="Q85" i="7"/>
  <c r="P85" i="7"/>
  <c r="R84" i="7"/>
  <c r="Q84" i="7"/>
  <c r="P84" i="7"/>
  <c r="R83" i="7"/>
  <c r="Q83" i="7"/>
  <c r="P83" i="7"/>
  <c r="R82" i="7"/>
  <c r="Q82" i="7"/>
  <c r="P82" i="7"/>
  <c r="R81" i="7"/>
  <c r="Q81" i="7"/>
  <c r="P81" i="7"/>
  <c r="R80" i="7"/>
  <c r="Q80" i="7"/>
  <c r="P80" i="7"/>
  <c r="R79" i="7"/>
  <c r="Q79" i="7"/>
  <c r="P79" i="7"/>
  <c r="R78" i="7"/>
  <c r="Q78" i="7"/>
  <c r="P7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F78" i="7"/>
  <c r="G78" i="7"/>
  <c r="F79" i="7"/>
  <c r="G79" i="7"/>
  <c r="F80" i="7"/>
  <c r="G80" i="7"/>
  <c r="F81" i="7"/>
  <c r="G81" i="7"/>
  <c r="F82" i="7"/>
  <c r="G82" i="7"/>
  <c r="A82" i="7" s="1"/>
  <c r="F83" i="7"/>
  <c r="G83" i="7"/>
  <c r="A83" i="7" s="1"/>
  <c r="F84" i="7"/>
  <c r="G84" i="7"/>
  <c r="F85" i="7"/>
  <c r="G85" i="7"/>
  <c r="F86" i="7"/>
  <c r="G86" i="7"/>
  <c r="F87" i="7"/>
  <c r="G87" i="7"/>
  <c r="F88" i="7"/>
  <c r="G88" i="7"/>
  <c r="A88" i="7" s="1"/>
  <c r="F89" i="7"/>
  <c r="G89" i="7"/>
  <c r="F90" i="7"/>
  <c r="G90" i="7"/>
  <c r="F91" i="7"/>
  <c r="G91" i="7"/>
  <c r="F92" i="7"/>
  <c r="G92" i="7"/>
  <c r="F93" i="7"/>
  <c r="G93" i="7"/>
  <c r="F94" i="7"/>
  <c r="G94" i="7"/>
  <c r="A94" i="7" s="1"/>
  <c r="F95" i="7"/>
  <c r="G95" i="7"/>
  <c r="F96" i="7"/>
  <c r="G96" i="7"/>
  <c r="F97" i="7"/>
  <c r="G97" i="7"/>
  <c r="F98" i="7"/>
  <c r="G98" i="7"/>
  <c r="F99" i="7"/>
  <c r="G99" i="7"/>
  <c r="F100" i="7"/>
  <c r="G100" i="7"/>
  <c r="A100" i="7" s="1"/>
  <c r="F101" i="7"/>
  <c r="G101" i="7"/>
  <c r="F102" i="7"/>
  <c r="G102" i="7"/>
  <c r="F103" i="7"/>
  <c r="G103" i="7"/>
  <c r="F104" i="7"/>
  <c r="G104" i="7"/>
  <c r="F105" i="7"/>
  <c r="G105" i="7"/>
  <c r="F106" i="7"/>
  <c r="G106" i="7"/>
  <c r="A106" i="7" s="1"/>
  <c r="F107" i="7"/>
  <c r="G107" i="7"/>
  <c r="F108" i="7"/>
  <c r="G108" i="7"/>
  <c r="F109" i="7"/>
  <c r="G109" i="7"/>
  <c r="F110" i="7"/>
  <c r="G110" i="7"/>
  <c r="F111" i="7"/>
  <c r="G111" i="7"/>
  <c r="F112" i="7"/>
  <c r="G112" i="7"/>
  <c r="A112" i="7" s="1"/>
  <c r="F113" i="7"/>
  <c r="G113" i="7"/>
  <c r="F114" i="7"/>
  <c r="G114" i="7"/>
  <c r="F115" i="7"/>
  <c r="G115" i="7"/>
  <c r="F116" i="7"/>
  <c r="G116" i="7"/>
  <c r="F117" i="7"/>
  <c r="G117" i="7"/>
  <c r="F118" i="7"/>
  <c r="G118" i="7"/>
  <c r="A118" i="7" s="1"/>
  <c r="F119" i="7"/>
  <c r="G119" i="7"/>
  <c r="F120" i="7"/>
  <c r="G120" i="7"/>
  <c r="F121" i="7"/>
  <c r="G121" i="7"/>
  <c r="F122" i="7"/>
  <c r="G122" i="7"/>
  <c r="F123" i="7"/>
  <c r="G123" i="7"/>
  <c r="F124" i="7"/>
  <c r="G124" i="7"/>
  <c r="A124" i="7" s="1"/>
  <c r="F125" i="7"/>
  <c r="G125" i="7"/>
  <c r="F126" i="7"/>
  <c r="G126" i="7"/>
  <c r="F127" i="7"/>
  <c r="G127" i="7"/>
  <c r="F128" i="7"/>
  <c r="G128" i="7"/>
  <c r="F129" i="7"/>
  <c r="G129" i="7"/>
  <c r="F130" i="7"/>
  <c r="G130" i="7"/>
  <c r="A130" i="7" s="1"/>
  <c r="F131" i="7"/>
  <c r="G131" i="7"/>
  <c r="F132" i="7"/>
  <c r="G132" i="7"/>
  <c r="F133" i="7"/>
  <c r="G133" i="7"/>
  <c r="F134" i="7"/>
  <c r="G134" i="7"/>
  <c r="F135" i="7"/>
  <c r="G135" i="7"/>
  <c r="F136" i="7"/>
  <c r="G136" i="7"/>
  <c r="A136" i="7" s="1"/>
  <c r="F137" i="7"/>
  <c r="G137" i="7"/>
  <c r="F138" i="7"/>
  <c r="G138" i="7"/>
  <c r="F139" i="7"/>
  <c r="G139" i="7"/>
  <c r="F140" i="7"/>
  <c r="G140" i="7"/>
  <c r="F141" i="7"/>
  <c r="G141" i="7"/>
  <c r="F142" i="7"/>
  <c r="G142" i="7"/>
  <c r="A142" i="7" s="1"/>
  <c r="F143" i="7"/>
  <c r="G143" i="7"/>
  <c r="A143" i="7" s="1"/>
  <c r="F144" i="7"/>
  <c r="G144" i="7"/>
  <c r="F145" i="7"/>
  <c r="G145" i="7"/>
  <c r="F146" i="7"/>
  <c r="G146" i="7"/>
  <c r="F147" i="7"/>
  <c r="G147" i="7"/>
  <c r="F148" i="7"/>
  <c r="G148" i="7"/>
  <c r="A148" i="7" s="1"/>
  <c r="F149" i="7"/>
  <c r="G149" i="7"/>
  <c r="F150" i="7"/>
  <c r="G150" i="7"/>
  <c r="F151" i="7"/>
  <c r="G151" i="7"/>
  <c r="F152" i="7"/>
  <c r="G152" i="7"/>
  <c r="F153" i="7"/>
  <c r="G153" i="7"/>
  <c r="F154" i="7"/>
  <c r="G154" i="7"/>
  <c r="A154" i="7" s="1"/>
  <c r="F155" i="7"/>
  <c r="G155" i="7"/>
  <c r="A155" i="7" s="1"/>
  <c r="F156" i="7"/>
  <c r="G156" i="7"/>
  <c r="F157" i="7"/>
  <c r="G157" i="7"/>
  <c r="F158" i="7"/>
  <c r="G158" i="7"/>
  <c r="F159" i="7"/>
  <c r="G159" i="7"/>
  <c r="F160" i="7"/>
  <c r="G160" i="7"/>
  <c r="A160" i="7" s="1"/>
  <c r="F161" i="7"/>
  <c r="G161" i="7"/>
  <c r="F162" i="7"/>
  <c r="G162" i="7"/>
  <c r="F163" i="7"/>
  <c r="G163" i="7"/>
  <c r="F164" i="7"/>
  <c r="G164" i="7"/>
  <c r="F165" i="7"/>
  <c r="G165" i="7"/>
  <c r="F166" i="7"/>
  <c r="G166" i="7"/>
  <c r="A166" i="7" s="1"/>
  <c r="F167" i="7"/>
  <c r="G167" i="7"/>
  <c r="A167" i="7" s="1"/>
  <c r="F168" i="7"/>
  <c r="G168" i="7"/>
  <c r="F169" i="7"/>
  <c r="G169" i="7"/>
  <c r="F170" i="7"/>
  <c r="G170" i="7"/>
  <c r="F171" i="7"/>
  <c r="G171" i="7"/>
  <c r="F172" i="7"/>
  <c r="G172" i="7"/>
  <c r="A172" i="7" s="1"/>
  <c r="F173" i="7"/>
  <c r="G173" i="7"/>
  <c r="A286" i="7"/>
  <c r="A287" i="7"/>
  <c r="A288" i="7"/>
  <c r="A289" i="7"/>
  <c r="A290" i="7"/>
  <c r="A291" i="7"/>
  <c r="A292" i="7"/>
  <c r="A293" i="7"/>
  <c r="A294" i="7"/>
  <c r="A295" i="7"/>
  <c r="A78" i="7"/>
  <c r="A79" i="7"/>
  <c r="A80" i="7"/>
  <c r="A81" i="7"/>
  <c r="A84" i="7"/>
  <c r="A85" i="7"/>
  <c r="A86" i="7"/>
  <c r="A87" i="7"/>
  <c r="A89" i="7"/>
  <c r="A90" i="7"/>
  <c r="A91" i="7"/>
  <c r="A92" i="7"/>
  <c r="A93" i="7"/>
  <c r="A95" i="7"/>
  <c r="A96" i="7"/>
  <c r="A97" i="7"/>
  <c r="A98" i="7"/>
  <c r="A99" i="7"/>
  <c r="A101" i="7"/>
  <c r="A102" i="7"/>
  <c r="A103" i="7"/>
  <c r="A104" i="7"/>
  <c r="A105" i="7"/>
  <c r="A107" i="7"/>
  <c r="A108" i="7"/>
  <c r="A109" i="7"/>
  <c r="A110" i="7"/>
  <c r="A111" i="7"/>
  <c r="A113" i="7"/>
  <c r="A114" i="7"/>
  <c r="A115" i="7"/>
  <c r="A116" i="7"/>
  <c r="A117" i="7"/>
  <c r="A119" i="7"/>
  <c r="A120" i="7"/>
  <c r="A121" i="7"/>
  <c r="A122" i="7"/>
  <c r="A123" i="7"/>
  <c r="A125" i="7"/>
  <c r="A126" i="7"/>
  <c r="A127" i="7"/>
  <c r="A128" i="7"/>
  <c r="A129" i="7"/>
  <c r="A131" i="7"/>
  <c r="A132" i="7"/>
  <c r="A133" i="7"/>
  <c r="A134" i="7"/>
  <c r="A135" i="7"/>
  <c r="A137" i="7"/>
  <c r="A138" i="7"/>
  <c r="A139" i="7"/>
  <c r="A140" i="7"/>
  <c r="A141" i="7"/>
  <c r="A144" i="7"/>
  <c r="A145" i="7"/>
  <c r="A146" i="7"/>
  <c r="A147" i="7"/>
  <c r="A149" i="7"/>
  <c r="A150" i="7"/>
  <c r="A151" i="7"/>
  <c r="A152" i="7"/>
  <c r="A153" i="7"/>
  <c r="A156" i="7"/>
  <c r="A157" i="7"/>
  <c r="A158" i="7"/>
  <c r="A159" i="7"/>
  <c r="A161" i="7"/>
  <c r="A162" i="7"/>
  <c r="A163" i="7"/>
  <c r="A164" i="7"/>
  <c r="A165" i="7"/>
  <c r="A168" i="7"/>
  <c r="A169" i="7"/>
  <c r="A170" i="7"/>
  <c r="A171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P294" i="7" l="1"/>
  <c r="S294" i="7" s="1"/>
  <c r="N286" i="7"/>
  <c r="P286" i="7" s="1"/>
  <c r="N287" i="7"/>
  <c r="P287" i="7" s="1"/>
  <c r="N288" i="7"/>
  <c r="P288" i="7" s="1"/>
  <c r="N289" i="7"/>
  <c r="P289" i="7" s="1"/>
  <c r="N290" i="7"/>
  <c r="Q290" i="7" s="1"/>
  <c r="N291" i="7"/>
  <c r="P291" i="7" s="1"/>
  <c r="N292" i="7"/>
  <c r="P292" i="7" s="1"/>
  <c r="N293" i="7"/>
  <c r="P293" i="7" s="1"/>
  <c r="N294" i="7"/>
  <c r="Q294" i="7" s="1"/>
  <c r="N295" i="7"/>
  <c r="P295" i="7" s="1"/>
  <c r="F286" i="7"/>
  <c r="G286" i="7"/>
  <c r="F287" i="7"/>
  <c r="G287" i="7"/>
  <c r="F288" i="7"/>
  <c r="G288" i="7"/>
  <c r="F289" i="7"/>
  <c r="G289" i="7"/>
  <c r="F290" i="7"/>
  <c r="G290" i="7"/>
  <c r="F291" i="7"/>
  <c r="G291" i="7"/>
  <c r="F292" i="7"/>
  <c r="G292" i="7"/>
  <c r="F293" i="7"/>
  <c r="G293" i="7"/>
  <c r="F294" i="7"/>
  <c r="G294" i="7"/>
  <c r="F295" i="7"/>
  <c r="G295" i="7"/>
  <c r="F296" i="7"/>
  <c r="G296" i="7"/>
  <c r="Q246" i="7"/>
  <c r="R239" i="7"/>
  <c r="Q237" i="7"/>
  <c r="Q230" i="7"/>
  <c r="Q227" i="7"/>
  <c r="P239" i="7"/>
  <c r="P237" i="7"/>
  <c r="P227" i="7"/>
  <c r="N250" i="7"/>
  <c r="R250" i="7" s="1"/>
  <c r="N249" i="7"/>
  <c r="P249" i="7" s="1"/>
  <c r="N248" i="7"/>
  <c r="N247" i="7"/>
  <c r="P247" i="7" s="1"/>
  <c r="N246" i="7"/>
  <c r="R246" i="7" s="1"/>
  <c r="N245" i="7"/>
  <c r="R245" i="7" s="1"/>
  <c r="N244" i="7"/>
  <c r="N243" i="7"/>
  <c r="R243" i="7" s="1"/>
  <c r="N242" i="7"/>
  <c r="R242" i="7" s="1"/>
  <c r="N241" i="7"/>
  <c r="P241" i="7" s="1"/>
  <c r="N240" i="7"/>
  <c r="P240" i="7" s="1"/>
  <c r="N239" i="7"/>
  <c r="Q239" i="7" s="1"/>
  <c r="N238" i="7"/>
  <c r="R238" i="7" s="1"/>
  <c r="N237" i="7"/>
  <c r="R237" i="7" s="1"/>
  <c r="N236" i="7"/>
  <c r="N235" i="7"/>
  <c r="R235" i="7" s="1"/>
  <c r="N234" i="7"/>
  <c r="R234" i="7" s="1"/>
  <c r="N233" i="7"/>
  <c r="Q233" i="7" s="1"/>
  <c r="N232" i="7"/>
  <c r="N231" i="7"/>
  <c r="P231" i="7" s="1"/>
  <c r="N230" i="7"/>
  <c r="R230" i="7" s="1"/>
  <c r="N229" i="7"/>
  <c r="R229" i="7" s="1"/>
  <c r="N228" i="7"/>
  <c r="N227" i="7"/>
  <c r="R227" i="7" s="1"/>
  <c r="N226" i="7"/>
  <c r="R226" i="7" s="1"/>
  <c r="N225" i="7"/>
  <c r="P225" i="7" s="1"/>
  <c r="N224" i="7"/>
  <c r="P224" i="7" s="1"/>
  <c r="N223" i="7"/>
  <c r="Q223" i="7" s="1"/>
  <c r="N222" i="7"/>
  <c r="R222" i="7" s="1"/>
  <c r="N221" i="7"/>
  <c r="R221" i="7" s="1"/>
  <c r="N220" i="7"/>
  <c r="N219" i="7"/>
  <c r="R219" i="7" s="1"/>
  <c r="N218" i="7"/>
  <c r="R218" i="7" s="1"/>
  <c r="N217" i="7"/>
  <c r="Q217" i="7" s="1"/>
  <c r="N216" i="7"/>
  <c r="N215" i="7"/>
  <c r="P215" i="7" s="1"/>
  <c r="N214" i="7"/>
  <c r="R214" i="7" s="1"/>
  <c r="N213" i="7"/>
  <c r="R213" i="7" s="1"/>
  <c r="N212" i="7"/>
  <c r="N211" i="7"/>
  <c r="R211" i="7" s="1"/>
  <c r="N210" i="7"/>
  <c r="R210" i="7" s="1"/>
  <c r="N209" i="7"/>
  <c r="P209" i="7" s="1"/>
  <c r="N208" i="7"/>
  <c r="N207" i="7"/>
  <c r="Q207" i="7" s="1"/>
  <c r="N206" i="7"/>
  <c r="R206" i="7" s="1"/>
  <c r="N205" i="7"/>
  <c r="R205" i="7" s="1"/>
  <c r="N204" i="7"/>
  <c r="N203" i="7"/>
  <c r="R203" i="7" s="1"/>
  <c r="N202" i="7"/>
  <c r="R202" i="7" s="1"/>
  <c r="N201" i="7"/>
  <c r="Q201" i="7" s="1"/>
  <c r="N200" i="7"/>
  <c r="N199" i="7"/>
  <c r="P199" i="7" s="1"/>
  <c r="F199" i="7"/>
  <c r="G199" i="7"/>
  <c r="F200" i="7"/>
  <c r="G200" i="7"/>
  <c r="F201" i="7"/>
  <c r="G201" i="7"/>
  <c r="F202" i="7"/>
  <c r="G202" i="7"/>
  <c r="F203" i="7"/>
  <c r="G203" i="7"/>
  <c r="F204" i="7"/>
  <c r="G204" i="7"/>
  <c r="F205" i="7"/>
  <c r="G205" i="7"/>
  <c r="F206" i="7"/>
  <c r="G206" i="7"/>
  <c r="F207" i="7"/>
  <c r="G207" i="7"/>
  <c r="F208" i="7"/>
  <c r="G208" i="7"/>
  <c r="F209" i="7"/>
  <c r="G209" i="7"/>
  <c r="F210" i="7"/>
  <c r="G210" i="7"/>
  <c r="F211" i="7"/>
  <c r="G211" i="7"/>
  <c r="F212" i="7"/>
  <c r="G212" i="7"/>
  <c r="F213" i="7"/>
  <c r="G213" i="7"/>
  <c r="F214" i="7"/>
  <c r="G214" i="7"/>
  <c r="F215" i="7"/>
  <c r="G215" i="7"/>
  <c r="F216" i="7"/>
  <c r="G216" i="7"/>
  <c r="F217" i="7"/>
  <c r="G217" i="7"/>
  <c r="F218" i="7"/>
  <c r="G218" i="7"/>
  <c r="F219" i="7"/>
  <c r="G219" i="7"/>
  <c r="F220" i="7"/>
  <c r="G220" i="7"/>
  <c r="F221" i="7"/>
  <c r="G221" i="7"/>
  <c r="F222" i="7"/>
  <c r="G222" i="7"/>
  <c r="F223" i="7"/>
  <c r="G223" i="7"/>
  <c r="F224" i="7"/>
  <c r="G224" i="7"/>
  <c r="F225" i="7"/>
  <c r="G225" i="7"/>
  <c r="F226" i="7"/>
  <c r="G226" i="7"/>
  <c r="F227" i="7"/>
  <c r="G227" i="7"/>
  <c r="F228" i="7"/>
  <c r="G228" i="7"/>
  <c r="F229" i="7"/>
  <c r="G229" i="7"/>
  <c r="F230" i="7"/>
  <c r="G230" i="7"/>
  <c r="F231" i="7"/>
  <c r="G231" i="7"/>
  <c r="F232" i="7"/>
  <c r="G232" i="7"/>
  <c r="F233" i="7"/>
  <c r="G233" i="7"/>
  <c r="F234" i="7"/>
  <c r="G234" i="7"/>
  <c r="F235" i="7"/>
  <c r="G235" i="7"/>
  <c r="F236" i="7"/>
  <c r="G236" i="7"/>
  <c r="F237" i="7"/>
  <c r="G237" i="7"/>
  <c r="F238" i="7"/>
  <c r="G238" i="7"/>
  <c r="F239" i="7"/>
  <c r="G239" i="7"/>
  <c r="F240" i="7"/>
  <c r="G240" i="7"/>
  <c r="F241" i="7"/>
  <c r="G241" i="7"/>
  <c r="F242" i="7"/>
  <c r="G242" i="7"/>
  <c r="F243" i="7"/>
  <c r="G243" i="7"/>
  <c r="F244" i="7"/>
  <c r="G244" i="7"/>
  <c r="F245" i="7"/>
  <c r="G245" i="7"/>
  <c r="F246" i="7"/>
  <c r="G246" i="7"/>
  <c r="F247" i="7"/>
  <c r="G247" i="7"/>
  <c r="F248" i="7"/>
  <c r="G248" i="7"/>
  <c r="F249" i="7"/>
  <c r="G249" i="7"/>
  <c r="F250" i="7"/>
  <c r="G250" i="7"/>
  <c r="F251" i="7"/>
  <c r="G251" i="7"/>
  <c r="F252" i="7"/>
  <c r="G252" i="7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97" i="7"/>
  <c r="G297" i="7"/>
  <c r="F298" i="7"/>
  <c r="G298" i="7"/>
  <c r="F299" i="7"/>
  <c r="G299" i="7"/>
  <c r="R199" i="7" l="1"/>
  <c r="P205" i="7"/>
  <c r="Q211" i="7"/>
  <c r="R247" i="7"/>
  <c r="P207" i="7"/>
  <c r="W207" i="7" s="1"/>
  <c r="R215" i="7"/>
  <c r="R249" i="7"/>
  <c r="P211" i="7"/>
  <c r="Q221" i="7"/>
  <c r="P221" i="7"/>
  <c r="AB221" i="7" s="1"/>
  <c r="R223" i="7"/>
  <c r="R231" i="7"/>
  <c r="P243" i="7"/>
  <c r="R233" i="7"/>
  <c r="R201" i="7"/>
  <c r="Q205" i="7"/>
  <c r="Q243" i="7"/>
  <c r="R207" i="7"/>
  <c r="P290" i="7"/>
  <c r="S290" i="7" s="1"/>
  <c r="S293" i="7"/>
  <c r="T293" i="7"/>
  <c r="W293" i="7"/>
  <c r="X293" i="7"/>
  <c r="AA293" i="7"/>
  <c r="AB293" i="7"/>
  <c r="S292" i="7"/>
  <c r="T292" i="7"/>
  <c r="W292" i="7"/>
  <c r="X292" i="7"/>
  <c r="AA292" i="7"/>
  <c r="AB292" i="7"/>
  <c r="S291" i="7"/>
  <c r="T291" i="7"/>
  <c r="W291" i="7"/>
  <c r="X291" i="7"/>
  <c r="AA291" i="7"/>
  <c r="AB291" i="7"/>
  <c r="S289" i="7"/>
  <c r="T289" i="7"/>
  <c r="W289" i="7"/>
  <c r="X289" i="7"/>
  <c r="AA289" i="7"/>
  <c r="AB289" i="7"/>
  <c r="S288" i="7"/>
  <c r="T288" i="7"/>
  <c r="W288" i="7"/>
  <c r="X288" i="7"/>
  <c r="AA288" i="7"/>
  <c r="AB288" i="7"/>
  <c r="S287" i="7"/>
  <c r="T287" i="7"/>
  <c r="W287" i="7"/>
  <c r="X287" i="7"/>
  <c r="AA287" i="7"/>
  <c r="AB287" i="7"/>
  <c r="S286" i="7"/>
  <c r="T286" i="7"/>
  <c r="W286" i="7"/>
  <c r="X286" i="7"/>
  <c r="AA286" i="7"/>
  <c r="AB286" i="7"/>
  <c r="Q202" i="7"/>
  <c r="Q218" i="7"/>
  <c r="Q234" i="7"/>
  <c r="Q250" i="7"/>
  <c r="R293" i="7"/>
  <c r="R289" i="7"/>
  <c r="P219" i="7"/>
  <c r="Q203" i="7"/>
  <c r="Q219" i="7"/>
  <c r="Q235" i="7"/>
  <c r="Q293" i="7"/>
  <c r="Q289" i="7"/>
  <c r="AB294" i="7"/>
  <c r="AB290" i="7"/>
  <c r="P223" i="7"/>
  <c r="S223" i="7" s="1"/>
  <c r="Q206" i="7"/>
  <c r="Q222" i="7"/>
  <c r="Q238" i="7"/>
  <c r="R292" i="7"/>
  <c r="R288" i="7"/>
  <c r="AA294" i="7"/>
  <c r="AA290" i="7"/>
  <c r="Q292" i="7"/>
  <c r="Q288" i="7"/>
  <c r="P235" i="7"/>
  <c r="Q210" i="7"/>
  <c r="Q226" i="7"/>
  <c r="Q242" i="7"/>
  <c r="R295" i="7"/>
  <c r="R291" i="7"/>
  <c r="R287" i="7"/>
  <c r="X294" i="7"/>
  <c r="X290" i="7"/>
  <c r="Q295" i="7"/>
  <c r="Q291" i="7"/>
  <c r="Q287" i="7"/>
  <c r="W294" i="7"/>
  <c r="W290" i="7"/>
  <c r="Q214" i="7"/>
  <c r="P203" i="7"/>
  <c r="Q199" i="7"/>
  <c r="Q215" i="7"/>
  <c r="Q231" i="7"/>
  <c r="Q247" i="7"/>
  <c r="R294" i="7"/>
  <c r="R290" i="7"/>
  <c r="R286" i="7"/>
  <c r="Q286" i="7"/>
  <c r="T294" i="7"/>
  <c r="T290" i="7"/>
  <c r="R217" i="7"/>
  <c r="AB199" i="7"/>
  <c r="T199" i="7"/>
  <c r="AA199" i="7"/>
  <c r="S199" i="7"/>
  <c r="X199" i="7"/>
  <c r="W199" i="7"/>
  <c r="AB215" i="7"/>
  <c r="AA215" i="7"/>
  <c r="T215" i="7"/>
  <c r="W215" i="7"/>
  <c r="S215" i="7"/>
  <c r="X215" i="7"/>
  <c r="AB231" i="7"/>
  <c r="W231" i="7"/>
  <c r="AA231" i="7"/>
  <c r="T231" i="7"/>
  <c r="S231" i="7"/>
  <c r="X231" i="7"/>
  <c r="AB247" i="7"/>
  <c r="W247" i="7"/>
  <c r="AA247" i="7"/>
  <c r="T247" i="7"/>
  <c r="S247" i="7"/>
  <c r="X247" i="7"/>
  <c r="AA224" i="7"/>
  <c r="T224" i="7"/>
  <c r="X224" i="7"/>
  <c r="S224" i="7"/>
  <c r="AB224" i="7"/>
  <c r="W224" i="7"/>
  <c r="AA240" i="7"/>
  <c r="T240" i="7"/>
  <c r="X240" i="7"/>
  <c r="S240" i="7"/>
  <c r="AB240" i="7"/>
  <c r="W240" i="7"/>
  <c r="AB209" i="7"/>
  <c r="T209" i="7"/>
  <c r="X209" i="7"/>
  <c r="W209" i="7"/>
  <c r="AA209" i="7"/>
  <c r="S209" i="7"/>
  <c r="T225" i="7"/>
  <c r="X225" i="7"/>
  <c r="S225" i="7"/>
  <c r="AB225" i="7"/>
  <c r="W225" i="7"/>
  <c r="AA225" i="7"/>
  <c r="T241" i="7"/>
  <c r="X241" i="7"/>
  <c r="S241" i="7"/>
  <c r="AB241" i="7"/>
  <c r="W241" i="7"/>
  <c r="AA241" i="7"/>
  <c r="R200" i="7"/>
  <c r="Q200" i="7"/>
  <c r="R208" i="7"/>
  <c r="Q208" i="7"/>
  <c r="R212" i="7"/>
  <c r="Q212" i="7"/>
  <c r="R220" i="7"/>
  <c r="Q220" i="7"/>
  <c r="R228" i="7"/>
  <c r="Q228" i="7"/>
  <c r="R236" i="7"/>
  <c r="Q236" i="7"/>
  <c r="R244" i="7"/>
  <c r="Q244" i="7"/>
  <c r="R248" i="7"/>
  <c r="Q248" i="7"/>
  <c r="T237" i="7"/>
  <c r="X237" i="7"/>
  <c r="S237" i="7"/>
  <c r="AB237" i="7"/>
  <c r="W237" i="7"/>
  <c r="AA237" i="7"/>
  <c r="W211" i="7"/>
  <c r="P201" i="7"/>
  <c r="P217" i="7"/>
  <c r="P228" i="7"/>
  <c r="AB239" i="7"/>
  <c r="W239" i="7"/>
  <c r="AA239" i="7"/>
  <c r="T239" i="7"/>
  <c r="X239" i="7"/>
  <c r="Q209" i="7"/>
  <c r="Q225" i="7"/>
  <c r="Q241" i="7"/>
  <c r="X207" i="7"/>
  <c r="X211" i="7"/>
  <c r="P208" i="7"/>
  <c r="P213" i="7"/>
  <c r="AB219" i="7"/>
  <c r="X219" i="7"/>
  <c r="T219" i="7"/>
  <c r="AA219" i="7"/>
  <c r="W219" i="7"/>
  <c r="S219" i="7"/>
  <c r="P229" i="7"/>
  <c r="AB235" i="7"/>
  <c r="W235" i="7"/>
  <c r="AA235" i="7"/>
  <c r="T235" i="7"/>
  <c r="P245" i="7"/>
  <c r="R209" i="7"/>
  <c r="Q213" i="7"/>
  <c r="R225" i="7"/>
  <c r="Q229" i="7"/>
  <c r="R241" i="7"/>
  <c r="Q245" i="7"/>
  <c r="S205" i="7"/>
  <c r="AA205" i="7"/>
  <c r="S207" i="7"/>
  <c r="AA207" i="7"/>
  <c r="S211" i="7"/>
  <c r="AA211" i="7"/>
  <c r="S235" i="7"/>
  <c r="R204" i="7"/>
  <c r="Q204" i="7"/>
  <c r="R216" i="7"/>
  <c r="Q216" i="7"/>
  <c r="R224" i="7"/>
  <c r="Q224" i="7"/>
  <c r="R232" i="7"/>
  <c r="Q232" i="7"/>
  <c r="R240" i="7"/>
  <c r="Q240" i="7"/>
  <c r="P200" i="7"/>
  <c r="P216" i="7"/>
  <c r="AB227" i="7"/>
  <c r="W227" i="7"/>
  <c r="AA227" i="7"/>
  <c r="T227" i="7"/>
  <c r="X227" i="7"/>
  <c r="S227" i="7"/>
  <c r="P232" i="7"/>
  <c r="AB243" i="7"/>
  <c r="W243" i="7"/>
  <c r="AA243" i="7"/>
  <c r="T243" i="7"/>
  <c r="X243" i="7"/>
  <c r="S243" i="7"/>
  <c r="P248" i="7"/>
  <c r="W205" i="7"/>
  <c r="T249" i="7"/>
  <c r="X249" i="7"/>
  <c r="S249" i="7"/>
  <c r="AB249" i="7"/>
  <c r="W249" i="7"/>
  <c r="P212" i="7"/>
  <c r="AB223" i="7"/>
  <c r="W223" i="7"/>
  <c r="AA223" i="7"/>
  <c r="T223" i="7"/>
  <c r="X223" i="7"/>
  <c r="P233" i="7"/>
  <c r="P244" i="7"/>
  <c r="X205" i="7"/>
  <c r="P204" i="7"/>
  <c r="P220" i="7"/>
  <c r="P236" i="7"/>
  <c r="Q249" i="7"/>
  <c r="T205" i="7"/>
  <c r="AB205" i="7"/>
  <c r="T207" i="7"/>
  <c r="AB207" i="7"/>
  <c r="T211" i="7"/>
  <c r="AB211" i="7"/>
  <c r="X235" i="7"/>
  <c r="S239" i="7"/>
  <c r="AA249" i="7"/>
  <c r="P202" i="7"/>
  <c r="P206" i="7"/>
  <c r="P210" i="7"/>
  <c r="P214" i="7"/>
  <c r="P218" i="7"/>
  <c r="P222" i="7"/>
  <c r="P226" i="7"/>
  <c r="P230" i="7"/>
  <c r="P234" i="7"/>
  <c r="P238" i="7"/>
  <c r="P242" i="7"/>
  <c r="P246" i="7"/>
  <c r="P250" i="7"/>
  <c r="S221" i="7" l="1"/>
  <c r="W221" i="7"/>
  <c r="AA221" i="7"/>
  <c r="T221" i="7"/>
  <c r="X221" i="7"/>
  <c r="X203" i="7"/>
  <c r="W203" i="7"/>
  <c r="S203" i="7"/>
  <c r="AA203" i="7"/>
  <c r="AB203" i="7"/>
  <c r="T203" i="7"/>
  <c r="X250" i="7"/>
  <c r="S250" i="7"/>
  <c r="AB250" i="7"/>
  <c r="W250" i="7"/>
  <c r="AA250" i="7"/>
  <c r="T250" i="7"/>
  <c r="X202" i="7"/>
  <c r="AB202" i="7"/>
  <c r="AA202" i="7"/>
  <c r="W202" i="7"/>
  <c r="T202" i="7"/>
  <c r="S202" i="7"/>
  <c r="X214" i="7"/>
  <c r="AB214" i="7"/>
  <c r="AA214" i="7"/>
  <c r="W214" i="7"/>
  <c r="T214" i="7"/>
  <c r="S214" i="7"/>
  <c r="AA244" i="7"/>
  <c r="T244" i="7"/>
  <c r="X244" i="7"/>
  <c r="S244" i="7"/>
  <c r="AB244" i="7"/>
  <c r="W244" i="7"/>
  <c r="AA232" i="7"/>
  <c r="T232" i="7"/>
  <c r="X232" i="7"/>
  <c r="S232" i="7"/>
  <c r="AB232" i="7"/>
  <c r="W232" i="7"/>
  <c r="T245" i="7"/>
  <c r="X245" i="7"/>
  <c r="S245" i="7"/>
  <c r="AB245" i="7"/>
  <c r="W245" i="7"/>
  <c r="AA245" i="7"/>
  <c r="T229" i="7"/>
  <c r="X229" i="7"/>
  <c r="S229" i="7"/>
  <c r="AB229" i="7"/>
  <c r="W229" i="7"/>
  <c r="AA229" i="7"/>
  <c r="X226" i="7"/>
  <c r="S226" i="7"/>
  <c r="AB226" i="7"/>
  <c r="W226" i="7"/>
  <c r="AA226" i="7"/>
  <c r="T226" i="7"/>
  <c r="T233" i="7"/>
  <c r="X233" i="7"/>
  <c r="S233" i="7"/>
  <c r="AB233" i="7"/>
  <c r="W233" i="7"/>
  <c r="AA233" i="7"/>
  <c r="X234" i="7"/>
  <c r="S234" i="7"/>
  <c r="AB234" i="7"/>
  <c r="W234" i="7"/>
  <c r="AA234" i="7"/>
  <c r="T234" i="7"/>
  <c r="AB218" i="7"/>
  <c r="X218" i="7"/>
  <c r="T218" i="7"/>
  <c r="AA218" i="7"/>
  <c r="W218" i="7"/>
  <c r="S218" i="7"/>
  <c r="AA248" i="7"/>
  <c r="T248" i="7"/>
  <c r="X248" i="7"/>
  <c r="S248" i="7"/>
  <c r="AB248" i="7"/>
  <c r="W248" i="7"/>
  <c r="X208" i="7"/>
  <c r="T208" i="7"/>
  <c r="S208" i="7"/>
  <c r="W208" i="7"/>
  <c r="AB208" i="7"/>
  <c r="AA208" i="7"/>
  <c r="X246" i="7"/>
  <c r="S246" i="7"/>
  <c r="AB246" i="7"/>
  <c r="W246" i="7"/>
  <c r="AA246" i="7"/>
  <c r="T246" i="7"/>
  <c r="X230" i="7"/>
  <c r="S230" i="7"/>
  <c r="AB230" i="7"/>
  <c r="W230" i="7"/>
  <c r="AA230" i="7"/>
  <c r="T230" i="7"/>
  <c r="AA236" i="7"/>
  <c r="T236" i="7"/>
  <c r="X236" i="7"/>
  <c r="S236" i="7"/>
  <c r="W236" i="7"/>
  <c r="AB236" i="7"/>
  <c r="X242" i="7"/>
  <c r="S242" i="7"/>
  <c r="AB242" i="7"/>
  <c r="W242" i="7"/>
  <c r="AA242" i="7"/>
  <c r="T242" i="7"/>
  <c r="X210" i="7"/>
  <c r="AB210" i="7"/>
  <c r="AA210" i="7"/>
  <c r="W210" i="7"/>
  <c r="T210" i="7"/>
  <c r="S210" i="7"/>
  <c r="AB220" i="7"/>
  <c r="X220" i="7"/>
  <c r="T220" i="7"/>
  <c r="AA220" i="7"/>
  <c r="W220" i="7"/>
  <c r="S220" i="7"/>
  <c r="AB216" i="7"/>
  <c r="X216" i="7"/>
  <c r="T216" i="7"/>
  <c r="AA216" i="7"/>
  <c r="W216" i="7"/>
  <c r="S216" i="7"/>
  <c r="AA228" i="7"/>
  <c r="T228" i="7"/>
  <c r="X228" i="7"/>
  <c r="S228" i="7"/>
  <c r="AB228" i="7"/>
  <c r="W228" i="7"/>
  <c r="X238" i="7"/>
  <c r="S238" i="7"/>
  <c r="AB238" i="7"/>
  <c r="W238" i="7"/>
  <c r="AA238" i="7"/>
  <c r="T238" i="7"/>
  <c r="AB222" i="7"/>
  <c r="X222" i="7"/>
  <c r="T222" i="7"/>
  <c r="AA222" i="7"/>
  <c r="W222" i="7"/>
  <c r="S222" i="7"/>
  <c r="X206" i="7"/>
  <c r="AB206" i="7"/>
  <c r="AA206" i="7"/>
  <c r="W206" i="7"/>
  <c r="T206" i="7"/>
  <c r="S206" i="7"/>
  <c r="X204" i="7"/>
  <c r="T204" i="7"/>
  <c r="S204" i="7"/>
  <c r="W204" i="7"/>
  <c r="AB204" i="7"/>
  <c r="AA204" i="7"/>
  <c r="X212" i="7"/>
  <c r="T212" i="7"/>
  <c r="S212" i="7"/>
  <c r="W212" i="7"/>
  <c r="AB212" i="7"/>
  <c r="AA212" i="7"/>
  <c r="X200" i="7"/>
  <c r="T200" i="7"/>
  <c r="S200" i="7"/>
  <c r="W200" i="7"/>
  <c r="AB200" i="7"/>
  <c r="AA200" i="7"/>
  <c r="AB213" i="7"/>
  <c r="T213" i="7"/>
  <c r="X213" i="7"/>
  <c r="W213" i="7"/>
  <c r="AA213" i="7"/>
  <c r="S213" i="7"/>
  <c r="AB217" i="7"/>
  <c r="X217" i="7"/>
  <c r="T217" i="7"/>
  <c r="AA217" i="7"/>
  <c r="W217" i="7"/>
  <c r="S217" i="7"/>
  <c r="AB201" i="7"/>
  <c r="T201" i="7"/>
  <c r="X201" i="7"/>
  <c r="W201" i="7"/>
  <c r="AA201" i="7"/>
  <c r="S201" i="7"/>
  <c r="V9" i="7"/>
  <c r="AD9" i="7" s="1"/>
  <c r="Z9" i="7" l="1"/>
  <c r="N453" i="7"/>
  <c r="P453" i="7" s="1"/>
  <c r="T453" i="7" s="1"/>
  <c r="N454" i="7"/>
  <c r="P454" i="7" s="1"/>
  <c r="AB454" i="7" s="1"/>
  <c r="N455" i="7"/>
  <c r="P455" i="7" s="1"/>
  <c r="T455" i="7" s="1"/>
  <c r="N456" i="7"/>
  <c r="P456" i="7" s="1"/>
  <c r="AB456" i="7" s="1"/>
  <c r="N457" i="7"/>
  <c r="P457" i="7" s="1"/>
  <c r="T457" i="7" s="1"/>
  <c r="N458" i="7"/>
  <c r="P458" i="7" s="1"/>
  <c r="AB458" i="7" s="1"/>
  <c r="N459" i="7"/>
  <c r="P459" i="7" s="1"/>
  <c r="T459" i="7" s="1"/>
  <c r="N460" i="7"/>
  <c r="P460" i="7" s="1"/>
  <c r="AB460" i="7" s="1"/>
  <c r="N461" i="7"/>
  <c r="P461" i="7" s="1"/>
  <c r="T461" i="7" s="1"/>
  <c r="N462" i="7"/>
  <c r="P462" i="7" s="1"/>
  <c r="AB462" i="7" s="1"/>
  <c r="N463" i="7"/>
  <c r="P463" i="7" s="1"/>
  <c r="T463" i="7" s="1"/>
  <c r="N464" i="7"/>
  <c r="P464" i="7" s="1"/>
  <c r="AB464" i="7" s="1"/>
  <c r="N465" i="7"/>
  <c r="P465" i="7" s="1"/>
  <c r="T465" i="7" s="1"/>
  <c r="N466" i="7"/>
  <c r="P466" i="7" s="1"/>
  <c r="AB466" i="7" s="1"/>
  <c r="N467" i="7"/>
  <c r="P467" i="7" s="1"/>
  <c r="T467" i="7" s="1"/>
  <c r="N468" i="7"/>
  <c r="P468" i="7" s="1"/>
  <c r="AB468" i="7" s="1"/>
  <c r="N469" i="7"/>
  <c r="P469" i="7" s="1"/>
  <c r="T469" i="7" s="1"/>
  <c r="N470" i="7"/>
  <c r="P470" i="7" s="1"/>
  <c r="AB470" i="7" s="1"/>
  <c r="N471" i="7"/>
  <c r="P471" i="7" s="1"/>
  <c r="T471" i="7" s="1"/>
  <c r="N472" i="7"/>
  <c r="P472" i="7" s="1"/>
  <c r="AB472" i="7" s="1"/>
  <c r="N473" i="7"/>
  <c r="P473" i="7" s="1"/>
  <c r="T473" i="7" s="1"/>
  <c r="N474" i="7"/>
  <c r="P474" i="7" s="1"/>
  <c r="AB474" i="7" s="1"/>
  <c r="N475" i="7"/>
  <c r="P475" i="7" s="1"/>
  <c r="T475" i="7" s="1"/>
  <c r="N476" i="7"/>
  <c r="P476" i="7" s="1"/>
  <c r="AB476" i="7" s="1"/>
  <c r="N477" i="7"/>
  <c r="P477" i="7" s="1"/>
  <c r="T477" i="7" s="1"/>
  <c r="N478" i="7"/>
  <c r="P478" i="7" s="1"/>
  <c r="AB478" i="7" s="1"/>
  <c r="N479" i="7"/>
  <c r="P479" i="7" s="1"/>
  <c r="T479" i="7" s="1"/>
  <c r="N480" i="7"/>
  <c r="P480" i="7" s="1"/>
  <c r="AB480" i="7" s="1"/>
  <c r="N481" i="7"/>
  <c r="P481" i="7" s="1"/>
  <c r="T481" i="7" s="1"/>
  <c r="N482" i="7"/>
  <c r="P482" i="7" s="1"/>
  <c r="AB482" i="7" s="1"/>
  <c r="N483" i="7"/>
  <c r="P483" i="7" s="1"/>
  <c r="T483" i="7" s="1"/>
  <c r="N484" i="7"/>
  <c r="P484" i="7" s="1"/>
  <c r="AB484" i="7" s="1"/>
  <c r="N485" i="7"/>
  <c r="P485" i="7" s="1"/>
  <c r="T485" i="7" s="1"/>
  <c r="N486" i="7"/>
  <c r="P486" i="7" s="1"/>
  <c r="AB486" i="7" s="1"/>
  <c r="N487" i="7"/>
  <c r="P487" i="7" s="1"/>
  <c r="T487" i="7" s="1"/>
  <c r="N488" i="7"/>
  <c r="P488" i="7" s="1"/>
  <c r="AB488" i="7" s="1"/>
  <c r="N489" i="7"/>
  <c r="P489" i="7" s="1"/>
  <c r="T489" i="7" s="1"/>
  <c r="N490" i="7"/>
  <c r="P490" i="7" s="1"/>
  <c r="AB490" i="7" s="1"/>
  <c r="N491" i="7"/>
  <c r="P491" i="7" s="1"/>
  <c r="T491" i="7" s="1"/>
  <c r="G453" i="7"/>
  <c r="G454" i="7"/>
  <c r="A454" i="7" s="1"/>
  <c r="G455" i="7"/>
  <c r="A455" i="7" s="1"/>
  <c r="G456" i="7"/>
  <c r="A456" i="7" s="1"/>
  <c r="G457" i="7"/>
  <c r="G458" i="7"/>
  <c r="A458" i="7" s="1"/>
  <c r="G459" i="7"/>
  <c r="A459" i="7" s="1"/>
  <c r="G460" i="7"/>
  <c r="A460" i="7" s="1"/>
  <c r="G461" i="7"/>
  <c r="G462" i="7"/>
  <c r="A462" i="7" s="1"/>
  <c r="G463" i="7"/>
  <c r="A463" i="7" s="1"/>
  <c r="G464" i="7"/>
  <c r="A464" i="7" s="1"/>
  <c r="G465" i="7"/>
  <c r="G466" i="7"/>
  <c r="A466" i="7" s="1"/>
  <c r="G467" i="7"/>
  <c r="A467" i="7" s="1"/>
  <c r="G468" i="7"/>
  <c r="A468" i="7" s="1"/>
  <c r="G469" i="7"/>
  <c r="G470" i="7"/>
  <c r="A470" i="7" s="1"/>
  <c r="G471" i="7"/>
  <c r="A471" i="7" s="1"/>
  <c r="G472" i="7"/>
  <c r="A472" i="7" s="1"/>
  <c r="G473" i="7"/>
  <c r="G474" i="7"/>
  <c r="A474" i="7" s="1"/>
  <c r="G475" i="7"/>
  <c r="A475" i="7" s="1"/>
  <c r="G476" i="7"/>
  <c r="A476" i="7" s="1"/>
  <c r="G477" i="7"/>
  <c r="G478" i="7"/>
  <c r="A478" i="7" s="1"/>
  <c r="G479" i="7"/>
  <c r="A479" i="7" s="1"/>
  <c r="G480" i="7"/>
  <c r="A480" i="7" s="1"/>
  <c r="G481" i="7"/>
  <c r="G482" i="7"/>
  <c r="A482" i="7" s="1"/>
  <c r="G483" i="7"/>
  <c r="A483" i="7" s="1"/>
  <c r="G484" i="7"/>
  <c r="A484" i="7" s="1"/>
  <c r="G485" i="7"/>
  <c r="G486" i="7"/>
  <c r="A486" i="7" s="1"/>
  <c r="G487" i="7"/>
  <c r="A487" i="7" s="1"/>
  <c r="G488" i="7"/>
  <c r="A488" i="7" s="1"/>
  <c r="G489" i="7"/>
  <c r="G490" i="7"/>
  <c r="A490" i="7" s="1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A453" i="7"/>
  <c r="A457" i="7"/>
  <c r="A461" i="7"/>
  <c r="A465" i="7"/>
  <c r="A469" i="7"/>
  <c r="A473" i="7"/>
  <c r="A477" i="7"/>
  <c r="A481" i="7"/>
  <c r="A485" i="7"/>
  <c r="A489" i="7"/>
  <c r="Q489" i="7" l="1"/>
  <c r="Q487" i="7"/>
  <c r="Q485" i="7"/>
  <c r="Q483" i="7"/>
  <c r="Q481" i="7"/>
  <c r="Q479" i="7"/>
  <c r="Q477" i="7"/>
  <c r="Q475" i="7"/>
  <c r="Q473" i="7"/>
  <c r="Q471" i="7"/>
  <c r="Q469" i="7"/>
  <c r="Q467" i="7"/>
  <c r="Q465" i="7"/>
  <c r="Q463" i="7"/>
  <c r="Q461" i="7"/>
  <c r="Q459" i="7"/>
  <c r="Q457" i="7"/>
  <c r="Q455" i="7"/>
  <c r="Q453" i="7"/>
  <c r="S491" i="7"/>
  <c r="S489" i="7"/>
  <c r="S487" i="7"/>
  <c r="S485" i="7"/>
  <c r="S483" i="7"/>
  <c r="S481" i="7"/>
  <c r="S479" i="7"/>
  <c r="S477" i="7"/>
  <c r="S475" i="7"/>
  <c r="S473" i="7"/>
  <c r="S471" i="7"/>
  <c r="S469" i="7"/>
  <c r="S467" i="7"/>
  <c r="S465" i="7"/>
  <c r="S463" i="7"/>
  <c r="S461" i="7"/>
  <c r="S459" i="7"/>
  <c r="S457" i="7"/>
  <c r="S455" i="7"/>
  <c r="S453" i="7"/>
  <c r="W488" i="7"/>
  <c r="W486" i="7"/>
  <c r="W484" i="7"/>
  <c r="W482" i="7"/>
  <c r="W480" i="7"/>
  <c r="W478" i="7"/>
  <c r="W476" i="7"/>
  <c r="W474" i="7"/>
  <c r="W472" i="7"/>
  <c r="W470" i="7"/>
  <c r="W468" i="7"/>
  <c r="W466" i="7"/>
  <c r="W464" i="7"/>
  <c r="W462" i="7"/>
  <c r="W460" i="7"/>
  <c r="W458" i="7"/>
  <c r="W456" i="7"/>
  <c r="W454" i="7"/>
  <c r="AA490" i="7"/>
  <c r="AA488" i="7"/>
  <c r="AA486" i="7"/>
  <c r="AA484" i="7"/>
  <c r="AA482" i="7"/>
  <c r="AA480" i="7"/>
  <c r="AA478" i="7"/>
  <c r="AA476" i="7"/>
  <c r="AA474" i="7"/>
  <c r="AA472" i="7"/>
  <c r="AA470" i="7"/>
  <c r="AA468" i="7"/>
  <c r="AA466" i="7"/>
  <c r="AA464" i="7"/>
  <c r="AA462" i="7"/>
  <c r="AA460" i="7"/>
  <c r="AA458" i="7"/>
  <c r="AA456" i="7"/>
  <c r="AA454" i="7"/>
  <c r="R490" i="7"/>
  <c r="R488" i="7"/>
  <c r="R486" i="7"/>
  <c r="R484" i="7"/>
  <c r="R482" i="7"/>
  <c r="R480" i="7"/>
  <c r="R478" i="7"/>
  <c r="R476" i="7"/>
  <c r="R474" i="7"/>
  <c r="R472" i="7"/>
  <c r="R470" i="7"/>
  <c r="R468" i="7"/>
  <c r="R466" i="7"/>
  <c r="R464" i="7"/>
  <c r="R462" i="7"/>
  <c r="R460" i="7"/>
  <c r="R458" i="7"/>
  <c r="R456" i="7"/>
  <c r="R454" i="7"/>
  <c r="T490" i="7"/>
  <c r="T488" i="7"/>
  <c r="T486" i="7"/>
  <c r="T484" i="7"/>
  <c r="T482" i="7"/>
  <c r="T480" i="7"/>
  <c r="T478" i="7"/>
  <c r="T476" i="7"/>
  <c r="T474" i="7"/>
  <c r="T472" i="7"/>
  <c r="T470" i="7"/>
  <c r="T468" i="7"/>
  <c r="T466" i="7"/>
  <c r="T464" i="7"/>
  <c r="T462" i="7"/>
  <c r="T460" i="7"/>
  <c r="T458" i="7"/>
  <c r="T456" i="7"/>
  <c r="T454" i="7"/>
  <c r="X489" i="7"/>
  <c r="X487" i="7"/>
  <c r="X485" i="7"/>
  <c r="X483" i="7"/>
  <c r="X481" i="7"/>
  <c r="X479" i="7"/>
  <c r="X477" i="7"/>
  <c r="X475" i="7"/>
  <c r="X473" i="7"/>
  <c r="X471" i="7"/>
  <c r="X469" i="7"/>
  <c r="X467" i="7"/>
  <c r="X465" i="7"/>
  <c r="X463" i="7"/>
  <c r="X461" i="7"/>
  <c r="X459" i="7"/>
  <c r="X457" i="7"/>
  <c r="X455" i="7"/>
  <c r="X453" i="7"/>
  <c r="AB489" i="7"/>
  <c r="AB487" i="7"/>
  <c r="AB485" i="7"/>
  <c r="AB483" i="7"/>
  <c r="AB481" i="7"/>
  <c r="AB479" i="7"/>
  <c r="AB477" i="7"/>
  <c r="AB475" i="7"/>
  <c r="AB473" i="7"/>
  <c r="AB471" i="7"/>
  <c r="AB469" i="7"/>
  <c r="AB467" i="7"/>
  <c r="AB465" i="7"/>
  <c r="AB463" i="7"/>
  <c r="AB461" i="7"/>
  <c r="AB459" i="7"/>
  <c r="AB457" i="7"/>
  <c r="AB455" i="7"/>
  <c r="AB453" i="7"/>
  <c r="Q490" i="7"/>
  <c r="Q488" i="7"/>
  <c r="Q486" i="7"/>
  <c r="Q484" i="7"/>
  <c r="Q482" i="7"/>
  <c r="Q480" i="7"/>
  <c r="Q478" i="7"/>
  <c r="Q476" i="7"/>
  <c r="Q474" i="7"/>
  <c r="Q472" i="7"/>
  <c r="Q470" i="7"/>
  <c r="Q468" i="7"/>
  <c r="Q466" i="7"/>
  <c r="Q464" i="7"/>
  <c r="Q462" i="7"/>
  <c r="Q460" i="7"/>
  <c r="Q458" i="7"/>
  <c r="Q456" i="7"/>
  <c r="Q454" i="7"/>
  <c r="S490" i="7"/>
  <c r="S488" i="7"/>
  <c r="S486" i="7"/>
  <c r="S484" i="7"/>
  <c r="S482" i="7"/>
  <c r="S480" i="7"/>
  <c r="S478" i="7"/>
  <c r="S476" i="7"/>
  <c r="S474" i="7"/>
  <c r="S472" i="7"/>
  <c r="S470" i="7"/>
  <c r="S468" i="7"/>
  <c r="S466" i="7"/>
  <c r="S464" i="7"/>
  <c r="S462" i="7"/>
  <c r="S460" i="7"/>
  <c r="S458" i="7"/>
  <c r="S456" i="7"/>
  <c r="S454" i="7"/>
  <c r="W489" i="7"/>
  <c r="W487" i="7"/>
  <c r="W485" i="7"/>
  <c r="W483" i="7"/>
  <c r="W481" i="7"/>
  <c r="W479" i="7"/>
  <c r="W477" i="7"/>
  <c r="W475" i="7"/>
  <c r="W473" i="7"/>
  <c r="W471" i="7"/>
  <c r="W469" i="7"/>
  <c r="W467" i="7"/>
  <c r="W465" i="7"/>
  <c r="W463" i="7"/>
  <c r="W461" i="7"/>
  <c r="W459" i="7"/>
  <c r="W457" i="7"/>
  <c r="W455" i="7"/>
  <c r="W453" i="7"/>
  <c r="AA489" i="7"/>
  <c r="AA487" i="7"/>
  <c r="AA485" i="7"/>
  <c r="AA483" i="7"/>
  <c r="AA481" i="7"/>
  <c r="AA479" i="7"/>
  <c r="AA477" i="7"/>
  <c r="AA475" i="7"/>
  <c r="AA473" i="7"/>
  <c r="AA471" i="7"/>
  <c r="AA469" i="7"/>
  <c r="AA467" i="7"/>
  <c r="AA465" i="7"/>
  <c r="AA463" i="7"/>
  <c r="AA461" i="7"/>
  <c r="AA459" i="7"/>
  <c r="AA457" i="7"/>
  <c r="AA455" i="7"/>
  <c r="AA453" i="7"/>
  <c r="R489" i="7"/>
  <c r="R487" i="7"/>
  <c r="R485" i="7"/>
  <c r="R483" i="7"/>
  <c r="R481" i="7"/>
  <c r="R479" i="7"/>
  <c r="R477" i="7"/>
  <c r="R475" i="7"/>
  <c r="R473" i="7"/>
  <c r="R471" i="7"/>
  <c r="R469" i="7"/>
  <c r="R467" i="7"/>
  <c r="R465" i="7"/>
  <c r="R463" i="7"/>
  <c r="R461" i="7"/>
  <c r="R459" i="7"/>
  <c r="R457" i="7"/>
  <c r="R455" i="7"/>
  <c r="R453" i="7"/>
  <c r="X488" i="7"/>
  <c r="X486" i="7"/>
  <c r="X484" i="7"/>
  <c r="X482" i="7"/>
  <c r="X480" i="7"/>
  <c r="X478" i="7"/>
  <c r="X476" i="7"/>
  <c r="X474" i="7"/>
  <c r="X472" i="7"/>
  <c r="X470" i="7"/>
  <c r="X468" i="7"/>
  <c r="X466" i="7"/>
  <c r="X464" i="7"/>
  <c r="X462" i="7"/>
  <c r="X460" i="7"/>
  <c r="X458" i="7"/>
  <c r="X456" i="7"/>
  <c r="X454" i="7"/>
  <c r="B48" i="8" l="1"/>
  <c r="E3" i="17" s="1"/>
  <c r="P18" i="10" l="1"/>
  <c r="P17" i="10"/>
  <c r="P16" i="10"/>
  <c r="P15" i="10"/>
  <c r="P14" i="10"/>
  <c r="P27" i="10"/>
  <c r="P26" i="10"/>
  <c r="P25" i="10"/>
  <c r="P24" i="10"/>
  <c r="P23" i="10"/>
  <c r="P22" i="10"/>
  <c r="P21" i="10"/>
  <c r="P20" i="10"/>
  <c r="P36" i="10"/>
  <c r="P35" i="10"/>
  <c r="P34" i="10"/>
  <c r="P33" i="10"/>
  <c r="P32" i="10"/>
  <c r="P31" i="10"/>
  <c r="P30" i="10"/>
  <c r="P29" i="10"/>
  <c r="P45" i="10"/>
  <c r="P44" i="10"/>
  <c r="P43" i="10"/>
  <c r="P42" i="10"/>
  <c r="P41" i="10"/>
  <c r="P40" i="10"/>
  <c r="P39" i="10"/>
  <c r="P38" i="10"/>
  <c r="P54" i="10"/>
  <c r="P53" i="10"/>
  <c r="P52" i="10"/>
  <c r="P51" i="10"/>
  <c r="P50" i="10"/>
  <c r="P49" i="10"/>
  <c r="P48" i="10"/>
  <c r="P47" i="10"/>
  <c r="P63" i="10"/>
  <c r="P62" i="10"/>
  <c r="P61" i="10"/>
  <c r="P60" i="10"/>
  <c r="P59" i="10"/>
  <c r="P58" i="10"/>
  <c r="P57" i="10"/>
  <c r="P56" i="10"/>
  <c r="P72" i="10"/>
  <c r="P71" i="10"/>
  <c r="P70" i="10"/>
  <c r="P69" i="10"/>
  <c r="P68" i="10"/>
  <c r="P67" i="10"/>
  <c r="P66" i="10"/>
  <c r="P65" i="10"/>
  <c r="P81" i="10"/>
  <c r="P80" i="10"/>
  <c r="P79" i="10"/>
  <c r="P78" i="10"/>
  <c r="P77" i="10"/>
  <c r="P76" i="10"/>
  <c r="P75" i="10"/>
  <c r="P74" i="10"/>
  <c r="P90" i="10"/>
  <c r="P89" i="10"/>
  <c r="P88" i="10"/>
  <c r="P87" i="10"/>
  <c r="P86" i="10"/>
  <c r="P85" i="10"/>
  <c r="P84" i="10"/>
  <c r="P83" i="10"/>
  <c r="P96" i="10"/>
  <c r="P95" i="10"/>
  <c r="P94" i="10"/>
  <c r="P93" i="10"/>
  <c r="P92" i="10"/>
  <c r="P97" i="10"/>
  <c r="BA113" i="10" l="1"/>
  <c r="E3" i="14" s="1"/>
  <c r="AD510" i="7"/>
  <c r="AC510" i="7"/>
  <c r="AB510" i="7"/>
  <c r="AE3" i="16" s="1"/>
  <c r="AA510" i="7"/>
  <c r="AD3" i="16" s="1"/>
  <c r="Z510" i="7"/>
  <c r="Y510" i="7"/>
  <c r="X510" i="7"/>
  <c r="Z3" i="16" s="1"/>
  <c r="W510" i="7"/>
  <c r="Y3" i="16" s="1"/>
  <c r="V510" i="7"/>
  <c r="U510" i="7"/>
  <c r="T510" i="7"/>
  <c r="U3" i="16" s="1"/>
  <c r="S510" i="7"/>
  <c r="T3" i="16" s="1"/>
  <c r="R510" i="7"/>
  <c r="Q510" i="7"/>
  <c r="P510" i="7"/>
  <c r="O510" i="7"/>
  <c r="N510" i="7"/>
  <c r="G3" i="16" s="1"/>
  <c r="M510" i="7"/>
  <c r="L510" i="7"/>
  <c r="K510" i="7"/>
  <c r="J510" i="7"/>
  <c r="I510" i="7"/>
  <c r="J3" i="16" s="1"/>
  <c r="H510" i="7"/>
  <c r="I3" i="16" s="1"/>
  <c r="G510" i="7"/>
  <c r="F510" i="7"/>
  <c r="E510" i="7"/>
  <c r="K3" i="16" s="1"/>
  <c r="D510" i="7"/>
  <c r="N3" i="16" s="1"/>
  <c r="C510" i="7"/>
  <c r="H3" i="16" s="1"/>
  <c r="B510" i="7"/>
  <c r="K32" i="6"/>
  <c r="AJ3" i="15" s="1"/>
  <c r="J32" i="6"/>
  <c r="X3" i="15" s="1"/>
  <c r="I32" i="6"/>
  <c r="W3" i="15" s="1"/>
  <c r="H32" i="6"/>
  <c r="T3" i="15" s="1"/>
  <c r="G32" i="6"/>
  <c r="F32" i="6"/>
  <c r="E32" i="6"/>
  <c r="D32" i="6"/>
  <c r="G3" i="15" s="1"/>
  <c r="C32" i="6"/>
  <c r="H3" i="15" s="1"/>
  <c r="B32" i="6"/>
  <c r="AY113" i="10"/>
  <c r="AJ3" i="14" s="1"/>
  <c r="AX113" i="10"/>
  <c r="AI3" i="14" s="1"/>
  <c r="AW113" i="10"/>
  <c r="AH3" i="14" s="1"/>
  <c r="AV113" i="10"/>
  <c r="AG3" i="14" s="1"/>
  <c r="AU113" i="10"/>
  <c r="AF3" i="14" s="1"/>
  <c r="AT113" i="10"/>
  <c r="AE3" i="14" s="1"/>
  <c r="AS113" i="10"/>
  <c r="AD3" i="14" s="1"/>
  <c r="AR113" i="10"/>
  <c r="AC3" i="14" s="1"/>
  <c r="AQ113" i="10"/>
  <c r="AB3" i="14" s="1"/>
  <c r="AP113" i="10"/>
  <c r="AA3" i="14" s="1"/>
  <c r="AO113" i="10"/>
  <c r="Z3" i="14" s="1"/>
  <c r="AN113" i="10"/>
  <c r="Y3" i="14" s="1"/>
  <c r="AM113" i="10"/>
  <c r="X3" i="14" s="1"/>
  <c r="AL113" i="10"/>
  <c r="W3" i="14" s="1"/>
  <c r="AK113" i="10"/>
  <c r="V3" i="14" s="1"/>
  <c r="AJ113" i="10"/>
  <c r="U3" i="14" s="1"/>
  <c r="AI113" i="10"/>
  <c r="T3" i="14" s="1"/>
  <c r="AH113" i="10"/>
  <c r="AG113" i="10"/>
  <c r="AF113" i="10"/>
  <c r="AE113" i="10"/>
  <c r="AD113" i="10"/>
  <c r="AC113" i="10"/>
  <c r="AB113" i="10"/>
  <c r="AA113" i="10"/>
  <c r="Z113" i="10"/>
  <c r="S3" i="14" s="1"/>
  <c r="Y113" i="10"/>
  <c r="R3" i="14" s="1"/>
  <c r="X113" i="10"/>
  <c r="Q3" i="14" s="1"/>
  <c r="W113" i="10"/>
  <c r="V113" i="10"/>
  <c r="U113" i="10"/>
  <c r="T113" i="10"/>
  <c r="P3" i="14" s="1"/>
  <c r="S113" i="10"/>
  <c r="O3" i="14" s="1"/>
  <c r="R113" i="10"/>
  <c r="N3" i="14" s="1"/>
  <c r="Q113" i="10"/>
  <c r="P113" i="10"/>
  <c r="O113" i="10"/>
  <c r="N113" i="10"/>
  <c r="M3" i="14" s="1"/>
  <c r="M113" i="10"/>
  <c r="L3" i="14" s="1"/>
  <c r="L113" i="10"/>
  <c r="K3" i="14" s="1"/>
  <c r="K113" i="10"/>
  <c r="J113" i="10"/>
  <c r="I113" i="10"/>
  <c r="H113" i="10"/>
  <c r="J3" i="14" s="1"/>
  <c r="G113" i="10"/>
  <c r="I3" i="14" s="1"/>
  <c r="F113" i="10"/>
  <c r="H3" i="14" s="1"/>
  <c r="E113" i="10"/>
  <c r="D113" i="10"/>
  <c r="G3" i="14" s="1"/>
  <c r="C113" i="10"/>
  <c r="F3" i="14" s="1"/>
  <c r="AC3" i="16" l="1"/>
  <c r="AB3" i="16"/>
  <c r="AH3" i="16"/>
  <c r="AG3" i="16"/>
  <c r="W3" i="16"/>
  <c r="X3" i="16"/>
  <c r="E3" i="16"/>
  <c r="E3" i="15"/>
  <c r="O3" i="16"/>
  <c r="L3" i="16"/>
  <c r="P3" i="16"/>
  <c r="M3" i="16"/>
  <c r="V48" i="8" l="1"/>
  <c r="U48" i="8"/>
  <c r="AH3" i="17" s="1"/>
  <c r="T48" i="8"/>
  <c r="AG3" i="17" s="1"/>
  <c r="S48" i="8"/>
  <c r="AD3" i="17" s="1"/>
  <c r="R48" i="8"/>
  <c r="Q48" i="8"/>
  <c r="AC3" i="17" s="1"/>
  <c r="P48" i="8"/>
  <c r="AB3" i="17" s="1"/>
  <c r="O48" i="8"/>
  <c r="Y3" i="17" s="1"/>
  <c r="N48" i="8"/>
  <c r="M48" i="8"/>
  <c r="X3" i="17" s="1"/>
  <c r="L48" i="8"/>
  <c r="W3" i="17" s="1"/>
  <c r="K48" i="8"/>
  <c r="T3" i="17" s="1"/>
  <c r="J48" i="8"/>
  <c r="I48" i="8"/>
  <c r="H48" i="8"/>
  <c r="G48" i="8"/>
  <c r="G3" i="17" s="1"/>
  <c r="F48" i="8"/>
  <c r="J3" i="17" s="1"/>
  <c r="E48" i="8"/>
  <c r="I3" i="17" s="1"/>
  <c r="D48" i="8"/>
  <c r="H3" i="17" s="1"/>
  <c r="C48" i="8"/>
  <c r="S33" i="8"/>
  <c r="S27" i="8"/>
  <c r="S21" i="8"/>
  <c r="O33" i="8"/>
  <c r="O27" i="8"/>
  <c r="O21" i="8"/>
  <c r="K33" i="8"/>
  <c r="K27" i="8"/>
  <c r="K21" i="8"/>
  <c r="H41" i="8"/>
  <c r="H40" i="8"/>
  <c r="H39" i="8"/>
  <c r="H38" i="8"/>
  <c r="H37" i="8"/>
  <c r="H36" i="8"/>
  <c r="H35" i="8"/>
  <c r="H34" i="8"/>
  <c r="H32" i="8"/>
  <c r="H31" i="8"/>
  <c r="H30" i="8"/>
  <c r="H29" i="8"/>
  <c r="H28" i="8"/>
  <c r="H26" i="8"/>
  <c r="H25" i="8"/>
  <c r="H24" i="8"/>
  <c r="H23" i="8"/>
  <c r="H22" i="8"/>
  <c r="H20" i="8"/>
  <c r="H19" i="8"/>
  <c r="H18" i="8"/>
  <c r="H17" i="8"/>
  <c r="H16" i="8"/>
  <c r="H15" i="8"/>
  <c r="P42" i="19" l="1"/>
  <c r="O42" i="19"/>
  <c r="M42" i="19"/>
  <c r="L42" i="19"/>
  <c r="P38" i="19"/>
  <c r="O38" i="19"/>
  <c r="M38" i="19"/>
  <c r="L38" i="19"/>
  <c r="D42" i="19"/>
  <c r="D38" i="19"/>
  <c r="E95" i="12" l="1"/>
  <c r="D47" i="19" l="1"/>
  <c r="R38" i="19" l="1"/>
  <c r="R42" i="19"/>
  <c r="D44" i="19"/>
  <c r="AJ1" i="16" l="1"/>
  <c r="N304" i="7" l="1"/>
  <c r="P304" i="7" s="1"/>
  <c r="N305" i="7"/>
  <c r="P305" i="7" s="1"/>
  <c r="N306" i="7"/>
  <c r="P306" i="7" s="1"/>
  <c r="N13" i="8" l="1"/>
  <c r="K10" i="6"/>
  <c r="H10" i="6"/>
  <c r="AJ3" i="17"/>
  <c r="AW11" i="10"/>
  <c r="AR11" i="10"/>
  <c r="L8" i="8" l="1"/>
  <c r="I10" i="6"/>
  <c r="S6" i="7"/>
  <c r="R13" i="8"/>
  <c r="V13" i="8"/>
  <c r="V97" i="10"/>
  <c r="U97" i="10"/>
  <c r="W97" i="10" s="1"/>
  <c r="O97" i="10"/>
  <c r="Q97" i="10" s="1"/>
  <c r="J97" i="10"/>
  <c r="I97" i="10"/>
  <c r="K97" i="10" s="1"/>
  <c r="V49" i="10"/>
  <c r="U49" i="10"/>
  <c r="W49" i="10" s="1"/>
  <c r="O49" i="10"/>
  <c r="Q49" i="10" s="1"/>
  <c r="J49" i="10"/>
  <c r="I49" i="10"/>
  <c r="K49" i="10" s="1"/>
  <c r="AF26" i="10"/>
  <c r="AE26" i="10"/>
  <c r="AD26" i="10"/>
  <c r="AB26" i="10"/>
  <c r="AA26" i="10"/>
  <c r="AC26" i="10" s="1"/>
  <c r="V26" i="10"/>
  <c r="U26" i="10"/>
  <c r="W26" i="10" s="1"/>
  <c r="O26" i="10"/>
  <c r="Q26" i="10" s="1"/>
  <c r="J26" i="10"/>
  <c r="I26" i="10"/>
  <c r="K26" i="10" s="1"/>
  <c r="AC137" i="7" l="1"/>
  <c r="AD137" i="7" s="1"/>
  <c r="Y136" i="7"/>
  <c r="Z136" i="7" s="1"/>
  <c r="U135" i="7"/>
  <c r="V135" i="7" s="1"/>
  <c r="AC133" i="7"/>
  <c r="AD133" i="7" s="1"/>
  <c r="Y132" i="7"/>
  <c r="Z132" i="7" s="1"/>
  <c r="U131" i="7"/>
  <c r="V131" i="7" s="1"/>
  <c r="AC129" i="7"/>
  <c r="AD129" i="7" s="1"/>
  <c r="Y128" i="7"/>
  <c r="Z128" i="7" s="1"/>
  <c r="U127" i="7"/>
  <c r="V127" i="7" s="1"/>
  <c r="AC125" i="7"/>
  <c r="AD125" i="7" s="1"/>
  <c r="Y124" i="7"/>
  <c r="Z124" i="7" s="1"/>
  <c r="U123" i="7"/>
  <c r="V123" i="7" s="1"/>
  <c r="AC121" i="7"/>
  <c r="AD121" i="7" s="1"/>
  <c r="Y120" i="7"/>
  <c r="Z120" i="7" s="1"/>
  <c r="U119" i="7"/>
  <c r="V119" i="7" s="1"/>
  <c r="AC117" i="7"/>
  <c r="AD117" i="7" s="1"/>
  <c r="Y116" i="7"/>
  <c r="Z116" i="7" s="1"/>
  <c r="U115" i="7"/>
  <c r="V115" i="7" s="1"/>
  <c r="AC113" i="7"/>
  <c r="AD113" i="7" s="1"/>
  <c r="Y112" i="7"/>
  <c r="Z112" i="7" s="1"/>
  <c r="U111" i="7"/>
  <c r="V111" i="7" s="1"/>
  <c r="AC109" i="7"/>
  <c r="AD109" i="7" s="1"/>
  <c r="Y108" i="7"/>
  <c r="Z108" i="7" s="1"/>
  <c r="U107" i="7"/>
  <c r="V107" i="7" s="1"/>
  <c r="AC105" i="7"/>
  <c r="AD105" i="7" s="1"/>
  <c r="Y104" i="7"/>
  <c r="Z104" i="7" s="1"/>
  <c r="U103" i="7"/>
  <c r="V103" i="7" s="1"/>
  <c r="AC101" i="7"/>
  <c r="AD101" i="7" s="1"/>
  <c r="Y100" i="7"/>
  <c r="Z100" i="7" s="1"/>
  <c r="U99" i="7"/>
  <c r="V99" i="7" s="1"/>
  <c r="AC97" i="7"/>
  <c r="AD97" i="7" s="1"/>
  <c r="Y96" i="7"/>
  <c r="Z96" i="7" s="1"/>
  <c r="U95" i="7"/>
  <c r="V95" i="7" s="1"/>
  <c r="AC93" i="7"/>
  <c r="AD93" i="7" s="1"/>
  <c r="Y92" i="7"/>
  <c r="Z92" i="7" s="1"/>
  <c r="U91" i="7"/>
  <c r="V91" i="7" s="1"/>
  <c r="AC89" i="7"/>
  <c r="AD89" i="7" s="1"/>
  <c r="Y88" i="7"/>
  <c r="Z88" i="7" s="1"/>
  <c r="U87" i="7"/>
  <c r="V87" i="7" s="1"/>
  <c r="AC85" i="7"/>
  <c r="AD85" i="7" s="1"/>
  <c r="Y84" i="7"/>
  <c r="Z84" i="7" s="1"/>
  <c r="U83" i="7"/>
  <c r="V83" i="7" s="1"/>
  <c r="AC81" i="7"/>
  <c r="AD81" i="7" s="1"/>
  <c r="Y80" i="7"/>
  <c r="Z80" i="7" s="1"/>
  <c r="U79" i="7"/>
  <c r="V79" i="7" s="1"/>
  <c r="AC134" i="7"/>
  <c r="AD134" i="7" s="1"/>
  <c r="U132" i="7"/>
  <c r="V132" i="7" s="1"/>
  <c r="AC130" i="7"/>
  <c r="AD130" i="7" s="1"/>
  <c r="Y129" i="7"/>
  <c r="Z129" i="7" s="1"/>
  <c r="U128" i="7"/>
  <c r="V128" i="7" s="1"/>
  <c r="AC126" i="7"/>
  <c r="AD126" i="7" s="1"/>
  <c r="Y125" i="7"/>
  <c r="Z125" i="7" s="1"/>
  <c r="U124" i="7"/>
  <c r="V124" i="7" s="1"/>
  <c r="AC122" i="7"/>
  <c r="AD122" i="7" s="1"/>
  <c r="Y121" i="7"/>
  <c r="Z121" i="7" s="1"/>
  <c r="Y117" i="7"/>
  <c r="Z117" i="7" s="1"/>
  <c r="U116" i="7"/>
  <c r="V116" i="7" s="1"/>
  <c r="AC114" i="7"/>
  <c r="AD114" i="7" s="1"/>
  <c r="Y113" i="7"/>
  <c r="Z113" i="7" s="1"/>
  <c r="AC110" i="7"/>
  <c r="AD110" i="7" s="1"/>
  <c r="AC106" i="7"/>
  <c r="AD106" i="7" s="1"/>
  <c r="U104" i="7"/>
  <c r="V104" i="7" s="1"/>
  <c r="Y101" i="7"/>
  <c r="Z101" i="7" s="1"/>
  <c r="U100" i="7"/>
  <c r="V100" i="7" s="1"/>
  <c r="U96" i="7"/>
  <c r="V96" i="7" s="1"/>
  <c r="Y93" i="7"/>
  <c r="Z93" i="7" s="1"/>
  <c r="AC90" i="7"/>
  <c r="AD90" i="7" s="1"/>
  <c r="AC86" i="7"/>
  <c r="AD86" i="7" s="1"/>
  <c r="AC82" i="7"/>
  <c r="AD82" i="7" s="1"/>
  <c r="U136" i="7"/>
  <c r="V136" i="7" s="1"/>
  <c r="U120" i="7"/>
  <c r="V120" i="7" s="1"/>
  <c r="U112" i="7"/>
  <c r="V112" i="7" s="1"/>
  <c r="Y105" i="7"/>
  <c r="Z105" i="7" s="1"/>
  <c r="AC98" i="7"/>
  <c r="AD98" i="7" s="1"/>
  <c r="AC94" i="7"/>
  <c r="AD94" i="7" s="1"/>
  <c r="Y89" i="7"/>
  <c r="Z89" i="7" s="1"/>
  <c r="Y85" i="7"/>
  <c r="Z85" i="7" s="1"/>
  <c r="U80" i="7"/>
  <c r="V80" i="7" s="1"/>
  <c r="Y137" i="7"/>
  <c r="Z137" i="7" s="1"/>
  <c r="AC118" i="7"/>
  <c r="AD118" i="7" s="1"/>
  <c r="Y109" i="7"/>
  <c r="Z109" i="7" s="1"/>
  <c r="AC102" i="7"/>
  <c r="AD102" i="7" s="1"/>
  <c r="Y97" i="7"/>
  <c r="Z97" i="7" s="1"/>
  <c r="U92" i="7"/>
  <c r="V92" i="7" s="1"/>
  <c r="U88" i="7"/>
  <c r="V88" i="7" s="1"/>
  <c r="U84" i="7"/>
  <c r="V84" i="7" s="1"/>
  <c r="AC78" i="7"/>
  <c r="AD78" i="7" s="1"/>
  <c r="AC132" i="7"/>
  <c r="AD132" i="7" s="1"/>
  <c r="AC108" i="7"/>
  <c r="AD108" i="7" s="1"/>
  <c r="U137" i="7"/>
  <c r="V137" i="7" s="1"/>
  <c r="AC135" i="7"/>
  <c r="AD135" i="7" s="1"/>
  <c r="Y134" i="7"/>
  <c r="Z134" i="7" s="1"/>
  <c r="U133" i="7"/>
  <c r="V133" i="7" s="1"/>
  <c r="AC131" i="7"/>
  <c r="AD131" i="7" s="1"/>
  <c r="Y130" i="7"/>
  <c r="Z130" i="7" s="1"/>
  <c r="U129" i="7"/>
  <c r="V129" i="7" s="1"/>
  <c r="AC127" i="7"/>
  <c r="AD127" i="7" s="1"/>
  <c r="Y126" i="7"/>
  <c r="Z126" i="7" s="1"/>
  <c r="U125" i="7"/>
  <c r="V125" i="7" s="1"/>
  <c r="AC123" i="7"/>
  <c r="AD123" i="7" s="1"/>
  <c r="Y122" i="7"/>
  <c r="Z122" i="7" s="1"/>
  <c r="U121" i="7"/>
  <c r="V121" i="7" s="1"/>
  <c r="AC119" i="7"/>
  <c r="AD119" i="7" s="1"/>
  <c r="Y118" i="7"/>
  <c r="Z118" i="7" s="1"/>
  <c r="U117" i="7"/>
  <c r="V117" i="7" s="1"/>
  <c r="AC115" i="7"/>
  <c r="AD115" i="7" s="1"/>
  <c r="Y114" i="7"/>
  <c r="Z114" i="7" s="1"/>
  <c r="U113" i="7"/>
  <c r="V113" i="7" s="1"/>
  <c r="AC111" i="7"/>
  <c r="AD111" i="7" s="1"/>
  <c r="Y110" i="7"/>
  <c r="Z110" i="7" s="1"/>
  <c r="U109" i="7"/>
  <c r="V109" i="7" s="1"/>
  <c r="AC107" i="7"/>
  <c r="AD107" i="7" s="1"/>
  <c r="Y106" i="7"/>
  <c r="Z106" i="7" s="1"/>
  <c r="U105" i="7"/>
  <c r="V105" i="7" s="1"/>
  <c r="AC103" i="7"/>
  <c r="AD103" i="7" s="1"/>
  <c r="Y102" i="7"/>
  <c r="Z102" i="7" s="1"/>
  <c r="U101" i="7"/>
  <c r="V101" i="7" s="1"/>
  <c r="AC99" i="7"/>
  <c r="AD99" i="7" s="1"/>
  <c r="Y98" i="7"/>
  <c r="Z98" i="7" s="1"/>
  <c r="U97" i="7"/>
  <c r="V97" i="7" s="1"/>
  <c r="AC95" i="7"/>
  <c r="AD95" i="7" s="1"/>
  <c r="Y94" i="7"/>
  <c r="Z94" i="7" s="1"/>
  <c r="U93" i="7"/>
  <c r="V93" i="7" s="1"/>
  <c r="AC91" i="7"/>
  <c r="AD91" i="7" s="1"/>
  <c r="Y90" i="7"/>
  <c r="Z90" i="7" s="1"/>
  <c r="U89" i="7"/>
  <c r="V89" i="7" s="1"/>
  <c r="AC87" i="7"/>
  <c r="AD87" i="7" s="1"/>
  <c r="Y86" i="7"/>
  <c r="Z86" i="7" s="1"/>
  <c r="U85" i="7"/>
  <c r="V85" i="7" s="1"/>
  <c r="AC83" i="7"/>
  <c r="AD83" i="7" s="1"/>
  <c r="Y82" i="7"/>
  <c r="Z82" i="7" s="1"/>
  <c r="U81" i="7"/>
  <c r="V81" i="7" s="1"/>
  <c r="AC79" i="7"/>
  <c r="AD79" i="7" s="1"/>
  <c r="Y78" i="7"/>
  <c r="Z78" i="7" s="1"/>
  <c r="Y135" i="7"/>
  <c r="Z135" i="7" s="1"/>
  <c r="Y131" i="7"/>
  <c r="Z131" i="7" s="1"/>
  <c r="U130" i="7"/>
  <c r="V130" i="7" s="1"/>
  <c r="AC128" i="7"/>
  <c r="AD128" i="7" s="1"/>
  <c r="Y127" i="7"/>
  <c r="Z127" i="7" s="1"/>
  <c r="U126" i="7"/>
  <c r="V126" i="7" s="1"/>
  <c r="AC124" i="7"/>
  <c r="AD124" i="7" s="1"/>
  <c r="Y123" i="7"/>
  <c r="Z123" i="7" s="1"/>
  <c r="U122" i="7"/>
  <c r="V122" i="7" s="1"/>
  <c r="AC120" i="7"/>
  <c r="AD120" i="7" s="1"/>
  <c r="U118" i="7"/>
  <c r="V118" i="7" s="1"/>
  <c r="Y115" i="7"/>
  <c r="Z115" i="7" s="1"/>
  <c r="U114" i="7"/>
  <c r="V114" i="7" s="1"/>
  <c r="AC112" i="7"/>
  <c r="AD112" i="7" s="1"/>
  <c r="U110" i="7"/>
  <c r="V110" i="7" s="1"/>
  <c r="U106" i="7"/>
  <c r="V106" i="7" s="1"/>
  <c r="Y103" i="7"/>
  <c r="Z103" i="7" s="1"/>
  <c r="AC100" i="7"/>
  <c r="AD100" i="7" s="1"/>
  <c r="U98" i="7"/>
  <c r="V98" i="7" s="1"/>
  <c r="AC96" i="7"/>
  <c r="AD96" i="7" s="1"/>
  <c r="U94" i="7"/>
  <c r="V94" i="7" s="1"/>
  <c r="Y91" i="7"/>
  <c r="Z91" i="7" s="1"/>
  <c r="AC88" i="7"/>
  <c r="AD88" i="7" s="1"/>
  <c r="Y87" i="7"/>
  <c r="Z87" i="7" s="1"/>
  <c r="Y83" i="7"/>
  <c r="Z83" i="7" s="1"/>
  <c r="U82" i="7"/>
  <c r="V82" i="7" s="1"/>
  <c r="Y79" i="7"/>
  <c r="Z79" i="7" s="1"/>
  <c r="U134" i="7"/>
  <c r="V134" i="7" s="1"/>
  <c r="Y119" i="7"/>
  <c r="Z119" i="7" s="1"/>
  <c r="Y111" i="7"/>
  <c r="Z111" i="7" s="1"/>
  <c r="AC104" i="7"/>
  <c r="AD104" i="7" s="1"/>
  <c r="Y99" i="7"/>
  <c r="Z99" i="7" s="1"/>
  <c r="AC92" i="7"/>
  <c r="AD92" i="7" s="1"/>
  <c r="U86" i="7"/>
  <c r="V86" i="7" s="1"/>
  <c r="AC80" i="7"/>
  <c r="AD80" i="7" s="1"/>
  <c r="AC136" i="7"/>
  <c r="AD136" i="7" s="1"/>
  <c r="AC116" i="7"/>
  <c r="AD116" i="7" s="1"/>
  <c r="Y107" i="7"/>
  <c r="Z107" i="7" s="1"/>
  <c r="U102" i="7"/>
  <c r="V102" i="7" s="1"/>
  <c r="Y95" i="7"/>
  <c r="Z95" i="7" s="1"/>
  <c r="U90" i="7"/>
  <c r="V90" i="7" s="1"/>
  <c r="AC84" i="7"/>
  <c r="AD84" i="7" s="1"/>
  <c r="U78" i="7"/>
  <c r="V78" i="7" s="1"/>
  <c r="Y133" i="7"/>
  <c r="Z133" i="7" s="1"/>
  <c r="U108" i="7"/>
  <c r="V108" i="7" s="1"/>
  <c r="Y81" i="7"/>
  <c r="Z81" i="7" s="1"/>
  <c r="AG26" i="10"/>
  <c r="AH26" i="10"/>
  <c r="O55" i="18"/>
  <c r="O54" i="18"/>
  <c r="O53" i="18"/>
  <c r="O52" i="18"/>
  <c r="O51" i="18"/>
  <c r="O50" i="18"/>
  <c r="O49" i="18"/>
  <c r="O48" i="18"/>
  <c r="O47" i="18"/>
  <c r="O46" i="18"/>
  <c r="O45" i="18"/>
  <c r="O44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13" i="18"/>
  <c r="F14" i="18"/>
  <c r="F15" i="18"/>
  <c r="F16" i="18"/>
  <c r="F17" i="18"/>
  <c r="F18" i="18"/>
  <c r="F19" i="18"/>
  <c r="F20" i="18"/>
  <c r="F21" i="18"/>
  <c r="F22" i="18"/>
  <c r="F23" i="18"/>
  <c r="F12" i="18"/>
  <c r="E13" i="18"/>
  <c r="AF97" i="10" l="1"/>
  <c r="AF96" i="10"/>
  <c r="AF95" i="10"/>
  <c r="AF94" i="10"/>
  <c r="AF93" i="10"/>
  <c r="AF92" i="10"/>
  <c r="AF90" i="10"/>
  <c r="AF89" i="10"/>
  <c r="AF88" i="10"/>
  <c r="AF87" i="10"/>
  <c r="AF86" i="10"/>
  <c r="AF85" i="10"/>
  <c r="AF84" i="10"/>
  <c r="AF83" i="10"/>
  <c r="AF81" i="10"/>
  <c r="AF80" i="10"/>
  <c r="AF79" i="10"/>
  <c r="AF78" i="10"/>
  <c r="AF77" i="10"/>
  <c r="AF76" i="10"/>
  <c r="AF75" i="10"/>
  <c r="AF74" i="10"/>
  <c r="AF72" i="10"/>
  <c r="AF71" i="10"/>
  <c r="AF70" i="10"/>
  <c r="AF69" i="10"/>
  <c r="AF68" i="10"/>
  <c r="AF67" i="10"/>
  <c r="AF66" i="10"/>
  <c r="AF65" i="10"/>
  <c r="AF63" i="10"/>
  <c r="AF62" i="10"/>
  <c r="AF61" i="10"/>
  <c r="AF60" i="10"/>
  <c r="AF59" i="10"/>
  <c r="AF58" i="10"/>
  <c r="AF57" i="10"/>
  <c r="AF56" i="10"/>
  <c r="AF54" i="10"/>
  <c r="AF53" i="10"/>
  <c r="AF52" i="10"/>
  <c r="AF51" i="10"/>
  <c r="AF50" i="10"/>
  <c r="AF49" i="10"/>
  <c r="AF48" i="10"/>
  <c r="AF47" i="10"/>
  <c r="AF45" i="10"/>
  <c r="AF44" i="10"/>
  <c r="AF43" i="10"/>
  <c r="AF42" i="10"/>
  <c r="AF41" i="10"/>
  <c r="AF40" i="10"/>
  <c r="AF39" i="10"/>
  <c r="AF38" i="10"/>
  <c r="AF36" i="10"/>
  <c r="AF35" i="10"/>
  <c r="AF34" i="10"/>
  <c r="AF33" i="10"/>
  <c r="AF32" i="10"/>
  <c r="AF31" i="10"/>
  <c r="AF30" i="10"/>
  <c r="AF29" i="10"/>
  <c r="AF27" i="10"/>
  <c r="AF25" i="10"/>
  <c r="AF24" i="10"/>
  <c r="AF23" i="10"/>
  <c r="AF22" i="10"/>
  <c r="AF21" i="10"/>
  <c r="AF20" i="10"/>
  <c r="AF18" i="10"/>
  <c r="AF17" i="10"/>
  <c r="AF16" i="10"/>
  <c r="AF15" i="10"/>
  <c r="AE97" i="10"/>
  <c r="AE96" i="10"/>
  <c r="AE95" i="10"/>
  <c r="AE94" i="10"/>
  <c r="AE93" i="10"/>
  <c r="AE92" i="10"/>
  <c r="AE90" i="10"/>
  <c r="AE89" i="10"/>
  <c r="AE88" i="10"/>
  <c r="AE87" i="10"/>
  <c r="AE86" i="10"/>
  <c r="AE85" i="10"/>
  <c r="AE84" i="10"/>
  <c r="AE83" i="10"/>
  <c r="AE81" i="10"/>
  <c r="AE80" i="10"/>
  <c r="AE79" i="10"/>
  <c r="AE78" i="10"/>
  <c r="AE77" i="10"/>
  <c r="AE76" i="10"/>
  <c r="AE75" i="10"/>
  <c r="AE74" i="10"/>
  <c r="AE72" i="10"/>
  <c r="AE71" i="10"/>
  <c r="AE70" i="10"/>
  <c r="AE69" i="10"/>
  <c r="AE68" i="10"/>
  <c r="AE67" i="10"/>
  <c r="AE66" i="10"/>
  <c r="AE65" i="10"/>
  <c r="AE63" i="10"/>
  <c r="AE62" i="10"/>
  <c r="AE61" i="10"/>
  <c r="AE60" i="10"/>
  <c r="AE59" i="10"/>
  <c r="AE58" i="10"/>
  <c r="AE57" i="10"/>
  <c r="AE56" i="10"/>
  <c r="AE54" i="10"/>
  <c r="AE53" i="10"/>
  <c r="AE52" i="10"/>
  <c r="AE51" i="10"/>
  <c r="AE50" i="10"/>
  <c r="AE49" i="10"/>
  <c r="AE48" i="10"/>
  <c r="AE47" i="10"/>
  <c r="AE45" i="10"/>
  <c r="AE44" i="10"/>
  <c r="AE43" i="10"/>
  <c r="AE42" i="10"/>
  <c r="AE41" i="10"/>
  <c r="AE40" i="10"/>
  <c r="AE39" i="10"/>
  <c r="AE38" i="10"/>
  <c r="AE36" i="10"/>
  <c r="AE35" i="10"/>
  <c r="AE34" i="10"/>
  <c r="AE33" i="10"/>
  <c r="AE32" i="10"/>
  <c r="AE31" i="10"/>
  <c r="AE30" i="10"/>
  <c r="AE29" i="10"/>
  <c r="AE27" i="10"/>
  <c r="AE25" i="10"/>
  <c r="AE24" i="10"/>
  <c r="AE23" i="10"/>
  <c r="AE22" i="10"/>
  <c r="AE21" i="10"/>
  <c r="AE20" i="10"/>
  <c r="AE18" i="10"/>
  <c r="AE17" i="10"/>
  <c r="AE16" i="10"/>
  <c r="AE15" i="10"/>
  <c r="N446" i="7" l="1"/>
  <c r="G446" i="7"/>
  <c r="A446" i="7" s="1"/>
  <c r="F446" i="7"/>
  <c r="N445" i="7"/>
  <c r="G445" i="7"/>
  <c r="F445" i="7"/>
  <c r="A445" i="7"/>
  <c r="N444" i="7"/>
  <c r="G444" i="7"/>
  <c r="A444" i="7" s="1"/>
  <c r="F444" i="7"/>
  <c r="N443" i="7"/>
  <c r="P443" i="7" s="1"/>
  <c r="G443" i="7"/>
  <c r="A443" i="7" s="1"/>
  <c r="F443" i="7"/>
  <c r="N442" i="7"/>
  <c r="P442" i="7" s="1"/>
  <c r="G442" i="7"/>
  <c r="A442" i="7" s="1"/>
  <c r="F442" i="7"/>
  <c r="N441" i="7"/>
  <c r="G441" i="7"/>
  <c r="A441" i="7" s="1"/>
  <c r="F441" i="7"/>
  <c r="N440" i="7"/>
  <c r="G440" i="7"/>
  <c r="A440" i="7" s="1"/>
  <c r="F440" i="7"/>
  <c r="N439" i="7"/>
  <c r="P439" i="7" s="1"/>
  <c r="G439" i="7"/>
  <c r="A439" i="7" s="1"/>
  <c r="F439" i="7"/>
  <c r="N438" i="7"/>
  <c r="G438" i="7"/>
  <c r="A438" i="7" s="1"/>
  <c r="F438" i="7"/>
  <c r="N437" i="7"/>
  <c r="G437" i="7"/>
  <c r="A437" i="7" s="1"/>
  <c r="F437" i="7"/>
  <c r="N436" i="7"/>
  <c r="G436" i="7"/>
  <c r="A436" i="7" s="1"/>
  <c r="F436" i="7"/>
  <c r="N435" i="7"/>
  <c r="P435" i="7" s="1"/>
  <c r="G435" i="7"/>
  <c r="A435" i="7" s="1"/>
  <c r="F435" i="7"/>
  <c r="N434" i="7"/>
  <c r="P434" i="7" s="1"/>
  <c r="G434" i="7"/>
  <c r="A434" i="7" s="1"/>
  <c r="F434" i="7"/>
  <c r="N433" i="7"/>
  <c r="G433" i="7"/>
  <c r="A433" i="7" s="1"/>
  <c r="F433" i="7"/>
  <c r="N432" i="7"/>
  <c r="G432" i="7"/>
  <c r="A432" i="7" s="1"/>
  <c r="F432" i="7"/>
  <c r="N431" i="7"/>
  <c r="P431" i="7" s="1"/>
  <c r="G431" i="7"/>
  <c r="A431" i="7" s="1"/>
  <c r="F431" i="7"/>
  <c r="N430" i="7"/>
  <c r="G430" i="7"/>
  <c r="A430" i="7" s="1"/>
  <c r="F430" i="7"/>
  <c r="N429" i="7"/>
  <c r="G429" i="7"/>
  <c r="A429" i="7" s="1"/>
  <c r="F429" i="7"/>
  <c r="N428" i="7"/>
  <c r="G428" i="7"/>
  <c r="A428" i="7" s="1"/>
  <c r="F428" i="7"/>
  <c r="N427" i="7"/>
  <c r="P427" i="7" s="1"/>
  <c r="G427" i="7"/>
  <c r="A427" i="7" s="1"/>
  <c r="F427" i="7"/>
  <c r="N426" i="7"/>
  <c r="P426" i="7" s="1"/>
  <c r="G426" i="7"/>
  <c r="A426" i="7" s="1"/>
  <c r="F426" i="7"/>
  <c r="N425" i="7"/>
  <c r="G425" i="7"/>
  <c r="A425" i="7" s="1"/>
  <c r="F425" i="7"/>
  <c r="N424" i="7"/>
  <c r="G424" i="7"/>
  <c r="A424" i="7" s="1"/>
  <c r="F424" i="7"/>
  <c r="N423" i="7"/>
  <c r="P423" i="7" s="1"/>
  <c r="G423" i="7"/>
  <c r="A423" i="7" s="1"/>
  <c r="F423" i="7"/>
  <c r="N422" i="7"/>
  <c r="G422" i="7"/>
  <c r="A422" i="7" s="1"/>
  <c r="F422" i="7"/>
  <c r="N421" i="7"/>
  <c r="G421" i="7"/>
  <c r="A421" i="7" s="1"/>
  <c r="F421" i="7"/>
  <c r="N420" i="7"/>
  <c r="G420" i="7"/>
  <c r="A420" i="7" s="1"/>
  <c r="F420" i="7"/>
  <c r="N419" i="7"/>
  <c r="P419" i="7" s="1"/>
  <c r="G419" i="7"/>
  <c r="A419" i="7" s="1"/>
  <c r="F419" i="7"/>
  <c r="N418" i="7"/>
  <c r="P418" i="7" s="1"/>
  <c r="G418" i="7"/>
  <c r="A418" i="7" s="1"/>
  <c r="F418" i="7"/>
  <c r="N417" i="7"/>
  <c r="G417" i="7"/>
  <c r="A417" i="7" s="1"/>
  <c r="F417" i="7"/>
  <c r="N416" i="7"/>
  <c r="G416" i="7"/>
  <c r="A416" i="7" s="1"/>
  <c r="F416" i="7"/>
  <c r="N415" i="7"/>
  <c r="P415" i="7" s="1"/>
  <c r="G415" i="7"/>
  <c r="A415" i="7" s="1"/>
  <c r="F415" i="7"/>
  <c r="AA14" i="10"/>
  <c r="J14" i="10"/>
  <c r="AF14" i="10"/>
  <c r="AE14" i="10"/>
  <c r="AC100" i="10"/>
  <c r="AB100" i="10"/>
  <c r="AA100" i="10"/>
  <c r="Y100" i="10"/>
  <c r="X100" i="10"/>
  <c r="Z98" i="10"/>
  <c r="Z103" i="10" s="1"/>
  <c r="Y98" i="10"/>
  <c r="Y103" i="10" s="1"/>
  <c r="X98" i="10"/>
  <c r="X103" i="10" s="1"/>
  <c r="AB97" i="10"/>
  <c r="AG97" i="10" s="1"/>
  <c r="AA97" i="10"/>
  <c r="AC97" i="10" s="1"/>
  <c r="AH97" i="10" s="1"/>
  <c r="AB96" i="10"/>
  <c r="AA96" i="10"/>
  <c r="AC96" i="10" s="1"/>
  <c r="AB95" i="10"/>
  <c r="AA95" i="10"/>
  <c r="AC95" i="10" s="1"/>
  <c r="AB94" i="10"/>
  <c r="AA94" i="10"/>
  <c r="AC94" i="10" s="1"/>
  <c r="AB93" i="10"/>
  <c r="AA93" i="10"/>
  <c r="AC93" i="10" s="1"/>
  <c r="AB92" i="10"/>
  <c r="AA92" i="10"/>
  <c r="Z91" i="10"/>
  <c r="Y91" i="10"/>
  <c r="X91" i="10"/>
  <c r="AB90" i="10"/>
  <c r="AA90" i="10"/>
  <c r="AC90" i="10" s="1"/>
  <c r="AB89" i="10"/>
  <c r="AA89" i="10"/>
  <c r="AC89" i="10" s="1"/>
  <c r="AB88" i="10"/>
  <c r="AA88" i="10"/>
  <c r="AC88" i="10" s="1"/>
  <c r="AB87" i="10"/>
  <c r="AA87" i="10"/>
  <c r="AC87" i="10" s="1"/>
  <c r="AB86" i="10"/>
  <c r="AA86" i="10"/>
  <c r="AC86" i="10" s="1"/>
  <c r="AB85" i="10"/>
  <c r="AA85" i="10"/>
  <c r="AC85" i="10" s="1"/>
  <c r="AB84" i="10"/>
  <c r="AA84" i="10"/>
  <c r="AC84" i="10" s="1"/>
  <c r="AB83" i="10"/>
  <c r="AA83" i="10"/>
  <c r="AC83" i="10" s="1"/>
  <c r="Z82" i="10"/>
  <c r="Y82" i="10"/>
  <c r="X82" i="10"/>
  <c r="AB81" i="10"/>
  <c r="AA81" i="10"/>
  <c r="AC81" i="10" s="1"/>
  <c r="AB80" i="10"/>
  <c r="AA80" i="10"/>
  <c r="AC80" i="10" s="1"/>
  <c r="AB79" i="10"/>
  <c r="AA79" i="10"/>
  <c r="AC79" i="10" s="1"/>
  <c r="AB78" i="10"/>
  <c r="AA78" i="10"/>
  <c r="AC78" i="10" s="1"/>
  <c r="AB77" i="10"/>
  <c r="AA77" i="10"/>
  <c r="AC77" i="10" s="1"/>
  <c r="AB76" i="10"/>
  <c r="AA76" i="10"/>
  <c r="AC76" i="10" s="1"/>
  <c r="AB75" i="10"/>
  <c r="AA75" i="10"/>
  <c r="AB74" i="10"/>
  <c r="AA74" i="10"/>
  <c r="AC74" i="10" s="1"/>
  <c r="Z73" i="10"/>
  <c r="Y73" i="10"/>
  <c r="X73" i="10"/>
  <c r="AB72" i="10"/>
  <c r="AA72" i="10"/>
  <c r="AC72" i="10" s="1"/>
  <c r="AB71" i="10"/>
  <c r="AA71" i="10"/>
  <c r="AC71" i="10" s="1"/>
  <c r="AB70" i="10"/>
  <c r="AA70" i="10"/>
  <c r="AC70" i="10" s="1"/>
  <c r="AB69" i="10"/>
  <c r="AA69" i="10"/>
  <c r="AC69" i="10" s="1"/>
  <c r="AB68" i="10"/>
  <c r="AA68" i="10"/>
  <c r="AC68" i="10" s="1"/>
  <c r="AB67" i="10"/>
  <c r="AA67" i="10"/>
  <c r="AC67" i="10" s="1"/>
  <c r="AB66" i="10"/>
  <c r="AA66" i="10"/>
  <c r="AC66" i="10" s="1"/>
  <c r="AB65" i="10"/>
  <c r="AA65" i="10"/>
  <c r="AC65" i="10" s="1"/>
  <c r="Z64" i="10"/>
  <c r="Y64" i="10"/>
  <c r="X64" i="10"/>
  <c r="AB63" i="10"/>
  <c r="AA63" i="10"/>
  <c r="AC63" i="10" s="1"/>
  <c r="AB62" i="10"/>
  <c r="AA62" i="10"/>
  <c r="AC62" i="10" s="1"/>
  <c r="AB61" i="10"/>
  <c r="AA61" i="10"/>
  <c r="AC61" i="10" s="1"/>
  <c r="AB60" i="10"/>
  <c r="AA60" i="10"/>
  <c r="AC60" i="10" s="1"/>
  <c r="AB59" i="10"/>
  <c r="AA59" i="10"/>
  <c r="AC59" i="10" s="1"/>
  <c r="AB58" i="10"/>
  <c r="AA58" i="10"/>
  <c r="AC58" i="10" s="1"/>
  <c r="AB57" i="10"/>
  <c r="AA57" i="10"/>
  <c r="AB56" i="10"/>
  <c r="AA56" i="10"/>
  <c r="AC56" i="10" s="1"/>
  <c r="Z55" i="10"/>
  <c r="Y55" i="10"/>
  <c r="X55" i="10"/>
  <c r="AB54" i="10"/>
  <c r="AA54" i="10"/>
  <c r="AC54" i="10" s="1"/>
  <c r="AB53" i="10"/>
  <c r="AA53" i="10"/>
  <c r="AC53" i="10" s="1"/>
  <c r="AB52" i="10"/>
  <c r="AA52" i="10"/>
  <c r="AC52" i="10" s="1"/>
  <c r="AB51" i="10"/>
  <c r="AA51" i="10"/>
  <c r="AC51" i="10" s="1"/>
  <c r="AB50" i="10"/>
  <c r="AA50" i="10"/>
  <c r="AC50" i="10" s="1"/>
  <c r="AB49" i="10"/>
  <c r="AG49" i="10" s="1"/>
  <c r="AA49" i="10"/>
  <c r="AC49" i="10" s="1"/>
  <c r="AH49" i="10" s="1"/>
  <c r="AB48" i="10"/>
  <c r="AA48" i="10"/>
  <c r="AC48" i="10" s="1"/>
  <c r="AB47" i="10"/>
  <c r="AA47" i="10"/>
  <c r="AC47" i="10" s="1"/>
  <c r="Z46" i="10"/>
  <c r="Y46" i="10"/>
  <c r="X46" i="10"/>
  <c r="AB45" i="10"/>
  <c r="AA45" i="10"/>
  <c r="AC45" i="10" s="1"/>
  <c r="AB44" i="10"/>
  <c r="AA44" i="10"/>
  <c r="AC44" i="10" s="1"/>
  <c r="AB43" i="10"/>
  <c r="AA43" i="10"/>
  <c r="AC43" i="10" s="1"/>
  <c r="AB42" i="10"/>
  <c r="AA42" i="10"/>
  <c r="AC42" i="10" s="1"/>
  <c r="AB41" i="10"/>
  <c r="AA41" i="10"/>
  <c r="AC41" i="10" s="1"/>
  <c r="AB40" i="10"/>
  <c r="AA40" i="10"/>
  <c r="AC40" i="10" s="1"/>
  <c r="AB39" i="10"/>
  <c r="AA39" i="10"/>
  <c r="AB38" i="10"/>
  <c r="AA38" i="10"/>
  <c r="AC38" i="10" s="1"/>
  <c r="Z37" i="10"/>
  <c r="Y37" i="10"/>
  <c r="X37" i="10"/>
  <c r="AB36" i="10"/>
  <c r="AA36" i="10"/>
  <c r="AC36" i="10" s="1"/>
  <c r="AB35" i="10"/>
  <c r="AA35" i="10"/>
  <c r="AC35" i="10" s="1"/>
  <c r="AB34" i="10"/>
  <c r="AA34" i="10"/>
  <c r="AC34" i="10" s="1"/>
  <c r="AB33" i="10"/>
  <c r="AA33" i="10"/>
  <c r="AC33" i="10" s="1"/>
  <c r="AB32" i="10"/>
  <c r="AA32" i="10"/>
  <c r="AC32" i="10" s="1"/>
  <c r="AB31" i="10"/>
  <c r="AA31" i="10"/>
  <c r="AC31" i="10" s="1"/>
  <c r="AB30" i="10"/>
  <c r="AA30" i="10"/>
  <c r="AC30" i="10" s="1"/>
  <c r="AB29" i="10"/>
  <c r="AA29" i="10"/>
  <c r="AC29" i="10" s="1"/>
  <c r="Z28" i="10"/>
  <c r="Y28" i="10"/>
  <c r="X28" i="10"/>
  <c r="AB27" i="10"/>
  <c r="AA27" i="10"/>
  <c r="AC27" i="10" s="1"/>
  <c r="AB25" i="10"/>
  <c r="AA25" i="10"/>
  <c r="AC25" i="10" s="1"/>
  <c r="AB24" i="10"/>
  <c r="AA24" i="10"/>
  <c r="AC24" i="10" s="1"/>
  <c r="AB23" i="10"/>
  <c r="AA23" i="10"/>
  <c r="AC23" i="10" s="1"/>
  <c r="AB22" i="10"/>
  <c r="AA22" i="10"/>
  <c r="AC22" i="10" s="1"/>
  <c r="AB21" i="10"/>
  <c r="AA21" i="10"/>
  <c r="AB20" i="10"/>
  <c r="AA20" i="10"/>
  <c r="AC20" i="10" s="1"/>
  <c r="Z19" i="10"/>
  <c r="Z101" i="10" s="1"/>
  <c r="Y19" i="10"/>
  <c r="Y101" i="10" s="1"/>
  <c r="X19" i="10"/>
  <c r="X101" i="10" s="1"/>
  <c r="AB18" i="10"/>
  <c r="AA18" i="10"/>
  <c r="AC18" i="10" s="1"/>
  <c r="AB17" i="10"/>
  <c r="AA17" i="10"/>
  <c r="AB16" i="10"/>
  <c r="AA16" i="10"/>
  <c r="AC16" i="10" s="1"/>
  <c r="AB15" i="10"/>
  <c r="AA15" i="10"/>
  <c r="AC15" i="10" s="1"/>
  <c r="AB14" i="10"/>
  <c r="Z100" i="10"/>
  <c r="W100" i="10"/>
  <c r="V100" i="10"/>
  <c r="U100" i="10"/>
  <c r="S100" i="10"/>
  <c r="R100" i="10"/>
  <c r="T98" i="10"/>
  <c r="T103" i="10" s="1"/>
  <c r="S98" i="10"/>
  <c r="S103" i="10" s="1"/>
  <c r="R98" i="10"/>
  <c r="R103" i="10" s="1"/>
  <c r="V96" i="10"/>
  <c r="U96" i="10"/>
  <c r="W96" i="10" s="1"/>
  <c r="V95" i="10"/>
  <c r="U95" i="10"/>
  <c r="W95" i="10" s="1"/>
  <c r="V94" i="10"/>
  <c r="U94" i="10"/>
  <c r="W94" i="10" s="1"/>
  <c r="V93" i="10"/>
  <c r="U93" i="10"/>
  <c r="W93" i="10" s="1"/>
  <c r="V92" i="10"/>
  <c r="U92" i="10"/>
  <c r="T91" i="10"/>
  <c r="S91" i="10"/>
  <c r="R91" i="10"/>
  <c r="V90" i="10"/>
  <c r="U90" i="10"/>
  <c r="W90" i="10" s="1"/>
  <c r="V89" i="10"/>
  <c r="U89" i="10"/>
  <c r="W89" i="10" s="1"/>
  <c r="V88" i="10"/>
  <c r="U88" i="10"/>
  <c r="W88" i="10" s="1"/>
  <c r="V87" i="10"/>
  <c r="U87" i="10"/>
  <c r="W87" i="10" s="1"/>
  <c r="V86" i="10"/>
  <c r="U86" i="10"/>
  <c r="W86" i="10" s="1"/>
  <c r="V85" i="10"/>
  <c r="U85" i="10"/>
  <c r="W85" i="10" s="1"/>
  <c r="V84" i="10"/>
  <c r="U84" i="10"/>
  <c r="W84" i="10" s="1"/>
  <c r="V83" i="10"/>
  <c r="U83" i="10"/>
  <c r="W83" i="10" s="1"/>
  <c r="T82" i="10"/>
  <c r="S82" i="10"/>
  <c r="R82" i="10"/>
  <c r="V81" i="10"/>
  <c r="U81" i="10"/>
  <c r="W81" i="10" s="1"/>
  <c r="V80" i="10"/>
  <c r="U80" i="10"/>
  <c r="W80" i="10" s="1"/>
  <c r="V79" i="10"/>
  <c r="U79" i="10"/>
  <c r="W79" i="10" s="1"/>
  <c r="V78" i="10"/>
  <c r="U78" i="10"/>
  <c r="W78" i="10" s="1"/>
  <c r="V77" i="10"/>
  <c r="U77" i="10"/>
  <c r="W77" i="10" s="1"/>
  <c r="V76" i="10"/>
  <c r="U76" i="10"/>
  <c r="W76" i="10" s="1"/>
  <c r="V75" i="10"/>
  <c r="U75" i="10"/>
  <c r="V74" i="10"/>
  <c r="U74" i="10"/>
  <c r="W74" i="10" s="1"/>
  <c r="T73" i="10"/>
  <c r="S73" i="10"/>
  <c r="R73" i="10"/>
  <c r="V72" i="10"/>
  <c r="U72" i="10"/>
  <c r="W72" i="10" s="1"/>
  <c r="V71" i="10"/>
  <c r="U71" i="10"/>
  <c r="W71" i="10" s="1"/>
  <c r="V70" i="10"/>
  <c r="U70" i="10"/>
  <c r="W70" i="10" s="1"/>
  <c r="V69" i="10"/>
  <c r="U69" i="10"/>
  <c r="W69" i="10" s="1"/>
  <c r="V68" i="10"/>
  <c r="U68" i="10"/>
  <c r="W68" i="10" s="1"/>
  <c r="V67" i="10"/>
  <c r="U67" i="10"/>
  <c r="W67" i="10" s="1"/>
  <c r="V66" i="10"/>
  <c r="U66" i="10"/>
  <c r="W66" i="10" s="1"/>
  <c r="V65" i="10"/>
  <c r="U65" i="10"/>
  <c r="W65" i="10" s="1"/>
  <c r="T64" i="10"/>
  <c r="S64" i="10"/>
  <c r="R64" i="10"/>
  <c r="V63" i="10"/>
  <c r="U63" i="10"/>
  <c r="W63" i="10" s="1"/>
  <c r="V62" i="10"/>
  <c r="U62" i="10"/>
  <c r="W62" i="10" s="1"/>
  <c r="V61" i="10"/>
  <c r="U61" i="10"/>
  <c r="W61" i="10" s="1"/>
  <c r="V60" i="10"/>
  <c r="U60" i="10"/>
  <c r="W60" i="10" s="1"/>
  <c r="V59" i="10"/>
  <c r="U59" i="10"/>
  <c r="W59" i="10" s="1"/>
  <c r="V58" i="10"/>
  <c r="U58" i="10"/>
  <c r="W58" i="10" s="1"/>
  <c r="V57" i="10"/>
  <c r="U57" i="10"/>
  <c r="V56" i="10"/>
  <c r="U56" i="10"/>
  <c r="W56" i="10" s="1"/>
  <c r="T55" i="10"/>
  <c r="S55" i="10"/>
  <c r="R55" i="10"/>
  <c r="V54" i="10"/>
  <c r="U54" i="10"/>
  <c r="W54" i="10" s="1"/>
  <c r="V53" i="10"/>
  <c r="U53" i="10"/>
  <c r="W53" i="10" s="1"/>
  <c r="V52" i="10"/>
  <c r="U52" i="10"/>
  <c r="W52" i="10" s="1"/>
  <c r="V51" i="10"/>
  <c r="U51" i="10"/>
  <c r="W51" i="10" s="1"/>
  <c r="V50" i="10"/>
  <c r="U50" i="10"/>
  <c r="W50" i="10" s="1"/>
  <c r="V48" i="10"/>
  <c r="U48" i="10"/>
  <c r="W48" i="10" s="1"/>
  <c r="V47" i="10"/>
  <c r="AG47" i="10" s="1"/>
  <c r="U47" i="10"/>
  <c r="W47" i="10" s="1"/>
  <c r="T46" i="10"/>
  <c r="S46" i="10"/>
  <c r="R46" i="10"/>
  <c r="V45" i="10"/>
  <c r="U45" i="10"/>
  <c r="W45" i="10" s="1"/>
  <c r="V44" i="10"/>
  <c r="U44" i="10"/>
  <c r="W44" i="10" s="1"/>
  <c r="V43" i="10"/>
  <c r="U43" i="10"/>
  <c r="W43" i="10" s="1"/>
  <c r="V42" i="10"/>
  <c r="U42" i="10"/>
  <c r="W42" i="10" s="1"/>
  <c r="V41" i="10"/>
  <c r="U41" i="10"/>
  <c r="W41" i="10" s="1"/>
  <c r="V40" i="10"/>
  <c r="U40" i="10"/>
  <c r="W40" i="10" s="1"/>
  <c r="V39" i="10"/>
  <c r="U39" i="10"/>
  <c r="V38" i="10"/>
  <c r="U38" i="10"/>
  <c r="W38" i="10" s="1"/>
  <c r="T37" i="10"/>
  <c r="S37" i="10"/>
  <c r="R37" i="10"/>
  <c r="V36" i="10"/>
  <c r="U36" i="10"/>
  <c r="W36" i="10" s="1"/>
  <c r="V35" i="10"/>
  <c r="U35" i="10"/>
  <c r="W35" i="10" s="1"/>
  <c r="V34" i="10"/>
  <c r="U34" i="10"/>
  <c r="W34" i="10" s="1"/>
  <c r="V33" i="10"/>
  <c r="U33" i="10"/>
  <c r="W33" i="10" s="1"/>
  <c r="V32" i="10"/>
  <c r="U32" i="10"/>
  <c r="W32" i="10" s="1"/>
  <c r="V31" i="10"/>
  <c r="U31" i="10"/>
  <c r="W31" i="10" s="1"/>
  <c r="V30" i="10"/>
  <c r="U30" i="10"/>
  <c r="W30" i="10" s="1"/>
  <c r="V29" i="10"/>
  <c r="U29" i="10"/>
  <c r="W29" i="10" s="1"/>
  <c r="T28" i="10"/>
  <c r="S28" i="10"/>
  <c r="R28" i="10"/>
  <c r="V27" i="10"/>
  <c r="U27" i="10"/>
  <c r="W27" i="10" s="1"/>
  <c r="V25" i="10"/>
  <c r="U25" i="10"/>
  <c r="W25" i="10" s="1"/>
  <c r="V24" i="10"/>
  <c r="U24" i="10"/>
  <c r="W24" i="10" s="1"/>
  <c r="V23" i="10"/>
  <c r="U23" i="10"/>
  <c r="W23" i="10" s="1"/>
  <c r="V22" i="10"/>
  <c r="U22" i="10"/>
  <c r="W22" i="10" s="1"/>
  <c r="V21" i="10"/>
  <c r="U21" i="10"/>
  <c r="V20" i="10"/>
  <c r="U20" i="10"/>
  <c r="W20" i="10" s="1"/>
  <c r="T19" i="10"/>
  <c r="T101" i="10" s="1"/>
  <c r="S19" i="10"/>
  <c r="S101" i="10" s="1"/>
  <c r="R19" i="10"/>
  <c r="R101" i="10" s="1"/>
  <c r="V18" i="10"/>
  <c r="U18" i="10"/>
  <c r="W18" i="10" s="1"/>
  <c r="V17" i="10"/>
  <c r="U17" i="10"/>
  <c r="W17" i="10" s="1"/>
  <c r="V16" i="10"/>
  <c r="U16" i="10"/>
  <c r="W16" i="10" s="1"/>
  <c r="V15" i="10"/>
  <c r="U15" i="10"/>
  <c r="W15" i="10" s="1"/>
  <c r="V14" i="10"/>
  <c r="U14" i="10"/>
  <c r="AG50" i="10"/>
  <c r="AG27" i="10"/>
  <c r="N100" i="10"/>
  <c r="M100" i="10"/>
  <c r="L100" i="10"/>
  <c r="N98" i="10"/>
  <c r="N103" i="10" s="1"/>
  <c r="M98" i="10"/>
  <c r="M103" i="10" s="1"/>
  <c r="L98" i="10"/>
  <c r="L103" i="10" s="1"/>
  <c r="O96" i="10"/>
  <c r="Q96" i="10" s="1"/>
  <c r="O95" i="10"/>
  <c r="Q95" i="10" s="1"/>
  <c r="O94" i="10"/>
  <c r="O93" i="10"/>
  <c r="Q93" i="10" s="1"/>
  <c r="O92" i="10"/>
  <c r="Q92" i="10" s="1"/>
  <c r="N91" i="10"/>
  <c r="M91" i="10"/>
  <c r="L91" i="10"/>
  <c r="O90" i="10"/>
  <c r="Q90" i="10" s="1"/>
  <c r="O89" i="10"/>
  <c r="Q89" i="10" s="1"/>
  <c r="O88" i="10"/>
  <c r="Q88" i="10" s="1"/>
  <c r="O87" i="10"/>
  <c r="Q87" i="10" s="1"/>
  <c r="O86" i="10"/>
  <c r="Q86" i="10" s="1"/>
  <c r="O85" i="10"/>
  <c r="Q85" i="10" s="1"/>
  <c r="O84" i="10"/>
  <c r="Q84" i="10" s="1"/>
  <c r="O83" i="10"/>
  <c r="N82" i="10"/>
  <c r="M82" i="10"/>
  <c r="L82" i="10"/>
  <c r="O81" i="10"/>
  <c r="O80" i="10"/>
  <c r="Q80" i="10" s="1"/>
  <c r="O79" i="10"/>
  <c r="Q79" i="10" s="1"/>
  <c r="O78" i="10"/>
  <c r="Q78" i="10" s="1"/>
  <c r="O77" i="10"/>
  <c r="Q77" i="10" s="1"/>
  <c r="O76" i="10"/>
  <c r="Q76" i="10" s="1"/>
  <c r="O75" i="10"/>
  <c r="Q75" i="10" s="1"/>
  <c r="O74" i="10"/>
  <c r="Q74" i="10" s="1"/>
  <c r="N73" i="10"/>
  <c r="M73" i="10"/>
  <c r="L73" i="10"/>
  <c r="O72" i="10"/>
  <c r="Q72" i="10" s="1"/>
  <c r="O71" i="10"/>
  <c r="Q71" i="10" s="1"/>
  <c r="O70" i="10"/>
  <c r="Q70" i="10" s="1"/>
  <c r="O69" i="10"/>
  <c r="Q69" i="10" s="1"/>
  <c r="O68" i="10"/>
  <c r="Q68" i="10" s="1"/>
  <c r="O67" i="10"/>
  <c r="Q67" i="10" s="1"/>
  <c r="O66" i="10"/>
  <c r="Q66" i="10" s="1"/>
  <c r="O65" i="10"/>
  <c r="Q65" i="10" s="1"/>
  <c r="N64" i="10"/>
  <c r="M64" i="10"/>
  <c r="L64" i="10"/>
  <c r="O63" i="10"/>
  <c r="Q63" i="10" s="1"/>
  <c r="O62" i="10"/>
  <c r="Q62" i="10" s="1"/>
  <c r="O61" i="10"/>
  <c r="Q61" i="10" s="1"/>
  <c r="O60" i="10"/>
  <c r="Q60" i="10" s="1"/>
  <c r="O59" i="10"/>
  <c r="Q59" i="10" s="1"/>
  <c r="O58" i="10"/>
  <c r="Q58" i="10" s="1"/>
  <c r="O57" i="10"/>
  <c r="Q57" i="10" s="1"/>
  <c r="O56" i="10"/>
  <c r="Q56" i="10" s="1"/>
  <c r="N55" i="10"/>
  <c r="M55" i="10"/>
  <c r="L55" i="10"/>
  <c r="O54" i="10"/>
  <c r="Q54" i="10" s="1"/>
  <c r="O53" i="10"/>
  <c r="Q53" i="10" s="1"/>
  <c r="O52" i="10"/>
  <c r="Q52" i="10" s="1"/>
  <c r="O51" i="10"/>
  <c r="Q51" i="10" s="1"/>
  <c r="O50" i="10"/>
  <c r="Q50" i="10" s="1"/>
  <c r="O48" i="10"/>
  <c r="Q48" i="10" s="1"/>
  <c r="O47" i="10"/>
  <c r="Q47" i="10" s="1"/>
  <c r="N46" i="10"/>
  <c r="M46" i="10"/>
  <c r="L46" i="10"/>
  <c r="O45" i="10"/>
  <c r="Q45" i="10" s="1"/>
  <c r="O44" i="10"/>
  <c r="Q44" i="10" s="1"/>
  <c r="O43" i="10"/>
  <c r="Q43" i="10" s="1"/>
  <c r="O42" i="10"/>
  <c r="Q42" i="10" s="1"/>
  <c r="O41" i="10"/>
  <c r="Q41" i="10" s="1"/>
  <c r="O40" i="10"/>
  <c r="Q40" i="10" s="1"/>
  <c r="O39" i="10"/>
  <c r="Q39" i="10" s="1"/>
  <c r="O38" i="10"/>
  <c r="Q38" i="10" s="1"/>
  <c r="N37" i="10"/>
  <c r="M37" i="10"/>
  <c r="L37" i="10"/>
  <c r="O36" i="10"/>
  <c r="Q36" i="10" s="1"/>
  <c r="O35" i="10"/>
  <c r="Q35" i="10" s="1"/>
  <c r="O34" i="10"/>
  <c r="Q34" i="10" s="1"/>
  <c r="O33" i="10"/>
  <c r="Q33" i="10" s="1"/>
  <c r="O32" i="10"/>
  <c r="Q32" i="10" s="1"/>
  <c r="O31" i="10"/>
  <c r="Q31" i="10" s="1"/>
  <c r="O30" i="10"/>
  <c r="Q30" i="10" s="1"/>
  <c r="O29" i="10"/>
  <c r="Q29" i="10" s="1"/>
  <c r="N28" i="10"/>
  <c r="M28" i="10"/>
  <c r="L28" i="10"/>
  <c r="O27" i="10"/>
  <c r="Q27" i="10" s="1"/>
  <c r="O25" i="10"/>
  <c r="Q25" i="10" s="1"/>
  <c r="O24" i="10"/>
  <c r="Q24" i="10" s="1"/>
  <c r="O23" i="10"/>
  <c r="Q23" i="10" s="1"/>
  <c r="O22" i="10"/>
  <c r="Q22" i="10" s="1"/>
  <c r="O21" i="10"/>
  <c r="Q21" i="10" s="1"/>
  <c r="O20" i="10"/>
  <c r="Q20" i="10" s="1"/>
  <c r="N19" i="10"/>
  <c r="N101" i="10" s="1"/>
  <c r="M19" i="10"/>
  <c r="M101" i="10" s="1"/>
  <c r="L19" i="10"/>
  <c r="L101" i="10" s="1"/>
  <c r="O18" i="10"/>
  <c r="Q18" i="10" s="1"/>
  <c r="O17" i="10"/>
  <c r="Q17" i="10" s="1"/>
  <c r="O16" i="10"/>
  <c r="Q16" i="10" s="1"/>
  <c r="O15" i="10"/>
  <c r="Q15" i="10" s="1"/>
  <c r="O14" i="10"/>
  <c r="O100" i="10"/>
  <c r="M12" i="10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R422" i="7" l="1"/>
  <c r="P422" i="7"/>
  <c r="R430" i="7"/>
  <c r="P430" i="7"/>
  <c r="R438" i="7"/>
  <c r="P438" i="7"/>
  <c r="R417" i="7"/>
  <c r="P417" i="7"/>
  <c r="R421" i="7"/>
  <c r="P421" i="7"/>
  <c r="R425" i="7"/>
  <c r="P425" i="7"/>
  <c r="R429" i="7"/>
  <c r="P429" i="7"/>
  <c r="R433" i="7"/>
  <c r="P433" i="7"/>
  <c r="R437" i="7"/>
  <c r="P437" i="7"/>
  <c r="R441" i="7"/>
  <c r="P441" i="7"/>
  <c r="Q416" i="7"/>
  <c r="P416" i="7"/>
  <c r="Q420" i="7"/>
  <c r="P420" i="7"/>
  <c r="Q424" i="7"/>
  <c r="P424" i="7"/>
  <c r="Q428" i="7"/>
  <c r="P428" i="7"/>
  <c r="Q432" i="7"/>
  <c r="P432" i="7"/>
  <c r="Q436" i="7"/>
  <c r="P436" i="7"/>
  <c r="Q440" i="7"/>
  <c r="P440" i="7"/>
  <c r="Q444" i="7"/>
  <c r="P444" i="7"/>
  <c r="R445" i="7"/>
  <c r="P445" i="7"/>
  <c r="Q446" i="7"/>
  <c r="P446" i="7"/>
  <c r="R444" i="7"/>
  <c r="Q81" i="10"/>
  <c r="AH81" i="10" s="1"/>
  <c r="Q94" i="10"/>
  <c r="AH94" i="10" s="1"/>
  <c r="Q83" i="10"/>
  <c r="AH83" i="10" s="1"/>
  <c r="P46" i="10"/>
  <c r="V82" i="10"/>
  <c r="AB55" i="10"/>
  <c r="AB91" i="10"/>
  <c r="AG24" i="10"/>
  <c r="AH36" i="10"/>
  <c r="AH38" i="10"/>
  <c r="AH59" i="10"/>
  <c r="P19" i="10"/>
  <c r="P101" i="10" s="1"/>
  <c r="AG30" i="10"/>
  <c r="V28" i="10"/>
  <c r="V46" i="10"/>
  <c r="V64" i="10"/>
  <c r="AB37" i="10"/>
  <c r="AB73" i="10"/>
  <c r="AA98" i="10"/>
  <c r="AA103" i="10" s="1"/>
  <c r="O19" i="10"/>
  <c r="O101" i="10" s="1"/>
  <c r="AH25" i="10"/>
  <c r="L102" i="10"/>
  <c r="L104" i="10" s="1"/>
  <c r="P37" i="10"/>
  <c r="AH31" i="10"/>
  <c r="AH33" i="10"/>
  <c r="AH35" i="10"/>
  <c r="AH40" i="10"/>
  <c r="AH42" i="10"/>
  <c r="AH44" i="10"/>
  <c r="P55" i="10"/>
  <c r="AH50" i="10"/>
  <c r="AH52" i="10"/>
  <c r="AH54" i="10"/>
  <c r="AH56" i="10"/>
  <c r="AH66" i="10"/>
  <c r="AH68" i="10"/>
  <c r="AH70" i="10"/>
  <c r="AH72" i="10"/>
  <c r="AH74" i="10"/>
  <c r="AH84" i="10"/>
  <c r="AH86" i="10"/>
  <c r="AH88" i="10"/>
  <c r="AH90" i="10"/>
  <c r="AG16" i="10"/>
  <c r="AG35" i="10"/>
  <c r="AG41" i="10"/>
  <c r="AG69" i="10"/>
  <c r="AG80" i="10"/>
  <c r="AG94" i="10"/>
  <c r="AG96" i="10"/>
  <c r="AH63" i="10"/>
  <c r="AH65" i="10"/>
  <c r="AH77" i="10"/>
  <c r="AG58" i="10"/>
  <c r="AG61" i="10"/>
  <c r="AG72" i="10"/>
  <c r="AG75" i="10"/>
  <c r="AG56" i="10"/>
  <c r="P64" i="10"/>
  <c r="AG86" i="10"/>
  <c r="P91" i="10"/>
  <c r="AG92" i="10"/>
  <c r="P98" i="10"/>
  <c r="P103" i="10" s="1"/>
  <c r="AA19" i="10"/>
  <c r="AA101" i="10" s="1"/>
  <c r="R418" i="7"/>
  <c r="R434" i="7"/>
  <c r="AH15" i="10"/>
  <c r="AH16" i="10"/>
  <c r="AH27" i="10"/>
  <c r="AH29" i="10"/>
  <c r="AH30" i="10"/>
  <c r="AH34" i="10"/>
  <c r="AH41" i="10"/>
  <c r="AH45" i="10"/>
  <c r="AH47" i="10"/>
  <c r="AH48" i="10"/>
  <c r="AH61" i="10"/>
  <c r="AH79" i="10"/>
  <c r="AH95" i="10"/>
  <c r="AG15" i="10"/>
  <c r="AG17" i="10"/>
  <c r="AH18" i="10"/>
  <c r="AG21" i="10"/>
  <c r="AG23" i="10"/>
  <c r="AG29" i="10"/>
  <c r="AG31" i="10"/>
  <c r="AH32" i="10"/>
  <c r="AG34" i="10"/>
  <c r="AG42" i="10"/>
  <c r="AH43" i="10"/>
  <c r="AG45" i="10"/>
  <c r="AG48" i="10"/>
  <c r="AG51" i="10"/>
  <c r="AG54" i="10"/>
  <c r="AG57" i="10"/>
  <c r="AG62" i="10"/>
  <c r="AG68" i="10"/>
  <c r="P73" i="10"/>
  <c r="AG74" i="10"/>
  <c r="P82" i="10"/>
  <c r="AG76" i="10"/>
  <c r="AG79" i="10"/>
  <c r="AG87" i="10"/>
  <c r="AG90" i="10"/>
  <c r="R426" i="7"/>
  <c r="R442" i="7"/>
  <c r="AH22" i="10"/>
  <c r="M102" i="10"/>
  <c r="M104" i="10" s="1"/>
  <c r="AH51" i="10"/>
  <c r="AH53" i="10"/>
  <c r="AH58" i="10"/>
  <c r="AH60" i="10"/>
  <c r="AH62" i="10"/>
  <c r="AH67" i="10"/>
  <c r="AH69" i="10"/>
  <c r="AH71" i="10"/>
  <c r="AH76" i="10"/>
  <c r="AH78" i="10"/>
  <c r="AH80" i="10"/>
  <c r="AH85" i="10"/>
  <c r="AH87" i="10"/>
  <c r="AH89" i="10"/>
  <c r="AH93" i="10"/>
  <c r="AH96" i="10"/>
  <c r="AG18" i="10"/>
  <c r="AG22" i="10"/>
  <c r="AG25" i="10"/>
  <c r="AG32" i="10"/>
  <c r="AG33" i="10"/>
  <c r="AG36" i="10"/>
  <c r="AG38" i="10"/>
  <c r="AG39" i="10"/>
  <c r="AG40" i="10"/>
  <c r="AG43" i="10"/>
  <c r="AG44" i="10"/>
  <c r="AG52" i="10"/>
  <c r="AG53" i="10"/>
  <c r="AG59" i="10"/>
  <c r="AG60" i="10"/>
  <c r="AG63" i="10"/>
  <c r="AG65" i="10"/>
  <c r="AG66" i="10"/>
  <c r="AG67" i="10"/>
  <c r="AG70" i="10"/>
  <c r="AG71" i="10"/>
  <c r="AG77" i="10"/>
  <c r="AG78" i="10"/>
  <c r="AG81" i="10"/>
  <c r="AG83" i="10"/>
  <c r="AG84" i="10"/>
  <c r="AG85" i="10"/>
  <c r="AG88" i="10"/>
  <c r="AG89" i="10"/>
  <c r="AG93" i="10"/>
  <c r="AG95" i="10"/>
  <c r="S102" i="10"/>
  <c r="S104" i="10" s="1"/>
  <c r="X102" i="10"/>
  <c r="Z102" i="10"/>
  <c r="Z104" i="10" s="1"/>
  <c r="AH23" i="10"/>
  <c r="AH20" i="10"/>
  <c r="AH24" i="10"/>
  <c r="AG20" i="10"/>
  <c r="N102" i="10"/>
  <c r="N104" i="10" s="1"/>
  <c r="P28" i="10"/>
  <c r="W55" i="10"/>
  <c r="W91" i="10"/>
  <c r="AC17" i="10"/>
  <c r="AH17" i="10" s="1"/>
  <c r="AC92" i="10"/>
  <c r="AC98" i="10" s="1"/>
  <c r="AC103" i="10" s="1"/>
  <c r="Q415" i="7"/>
  <c r="Q419" i="7"/>
  <c r="Q423" i="7"/>
  <c r="Q427" i="7"/>
  <c r="Q431" i="7"/>
  <c r="Q435" i="7"/>
  <c r="Q439" i="7"/>
  <c r="Q443" i="7"/>
  <c r="O28" i="10"/>
  <c r="Q37" i="10"/>
  <c r="O46" i="10"/>
  <c r="O64" i="10"/>
  <c r="Q73" i="10"/>
  <c r="O82" i="10"/>
  <c r="O98" i="10"/>
  <c r="O103" i="10" s="1"/>
  <c r="U19" i="10"/>
  <c r="U101" i="10" s="1"/>
  <c r="U28" i="10"/>
  <c r="U46" i="10"/>
  <c r="U64" i="10"/>
  <c r="U82" i="10"/>
  <c r="R415" i="7"/>
  <c r="R419" i="7"/>
  <c r="R423" i="7"/>
  <c r="R427" i="7"/>
  <c r="R431" i="7"/>
  <c r="R435" i="7"/>
  <c r="R439" i="7"/>
  <c r="R443" i="7"/>
  <c r="R446" i="7"/>
  <c r="R102" i="10"/>
  <c r="R104" i="10" s="1"/>
  <c r="T102" i="10"/>
  <c r="V37" i="10"/>
  <c r="V55" i="10"/>
  <c r="V73" i="10"/>
  <c r="V91" i="10"/>
  <c r="U98" i="10"/>
  <c r="U103" i="10" s="1"/>
  <c r="W92" i="10"/>
  <c r="W98" i="10" s="1"/>
  <c r="W103" i="10" s="1"/>
  <c r="V98" i="10"/>
  <c r="V103" i="10" s="1"/>
  <c r="AB28" i="10"/>
  <c r="AA28" i="10"/>
  <c r="Y102" i="10"/>
  <c r="Y104" i="10" s="1"/>
  <c r="AB46" i="10"/>
  <c r="AA46" i="10"/>
  <c r="AC55" i="10"/>
  <c r="AB64" i="10"/>
  <c r="AA64" i="10"/>
  <c r="AB82" i="10"/>
  <c r="AA82" i="10"/>
  <c r="AC91" i="10"/>
  <c r="AB98" i="10"/>
  <c r="AB103" i="10" s="1"/>
  <c r="Q418" i="7"/>
  <c r="Q422" i="7"/>
  <c r="Q426" i="7"/>
  <c r="Q430" i="7"/>
  <c r="Q434" i="7"/>
  <c r="Q438" i="7"/>
  <c r="Q442" i="7"/>
  <c r="R416" i="7"/>
  <c r="Q417" i="7"/>
  <c r="Q421" i="7"/>
  <c r="Q425" i="7"/>
  <c r="Q429" i="7"/>
  <c r="Q433" i="7"/>
  <c r="Q437" i="7"/>
  <c r="Q441" i="7"/>
  <c r="Q445" i="7"/>
  <c r="R420" i="7"/>
  <c r="R424" i="7"/>
  <c r="R428" i="7"/>
  <c r="R432" i="7"/>
  <c r="R436" i="7"/>
  <c r="R440" i="7"/>
  <c r="V19" i="10"/>
  <c r="V101" i="10" s="1"/>
  <c r="AB19" i="10"/>
  <c r="AB101" i="10" s="1"/>
  <c r="AG14" i="10"/>
  <c r="Q14" i="10"/>
  <c r="Q19" i="10" s="1"/>
  <c r="Q101" i="10" s="1"/>
  <c r="X104" i="10"/>
  <c r="AC37" i="10"/>
  <c r="AC73" i="10"/>
  <c r="AC14" i="10"/>
  <c r="AC21" i="10"/>
  <c r="AC28" i="10" s="1"/>
  <c r="AA37" i="10"/>
  <c r="AC39" i="10"/>
  <c r="AC46" i="10" s="1"/>
  <c r="AA55" i="10"/>
  <c r="AC57" i="10"/>
  <c r="AC64" i="10" s="1"/>
  <c r="AA73" i="10"/>
  <c r="AC75" i="10"/>
  <c r="AC82" i="10" s="1"/>
  <c r="AA91" i="10"/>
  <c r="W37" i="10"/>
  <c r="W73" i="10"/>
  <c r="W14" i="10"/>
  <c r="W19" i="10" s="1"/>
  <c r="W101" i="10" s="1"/>
  <c r="W21" i="10"/>
  <c r="W28" i="10" s="1"/>
  <c r="U37" i="10"/>
  <c r="W39" i="10"/>
  <c r="W46" i="10" s="1"/>
  <c r="U55" i="10"/>
  <c r="W57" i="10"/>
  <c r="W64" i="10" s="1"/>
  <c r="U73" i="10"/>
  <c r="W75" i="10"/>
  <c r="W82" i="10" s="1"/>
  <c r="U91" i="10"/>
  <c r="Q55" i="10"/>
  <c r="Q28" i="10"/>
  <c r="O37" i="10"/>
  <c r="Q46" i="10"/>
  <c r="O55" i="10"/>
  <c r="Q64" i="10"/>
  <c r="O73" i="10"/>
  <c r="Q82" i="10"/>
  <c r="O91" i="10"/>
  <c r="D5" i="17"/>
  <c r="B5" i="17"/>
  <c r="D5" i="16"/>
  <c r="B5" i="16"/>
  <c r="D5" i="15"/>
  <c r="B5" i="15"/>
  <c r="D5" i="14"/>
  <c r="B5" i="14"/>
  <c r="Q91" i="10" l="1"/>
  <c r="Q102" i="10" s="1"/>
  <c r="AC19" i="10"/>
  <c r="AC101" i="10" s="1"/>
  <c r="AH39" i="10"/>
  <c r="AH92" i="10"/>
  <c r="Q98" i="10"/>
  <c r="Q103" i="10" s="1"/>
  <c r="P102" i="10"/>
  <c r="AH75" i="10"/>
  <c r="AH57" i="10"/>
  <c r="AH21" i="10"/>
  <c r="V102" i="10"/>
  <c r="V104" i="10" s="1"/>
  <c r="U102" i="10"/>
  <c r="U104" i="10" s="1"/>
  <c r="O102" i="10"/>
  <c r="O104" i="10" s="1"/>
  <c r="AA102" i="10"/>
  <c r="AA104" i="10" s="1"/>
  <c r="AB102" i="10"/>
  <c r="AB104" i="10" s="1"/>
  <c r="AH14" i="10"/>
  <c r="AC102" i="10"/>
  <c r="W102" i="10"/>
  <c r="W104" i="10" s="1"/>
  <c r="F3" i="19"/>
  <c r="C3" i="18" s="1"/>
  <c r="F2" i="19"/>
  <c r="C2" i="18" s="1"/>
  <c r="C18" i="9"/>
  <c r="AC104" i="10" l="1"/>
  <c r="C5" i="15"/>
  <c r="C5" i="16"/>
  <c r="C5" i="17"/>
  <c r="C5" i="14"/>
  <c r="D18" i="9"/>
  <c r="N55" i="18" l="1"/>
  <c r="N54" i="18"/>
  <c r="N53" i="18"/>
  <c r="N52" i="18"/>
  <c r="N51" i="18"/>
  <c r="N50" i="18"/>
  <c r="N49" i="18"/>
  <c r="N48" i="18"/>
  <c r="N47" i="18"/>
  <c r="N46" i="18"/>
  <c r="N45" i="18"/>
  <c r="N44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13" i="18"/>
  <c r="N14" i="18"/>
  <c r="N15" i="18"/>
  <c r="N16" i="18"/>
  <c r="N17" i="18"/>
  <c r="N18" i="18"/>
  <c r="N19" i="18"/>
  <c r="N20" i="18"/>
  <c r="N21" i="18"/>
  <c r="N22" i="18"/>
  <c r="N23" i="18"/>
  <c r="N12" i="18"/>
  <c r="I13" i="10" l="1"/>
  <c r="M56" i="18"/>
  <c r="L56" i="18"/>
  <c r="N56" i="18"/>
  <c r="M40" i="18"/>
  <c r="L40" i="18"/>
  <c r="N40" i="18"/>
  <c r="M24" i="18"/>
  <c r="L24" i="18"/>
  <c r="D4" i="10"/>
  <c r="C5" i="9"/>
  <c r="C4" i="9"/>
  <c r="D5" i="8"/>
  <c r="D4" i="8"/>
  <c r="C5" i="7"/>
  <c r="C4" i="7"/>
  <c r="C6" i="6"/>
  <c r="C5" i="6"/>
  <c r="N24" i="18" l="1"/>
  <c r="D3" i="10"/>
  <c r="AB418" i="7" l="1"/>
  <c r="AA418" i="7"/>
  <c r="W418" i="7"/>
  <c r="X418" i="7"/>
  <c r="S418" i="7"/>
  <c r="T418" i="7"/>
  <c r="AA421" i="7"/>
  <c r="X421" i="7"/>
  <c r="W421" i="7"/>
  <c r="T421" i="7"/>
  <c r="AB421" i="7"/>
  <c r="S421" i="7"/>
  <c r="AB444" i="7"/>
  <c r="AA444" i="7"/>
  <c r="X444" i="7"/>
  <c r="S444" i="7"/>
  <c r="W444" i="7"/>
  <c r="T444" i="7"/>
  <c r="AA423" i="7"/>
  <c r="X423" i="7"/>
  <c r="W423" i="7"/>
  <c r="S423" i="7"/>
  <c r="AB423" i="7"/>
  <c r="T423" i="7"/>
  <c r="AA439" i="7"/>
  <c r="X439" i="7"/>
  <c r="W439" i="7"/>
  <c r="S439" i="7"/>
  <c r="AB439" i="7"/>
  <c r="T439" i="7"/>
  <c r="AB422" i="7"/>
  <c r="AA422" i="7"/>
  <c r="X422" i="7"/>
  <c r="S422" i="7"/>
  <c r="W422" i="7"/>
  <c r="T422" i="7"/>
  <c r="AB438" i="7"/>
  <c r="AA438" i="7"/>
  <c r="W438" i="7"/>
  <c r="X438" i="7"/>
  <c r="S438" i="7"/>
  <c r="T438" i="7"/>
  <c r="AA425" i="7"/>
  <c r="X425" i="7"/>
  <c r="AB425" i="7"/>
  <c r="W425" i="7"/>
  <c r="T425" i="7"/>
  <c r="S425" i="7"/>
  <c r="AA441" i="7"/>
  <c r="X441" i="7"/>
  <c r="AB441" i="7"/>
  <c r="W441" i="7"/>
  <c r="T441" i="7"/>
  <c r="S441" i="7"/>
  <c r="AB416" i="7"/>
  <c r="AA416" i="7"/>
  <c r="X416" i="7"/>
  <c r="S416" i="7"/>
  <c r="W416" i="7"/>
  <c r="T416" i="7"/>
  <c r="AB432" i="7"/>
  <c r="AA432" i="7"/>
  <c r="X432" i="7"/>
  <c r="S432" i="7"/>
  <c r="W432" i="7"/>
  <c r="T432" i="7"/>
  <c r="AB428" i="7"/>
  <c r="AA428" i="7"/>
  <c r="X428" i="7"/>
  <c r="S428" i="7"/>
  <c r="W428" i="7"/>
  <c r="T428" i="7"/>
  <c r="AA427" i="7"/>
  <c r="AB427" i="7"/>
  <c r="X427" i="7"/>
  <c r="W427" i="7"/>
  <c r="S427" i="7"/>
  <c r="T427" i="7"/>
  <c r="AA443" i="7"/>
  <c r="AB443" i="7"/>
  <c r="X443" i="7"/>
  <c r="W443" i="7"/>
  <c r="S443" i="7"/>
  <c r="T443" i="7"/>
  <c r="AB426" i="7"/>
  <c r="AA426" i="7"/>
  <c r="W426" i="7"/>
  <c r="X426" i="7"/>
  <c r="S426" i="7"/>
  <c r="T426" i="7"/>
  <c r="AB442" i="7"/>
  <c r="AA442" i="7"/>
  <c r="X442" i="7"/>
  <c r="S442" i="7"/>
  <c r="W442" i="7"/>
  <c r="T442" i="7"/>
  <c r="AA429" i="7"/>
  <c r="X429" i="7"/>
  <c r="W429" i="7"/>
  <c r="T429" i="7"/>
  <c r="AB429" i="7"/>
  <c r="S429" i="7"/>
  <c r="AA445" i="7"/>
  <c r="X445" i="7"/>
  <c r="W445" i="7"/>
  <c r="T445" i="7"/>
  <c r="AB445" i="7"/>
  <c r="S445" i="7"/>
  <c r="AB420" i="7"/>
  <c r="AA420" i="7"/>
  <c r="X420" i="7"/>
  <c r="S420" i="7"/>
  <c r="W420" i="7"/>
  <c r="T420" i="7"/>
  <c r="AB436" i="7"/>
  <c r="AA436" i="7"/>
  <c r="X436" i="7"/>
  <c r="S436" i="7"/>
  <c r="W436" i="7"/>
  <c r="T436" i="7"/>
  <c r="AA419" i="7"/>
  <c r="AB419" i="7"/>
  <c r="X419" i="7"/>
  <c r="W419" i="7"/>
  <c r="S419" i="7"/>
  <c r="T419" i="7"/>
  <c r="AA435" i="7"/>
  <c r="AB435" i="7"/>
  <c r="X435" i="7"/>
  <c r="W435" i="7"/>
  <c r="S435" i="7"/>
  <c r="T435" i="7"/>
  <c r="AB434" i="7"/>
  <c r="AA434" i="7"/>
  <c r="X434" i="7"/>
  <c r="S434" i="7"/>
  <c r="W434" i="7"/>
  <c r="T434" i="7"/>
  <c r="AA437" i="7"/>
  <c r="X437" i="7"/>
  <c r="W437" i="7"/>
  <c r="T437" i="7"/>
  <c r="AB437" i="7"/>
  <c r="S437" i="7"/>
  <c r="AA415" i="7"/>
  <c r="X415" i="7"/>
  <c r="W415" i="7"/>
  <c r="AB415" i="7"/>
  <c r="S415" i="7"/>
  <c r="T415" i="7"/>
  <c r="AA431" i="7"/>
  <c r="X431" i="7"/>
  <c r="W431" i="7"/>
  <c r="AB431" i="7"/>
  <c r="S431" i="7"/>
  <c r="T431" i="7"/>
  <c r="AB430" i="7"/>
  <c r="AA430" i="7"/>
  <c r="W430" i="7"/>
  <c r="X430" i="7"/>
  <c r="S430" i="7"/>
  <c r="T430" i="7"/>
  <c r="AB446" i="7"/>
  <c r="AA446" i="7"/>
  <c r="W446" i="7"/>
  <c r="X446" i="7"/>
  <c r="S446" i="7"/>
  <c r="T446" i="7"/>
  <c r="AA417" i="7"/>
  <c r="X417" i="7"/>
  <c r="AB417" i="7"/>
  <c r="W417" i="7"/>
  <c r="T417" i="7"/>
  <c r="S417" i="7"/>
  <c r="AA433" i="7"/>
  <c r="X433" i="7"/>
  <c r="AB433" i="7"/>
  <c r="W433" i="7"/>
  <c r="T433" i="7"/>
  <c r="S433" i="7"/>
  <c r="AB424" i="7"/>
  <c r="AA424" i="7"/>
  <c r="X424" i="7"/>
  <c r="S424" i="7"/>
  <c r="W424" i="7"/>
  <c r="T424" i="7"/>
  <c r="AB440" i="7"/>
  <c r="AA440" i="7"/>
  <c r="X440" i="7"/>
  <c r="S440" i="7"/>
  <c r="W440" i="7"/>
  <c r="T440" i="7"/>
  <c r="AK5" i="10"/>
  <c r="AK6" i="10" s="1"/>
  <c r="AJ7" i="10"/>
  <c r="AD93" i="10"/>
  <c r="AD94" i="10"/>
  <c r="AD95" i="10"/>
  <c r="AD96" i="10"/>
  <c r="AD97" i="10"/>
  <c r="AD92" i="10"/>
  <c r="AD84" i="10"/>
  <c r="AD85" i="10"/>
  <c r="AD86" i="10"/>
  <c r="AD87" i="10"/>
  <c r="AD88" i="10"/>
  <c r="AD89" i="10"/>
  <c r="AD90" i="10"/>
  <c r="AD83" i="10"/>
  <c r="AD75" i="10"/>
  <c r="AD76" i="10"/>
  <c r="AD77" i="10"/>
  <c r="AD78" i="10"/>
  <c r="AD79" i="10"/>
  <c r="AD80" i="10"/>
  <c r="AD81" i="10"/>
  <c r="AD74" i="10"/>
  <c r="AD66" i="10"/>
  <c r="AD67" i="10"/>
  <c r="AD68" i="10"/>
  <c r="AD69" i="10"/>
  <c r="AD70" i="10"/>
  <c r="AD71" i="10"/>
  <c r="AD72" i="10"/>
  <c r="AD65" i="10"/>
  <c r="AD57" i="10"/>
  <c r="AD58" i="10"/>
  <c r="AD59" i="10"/>
  <c r="AD60" i="10"/>
  <c r="AD61" i="10"/>
  <c r="AD62" i="10"/>
  <c r="AD63" i="10"/>
  <c r="AD56" i="10"/>
  <c r="AD48" i="10"/>
  <c r="AD49" i="10"/>
  <c r="AD50" i="10"/>
  <c r="AD51" i="10"/>
  <c r="AD52" i="10"/>
  <c r="AD53" i="10"/>
  <c r="AD54" i="10"/>
  <c r="AD47" i="10"/>
  <c r="AD39" i="10"/>
  <c r="AD40" i="10"/>
  <c r="AD41" i="10"/>
  <c r="AD42" i="10"/>
  <c r="AD43" i="10"/>
  <c r="AD44" i="10"/>
  <c r="AD45" i="10"/>
  <c r="AD38" i="10"/>
  <c r="AD30" i="10"/>
  <c r="AD31" i="10"/>
  <c r="AD32" i="10"/>
  <c r="AD33" i="10"/>
  <c r="AD34" i="10"/>
  <c r="AD35" i="10"/>
  <c r="AD36" i="10"/>
  <c r="AD29" i="10"/>
  <c r="AD21" i="10"/>
  <c r="AD22" i="10"/>
  <c r="AD23" i="10"/>
  <c r="AD24" i="10"/>
  <c r="AD25" i="10"/>
  <c r="AD27" i="10"/>
  <c r="AD20" i="10"/>
  <c r="AD15" i="10"/>
  <c r="AD16" i="10"/>
  <c r="AD17" i="10"/>
  <c r="AD18" i="10"/>
  <c r="AD14" i="10"/>
  <c r="I100" i="10"/>
  <c r="I96" i="10"/>
  <c r="I95" i="10"/>
  <c r="I94" i="10"/>
  <c r="I93" i="10"/>
  <c r="I92" i="10"/>
  <c r="I90" i="10"/>
  <c r="I89" i="10"/>
  <c r="I88" i="10"/>
  <c r="I87" i="10"/>
  <c r="I86" i="10"/>
  <c r="I85" i="10"/>
  <c r="I84" i="10"/>
  <c r="I83" i="10"/>
  <c r="I81" i="10"/>
  <c r="I80" i="10"/>
  <c r="I79" i="10"/>
  <c r="I78" i="10"/>
  <c r="I77" i="10"/>
  <c r="I76" i="10"/>
  <c r="I75" i="10"/>
  <c r="I74" i="10"/>
  <c r="I72" i="10"/>
  <c r="I71" i="10"/>
  <c r="I70" i="10"/>
  <c r="I69" i="10"/>
  <c r="I68" i="10"/>
  <c r="I67" i="10"/>
  <c r="I66" i="10"/>
  <c r="I65" i="10"/>
  <c r="I63" i="10"/>
  <c r="I62" i="10"/>
  <c r="I61" i="10"/>
  <c r="I60" i="10"/>
  <c r="I59" i="10"/>
  <c r="I58" i="10"/>
  <c r="I57" i="10"/>
  <c r="I56" i="10"/>
  <c r="I54" i="10"/>
  <c r="I53" i="10"/>
  <c r="I52" i="10"/>
  <c r="I51" i="10"/>
  <c r="I50" i="10"/>
  <c r="I48" i="10"/>
  <c r="I47" i="10"/>
  <c r="I45" i="10"/>
  <c r="I44" i="10"/>
  <c r="I43" i="10"/>
  <c r="I42" i="10"/>
  <c r="I41" i="10"/>
  <c r="I40" i="10"/>
  <c r="I39" i="10"/>
  <c r="I38" i="10"/>
  <c r="I36" i="10"/>
  <c r="I35" i="10"/>
  <c r="I34" i="10"/>
  <c r="I33" i="10"/>
  <c r="I32" i="10"/>
  <c r="I31" i="10"/>
  <c r="I30" i="10"/>
  <c r="I29" i="10"/>
  <c r="I27" i="10"/>
  <c r="I25" i="10"/>
  <c r="I24" i="10"/>
  <c r="I23" i="10"/>
  <c r="I22" i="10"/>
  <c r="I21" i="10"/>
  <c r="I20" i="10"/>
  <c r="I15" i="10"/>
  <c r="I16" i="10"/>
  <c r="I17" i="10"/>
  <c r="I18" i="10"/>
  <c r="I14" i="10"/>
  <c r="K14" i="10" s="1"/>
  <c r="AB43" i="19"/>
  <c r="AA43" i="19"/>
  <c r="AB42" i="19"/>
  <c r="AA42" i="19"/>
  <c r="AB39" i="19"/>
  <c r="AA39" i="19"/>
  <c r="AB38" i="19"/>
  <c r="AA38" i="19"/>
  <c r="AB35" i="19"/>
  <c r="AA35" i="19"/>
  <c r="AB34" i="19"/>
  <c r="AA34" i="19"/>
  <c r="Q33" i="19"/>
  <c r="AB31" i="19"/>
  <c r="AA31" i="19"/>
  <c r="AB30" i="19"/>
  <c r="AA30" i="19"/>
  <c r="AB27" i="19"/>
  <c r="AA27" i="19"/>
  <c r="AB26" i="19"/>
  <c r="AA26" i="19"/>
  <c r="AB23" i="19"/>
  <c r="AA23" i="19"/>
  <c r="AB22" i="19"/>
  <c r="AA22" i="19"/>
  <c r="AB15" i="19"/>
  <c r="AB51" i="19" s="1"/>
  <c r="AA15" i="19"/>
  <c r="AA51" i="19" s="1"/>
  <c r="AB11" i="19"/>
  <c r="AA11" i="19"/>
  <c r="Z51" i="19"/>
  <c r="S51" i="19"/>
  <c r="R51" i="19"/>
  <c r="Z50" i="19"/>
  <c r="A49" i="19"/>
  <c r="P47" i="19"/>
  <c r="P51" i="19" s="1"/>
  <c r="O47" i="19"/>
  <c r="O51" i="19" s="1"/>
  <c r="M47" i="19"/>
  <c r="M51" i="19" s="1"/>
  <c r="L47" i="19"/>
  <c r="L51" i="19" s="1"/>
  <c r="J47" i="19"/>
  <c r="J51" i="19" s="1"/>
  <c r="I47" i="19"/>
  <c r="I51" i="19" s="1"/>
  <c r="H47" i="19"/>
  <c r="H51" i="19" s="1"/>
  <c r="E47" i="19"/>
  <c r="J46" i="19"/>
  <c r="J50" i="19" s="1"/>
  <c r="I46" i="19"/>
  <c r="I50" i="19" s="1"/>
  <c r="H46" i="19"/>
  <c r="A45" i="19"/>
  <c r="J44" i="19"/>
  <c r="I44" i="19"/>
  <c r="H44" i="19"/>
  <c r="Y43" i="19"/>
  <c r="Y42" i="19"/>
  <c r="P44" i="19"/>
  <c r="O44" i="19"/>
  <c r="M44" i="19"/>
  <c r="L44" i="19"/>
  <c r="A41" i="19"/>
  <c r="J40" i="19"/>
  <c r="I40" i="19"/>
  <c r="H40" i="19"/>
  <c r="Y39" i="19"/>
  <c r="Y38" i="19"/>
  <c r="P40" i="19"/>
  <c r="O40" i="19"/>
  <c r="M40" i="19"/>
  <c r="L40" i="19"/>
  <c r="D40" i="19"/>
  <c r="A37" i="19"/>
  <c r="J36" i="19"/>
  <c r="I36" i="19"/>
  <c r="H36" i="19"/>
  <c r="Y35" i="19"/>
  <c r="Y34" i="19"/>
  <c r="A33" i="19"/>
  <c r="J32" i="19"/>
  <c r="I32" i="19"/>
  <c r="H32" i="19"/>
  <c r="Y31" i="19"/>
  <c r="Y30" i="19"/>
  <c r="A29" i="19"/>
  <c r="J28" i="19"/>
  <c r="I28" i="19"/>
  <c r="H28" i="19"/>
  <c r="Y27" i="19"/>
  <c r="Y26" i="19"/>
  <c r="A25" i="19"/>
  <c r="J24" i="19"/>
  <c r="I24" i="19"/>
  <c r="H24" i="19"/>
  <c r="Y23" i="19"/>
  <c r="Y22" i="19"/>
  <c r="A21" i="19"/>
  <c r="A20" i="19"/>
  <c r="Z19" i="19"/>
  <c r="J19" i="19"/>
  <c r="I19" i="19"/>
  <c r="H19" i="19"/>
  <c r="Y15" i="19"/>
  <c r="Y51" i="19" s="1"/>
  <c r="S14" i="19"/>
  <c r="S12" i="19"/>
  <c r="Y11" i="19"/>
  <c r="Y50" i="19" s="1"/>
  <c r="H48" i="19" l="1"/>
  <c r="J52" i="19"/>
  <c r="AK7" i="10"/>
  <c r="AB19" i="19"/>
  <c r="Z52" i="19"/>
  <c r="Y52" i="19"/>
  <c r="D3" i="8"/>
  <c r="C4" i="6"/>
  <c r="C3" i="9"/>
  <c r="C3" i="7"/>
  <c r="D2" i="10"/>
  <c r="C3" i="6"/>
  <c r="C2" i="9"/>
  <c r="D2" i="8"/>
  <c r="C2" i="7"/>
  <c r="D1" i="10"/>
  <c r="AA19" i="19"/>
  <c r="R40" i="19"/>
  <c r="I52" i="19"/>
  <c r="R44" i="19"/>
  <c r="H50" i="19"/>
  <c r="H52" i="19" s="1"/>
  <c r="AB50" i="19"/>
  <c r="AB52" i="19" s="1"/>
  <c r="Y19" i="19"/>
  <c r="J48" i="19"/>
  <c r="AA50" i="19"/>
  <c r="AA52" i="19" s="1"/>
  <c r="I48" i="19"/>
  <c r="AT16" i="10" l="1"/>
  <c r="AT26" i="10"/>
  <c r="AT35" i="10"/>
  <c r="AT53" i="10"/>
  <c r="AT80" i="10"/>
  <c r="AO80" i="10"/>
  <c r="AO35" i="10"/>
  <c r="AT15" i="10"/>
  <c r="AT25" i="10"/>
  <c r="AT21" i="10"/>
  <c r="AT34" i="10"/>
  <c r="AT30" i="10"/>
  <c r="AT43" i="10"/>
  <c r="AT39" i="10"/>
  <c r="AT52" i="10"/>
  <c r="AT48" i="10"/>
  <c r="AT61" i="10"/>
  <c r="AT57" i="10"/>
  <c r="AT70" i="10"/>
  <c r="AT66" i="10"/>
  <c r="AT79" i="10"/>
  <c r="AT75" i="10"/>
  <c r="AT88" i="10"/>
  <c r="AT84" i="10"/>
  <c r="AT95" i="10"/>
  <c r="AO97" i="10"/>
  <c r="AO93" i="10"/>
  <c r="AO88" i="10"/>
  <c r="AO84" i="10"/>
  <c r="AO79" i="10"/>
  <c r="AO75" i="10"/>
  <c r="AO70" i="10"/>
  <c r="AO66" i="10"/>
  <c r="AO61" i="10"/>
  <c r="AO57" i="10"/>
  <c r="AO52" i="10"/>
  <c r="AO48" i="10"/>
  <c r="AO43" i="10"/>
  <c r="AO39" i="10"/>
  <c r="AO34" i="10"/>
  <c r="AO30" i="10"/>
  <c r="AO25" i="10"/>
  <c r="AO21" i="10"/>
  <c r="AO16" i="10"/>
  <c r="AT17" i="10"/>
  <c r="AT27" i="10"/>
  <c r="AT23" i="10"/>
  <c r="AT36" i="10"/>
  <c r="AT45" i="10"/>
  <c r="AT54" i="10"/>
  <c r="AT63" i="10"/>
  <c r="AT72" i="10"/>
  <c r="AT81" i="10"/>
  <c r="AT90" i="10"/>
  <c r="AT97" i="10"/>
  <c r="AO95" i="10"/>
  <c r="AO86" i="10"/>
  <c r="AO77" i="10"/>
  <c r="AO68" i="10"/>
  <c r="AO59" i="10"/>
  <c r="AO50" i="10"/>
  <c r="AO41" i="10"/>
  <c r="AO32" i="10"/>
  <c r="AO23" i="10"/>
  <c r="AO14" i="10"/>
  <c r="AT31" i="10"/>
  <c r="AT49" i="10"/>
  <c r="AT58" i="10"/>
  <c r="AT67" i="10"/>
  <c r="AT89" i="10"/>
  <c r="AT96" i="10"/>
  <c r="AO94" i="10"/>
  <c r="AO89" i="10"/>
  <c r="AO71" i="10"/>
  <c r="AO62" i="10"/>
  <c r="AO53" i="10"/>
  <c r="AO44" i="10"/>
  <c r="AO26" i="10"/>
  <c r="AO17" i="10"/>
  <c r="AT18" i="10"/>
  <c r="AT14" i="10"/>
  <c r="AT24" i="10"/>
  <c r="AT20" i="10"/>
  <c r="AT33" i="10"/>
  <c r="AT29" i="10"/>
  <c r="AT42" i="10"/>
  <c r="AT38" i="10"/>
  <c r="AT51" i="10"/>
  <c r="AT47" i="10"/>
  <c r="AT60" i="10"/>
  <c r="AT56" i="10"/>
  <c r="AT69" i="10"/>
  <c r="AT65" i="10"/>
  <c r="AT78" i="10"/>
  <c r="AT74" i="10"/>
  <c r="AT87" i="10"/>
  <c r="AT83" i="10"/>
  <c r="AT94" i="10"/>
  <c r="AO96" i="10"/>
  <c r="AO92" i="10"/>
  <c r="AO87" i="10"/>
  <c r="AO83" i="10"/>
  <c r="AO78" i="10"/>
  <c r="AO74" i="10"/>
  <c r="AO69" i="10"/>
  <c r="AO65" i="10"/>
  <c r="AO60" i="10"/>
  <c r="AO56" i="10"/>
  <c r="AO51" i="10"/>
  <c r="AO47" i="10"/>
  <c r="AO42" i="10"/>
  <c r="AO38" i="10"/>
  <c r="AO33" i="10"/>
  <c r="AO29" i="10"/>
  <c r="AO24" i="10"/>
  <c r="AO20" i="10"/>
  <c r="AO15" i="10"/>
  <c r="AT32" i="10"/>
  <c r="AT41" i="10"/>
  <c r="AT50" i="10"/>
  <c r="AT59" i="10"/>
  <c r="AT68" i="10"/>
  <c r="AT77" i="10"/>
  <c r="AT86" i="10"/>
  <c r="AT93" i="10"/>
  <c r="AO90" i="10"/>
  <c r="AO81" i="10"/>
  <c r="AO72" i="10"/>
  <c r="AO63" i="10"/>
  <c r="AO54" i="10"/>
  <c r="AO45" i="10"/>
  <c r="AO36" i="10"/>
  <c r="AO27" i="10"/>
  <c r="AO18" i="10"/>
  <c r="AT22" i="10"/>
  <c r="AT44" i="10"/>
  <c r="AT40" i="10"/>
  <c r="AT62" i="10"/>
  <c r="AT71" i="10"/>
  <c r="AT76" i="10"/>
  <c r="AT85" i="10"/>
  <c r="AT92" i="10"/>
  <c r="AO85" i="10"/>
  <c r="AO76" i="10"/>
  <c r="AO67" i="10"/>
  <c r="AO58" i="10"/>
  <c r="AO49" i="10"/>
  <c r="AO40" i="10"/>
  <c r="AO31" i="10"/>
  <c r="AO22" i="10"/>
  <c r="AS85" i="10"/>
  <c r="AJ16" i="10"/>
  <c r="AJ27" i="10"/>
  <c r="AJ23" i="10"/>
  <c r="AJ36" i="10"/>
  <c r="AJ32" i="10"/>
  <c r="AJ45" i="10"/>
  <c r="AJ41" i="10"/>
  <c r="AJ54" i="10"/>
  <c r="AJ50" i="10"/>
  <c r="AJ63" i="10"/>
  <c r="AJ59" i="10"/>
  <c r="AJ72" i="10"/>
  <c r="AJ68" i="10"/>
  <c r="AJ81" i="10"/>
  <c r="AJ77" i="10"/>
  <c r="AJ90" i="10"/>
  <c r="AJ86" i="10"/>
  <c r="AJ96" i="10"/>
  <c r="AJ92" i="10"/>
  <c r="AJ14" i="10"/>
  <c r="AJ21" i="10"/>
  <c r="AJ30" i="10"/>
  <c r="AJ39" i="10"/>
  <c r="AJ48" i="10"/>
  <c r="AJ57" i="10"/>
  <c r="AJ66" i="10"/>
  <c r="AJ75" i="10"/>
  <c r="AJ84" i="10"/>
  <c r="AJ20" i="10"/>
  <c r="AJ29" i="10"/>
  <c r="AJ38" i="10"/>
  <c r="AJ47" i="10"/>
  <c r="AJ56" i="10"/>
  <c r="AJ65" i="10"/>
  <c r="AJ74" i="10"/>
  <c r="AJ83" i="10"/>
  <c r="AJ15" i="10"/>
  <c r="AJ26" i="10"/>
  <c r="AJ22" i="10"/>
  <c r="AJ35" i="10"/>
  <c r="AJ31" i="10"/>
  <c r="AJ44" i="10"/>
  <c r="AJ40" i="10"/>
  <c r="AJ53" i="10"/>
  <c r="AJ49" i="10"/>
  <c r="AJ62" i="10"/>
  <c r="AJ58" i="10"/>
  <c r="AJ71" i="10"/>
  <c r="AJ67" i="10"/>
  <c r="AJ80" i="10"/>
  <c r="AJ76" i="10"/>
  <c r="AJ89" i="10"/>
  <c r="AJ85" i="10"/>
  <c r="AJ95" i="10"/>
  <c r="AJ97" i="10"/>
  <c r="AJ18" i="10"/>
  <c r="AJ25" i="10"/>
  <c r="AJ34" i="10"/>
  <c r="AJ43" i="10"/>
  <c r="AJ52" i="10"/>
  <c r="AJ61" i="10"/>
  <c r="AJ70" i="10"/>
  <c r="AJ79" i="10"/>
  <c r="AJ88" i="10"/>
  <c r="AJ94" i="10"/>
  <c r="AJ17" i="10"/>
  <c r="AJ24" i="10"/>
  <c r="AJ33" i="10"/>
  <c r="AJ42" i="10"/>
  <c r="AJ51" i="10"/>
  <c r="AJ60" i="10"/>
  <c r="AJ69" i="10"/>
  <c r="AJ78" i="10"/>
  <c r="AJ87" i="10"/>
  <c r="AJ93" i="10"/>
  <c r="AI42" i="10"/>
  <c r="AS81" i="10"/>
  <c r="AN23" i="10"/>
  <c r="AI85" i="10"/>
  <c r="AI34" i="10"/>
  <c r="AI59" i="10"/>
  <c r="AN95" i="10"/>
  <c r="AN96" i="10"/>
  <c r="AI44" i="10"/>
  <c r="AI94" i="10"/>
  <c r="AN53" i="10"/>
  <c r="AI78" i="10"/>
  <c r="AN40" i="10"/>
  <c r="AN59" i="10"/>
  <c r="AS45" i="10"/>
  <c r="AS49" i="10"/>
  <c r="AI93" i="10"/>
  <c r="AI80" i="10"/>
  <c r="AI22" i="10"/>
  <c r="AI66" i="10"/>
  <c r="AI70" i="10"/>
  <c r="AN31" i="10"/>
  <c r="AI24" i="10"/>
  <c r="AI60" i="10"/>
  <c r="AI96" i="10"/>
  <c r="AI23" i="10"/>
  <c r="AI95" i="10"/>
  <c r="AN41" i="10"/>
  <c r="AN77" i="10"/>
  <c r="AS27" i="10"/>
  <c r="AS63" i="10"/>
  <c r="AN74" i="10"/>
  <c r="AS31" i="10"/>
  <c r="AS67" i="10"/>
  <c r="AI49" i="10"/>
  <c r="AI48" i="10"/>
  <c r="AI26" i="10"/>
  <c r="AI62" i="10"/>
  <c r="AI58" i="10"/>
  <c r="AI39" i="10"/>
  <c r="AI16" i="10"/>
  <c r="AI52" i="10"/>
  <c r="AI88" i="10"/>
  <c r="AN22" i="10"/>
  <c r="AN44" i="10"/>
  <c r="AN85" i="10"/>
  <c r="AI33" i="10"/>
  <c r="AI51" i="10"/>
  <c r="AI69" i="10"/>
  <c r="AI87" i="10"/>
  <c r="AN20" i="10"/>
  <c r="AN58" i="10"/>
  <c r="AI41" i="10"/>
  <c r="AI77" i="10"/>
  <c r="AN14" i="10"/>
  <c r="AN32" i="10"/>
  <c r="AN50" i="10"/>
  <c r="AN68" i="10"/>
  <c r="AN86" i="10"/>
  <c r="AS18" i="10"/>
  <c r="AS36" i="10"/>
  <c r="AS54" i="10"/>
  <c r="AS72" i="10"/>
  <c r="AS90" i="10"/>
  <c r="AN65" i="10"/>
  <c r="AN87" i="10"/>
  <c r="AS22" i="10"/>
  <c r="AS40" i="10"/>
  <c r="AS58" i="10"/>
  <c r="AS76" i="10"/>
  <c r="AS96" i="10"/>
  <c r="AS89" i="10"/>
  <c r="AS80" i="10"/>
  <c r="AS71" i="10"/>
  <c r="AS62" i="10"/>
  <c r="AS53" i="10"/>
  <c r="AS44" i="10"/>
  <c r="AS35" i="10"/>
  <c r="AS26" i="10"/>
  <c r="AS17" i="10"/>
  <c r="AN92" i="10"/>
  <c r="AN78" i="10"/>
  <c r="AN69" i="10"/>
  <c r="AN56" i="10"/>
  <c r="AS95" i="10"/>
  <c r="AS86" i="10"/>
  <c r="AS77" i="10"/>
  <c r="AS68" i="10"/>
  <c r="AS59" i="10"/>
  <c r="AS50" i="10"/>
  <c r="AS41" i="10"/>
  <c r="AS32" i="10"/>
  <c r="AS23" i="10"/>
  <c r="AS14" i="10"/>
  <c r="AN90" i="10"/>
  <c r="AN81" i="10"/>
  <c r="AN72" i="10"/>
  <c r="AN63" i="10"/>
  <c r="AN54" i="10"/>
  <c r="AN45" i="10"/>
  <c r="AN36" i="10"/>
  <c r="AN27" i="10"/>
  <c r="AN18" i="10"/>
  <c r="AI86" i="10"/>
  <c r="AI68" i="10"/>
  <c r="AI50" i="10"/>
  <c r="AI32" i="10"/>
  <c r="AI14" i="10"/>
  <c r="AN47" i="10"/>
  <c r="AN29" i="10"/>
  <c r="AS94" i="10"/>
  <c r="AI31" i="10"/>
  <c r="AI67" i="10"/>
  <c r="AI30" i="10"/>
  <c r="AI75" i="10"/>
  <c r="AI17" i="10"/>
  <c r="AI35" i="10"/>
  <c r="AI53" i="10"/>
  <c r="AI71" i="10"/>
  <c r="AI89" i="10"/>
  <c r="AI40" i="10"/>
  <c r="AI76" i="10"/>
  <c r="AI21" i="10"/>
  <c r="AI57" i="10"/>
  <c r="AI84" i="10"/>
  <c r="AI25" i="10"/>
  <c r="AI43" i="10"/>
  <c r="AI61" i="10"/>
  <c r="AI79" i="10"/>
  <c r="AI97" i="10"/>
  <c r="AN17" i="10"/>
  <c r="AN26" i="10"/>
  <c r="AN35" i="10"/>
  <c r="AN49" i="10"/>
  <c r="AN60" i="10"/>
  <c r="AI15" i="10"/>
  <c r="AI29" i="10"/>
  <c r="AI38" i="10"/>
  <c r="AI47" i="10"/>
  <c r="AI56" i="10"/>
  <c r="AI65" i="10"/>
  <c r="AI74" i="10"/>
  <c r="AI83" i="10"/>
  <c r="AI92" i="10"/>
  <c r="AN15" i="10"/>
  <c r="AN24" i="10"/>
  <c r="AN33" i="10"/>
  <c r="AN42" i="10"/>
  <c r="AN51" i="10"/>
  <c r="AN83" i="10"/>
  <c r="AI18" i="10"/>
  <c r="AI27" i="10"/>
  <c r="AI36" i="10"/>
  <c r="AI45" i="10"/>
  <c r="AI54" i="10"/>
  <c r="AI63" i="10"/>
  <c r="AI72" i="10"/>
  <c r="AI81" i="10"/>
  <c r="AI90" i="10"/>
  <c r="AN16" i="10"/>
  <c r="AN21" i="10"/>
  <c r="AN25" i="10"/>
  <c r="AN30" i="10"/>
  <c r="AN34" i="10"/>
  <c r="AN39" i="10"/>
  <c r="AN43" i="10"/>
  <c r="AN48" i="10"/>
  <c r="AN52" i="10"/>
  <c r="AN57" i="10"/>
  <c r="AN61" i="10"/>
  <c r="AN66" i="10"/>
  <c r="AN70" i="10"/>
  <c r="AN75" i="10"/>
  <c r="AN79" i="10"/>
  <c r="AN84" i="10"/>
  <c r="AN88" i="10"/>
  <c r="AN93" i="10"/>
  <c r="AN97" i="10"/>
  <c r="AS16" i="10"/>
  <c r="AS21" i="10"/>
  <c r="AS25" i="10"/>
  <c r="AS30" i="10"/>
  <c r="AS34" i="10"/>
  <c r="AS39" i="10"/>
  <c r="AS43" i="10"/>
  <c r="AS48" i="10"/>
  <c r="AS52" i="10"/>
  <c r="AS57" i="10"/>
  <c r="AS61" i="10"/>
  <c r="AS66" i="10"/>
  <c r="AS70" i="10"/>
  <c r="AS75" i="10"/>
  <c r="AS79" i="10"/>
  <c r="AS84" i="10"/>
  <c r="AS88" i="10"/>
  <c r="AS93" i="10"/>
  <c r="AS97" i="10"/>
  <c r="AN38" i="10"/>
  <c r="AN62" i="10"/>
  <c r="AN67" i="10"/>
  <c r="AN71" i="10"/>
  <c r="AN76" i="10"/>
  <c r="AN80" i="10"/>
  <c r="AN89" i="10"/>
  <c r="AN94" i="10"/>
  <c r="AS15" i="10"/>
  <c r="AS20" i="10"/>
  <c r="AS24" i="10"/>
  <c r="AS29" i="10"/>
  <c r="AS33" i="10"/>
  <c r="AS38" i="10"/>
  <c r="AS42" i="10"/>
  <c r="AS47" i="10"/>
  <c r="AS51" i="10"/>
  <c r="AS56" i="10"/>
  <c r="AS60" i="10"/>
  <c r="AS65" i="10"/>
  <c r="AS69" i="10"/>
  <c r="AS74" i="10"/>
  <c r="AS78" i="10"/>
  <c r="AS83" i="10"/>
  <c r="AS87" i="10"/>
  <c r="AS92" i="10"/>
  <c r="AI20" i="10"/>
  <c r="D56" i="18"/>
  <c r="C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D40" i="18"/>
  <c r="C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D24" i="18"/>
  <c r="C24" i="18"/>
  <c r="E23" i="18"/>
  <c r="E22" i="18"/>
  <c r="E21" i="18"/>
  <c r="E20" i="18"/>
  <c r="E19" i="18"/>
  <c r="E18" i="18"/>
  <c r="E17" i="18"/>
  <c r="E16" i="18"/>
  <c r="E15" i="18"/>
  <c r="E14" i="18"/>
  <c r="E12" i="18"/>
  <c r="AK22" i="10" l="1"/>
  <c r="AL22" i="10" s="1"/>
  <c r="AK48" i="10"/>
  <c r="AL48" i="10" s="1"/>
  <c r="AK85" i="10"/>
  <c r="AL85" i="10" s="1"/>
  <c r="AK53" i="10"/>
  <c r="AL53" i="10" s="1"/>
  <c r="AK80" i="10"/>
  <c r="AL80" i="10" s="1"/>
  <c r="AK88" i="10"/>
  <c r="AL88" i="10" s="1"/>
  <c r="AK42" i="10"/>
  <c r="AL42" i="10" s="1"/>
  <c r="AK44" i="10"/>
  <c r="AL44" i="10" s="1"/>
  <c r="AK86" i="10"/>
  <c r="AL86" i="10" s="1"/>
  <c r="AK50" i="10"/>
  <c r="AL50" i="10" s="1"/>
  <c r="AK14" i="10"/>
  <c r="AL14" i="10" s="1"/>
  <c r="AK81" i="10"/>
  <c r="AL81" i="10" s="1"/>
  <c r="AK63" i="10"/>
  <c r="AL63" i="10" s="1"/>
  <c r="AK45" i="10"/>
  <c r="AL45" i="10" s="1"/>
  <c r="AK87" i="10"/>
  <c r="AL87" i="10" s="1"/>
  <c r="AK51" i="10"/>
  <c r="AL51" i="10" s="1"/>
  <c r="AK83" i="10"/>
  <c r="AL83" i="10" s="1"/>
  <c r="AK65" i="10"/>
  <c r="AL65" i="10" s="1"/>
  <c r="AK29" i="10"/>
  <c r="AL29" i="10" s="1"/>
  <c r="AM29" i="10" s="1"/>
  <c r="AK34" i="10"/>
  <c r="AL34" i="10" s="1"/>
  <c r="AM34" i="10" s="1"/>
  <c r="AK43" i="10"/>
  <c r="AL43" i="10" s="1"/>
  <c r="AK40" i="10"/>
  <c r="AL40" i="10" s="1"/>
  <c r="AK62" i="10"/>
  <c r="AL62" i="10" s="1"/>
  <c r="AK89" i="10"/>
  <c r="AL89" i="10" s="1"/>
  <c r="AK30" i="10"/>
  <c r="AL30" i="10" s="1"/>
  <c r="AM30" i="10" s="1"/>
  <c r="AK95" i="10"/>
  <c r="AL95" i="10" s="1"/>
  <c r="AK41" i="10"/>
  <c r="AL41" i="10" s="1"/>
  <c r="AK90" i="10"/>
  <c r="AL90" i="10" s="1"/>
  <c r="AK54" i="10"/>
  <c r="AL54" i="10" s="1"/>
  <c r="AK18" i="10"/>
  <c r="AL18" i="10" s="1"/>
  <c r="AM18" i="10" s="1"/>
  <c r="AK78" i="10"/>
  <c r="AL78" i="10" s="1"/>
  <c r="AK60" i="10"/>
  <c r="AL60" i="10" s="1"/>
  <c r="AK74" i="10"/>
  <c r="AL74" i="10" s="1"/>
  <c r="AK56" i="10"/>
  <c r="AL56" i="10" s="1"/>
  <c r="AK97" i="10"/>
  <c r="AL97" i="10" s="1"/>
  <c r="AM97" i="10" s="1"/>
  <c r="AK16" i="10"/>
  <c r="AL16" i="10" s="1"/>
  <c r="AM16" i="10" s="1"/>
  <c r="AK59" i="10"/>
  <c r="AL59" i="10" s="1"/>
  <c r="AK23" i="10"/>
  <c r="AL23" i="10" s="1"/>
  <c r="AK36" i="10"/>
  <c r="AL36" i="10" s="1"/>
  <c r="AM36" i="10" s="1"/>
  <c r="AK96" i="10"/>
  <c r="AL96" i="10" s="1"/>
  <c r="AK24" i="10"/>
  <c r="AL24" i="10" s="1"/>
  <c r="AK61" i="10"/>
  <c r="AL61" i="10" s="1"/>
  <c r="AK76" i="10"/>
  <c r="AL76" i="10" s="1"/>
  <c r="AK94" i="10"/>
  <c r="AL94" i="10" s="1"/>
  <c r="AK35" i="10"/>
  <c r="AL35" i="10" s="1"/>
  <c r="AM35" i="10" s="1"/>
  <c r="AJ28" i="10"/>
  <c r="AK20" i="10"/>
  <c r="AL20" i="10" s="1"/>
  <c r="AK68" i="10"/>
  <c r="AL68" i="10" s="1"/>
  <c r="AK47" i="10"/>
  <c r="AL47" i="10" s="1"/>
  <c r="AK70" i="10"/>
  <c r="AL70" i="10" s="1"/>
  <c r="AK93" i="10"/>
  <c r="AL93" i="10" s="1"/>
  <c r="AK21" i="10"/>
  <c r="AL21" i="10" s="1"/>
  <c r="AK92" i="10"/>
  <c r="AL92" i="10" s="1"/>
  <c r="AK72" i="10"/>
  <c r="AL72" i="10" s="1"/>
  <c r="AK66" i="10"/>
  <c r="AL66" i="10" s="1"/>
  <c r="AK77" i="10"/>
  <c r="AL77" i="10" s="1"/>
  <c r="AK38" i="10"/>
  <c r="AL38" i="10" s="1"/>
  <c r="AK52" i="10"/>
  <c r="AL52" i="10" s="1"/>
  <c r="AK25" i="10"/>
  <c r="AL25" i="10" s="1"/>
  <c r="AK71" i="10"/>
  <c r="AL71" i="10" s="1"/>
  <c r="AK67" i="10"/>
  <c r="AL67" i="10" s="1"/>
  <c r="AK58" i="10"/>
  <c r="AL58" i="10" s="1"/>
  <c r="AK26" i="10"/>
  <c r="AL26" i="10" s="1"/>
  <c r="AK49" i="10"/>
  <c r="AL49" i="10" s="1"/>
  <c r="AM49" i="10" s="1"/>
  <c r="AJ73" i="10"/>
  <c r="AK32" i="10"/>
  <c r="AL32" i="10" s="1"/>
  <c r="AM32" i="10" s="1"/>
  <c r="AK27" i="10"/>
  <c r="AL27" i="10" s="1"/>
  <c r="AK69" i="10"/>
  <c r="AL69" i="10" s="1"/>
  <c r="AK33" i="10"/>
  <c r="AL33" i="10" s="1"/>
  <c r="AM33" i="10" s="1"/>
  <c r="AK15" i="10"/>
  <c r="AL15" i="10" s="1"/>
  <c r="AM15" i="10" s="1"/>
  <c r="AK79" i="10"/>
  <c r="AL79" i="10" s="1"/>
  <c r="AK17" i="10"/>
  <c r="AL17" i="10" s="1"/>
  <c r="AM17" i="10" s="1"/>
  <c r="AJ46" i="10"/>
  <c r="AJ98" i="10"/>
  <c r="AJ103" i="10" s="1"/>
  <c r="AK31" i="10"/>
  <c r="AL31" i="10" s="1"/>
  <c r="AM31" i="10" s="1"/>
  <c r="AJ19" i="10"/>
  <c r="AJ101" i="10" s="1"/>
  <c r="AJ64" i="10"/>
  <c r="AJ82" i="10"/>
  <c r="AJ37" i="10"/>
  <c r="AK84" i="10"/>
  <c r="AL84" i="10" s="1"/>
  <c r="AM84" i="10" s="1"/>
  <c r="AK39" i="10"/>
  <c r="AL39" i="10" s="1"/>
  <c r="AJ91" i="10"/>
  <c r="AJ55" i="10"/>
  <c r="AK57" i="10"/>
  <c r="AL57" i="10" s="1"/>
  <c r="AK75" i="10"/>
  <c r="AL75" i="10" s="1"/>
  <c r="E56" i="18"/>
  <c r="E40" i="18"/>
  <c r="E24" i="18"/>
  <c r="P33" i="8"/>
  <c r="P27" i="8"/>
  <c r="P21" i="8"/>
  <c r="T33" i="8"/>
  <c r="T27" i="8"/>
  <c r="T21" i="8"/>
  <c r="L33" i="8"/>
  <c r="L27" i="8"/>
  <c r="L21" i="8"/>
  <c r="O312" i="7"/>
  <c r="M312" i="7"/>
  <c r="L312" i="7"/>
  <c r="K312" i="7"/>
  <c r="P22" i="19" s="1"/>
  <c r="J312" i="7"/>
  <c r="M22" i="19" s="1"/>
  <c r="I312" i="7"/>
  <c r="O22" i="19" s="1"/>
  <c r="H312" i="7"/>
  <c r="E312" i="7"/>
  <c r="D312" i="7"/>
  <c r="C312" i="7"/>
  <c r="D22" i="19" s="1"/>
  <c r="N412" i="7"/>
  <c r="P412" i="7" s="1"/>
  <c r="G412" i="7"/>
  <c r="F412" i="7"/>
  <c r="N411" i="7"/>
  <c r="P411" i="7" s="1"/>
  <c r="G411" i="7"/>
  <c r="A411" i="7" s="1"/>
  <c r="F411" i="7"/>
  <c r="N410" i="7"/>
  <c r="P410" i="7" s="1"/>
  <c r="G410" i="7"/>
  <c r="A410" i="7" s="1"/>
  <c r="F410" i="7"/>
  <c r="N409" i="7"/>
  <c r="P409" i="7" s="1"/>
  <c r="G409" i="7"/>
  <c r="A409" i="7" s="1"/>
  <c r="F409" i="7"/>
  <c r="N408" i="7"/>
  <c r="P408" i="7" s="1"/>
  <c r="G408" i="7"/>
  <c r="A408" i="7" s="1"/>
  <c r="F408" i="7"/>
  <c r="N407" i="7"/>
  <c r="P407" i="7" s="1"/>
  <c r="G407" i="7"/>
  <c r="A407" i="7" s="1"/>
  <c r="F407" i="7"/>
  <c r="N406" i="7"/>
  <c r="P406" i="7" s="1"/>
  <c r="G406" i="7"/>
  <c r="A406" i="7" s="1"/>
  <c r="F406" i="7"/>
  <c r="N405" i="7"/>
  <c r="P405" i="7" s="1"/>
  <c r="G405" i="7"/>
  <c r="A405" i="7" s="1"/>
  <c r="F405" i="7"/>
  <c r="N404" i="7"/>
  <c r="P404" i="7" s="1"/>
  <c r="G404" i="7"/>
  <c r="A404" i="7" s="1"/>
  <c r="F404" i="7"/>
  <c r="N403" i="7"/>
  <c r="P403" i="7" s="1"/>
  <c r="G403" i="7"/>
  <c r="A403" i="7" s="1"/>
  <c r="F403" i="7"/>
  <c r="N402" i="7"/>
  <c r="P402" i="7" s="1"/>
  <c r="G402" i="7"/>
  <c r="A402" i="7" s="1"/>
  <c r="F402" i="7"/>
  <c r="N401" i="7"/>
  <c r="P401" i="7" s="1"/>
  <c r="G401" i="7"/>
  <c r="A401" i="7" s="1"/>
  <c r="F401" i="7"/>
  <c r="N400" i="7"/>
  <c r="P400" i="7" s="1"/>
  <c r="G400" i="7"/>
  <c r="A400" i="7" s="1"/>
  <c r="F400" i="7"/>
  <c r="N399" i="7"/>
  <c r="P399" i="7" s="1"/>
  <c r="G399" i="7"/>
  <c r="A399" i="7" s="1"/>
  <c r="F399" i="7"/>
  <c r="N398" i="7"/>
  <c r="P398" i="7" s="1"/>
  <c r="G398" i="7"/>
  <c r="A398" i="7" s="1"/>
  <c r="F398" i="7"/>
  <c r="N397" i="7"/>
  <c r="P397" i="7" s="1"/>
  <c r="G397" i="7"/>
  <c r="A397" i="7" s="1"/>
  <c r="F397" i="7"/>
  <c r="N396" i="7"/>
  <c r="P396" i="7" s="1"/>
  <c r="G396" i="7"/>
  <c r="A396" i="7" s="1"/>
  <c r="F396" i="7"/>
  <c r="N395" i="7"/>
  <c r="P395" i="7" s="1"/>
  <c r="G395" i="7"/>
  <c r="A395" i="7" s="1"/>
  <c r="F395" i="7"/>
  <c r="N394" i="7"/>
  <c r="P394" i="7" s="1"/>
  <c r="G394" i="7"/>
  <c r="F394" i="7"/>
  <c r="A394" i="7"/>
  <c r="N393" i="7"/>
  <c r="P393" i="7" s="1"/>
  <c r="G393" i="7"/>
  <c r="A393" i="7" s="1"/>
  <c r="F393" i="7"/>
  <c r="N392" i="7"/>
  <c r="P392" i="7" s="1"/>
  <c r="G392" i="7"/>
  <c r="A392" i="7" s="1"/>
  <c r="F392" i="7"/>
  <c r="N391" i="7"/>
  <c r="P391" i="7" s="1"/>
  <c r="G391" i="7"/>
  <c r="A391" i="7" s="1"/>
  <c r="F391" i="7"/>
  <c r="N390" i="7"/>
  <c r="P390" i="7" s="1"/>
  <c r="G390" i="7"/>
  <c r="A390" i="7" s="1"/>
  <c r="F390" i="7"/>
  <c r="N389" i="7"/>
  <c r="P389" i="7" s="1"/>
  <c r="G389" i="7"/>
  <c r="A389" i="7" s="1"/>
  <c r="F389" i="7"/>
  <c r="N388" i="7"/>
  <c r="P388" i="7" s="1"/>
  <c r="G388" i="7"/>
  <c r="A388" i="7" s="1"/>
  <c r="F388" i="7"/>
  <c r="N387" i="7"/>
  <c r="P387" i="7" s="1"/>
  <c r="G387" i="7"/>
  <c r="A387" i="7" s="1"/>
  <c r="F387" i="7"/>
  <c r="N386" i="7"/>
  <c r="P386" i="7" s="1"/>
  <c r="G386" i="7"/>
  <c r="A386" i="7" s="1"/>
  <c r="F386" i="7"/>
  <c r="N385" i="7"/>
  <c r="P385" i="7" s="1"/>
  <c r="G385" i="7"/>
  <c r="A385" i="7" s="1"/>
  <c r="F385" i="7"/>
  <c r="N384" i="7"/>
  <c r="P384" i="7" s="1"/>
  <c r="G384" i="7"/>
  <c r="A384" i="7" s="1"/>
  <c r="F384" i="7"/>
  <c r="N383" i="7"/>
  <c r="P383" i="7" s="1"/>
  <c r="G383" i="7"/>
  <c r="A383" i="7" s="1"/>
  <c r="F383" i="7"/>
  <c r="N382" i="7"/>
  <c r="P382" i="7" s="1"/>
  <c r="G382" i="7"/>
  <c r="A382" i="7" s="1"/>
  <c r="F382" i="7"/>
  <c r="N381" i="7"/>
  <c r="P381" i="7" s="1"/>
  <c r="G381" i="7"/>
  <c r="A381" i="7" s="1"/>
  <c r="F381" i="7"/>
  <c r="N380" i="7"/>
  <c r="P380" i="7" s="1"/>
  <c r="G380" i="7"/>
  <c r="A380" i="7" s="1"/>
  <c r="F380" i="7"/>
  <c r="N379" i="7"/>
  <c r="P379" i="7" s="1"/>
  <c r="G379" i="7"/>
  <c r="A379" i="7" s="1"/>
  <c r="F379" i="7"/>
  <c r="N378" i="7"/>
  <c r="P378" i="7" s="1"/>
  <c r="G378" i="7"/>
  <c r="A378" i="7" s="1"/>
  <c r="F378" i="7"/>
  <c r="N377" i="7"/>
  <c r="P377" i="7" s="1"/>
  <c r="G377" i="7"/>
  <c r="A377" i="7" s="1"/>
  <c r="F377" i="7"/>
  <c r="N376" i="7"/>
  <c r="P376" i="7" s="1"/>
  <c r="G376" i="7"/>
  <c r="A376" i="7" s="1"/>
  <c r="F376" i="7"/>
  <c r="N375" i="7"/>
  <c r="P375" i="7" s="1"/>
  <c r="G375" i="7"/>
  <c r="A375" i="7" s="1"/>
  <c r="F375" i="7"/>
  <c r="N374" i="7"/>
  <c r="P374" i="7" s="1"/>
  <c r="G374" i="7"/>
  <c r="A374" i="7" s="1"/>
  <c r="F374" i="7"/>
  <c r="N373" i="7"/>
  <c r="P373" i="7" s="1"/>
  <c r="G373" i="7"/>
  <c r="A373" i="7" s="1"/>
  <c r="F373" i="7"/>
  <c r="N372" i="7"/>
  <c r="P372" i="7" s="1"/>
  <c r="G372" i="7"/>
  <c r="A372" i="7" s="1"/>
  <c r="F372" i="7"/>
  <c r="N371" i="7"/>
  <c r="P371" i="7" s="1"/>
  <c r="G371" i="7"/>
  <c r="A371" i="7" s="1"/>
  <c r="F371" i="7"/>
  <c r="N370" i="7"/>
  <c r="P370" i="7" s="1"/>
  <c r="G370" i="7"/>
  <c r="A370" i="7" s="1"/>
  <c r="F370" i="7"/>
  <c r="N369" i="7"/>
  <c r="P369" i="7" s="1"/>
  <c r="G369" i="7"/>
  <c r="A369" i="7" s="1"/>
  <c r="F369" i="7"/>
  <c r="N368" i="7"/>
  <c r="P368" i="7" s="1"/>
  <c r="G368" i="7"/>
  <c r="A368" i="7" s="1"/>
  <c r="F368" i="7"/>
  <c r="N367" i="7"/>
  <c r="P367" i="7" s="1"/>
  <c r="G367" i="7"/>
  <c r="A367" i="7" s="1"/>
  <c r="F367" i="7"/>
  <c r="N366" i="7"/>
  <c r="P366" i="7" s="1"/>
  <c r="G366" i="7"/>
  <c r="A366" i="7" s="1"/>
  <c r="F366" i="7"/>
  <c r="N365" i="7"/>
  <c r="P365" i="7" s="1"/>
  <c r="G365" i="7"/>
  <c r="A365" i="7" s="1"/>
  <c r="F365" i="7"/>
  <c r="N364" i="7"/>
  <c r="P364" i="7" s="1"/>
  <c r="G364" i="7"/>
  <c r="A364" i="7" s="1"/>
  <c r="F364" i="7"/>
  <c r="N363" i="7"/>
  <c r="P363" i="7" s="1"/>
  <c r="G363" i="7"/>
  <c r="A363" i="7" s="1"/>
  <c r="F363" i="7"/>
  <c r="N362" i="7"/>
  <c r="P362" i="7" s="1"/>
  <c r="G362" i="7"/>
  <c r="A362" i="7" s="1"/>
  <c r="F362" i="7"/>
  <c r="N361" i="7"/>
  <c r="P361" i="7" s="1"/>
  <c r="G361" i="7"/>
  <c r="A361" i="7" s="1"/>
  <c r="F361" i="7"/>
  <c r="N360" i="7"/>
  <c r="P360" i="7" s="1"/>
  <c r="G360" i="7"/>
  <c r="A360" i="7" s="1"/>
  <c r="F360" i="7"/>
  <c r="N359" i="7"/>
  <c r="P359" i="7" s="1"/>
  <c r="G359" i="7"/>
  <c r="A359" i="7" s="1"/>
  <c r="F359" i="7"/>
  <c r="N358" i="7"/>
  <c r="P358" i="7" s="1"/>
  <c r="G358" i="7"/>
  <c r="A358" i="7" s="1"/>
  <c r="F358" i="7"/>
  <c r="N357" i="7"/>
  <c r="P357" i="7" s="1"/>
  <c r="G357" i="7"/>
  <c r="A357" i="7" s="1"/>
  <c r="F357" i="7"/>
  <c r="N356" i="7"/>
  <c r="P356" i="7" s="1"/>
  <c r="G356" i="7"/>
  <c r="A356" i="7" s="1"/>
  <c r="F356" i="7"/>
  <c r="N355" i="7"/>
  <c r="P355" i="7" s="1"/>
  <c r="G355" i="7"/>
  <c r="A355" i="7" s="1"/>
  <c r="F355" i="7"/>
  <c r="N354" i="7"/>
  <c r="P354" i="7" s="1"/>
  <c r="G354" i="7"/>
  <c r="A354" i="7" s="1"/>
  <c r="F354" i="7"/>
  <c r="N353" i="7"/>
  <c r="P353" i="7" s="1"/>
  <c r="G353" i="7"/>
  <c r="A353" i="7" s="1"/>
  <c r="F353" i="7"/>
  <c r="N352" i="7"/>
  <c r="P352" i="7" s="1"/>
  <c r="G352" i="7"/>
  <c r="A352" i="7" s="1"/>
  <c r="F352" i="7"/>
  <c r="N351" i="7"/>
  <c r="P351" i="7" s="1"/>
  <c r="G351" i="7"/>
  <c r="A351" i="7" s="1"/>
  <c r="F351" i="7"/>
  <c r="N350" i="7"/>
  <c r="P350" i="7" s="1"/>
  <c r="G350" i="7"/>
  <c r="A350" i="7" s="1"/>
  <c r="F350" i="7"/>
  <c r="N349" i="7"/>
  <c r="P349" i="7" s="1"/>
  <c r="G349" i="7"/>
  <c r="A349" i="7" s="1"/>
  <c r="F349" i="7"/>
  <c r="N348" i="7"/>
  <c r="P348" i="7" s="1"/>
  <c r="G348" i="7"/>
  <c r="A348" i="7" s="1"/>
  <c r="F348" i="7"/>
  <c r="N347" i="7"/>
  <c r="P347" i="7" s="1"/>
  <c r="G347" i="7"/>
  <c r="A347" i="7" s="1"/>
  <c r="F347" i="7"/>
  <c r="N346" i="7"/>
  <c r="P346" i="7" s="1"/>
  <c r="G346" i="7"/>
  <c r="A346" i="7" s="1"/>
  <c r="F346" i="7"/>
  <c r="N345" i="7"/>
  <c r="P345" i="7" s="1"/>
  <c r="G345" i="7"/>
  <c r="A345" i="7" s="1"/>
  <c r="F345" i="7"/>
  <c r="N344" i="7"/>
  <c r="P344" i="7" s="1"/>
  <c r="G344" i="7"/>
  <c r="A344" i="7" s="1"/>
  <c r="F344" i="7"/>
  <c r="N343" i="7"/>
  <c r="P343" i="7" s="1"/>
  <c r="G343" i="7"/>
  <c r="A343" i="7" s="1"/>
  <c r="F343" i="7"/>
  <c r="N342" i="7"/>
  <c r="P342" i="7" s="1"/>
  <c r="G342" i="7"/>
  <c r="A342" i="7" s="1"/>
  <c r="F342" i="7"/>
  <c r="N341" i="7"/>
  <c r="P341" i="7" s="1"/>
  <c r="G341" i="7"/>
  <c r="A341" i="7" s="1"/>
  <c r="F341" i="7"/>
  <c r="N340" i="7"/>
  <c r="P340" i="7" s="1"/>
  <c r="G340" i="7"/>
  <c r="A340" i="7" s="1"/>
  <c r="F340" i="7"/>
  <c r="N339" i="7"/>
  <c r="P339" i="7" s="1"/>
  <c r="G339" i="7"/>
  <c r="A339" i="7" s="1"/>
  <c r="F339" i="7"/>
  <c r="N338" i="7"/>
  <c r="P338" i="7" s="1"/>
  <c r="G338" i="7"/>
  <c r="A338" i="7" s="1"/>
  <c r="F338" i="7"/>
  <c r="N337" i="7"/>
  <c r="P337" i="7" s="1"/>
  <c r="G337" i="7"/>
  <c r="A337" i="7" s="1"/>
  <c r="F337" i="7"/>
  <c r="N336" i="7"/>
  <c r="P336" i="7" s="1"/>
  <c r="G336" i="7"/>
  <c r="A336" i="7" s="1"/>
  <c r="F336" i="7"/>
  <c r="N335" i="7"/>
  <c r="P335" i="7" s="1"/>
  <c r="G335" i="7"/>
  <c r="A335" i="7" s="1"/>
  <c r="F335" i="7"/>
  <c r="N334" i="7"/>
  <c r="P334" i="7" s="1"/>
  <c r="G334" i="7"/>
  <c r="A334" i="7" s="1"/>
  <c r="F334" i="7"/>
  <c r="N333" i="7"/>
  <c r="P333" i="7" s="1"/>
  <c r="G333" i="7"/>
  <c r="A333" i="7" s="1"/>
  <c r="F333" i="7"/>
  <c r="N332" i="7"/>
  <c r="P332" i="7" s="1"/>
  <c r="G332" i="7"/>
  <c r="A332" i="7" s="1"/>
  <c r="F332" i="7"/>
  <c r="N331" i="7"/>
  <c r="P331" i="7" s="1"/>
  <c r="G331" i="7"/>
  <c r="A331" i="7" s="1"/>
  <c r="F331" i="7"/>
  <c r="N330" i="7"/>
  <c r="P330" i="7" s="1"/>
  <c r="G330" i="7"/>
  <c r="A330" i="7" s="1"/>
  <c r="F330" i="7"/>
  <c r="N329" i="7"/>
  <c r="P329" i="7" s="1"/>
  <c r="G329" i="7"/>
  <c r="A329" i="7" s="1"/>
  <c r="F329" i="7"/>
  <c r="N328" i="7"/>
  <c r="P328" i="7" s="1"/>
  <c r="G328" i="7"/>
  <c r="A328" i="7" s="1"/>
  <c r="F328" i="7"/>
  <c r="N327" i="7"/>
  <c r="P327" i="7" s="1"/>
  <c r="G327" i="7"/>
  <c r="A327" i="7" s="1"/>
  <c r="F327" i="7"/>
  <c r="N326" i="7"/>
  <c r="P326" i="7" s="1"/>
  <c r="G326" i="7"/>
  <c r="A326" i="7" s="1"/>
  <c r="F326" i="7"/>
  <c r="N325" i="7"/>
  <c r="P325" i="7" s="1"/>
  <c r="G325" i="7"/>
  <c r="A325" i="7" s="1"/>
  <c r="F325" i="7"/>
  <c r="N324" i="7"/>
  <c r="P324" i="7" s="1"/>
  <c r="G324" i="7"/>
  <c r="A324" i="7" s="1"/>
  <c r="F324" i="7"/>
  <c r="AA328" i="7" l="1"/>
  <c r="X328" i="7"/>
  <c r="AB328" i="7"/>
  <c r="W328" i="7"/>
  <c r="T328" i="7"/>
  <c r="S328" i="7"/>
  <c r="AA388" i="7"/>
  <c r="X388" i="7"/>
  <c r="W388" i="7"/>
  <c r="T388" i="7"/>
  <c r="AB388" i="7"/>
  <c r="S388" i="7"/>
  <c r="AA400" i="7"/>
  <c r="X400" i="7"/>
  <c r="AB400" i="7"/>
  <c r="W400" i="7"/>
  <c r="T400" i="7"/>
  <c r="S400" i="7"/>
  <c r="AA344" i="7"/>
  <c r="X344" i="7"/>
  <c r="AB344" i="7"/>
  <c r="W344" i="7"/>
  <c r="T344" i="7"/>
  <c r="S344" i="7"/>
  <c r="AA348" i="7"/>
  <c r="X348" i="7"/>
  <c r="W348" i="7"/>
  <c r="T348" i="7"/>
  <c r="AB348" i="7"/>
  <c r="S348" i="7"/>
  <c r="AA352" i="7"/>
  <c r="X352" i="7"/>
  <c r="AB352" i="7"/>
  <c r="W352" i="7"/>
  <c r="T352" i="7"/>
  <c r="S352" i="7"/>
  <c r="AA324" i="7"/>
  <c r="X324" i="7"/>
  <c r="W324" i="7"/>
  <c r="T324" i="7"/>
  <c r="AB324" i="7"/>
  <c r="S324" i="7"/>
  <c r="AA376" i="7"/>
  <c r="X376" i="7"/>
  <c r="AB376" i="7"/>
  <c r="W376" i="7"/>
  <c r="T376" i="7"/>
  <c r="S376" i="7"/>
  <c r="AA380" i="7"/>
  <c r="X380" i="7"/>
  <c r="W380" i="7"/>
  <c r="T380" i="7"/>
  <c r="AB380" i="7"/>
  <c r="S380" i="7"/>
  <c r="AA384" i="7"/>
  <c r="X384" i="7"/>
  <c r="AB384" i="7"/>
  <c r="W384" i="7"/>
  <c r="T384" i="7"/>
  <c r="S384" i="7"/>
  <c r="AA392" i="7"/>
  <c r="X392" i="7"/>
  <c r="AB392" i="7"/>
  <c r="W392" i="7"/>
  <c r="T392" i="7"/>
  <c r="S392" i="7"/>
  <c r="AA332" i="7"/>
  <c r="X332" i="7"/>
  <c r="W332" i="7"/>
  <c r="T332" i="7"/>
  <c r="AB332" i="7"/>
  <c r="S332" i="7"/>
  <c r="AA336" i="7"/>
  <c r="X336" i="7"/>
  <c r="AB336" i="7"/>
  <c r="W336" i="7"/>
  <c r="T336" i="7"/>
  <c r="S336" i="7"/>
  <c r="AA340" i="7"/>
  <c r="X340" i="7"/>
  <c r="W340" i="7"/>
  <c r="T340" i="7"/>
  <c r="AB340" i="7"/>
  <c r="S340" i="7"/>
  <c r="AA396" i="7"/>
  <c r="X396" i="7"/>
  <c r="W396" i="7"/>
  <c r="T396" i="7"/>
  <c r="AB396" i="7"/>
  <c r="S396" i="7"/>
  <c r="AA404" i="7"/>
  <c r="X404" i="7"/>
  <c r="W404" i="7"/>
  <c r="T404" i="7"/>
  <c r="AB404" i="7"/>
  <c r="S404" i="7"/>
  <c r="AA408" i="7"/>
  <c r="X408" i="7"/>
  <c r="AB408" i="7"/>
  <c r="W408" i="7"/>
  <c r="T408" i="7"/>
  <c r="S408" i="7"/>
  <c r="AA412" i="7"/>
  <c r="X412" i="7"/>
  <c r="W412" i="7"/>
  <c r="T412" i="7"/>
  <c r="AB412" i="7"/>
  <c r="S412" i="7"/>
  <c r="AB359" i="7"/>
  <c r="AA359" i="7"/>
  <c r="X359" i="7"/>
  <c r="S359" i="7"/>
  <c r="W359" i="7"/>
  <c r="T359" i="7"/>
  <c r="AA372" i="7"/>
  <c r="X372" i="7"/>
  <c r="W372" i="7"/>
  <c r="T372" i="7"/>
  <c r="AB372" i="7"/>
  <c r="S372" i="7"/>
  <c r="L22" i="19"/>
  <c r="L24" i="19" s="1"/>
  <c r="AJ102" i="10"/>
  <c r="Q325" i="7"/>
  <c r="R326" i="7"/>
  <c r="R327" i="7"/>
  <c r="Q329" i="7"/>
  <c r="R330" i="7"/>
  <c r="R331" i="7"/>
  <c r="Q333" i="7"/>
  <c r="R334" i="7"/>
  <c r="Q335" i="7"/>
  <c r="Q337" i="7"/>
  <c r="Q339" i="7"/>
  <c r="Q341" i="7"/>
  <c r="R351" i="7"/>
  <c r="Q353" i="7"/>
  <c r="Q354" i="7"/>
  <c r="Q356" i="7"/>
  <c r="Q361" i="7"/>
  <c r="Q363" i="7"/>
  <c r="Q366" i="7"/>
  <c r="Q368" i="7"/>
  <c r="Q370" i="7"/>
  <c r="R375" i="7"/>
  <c r="Q377" i="7"/>
  <c r="R378" i="7"/>
  <c r="R379" i="7"/>
  <c r="Q381" i="7"/>
  <c r="R382" i="7"/>
  <c r="R386" i="7"/>
  <c r="R391" i="7"/>
  <c r="Q393" i="7"/>
  <c r="R394" i="7"/>
  <c r="R399" i="7"/>
  <c r="Q401" i="7"/>
  <c r="R402" i="7"/>
  <c r="R407" i="7"/>
  <c r="Q409" i="7"/>
  <c r="R411" i="7"/>
  <c r="Q338" i="7"/>
  <c r="R341" i="7"/>
  <c r="Q342" i="7"/>
  <c r="R343" i="7"/>
  <c r="Q345" i="7"/>
  <c r="Q346" i="7"/>
  <c r="R347" i="7"/>
  <c r="Q349" i="7"/>
  <c r="R350" i="7"/>
  <c r="R355" i="7"/>
  <c r="Q357" i="7"/>
  <c r="Q358" i="7"/>
  <c r="Q360" i="7"/>
  <c r="Q362" i="7"/>
  <c r="Q364" i="7"/>
  <c r="Q365" i="7"/>
  <c r="Q367" i="7"/>
  <c r="Q369" i="7"/>
  <c r="R371" i="7"/>
  <c r="Q373" i="7"/>
  <c r="R374" i="7"/>
  <c r="Q378" i="7"/>
  <c r="R383" i="7"/>
  <c r="Q385" i="7"/>
  <c r="R387" i="7"/>
  <c r="Q389" i="7"/>
  <c r="R390" i="7"/>
  <c r="R395" i="7"/>
  <c r="Q397" i="7"/>
  <c r="R398" i="7"/>
  <c r="R403" i="7"/>
  <c r="Q405" i="7"/>
  <c r="R406" i="7"/>
  <c r="R410" i="7"/>
  <c r="Q386" i="7"/>
  <c r="Q394" i="7"/>
  <c r="Q402" i="7"/>
  <c r="R335" i="7"/>
  <c r="R345" i="7"/>
  <c r="Q359" i="7"/>
  <c r="Q374" i="7"/>
  <c r="Q382" i="7"/>
  <c r="Q390" i="7"/>
  <c r="Q398" i="7"/>
  <c r="Q406" i="7"/>
  <c r="Q355" i="7"/>
  <c r="Q411" i="7"/>
  <c r="D24" i="19"/>
  <c r="O24" i="19"/>
  <c r="P24" i="19"/>
  <c r="Q327" i="7"/>
  <c r="Q331" i="7"/>
  <c r="Q348" i="7"/>
  <c r="Q351" i="7"/>
  <c r="R359" i="7"/>
  <c r="R369" i="7"/>
  <c r="R373" i="7"/>
  <c r="R377" i="7"/>
  <c r="R381" i="7"/>
  <c r="R385" i="7"/>
  <c r="R389" i="7"/>
  <c r="R393" i="7"/>
  <c r="R397" i="7"/>
  <c r="R401" i="7"/>
  <c r="R405" i="7"/>
  <c r="Q410" i="7"/>
  <c r="M24" i="19"/>
  <c r="R339" i="7"/>
  <c r="R363" i="7"/>
  <c r="R367" i="7"/>
  <c r="Q324" i="7"/>
  <c r="Q328" i="7"/>
  <c r="Q332" i="7"/>
  <c r="R337" i="7"/>
  <c r="Q343" i="7"/>
  <c r="Q347" i="7"/>
  <c r="R352" i="7"/>
  <c r="R361" i="7"/>
  <c r="R365" i="7"/>
  <c r="Q371" i="7"/>
  <c r="Q375" i="7"/>
  <c r="Q379" i="7"/>
  <c r="Q383" i="7"/>
  <c r="Q387" i="7"/>
  <c r="Q391" i="7"/>
  <c r="Q395" i="7"/>
  <c r="Q399" i="7"/>
  <c r="Q403" i="7"/>
  <c r="Q407" i="7"/>
  <c r="R325" i="7"/>
  <c r="R329" i="7"/>
  <c r="R333" i="7"/>
  <c r="Q344" i="7"/>
  <c r="R353" i="7"/>
  <c r="R357" i="7"/>
  <c r="R356" i="7"/>
  <c r="R364" i="7"/>
  <c r="Q326" i="7"/>
  <c r="Q330" i="7"/>
  <c r="Q334" i="7"/>
  <c r="R324" i="7"/>
  <c r="R328" i="7"/>
  <c r="R332" i="7"/>
  <c r="R336" i="7"/>
  <c r="R340" i="7"/>
  <c r="R344" i="7"/>
  <c r="R348" i="7"/>
  <c r="R358" i="7"/>
  <c r="R366" i="7"/>
  <c r="Q336" i="7"/>
  <c r="Q340" i="7"/>
  <c r="R360" i="7"/>
  <c r="R368" i="7"/>
  <c r="R338" i="7"/>
  <c r="R342" i="7"/>
  <c r="R346" i="7"/>
  <c r="R349" i="7"/>
  <c r="Q352" i="7"/>
  <c r="R354" i="7"/>
  <c r="R362" i="7"/>
  <c r="R370" i="7"/>
  <c r="Q350" i="7"/>
  <c r="R372" i="7"/>
  <c r="R376" i="7"/>
  <c r="R380" i="7"/>
  <c r="R384" i="7"/>
  <c r="R388" i="7"/>
  <c r="R392" i="7"/>
  <c r="R396" i="7"/>
  <c r="R400" i="7"/>
  <c r="R404" i="7"/>
  <c r="R408" i="7"/>
  <c r="R412" i="7"/>
  <c r="Q372" i="7"/>
  <c r="Q376" i="7"/>
  <c r="Q380" i="7"/>
  <c r="Q384" i="7"/>
  <c r="Q388" i="7"/>
  <c r="Q392" i="7"/>
  <c r="Q396" i="7"/>
  <c r="Q400" i="7"/>
  <c r="Q404" i="7"/>
  <c r="Q408" i="7"/>
  <c r="R409" i="7"/>
  <c r="Q412" i="7"/>
  <c r="R22" i="19" l="1"/>
  <c r="AA406" i="7"/>
  <c r="X406" i="7"/>
  <c r="W406" i="7"/>
  <c r="S406" i="7"/>
  <c r="AB406" i="7"/>
  <c r="T406" i="7"/>
  <c r="AB397" i="7"/>
  <c r="AA397" i="7"/>
  <c r="X397" i="7"/>
  <c r="S397" i="7"/>
  <c r="W397" i="7"/>
  <c r="T397" i="7"/>
  <c r="AB387" i="7"/>
  <c r="AA387" i="7"/>
  <c r="X387" i="7"/>
  <c r="S387" i="7"/>
  <c r="W387" i="7"/>
  <c r="T387" i="7"/>
  <c r="AB411" i="7"/>
  <c r="AA411" i="7"/>
  <c r="X411" i="7"/>
  <c r="S411" i="7"/>
  <c r="W411" i="7"/>
  <c r="T411" i="7"/>
  <c r="AB401" i="7"/>
  <c r="AA401" i="7"/>
  <c r="W401" i="7"/>
  <c r="X401" i="7"/>
  <c r="S401" i="7"/>
  <c r="T401" i="7"/>
  <c r="AA394" i="7"/>
  <c r="AB394" i="7"/>
  <c r="X394" i="7"/>
  <c r="W394" i="7"/>
  <c r="S394" i="7"/>
  <c r="T394" i="7"/>
  <c r="AB391" i="7"/>
  <c r="AA391" i="7"/>
  <c r="X391" i="7"/>
  <c r="S391" i="7"/>
  <c r="W391" i="7"/>
  <c r="T391" i="7"/>
  <c r="AB379" i="7"/>
  <c r="AA379" i="7"/>
  <c r="X379" i="7"/>
  <c r="S379" i="7"/>
  <c r="W379" i="7"/>
  <c r="T379" i="7"/>
  <c r="AB377" i="7"/>
  <c r="AA377" i="7"/>
  <c r="X377" i="7"/>
  <c r="S377" i="7"/>
  <c r="W377" i="7"/>
  <c r="T377" i="7"/>
  <c r="AA366" i="7"/>
  <c r="X366" i="7"/>
  <c r="W366" i="7"/>
  <c r="AB366" i="7"/>
  <c r="S366" i="7"/>
  <c r="T366" i="7"/>
  <c r="AB361" i="7"/>
  <c r="AA361" i="7"/>
  <c r="W361" i="7"/>
  <c r="X361" i="7"/>
  <c r="S361" i="7"/>
  <c r="T361" i="7"/>
  <c r="AB351" i="7"/>
  <c r="AA351" i="7"/>
  <c r="X351" i="7"/>
  <c r="S351" i="7"/>
  <c r="W351" i="7"/>
  <c r="T351" i="7"/>
  <c r="AB339" i="7"/>
  <c r="AA339" i="7"/>
  <c r="X339" i="7"/>
  <c r="S339" i="7"/>
  <c r="W339" i="7"/>
  <c r="T339" i="7"/>
  <c r="AB333" i="7"/>
  <c r="AA333" i="7"/>
  <c r="X333" i="7"/>
  <c r="S333" i="7"/>
  <c r="W333" i="7"/>
  <c r="T333" i="7"/>
  <c r="AA330" i="7"/>
  <c r="AB330" i="7"/>
  <c r="X330" i="7"/>
  <c r="W330" i="7"/>
  <c r="S330" i="7"/>
  <c r="T330" i="7"/>
  <c r="AB325" i="7"/>
  <c r="AA325" i="7"/>
  <c r="W325" i="7"/>
  <c r="X325" i="7"/>
  <c r="S325" i="7"/>
  <c r="T325" i="7"/>
  <c r="AB373" i="7"/>
  <c r="AA373" i="7"/>
  <c r="W373" i="7"/>
  <c r="X373" i="7"/>
  <c r="S373" i="7"/>
  <c r="T373" i="7"/>
  <c r="AB365" i="7"/>
  <c r="AA365" i="7"/>
  <c r="X365" i="7"/>
  <c r="S365" i="7"/>
  <c r="W365" i="7"/>
  <c r="T365" i="7"/>
  <c r="AA362" i="7"/>
  <c r="AB362" i="7"/>
  <c r="X362" i="7"/>
  <c r="W362" i="7"/>
  <c r="S362" i="7"/>
  <c r="T362" i="7"/>
  <c r="AB355" i="7"/>
  <c r="AA355" i="7"/>
  <c r="X355" i="7"/>
  <c r="S355" i="7"/>
  <c r="W355" i="7"/>
  <c r="T355" i="7"/>
  <c r="AB349" i="7"/>
  <c r="AA349" i="7"/>
  <c r="W349" i="7"/>
  <c r="X349" i="7"/>
  <c r="S349" i="7"/>
  <c r="T349" i="7"/>
  <c r="AA346" i="7"/>
  <c r="AB346" i="7"/>
  <c r="X346" i="7"/>
  <c r="W346" i="7"/>
  <c r="S346" i="7"/>
  <c r="T346" i="7"/>
  <c r="AB343" i="7"/>
  <c r="AA343" i="7"/>
  <c r="X343" i="7"/>
  <c r="S343" i="7"/>
  <c r="W343" i="7"/>
  <c r="T343" i="7"/>
  <c r="AA410" i="7"/>
  <c r="AB410" i="7"/>
  <c r="X410" i="7"/>
  <c r="W410" i="7"/>
  <c r="S410" i="7"/>
  <c r="T410" i="7"/>
  <c r="AB405" i="7"/>
  <c r="AA405" i="7"/>
  <c r="W405" i="7"/>
  <c r="X405" i="7"/>
  <c r="S405" i="7"/>
  <c r="T405" i="7"/>
  <c r="AA398" i="7"/>
  <c r="X398" i="7"/>
  <c r="W398" i="7"/>
  <c r="AB398" i="7"/>
  <c r="S398" i="7"/>
  <c r="T398" i="7"/>
  <c r="AB395" i="7"/>
  <c r="AA395" i="7"/>
  <c r="X395" i="7"/>
  <c r="S395" i="7"/>
  <c r="W395" i="7"/>
  <c r="T395" i="7"/>
  <c r="AB389" i="7"/>
  <c r="AA389" i="7"/>
  <c r="X389" i="7"/>
  <c r="S389" i="7"/>
  <c r="W389" i="7"/>
  <c r="T389" i="7"/>
  <c r="AB385" i="7"/>
  <c r="AA385" i="7"/>
  <c r="W385" i="7"/>
  <c r="X385" i="7"/>
  <c r="S385" i="7"/>
  <c r="T385" i="7"/>
  <c r="AA338" i="7"/>
  <c r="AB338" i="7"/>
  <c r="X338" i="7"/>
  <c r="W338" i="7"/>
  <c r="S338" i="7"/>
  <c r="T338" i="7"/>
  <c r="AB409" i="7"/>
  <c r="AA409" i="7"/>
  <c r="X409" i="7"/>
  <c r="S409" i="7"/>
  <c r="W409" i="7"/>
  <c r="T409" i="7"/>
  <c r="AA402" i="7"/>
  <c r="AB402" i="7"/>
  <c r="X402" i="7"/>
  <c r="W402" i="7"/>
  <c r="S402" i="7"/>
  <c r="T402" i="7"/>
  <c r="AB399" i="7"/>
  <c r="AA399" i="7"/>
  <c r="X399" i="7"/>
  <c r="S399" i="7"/>
  <c r="W399" i="7"/>
  <c r="T399" i="7"/>
  <c r="AB393" i="7"/>
  <c r="AA393" i="7"/>
  <c r="W393" i="7"/>
  <c r="X393" i="7"/>
  <c r="S393" i="7"/>
  <c r="T393" i="7"/>
  <c r="AA386" i="7"/>
  <c r="AB386" i="7"/>
  <c r="X386" i="7"/>
  <c r="W386" i="7"/>
  <c r="S386" i="7"/>
  <c r="T386" i="7"/>
  <c r="AB381" i="7"/>
  <c r="AA381" i="7"/>
  <c r="W381" i="7"/>
  <c r="X381" i="7"/>
  <c r="S381" i="7"/>
  <c r="T381" i="7"/>
  <c r="AA378" i="7"/>
  <c r="AB378" i="7"/>
  <c r="X378" i="7"/>
  <c r="W378" i="7"/>
  <c r="S378" i="7"/>
  <c r="T378" i="7"/>
  <c r="AB375" i="7"/>
  <c r="AA375" i="7"/>
  <c r="X375" i="7"/>
  <c r="S375" i="7"/>
  <c r="W375" i="7"/>
  <c r="T375" i="7"/>
  <c r="AA368" i="7"/>
  <c r="X368" i="7"/>
  <c r="AB368" i="7"/>
  <c r="W368" i="7"/>
  <c r="T368" i="7"/>
  <c r="S368" i="7"/>
  <c r="AB363" i="7"/>
  <c r="AA363" i="7"/>
  <c r="X363" i="7"/>
  <c r="S363" i="7"/>
  <c r="W363" i="7"/>
  <c r="T363" i="7"/>
  <c r="AA356" i="7"/>
  <c r="X356" i="7"/>
  <c r="W356" i="7"/>
  <c r="T356" i="7"/>
  <c r="AB356" i="7"/>
  <c r="S356" i="7"/>
  <c r="AB353" i="7"/>
  <c r="AA353" i="7"/>
  <c r="X353" i="7"/>
  <c r="S353" i="7"/>
  <c r="W353" i="7"/>
  <c r="T353" i="7"/>
  <c r="AB341" i="7"/>
  <c r="AA341" i="7"/>
  <c r="X341" i="7"/>
  <c r="S341" i="7"/>
  <c r="W341" i="7"/>
  <c r="T341" i="7"/>
  <c r="AB337" i="7"/>
  <c r="AA337" i="7"/>
  <c r="W337" i="7"/>
  <c r="X337" i="7"/>
  <c r="S337" i="7"/>
  <c r="T337" i="7"/>
  <c r="AA334" i="7"/>
  <c r="X334" i="7"/>
  <c r="W334" i="7"/>
  <c r="AB334" i="7"/>
  <c r="S334" i="7"/>
  <c r="T334" i="7"/>
  <c r="AB331" i="7"/>
  <c r="AA331" i="7"/>
  <c r="X331" i="7"/>
  <c r="S331" i="7"/>
  <c r="W331" i="7"/>
  <c r="T331" i="7"/>
  <c r="AB329" i="7"/>
  <c r="AA329" i="7"/>
  <c r="W329" i="7"/>
  <c r="X329" i="7"/>
  <c r="S329" i="7"/>
  <c r="T329" i="7"/>
  <c r="AA326" i="7"/>
  <c r="X326" i="7"/>
  <c r="W326" i="7"/>
  <c r="S326" i="7"/>
  <c r="AB326" i="7"/>
  <c r="T326" i="7"/>
  <c r="AB403" i="7"/>
  <c r="AA403" i="7"/>
  <c r="X403" i="7"/>
  <c r="S403" i="7"/>
  <c r="W403" i="7"/>
  <c r="T403" i="7"/>
  <c r="AA390" i="7"/>
  <c r="X390" i="7"/>
  <c r="W390" i="7"/>
  <c r="S390" i="7"/>
  <c r="AB390" i="7"/>
  <c r="T390" i="7"/>
  <c r="AB383" i="7"/>
  <c r="AA383" i="7"/>
  <c r="X383" i="7"/>
  <c r="S383" i="7"/>
  <c r="W383" i="7"/>
  <c r="T383" i="7"/>
  <c r="AB407" i="7"/>
  <c r="AA407" i="7"/>
  <c r="X407" i="7"/>
  <c r="S407" i="7"/>
  <c r="W407" i="7"/>
  <c r="T407" i="7"/>
  <c r="AA382" i="7"/>
  <c r="X382" i="7"/>
  <c r="W382" i="7"/>
  <c r="AB382" i="7"/>
  <c r="S382" i="7"/>
  <c r="T382" i="7"/>
  <c r="AA370" i="7"/>
  <c r="AB370" i="7"/>
  <c r="X370" i="7"/>
  <c r="W370" i="7"/>
  <c r="S370" i="7"/>
  <c r="T370" i="7"/>
  <c r="AA354" i="7"/>
  <c r="AB354" i="7"/>
  <c r="X354" i="7"/>
  <c r="W354" i="7"/>
  <c r="S354" i="7"/>
  <c r="T354" i="7"/>
  <c r="AB335" i="7"/>
  <c r="AA335" i="7"/>
  <c r="X335" i="7"/>
  <c r="S335" i="7"/>
  <c r="W335" i="7"/>
  <c r="T335" i="7"/>
  <c r="AB327" i="7"/>
  <c r="AA327" i="7"/>
  <c r="X327" i="7"/>
  <c r="S327" i="7"/>
  <c r="W327" i="7"/>
  <c r="T327" i="7"/>
  <c r="AB369" i="7"/>
  <c r="AA369" i="7"/>
  <c r="W369" i="7"/>
  <c r="X369" i="7"/>
  <c r="S369" i="7"/>
  <c r="T369" i="7"/>
  <c r="AA358" i="7"/>
  <c r="X358" i="7"/>
  <c r="W358" i="7"/>
  <c r="S358" i="7"/>
  <c r="AB358" i="7"/>
  <c r="T358" i="7"/>
  <c r="AA374" i="7"/>
  <c r="X374" i="7"/>
  <c r="W374" i="7"/>
  <c r="S374" i="7"/>
  <c r="AB374" i="7"/>
  <c r="T374" i="7"/>
  <c r="AB371" i="7"/>
  <c r="AA371" i="7"/>
  <c r="X371" i="7"/>
  <c r="S371" i="7"/>
  <c r="W371" i="7"/>
  <c r="T371" i="7"/>
  <c r="AB367" i="7"/>
  <c r="AA367" i="7"/>
  <c r="X367" i="7"/>
  <c r="S367" i="7"/>
  <c r="W367" i="7"/>
  <c r="T367" i="7"/>
  <c r="AA364" i="7"/>
  <c r="X364" i="7"/>
  <c r="W364" i="7"/>
  <c r="T364" i="7"/>
  <c r="AB364" i="7"/>
  <c r="S364" i="7"/>
  <c r="AA360" i="7"/>
  <c r="X360" i="7"/>
  <c r="AB360" i="7"/>
  <c r="W360" i="7"/>
  <c r="T360" i="7"/>
  <c r="S360" i="7"/>
  <c r="AB357" i="7"/>
  <c r="AA357" i="7"/>
  <c r="W357" i="7"/>
  <c r="X357" i="7"/>
  <c r="S357" i="7"/>
  <c r="T357" i="7"/>
  <c r="AA350" i="7"/>
  <c r="X350" i="7"/>
  <c r="W350" i="7"/>
  <c r="AB350" i="7"/>
  <c r="S350" i="7"/>
  <c r="T350" i="7"/>
  <c r="AB347" i="7"/>
  <c r="AA347" i="7"/>
  <c r="X347" i="7"/>
  <c r="S347" i="7"/>
  <c r="W347" i="7"/>
  <c r="T347" i="7"/>
  <c r="AB345" i="7"/>
  <c r="AA345" i="7"/>
  <c r="W345" i="7"/>
  <c r="X345" i="7"/>
  <c r="S345" i="7"/>
  <c r="T345" i="7"/>
  <c r="AA342" i="7"/>
  <c r="X342" i="7"/>
  <c r="W342" i="7"/>
  <c r="S342" i="7"/>
  <c r="AB342" i="7"/>
  <c r="T342" i="7"/>
  <c r="R24" i="19"/>
  <c r="F14" i="6"/>
  <c r="F15" i="6"/>
  <c r="H15" i="6" s="1"/>
  <c r="I15" i="6" l="1"/>
  <c r="J15" i="6" s="1"/>
  <c r="K15" i="6" s="1"/>
  <c r="I98" i="10"/>
  <c r="I103" i="10" s="1"/>
  <c r="H98" i="10"/>
  <c r="H103" i="10" s="1"/>
  <c r="G98" i="10"/>
  <c r="G103" i="10" s="1"/>
  <c r="F98" i="10"/>
  <c r="F103" i="10" s="1"/>
  <c r="E98" i="10"/>
  <c r="E103" i="10" s="1"/>
  <c r="K96" i="10"/>
  <c r="J96" i="10"/>
  <c r="K95" i="10"/>
  <c r="J95" i="10"/>
  <c r="K94" i="10"/>
  <c r="J94" i="10"/>
  <c r="K93" i="10"/>
  <c r="J93" i="10"/>
  <c r="K92" i="10"/>
  <c r="J92" i="10"/>
  <c r="I91" i="10"/>
  <c r="H91" i="10"/>
  <c r="G91" i="10"/>
  <c r="F91" i="10"/>
  <c r="E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AD91" i="10"/>
  <c r="K83" i="10"/>
  <c r="J83" i="10"/>
  <c r="I82" i="10"/>
  <c r="H82" i="10"/>
  <c r="G82" i="10"/>
  <c r="F82" i="10"/>
  <c r="E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AD82" i="10"/>
  <c r="K74" i="10"/>
  <c r="J74" i="10"/>
  <c r="I73" i="10"/>
  <c r="H73" i="10"/>
  <c r="G73" i="10"/>
  <c r="F73" i="10"/>
  <c r="E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J66" i="10"/>
  <c r="AD73" i="10"/>
  <c r="K65" i="10"/>
  <c r="J65" i="10"/>
  <c r="I64" i="10"/>
  <c r="H64" i="10"/>
  <c r="G64" i="10"/>
  <c r="F64" i="10"/>
  <c r="E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56" i="10"/>
  <c r="J56" i="10"/>
  <c r="I55" i="10"/>
  <c r="H55" i="10"/>
  <c r="G55" i="10"/>
  <c r="F55" i="10"/>
  <c r="E55" i="10"/>
  <c r="K54" i="10"/>
  <c r="J54" i="10"/>
  <c r="K53" i="10"/>
  <c r="J53" i="10"/>
  <c r="K52" i="10"/>
  <c r="J52" i="10"/>
  <c r="K51" i="10"/>
  <c r="J51" i="10"/>
  <c r="K50" i="10"/>
  <c r="J50" i="10"/>
  <c r="K48" i="10"/>
  <c r="J48" i="10"/>
  <c r="AD55" i="10"/>
  <c r="K47" i="10"/>
  <c r="J47" i="10"/>
  <c r="I46" i="10"/>
  <c r="H46" i="10"/>
  <c r="G46" i="10"/>
  <c r="F46" i="10"/>
  <c r="E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AD46" i="10"/>
  <c r="K38" i="10"/>
  <c r="J38" i="10"/>
  <c r="I37" i="10"/>
  <c r="H37" i="10"/>
  <c r="G37" i="10"/>
  <c r="F37" i="10"/>
  <c r="E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I28" i="10"/>
  <c r="H28" i="10"/>
  <c r="G28" i="10"/>
  <c r="F28" i="10"/>
  <c r="E28" i="10"/>
  <c r="K27" i="10"/>
  <c r="J27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I19" i="10"/>
  <c r="I101" i="10" s="1"/>
  <c r="H19" i="10"/>
  <c r="H101" i="10" s="1"/>
  <c r="G19" i="10"/>
  <c r="G101" i="10" s="1"/>
  <c r="F19" i="10"/>
  <c r="F101" i="10" s="1"/>
  <c r="E19" i="10"/>
  <c r="E101" i="10" s="1"/>
  <c r="K18" i="10"/>
  <c r="J18" i="10"/>
  <c r="K17" i="10"/>
  <c r="J17" i="10"/>
  <c r="K16" i="10"/>
  <c r="J16" i="10"/>
  <c r="K15" i="10"/>
  <c r="J15" i="10"/>
  <c r="AD19" i="10"/>
  <c r="AD101" i="10" s="1"/>
  <c r="K13" i="10"/>
  <c r="K100" i="10" s="1"/>
  <c r="J13" i="10"/>
  <c r="H100" i="10"/>
  <c r="G100" i="10"/>
  <c r="F100" i="10"/>
  <c r="E100" i="10"/>
  <c r="AD100" i="10"/>
  <c r="J19" i="10" l="1"/>
  <c r="J101" i="10" s="1"/>
  <c r="J55" i="10"/>
  <c r="J64" i="10"/>
  <c r="K82" i="10"/>
  <c r="K37" i="10"/>
  <c r="T100" i="10"/>
  <c r="T104" i="10" s="1"/>
  <c r="AF100" i="10"/>
  <c r="J100" i="10"/>
  <c r="J46" i="10"/>
  <c r="K73" i="10"/>
  <c r="K91" i="10"/>
  <c r="AF46" i="10"/>
  <c r="AG73" i="10"/>
  <c r="AG82" i="10"/>
  <c r="AG91" i="10"/>
  <c r="AF19" i="10"/>
  <c r="AF101" i="10" s="1"/>
  <c r="F102" i="10"/>
  <c r="F104" i="10" s="1"/>
  <c r="D11" i="19" s="1"/>
  <c r="J37" i="10"/>
  <c r="AG37" i="10"/>
  <c r="AG46" i="10"/>
  <c r="K55" i="10"/>
  <c r="AG55" i="10"/>
  <c r="J73" i="10"/>
  <c r="AF73" i="10"/>
  <c r="J82" i="10"/>
  <c r="J91" i="10"/>
  <c r="AF91" i="10"/>
  <c r="I102" i="10"/>
  <c r="I104" i="10" s="1"/>
  <c r="AG19" i="10"/>
  <c r="AG101" i="10" s="1"/>
  <c r="H102" i="10"/>
  <c r="H104" i="10" s="1"/>
  <c r="O11" i="19" s="1"/>
  <c r="K98" i="10"/>
  <c r="K103" i="10" s="1"/>
  <c r="G102" i="10"/>
  <c r="G104" i="10" s="1"/>
  <c r="L11" i="19" s="1"/>
  <c r="K19" i="10"/>
  <c r="K101" i="10" s="1"/>
  <c r="AF64" i="10"/>
  <c r="AG64" i="10"/>
  <c r="AG98" i="10"/>
  <c r="AG103" i="10" s="1"/>
  <c r="AD64" i="10"/>
  <c r="J28" i="10"/>
  <c r="AG28" i="10"/>
  <c r="AE100" i="10"/>
  <c r="AF28" i="10"/>
  <c r="K46" i="10"/>
  <c r="AF82" i="10"/>
  <c r="J98" i="10"/>
  <c r="J103" i="10" s="1"/>
  <c r="K28" i="10"/>
  <c r="AD28" i="10"/>
  <c r="AF55" i="10"/>
  <c r="K64" i="10"/>
  <c r="AD98" i="10"/>
  <c r="AD103" i="10" s="1"/>
  <c r="AF98" i="10"/>
  <c r="AF103" i="10" s="1"/>
  <c r="AF37" i="10"/>
  <c r="AD37" i="10"/>
  <c r="AH98" i="10"/>
  <c r="AH103" i="10" s="1"/>
  <c r="E102" i="10"/>
  <c r="E104" i="10" s="1"/>
  <c r="Q100" i="10" l="1"/>
  <c r="Q104" i="10" s="1"/>
  <c r="AH100" i="10"/>
  <c r="P100" i="10"/>
  <c r="P104" i="10" s="1"/>
  <c r="AG100" i="10"/>
  <c r="AH82" i="10"/>
  <c r="J102" i="10"/>
  <c r="J104" i="10" s="1"/>
  <c r="AE98" i="10"/>
  <c r="AE103" i="10" s="1"/>
  <c r="AE82" i="10"/>
  <c r="AH28" i="10"/>
  <c r="AG102" i="10"/>
  <c r="K102" i="10"/>
  <c r="K104" i="10" s="1"/>
  <c r="R11" i="19"/>
  <c r="AH64" i="10"/>
  <c r="AH46" i="10"/>
  <c r="AD102" i="10"/>
  <c r="AD104" i="10" s="1"/>
  <c r="E11" i="19" s="1"/>
  <c r="AE64" i="10"/>
  <c r="AE46" i="10"/>
  <c r="AF102" i="10"/>
  <c r="AF104" i="10" s="1"/>
  <c r="P11" i="19" s="1"/>
  <c r="AE55" i="10"/>
  <c r="AH73" i="10"/>
  <c r="AE91" i="10"/>
  <c r="AH19" i="10"/>
  <c r="AH101" i="10" s="1"/>
  <c r="AE28" i="10"/>
  <c r="AH37" i="10"/>
  <c r="AE19" i="10"/>
  <c r="AE101" i="10" s="1"/>
  <c r="AE73" i="10"/>
  <c r="AE37" i="10"/>
  <c r="AH55" i="10"/>
  <c r="AH91" i="10"/>
  <c r="AG104" i="10" l="1"/>
  <c r="AE102" i="10"/>
  <c r="AE104" i="10" s="1"/>
  <c r="M11" i="19" s="1"/>
  <c r="AH102" i="10"/>
  <c r="AH104" i="10" s="1"/>
  <c r="S11" i="19" l="1"/>
  <c r="N314" i="7"/>
  <c r="P314" i="7" s="1"/>
  <c r="N315" i="7"/>
  <c r="P315" i="7" s="1"/>
  <c r="N316" i="7"/>
  <c r="P316" i="7" s="1"/>
  <c r="N317" i="7"/>
  <c r="P317" i="7" s="1"/>
  <c r="N318" i="7"/>
  <c r="P318" i="7" s="1"/>
  <c r="N319" i="7"/>
  <c r="P319" i="7" s="1"/>
  <c r="N320" i="7"/>
  <c r="P320" i="7" s="1"/>
  <c r="N321" i="7"/>
  <c r="P321" i="7" s="1"/>
  <c r="N322" i="7"/>
  <c r="P322" i="7" s="1"/>
  <c r="N323" i="7"/>
  <c r="P323" i="7" s="1"/>
  <c r="F314" i="7"/>
  <c r="G314" i="7"/>
  <c r="F315" i="7"/>
  <c r="G315" i="7"/>
  <c r="A315" i="7" s="1"/>
  <c r="F316" i="7"/>
  <c r="G316" i="7"/>
  <c r="A316" i="7" s="1"/>
  <c r="F317" i="7"/>
  <c r="G317" i="7"/>
  <c r="A317" i="7" s="1"/>
  <c r="F318" i="7"/>
  <c r="G318" i="7"/>
  <c r="A318" i="7" s="1"/>
  <c r="F319" i="7"/>
  <c r="G319" i="7"/>
  <c r="A319" i="7" s="1"/>
  <c r="F320" i="7"/>
  <c r="G320" i="7"/>
  <c r="A320" i="7" s="1"/>
  <c r="F321" i="7"/>
  <c r="G321" i="7"/>
  <c r="A321" i="7" s="1"/>
  <c r="F322" i="7"/>
  <c r="G322" i="7"/>
  <c r="A322" i="7" s="1"/>
  <c r="F323" i="7"/>
  <c r="G323" i="7"/>
  <c r="A323" i="7" s="1"/>
  <c r="AB323" i="7" l="1"/>
  <c r="AA323" i="7"/>
  <c r="X323" i="7"/>
  <c r="S323" i="7"/>
  <c r="W323" i="7"/>
  <c r="T323" i="7"/>
  <c r="AB315" i="7"/>
  <c r="AA315" i="7"/>
  <c r="X315" i="7"/>
  <c r="S315" i="7"/>
  <c r="W315" i="7"/>
  <c r="T315" i="7"/>
  <c r="AB319" i="7"/>
  <c r="AA319" i="7"/>
  <c r="X319" i="7"/>
  <c r="S319" i="7"/>
  <c r="W319" i="7"/>
  <c r="T319" i="7"/>
  <c r="Q322" i="7"/>
  <c r="Q320" i="7"/>
  <c r="R318" i="7"/>
  <c r="R316" i="7"/>
  <c r="R321" i="7"/>
  <c r="R317" i="7"/>
  <c r="R314" i="7"/>
  <c r="R320" i="7"/>
  <c r="R322" i="7"/>
  <c r="Q318" i="7"/>
  <c r="Q316" i="7"/>
  <c r="Q314" i="7"/>
  <c r="Q323" i="7"/>
  <c r="Q321" i="7"/>
  <c r="Q319" i="7"/>
  <c r="Q317" i="7"/>
  <c r="Q315" i="7"/>
  <c r="R323" i="7"/>
  <c r="R319" i="7"/>
  <c r="R315" i="7"/>
  <c r="AA316" i="7" l="1"/>
  <c r="X316" i="7"/>
  <c r="W316" i="7"/>
  <c r="T316" i="7"/>
  <c r="AB316" i="7"/>
  <c r="S316" i="7"/>
  <c r="AB317" i="7"/>
  <c r="AA317" i="7"/>
  <c r="W317" i="7"/>
  <c r="X317" i="7"/>
  <c r="S317" i="7"/>
  <c r="T317" i="7"/>
  <c r="AA320" i="7"/>
  <c r="X320" i="7"/>
  <c r="AB320" i="7"/>
  <c r="W320" i="7"/>
  <c r="T320" i="7"/>
  <c r="S320" i="7"/>
  <c r="AA314" i="7"/>
  <c r="AB314" i="7"/>
  <c r="X314" i="7"/>
  <c r="W314" i="7"/>
  <c r="S314" i="7"/>
  <c r="T314" i="7"/>
  <c r="AB321" i="7"/>
  <c r="AA321" i="7"/>
  <c r="X321" i="7"/>
  <c r="S321" i="7"/>
  <c r="W321" i="7"/>
  <c r="T321" i="7"/>
  <c r="AA318" i="7"/>
  <c r="X318" i="7"/>
  <c r="W318" i="7"/>
  <c r="AB318" i="7"/>
  <c r="S318" i="7"/>
  <c r="T318" i="7"/>
  <c r="AA322" i="7"/>
  <c r="AB322" i="7"/>
  <c r="X322" i="7"/>
  <c r="W322" i="7"/>
  <c r="S322" i="7"/>
  <c r="T322" i="7"/>
  <c r="N497" i="7"/>
  <c r="P497" i="7" s="1"/>
  <c r="G497" i="7"/>
  <c r="A497" i="7" s="1"/>
  <c r="F497" i="7"/>
  <c r="F490" i="7"/>
  <c r="N447" i="7"/>
  <c r="P447" i="7" s="1"/>
  <c r="G447" i="7"/>
  <c r="A447" i="7" s="1"/>
  <c r="F447" i="7"/>
  <c r="M493" i="7"/>
  <c r="L493" i="7"/>
  <c r="K493" i="7"/>
  <c r="J493" i="7"/>
  <c r="I493" i="7"/>
  <c r="H493" i="7"/>
  <c r="L34" i="19" s="1"/>
  <c r="E493" i="7"/>
  <c r="D493" i="7"/>
  <c r="C493" i="7"/>
  <c r="D34" i="19" s="1"/>
  <c r="D451" i="7"/>
  <c r="E451" i="7"/>
  <c r="H451" i="7"/>
  <c r="I451" i="7"/>
  <c r="J451" i="7"/>
  <c r="K451" i="7"/>
  <c r="L451" i="7"/>
  <c r="M451" i="7"/>
  <c r="C451" i="7"/>
  <c r="D30" i="19" s="1"/>
  <c r="D413" i="7"/>
  <c r="E413" i="7"/>
  <c r="H413" i="7"/>
  <c r="I413" i="7"/>
  <c r="O26" i="19" s="1"/>
  <c r="J413" i="7"/>
  <c r="M26" i="19" s="1"/>
  <c r="K413" i="7"/>
  <c r="P26" i="19" s="1"/>
  <c r="L413" i="7"/>
  <c r="M413" i="7"/>
  <c r="C413" i="7"/>
  <c r="D26" i="19" s="1"/>
  <c r="D310" i="7"/>
  <c r="E310" i="7"/>
  <c r="H310" i="7"/>
  <c r="L13" i="19" s="1"/>
  <c r="I310" i="7"/>
  <c r="O13" i="19" s="1"/>
  <c r="J310" i="7"/>
  <c r="K310" i="7"/>
  <c r="L310" i="7"/>
  <c r="M310" i="7"/>
  <c r="C310" i="7"/>
  <c r="D13" i="19" s="1"/>
  <c r="N500" i="7"/>
  <c r="P500" i="7" s="1"/>
  <c r="G500" i="7"/>
  <c r="F500" i="7"/>
  <c r="E42" i="19" s="1"/>
  <c r="S42" i="19" s="1"/>
  <c r="N499" i="7"/>
  <c r="P499" i="7" s="1"/>
  <c r="G499" i="7"/>
  <c r="A499" i="7" s="1"/>
  <c r="F499" i="7"/>
  <c r="E38" i="19" s="1"/>
  <c r="S38" i="19" s="1"/>
  <c r="N498" i="7"/>
  <c r="P498" i="7" s="1"/>
  <c r="G498" i="7"/>
  <c r="A498" i="7" s="1"/>
  <c r="F498" i="7"/>
  <c r="N496" i="7"/>
  <c r="P496" i="7" s="1"/>
  <c r="G496" i="7"/>
  <c r="A496" i="7" s="1"/>
  <c r="F496" i="7"/>
  <c r="N495" i="7"/>
  <c r="P495" i="7" s="1"/>
  <c r="G495" i="7"/>
  <c r="A495" i="7" s="1"/>
  <c r="F495" i="7"/>
  <c r="N494" i="7"/>
  <c r="P494" i="7" s="1"/>
  <c r="G494" i="7"/>
  <c r="A494" i="7" s="1"/>
  <c r="F494" i="7"/>
  <c r="N492" i="7"/>
  <c r="P492" i="7" s="1"/>
  <c r="G492" i="7"/>
  <c r="A492" i="7" s="1"/>
  <c r="F492" i="7"/>
  <c r="G491" i="7"/>
  <c r="A491" i="7" s="1"/>
  <c r="F491" i="7"/>
  <c r="N452" i="7"/>
  <c r="P452" i="7" s="1"/>
  <c r="G452" i="7"/>
  <c r="F452" i="7"/>
  <c r="N450" i="7"/>
  <c r="P450" i="7" s="1"/>
  <c r="G450" i="7"/>
  <c r="A450" i="7" s="1"/>
  <c r="F450" i="7"/>
  <c r="N449" i="7"/>
  <c r="P449" i="7" s="1"/>
  <c r="G449" i="7"/>
  <c r="A449" i="7" s="1"/>
  <c r="F449" i="7"/>
  <c r="N448" i="7"/>
  <c r="P448" i="7" s="1"/>
  <c r="G448" i="7"/>
  <c r="A448" i="7" s="1"/>
  <c r="F448" i="7"/>
  <c r="N414" i="7"/>
  <c r="P414" i="7" s="1"/>
  <c r="G414" i="7"/>
  <c r="A414" i="7" s="1"/>
  <c r="F414" i="7"/>
  <c r="N313" i="7"/>
  <c r="P313" i="7" s="1"/>
  <c r="G313" i="7"/>
  <c r="F313" i="7"/>
  <c r="F312" i="7" s="1"/>
  <c r="E22" i="19" s="1"/>
  <c r="S492" i="7" l="1"/>
  <c r="T492" i="7"/>
  <c r="AB492" i="7"/>
  <c r="X492" i="7"/>
  <c r="AA492" i="7"/>
  <c r="W492" i="7"/>
  <c r="AB497" i="7"/>
  <c r="X497" i="7"/>
  <c r="T497" i="7"/>
  <c r="AA497" i="7"/>
  <c r="W497" i="7"/>
  <c r="S497" i="7"/>
  <c r="S452" i="7"/>
  <c r="X452" i="7"/>
  <c r="AA452" i="7"/>
  <c r="W452" i="7"/>
  <c r="AB452" i="7"/>
  <c r="T452" i="7"/>
  <c r="S494" i="7"/>
  <c r="T494" i="7"/>
  <c r="AB494" i="7"/>
  <c r="X494" i="7"/>
  <c r="AA494" i="7"/>
  <c r="W494" i="7"/>
  <c r="X491" i="7"/>
  <c r="W491" i="7"/>
  <c r="AB491" i="7"/>
  <c r="AA491" i="7"/>
  <c r="X490" i="7"/>
  <c r="W490" i="7"/>
  <c r="AB498" i="7"/>
  <c r="AA498" i="7"/>
  <c r="X498" i="7"/>
  <c r="S498" i="7"/>
  <c r="W498" i="7"/>
  <c r="T498" i="7"/>
  <c r="AA447" i="7"/>
  <c r="X447" i="7"/>
  <c r="W447" i="7"/>
  <c r="AB447" i="7"/>
  <c r="S447" i="7"/>
  <c r="T447" i="7"/>
  <c r="AB448" i="7"/>
  <c r="AA448" i="7"/>
  <c r="X448" i="7"/>
  <c r="S448" i="7"/>
  <c r="W448" i="7"/>
  <c r="T448" i="7"/>
  <c r="AA495" i="7"/>
  <c r="AB495" i="7"/>
  <c r="X495" i="7"/>
  <c r="W495" i="7"/>
  <c r="T495" i="7"/>
  <c r="S495" i="7"/>
  <c r="AB500" i="7"/>
  <c r="AA500" i="7"/>
  <c r="W500" i="7"/>
  <c r="X500" i="7"/>
  <c r="T500" i="7"/>
  <c r="S500" i="7"/>
  <c r="AB313" i="7"/>
  <c r="AA313" i="7"/>
  <c r="W313" i="7"/>
  <c r="X313" i="7"/>
  <c r="S313" i="7"/>
  <c r="T313" i="7"/>
  <c r="AB450" i="7"/>
  <c r="AA450" i="7"/>
  <c r="X450" i="7"/>
  <c r="S450" i="7"/>
  <c r="W450" i="7"/>
  <c r="T450" i="7"/>
  <c r="AB304" i="7"/>
  <c r="AA304" i="7"/>
  <c r="X304" i="7"/>
  <c r="W304" i="7"/>
  <c r="T304" i="7"/>
  <c r="S304" i="7"/>
  <c r="AA449" i="7"/>
  <c r="X449" i="7"/>
  <c r="AB449" i="7"/>
  <c r="W449" i="7"/>
  <c r="T449" i="7"/>
  <c r="S449" i="7"/>
  <c r="AB496" i="7"/>
  <c r="AA496" i="7"/>
  <c r="X496" i="7"/>
  <c r="W496" i="7"/>
  <c r="S496" i="7"/>
  <c r="T496" i="7"/>
  <c r="AB414" i="7"/>
  <c r="AA414" i="7"/>
  <c r="W414" i="7"/>
  <c r="X414" i="7"/>
  <c r="S414" i="7"/>
  <c r="T414" i="7"/>
  <c r="AA499" i="7"/>
  <c r="X499" i="7"/>
  <c r="AB499" i="7"/>
  <c r="W499" i="7"/>
  <c r="T499" i="7"/>
  <c r="S499" i="7"/>
  <c r="P13" i="19"/>
  <c r="P19" i="19" s="1"/>
  <c r="L26" i="19"/>
  <c r="L28" i="19" s="1"/>
  <c r="O30" i="19"/>
  <c r="O32" i="19" s="1"/>
  <c r="O34" i="19"/>
  <c r="R34" i="19" s="1"/>
  <c r="M30" i="19"/>
  <c r="M13" i="19"/>
  <c r="M19" i="19" s="1"/>
  <c r="L30" i="19"/>
  <c r="L32" i="19" s="1"/>
  <c r="M34" i="19"/>
  <c r="M36" i="19" s="1"/>
  <c r="D46" i="19"/>
  <c r="D48" i="19" s="1"/>
  <c r="P30" i="19"/>
  <c r="P32" i="19" s="1"/>
  <c r="P34" i="19"/>
  <c r="P36" i="19" s="1"/>
  <c r="E24" i="19"/>
  <c r="S24" i="19" s="1"/>
  <c r="S22" i="19"/>
  <c r="P28" i="19"/>
  <c r="O28" i="19"/>
  <c r="R13" i="19"/>
  <c r="M28" i="19"/>
  <c r="D32" i="19"/>
  <c r="L36" i="19"/>
  <c r="D36" i="19"/>
  <c r="E40" i="19"/>
  <c r="S40" i="19" s="1"/>
  <c r="A500" i="7"/>
  <c r="E44" i="19"/>
  <c r="S44" i="19" s="1"/>
  <c r="D28" i="19"/>
  <c r="A313" i="7"/>
  <c r="G312" i="7"/>
  <c r="P312" i="7"/>
  <c r="N312" i="7"/>
  <c r="E501" i="7"/>
  <c r="E502" i="7" s="1"/>
  <c r="J501" i="7"/>
  <c r="J502" i="7" s="1"/>
  <c r="G413" i="7"/>
  <c r="G451" i="7"/>
  <c r="G493" i="7"/>
  <c r="D501" i="7"/>
  <c r="D502" i="7" s="1"/>
  <c r="R448" i="7"/>
  <c r="F493" i="7"/>
  <c r="E34" i="19" s="1"/>
  <c r="R414" i="7"/>
  <c r="C501" i="7"/>
  <c r="C502" i="7" s="1"/>
  <c r="R313" i="7"/>
  <c r="R312" i="7" s="1"/>
  <c r="Q313" i="7"/>
  <c r="Q312" i="7" s="1"/>
  <c r="K501" i="7"/>
  <c r="K502" i="7" s="1"/>
  <c r="R500" i="7"/>
  <c r="Q500" i="7"/>
  <c r="R499" i="7"/>
  <c r="Q499" i="7"/>
  <c r="R494" i="7"/>
  <c r="R496" i="7"/>
  <c r="R498" i="7"/>
  <c r="Q494" i="7"/>
  <c r="Q496" i="7"/>
  <c r="Q498" i="7"/>
  <c r="R495" i="7"/>
  <c r="R497" i="7"/>
  <c r="Q495" i="7"/>
  <c r="Q497" i="7"/>
  <c r="H501" i="7"/>
  <c r="H502" i="7" s="1"/>
  <c r="R491" i="7"/>
  <c r="I501" i="7"/>
  <c r="I502" i="7" s="1"/>
  <c r="Q491" i="7"/>
  <c r="R452" i="7"/>
  <c r="R492" i="7"/>
  <c r="Q452" i="7"/>
  <c r="Q492" i="7"/>
  <c r="Q414" i="7"/>
  <c r="Q448" i="7"/>
  <c r="Q450" i="7"/>
  <c r="R447" i="7"/>
  <c r="R449" i="7"/>
  <c r="Q447" i="7"/>
  <c r="Q449" i="7"/>
  <c r="R450" i="7"/>
  <c r="P493" i="7"/>
  <c r="P413" i="7"/>
  <c r="P451" i="7"/>
  <c r="N451" i="7"/>
  <c r="N493" i="7"/>
  <c r="N413" i="7"/>
  <c r="F451" i="7"/>
  <c r="E30" i="19" s="1"/>
  <c r="F413" i="7"/>
  <c r="E26" i="19" s="1"/>
  <c r="S26" i="19" s="1"/>
  <c r="O36" i="19" l="1"/>
  <c r="S30" i="19"/>
  <c r="M46" i="19"/>
  <c r="M50" i="19" s="1"/>
  <c r="M52" i="19" s="1"/>
  <c r="L46" i="19"/>
  <c r="L48" i="19" s="1"/>
  <c r="P46" i="19"/>
  <c r="P50" i="19" s="1"/>
  <c r="P52" i="19" s="1"/>
  <c r="O46" i="19"/>
  <c r="O48" i="19" s="1"/>
  <c r="M32" i="19"/>
  <c r="R30" i="19"/>
  <c r="R26" i="19"/>
  <c r="R32" i="19"/>
  <c r="S34" i="19"/>
  <c r="R28" i="19"/>
  <c r="E28" i="19"/>
  <c r="S28" i="19" s="1"/>
  <c r="M48" i="19"/>
  <c r="E32" i="19"/>
  <c r="R36" i="19"/>
  <c r="E36" i="19"/>
  <c r="S36" i="19" s="1"/>
  <c r="E46" i="19"/>
  <c r="G501" i="7"/>
  <c r="R451" i="7"/>
  <c r="P501" i="7"/>
  <c r="Q493" i="7"/>
  <c r="R493" i="7"/>
  <c r="Q451" i="7"/>
  <c r="R413" i="7"/>
  <c r="Q413" i="7"/>
  <c r="F501" i="7"/>
  <c r="P48" i="19" l="1"/>
  <c r="S32" i="19"/>
  <c r="R46" i="19"/>
  <c r="R48" i="19" s="1"/>
  <c r="S46" i="19"/>
  <c r="S48" i="19" s="1"/>
  <c r="E48" i="19"/>
  <c r="E42" i="8"/>
  <c r="L14" i="19" s="1"/>
  <c r="F42" i="8"/>
  <c r="O14" i="19" s="1"/>
  <c r="G42" i="8"/>
  <c r="N309" i="7"/>
  <c r="P309" i="7" s="1"/>
  <c r="G309" i="7"/>
  <c r="A309" i="7" s="1"/>
  <c r="F309" i="7"/>
  <c r="N308" i="7"/>
  <c r="P308" i="7" s="1"/>
  <c r="G308" i="7"/>
  <c r="A308" i="7" s="1"/>
  <c r="F308" i="7"/>
  <c r="N307" i="7"/>
  <c r="P307" i="7" s="1"/>
  <c r="G307" i="7"/>
  <c r="A307" i="7" s="1"/>
  <c r="F307" i="7"/>
  <c r="G306" i="7"/>
  <c r="A306" i="7" s="1"/>
  <c r="F306" i="7"/>
  <c r="G305" i="7"/>
  <c r="F305" i="7"/>
  <c r="R304" i="7"/>
  <c r="Q304" i="7"/>
  <c r="G304" i="7"/>
  <c r="A304" i="7" s="1"/>
  <c r="F304" i="7"/>
  <c r="N303" i="7"/>
  <c r="P303" i="7" s="1"/>
  <c r="G303" i="7"/>
  <c r="A303" i="7" s="1"/>
  <c r="F303" i="7"/>
  <c r="N302" i="7"/>
  <c r="P302" i="7" s="1"/>
  <c r="G302" i="7"/>
  <c r="F302" i="7"/>
  <c r="N301" i="7"/>
  <c r="P301" i="7" s="1"/>
  <c r="G301" i="7"/>
  <c r="A301" i="7" s="1"/>
  <c r="F301" i="7"/>
  <c r="N300" i="7"/>
  <c r="P300" i="7" s="1"/>
  <c r="G300" i="7"/>
  <c r="A300" i="7" s="1"/>
  <c r="F300" i="7"/>
  <c r="N299" i="7"/>
  <c r="P299" i="7" s="1"/>
  <c r="A299" i="7"/>
  <c r="N298" i="7"/>
  <c r="P298" i="7" s="1"/>
  <c r="A298" i="7"/>
  <c r="N297" i="7"/>
  <c r="A297" i="7"/>
  <c r="N296" i="7"/>
  <c r="A296" i="7"/>
  <c r="N285" i="7"/>
  <c r="P285" i="7" s="1"/>
  <c r="A285" i="7"/>
  <c r="N284" i="7"/>
  <c r="P284" i="7" s="1"/>
  <c r="A284" i="7"/>
  <c r="N283" i="7"/>
  <c r="P283" i="7" s="1"/>
  <c r="A283" i="7"/>
  <c r="N282" i="7"/>
  <c r="P282" i="7" s="1"/>
  <c r="A282" i="7"/>
  <c r="N281" i="7"/>
  <c r="P281" i="7" s="1"/>
  <c r="A281" i="7"/>
  <c r="N280" i="7"/>
  <c r="P280" i="7" s="1"/>
  <c r="A280" i="7"/>
  <c r="N279" i="7"/>
  <c r="P279" i="7" s="1"/>
  <c r="A279" i="7"/>
  <c r="N278" i="7"/>
  <c r="P278" i="7" s="1"/>
  <c r="A278" i="7"/>
  <c r="N277" i="7"/>
  <c r="P277" i="7" s="1"/>
  <c r="A277" i="7"/>
  <c r="N276" i="7"/>
  <c r="P276" i="7" s="1"/>
  <c r="A276" i="7"/>
  <c r="N275" i="7"/>
  <c r="P275" i="7" s="1"/>
  <c r="A275" i="7"/>
  <c r="N274" i="7"/>
  <c r="P274" i="7" s="1"/>
  <c r="A274" i="7"/>
  <c r="N273" i="7"/>
  <c r="P273" i="7" s="1"/>
  <c r="A273" i="7"/>
  <c r="N272" i="7"/>
  <c r="P272" i="7" s="1"/>
  <c r="A272" i="7"/>
  <c r="N271" i="7"/>
  <c r="P271" i="7" s="1"/>
  <c r="A271" i="7"/>
  <c r="N270" i="7"/>
  <c r="P270" i="7" s="1"/>
  <c r="A270" i="7"/>
  <c r="N269" i="7"/>
  <c r="P269" i="7" s="1"/>
  <c r="A269" i="7"/>
  <c r="N268" i="7"/>
  <c r="P268" i="7" s="1"/>
  <c r="A268" i="7"/>
  <c r="N267" i="7"/>
  <c r="P267" i="7" s="1"/>
  <c r="A267" i="7"/>
  <c r="N266" i="7"/>
  <c r="P266" i="7" s="1"/>
  <c r="A266" i="7"/>
  <c r="N265" i="7"/>
  <c r="P265" i="7" s="1"/>
  <c r="A265" i="7"/>
  <c r="N264" i="7"/>
  <c r="P264" i="7" s="1"/>
  <c r="A264" i="7"/>
  <c r="N263" i="7"/>
  <c r="P263" i="7" s="1"/>
  <c r="A263" i="7"/>
  <c r="N262" i="7"/>
  <c r="P262" i="7" s="1"/>
  <c r="A262" i="7"/>
  <c r="N261" i="7"/>
  <c r="P261" i="7" s="1"/>
  <c r="A261" i="7"/>
  <c r="N260" i="7"/>
  <c r="P260" i="7" s="1"/>
  <c r="A260" i="7"/>
  <c r="N259" i="7"/>
  <c r="P259" i="7" s="1"/>
  <c r="A259" i="7"/>
  <c r="N258" i="7"/>
  <c r="P258" i="7" s="1"/>
  <c r="A258" i="7"/>
  <c r="N257" i="7"/>
  <c r="P257" i="7" s="1"/>
  <c r="A257" i="7"/>
  <c r="N256" i="7"/>
  <c r="P256" i="7" s="1"/>
  <c r="A256" i="7"/>
  <c r="N255" i="7"/>
  <c r="P255" i="7" s="1"/>
  <c r="A255" i="7"/>
  <c r="N254" i="7"/>
  <c r="P254" i="7" s="1"/>
  <c r="A254" i="7"/>
  <c r="N253" i="7"/>
  <c r="P253" i="7" s="1"/>
  <c r="A253" i="7"/>
  <c r="N252" i="7"/>
  <c r="P252" i="7" s="1"/>
  <c r="N251" i="7"/>
  <c r="P251" i="7" s="1"/>
  <c r="N198" i="7"/>
  <c r="P198" i="7" s="1"/>
  <c r="G198" i="7"/>
  <c r="F198" i="7"/>
  <c r="N197" i="7"/>
  <c r="P197" i="7" s="1"/>
  <c r="G197" i="7"/>
  <c r="F197" i="7"/>
  <c r="N196" i="7"/>
  <c r="P196" i="7" s="1"/>
  <c r="G196" i="7"/>
  <c r="F196" i="7"/>
  <c r="N195" i="7"/>
  <c r="P195" i="7" s="1"/>
  <c r="G195" i="7"/>
  <c r="F195" i="7"/>
  <c r="N194" i="7"/>
  <c r="P194" i="7" s="1"/>
  <c r="G194" i="7"/>
  <c r="F194" i="7"/>
  <c r="N193" i="7"/>
  <c r="P193" i="7" s="1"/>
  <c r="G193" i="7"/>
  <c r="F193" i="7"/>
  <c r="N192" i="7"/>
  <c r="P192" i="7" s="1"/>
  <c r="G192" i="7"/>
  <c r="F192" i="7"/>
  <c r="N191" i="7"/>
  <c r="P191" i="7" s="1"/>
  <c r="G191" i="7"/>
  <c r="F191" i="7"/>
  <c r="N190" i="7"/>
  <c r="P190" i="7" s="1"/>
  <c r="G190" i="7"/>
  <c r="F190" i="7"/>
  <c r="N189" i="7"/>
  <c r="P189" i="7" s="1"/>
  <c r="G189" i="7"/>
  <c r="F189" i="7"/>
  <c r="N188" i="7"/>
  <c r="P188" i="7" s="1"/>
  <c r="G188" i="7"/>
  <c r="F188" i="7"/>
  <c r="N187" i="7"/>
  <c r="P187" i="7" s="1"/>
  <c r="G187" i="7"/>
  <c r="F187" i="7"/>
  <c r="N186" i="7"/>
  <c r="P186" i="7" s="1"/>
  <c r="G186" i="7"/>
  <c r="F186" i="7"/>
  <c r="N185" i="7"/>
  <c r="P185" i="7" s="1"/>
  <c r="G185" i="7"/>
  <c r="F185" i="7"/>
  <c r="N184" i="7"/>
  <c r="P184" i="7" s="1"/>
  <c r="G184" i="7"/>
  <c r="F184" i="7"/>
  <c r="N183" i="7"/>
  <c r="P183" i="7" s="1"/>
  <c r="G183" i="7"/>
  <c r="F183" i="7"/>
  <c r="N182" i="7"/>
  <c r="P182" i="7" s="1"/>
  <c r="G182" i="7"/>
  <c r="F182" i="7"/>
  <c r="N181" i="7"/>
  <c r="P181" i="7" s="1"/>
  <c r="G181" i="7"/>
  <c r="F181" i="7"/>
  <c r="N180" i="7"/>
  <c r="P180" i="7" s="1"/>
  <c r="G180" i="7"/>
  <c r="F180" i="7"/>
  <c r="N179" i="7"/>
  <c r="P179" i="7" s="1"/>
  <c r="G179" i="7"/>
  <c r="F179" i="7"/>
  <c r="N178" i="7"/>
  <c r="P178" i="7" s="1"/>
  <c r="G178" i="7"/>
  <c r="F178" i="7"/>
  <c r="N177" i="7"/>
  <c r="P177" i="7" s="1"/>
  <c r="G177" i="7"/>
  <c r="F177" i="7"/>
  <c r="N176" i="7"/>
  <c r="P176" i="7" s="1"/>
  <c r="G176" i="7"/>
  <c r="F176" i="7"/>
  <c r="N175" i="7"/>
  <c r="P175" i="7" s="1"/>
  <c r="G175" i="7"/>
  <c r="F175" i="7"/>
  <c r="N174" i="7"/>
  <c r="P174" i="7" s="1"/>
  <c r="G174" i="7"/>
  <c r="F174" i="7"/>
  <c r="N173" i="7"/>
  <c r="P173" i="7" s="1"/>
  <c r="N172" i="7"/>
  <c r="P172" i="7" s="1"/>
  <c r="N171" i="7"/>
  <c r="P171" i="7" s="1"/>
  <c r="N170" i="7"/>
  <c r="P170" i="7" s="1"/>
  <c r="N169" i="7"/>
  <c r="P169" i="7" s="1"/>
  <c r="N168" i="7"/>
  <c r="P168" i="7" s="1"/>
  <c r="N167" i="7"/>
  <c r="P167" i="7" s="1"/>
  <c r="N166" i="7"/>
  <c r="P166" i="7" s="1"/>
  <c r="N165" i="7"/>
  <c r="P165" i="7" s="1"/>
  <c r="N164" i="7"/>
  <c r="P164" i="7" s="1"/>
  <c r="N163" i="7"/>
  <c r="P163" i="7" s="1"/>
  <c r="N162" i="7"/>
  <c r="P162" i="7" s="1"/>
  <c r="N161" i="7"/>
  <c r="P161" i="7" s="1"/>
  <c r="N160" i="7"/>
  <c r="P160" i="7" s="1"/>
  <c r="N159" i="7"/>
  <c r="P159" i="7" s="1"/>
  <c r="N158" i="7"/>
  <c r="P158" i="7" s="1"/>
  <c r="N157" i="7"/>
  <c r="P157" i="7" s="1"/>
  <c r="N156" i="7"/>
  <c r="P156" i="7" s="1"/>
  <c r="N155" i="7"/>
  <c r="P155" i="7" s="1"/>
  <c r="N154" i="7"/>
  <c r="P154" i="7" s="1"/>
  <c r="N153" i="7"/>
  <c r="P153" i="7" s="1"/>
  <c r="N152" i="7"/>
  <c r="P152" i="7" s="1"/>
  <c r="N151" i="7"/>
  <c r="P151" i="7" s="1"/>
  <c r="N150" i="7"/>
  <c r="P150" i="7" s="1"/>
  <c r="N149" i="7"/>
  <c r="P149" i="7" s="1"/>
  <c r="N148" i="7"/>
  <c r="P148" i="7" s="1"/>
  <c r="N147" i="7"/>
  <c r="P147" i="7" s="1"/>
  <c r="N146" i="7"/>
  <c r="P146" i="7" s="1"/>
  <c r="N145" i="7"/>
  <c r="P145" i="7" s="1"/>
  <c r="N144" i="7"/>
  <c r="P144" i="7" s="1"/>
  <c r="N143" i="7"/>
  <c r="P143" i="7" s="1"/>
  <c r="N142" i="7"/>
  <c r="P142" i="7" s="1"/>
  <c r="N141" i="7"/>
  <c r="P141" i="7" s="1"/>
  <c r="N140" i="7"/>
  <c r="P140" i="7" s="1"/>
  <c r="N139" i="7"/>
  <c r="P139" i="7" s="1"/>
  <c r="N138" i="7"/>
  <c r="P138" i="7" s="1"/>
  <c r="N77" i="7"/>
  <c r="P77" i="7" s="1"/>
  <c r="G77" i="7"/>
  <c r="A77" i="7" s="1"/>
  <c r="F77" i="7"/>
  <c r="N76" i="7"/>
  <c r="P76" i="7" s="1"/>
  <c r="G76" i="7"/>
  <c r="A76" i="7" s="1"/>
  <c r="F76" i="7"/>
  <c r="N75" i="7"/>
  <c r="P75" i="7" s="1"/>
  <c r="G75" i="7"/>
  <c r="A75" i="7" s="1"/>
  <c r="F75" i="7"/>
  <c r="N74" i="7"/>
  <c r="P74" i="7" s="1"/>
  <c r="G74" i="7"/>
  <c r="A74" i="7" s="1"/>
  <c r="F74" i="7"/>
  <c r="N73" i="7"/>
  <c r="P73" i="7" s="1"/>
  <c r="G73" i="7"/>
  <c r="A73" i="7" s="1"/>
  <c r="F73" i="7"/>
  <c r="N72" i="7"/>
  <c r="P72" i="7" s="1"/>
  <c r="G72" i="7"/>
  <c r="A72" i="7" s="1"/>
  <c r="F72" i="7"/>
  <c r="N71" i="7"/>
  <c r="P71" i="7" s="1"/>
  <c r="G71" i="7"/>
  <c r="A71" i="7" s="1"/>
  <c r="F71" i="7"/>
  <c r="N70" i="7"/>
  <c r="P70" i="7" s="1"/>
  <c r="G70" i="7"/>
  <c r="A70" i="7" s="1"/>
  <c r="F70" i="7"/>
  <c r="N69" i="7"/>
  <c r="P69" i="7" s="1"/>
  <c r="G69" i="7"/>
  <c r="A69" i="7" s="1"/>
  <c r="F69" i="7"/>
  <c r="N68" i="7"/>
  <c r="P68" i="7" s="1"/>
  <c r="G68" i="7"/>
  <c r="A68" i="7" s="1"/>
  <c r="F68" i="7"/>
  <c r="N67" i="7"/>
  <c r="P67" i="7" s="1"/>
  <c r="G67" i="7"/>
  <c r="A67" i="7" s="1"/>
  <c r="F67" i="7"/>
  <c r="N66" i="7"/>
  <c r="P66" i="7" s="1"/>
  <c r="G66" i="7"/>
  <c r="A66" i="7" s="1"/>
  <c r="F66" i="7"/>
  <c r="N65" i="7"/>
  <c r="P65" i="7" s="1"/>
  <c r="G65" i="7"/>
  <c r="A65" i="7" s="1"/>
  <c r="F65" i="7"/>
  <c r="N64" i="7"/>
  <c r="P64" i="7" s="1"/>
  <c r="G64" i="7"/>
  <c r="A64" i="7" s="1"/>
  <c r="F64" i="7"/>
  <c r="N63" i="7"/>
  <c r="P63" i="7" s="1"/>
  <c r="G63" i="7"/>
  <c r="A63" i="7" s="1"/>
  <c r="F63" i="7"/>
  <c r="N62" i="7"/>
  <c r="P62" i="7" s="1"/>
  <c r="G62" i="7"/>
  <c r="A62" i="7" s="1"/>
  <c r="F62" i="7"/>
  <c r="N61" i="7"/>
  <c r="P61" i="7" s="1"/>
  <c r="G61" i="7"/>
  <c r="A61" i="7" s="1"/>
  <c r="F61" i="7"/>
  <c r="N60" i="7"/>
  <c r="P60" i="7" s="1"/>
  <c r="G60" i="7"/>
  <c r="A60" i="7" s="1"/>
  <c r="F60" i="7"/>
  <c r="N59" i="7"/>
  <c r="P59" i="7" s="1"/>
  <c r="G59" i="7"/>
  <c r="A59" i="7" s="1"/>
  <c r="F59" i="7"/>
  <c r="N58" i="7"/>
  <c r="P58" i="7" s="1"/>
  <c r="G58" i="7"/>
  <c r="A58" i="7" s="1"/>
  <c r="F58" i="7"/>
  <c r="N57" i="7"/>
  <c r="P57" i="7" s="1"/>
  <c r="G57" i="7"/>
  <c r="A57" i="7" s="1"/>
  <c r="F57" i="7"/>
  <c r="N56" i="7"/>
  <c r="P56" i="7" s="1"/>
  <c r="G56" i="7"/>
  <c r="A56" i="7" s="1"/>
  <c r="F56" i="7"/>
  <c r="N55" i="7"/>
  <c r="P55" i="7" s="1"/>
  <c r="G55" i="7"/>
  <c r="A55" i="7" s="1"/>
  <c r="F55" i="7"/>
  <c r="N54" i="7"/>
  <c r="P54" i="7" s="1"/>
  <c r="G54" i="7"/>
  <c r="A54" i="7" s="1"/>
  <c r="F54" i="7"/>
  <c r="N53" i="7"/>
  <c r="P53" i="7" s="1"/>
  <c r="G53" i="7"/>
  <c r="A53" i="7" s="1"/>
  <c r="F53" i="7"/>
  <c r="N52" i="7"/>
  <c r="P52" i="7" s="1"/>
  <c r="G52" i="7"/>
  <c r="A52" i="7" s="1"/>
  <c r="F52" i="7"/>
  <c r="N51" i="7"/>
  <c r="P51" i="7" s="1"/>
  <c r="G51" i="7"/>
  <c r="A51" i="7" s="1"/>
  <c r="F51" i="7"/>
  <c r="N50" i="7"/>
  <c r="P50" i="7" s="1"/>
  <c r="G50" i="7"/>
  <c r="A50" i="7" s="1"/>
  <c r="F50" i="7"/>
  <c r="N49" i="7"/>
  <c r="P49" i="7" s="1"/>
  <c r="G49" i="7"/>
  <c r="A49" i="7" s="1"/>
  <c r="F49" i="7"/>
  <c r="N48" i="7"/>
  <c r="P48" i="7" s="1"/>
  <c r="G48" i="7"/>
  <c r="A48" i="7" s="1"/>
  <c r="F48" i="7"/>
  <c r="N47" i="7"/>
  <c r="P47" i="7" s="1"/>
  <c r="G47" i="7"/>
  <c r="A47" i="7" s="1"/>
  <c r="F47" i="7"/>
  <c r="N46" i="7"/>
  <c r="P46" i="7" s="1"/>
  <c r="G46" i="7"/>
  <c r="A46" i="7" s="1"/>
  <c r="F46" i="7"/>
  <c r="N45" i="7"/>
  <c r="P45" i="7" s="1"/>
  <c r="G45" i="7"/>
  <c r="A45" i="7" s="1"/>
  <c r="F45" i="7"/>
  <c r="N44" i="7"/>
  <c r="P44" i="7" s="1"/>
  <c r="G44" i="7"/>
  <c r="A44" i="7" s="1"/>
  <c r="F44" i="7"/>
  <c r="N43" i="7"/>
  <c r="P43" i="7" s="1"/>
  <c r="G43" i="7"/>
  <c r="A43" i="7" s="1"/>
  <c r="F43" i="7"/>
  <c r="N42" i="7"/>
  <c r="P42" i="7" s="1"/>
  <c r="G42" i="7"/>
  <c r="A42" i="7" s="1"/>
  <c r="F42" i="7"/>
  <c r="N41" i="7"/>
  <c r="P41" i="7" s="1"/>
  <c r="G41" i="7"/>
  <c r="A41" i="7" s="1"/>
  <c r="F41" i="7"/>
  <c r="N40" i="7"/>
  <c r="P40" i="7" s="1"/>
  <c r="G40" i="7"/>
  <c r="A40" i="7" s="1"/>
  <c r="F40" i="7"/>
  <c r="N39" i="7"/>
  <c r="P39" i="7" s="1"/>
  <c r="G39" i="7"/>
  <c r="A39" i="7" s="1"/>
  <c r="F39" i="7"/>
  <c r="N38" i="7"/>
  <c r="P38" i="7" s="1"/>
  <c r="G38" i="7"/>
  <c r="A38" i="7" s="1"/>
  <c r="F38" i="7"/>
  <c r="N37" i="7"/>
  <c r="P37" i="7" s="1"/>
  <c r="G37" i="7"/>
  <c r="A37" i="7" s="1"/>
  <c r="F37" i="7"/>
  <c r="N36" i="7"/>
  <c r="P36" i="7" s="1"/>
  <c r="G36" i="7"/>
  <c r="A36" i="7" s="1"/>
  <c r="F36" i="7"/>
  <c r="N35" i="7"/>
  <c r="P35" i="7" s="1"/>
  <c r="G35" i="7"/>
  <c r="A35" i="7" s="1"/>
  <c r="F35" i="7"/>
  <c r="N34" i="7"/>
  <c r="P34" i="7" s="1"/>
  <c r="G34" i="7"/>
  <c r="A34" i="7" s="1"/>
  <c r="F34" i="7"/>
  <c r="N33" i="7"/>
  <c r="P33" i="7" s="1"/>
  <c r="G33" i="7"/>
  <c r="A33" i="7" s="1"/>
  <c r="F33" i="7"/>
  <c r="N32" i="7"/>
  <c r="P32" i="7" s="1"/>
  <c r="G32" i="7"/>
  <c r="A32" i="7" s="1"/>
  <c r="F32" i="7"/>
  <c r="N31" i="7"/>
  <c r="P31" i="7" s="1"/>
  <c r="G31" i="7"/>
  <c r="A31" i="7" s="1"/>
  <c r="F31" i="7"/>
  <c r="N30" i="7"/>
  <c r="P30" i="7" s="1"/>
  <c r="G30" i="7"/>
  <c r="A30" i="7" s="1"/>
  <c r="F30" i="7"/>
  <c r="N29" i="7"/>
  <c r="P29" i="7" s="1"/>
  <c r="G29" i="7"/>
  <c r="A29" i="7" s="1"/>
  <c r="F29" i="7"/>
  <c r="N28" i="7"/>
  <c r="P28" i="7" s="1"/>
  <c r="G28" i="7"/>
  <c r="A28" i="7" s="1"/>
  <c r="F28" i="7"/>
  <c r="N27" i="7"/>
  <c r="P27" i="7" s="1"/>
  <c r="G27" i="7"/>
  <c r="A27" i="7" s="1"/>
  <c r="F27" i="7"/>
  <c r="N26" i="7"/>
  <c r="P26" i="7" s="1"/>
  <c r="G26" i="7"/>
  <c r="A26" i="7" s="1"/>
  <c r="F26" i="7"/>
  <c r="N25" i="7"/>
  <c r="P25" i="7" s="1"/>
  <c r="G25" i="7"/>
  <c r="A25" i="7" s="1"/>
  <c r="F25" i="7"/>
  <c r="N24" i="7"/>
  <c r="P24" i="7" s="1"/>
  <c r="G24" i="7"/>
  <c r="A24" i="7" s="1"/>
  <c r="F24" i="7"/>
  <c r="N23" i="7"/>
  <c r="P23" i="7" s="1"/>
  <c r="G23" i="7"/>
  <c r="A23" i="7" s="1"/>
  <c r="F23" i="7"/>
  <c r="N22" i="7"/>
  <c r="P22" i="7" s="1"/>
  <c r="G22" i="7"/>
  <c r="A22" i="7" s="1"/>
  <c r="F22" i="7"/>
  <c r="N21" i="7"/>
  <c r="P21" i="7" s="1"/>
  <c r="G21" i="7"/>
  <c r="A21" i="7" s="1"/>
  <c r="F21" i="7"/>
  <c r="N20" i="7"/>
  <c r="P20" i="7" s="1"/>
  <c r="G20" i="7"/>
  <c r="A20" i="7" s="1"/>
  <c r="F20" i="7"/>
  <c r="N19" i="7"/>
  <c r="P19" i="7" s="1"/>
  <c r="G19" i="7"/>
  <c r="A19" i="7" s="1"/>
  <c r="F19" i="7"/>
  <c r="N18" i="7"/>
  <c r="P18" i="7" s="1"/>
  <c r="G18" i="7"/>
  <c r="A18" i="7" s="1"/>
  <c r="F18" i="7"/>
  <c r="N17" i="7"/>
  <c r="P17" i="7" s="1"/>
  <c r="G17" i="7"/>
  <c r="A17" i="7" s="1"/>
  <c r="F17" i="7"/>
  <c r="N16" i="7"/>
  <c r="P16" i="7" s="1"/>
  <c r="G16" i="7"/>
  <c r="A16" i="7" s="1"/>
  <c r="F16" i="7"/>
  <c r="B34" i="8"/>
  <c r="B35" i="8" s="1"/>
  <c r="B36" i="8" s="1"/>
  <c r="B37" i="8" s="1"/>
  <c r="B38" i="8" s="1"/>
  <c r="B39" i="8" s="1"/>
  <c r="B40" i="8" s="1"/>
  <c r="B41" i="8" s="1"/>
  <c r="B28" i="8"/>
  <c r="B29" i="8" s="1"/>
  <c r="B30" i="8" s="1"/>
  <c r="B31" i="8" s="1"/>
  <c r="B32" i="8" s="1"/>
  <c r="B22" i="8"/>
  <c r="B23" i="8" s="1"/>
  <c r="B24" i="8" s="1"/>
  <c r="B25" i="8" s="1"/>
  <c r="B26" i="8" s="1"/>
  <c r="B15" i="8"/>
  <c r="B16" i="8" s="1"/>
  <c r="B17" i="8" s="1"/>
  <c r="B18" i="8" s="1"/>
  <c r="B19" i="8" s="1"/>
  <c r="B20" i="8" s="1"/>
  <c r="P296" i="7" l="1"/>
  <c r="Q296" i="7"/>
  <c r="R296" i="7"/>
  <c r="P297" i="7"/>
  <c r="Q297" i="7"/>
  <c r="R297" i="7"/>
  <c r="AB49" i="7"/>
  <c r="AA49" i="7"/>
  <c r="W49" i="7"/>
  <c r="T49" i="7"/>
  <c r="S49" i="7"/>
  <c r="X49" i="7"/>
  <c r="AB53" i="7"/>
  <c r="AA53" i="7"/>
  <c r="W53" i="7"/>
  <c r="T53" i="7"/>
  <c r="S53" i="7"/>
  <c r="X53" i="7"/>
  <c r="AB61" i="7"/>
  <c r="AA61" i="7"/>
  <c r="W61" i="7"/>
  <c r="T61" i="7"/>
  <c r="S61" i="7"/>
  <c r="X61" i="7"/>
  <c r="AB65" i="7"/>
  <c r="AA65" i="7"/>
  <c r="W65" i="7"/>
  <c r="T65" i="7"/>
  <c r="S65" i="7"/>
  <c r="X65" i="7"/>
  <c r="AB69" i="7"/>
  <c r="AA69" i="7"/>
  <c r="W69" i="7"/>
  <c r="T69" i="7"/>
  <c r="S69" i="7"/>
  <c r="X69" i="7"/>
  <c r="AB73" i="7"/>
  <c r="AA73" i="7"/>
  <c r="W73" i="7"/>
  <c r="T73" i="7"/>
  <c r="S73" i="7"/>
  <c r="X73" i="7"/>
  <c r="AB77" i="7"/>
  <c r="AA77" i="7"/>
  <c r="W77" i="7"/>
  <c r="T77" i="7"/>
  <c r="S77" i="7"/>
  <c r="X77" i="7"/>
  <c r="AA263" i="7"/>
  <c r="X263" i="7"/>
  <c r="AB263" i="7"/>
  <c r="T263" i="7"/>
  <c r="W263" i="7"/>
  <c r="S263" i="7"/>
  <c r="AA267" i="7"/>
  <c r="X267" i="7"/>
  <c r="W267" i="7"/>
  <c r="T267" i="7"/>
  <c r="S267" i="7"/>
  <c r="AB267" i="7"/>
  <c r="AA271" i="7"/>
  <c r="X271" i="7"/>
  <c r="AB271" i="7"/>
  <c r="W271" i="7"/>
  <c r="T271" i="7"/>
  <c r="S271" i="7"/>
  <c r="AA275" i="7"/>
  <c r="X275" i="7"/>
  <c r="W275" i="7"/>
  <c r="T275" i="7"/>
  <c r="AB275" i="7"/>
  <c r="S275" i="7"/>
  <c r="AA279" i="7"/>
  <c r="X279" i="7"/>
  <c r="AB279" i="7"/>
  <c r="W279" i="7"/>
  <c r="T279" i="7"/>
  <c r="S279" i="7"/>
  <c r="AA283" i="7"/>
  <c r="X283" i="7"/>
  <c r="W283" i="7"/>
  <c r="T283" i="7"/>
  <c r="S283" i="7"/>
  <c r="AB283" i="7"/>
  <c r="AA297" i="7"/>
  <c r="X297" i="7"/>
  <c r="W297" i="7"/>
  <c r="T297" i="7"/>
  <c r="AB297" i="7"/>
  <c r="S297" i="7"/>
  <c r="AA301" i="7"/>
  <c r="X301" i="7"/>
  <c r="AB301" i="7"/>
  <c r="W301" i="7"/>
  <c r="T301" i="7"/>
  <c r="S301" i="7"/>
  <c r="AA309" i="7"/>
  <c r="X309" i="7"/>
  <c r="AB309" i="7"/>
  <c r="W309" i="7"/>
  <c r="T309" i="7"/>
  <c r="S309" i="7"/>
  <c r="AA68" i="7"/>
  <c r="X68" i="7"/>
  <c r="T68" i="7"/>
  <c r="AB68" i="7"/>
  <c r="W68" i="7"/>
  <c r="S68" i="7"/>
  <c r="X72" i="7"/>
  <c r="T72" i="7"/>
  <c r="AA72" i="7"/>
  <c r="AB72" i="7"/>
  <c r="W72" i="7"/>
  <c r="S72" i="7"/>
  <c r="AA139" i="7"/>
  <c r="X139" i="7"/>
  <c r="T139" i="7"/>
  <c r="AB139" i="7"/>
  <c r="W139" i="7"/>
  <c r="S139" i="7"/>
  <c r="X143" i="7"/>
  <c r="T143" i="7"/>
  <c r="AA143" i="7"/>
  <c r="AB143" i="7"/>
  <c r="W143" i="7"/>
  <c r="S143" i="7"/>
  <c r="AB147" i="7"/>
  <c r="AA147" i="7"/>
  <c r="X147" i="7"/>
  <c r="T147" i="7"/>
  <c r="W147" i="7"/>
  <c r="S147" i="7"/>
  <c r="AB151" i="7"/>
  <c r="AA151" i="7"/>
  <c r="X151" i="7"/>
  <c r="T151" i="7"/>
  <c r="W151" i="7"/>
  <c r="S151" i="7"/>
  <c r="AB155" i="7"/>
  <c r="AA155" i="7"/>
  <c r="X155" i="7"/>
  <c r="T155" i="7"/>
  <c r="W155" i="7"/>
  <c r="S155" i="7"/>
  <c r="AB159" i="7"/>
  <c r="AA159" i="7"/>
  <c r="X159" i="7"/>
  <c r="T159" i="7"/>
  <c r="W159" i="7"/>
  <c r="S159" i="7"/>
  <c r="AB163" i="7"/>
  <c r="AA163" i="7"/>
  <c r="X163" i="7"/>
  <c r="T163" i="7"/>
  <c r="W163" i="7"/>
  <c r="S163" i="7"/>
  <c r="AB167" i="7"/>
  <c r="AA167" i="7"/>
  <c r="X167" i="7"/>
  <c r="T167" i="7"/>
  <c r="W167" i="7"/>
  <c r="S167" i="7"/>
  <c r="AB171" i="7"/>
  <c r="AA171" i="7"/>
  <c r="X171" i="7"/>
  <c r="T171" i="7"/>
  <c r="W171" i="7"/>
  <c r="S171" i="7"/>
  <c r="AB175" i="7"/>
  <c r="AA175" i="7"/>
  <c r="X175" i="7"/>
  <c r="T175" i="7"/>
  <c r="W175" i="7"/>
  <c r="S175" i="7"/>
  <c r="AB179" i="7"/>
  <c r="AA179" i="7"/>
  <c r="X179" i="7"/>
  <c r="T179" i="7"/>
  <c r="W179" i="7"/>
  <c r="S179" i="7"/>
  <c r="AB183" i="7"/>
  <c r="AA183" i="7"/>
  <c r="X183" i="7"/>
  <c r="T183" i="7"/>
  <c r="W183" i="7"/>
  <c r="S183" i="7"/>
  <c r="AB187" i="7"/>
  <c r="AA187" i="7"/>
  <c r="X187" i="7"/>
  <c r="T187" i="7"/>
  <c r="W187" i="7"/>
  <c r="S187" i="7"/>
  <c r="AA305" i="7"/>
  <c r="X305" i="7"/>
  <c r="W305" i="7"/>
  <c r="T305" i="7"/>
  <c r="AB305" i="7"/>
  <c r="S305" i="7"/>
  <c r="AB19" i="7"/>
  <c r="AA19" i="7"/>
  <c r="W19" i="7"/>
  <c r="T19" i="7"/>
  <c r="X19" i="7"/>
  <c r="S19" i="7"/>
  <c r="AB23" i="7"/>
  <c r="AA23" i="7"/>
  <c r="W23" i="7"/>
  <c r="T23" i="7"/>
  <c r="X23" i="7"/>
  <c r="S23" i="7"/>
  <c r="AB27" i="7"/>
  <c r="AA27" i="7"/>
  <c r="W27" i="7"/>
  <c r="T27" i="7"/>
  <c r="X27" i="7"/>
  <c r="S27" i="7"/>
  <c r="AB35" i="7"/>
  <c r="AA35" i="7"/>
  <c r="W35" i="7"/>
  <c r="T35" i="7"/>
  <c r="X35" i="7"/>
  <c r="S35" i="7"/>
  <c r="AB39" i="7"/>
  <c r="AA39" i="7"/>
  <c r="W39" i="7"/>
  <c r="T39" i="7"/>
  <c r="X39" i="7"/>
  <c r="S39" i="7"/>
  <c r="AB47" i="7"/>
  <c r="AA47" i="7"/>
  <c r="W47" i="7"/>
  <c r="T47" i="7"/>
  <c r="S47" i="7"/>
  <c r="X47" i="7"/>
  <c r="AB51" i="7"/>
  <c r="AA51" i="7"/>
  <c r="W51" i="7"/>
  <c r="T51" i="7"/>
  <c r="X51" i="7"/>
  <c r="S51" i="7"/>
  <c r="AB55" i="7"/>
  <c r="AA55" i="7"/>
  <c r="W55" i="7"/>
  <c r="T55" i="7"/>
  <c r="X55" i="7"/>
  <c r="S55" i="7"/>
  <c r="AB59" i="7"/>
  <c r="AA59" i="7"/>
  <c r="W59" i="7"/>
  <c r="T59" i="7"/>
  <c r="X59" i="7"/>
  <c r="S59" i="7"/>
  <c r="AB63" i="7"/>
  <c r="AA63" i="7"/>
  <c r="W63" i="7"/>
  <c r="T63" i="7"/>
  <c r="S63" i="7"/>
  <c r="X63" i="7"/>
  <c r="AB67" i="7"/>
  <c r="AA67" i="7"/>
  <c r="W67" i="7"/>
  <c r="T67" i="7"/>
  <c r="X67" i="7"/>
  <c r="S67" i="7"/>
  <c r="AB75" i="7"/>
  <c r="AA75" i="7"/>
  <c r="W75" i="7"/>
  <c r="T75" i="7"/>
  <c r="X75" i="7"/>
  <c r="S75" i="7"/>
  <c r="AA182" i="7"/>
  <c r="AB182" i="7"/>
  <c r="W182" i="7"/>
  <c r="T182" i="7"/>
  <c r="X182" i="7"/>
  <c r="S182" i="7"/>
  <c r="AB25" i="7"/>
  <c r="AA25" i="7"/>
  <c r="W25" i="7"/>
  <c r="T25" i="7"/>
  <c r="S25" i="7"/>
  <c r="X25" i="7"/>
  <c r="AB29" i="7"/>
  <c r="AA29" i="7"/>
  <c r="W29" i="7"/>
  <c r="T29" i="7"/>
  <c r="S29" i="7"/>
  <c r="X29" i="7"/>
  <c r="AB33" i="7"/>
  <c r="AA33" i="7"/>
  <c r="W33" i="7"/>
  <c r="T33" i="7"/>
  <c r="S33" i="7"/>
  <c r="X33" i="7"/>
  <c r="AB37" i="7"/>
  <c r="AA37" i="7"/>
  <c r="W37" i="7"/>
  <c r="T37" i="7"/>
  <c r="S37" i="7"/>
  <c r="X37" i="7"/>
  <c r="AB41" i="7"/>
  <c r="AA41" i="7"/>
  <c r="W41" i="7"/>
  <c r="T41" i="7"/>
  <c r="S41" i="7"/>
  <c r="X41" i="7"/>
  <c r="AB45" i="7"/>
  <c r="AA45" i="7"/>
  <c r="W45" i="7"/>
  <c r="T45" i="7"/>
  <c r="S45" i="7"/>
  <c r="X45" i="7"/>
  <c r="AB57" i="7"/>
  <c r="AA57" i="7"/>
  <c r="W57" i="7"/>
  <c r="T57" i="7"/>
  <c r="S57" i="7"/>
  <c r="X57" i="7"/>
  <c r="AB141" i="7"/>
  <c r="S141" i="7"/>
  <c r="AA141" i="7"/>
  <c r="X141" i="7"/>
  <c r="W141" i="7"/>
  <c r="T141" i="7"/>
  <c r="AB145" i="7"/>
  <c r="S145" i="7"/>
  <c r="AA145" i="7"/>
  <c r="X145" i="7"/>
  <c r="W145" i="7"/>
  <c r="T145" i="7"/>
  <c r="AB149" i="7"/>
  <c r="AA149" i="7"/>
  <c r="S149" i="7"/>
  <c r="X149" i="7"/>
  <c r="W149" i="7"/>
  <c r="T149" i="7"/>
  <c r="AB153" i="7"/>
  <c r="AA153" i="7"/>
  <c r="S153" i="7"/>
  <c r="X153" i="7"/>
  <c r="W153" i="7"/>
  <c r="T153" i="7"/>
  <c r="AB157" i="7"/>
  <c r="AA157" i="7"/>
  <c r="S157" i="7"/>
  <c r="X157" i="7"/>
  <c r="W157" i="7"/>
  <c r="T157" i="7"/>
  <c r="AB161" i="7"/>
  <c r="AA161" i="7"/>
  <c r="S161" i="7"/>
  <c r="X161" i="7"/>
  <c r="W161" i="7"/>
  <c r="T161" i="7"/>
  <c r="AB169" i="7"/>
  <c r="AA169" i="7"/>
  <c r="S169" i="7"/>
  <c r="X169" i="7"/>
  <c r="W169" i="7"/>
  <c r="T169" i="7"/>
  <c r="AB173" i="7"/>
  <c r="AA173" i="7"/>
  <c r="S173" i="7"/>
  <c r="X173" i="7"/>
  <c r="W173" i="7"/>
  <c r="T173" i="7"/>
  <c r="AB177" i="7"/>
  <c r="AA177" i="7"/>
  <c r="S177" i="7"/>
  <c r="X177" i="7"/>
  <c r="W177" i="7"/>
  <c r="T177" i="7"/>
  <c r="AB181" i="7"/>
  <c r="AA181" i="7"/>
  <c r="S181" i="7"/>
  <c r="X181" i="7"/>
  <c r="W181" i="7"/>
  <c r="T181" i="7"/>
  <c r="AB185" i="7"/>
  <c r="AA185" i="7"/>
  <c r="S185" i="7"/>
  <c r="X185" i="7"/>
  <c r="W185" i="7"/>
  <c r="T185" i="7"/>
  <c r="AB268" i="7"/>
  <c r="AA268" i="7"/>
  <c r="S268" i="7"/>
  <c r="W268" i="7"/>
  <c r="X268" i="7"/>
  <c r="T268" i="7"/>
  <c r="AB272" i="7"/>
  <c r="AA272" i="7"/>
  <c r="S272" i="7"/>
  <c r="W272" i="7"/>
  <c r="X272" i="7"/>
  <c r="T272" i="7"/>
  <c r="AB276" i="7"/>
  <c r="AA276" i="7"/>
  <c r="S276" i="7"/>
  <c r="X276" i="7"/>
  <c r="W276" i="7"/>
  <c r="T276" i="7"/>
  <c r="AB280" i="7"/>
  <c r="AA280" i="7"/>
  <c r="S280" i="7"/>
  <c r="W280" i="7"/>
  <c r="X280" i="7"/>
  <c r="T280" i="7"/>
  <c r="AB284" i="7"/>
  <c r="AA284" i="7"/>
  <c r="S284" i="7"/>
  <c r="W284" i="7"/>
  <c r="X284" i="7"/>
  <c r="T284" i="7"/>
  <c r="AB298" i="7"/>
  <c r="AA298" i="7"/>
  <c r="S298" i="7"/>
  <c r="W298" i="7"/>
  <c r="X298" i="7"/>
  <c r="T298" i="7"/>
  <c r="AB302" i="7"/>
  <c r="AA302" i="7"/>
  <c r="S302" i="7"/>
  <c r="W302" i="7"/>
  <c r="X302" i="7"/>
  <c r="T302" i="7"/>
  <c r="AA17" i="7"/>
  <c r="S17" i="7"/>
  <c r="AB17" i="7"/>
  <c r="X17" i="7"/>
  <c r="T17" i="7"/>
  <c r="W17" i="7"/>
  <c r="R21" i="7"/>
  <c r="Q31" i="7"/>
  <c r="Q43" i="7"/>
  <c r="Q71" i="7"/>
  <c r="R138" i="7"/>
  <c r="R140" i="7"/>
  <c r="R142" i="7"/>
  <c r="R144" i="7"/>
  <c r="R146" i="7"/>
  <c r="R148" i="7"/>
  <c r="R150" i="7"/>
  <c r="R152" i="7"/>
  <c r="R154" i="7"/>
  <c r="R156" i="7"/>
  <c r="R158" i="7"/>
  <c r="R160" i="7"/>
  <c r="R162" i="7"/>
  <c r="R164" i="7"/>
  <c r="R166" i="7"/>
  <c r="R168" i="7"/>
  <c r="R170" i="7"/>
  <c r="R172" i="7"/>
  <c r="R174" i="7"/>
  <c r="R176" i="7"/>
  <c r="R178" i="7"/>
  <c r="R180" i="7"/>
  <c r="R184" i="7"/>
  <c r="R186" i="7"/>
  <c r="R188" i="7"/>
  <c r="Q190" i="7"/>
  <c r="Q192" i="7"/>
  <c r="Q194" i="7"/>
  <c r="Q196" i="7"/>
  <c r="Q198" i="7"/>
  <c r="Q251" i="7"/>
  <c r="Q253" i="7"/>
  <c r="Q255" i="7"/>
  <c r="Q257" i="7"/>
  <c r="Q259" i="7"/>
  <c r="Q261" i="7"/>
  <c r="R265" i="7"/>
  <c r="R269" i="7"/>
  <c r="R273" i="7"/>
  <c r="R277" i="7"/>
  <c r="R281" i="7"/>
  <c r="R16" i="7"/>
  <c r="R18" i="7"/>
  <c r="R20" i="7"/>
  <c r="R22" i="7"/>
  <c r="R24" i="7"/>
  <c r="R26" i="7"/>
  <c r="R28" i="7"/>
  <c r="R30" i="7"/>
  <c r="R32" i="7"/>
  <c r="R34" i="7"/>
  <c r="R36" i="7"/>
  <c r="R38" i="7"/>
  <c r="R40" i="7"/>
  <c r="R42" i="7"/>
  <c r="R44" i="7"/>
  <c r="R46" i="7"/>
  <c r="R48" i="7"/>
  <c r="R50" i="7"/>
  <c r="R52" i="7"/>
  <c r="R54" i="7"/>
  <c r="R56" i="7"/>
  <c r="R58" i="7"/>
  <c r="R60" i="7"/>
  <c r="R62" i="7"/>
  <c r="R64" i="7"/>
  <c r="R66" i="7"/>
  <c r="R70" i="7"/>
  <c r="R74" i="7"/>
  <c r="R76" i="7"/>
  <c r="Q165" i="7"/>
  <c r="Q189" i="7"/>
  <c r="Q191" i="7"/>
  <c r="Q193" i="7"/>
  <c r="Q195" i="7"/>
  <c r="Q197" i="7"/>
  <c r="Q252" i="7"/>
  <c r="Q254" i="7"/>
  <c r="Q256" i="7"/>
  <c r="Q258" i="7"/>
  <c r="Q260" i="7"/>
  <c r="Q262" i="7"/>
  <c r="R264" i="7"/>
  <c r="Q266" i="7"/>
  <c r="Q270" i="7"/>
  <c r="Q274" i="7"/>
  <c r="Q278" i="7"/>
  <c r="Q282" i="7"/>
  <c r="Q300" i="7"/>
  <c r="R307" i="7"/>
  <c r="R285" i="7"/>
  <c r="R299" i="7"/>
  <c r="R303" i="7"/>
  <c r="R306" i="7"/>
  <c r="Q308" i="7"/>
  <c r="A302" i="7"/>
  <c r="A412" i="7" s="1"/>
  <c r="Q21" i="7"/>
  <c r="R61" i="7"/>
  <c r="R252" i="7"/>
  <c r="Q60" i="7"/>
  <c r="Q61" i="7"/>
  <c r="Q182" i="7"/>
  <c r="R191" i="7"/>
  <c r="R258" i="7"/>
  <c r="Q284" i="7"/>
  <c r="Q306" i="7"/>
  <c r="Q158" i="7"/>
  <c r="R193" i="7"/>
  <c r="R260" i="7"/>
  <c r="Q305" i="7"/>
  <c r="Q56" i="7"/>
  <c r="Q57" i="7"/>
  <c r="R57" i="7"/>
  <c r="Q77" i="7"/>
  <c r="Q146" i="7"/>
  <c r="Q151" i="7"/>
  <c r="Q179" i="7"/>
  <c r="R182" i="7"/>
  <c r="Q183" i="7"/>
  <c r="Q268" i="7"/>
  <c r="R270" i="7"/>
  <c r="R272" i="7"/>
  <c r="R175" i="7"/>
  <c r="Q272" i="7"/>
  <c r="Q28" i="7"/>
  <c r="Q52" i="7"/>
  <c r="Q53" i="7"/>
  <c r="R77" i="7"/>
  <c r="Q138" i="7"/>
  <c r="R179" i="7"/>
  <c r="R266" i="7"/>
  <c r="R268" i="7"/>
  <c r="R17" i="7"/>
  <c r="Q20" i="7"/>
  <c r="Q24" i="7"/>
  <c r="R45" i="7"/>
  <c r="R49" i="7"/>
  <c r="R65" i="7"/>
  <c r="Q150" i="7"/>
  <c r="Q186" i="7"/>
  <c r="R280" i="7"/>
  <c r="Q16" i="7"/>
  <c r="Q17" i="7"/>
  <c r="R41" i="7"/>
  <c r="Q44" i="7"/>
  <c r="Q45" i="7"/>
  <c r="Q48" i="7"/>
  <c r="Q49" i="7"/>
  <c r="R53" i="7"/>
  <c r="Q64" i="7"/>
  <c r="Q65" i="7"/>
  <c r="R68" i="7"/>
  <c r="R73" i="7"/>
  <c r="Q142" i="7"/>
  <c r="Q143" i="7"/>
  <c r="Q154" i="7"/>
  <c r="R171" i="7"/>
  <c r="R282" i="7"/>
  <c r="R284" i="7"/>
  <c r="Q68" i="7"/>
  <c r="R167" i="7"/>
  <c r="R302" i="7"/>
  <c r="Q27" i="8"/>
  <c r="R27" i="8" s="1"/>
  <c r="U27" i="8"/>
  <c r="V27" i="8" s="1"/>
  <c r="Q21" i="8"/>
  <c r="R21" i="8" s="1"/>
  <c r="U21" i="8"/>
  <c r="V21" i="8" s="1"/>
  <c r="Q33" i="8"/>
  <c r="R33" i="8" s="1"/>
  <c r="U33" i="8"/>
  <c r="V33" i="8" s="1"/>
  <c r="R33" i="7"/>
  <c r="R37" i="7"/>
  <c r="Q41" i="7"/>
  <c r="R72" i="7"/>
  <c r="Q73" i="7"/>
  <c r="Q76" i="7"/>
  <c r="R163" i="7"/>
  <c r="Q166" i="7"/>
  <c r="Q167" i="7"/>
  <c r="Q170" i="7"/>
  <c r="Q171" i="7"/>
  <c r="Q174" i="7"/>
  <c r="Q175" i="7"/>
  <c r="Q178" i="7"/>
  <c r="R187" i="7"/>
  <c r="R189" i="7"/>
  <c r="R195" i="7"/>
  <c r="R197" i="7"/>
  <c r="R254" i="7"/>
  <c r="R256" i="7"/>
  <c r="R262" i="7"/>
  <c r="Q264" i="7"/>
  <c r="R276" i="7"/>
  <c r="R278" i="7"/>
  <c r="Q280" i="7"/>
  <c r="R298" i="7"/>
  <c r="R300" i="7"/>
  <c r="Q302" i="7"/>
  <c r="R25" i="7"/>
  <c r="R29" i="7"/>
  <c r="Q32" i="7"/>
  <c r="Q33" i="7"/>
  <c r="Q36" i="7"/>
  <c r="Q37" i="7"/>
  <c r="Q40" i="7"/>
  <c r="R69" i="7"/>
  <c r="Q72" i="7"/>
  <c r="R139" i="7"/>
  <c r="R143" i="7"/>
  <c r="R147" i="7"/>
  <c r="R151" i="7"/>
  <c r="R155" i="7"/>
  <c r="R159" i="7"/>
  <c r="Q162" i="7"/>
  <c r="Q163" i="7"/>
  <c r="R183" i="7"/>
  <c r="Q187" i="7"/>
  <c r="R274" i="7"/>
  <c r="Q276" i="7"/>
  <c r="Q298" i="7"/>
  <c r="R308" i="7"/>
  <c r="Q25" i="7"/>
  <c r="Q29" i="7"/>
  <c r="Q69" i="7"/>
  <c r="Q139" i="7"/>
  <c r="Q147" i="7"/>
  <c r="Q155" i="7"/>
  <c r="Q159" i="7"/>
  <c r="R309" i="7"/>
  <c r="Q309" i="7"/>
  <c r="Q19" i="7"/>
  <c r="R19" i="7"/>
  <c r="Q18" i="7"/>
  <c r="Q22" i="7"/>
  <c r="R23" i="7"/>
  <c r="Q26" i="7"/>
  <c r="R27" i="7"/>
  <c r="Q30" i="7"/>
  <c r="R31" i="7"/>
  <c r="Q34" i="7"/>
  <c r="R35" i="7"/>
  <c r="Q38" i="7"/>
  <c r="R39" i="7"/>
  <c r="Q42" i="7"/>
  <c r="R43" i="7"/>
  <c r="Q46" i="7"/>
  <c r="R47" i="7"/>
  <c r="Q50" i="7"/>
  <c r="R51" i="7"/>
  <c r="Q54" i="7"/>
  <c r="R55" i="7"/>
  <c r="Q58" i="7"/>
  <c r="R59" i="7"/>
  <c r="Q62" i="7"/>
  <c r="R63" i="7"/>
  <c r="Q66" i="7"/>
  <c r="R67" i="7"/>
  <c r="Q70" i="7"/>
  <c r="R71" i="7"/>
  <c r="Q74" i="7"/>
  <c r="R75" i="7"/>
  <c r="Q140" i="7"/>
  <c r="Q144" i="7"/>
  <c r="Q148" i="7"/>
  <c r="Q152" i="7"/>
  <c r="Q156" i="7"/>
  <c r="Q160" i="7"/>
  <c r="Q23" i="7"/>
  <c r="Q27" i="7"/>
  <c r="Q35" i="7"/>
  <c r="Q39" i="7"/>
  <c r="Q47" i="7"/>
  <c r="Q51" i="7"/>
  <c r="Q55" i="7"/>
  <c r="Q59" i="7"/>
  <c r="Q63" i="7"/>
  <c r="Q67" i="7"/>
  <c r="Q75" i="7"/>
  <c r="Q141" i="7"/>
  <c r="R141" i="7"/>
  <c r="Q145" i="7"/>
  <c r="R145" i="7"/>
  <c r="Q149" i="7"/>
  <c r="R149" i="7"/>
  <c r="Q153" i="7"/>
  <c r="R153" i="7"/>
  <c r="Q157" i="7"/>
  <c r="R157" i="7"/>
  <c r="R161" i="7"/>
  <c r="Q164" i="7"/>
  <c r="R165" i="7"/>
  <c r="Q168" i="7"/>
  <c r="R169" i="7"/>
  <c r="Q172" i="7"/>
  <c r="R173" i="7"/>
  <c r="Q176" i="7"/>
  <c r="R177" i="7"/>
  <c r="Q180" i="7"/>
  <c r="R181" i="7"/>
  <c r="Q184" i="7"/>
  <c r="R185" i="7"/>
  <c r="Q188" i="7"/>
  <c r="R192" i="7"/>
  <c r="R196" i="7"/>
  <c r="R251" i="7"/>
  <c r="R255" i="7"/>
  <c r="R259" i="7"/>
  <c r="Q161" i="7"/>
  <c r="Q169" i="7"/>
  <c r="Q173" i="7"/>
  <c r="Q177" i="7"/>
  <c r="Q181" i="7"/>
  <c r="Q185" i="7"/>
  <c r="R190" i="7"/>
  <c r="R194" i="7"/>
  <c r="R198" i="7"/>
  <c r="R253" i="7"/>
  <c r="R257" i="7"/>
  <c r="R261" i="7"/>
  <c r="Q265" i="7"/>
  <c r="Q269" i="7"/>
  <c r="Q273" i="7"/>
  <c r="Q277" i="7"/>
  <c r="Q281" i="7"/>
  <c r="Q285" i="7"/>
  <c r="Q299" i="7"/>
  <c r="Q303" i="7"/>
  <c r="Q307" i="7"/>
  <c r="R263" i="7"/>
  <c r="R267" i="7"/>
  <c r="R271" i="7"/>
  <c r="R275" i="7"/>
  <c r="R279" i="7"/>
  <c r="R283" i="7"/>
  <c r="R301" i="7"/>
  <c r="R305" i="7"/>
  <c r="Q263" i="7"/>
  <c r="Q267" i="7"/>
  <c r="Q271" i="7"/>
  <c r="Q275" i="7"/>
  <c r="Q279" i="7"/>
  <c r="Q283" i="7"/>
  <c r="Q301" i="7"/>
  <c r="AB308" i="7" l="1"/>
  <c r="AA308" i="7"/>
  <c r="X308" i="7"/>
  <c r="W308" i="7"/>
  <c r="T308" i="7"/>
  <c r="S308" i="7"/>
  <c r="AA295" i="7"/>
  <c r="AB295" i="7"/>
  <c r="X295" i="7"/>
  <c r="W295" i="7"/>
  <c r="T295" i="7"/>
  <c r="S295" i="7"/>
  <c r="AB296" i="7"/>
  <c r="AA296" i="7"/>
  <c r="X296" i="7"/>
  <c r="W296" i="7"/>
  <c r="T296" i="7"/>
  <c r="S296" i="7"/>
  <c r="AB270" i="7"/>
  <c r="AA270" i="7"/>
  <c r="X270" i="7"/>
  <c r="W270" i="7"/>
  <c r="T270" i="7"/>
  <c r="S270" i="7"/>
  <c r="AB260" i="7"/>
  <c r="AA260" i="7"/>
  <c r="S260" i="7"/>
  <c r="X260" i="7"/>
  <c r="W260" i="7"/>
  <c r="T260" i="7"/>
  <c r="AB256" i="7"/>
  <c r="AA256" i="7"/>
  <c r="S256" i="7"/>
  <c r="X256" i="7"/>
  <c r="W256" i="7"/>
  <c r="T256" i="7"/>
  <c r="AB197" i="7"/>
  <c r="AA197" i="7"/>
  <c r="S197" i="7"/>
  <c r="X197" i="7"/>
  <c r="W197" i="7"/>
  <c r="T197" i="7"/>
  <c r="AB189" i="7"/>
  <c r="AA189" i="7"/>
  <c r="S189" i="7"/>
  <c r="X189" i="7"/>
  <c r="W189" i="7"/>
  <c r="T189" i="7"/>
  <c r="AB70" i="7"/>
  <c r="S70" i="7"/>
  <c r="AA70" i="7"/>
  <c r="X70" i="7"/>
  <c r="W70" i="7"/>
  <c r="T70" i="7"/>
  <c r="X60" i="7"/>
  <c r="T60" i="7"/>
  <c r="AB60" i="7"/>
  <c r="W60" i="7"/>
  <c r="S60" i="7"/>
  <c r="AA60" i="7"/>
  <c r="X52" i="7"/>
  <c r="T52" i="7"/>
  <c r="AA52" i="7"/>
  <c r="AB52" i="7"/>
  <c r="W52" i="7"/>
  <c r="S52" i="7"/>
  <c r="AA44" i="7"/>
  <c r="X44" i="7"/>
  <c r="T44" i="7"/>
  <c r="AB44" i="7"/>
  <c r="W44" i="7"/>
  <c r="S44" i="7"/>
  <c r="X36" i="7"/>
  <c r="T36" i="7"/>
  <c r="AB36" i="7"/>
  <c r="W36" i="7"/>
  <c r="S36" i="7"/>
  <c r="AA36" i="7"/>
  <c r="X28" i="7"/>
  <c r="T28" i="7"/>
  <c r="AA28" i="7"/>
  <c r="AB28" i="7"/>
  <c r="W28" i="7"/>
  <c r="S28" i="7"/>
  <c r="AA20" i="7"/>
  <c r="X20" i="7"/>
  <c r="T20" i="7"/>
  <c r="AB20" i="7"/>
  <c r="W20" i="7"/>
  <c r="S20" i="7"/>
  <c r="AB16" i="7"/>
  <c r="S16" i="7"/>
  <c r="AA16" i="7"/>
  <c r="X16" i="7"/>
  <c r="W16" i="7"/>
  <c r="T16" i="7"/>
  <c r="AA269" i="7"/>
  <c r="X269" i="7"/>
  <c r="W269" i="7"/>
  <c r="AB269" i="7"/>
  <c r="T269" i="7"/>
  <c r="S269" i="7"/>
  <c r="AA261" i="7"/>
  <c r="X261" i="7"/>
  <c r="AB261" i="7"/>
  <c r="W261" i="7"/>
  <c r="T261" i="7"/>
  <c r="S261" i="7"/>
  <c r="AA253" i="7"/>
  <c r="W253" i="7"/>
  <c r="X253" i="7"/>
  <c r="AB253" i="7"/>
  <c r="T253" i="7"/>
  <c r="S253" i="7"/>
  <c r="AA194" i="7"/>
  <c r="AB194" i="7"/>
  <c r="W194" i="7"/>
  <c r="T194" i="7"/>
  <c r="X194" i="7"/>
  <c r="S194" i="7"/>
  <c r="AA190" i="7"/>
  <c r="AB190" i="7"/>
  <c r="W190" i="7"/>
  <c r="T190" i="7"/>
  <c r="X190" i="7"/>
  <c r="S190" i="7"/>
  <c r="AA180" i="7"/>
  <c r="AB180" i="7"/>
  <c r="W180" i="7"/>
  <c r="T180" i="7"/>
  <c r="S180" i="7"/>
  <c r="X180" i="7"/>
  <c r="AA176" i="7"/>
  <c r="W176" i="7"/>
  <c r="T176" i="7"/>
  <c r="AB176" i="7"/>
  <c r="S176" i="7"/>
  <c r="X176" i="7"/>
  <c r="AA168" i="7"/>
  <c r="W168" i="7"/>
  <c r="T168" i="7"/>
  <c r="S168" i="7"/>
  <c r="AB168" i="7"/>
  <c r="X168" i="7"/>
  <c r="AA164" i="7"/>
  <c r="AB164" i="7"/>
  <c r="W164" i="7"/>
  <c r="T164" i="7"/>
  <c r="S164" i="7"/>
  <c r="X164" i="7"/>
  <c r="AA156" i="7"/>
  <c r="AB156" i="7"/>
  <c r="W156" i="7"/>
  <c r="T156" i="7"/>
  <c r="S156" i="7"/>
  <c r="X156" i="7"/>
  <c r="AA148" i="7"/>
  <c r="AB148" i="7"/>
  <c r="W148" i="7"/>
  <c r="T148" i="7"/>
  <c r="S148" i="7"/>
  <c r="X148" i="7"/>
  <c r="AB140" i="7"/>
  <c r="AA140" i="7"/>
  <c r="W140" i="7"/>
  <c r="T140" i="7"/>
  <c r="S140" i="7"/>
  <c r="X140" i="7"/>
  <c r="AB31" i="7"/>
  <c r="AA31" i="7"/>
  <c r="W31" i="7"/>
  <c r="T31" i="7"/>
  <c r="S31" i="7"/>
  <c r="X31" i="7"/>
  <c r="AB306" i="7"/>
  <c r="AA306" i="7"/>
  <c r="S306" i="7"/>
  <c r="X306" i="7"/>
  <c r="W306" i="7"/>
  <c r="T306" i="7"/>
  <c r="AB300" i="7"/>
  <c r="AA300" i="7"/>
  <c r="X300" i="7"/>
  <c r="W300" i="7"/>
  <c r="T300" i="7"/>
  <c r="S300" i="7"/>
  <c r="AB274" i="7"/>
  <c r="AA274" i="7"/>
  <c r="X274" i="7"/>
  <c r="W274" i="7"/>
  <c r="T274" i="7"/>
  <c r="S274" i="7"/>
  <c r="AB254" i="7"/>
  <c r="AA254" i="7"/>
  <c r="X254" i="7"/>
  <c r="T254" i="7"/>
  <c r="W254" i="7"/>
  <c r="S254" i="7"/>
  <c r="AB191" i="7"/>
  <c r="AA191" i="7"/>
  <c r="X191" i="7"/>
  <c r="T191" i="7"/>
  <c r="W191" i="7"/>
  <c r="S191" i="7"/>
  <c r="AB66" i="7"/>
  <c r="S66" i="7"/>
  <c r="AA66" i="7"/>
  <c r="X66" i="7"/>
  <c r="W66" i="7"/>
  <c r="T66" i="7"/>
  <c r="AB54" i="7"/>
  <c r="S54" i="7"/>
  <c r="AA54" i="7"/>
  <c r="X54" i="7"/>
  <c r="W54" i="7"/>
  <c r="T54" i="7"/>
  <c r="AB42" i="7"/>
  <c r="S42" i="7"/>
  <c r="AA42" i="7"/>
  <c r="X42" i="7"/>
  <c r="W42" i="7"/>
  <c r="T42" i="7"/>
  <c r="AB30" i="7"/>
  <c r="S30" i="7"/>
  <c r="AA30" i="7"/>
  <c r="X30" i="7"/>
  <c r="W30" i="7"/>
  <c r="T30" i="7"/>
  <c r="AA281" i="7"/>
  <c r="AB281" i="7"/>
  <c r="X281" i="7"/>
  <c r="W281" i="7"/>
  <c r="T281" i="7"/>
  <c r="S281" i="7"/>
  <c r="AA255" i="7"/>
  <c r="AB255" i="7"/>
  <c r="W255" i="7"/>
  <c r="T255" i="7"/>
  <c r="X255" i="7"/>
  <c r="S255" i="7"/>
  <c r="AA188" i="7"/>
  <c r="AB188" i="7"/>
  <c r="W188" i="7"/>
  <c r="T188" i="7"/>
  <c r="S188" i="7"/>
  <c r="X188" i="7"/>
  <c r="AA170" i="7"/>
  <c r="W170" i="7"/>
  <c r="AB170" i="7"/>
  <c r="T170" i="7"/>
  <c r="S170" i="7"/>
  <c r="X170" i="7"/>
  <c r="AA158" i="7"/>
  <c r="AB158" i="7"/>
  <c r="W158" i="7"/>
  <c r="T158" i="7"/>
  <c r="X158" i="7"/>
  <c r="S158" i="7"/>
  <c r="AA146" i="7"/>
  <c r="AB146" i="7"/>
  <c r="W146" i="7"/>
  <c r="T146" i="7"/>
  <c r="X146" i="7"/>
  <c r="S146" i="7"/>
  <c r="AB43" i="7"/>
  <c r="AA43" i="7"/>
  <c r="W43" i="7"/>
  <c r="T43" i="7"/>
  <c r="X43" i="7"/>
  <c r="S43" i="7"/>
  <c r="AA303" i="7"/>
  <c r="AB303" i="7"/>
  <c r="X303" i="7"/>
  <c r="W303" i="7"/>
  <c r="T303" i="7"/>
  <c r="S303" i="7"/>
  <c r="AA307" i="7"/>
  <c r="X307" i="7"/>
  <c r="W307" i="7"/>
  <c r="AB307" i="7"/>
  <c r="T307" i="7"/>
  <c r="S307" i="7"/>
  <c r="AB278" i="7"/>
  <c r="AA278" i="7"/>
  <c r="X278" i="7"/>
  <c r="W278" i="7"/>
  <c r="T278" i="7"/>
  <c r="S278" i="7"/>
  <c r="AB264" i="7"/>
  <c r="AA264" i="7"/>
  <c r="W264" i="7"/>
  <c r="S264" i="7"/>
  <c r="X264" i="7"/>
  <c r="T264" i="7"/>
  <c r="AB252" i="7"/>
  <c r="AA252" i="7"/>
  <c r="S252" i="7"/>
  <c r="X252" i="7"/>
  <c r="W252" i="7"/>
  <c r="T252" i="7"/>
  <c r="AB193" i="7"/>
  <c r="AA193" i="7"/>
  <c r="S193" i="7"/>
  <c r="X193" i="7"/>
  <c r="W193" i="7"/>
  <c r="T193" i="7"/>
  <c r="X76" i="7"/>
  <c r="T76" i="7"/>
  <c r="AB76" i="7"/>
  <c r="W76" i="7"/>
  <c r="S76" i="7"/>
  <c r="AA76" i="7"/>
  <c r="X64" i="7"/>
  <c r="T64" i="7"/>
  <c r="AA64" i="7"/>
  <c r="AB64" i="7"/>
  <c r="W64" i="7"/>
  <c r="S64" i="7"/>
  <c r="AA56" i="7"/>
  <c r="X56" i="7"/>
  <c r="T56" i="7"/>
  <c r="AB56" i="7"/>
  <c r="W56" i="7"/>
  <c r="S56" i="7"/>
  <c r="X48" i="7"/>
  <c r="T48" i="7"/>
  <c r="AB48" i="7"/>
  <c r="W48" i="7"/>
  <c r="S48" i="7"/>
  <c r="AA48" i="7"/>
  <c r="X40" i="7"/>
  <c r="T40" i="7"/>
  <c r="AA40" i="7"/>
  <c r="AB40" i="7"/>
  <c r="W40" i="7"/>
  <c r="S40" i="7"/>
  <c r="AA32" i="7"/>
  <c r="X32" i="7"/>
  <c r="T32" i="7"/>
  <c r="AB32" i="7"/>
  <c r="W32" i="7"/>
  <c r="S32" i="7"/>
  <c r="X24" i="7"/>
  <c r="T24" i="7"/>
  <c r="AB24" i="7"/>
  <c r="W24" i="7"/>
  <c r="S24" i="7"/>
  <c r="AA24" i="7"/>
  <c r="AA277" i="7"/>
  <c r="X277" i="7"/>
  <c r="W277" i="7"/>
  <c r="AB277" i="7"/>
  <c r="T277" i="7"/>
  <c r="S277" i="7"/>
  <c r="AA257" i="7"/>
  <c r="AB257" i="7"/>
  <c r="W257" i="7"/>
  <c r="T257" i="7"/>
  <c r="X257" i="7"/>
  <c r="S257" i="7"/>
  <c r="AA198" i="7"/>
  <c r="AB198" i="7"/>
  <c r="W198" i="7"/>
  <c r="T198" i="7"/>
  <c r="X198" i="7"/>
  <c r="S198" i="7"/>
  <c r="AA186" i="7"/>
  <c r="W186" i="7"/>
  <c r="AB186" i="7"/>
  <c r="T186" i="7"/>
  <c r="S186" i="7"/>
  <c r="X186" i="7"/>
  <c r="AA172" i="7"/>
  <c r="AB172" i="7"/>
  <c r="W172" i="7"/>
  <c r="T172" i="7"/>
  <c r="S172" i="7"/>
  <c r="X172" i="7"/>
  <c r="AA160" i="7"/>
  <c r="W160" i="7"/>
  <c r="T160" i="7"/>
  <c r="AB160" i="7"/>
  <c r="S160" i="7"/>
  <c r="X160" i="7"/>
  <c r="AA152" i="7"/>
  <c r="W152" i="7"/>
  <c r="T152" i="7"/>
  <c r="AB152" i="7"/>
  <c r="S152" i="7"/>
  <c r="X152" i="7"/>
  <c r="AB144" i="7"/>
  <c r="AA144" i="7"/>
  <c r="W144" i="7"/>
  <c r="T144" i="7"/>
  <c r="S144" i="7"/>
  <c r="X144" i="7"/>
  <c r="AB71" i="7"/>
  <c r="AA71" i="7"/>
  <c r="W71" i="7"/>
  <c r="T71" i="7"/>
  <c r="X71" i="7"/>
  <c r="S71" i="7"/>
  <c r="AA299" i="7"/>
  <c r="X299" i="7"/>
  <c r="W299" i="7"/>
  <c r="AB299" i="7"/>
  <c r="T299" i="7"/>
  <c r="S299" i="7"/>
  <c r="AA285" i="7"/>
  <c r="X285" i="7"/>
  <c r="W285" i="7"/>
  <c r="AB285" i="7"/>
  <c r="T285" i="7"/>
  <c r="S285" i="7"/>
  <c r="AB282" i="7"/>
  <c r="AA282" i="7"/>
  <c r="X282" i="7"/>
  <c r="W282" i="7"/>
  <c r="T282" i="7"/>
  <c r="S282" i="7"/>
  <c r="AB266" i="7"/>
  <c r="AA266" i="7"/>
  <c r="X266" i="7"/>
  <c r="W266" i="7"/>
  <c r="T266" i="7"/>
  <c r="S266" i="7"/>
  <c r="AB262" i="7"/>
  <c r="AA262" i="7"/>
  <c r="T262" i="7"/>
  <c r="W262" i="7"/>
  <c r="X262" i="7"/>
  <c r="S262" i="7"/>
  <c r="AB258" i="7"/>
  <c r="AA258" i="7"/>
  <c r="X258" i="7"/>
  <c r="T258" i="7"/>
  <c r="W258" i="7"/>
  <c r="S258" i="7"/>
  <c r="AB195" i="7"/>
  <c r="AA195" i="7"/>
  <c r="X195" i="7"/>
  <c r="T195" i="7"/>
  <c r="W195" i="7"/>
  <c r="S195" i="7"/>
  <c r="AB165" i="7"/>
  <c r="AA165" i="7"/>
  <c r="S165" i="7"/>
  <c r="X165" i="7"/>
  <c r="W165" i="7"/>
  <c r="T165" i="7"/>
  <c r="AB74" i="7"/>
  <c r="S74" i="7"/>
  <c r="AA74" i="7"/>
  <c r="X74" i="7"/>
  <c r="W74" i="7"/>
  <c r="T74" i="7"/>
  <c r="AB62" i="7"/>
  <c r="S62" i="7"/>
  <c r="AA62" i="7"/>
  <c r="X62" i="7"/>
  <c r="W62" i="7"/>
  <c r="T62" i="7"/>
  <c r="AB58" i="7"/>
  <c r="S58" i="7"/>
  <c r="AA58" i="7"/>
  <c r="X58" i="7"/>
  <c r="W58" i="7"/>
  <c r="T58" i="7"/>
  <c r="AB50" i="7"/>
  <c r="S50" i="7"/>
  <c r="AA50" i="7"/>
  <c r="X50" i="7"/>
  <c r="W50" i="7"/>
  <c r="T50" i="7"/>
  <c r="AB46" i="7"/>
  <c r="S46" i="7"/>
  <c r="AA46" i="7"/>
  <c r="X46" i="7"/>
  <c r="W46" i="7"/>
  <c r="T46" i="7"/>
  <c r="AB38" i="7"/>
  <c r="S38" i="7"/>
  <c r="AA38" i="7"/>
  <c r="X38" i="7"/>
  <c r="W38" i="7"/>
  <c r="T38" i="7"/>
  <c r="AB34" i="7"/>
  <c r="S34" i="7"/>
  <c r="AA34" i="7"/>
  <c r="X34" i="7"/>
  <c r="W34" i="7"/>
  <c r="T34" i="7"/>
  <c r="AB26" i="7"/>
  <c r="S26" i="7"/>
  <c r="AA26" i="7"/>
  <c r="X26" i="7"/>
  <c r="W26" i="7"/>
  <c r="T26" i="7"/>
  <c r="AB22" i="7"/>
  <c r="S22" i="7"/>
  <c r="AA22" i="7"/>
  <c r="X22" i="7"/>
  <c r="W22" i="7"/>
  <c r="T22" i="7"/>
  <c r="AA273" i="7"/>
  <c r="AB273" i="7"/>
  <c r="X273" i="7"/>
  <c r="W273" i="7"/>
  <c r="T273" i="7"/>
  <c r="S273" i="7"/>
  <c r="AA265" i="7"/>
  <c r="AB265" i="7"/>
  <c r="X265" i="7"/>
  <c r="W265" i="7"/>
  <c r="T265" i="7"/>
  <c r="S265" i="7"/>
  <c r="AA259" i="7"/>
  <c r="W259" i="7"/>
  <c r="T259" i="7"/>
  <c r="X259" i="7"/>
  <c r="AB259" i="7"/>
  <c r="S259" i="7"/>
  <c r="AA251" i="7"/>
  <c r="W251" i="7"/>
  <c r="T251" i="7"/>
  <c r="AB251" i="7"/>
  <c r="S251" i="7"/>
  <c r="X251" i="7"/>
  <c r="AA196" i="7"/>
  <c r="AB196" i="7"/>
  <c r="W196" i="7"/>
  <c r="T196" i="7"/>
  <c r="S196" i="7"/>
  <c r="X196" i="7"/>
  <c r="AA192" i="7"/>
  <c r="W192" i="7"/>
  <c r="T192" i="7"/>
  <c r="AB192" i="7"/>
  <c r="S192" i="7"/>
  <c r="X192" i="7"/>
  <c r="AA184" i="7"/>
  <c r="W184" i="7"/>
  <c r="T184" i="7"/>
  <c r="S184" i="7"/>
  <c r="AB184" i="7"/>
  <c r="X184" i="7"/>
  <c r="AA178" i="7"/>
  <c r="AB178" i="7"/>
  <c r="W178" i="7"/>
  <c r="T178" i="7"/>
  <c r="X178" i="7"/>
  <c r="S178" i="7"/>
  <c r="AA174" i="7"/>
  <c r="AB174" i="7"/>
  <c r="W174" i="7"/>
  <c r="T174" i="7"/>
  <c r="X174" i="7"/>
  <c r="S174" i="7"/>
  <c r="AA166" i="7"/>
  <c r="AB166" i="7"/>
  <c r="W166" i="7"/>
  <c r="T166" i="7"/>
  <c r="X166" i="7"/>
  <c r="S166" i="7"/>
  <c r="AA162" i="7"/>
  <c r="AB162" i="7"/>
  <c r="W162" i="7"/>
  <c r="T162" i="7"/>
  <c r="X162" i="7"/>
  <c r="S162" i="7"/>
  <c r="AA154" i="7"/>
  <c r="W154" i="7"/>
  <c r="AB154" i="7"/>
  <c r="T154" i="7"/>
  <c r="S154" i="7"/>
  <c r="X154" i="7"/>
  <c r="AA150" i="7"/>
  <c r="AB150" i="7"/>
  <c r="W150" i="7"/>
  <c r="T150" i="7"/>
  <c r="X150" i="7"/>
  <c r="S150" i="7"/>
  <c r="AB142" i="7"/>
  <c r="AA142" i="7"/>
  <c r="W142" i="7"/>
  <c r="T142" i="7"/>
  <c r="X142" i="7"/>
  <c r="S142" i="7"/>
  <c r="AB138" i="7"/>
  <c r="AA138" i="7"/>
  <c r="W138" i="7"/>
  <c r="T138" i="7"/>
  <c r="S138" i="7"/>
  <c r="X138" i="7"/>
  <c r="AB21" i="7"/>
  <c r="AA21" i="7"/>
  <c r="W21" i="7"/>
  <c r="T21" i="7"/>
  <c r="S21" i="7"/>
  <c r="X21" i="7"/>
  <c r="T18" i="7"/>
  <c r="AA18" i="7"/>
  <c r="AB18" i="7"/>
  <c r="X18" i="7"/>
  <c r="S18" i="7"/>
  <c r="W18" i="7"/>
  <c r="O19" i="19"/>
  <c r="O50" i="19"/>
  <c r="O52" i="19" s="1"/>
  <c r="H42" i="8"/>
  <c r="L19" i="19" l="1"/>
  <c r="L50" i="19"/>
  <c r="L52" i="19" s="1"/>
  <c r="F16" i="6" l="1"/>
  <c r="H16" i="6" s="1"/>
  <c r="F17" i="6"/>
  <c r="H17" i="6" s="1"/>
  <c r="I17" i="6" s="1"/>
  <c r="F18" i="6"/>
  <c r="H18" i="6" s="1"/>
  <c r="I18" i="6" s="1"/>
  <c r="F19" i="6"/>
  <c r="H19" i="6" s="1"/>
  <c r="F20" i="6"/>
  <c r="H20" i="6" s="1"/>
  <c r="I20" i="6" s="1"/>
  <c r="F21" i="6"/>
  <c r="H21" i="6" s="1"/>
  <c r="I21" i="6" s="1"/>
  <c r="F22" i="6"/>
  <c r="H22" i="6" s="1"/>
  <c r="I22" i="6" s="1"/>
  <c r="F23" i="6"/>
  <c r="H23" i="6" s="1"/>
  <c r="F24" i="6"/>
  <c r="H24" i="6" s="1"/>
  <c r="I24" i="6" s="1"/>
  <c r="F25" i="6"/>
  <c r="H25" i="6" s="1"/>
  <c r="M33" i="8"/>
  <c r="N33" i="8" s="1"/>
  <c r="M27" i="8"/>
  <c r="N27" i="8" s="1"/>
  <c r="M21" i="8"/>
  <c r="N21" i="8" s="1"/>
  <c r="D42" i="8"/>
  <c r="D14" i="19" s="1"/>
  <c r="R14" i="19" s="1"/>
  <c r="S7" i="7"/>
  <c r="F14" i="7"/>
  <c r="F15" i="7"/>
  <c r="C26" i="6"/>
  <c r="D12" i="19" s="1"/>
  <c r="G15" i="7"/>
  <c r="G14" i="7"/>
  <c r="A14" i="7" s="1"/>
  <c r="D16" i="9"/>
  <c r="D20" i="9" s="1"/>
  <c r="C16" i="9"/>
  <c r="C20" i="9" s="1"/>
  <c r="N15" i="7"/>
  <c r="P15" i="7" s="1"/>
  <c r="N14" i="7"/>
  <c r="P14" i="7" s="1"/>
  <c r="I19" i="6" l="1"/>
  <c r="J19" i="6" s="1"/>
  <c r="K19" i="6" s="1"/>
  <c r="U293" i="7"/>
  <c r="V293" i="7" s="1"/>
  <c r="AC287" i="7"/>
  <c r="AD287" i="7" s="1"/>
  <c r="AC289" i="7"/>
  <c r="AD289" i="7" s="1"/>
  <c r="AC292" i="7"/>
  <c r="AD292" i="7" s="1"/>
  <c r="Y292" i="7"/>
  <c r="Z292" i="7" s="1"/>
  <c r="Y290" i="7"/>
  <c r="Z290" i="7" s="1"/>
  <c r="U287" i="7"/>
  <c r="V287" i="7" s="1"/>
  <c r="AC291" i="7"/>
  <c r="AD291" i="7" s="1"/>
  <c r="U294" i="7"/>
  <c r="V294" i="7" s="1"/>
  <c r="Y286" i="7"/>
  <c r="Z286" i="7" s="1"/>
  <c r="U292" i="7"/>
  <c r="V292" i="7" s="1"/>
  <c r="U288" i="7"/>
  <c r="V288" i="7" s="1"/>
  <c r="U290" i="7"/>
  <c r="V290" i="7" s="1"/>
  <c r="U289" i="7"/>
  <c r="V289" i="7" s="1"/>
  <c r="Y287" i="7"/>
  <c r="Z287" i="7" s="1"/>
  <c r="AC293" i="7"/>
  <c r="AD293" i="7" s="1"/>
  <c r="Y294" i="7"/>
  <c r="Z294" i="7" s="1"/>
  <c r="AC286" i="7"/>
  <c r="AD286" i="7" s="1"/>
  <c r="U291" i="7"/>
  <c r="V291" i="7" s="1"/>
  <c r="AC294" i="7"/>
  <c r="AD294" i="7" s="1"/>
  <c r="Y289" i="7"/>
  <c r="Z289" i="7" s="1"/>
  <c r="AC290" i="7"/>
  <c r="AD290" i="7" s="1"/>
  <c r="AC288" i="7"/>
  <c r="AD288" i="7" s="1"/>
  <c r="Y293" i="7"/>
  <c r="Z293" i="7" s="1"/>
  <c r="U286" i="7"/>
  <c r="V286" i="7" s="1"/>
  <c r="Y288" i="7"/>
  <c r="Z288" i="7" s="1"/>
  <c r="Y291" i="7"/>
  <c r="Z291" i="7" s="1"/>
  <c r="I25" i="6"/>
  <c r="J25" i="6" s="1"/>
  <c r="K25" i="6" s="1"/>
  <c r="I23" i="6"/>
  <c r="J23" i="6" s="1"/>
  <c r="K23" i="6" s="1"/>
  <c r="AC227" i="7"/>
  <c r="AD227" i="7" s="1"/>
  <c r="AC247" i="7"/>
  <c r="AD247" i="7" s="1"/>
  <c r="AC241" i="7"/>
  <c r="AD241" i="7" s="1"/>
  <c r="AC239" i="7"/>
  <c r="AD239" i="7" s="1"/>
  <c r="AC237" i="7"/>
  <c r="AD237" i="7" s="1"/>
  <c r="U227" i="7"/>
  <c r="V227" i="7" s="1"/>
  <c r="U205" i="7"/>
  <c r="V205" i="7" s="1"/>
  <c r="U235" i="7"/>
  <c r="V235" i="7" s="1"/>
  <c r="U215" i="7"/>
  <c r="V215" i="7" s="1"/>
  <c r="AC225" i="7"/>
  <c r="AD225" i="7" s="1"/>
  <c r="Y235" i="7"/>
  <c r="Z235" i="7" s="1"/>
  <c r="Y240" i="7"/>
  <c r="Z240" i="7" s="1"/>
  <c r="Y205" i="7"/>
  <c r="Z205" i="7" s="1"/>
  <c r="AC224" i="7"/>
  <c r="AD224" i="7" s="1"/>
  <c r="Y239" i="7"/>
  <c r="Z239" i="7" s="1"/>
  <c r="AC211" i="7"/>
  <c r="AD211" i="7" s="1"/>
  <c r="Y243" i="7"/>
  <c r="Z243" i="7" s="1"/>
  <c r="U244" i="7"/>
  <c r="V244" i="7" s="1"/>
  <c r="Y233" i="7"/>
  <c r="Z233" i="7" s="1"/>
  <c r="U248" i="7"/>
  <c r="V248" i="7" s="1"/>
  <c r="U236" i="7"/>
  <c r="V236" i="7" s="1"/>
  <c r="AC228" i="7"/>
  <c r="AD228" i="7" s="1"/>
  <c r="U200" i="7"/>
  <c r="V200" i="7" s="1"/>
  <c r="Y244" i="7"/>
  <c r="Z244" i="7" s="1"/>
  <c r="U226" i="7"/>
  <c r="V226" i="7" s="1"/>
  <c r="AC246" i="7"/>
  <c r="AD246" i="7" s="1"/>
  <c r="U216" i="7"/>
  <c r="V216" i="7" s="1"/>
  <c r="U206" i="7"/>
  <c r="V206" i="7" s="1"/>
  <c r="Y217" i="7"/>
  <c r="Z217" i="7" s="1"/>
  <c r="AC214" i="7"/>
  <c r="AD214" i="7" s="1"/>
  <c r="AC233" i="7"/>
  <c r="AD233" i="7" s="1"/>
  <c r="U242" i="7"/>
  <c r="V242" i="7" s="1"/>
  <c r="AC222" i="7"/>
  <c r="AD222" i="7" s="1"/>
  <c r="U217" i="7"/>
  <c r="V217" i="7" s="1"/>
  <c r="Y214" i="7"/>
  <c r="Z214" i="7" s="1"/>
  <c r="U234" i="7"/>
  <c r="V234" i="7" s="1"/>
  <c r="AC236" i="7"/>
  <c r="AD236" i="7" s="1"/>
  <c r="AC216" i="7"/>
  <c r="AD216" i="7" s="1"/>
  <c r="U212" i="7"/>
  <c r="V212" i="7" s="1"/>
  <c r="U220" i="7"/>
  <c r="V220" i="7" s="1"/>
  <c r="Y248" i="7"/>
  <c r="Z248" i="7" s="1"/>
  <c r="AC238" i="7"/>
  <c r="AD238" i="7" s="1"/>
  <c r="U250" i="7"/>
  <c r="V250" i="7" s="1"/>
  <c r="U208" i="7"/>
  <c r="V208" i="7" s="1"/>
  <c r="Y212" i="7"/>
  <c r="Z212" i="7" s="1"/>
  <c r="AC245" i="7"/>
  <c r="AD245" i="7" s="1"/>
  <c r="U210" i="7"/>
  <c r="V210" i="7" s="1"/>
  <c r="AC213" i="7"/>
  <c r="AD213" i="7" s="1"/>
  <c r="U247" i="7"/>
  <c r="V247" i="7" s="1"/>
  <c r="AC219" i="7"/>
  <c r="AD219" i="7" s="1"/>
  <c r="U203" i="7"/>
  <c r="V203" i="7" s="1"/>
  <c r="U224" i="7"/>
  <c r="V224" i="7" s="1"/>
  <c r="Y237" i="7"/>
  <c r="Z237" i="7" s="1"/>
  <c r="U225" i="7"/>
  <c r="V225" i="7" s="1"/>
  <c r="U241" i="7"/>
  <c r="V241" i="7" s="1"/>
  <c r="U219" i="7"/>
  <c r="V219" i="7" s="1"/>
  <c r="AC229" i="7"/>
  <c r="AD229" i="7" s="1"/>
  <c r="U230" i="7"/>
  <c r="V230" i="7" s="1"/>
  <c r="AC204" i="7"/>
  <c r="AD204" i="7" s="1"/>
  <c r="U229" i="7"/>
  <c r="V229" i="7" s="1"/>
  <c r="AC210" i="7"/>
  <c r="AD210" i="7" s="1"/>
  <c r="U213" i="7"/>
  <c r="V213" i="7" s="1"/>
  <c r="Y226" i="7"/>
  <c r="Z226" i="7" s="1"/>
  <c r="Y228" i="7"/>
  <c r="Z228" i="7" s="1"/>
  <c r="U202" i="7"/>
  <c r="V202" i="7" s="1"/>
  <c r="U246" i="7"/>
  <c r="V246" i="7" s="1"/>
  <c r="AC206" i="7"/>
  <c r="AD206" i="7" s="1"/>
  <c r="U199" i="7"/>
  <c r="V199" i="7" s="1"/>
  <c r="Y224" i="7"/>
  <c r="Z224" i="7" s="1"/>
  <c r="AC205" i="7"/>
  <c r="AD205" i="7" s="1"/>
  <c r="AC203" i="7"/>
  <c r="AD203" i="7" s="1"/>
  <c r="AC207" i="7"/>
  <c r="AD207" i="7" s="1"/>
  <c r="Y249" i="7"/>
  <c r="Z249" i="7" s="1"/>
  <c r="AC221" i="7"/>
  <c r="AD221" i="7" s="1"/>
  <c r="Y227" i="7"/>
  <c r="Z227" i="7" s="1"/>
  <c r="U231" i="7"/>
  <c r="V231" i="7" s="1"/>
  <c r="U249" i="7"/>
  <c r="V249" i="7" s="1"/>
  <c r="AC249" i="7"/>
  <c r="AD249" i="7" s="1"/>
  <c r="Y209" i="7"/>
  <c r="Z209" i="7" s="1"/>
  <c r="U239" i="7"/>
  <c r="V239" i="7" s="1"/>
  <c r="U209" i="7"/>
  <c r="V209" i="7" s="1"/>
  <c r="Y219" i="7"/>
  <c r="Z219" i="7" s="1"/>
  <c r="U207" i="7"/>
  <c r="V207" i="7" s="1"/>
  <c r="AC223" i="7"/>
  <c r="AD223" i="7" s="1"/>
  <c r="AC232" i="7"/>
  <c r="AD232" i="7" s="1"/>
  <c r="U233" i="7"/>
  <c r="V233" i="7" s="1"/>
  <c r="AC208" i="7"/>
  <c r="AD208" i="7" s="1"/>
  <c r="AC242" i="7"/>
  <c r="AD242" i="7" s="1"/>
  <c r="U222" i="7"/>
  <c r="V222" i="7" s="1"/>
  <c r="Y213" i="7"/>
  <c r="Z213" i="7" s="1"/>
  <c r="U232" i="7"/>
  <c r="V232" i="7" s="1"/>
  <c r="AC234" i="7"/>
  <c r="AD234" i="7" s="1"/>
  <c r="Y230" i="7"/>
  <c r="Z230" i="7" s="1"/>
  <c r="U228" i="7"/>
  <c r="V228" i="7" s="1"/>
  <c r="Y204" i="7"/>
  <c r="Z204" i="7" s="1"/>
  <c r="AC201" i="7"/>
  <c r="AD201" i="7" s="1"/>
  <c r="Y232" i="7"/>
  <c r="Z232" i="7" s="1"/>
  <c r="AC218" i="7"/>
  <c r="AD218" i="7" s="1"/>
  <c r="Y210" i="7"/>
  <c r="Z210" i="7" s="1"/>
  <c r="U204" i="7"/>
  <c r="V204" i="7" s="1"/>
  <c r="Y201" i="7"/>
  <c r="Z201" i="7" s="1"/>
  <c r="AC244" i="7"/>
  <c r="AD244" i="7" s="1"/>
  <c r="Y218" i="7"/>
  <c r="Z218" i="7" s="1"/>
  <c r="Y242" i="7"/>
  <c r="Z242" i="7" s="1"/>
  <c r="U238" i="7"/>
  <c r="V238" i="7" s="1"/>
  <c r="Y200" i="7"/>
  <c r="Z200" i="7" s="1"/>
  <c r="Y231" i="7"/>
  <c r="Z231" i="7" s="1"/>
  <c r="U240" i="7"/>
  <c r="V240" i="7" s="1"/>
  <c r="Y211" i="7"/>
  <c r="Z211" i="7" s="1"/>
  <c r="U223" i="7"/>
  <c r="V223" i="7" s="1"/>
  <c r="Y203" i="7"/>
  <c r="Z203" i="7" s="1"/>
  <c r="Y223" i="7"/>
  <c r="Z223" i="7" s="1"/>
  <c r="Y207" i="7"/>
  <c r="Z207" i="7" s="1"/>
  <c r="U243" i="7"/>
  <c r="V243" i="7" s="1"/>
  <c r="AC231" i="7"/>
  <c r="AD231" i="7" s="1"/>
  <c r="Y221" i="7"/>
  <c r="Z221" i="7" s="1"/>
  <c r="AC243" i="7"/>
  <c r="AD243" i="7" s="1"/>
  <c r="Y225" i="7"/>
  <c r="Z225" i="7" s="1"/>
  <c r="AC235" i="7"/>
  <c r="AD235" i="7" s="1"/>
  <c r="Y241" i="7"/>
  <c r="Z241" i="7" s="1"/>
  <c r="Y199" i="7"/>
  <c r="Z199" i="7" s="1"/>
  <c r="U237" i="7"/>
  <c r="V237" i="7" s="1"/>
  <c r="AC250" i="7"/>
  <c r="AD250" i="7" s="1"/>
  <c r="U245" i="7"/>
  <c r="V245" i="7" s="1"/>
  <c r="Y234" i="7"/>
  <c r="Z234" i="7" s="1"/>
  <c r="Y246" i="7"/>
  <c r="Z246" i="7" s="1"/>
  <c r="Y206" i="7"/>
  <c r="Z206" i="7" s="1"/>
  <c r="AC217" i="7"/>
  <c r="AD217" i="7" s="1"/>
  <c r="Y245" i="7"/>
  <c r="Z245" i="7" s="1"/>
  <c r="Y236" i="7"/>
  <c r="Z236" i="7" s="1"/>
  <c r="AC212" i="7"/>
  <c r="AD212" i="7" s="1"/>
  <c r="Y229" i="7"/>
  <c r="Z229" i="7" s="1"/>
  <c r="AC220" i="7"/>
  <c r="AD220" i="7" s="1"/>
  <c r="Y250" i="7"/>
  <c r="Z250" i="7" s="1"/>
  <c r="AC248" i="7"/>
  <c r="AD248" i="7" s="1"/>
  <c r="Y222" i="7"/>
  <c r="Z222" i="7" s="1"/>
  <c r="AC209" i="7"/>
  <c r="AD209" i="7" s="1"/>
  <c r="U221" i="7"/>
  <c r="V221" i="7" s="1"/>
  <c r="U211" i="7"/>
  <c r="V211" i="7" s="1"/>
  <c r="AC199" i="7"/>
  <c r="AD199" i="7" s="1"/>
  <c r="AC215" i="7"/>
  <c r="AD215" i="7" s="1"/>
  <c r="Y247" i="7"/>
  <c r="Z247" i="7" s="1"/>
  <c r="Y215" i="7"/>
  <c r="Z215" i="7" s="1"/>
  <c r="AC240" i="7"/>
  <c r="AD240" i="7" s="1"/>
  <c r="U214" i="7"/>
  <c r="V214" i="7" s="1"/>
  <c r="U218" i="7"/>
  <c r="V218" i="7" s="1"/>
  <c r="Y216" i="7"/>
  <c r="Z216" i="7" s="1"/>
  <c r="AC202" i="7"/>
  <c r="AD202" i="7" s="1"/>
  <c r="Y208" i="7"/>
  <c r="Z208" i="7" s="1"/>
  <c r="Y238" i="7"/>
  <c r="Z238" i="7" s="1"/>
  <c r="Y202" i="7"/>
  <c r="Z202" i="7" s="1"/>
  <c r="AC230" i="7"/>
  <c r="AD230" i="7" s="1"/>
  <c r="AC200" i="7"/>
  <c r="AD200" i="7" s="1"/>
  <c r="AC226" i="7"/>
  <c r="AD226" i="7" s="1"/>
  <c r="Y220" i="7"/>
  <c r="Z220" i="7" s="1"/>
  <c r="U201" i="7"/>
  <c r="V201" i="7" s="1"/>
  <c r="AC453" i="7"/>
  <c r="AD453" i="7" s="1"/>
  <c r="AC461" i="7"/>
  <c r="AD461" i="7" s="1"/>
  <c r="AC469" i="7"/>
  <c r="AD469" i="7" s="1"/>
  <c r="AC477" i="7"/>
  <c r="AD477" i="7" s="1"/>
  <c r="AC485" i="7"/>
  <c r="AD485" i="7" s="1"/>
  <c r="Y457" i="7"/>
  <c r="Z457" i="7" s="1"/>
  <c r="Y473" i="7"/>
  <c r="Z473" i="7" s="1"/>
  <c r="Y489" i="7"/>
  <c r="Z489" i="7" s="1"/>
  <c r="U453" i="7"/>
  <c r="V453" i="7" s="1"/>
  <c r="U481" i="7"/>
  <c r="V481" i="7" s="1"/>
  <c r="Y462" i="7"/>
  <c r="Z462" i="7" s="1"/>
  <c r="Y478" i="7"/>
  <c r="Z478" i="7" s="1"/>
  <c r="U456" i="7"/>
  <c r="V456" i="7" s="1"/>
  <c r="U464" i="7"/>
  <c r="V464" i="7" s="1"/>
  <c r="U472" i="7"/>
  <c r="V472" i="7" s="1"/>
  <c r="U480" i="7"/>
  <c r="V480" i="7" s="1"/>
  <c r="U488" i="7"/>
  <c r="V488" i="7" s="1"/>
  <c r="Y480" i="7"/>
  <c r="Z480" i="7" s="1"/>
  <c r="U471" i="7"/>
  <c r="V471" i="7" s="1"/>
  <c r="AC454" i="7"/>
  <c r="AD454" i="7" s="1"/>
  <c r="AC462" i="7"/>
  <c r="AD462" i="7" s="1"/>
  <c r="AC470" i="7"/>
  <c r="AD470" i="7" s="1"/>
  <c r="AC478" i="7"/>
  <c r="AD478" i="7" s="1"/>
  <c r="AC486" i="7"/>
  <c r="AD486" i="7" s="1"/>
  <c r="Y459" i="7"/>
  <c r="Z459" i="7" s="1"/>
  <c r="Y475" i="7"/>
  <c r="Z475" i="7" s="1"/>
  <c r="Y464" i="7"/>
  <c r="Z464" i="7" s="1"/>
  <c r="U461" i="7"/>
  <c r="V461" i="7" s="1"/>
  <c r="U485" i="7"/>
  <c r="V485" i="7" s="1"/>
  <c r="AC456" i="7"/>
  <c r="AD456" i="7" s="1"/>
  <c r="AC480" i="7"/>
  <c r="AD480" i="7" s="1"/>
  <c r="Y479" i="7"/>
  <c r="Z479" i="7" s="1"/>
  <c r="AC455" i="7"/>
  <c r="AD455" i="7" s="1"/>
  <c r="AC463" i="7"/>
  <c r="AD463" i="7" s="1"/>
  <c r="AC471" i="7"/>
  <c r="AD471" i="7" s="1"/>
  <c r="AC479" i="7"/>
  <c r="AD479" i="7" s="1"/>
  <c r="AC487" i="7"/>
  <c r="AD487" i="7" s="1"/>
  <c r="Y461" i="7"/>
  <c r="Z461" i="7" s="1"/>
  <c r="Y477" i="7"/>
  <c r="Z477" i="7" s="1"/>
  <c r="Y456" i="7"/>
  <c r="Z456" i="7" s="1"/>
  <c r="U463" i="7"/>
  <c r="V463" i="7" s="1"/>
  <c r="U487" i="7"/>
  <c r="V487" i="7" s="1"/>
  <c r="Y466" i="7"/>
  <c r="Z466" i="7" s="1"/>
  <c r="Y482" i="7"/>
  <c r="Z482" i="7" s="1"/>
  <c r="U458" i="7"/>
  <c r="V458" i="7" s="1"/>
  <c r="U466" i="7"/>
  <c r="V466" i="7" s="1"/>
  <c r="U474" i="7"/>
  <c r="V474" i="7" s="1"/>
  <c r="U482" i="7"/>
  <c r="V482" i="7" s="1"/>
  <c r="U490" i="7"/>
  <c r="V490" i="7" s="1"/>
  <c r="U455" i="7"/>
  <c r="V455" i="7" s="1"/>
  <c r="AC457" i="7"/>
  <c r="AD457" i="7" s="1"/>
  <c r="AC465" i="7"/>
  <c r="AD465" i="7" s="1"/>
  <c r="AC473" i="7"/>
  <c r="AD473" i="7" s="1"/>
  <c r="AC481" i="7"/>
  <c r="AD481" i="7" s="1"/>
  <c r="AC489" i="7"/>
  <c r="AD489" i="7" s="1"/>
  <c r="Y465" i="7"/>
  <c r="Z465" i="7" s="1"/>
  <c r="Y481" i="7"/>
  <c r="Z481" i="7" s="1"/>
  <c r="Y472" i="7"/>
  <c r="Z472" i="7" s="1"/>
  <c r="U469" i="7"/>
  <c r="V469" i="7" s="1"/>
  <c r="Y454" i="7"/>
  <c r="Z454" i="7" s="1"/>
  <c r="Y470" i="7"/>
  <c r="Z470" i="7" s="1"/>
  <c r="Y486" i="7"/>
  <c r="Z486" i="7" s="1"/>
  <c r="U460" i="7"/>
  <c r="V460" i="7" s="1"/>
  <c r="U468" i="7"/>
  <c r="V468" i="7" s="1"/>
  <c r="U476" i="7"/>
  <c r="V476" i="7" s="1"/>
  <c r="U484" i="7"/>
  <c r="V484" i="7" s="1"/>
  <c r="Y460" i="7"/>
  <c r="Z460" i="7" s="1"/>
  <c r="U459" i="7"/>
  <c r="V459" i="7" s="1"/>
  <c r="U483" i="7"/>
  <c r="V483" i="7" s="1"/>
  <c r="AC458" i="7"/>
  <c r="AD458" i="7" s="1"/>
  <c r="AC466" i="7"/>
  <c r="AD466" i="7" s="1"/>
  <c r="AC474" i="7"/>
  <c r="AD474" i="7" s="1"/>
  <c r="AC482" i="7"/>
  <c r="AD482" i="7" s="1"/>
  <c r="AC490" i="7"/>
  <c r="AD490" i="7" s="1"/>
  <c r="Y467" i="7"/>
  <c r="Z467" i="7" s="1"/>
  <c r="Y483" i="7"/>
  <c r="Z483" i="7" s="1"/>
  <c r="Y484" i="7"/>
  <c r="Z484" i="7" s="1"/>
  <c r="U473" i="7"/>
  <c r="V473" i="7" s="1"/>
  <c r="AC464" i="7"/>
  <c r="AD464" i="7" s="1"/>
  <c r="AC488" i="7"/>
  <c r="AD488" i="7" s="1"/>
  <c r="Y476" i="7"/>
  <c r="Z476" i="7" s="1"/>
  <c r="AC459" i="7"/>
  <c r="AD459" i="7" s="1"/>
  <c r="AC467" i="7"/>
  <c r="AD467" i="7" s="1"/>
  <c r="AC475" i="7"/>
  <c r="AD475" i="7" s="1"/>
  <c r="AC483" i="7"/>
  <c r="AD483" i="7" s="1"/>
  <c r="Y453" i="7"/>
  <c r="Z453" i="7" s="1"/>
  <c r="Y469" i="7"/>
  <c r="Z469" i="7" s="1"/>
  <c r="Y485" i="7"/>
  <c r="Z485" i="7" s="1"/>
  <c r="Y488" i="7"/>
  <c r="Z488" i="7" s="1"/>
  <c r="U475" i="7"/>
  <c r="V475" i="7" s="1"/>
  <c r="Y458" i="7"/>
  <c r="Z458" i="7" s="1"/>
  <c r="Y474" i="7"/>
  <c r="Z474" i="7" s="1"/>
  <c r="U454" i="7"/>
  <c r="V454" i="7" s="1"/>
  <c r="U462" i="7"/>
  <c r="V462" i="7" s="1"/>
  <c r="U470" i="7"/>
  <c r="V470" i="7" s="1"/>
  <c r="U478" i="7"/>
  <c r="V478" i="7" s="1"/>
  <c r="U486" i="7"/>
  <c r="V486" i="7" s="1"/>
  <c r="Y468" i="7"/>
  <c r="Z468" i="7" s="1"/>
  <c r="U465" i="7"/>
  <c r="V465" i="7" s="1"/>
  <c r="U489" i="7"/>
  <c r="V489" i="7" s="1"/>
  <c r="AC460" i="7"/>
  <c r="AD460" i="7" s="1"/>
  <c r="AC468" i="7"/>
  <c r="AD468" i="7" s="1"/>
  <c r="AC476" i="7"/>
  <c r="AD476" i="7" s="1"/>
  <c r="AC484" i="7"/>
  <c r="AD484" i="7" s="1"/>
  <c r="Y455" i="7"/>
  <c r="Z455" i="7" s="1"/>
  <c r="Y471" i="7"/>
  <c r="Z471" i="7" s="1"/>
  <c r="Y487" i="7"/>
  <c r="Z487" i="7" s="1"/>
  <c r="U457" i="7"/>
  <c r="V457" i="7" s="1"/>
  <c r="U479" i="7"/>
  <c r="V479" i="7" s="1"/>
  <c r="U477" i="7"/>
  <c r="V477" i="7" s="1"/>
  <c r="AC472" i="7"/>
  <c r="AD472" i="7" s="1"/>
  <c r="Y463" i="7"/>
  <c r="Z463" i="7" s="1"/>
  <c r="U467" i="7"/>
  <c r="V467" i="7" s="1"/>
  <c r="AC15" i="7"/>
  <c r="U15" i="7"/>
  <c r="V15" i="7" s="1"/>
  <c r="AC14" i="7"/>
  <c r="U494" i="7"/>
  <c r="V494" i="7" s="1"/>
  <c r="Y452" i="7"/>
  <c r="U452" i="7"/>
  <c r="V452" i="7" s="1"/>
  <c r="U14" i="7"/>
  <c r="V14" i="7" s="1"/>
  <c r="U497" i="7"/>
  <c r="V497" i="7" s="1"/>
  <c r="Y492" i="7"/>
  <c r="AC491" i="7"/>
  <c r="AC494" i="7"/>
  <c r="AC452" i="7"/>
  <c r="Y490" i="7"/>
  <c r="AC492" i="7"/>
  <c r="U492" i="7"/>
  <c r="V492" i="7" s="1"/>
  <c r="U491" i="7"/>
  <c r="V491" i="7" s="1"/>
  <c r="Y491" i="7"/>
  <c r="AC497" i="7"/>
  <c r="Y497" i="7"/>
  <c r="Y494" i="7"/>
  <c r="Y418" i="7"/>
  <c r="Y444" i="7"/>
  <c r="AC423" i="7"/>
  <c r="U439" i="7"/>
  <c r="V439" i="7" s="1"/>
  <c r="U438" i="7"/>
  <c r="V438" i="7" s="1"/>
  <c r="Y425" i="7"/>
  <c r="AC441" i="7"/>
  <c r="Y432" i="7"/>
  <c r="AC428" i="7"/>
  <c r="U427" i="7"/>
  <c r="V427" i="7" s="1"/>
  <c r="U426" i="7"/>
  <c r="V426" i="7" s="1"/>
  <c r="AC442" i="7"/>
  <c r="AC429" i="7"/>
  <c r="Y420" i="7"/>
  <c r="AC436" i="7"/>
  <c r="Y419" i="7"/>
  <c r="AC434" i="7"/>
  <c r="Y437" i="7"/>
  <c r="U415" i="7"/>
  <c r="V415" i="7" s="1"/>
  <c r="U430" i="7"/>
  <c r="V430" i="7" s="1"/>
  <c r="AC446" i="7"/>
  <c r="AC417" i="7"/>
  <c r="Y424" i="7"/>
  <c r="AC440" i="7"/>
  <c r="Y421" i="7"/>
  <c r="U444" i="7"/>
  <c r="V444" i="7" s="1"/>
  <c r="Y439" i="7"/>
  <c r="Y438" i="7"/>
  <c r="Y434" i="7"/>
  <c r="U424" i="7"/>
  <c r="V424" i="7" s="1"/>
  <c r="U421" i="7"/>
  <c r="V421" i="7" s="1"/>
  <c r="AC438" i="7"/>
  <c r="AC425" i="7"/>
  <c r="Y416" i="7"/>
  <c r="U420" i="7"/>
  <c r="V420" i="7" s="1"/>
  <c r="U436" i="7"/>
  <c r="V436" i="7" s="1"/>
  <c r="AC435" i="7"/>
  <c r="U434" i="7"/>
  <c r="V434" i="7" s="1"/>
  <c r="AC431" i="7"/>
  <c r="AC430" i="7"/>
  <c r="Y446" i="7"/>
  <c r="AC418" i="7"/>
  <c r="AC421" i="7"/>
  <c r="Y423" i="7"/>
  <c r="AC439" i="7"/>
  <c r="Y422" i="7"/>
  <c r="U425" i="7"/>
  <c r="V425" i="7" s="1"/>
  <c r="Y441" i="7"/>
  <c r="AC416" i="7"/>
  <c r="Y428" i="7"/>
  <c r="Y427" i="7"/>
  <c r="U443" i="7"/>
  <c r="V443" i="7" s="1"/>
  <c r="U442" i="7"/>
  <c r="V442" i="7" s="1"/>
  <c r="Y429" i="7"/>
  <c r="AC445" i="7"/>
  <c r="Y436" i="7"/>
  <c r="AC419" i="7"/>
  <c r="U435" i="7"/>
  <c r="V435" i="7" s="1"/>
  <c r="U437" i="7"/>
  <c r="V437" i="7" s="1"/>
  <c r="Y415" i="7"/>
  <c r="U431" i="7"/>
  <c r="V431" i="7" s="1"/>
  <c r="U446" i="7"/>
  <c r="V446" i="7" s="1"/>
  <c r="Y417" i="7"/>
  <c r="AC433" i="7"/>
  <c r="Y440" i="7"/>
  <c r="U418" i="7"/>
  <c r="V418" i="7" s="1"/>
  <c r="AC422" i="7"/>
  <c r="U441" i="7"/>
  <c r="V441" i="7" s="1"/>
  <c r="U416" i="7"/>
  <c r="V416" i="7" s="1"/>
  <c r="U432" i="7"/>
  <c r="V432" i="7" s="1"/>
  <c r="AC427" i="7"/>
  <c r="Y443" i="7"/>
  <c r="Y426" i="7"/>
  <c r="U429" i="7"/>
  <c r="V429" i="7" s="1"/>
  <c r="Y445" i="7"/>
  <c r="AC420" i="7"/>
  <c r="U419" i="7"/>
  <c r="V419" i="7" s="1"/>
  <c r="Y435" i="7"/>
  <c r="AC415" i="7"/>
  <c r="Y431" i="7"/>
  <c r="Z431" i="7" s="1"/>
  <c r="Y430" i="7"/>
  <c r="U417" i="7"/>
  <c r="V417" i="7" s="1"/>
  <c r="Y433" i="7"/>
  <c r="AC444" i="7"/>
  <c r="U423" i="7"/>
  <c r="V423" i="7" s="1"/>
  <c r="U422" i="7"/>
  <c r="V422" i="7" s="1"/>
  <c r="AC432" i="7"/>
  <c r="U428" i="7"/>
  <c r="V428" i="7" s="1"/>
  <c r="AC443" i="7"/>
  <c r="AC426" i="7"/>
  <c r="Y442" i="7"/>
  <c r="U445" i="7"/>
  <c r="V445" i="7" s="1"/>
  <c r="AC437" i="7"/>
  <c r="U433" i="7"/>
  <c r="V433" i="7" s="1"/>
  <c r="AC424" i="7"/>
  <c r="U440" i="7"/>
  <c r="V440" i="7" s="1"/>
  <c r="AC328" i="7"/>
  <c r="Y400" i="7"/>
  <c r="Z400" i="7" s="1"/>
  <c r="Y344" i="7"/>
  <c r="Y348" i="7"/>
  <c r="U324" i="7"/>
  <c r="V324" i="7" s="1"/>
  <c r="Y376" i="7"/>
  <c r="Y380" i="7"/>
  <c r="U392" i="7"/>
  <c r="V392" i="7" s="1"/>
  <c r="U332" i="7"/>
  <c r="V332" i="7" s="1"/>
  <c r="AC336" i="7"/>
  <c r="AC396" i="7"/>
  <c r="AC404" i="7"/>
  <c r="AC408" i="7"/>
  <c r="AC359" i="7"/>
  <c r="AC372" i="7"/>
  <c r="Y336" i="7"/>
  <c r="Y332" i="7"/>
  <c r="U340" i="7"/>
  <c r="V340" i="7" s="1"/>
  <c r="Y404" i="7"/>
  <c r="Y372" i="7"/>
  <c r="U328" i="7"/>
  <c r="V328" i="7" s="1"/>
  <c r="Y388" i="7"/>
  <c r="U344" i="7"/>
  <c r="V344" i="7" s="1"/>
  <c r="AC348" i="7"/>
  <c r="AD348" i="7" s="1"/>
  <c r="AC352" i="7"/>
  <c r="U376" i="7"/>
  <c r="V376" i="7" s="1"/>
  <c r="AC380" i="7"/>
  <c r="AC384" i="7"/>
  <c r="AC332" i="7"/>
  <c r="U336" i="7"/>
  <c r="V336" i="7" s="1"/>
  <c r="AC340" i="7"/>
  <c r="U404" i="7"/>
  <c r="V404" i="7" s="1"/>
  <c r="Y408" i="7"/>
  <c r="Y412" i="7"/>
  <c r="U372" i="7"/>
  <c r="V372" i="7" s="1"/>
  <c r="Y328" i="7"/>
  <c r="Z328" i="7" s="1"/>
  <c r="AC388" i="7"/>
  <c r="AC400" i="7"/>
  <c r="U348" i="7"/>
  <c r="V348" i="7" s="1"/>
  <c r="Y352" i="7"/>
  <c r="AC324" i="7"/>
  <c r="U380" i="7"/>
  <c r="V380" i="7" s="1"/>
  <c r="Y384" i="7"/>
  <c r="AC392" i="7"/>
  <c r="Y340" i="7"/>
  <c r="Y396" i="7"/>
  <c r="U408" i="7"/>
  <c r="V408" i="7" s="1"/>
  <c r="U412" i="7"/>
  <c r="V412" i="7" s="1"/>
  <c r="Y359" i="7"/>
  <c r="U388" i="7"/>
  <c r="V388" i="7" s="1"/>
  <c r="U400" i="7"/>
  <c r="V400" i="7" s="1"/>
  <c r="AC344" i="7"/>
  <c r="U352" i="7"/>
  <c r="V352" i="7" s="1"/>
  <c r="Y324" i="7"/>
  <c r="AC376" i="7"/>
  <c r="U384" i="7"/>
  <c r="V384" i="7" s="1"/>
  <c r="Y392" i="7"/>
  <c r="U396" i="7"/>
  <c r="V396" i="7" s="1"/>
  <c r="AC412" i="7"/>
  <c r="U359" i="7"/>
  <c r="V359" i="7" s="1"/>
  <c r="AC406" i="7"/>
  <c r="U387" i="7"/>
  <c r="V387" i="7" s="1"/>
  <c r="U411" i="7"/>
  <c r="V411" i="7" s="1"/>
  <c r="AC401" i="7"/>
  <c r="U391" i="7"/>
  <c r="V391" i="7" s="1"/>
  <c r="Y379" i="7"/>
  <c r="AC377" i="7"/>
  <c r="U361" i="7"/>
  <c r="V361" i="7" s="1"/>
  <c r="AC351" i="7"/>
  <c r="AC339" i="7"/>
  <c r="U330" i="7"/>
  <c r="V330" i="7" s="1"/>
  <c r="U325" i="7"/>
  <c r="V325" i="7" s="1"/>
  <c r="AC373" i="7"/>
  <c r="U362" i="7"/>
  <c r="V362" i="7" s="1"/>
  <c r="Y355" i="7"/>
  <c r="AC349" i="7"/>
  <c r="AC343" i="7"/>
  <c r="Y410" i="7"/>
  <c r="AC405" i="7"/>
  <c r="Y395" i="7"/>
  <c r="Y389" i="7"/>
  <c r="AC385" i="7"/>
  <c r="U409" i="7"/>
  <c r="V409" i="7" s="1"/>
  <c r="Y402" i="7"/>
  <c r="Y399" i="7"/>
  <c r="U386" i="7"/>
  <c r="V386" i="7" s="1"/>
  <c r="Y381" i="7"/>
  <c r="AC378" i="7"/>
  <c r="Y368" i="7"/>
  <c r="U363" i="7"/>
  <c r="V363" i="7" s="1"/>
  <c r="Y356" i="7"/>
  <c r="U341" i="7"/>
  <c r="V341" i="7" s="1"/>
  <c r="Y337" i="7"/>
  <c r="AC334" i="7"/>
  <c r="Y329" i="7"/>
  <c r="Y326" i="7"/>
  <c r="AC403" i="7"/>
  <c r="U383" i="7"/>
  <c r="V383" i="7" s="1"/>
  <c r="U407" i="7"/>
  <c r="V407" i="7" s="1"/>
  <c r="AC382" i="7"/>
  <c r="U354" i="7"/>
  <c r="V354" i="7" s="1"/>
  <c r="AC335" i="7"/>
  <c r="Y327" i="7"/>
  <c r="U358" i="7"/>
  <c r="V358" i="7" s="1"/>
  <c r="Y374" i="7"/>
  <c r="AC371" i="7"/>
  <c r="AC364" i="7"/>
  <c r="Y360" i="7"/>
  <c r="AC357" i="7"/>
  <c r="U347" i="7"/>
  <c r="V347" i="7" s="1"/>
  <c r="Y345" i="7"/>
  <c r="AC342" i="7"/>
  <c r="U406" i="7"/>
  <c r="V406" i="7" s="1"/>
  <c r="U339" i="7"/>
  <c r="V339" i="7" s="1"/>
  <c r="Y333" i="7"/>
  <c r="AC330" i="7"/>
  <c r="U373" i="7"/>
  <c r="V373" i="7" s="1"/>
  <c r="Y365" i="7"/>
  <c r="AC362" i="7"/>
  <c r="Y349" i="7"/>
  <c r="Y346" i="7"/>
  <c r="Y338" i="7"/>
  <c r="AC409" i="7"/>
  <c r="U399" i="7"/>
  <c r="V399" i="7" s="1"/>
  <c r="AC368" i="7"/>
  <c r="Y331" i="7"/>
  <c r="AC329" i="7"/>
  <c r="U403" i="7"/>
  <c r="V403" i="7" s="1"/>
  <c r="Y390" i="7"/>
  <c r="Y370" i="7"/>
  <c r="AC354" i="7"/>
  <c r="U327" i="7"/>
  <c r="V327" i="7" s="1"/>
  <c r="Y369" i="7"/>
  <c r="AC358" i="7"/>
  <c r="Y371" i="7"/>
  <c r="AC367" i="7"/>
  <c r="Y364" i="7"/>
  <c r="U357" i="7"/>
  <c r="V357" i="7" s="1"/>
  <c r="Y350" i="7"/>
  <c r="U342" i="7"/>
  <c r="V342" i="7" s="1"/>
  <c r="U397" i="7"/>
  <c r="V397" i="7" s="1"/>
  <c r="AC379" i="7"/>
  <c r="Y362" i="7"/>
  <c r="AC355" i="7"/>
  <c r="U346" i="7"/>
  <c r="V346" i="7" s="1"/>
  <c r="U343" i="7"/>
  <c r="V343" i="7" s="1"/>
  <c r="U395" i="7"/>
  <c r="V395" i="7" s="1"/>
  <c r="AC389" i="7"/>
  <c r="U338" i="7"/>
  <c r="V338" i="7" s="1"/>
  <c r="AC402" i="7"/>
  <c r="U368" i="7"/>
  <c r="V368" i="7" s="1"/>
  <c r="AC363" i="7"/>
  <c r="U353" i="7"/>
  <c r="V353" i="7" s="1"/>
  <c r="U331" i="7"/>
  <c r="V331" i="7" s="1"/>
  <c r="U329" i="7"/>
  <c r="V329" i="7" s="1"/>
  <c r="AC326" i="7"/>
  <c r="U390" i="7"/>
  <c r="V390" i="7" s="1"/>
  <c r="AC383" i="7"/>
  <c r="Y407" i="7"/>
  <c r="U370" i="7"/>
  <c r="V370" i="7" s="1"/>
  <c r="U369" i="7"/>
  <c r="V369" i="7" s="1"/>
  <c r="Y358" i="7"/>
  <c r="AC360" i="7"/>
  <c r="Y347" i="7"/>
  <c r="AC345" i="7"/>
  <c r="Y406" i="7"/>
  <c r="AC397" i="7"/>
  <c r="Y411" i="7"/>
  <c r="Y401" i="7"/>
  <c r="AC394" i="7"/>
  <c r="U379" i="7"/>
  <c r="V379" i="7" s="1"/>
  <c r="Y377" i="7"/>
  <c r="AC366" i="7"/>
  <c r="U351" i="7"/>
  <c r="V351" i="7" s="1"/>
  <c r="Y339" i="7"/>
  <c r="AC333" i="7"/>
  <c r="Y325" i="7"/>
  <c r="Y373" i="7"/>
  <c r="AC365" i="7"/>
  <c r="U355" i="7"/>
  <c r="V355" i="7" s="1"/>
  <c r="U349" i="7"/>
  <c r="V349" i="7" s="1"/>
  <c r="AC346" i="7"/>
  <c r="U410" i="7"/>
  <c r="V410" i="7" s="1"/>
  <c r="Y405" i="7"/>
  <c r="AC398" i="7"/>
  <c r="U389" i="7"/>
  <c r="V389" i="7" s="1"/>
  <c r="Y385" i="7"/>
  <c r="AC338" i="7"/>
  <c r="U402" i="7"/>
  <c r="V402" i="7" s="1"/>
  <c r="AC399" i="7"/>
  <c r="AC393" i="7"/>
  <c r="U381" i="7"/>
  <c r="V381" i="7" s="1"/>
  <c r="Y378" i="7"/>
  <c r="Y375" i="7"/>
  <c r="Y363" i="7"/>
  <c r="AC356" i="7"/>
  <c r="AC353" i="7"/>
  <c r="U337" i="7"/>
  <c r="V337" i="7" s="1"/>
  <c r="Y334" i="7"/>
  <c r="AC331" i="7"/>
  <c r="U326" i="7"/>
  <c r="V326" i="7" s="1"/>
  <c r="Y403" i="7"/>
  <c r="AC390" i="7"/>
  <c r="AC407" i="7"/>
  <c r="Y382" i="7"/>
  <c r="AC370" i="7"/>
  <c r="U335" i="7"/>
  <c r="V335" i="7" s="1"/>
  <c r="AC327" i="7"/>
  <c r="AC369" i="7"/>
  <c r="U374" i="7"/>
  <c r="V374" i="7" s="1"/>
  <c r="U371" i="7"/>
  <c r="V371" i="7" s="1"/>
  <c r="Y367" i="7"/>
  <c r="U360" i="7"/>
  <c r="V360" i="7" s="1"/>
  <c r="Y357" i="7"/>
  <c r="AC350" i="7"/>
  <c r="U345" i="7"/>
  <c r="V345" i="7" s="1"/>
  <c r="Y342" i="7"/>
  <c r="Y397" i="7"/>
  <c r="AC387" i="7"/>
  <c r="U401" i="7"/>
  <c r="V401" i="7" s="1"/>
  <c r="Y394" i="7"/>
  <c r="Y391" i="7"/>
  <c r="U377" i="7"/>
  <c r="V377" i="7" s="1"/>
  <c r="Y366" i="7"/>
  <c r="AC361" i="7"/>
  <c r="Y343" i="7"/>
  <c r="U405" i="7"/>
  <c r="V405" i="7" s="1"/>
  <c r="Y398" i="7"/>
  <c r="AC395" i="7"/>
  <c r="U385" i="7"/>
  <c r="V385" i="7" s="1"/>
  <c r="Y393" i="7"/>
  <c r="AC386" i="7"/>
  <c r="U378" i="7"/>
  <c r="V378" i="7" s="1"/>
  <c r="U375" i="7"/>
  <c r="V375" i="7" s="1"/>
  <c r="U356" i="7"/>
  <c r="V356" i="7" s="1"/>
  <c r="Y353" i="7"/>
  <c r="AC341" i="7"/>
  <c r="U334" i="7"/>
  <c r="V334" i="7" s="1"/>
  <c r="Y383" i="7"/>
  <c r="U382" i="7"/>
  <c r="V382" i="7" s="1"/>
  <c r="AC347" i="7"/>
  <c r="Y387" i="7"/>
  <c r="AC411" i="7"/>
  <c r="U394" i="7"/>
  <c r="V394" i="7" s="1"/>
  <c r="AC391" i="7"/>
  <c r="U366" i="7"/>
  <c r="V366" i="7" s="1"/>
  <c r="Y361" i="7"/>
  <c r="Y351" i="7"/>
  <c r="U333" i="7"/>
  <c r="V333" i="7" s="1"/>
  <c r="Y330" i="7"/>
  <c r="AC325" i="7"/>
  <c r="U365" i="7"/>
  <c r="V365" i="7" s="1"/>
  <c r="AC410" i="7"/>
  <c r="U398" i="7"/>
  <c r="V398" i="7" s="1"/>
  <c r="Y409" i="7"/>
  <c r="U393" i="7"/>
  <c r="V393" i="7" s="1"/>
  <c r="Y386" i="7"/>
  <c r="AC381" i="7"/>
  <c r="AC375" i="7"/>
  <c r="Y341" i="7"/>
  <c r="AC337" i="7"/>
  <c r="Y354" i="7"/>
  <c r="Y335" i="7"/>
  <c r="AC374" i="7"/>
  <c r="U367" i="7"/>
  <c r="V367" i="7" s="1"/>
  <c r="U364" i="7"/>
  <c r="V364" i="7" s="1"/>
  <c r="U350" i="7"/>
  <c r="V350" i="7" s="1"/>
  <c r="AC323" i="7"/>
  <c r="U319" i="7"/>
  <c r="V319" i="7" s="1"/>
  <c r="U315" i="7"/>
  <c r="V315" i="7" s="1"/>
  <c r="Y323" i="7"/>
  <c r="AC315" i="7"/>
  <c r="U323" i="7"/>
  <c r="V323" i="7" s="1"/>
  <c r="Y315" i="7"/>
  <c r="Y319" i="7"/>
  <c r="AC319" i="7"/>
  <c r="Y316" i="7"/>
  <c r="U320" i="7"/>
  <c r="V320" i="7" s="1"/>
  <c r="Y314" i="7"/>
  <c r="AC321" i="7"/>
  <c r="U322" i="7"/>
  <c r="V322" i="7" s="1"/>
  <c r="Y317" i="7"/>
  <c r="Y322" i="7"/>
  <c r="AC316" i="7"/>
  <c r="AC317" i="7"/>
  <c r="U314" i="7"/>
  <c r="V314" i="7" s="1"/>
  <c r="Y321" i="7"/>
  <c r="AC318" i="7"/>
  <c r="U316" i="7"/>
  <c r="V316" i="7" s="1"/>
  <c r="U317" i="7"/>
  <c r="V317" i="7" s="1"/>
  <c r="AC320" i="7"/>
  <c r="U321" i="7"/>
  <c r="V321" i="7" s="1"/>
  <c r="Y318" i="7"/>
  <c r="AC322" i="7"/>
  <c r="Y320" i="7"/>
  <c r="AC314" i="7"/>
  <c r="U318" i="7"/>
  <c r="V318" i="7" s="1"/>
  <c r="U498" i="7"/>
  <c r="V498" i="7" s="1"/>
  <c r="Y448" i="7"/>
  <c r="Y495" i="7"/>
  <c r="AC500" i="7"/>
  <c r="AC450" i="7"/>
  <c r="U304" i="7"/>
  <c r="V304" i="7" s="1"/>
  <c r="AC449" i="7"/>
  <c r="AC496" i="7"/>
  <c r="U414" i="7"/>
  <c r="V414" i="7" s="1"/>
  <c r="Y499" i="7"/>
  <c r="Z499" i="7" s="1"/>
  <c r="Y304" i="7"/>
  <c r="U449" i="7"/>
  <c r="V449" i="7" s="1"/>
  <c r="U313" i="7"/>
  <c r="V313" i="7" s="1"/>
  <c r="AC499" i="7"/>
  <c r="Y498" i="7"/>
  <c r="U447" i="7"/>
  <c r="V447" i="7" s="1"/>
  <c r="U500" i="7"/>
  <c r="V500" i="7" s="1"/>
  <c r="AC313" i="7"/>
  <c r="Y449" i="7"/>
  <c r="Y496" i="7"/>
  <c r="U499" i="7"/>
  <c r="V499" i="7" s="1"/>
  <c r="AC498" i="7"/>
  <c r="Y447" i="7"/>
  <c r="U448" i="7"/>
  <c r="V448" i="7" s="1"/>
  <c r="AC495" i="7"/>
  <c r="Y500" i="7"/>
  <c r="Z500" i="7" s="1"/>
  <c r="Y313" i="7"/>
  <c r="Y450" i="7"/>
  <c r="U496" i="7"/>
  <c r="V496" i="7" s="1"/>
  <c r="Y414" i="7"/>
  <c r="AC447" i="7"/>
  <c r="AC448" i="7"/>
  <c r="U495" i="7"/>
  <c r="V495" i="7" s="1"/>
  <c r="U450" i="7"/>
  <c r="V450" i="7" s="1"/>
  <c r="AC304" i="7"/>
  <c r="AC414" i="7"/>
  <c r="U413" i="7"/>
  <c r="V413" i="7" s="1"/>
  <c r="U49" i="7"/>
  <c r="V49" i="7" s="1"/>
  <c r="AC53" i="7"/>
  <c r="Y65" i="7"/>
  <c r="U69" i="7"/>
  <c r="V69" i="7" s="1"/>
  <c r="AC73" i="7"/>
  <c r="U267" i="7"/>
  <c r="V267" i="7" s="1"/>
  <c r="AC271" i="7"/>
  <c r="Y275" i="7"/>
  <c r="U283" i="7"/>
  <c r="V283" i="7" s="1"/>
  <c r="Y297" i="7"/>
  <c r="U309" i="7"/>
  <c r="V309" i="7" s="1"/>
  <c r="AC68" i="7"/>
  <c r="Y139" i="7"/>
  <c r="U143" i="7"/>
  <c r="V143" i="7" s="1"/>
  <c r="AC147" i="7"/>
  <c r="Y151" i="7"/>
  <c r="U159" i="7"/>
  <c r="V159" i="7" s="1"/>
  <c r="AC163" i="7"/>
  <c r="Y167" i="7"/>
  <c r="U175" i="7"/>
  <c r="V175" i="7" s="1"/>
  <c r="U179" i="7"/>
  <c r="V179" i="7" s="1"/>
  <c r="Y183" i="7"/>
  <c r="U305" i="7"/>
  <c r="V305" i="7" s="1"/>
  <c r="AC19" i="7"/>
  <c r="AD19" i="7" s="1"/>
  <c r="U35" i="7"/>
  <c r="V35" i="7" s="1"/>
  <c r="AC39" i="7"/>
  <c r="Y47" i="7"/>
  <c r="Y51" i="7"/>
  <c r="U55" i="7"/>
  <c r="V55" i="7" s="1"/>
  <c r="Y55" i="7"/>
  <c r="AC59" i="7"/>
  <c r="Y59" i="7"/>
  <c r="Y63" i="7"/>
  <c r="Y67" i="7"/>
  <c r="U75" i="7"/>
  <c r="V75" i="7" s="1"/>
  <c r="Y75" i="7"/>
  <c r="AC182" i="7"/>
  <c r="Y182" i="7"/>
  <c r="U25" i="7"/>
  <c r="V25" i="7" s="1"/>
  <c r="AC29" i="7"/>
  <c r="Y37" i="7"/>
  <c r="U41" i="7"/>
  <c r="V41" i="7" s="1"/>
  <c r="AC45" i="7"/>
  <c r="U141" i="7"/>
  <c r="V141" i="7" s="1"/>
  <c r="AC145" i="7"/>
  <c r="Y153" i="7"/>
  <c r="U157" i="7"/>
  <c r="V157" i="7" s="1"/>
  <c r="AC161" i="7"/>
  <c r="Y173" i="7"/>
  <c r="U177" i="7"/>
  <c r="V177" i="7" s="1"/>
  <c r="AC181" i="7"/>
  <c r="Y268" i="7"/>
  <c r="U272" i="7"/>
  <c r="V272" i="7" s="1"/>
  <c r="AC276" i="7"/>
  <c r="Y284" i="7"/>
  <c r="U298" i="7"/>
  <c r="V298" i="7" s="1"/>
  <c r="AC302" i="7"/>
  <c r="U73" i="7"/>
  <c r="V73" i="7" s="1"/>
  <c r="U68" i="7"/>
  <c r="V68" i="7" s="1"/>
  <c r="Y143" i="7"/>
  <c r="U147" i="7"/>
  <c r="V147" i="7" s="1"/>
  <c r="AC151" i="7"/>
  <c r="Y171" i="7"/>
  <c r="AC183" i="7"/>
  <c r="U19" i="7"/>
  <c r="V19" i="7" s="1"/>
  <c r="AC23" i="7"/>
  <c r="U39" i="7"/>
  <c r="V39" i="7" s="1"/>
  <c r="AC47" i="7"/>
  <c r="U59" i="7"/>
  <c r="V59" i="7" s="1"/>
  <c r="AC63" i="7"/>
  <c r="U182" i="7"/>
  <c r="V182" i="7" s="1"/>
  <c r="AC17" i="7"/>
  <c r="Y41" i="7"/>
  <c r="U45" i="7"/>
  <c r="V45" i="7" s="1"/>
  <c r="AC57" i="7"/>
  <c r="AC149" i="7"/>
  <c r="Y157" i="7"/>
  <c r="U161" i="7"/>
  <c r="V161" i="7" s="1"/>
  <c r="AC169" i="7"/>
  <c r="U181" i="7"/>
  <c r="V181" i="7" s="1"/>
  <c r="AC185" i="7"/>
  <c r="U276" i="7"/>
  <c r="V276" i="7" s="1"/>
  <c r="AC280" i="7"/>
  <c r="Y17" i="7"/>
  <c r="Y53" i="7"/>
  <c r="U61" i="7"/>
  <c r="V61" i="7" s="1"/>
  <c r="AC65" i="7"/>
  <c r="Y73" i="7"/>
  <c r="AC77" i="7"/>
  <c r="AC263" i="7"/>
  <c r="Y267" i="7"/>
  <c r="AC279" i="7"/>
  <c r="AD279" i="7" s="1"/>
  <c r="Y283" i="7"/>
  <c r="U297" i="7"/>
  <c r="V297" i="7" s="1"/>
  <c r="AC301" i="7"/>
  <c r="Y309" i="7"/>
  <c r="Y68" i="7"/>
  <c r="AC139" i="7"/>
  <c r="U167" i="7"/>
  <c r="V167" i="7" s="1"/>
  <c r="AC171" i="7"/>
  <c r="U183" i="7"/>
  <c r="V183" i="7" s="1"/>
  <c r="Y23" i="7"/>
  <c r="AC27" i="7"/>
  <c r="U47" i="7"/>
  <c r="V47" i="7" s="1"/>
  <c r="AC51" i="7"/>
  <c r="U33" i="7"/>
  <c r="V33" i="7" s="1"/>
  <c r="AC37" i="7"/>
  <c r="U149" i="7"/>
  <c r="V149" i="7" s="1"/>
  <c r="AC153" i="7"/>
  <c r="Y161" i="7"/>
  <c r="Y276" i="7"/>
  <c r="U280" i="7"/>
  <c r="V280" i="7" s="1"/>
  <c r="AC284" i="7"/>
  <c r="Y302" i="7"/>
  <c r="AC267" i="7"/>
  <c r="U279" i="7"/>
  <c r="V279" i="7" s="1"/>
  <c r="AC283" i="7"/>
  <c r="U301" i="7"/>
  <c r="V301" i="7" s="1"/>
  <c r="AC309" i="7"/>
  <c r="AD309" i="7" s="1"/>
  <c r="U139" i="7"/>
  <c r="V139" i="7" s="1"/>
  <c r="AC143" i="7"/>
  <c r="AC175" i="7"/>
  <c r="Y179" i="7"/>
  <c r="U27" i="7"/>
  <c r="V27" i="7" s="1"/>
  <c r="U51" i="7"/>
  <c r="V51" i="7" s="1"/>
  <c r="AC55" i="7"/>
  <c r="U67" i="7"/>
  <c r="V67" i="7" s="1"/>
  <c r="Y33" i="7"/>
  <c r="U37" i="7"/>
  <c r="V37" i="7" s="1"/>
  <c r="AC41" i="7"/>
  <c r="Y57" i="7"/>
  <c r="AC157" i="7"/>
  <c r="U268" i="7"/>
  <c r="V268" i="7" s="1"/>
  <c r="Y280" i="7"/>
  <c r="U284" i="7"/>
  <c r="V284" i="7" s="1"/>
  <c r="AC298" i="7"/>
  <c r="Y49" i="7"/>
  <c r="U53" i="7"/>
  <c r="V53" i="7" s="1"/>
  <c r="AC61" i="7"/>
  <c r="Y69" i="7"/>
  <c r="U77" i="7"/>
  <c r="V77" i="7" s="1"/>
  <c r="Y263" i="7"/>
  <c r="U271" i="7"/>
  <c r="V271" i="7" s="1"/>
  <c r="AC275" i="7"/>
  <c r="Y279" i="7"/>
  <c r="AC297" i="7"/>
  <c r="Y301" i="7"/>
  <c r="AC72" i="7"/>
  <c r="Y155" i="7"/>
  <c r="U163" i="7"/>
  <c r="V163" i="7" s="1"/>
  <c r="AC167" i="7"/>
  <c r="AC179" i="7"/>
  <c r="Y187" i="7"/>
  <c r="Y35" i="7"/>
  <c r="Y25" i="7"/>
  <c r="U29" i="7"/>
  <c r="V29" i="7" s="1"/>
  <c r="AC33" i="7"/>
  <c r="Y141" i="7"/>
  <c r="U145" i="7"/>
  <c r="V145" i="7" s="1"/>
  <c r="Y177" i="7"/>
  <c r="Y272" i="7"/>
  <c r="Y298" i="7"/>
  <c r="U302" i="7"/>
  <c r="V302" i="7" s="1"/>
  <c r="U275" i="7"/>
  <c r="V275" i="7" s="1"/>
  <c r="U72" i="7"/>
  <c r="V72" i="7" s="1"/>
  <c r="U151" i="7"/>
  <c r="V151" i="7" s="1"/>
  <c r="AC155" i="7"/>
  <c r="Y159" i="7"/>
  <c r="Y175" i="7"/>
  <c r="AC187" i="7"/>
  <c r="Y305" i="7"/>
  <c r="Y19" i="7"/>
  <c r="U23" i="7"/>
  <c r="V23" i="7" s="1"/>
  <c r="Y27" i="7"/>
  <c r="Y39" i="7"/>
  <c r="U63" i="7"/>
  <c r="V63" i="7" s="1"/>
  <c r="AC67" i="7"/>
  <c r="U17" i="7"/>
  <c r="V17" i="7" s="1"/>
  <c r="Y29" i="7"/>
  <c r="Y45" i="7"/>
  <c r="U57" i="7"/>
  <c r="V57" i="7" s="1"/>
  <c r="Y145" i="7"/>
  <c r="U169" i="7"/>
  <c r="V169" i="7" s="1"/>
  <c r="AC173" i="7"/>
  <c r="Y181" i="7"/>
  <c r="U185" i="7"/>
  <c r="V185" i="7" s="1"/>
  <c r="AC268" i="7"/>
  <c r="AD268" i="7" s="1"/>
  <c r="AC49" i="7"/>
  <c r="Y61" i="7"/>
  <c r="U65" i="7"/>
  <c r="V65" i="7" s="1"/>
  <c r="AC69" i="7"/>
  <c r="Y77" i="7"/>
  <c r="U263" i="7"/>
  <c r="V263" i="7" s="1"/>
  <c r="Y271" i="7"/>
  <c r="Y72" i="7"/>
  <c r="Y147" i="7"/>
  <c r="U155" i="7"/>
  <c r="V155" i="7" s="1"/>
  <c r="AC159" i="7"/>
  <c r="U171" i="7"/>
  <c r="V171" i="7" s="1"/>
  <c r="U187" i="7"/>
  <c r="V187" i="7" s="1"/>
  <c r="AC305" i="7"/>
  <c r="AC35" i="7"/>
  <c r="AC75" i="7"/>
  <c r="AC25" i="7"/>
  <c r="AC141" i="7"/>
  <c r="Y149" i="7"/>
  <c r="U153" i="7"/>
  <c r="V153" i="7" s="1"/>
  <c r="Y169" i="7"/>
  <c r="U173" i="7"/>
  <c r="V173" i="7" s="1"/>
  <c r="AC177" i="7"/>
  <c r="Y185" i="7"/>
  <c r="AC272" i="7"/>
  <c r="Y163" i="7"/>
  <c r="AC308" i="7"/>
  <c r="Y295" i="7"/>
  <c r="AC270" i="7"/>
  <c r="Y256" i="7"/>
  <c r="U197" i="7"/>
  <c r="V197" i="7" s="1"/>
  <c r="AC189" i="7"/>
  <c r="Y60" i="7"/>
  <c r="U52" i="7"/>
  <c r="V52" i="7" s="1"/>
  <c r="AC44" i="7"/>
  <c r="Y28" i="7"/>
  <c r="U20" i="7"/>
  <c r="V20" i="7" s="1"/>
  <c r="AC16" i="7"/>
  <c r="Y261" i="7"/>
  <c r="U253" i="7"/>
  <c r="V253" i="7" s="1"/>
  <c r="AC194" i="7"/>
  <c r="Y190" i="7"/>
  <c r="U176" i="7"/>
  <c r="V176" i="7" s="1"/>
  <c r="U168" i="7"/>
  <c r="V168" i="7" s="1"/>
  <c r="Y164" i="7"/>
  <c r="U148" i="7"/>
  <c r="V148" i="7" s="1"/>
  <c r="AC140" i="7"/>
  <c r="Y31" i="7"/>
  <c r="Y306" i="7"/>
  <c r="U300" i="7"/>
  <c r="V300" i="7" s="1"/>
  <c r="AC274" i="7"/>
  <c r="Y254" i="7"/>
  <c r="U66" i="7"/>
  <c r="V66" i="7" s="1"/>
  <c r="AC54" i="7"/>
  <c r="AD54" i="7" s="1"/>
  <c r="Y30" i="7"/>
  <c r="U281" i="7"/>
  <c r="V281" i="7" s="1"/>
  <c r="AC255" i="7"/>
  <c r="Y188" i="7"/>
  <c r="U158" i="7"/>
  <c r="V158" i="7" s="1"/>
  <c r="AC146" i="7"/>
  <c r="Y303" i="7"/>
  <c r="U307" i="7"/>
  <c r="V307" i="7" s="1"/>
  <c r="AC278" i="7"/>
  <c r="Y252" i="7"/>
  <c r="U193" i="7"/>
  <c r="V193" i="7" s="1"/>
  <c r="AC76" i="7"/>
  <c r="Y56" i="7"/>
  <c r="U48" i="7"/>
  <c r="V48" i="7" s="1"/>
  <c r="AC40" i="7"/>
  <c r="Y24" i="7"/>
  <c r="U277" i="7"/>
  <c r="V277" i="7" s="1"/>
  <c r="AC257" i="7"/>
  <c r="U172" i="7"/>
  <c r="V172" i="7" s="1"/>
  <c r="AC160" i="7"/>
  <c r="Y152" i="7"/>
  <c r="Y144" i="7"/>
  <c r="U71" i="7"/>
  <c r="V71" i="7" s="1"/>
  <c r="Y71" i="7"/>
  <c r="AC299" i="7"/>
  <c r="U282" i="7"/>
  <c r="V282" i="7" s="1"/>
  <c r="AC266" i="7"/>
  <c r="Y262" i="7"/>
  <c r="AC195" i="7"/>
  <c r="Y74" i="7"/>
  <c r="U62" i="7"/>
  <c r="V62" i="7" s="1"/>
  <c r="AC58" i="7"/>
  <c r="Y46" i="7"/>
  <c r="U38" i="7"/>
  <c r="V38" i="7" s="1"/>
  <c r="AC34" i="7"/>
  <c r="Y22" i="7"/>
  <c r="U18" i="7"/>
  <c r="V18" i="7" s="1"/>
  <c r="Y273" i="7"/>
  <c r="U259" i="7"/>
  <c r="V259" i="7" s="1"/>
  <c r="U251" i="7"/>
  <c r="V251" i="7" s="1"/>
  <c r="Y196" i="7"/>
  <c r="AC184" i="7"/>
  <c r="AC178" i="7"/>
  <c r="Y174" i="7"/>
  <c r="U162" i="7"/>
  <c r="V162" i="7" s="1"/>
  <c r="Y162" i="7"/>
  <c r="AC154" i="7"/>
  <c r="Y142" i="7"/>
  <c r="U138" i="7"/>
  <c r="V138" i="7" s="1"/>
  <c r="AC21" i="7"/>
  <c r="Y18" i="7"/>
  <c r="Z18" i="7" s="1"/>
  <c r="U295" i="7"/>
  <c r="V295" i="7" s="1"/>
  <c r="AC296" i="7"/>
  <c r="U260" i="7"/>
  <c r="V260" i="7" s="1"/>
  <c r="AC256" i="7"/>
  <c r="Y189" i="7"/>
  <c r="U70" i="7"/>
  <c r="V70" i="7" s="1"/>
  <c r="Y44" i="7"/>
  <c r="U36" i="7"/>
  <c r="V36" i="7" s="1"/>
  <c r="AC28" i="7"/>
  <c r="Y16" i="7"/>
  <c r="U269" i="7"/>
  <c r="V269" i="7" s="1"/>
  <c r="Y253" i="7"/>
  <c r="U190" i="7"/>
  <c r="V190" i="7" s="1"/>
  <c r="AC180" i="7"/>
  <c r="Y176" i="7"/>
  <c r="Y148" i="7"/>
  <c r="Y140" i="7"/>
  <c r="U31" i="7"/>
  <c r="V31" i="7" s="1"/>
  <c r="AC306" i="7"/>
  <c r="U254" i="7"/>
  <c r="V254" i="7" s="1"/>
  <c r="Y54" i="7"/>
  <c r="U42" i="7"/>
  <c r="V42" i="7" s="1"/>
  <c r="AC30" i="7"/>
  <c r="AD30" i="7" s="1"/>
  <c r="U188" i="7"/>
  <c r="V188" i="7" s="1"/>
  <c r="AC170" i="7"/>
  <c r="Y158" i="7"/>
  <c r="Y43" i="7"/>
  <c r="U264" i="7"/>
  <c r="V264" i="7" s="1"/>
  <c r="AC252" i="7"/>
  <c r="AC56" i="7"/>
  <c r="Y40" i="7"/>
  <c r="U32" i="7"/>
  <c r="V32" i="7" s="1"/>
  <c r="U24" i="7"/>
  <c r="V24" i="7" s="1"/>
  <c r="Y277" i="7"/>
  <c r="Y198" i="7"/>
  <c r="Y172" i="7"/>
  <c r="U152" i="7"/>
  <c r="V152" i="7" s="1"/>
  <c r="AC144" i="7"/>
  <c r="Y299" i="7"/>
  <c r="Y282" i="7"/>
  <c r="U165" i="7"/>
  <c r="V165" i="7" s="1"/>
  <c r="AC74" i="7"/>
  <c r="Y58" i="7"/>
  <c r="U50" i="7"/>
  <c r="V50" i="7" s="1"/>
  <c r="AC46" i="7"/>
  <c r="Y259" i="7"/>
  <c r="U174" i="7"/>
  <c r="V174" i="7" s="1"/>
  <c r="AC166" i="7"/>
  <c r="Y138" i="7"/>
  <c r="Y308" i="7"/>
  <c r="U296" i="7"/>
  <c r="V296" i="7" s="1"/>
  <c r="Y270" i="7"/>
  <c r="Y260" i="7"/>
  <c r="U256" i="7"/>
  <c r="V256" i="7" s="1"/>
  <c r="AC197" i="7"/>
  <c r="U60" i="7"/>
  <c r="V60" i="7" s="1"/>
  <c r="Y36" i="7"/>
  <c r="U28" i="7"/>
  <c r="V28" i="7" s="1"/>
  <c r="U261" i="7"/>
  <c r="V261" i="7" s="1"/>
  <c r="AC253" i="7"/>
  <c r="U306" i="7"/>
  <c r="V306" i="7" s="1"/>
  <c r="AC300" i="7"/>
  <c r="AC281" i="7"/>
  <c r="AC307" i="7"/>
  <c r="AC193" i="7"/>
  <c r="AC172" i="7"/>
  <c r="AD172" i="7" s="1"/>
  <c r="AC282" i="7"/>
  <c r="Y165" i="7"/>
  <c r="U74" i="7"/>
  <c r="V74" i="7" s="1"/>
  <c r="AC62" i="7"/>
  <c r="Y50" i="7"/>
  <c r="U46" i="7"/>
  <c r="V46" i="7" s="1"/>
  <c r="Y26" i="7"/>
  <c r="U22" i="7"/>
  <c r="V22" i="7" s="1"/>
  <c r="AC18" i="7"/>
  <c r="U265" i="7"/>
  <c r="V265" i="7" s="1"/>
  <c r="Y265" i="7"/>
  <c r="AC259" i="7"/>
  <c r="Y251" i="7"/>
  <c r="U192" i="7"/>
  <c r="V192" i="7" s="1"/>
  <c r="U184" i="7"/>
  <c r="V184" i="7" s="1"/>
  <c r="U166" i="7"/>
  <c r="V166" i="7" s="1"/>
  <c r="Y166" i="7"/>
  <c r="AC162" i="7"/>
  <c r="Y154" i="7"/>
  <c r="U142" i="7"/>
  <c r="V142" i="7" s="1"/>
  <c r="AC138" i="7"/>
  <c r="U308" i="7"/>
  <c r="V308" i="7" s="1"/>
  <c r="AC295" i="7"/>
  <c r="Y296" i="7"/>
  <c r="U270" i="7"/>
  <c r="V270" i="7" s="1"/>
  <c r="AC260" i="7"/>
  <c r="Y197" i="7"/>
  <c r="U189" i="7"/>
  <c r="V189" i="7" s="1"/>
  <c r="AC70" i="7"/>
  <c r="Y52" i="7"/>
  <c r="U44" i="7"/>
  <c r="V44" i="7" s="1"/>
  <c r="AC36" i="7"/>
  <c r="Y20" i="7"/>
  <c r="U16" i="7"/>
  <c r="V16" i="7" s="1"/>
  <c r="AC269" i="7"/>
  <c r="Y269" i="7"/>
  <c r="U194" i="7"/>
  <c r="V194" i="7" s="1"/>
  <c r="Y194" i="7"/>
  <c r="AC190" i="7"/>
  <c r="Y180" i="7"/>
  <c r="AC168" i="7"/>
  <c r="AC164" i="7"/>
  <c r="Y156" i="7"/>
  <c r="U140" i="7"/>
  <c r="V140" i="7" s="1"/>
  <c r="AC31" i="7"/>
  <c r="U274" i="7"/>
  <c r="V274" i="7" s="1"/>
  <c r="AC254" i="7"/>
  <c r="Y191" i="7"/>
  <c r="Y66" i="7"/>
  <c r="U54" i="7"/>
  <c r="V54" i="7" s="1"/>
  <c r="AC42" i="7"/>
  <c r="Y281" i="7"/>
  <c r="U255" i="7"/>
  <c r="V255" i="7" s="1"/>
  <c r="AC188" i="7"/>
  <c r="Y170" i="7"/>
  <c r="U146" i="7"/>
  <c r="V146" i="7" s="1"/>
  <c r="Y146" i="7"/>
  <c r="AC43" i="7"/>
  <c r="U278" i="7"/>
  <c r="V278" i="7" s="1"/>
  <c r="AC264" i="7"/>
  <c r="Y193" i="7"/>
  <c r="U76" i="7"/>
  <c r="V76" i="7" s="1"/>
  <c r="AC64" i="7"/>
  <c r="Y48" i="7"/>
  <c r="U40" i="7"/>
  <c r="V40" i="7" s="1"/>
  <c r="AC32" i="7"/>
  <c r="U257" i="7"/>
  <c r="V257" i="7" s="1"/>
  <c r="AC198" i="7"/>
  <c r="Y186" i="7"/>
  <c r="U160" i="7"/>
  <c r="V160" i="7" s="1"/>
  <c r="AC152" i="7"/>
  <c r="U299" i="7"/>
  <c r="V299" i="7" s="1"/>
  <c r="AC285" i="7"/>
  <c r="Y285" i="7"/>
  <c r="U266" i="7"/>
  <c r="V266" i="7" s="1"/>
  <c r="U262" i="7"/>
  <c r="V262" i="7" s="1"/>
  <c r="Y258" i="7"/>
  <c r="U195" i="7"/>
  <c r="V195" i="7" s="1"/>
  <c r="AC165" i="7"/>
  <c r="Y62" i="7"/>
  <c r="U58" i="7"/>
  <c r="V58" i="7" s="1"/>
  <c r="AC50" i="7"/>
  <c r="Y38" i="7"/>
  <c r="U34" i="7"/>
  <c r="V34" i="7" s="1"/>
  <c r="AC26" i="7"/>
  <c r="AD26" i="7" s="1"/>
  <c r="AC273" i="7"/>
  <c r="AC251" i="7"/>
  <c r="AC196" i="7"/>
  <c r="Y192" i="7"/>
  <c r="U178" i="7"/>
  <c r="V178" i="7" s="1"/>
  <c r="Y178" i="7"/>
  <c r="AC174" i="7"/>
  <c r="U154" i="7"/>
  <c r="V154" i="7" s="1"/>
  <c r="AC150" i="7"/>
  <c r="Y150" i="7"/>
  <c r="U21" i="7"/>
  <c r="V21" i="7" s="1"/>
  <c r="AC60" i="7"/>
  <c r="AC261" i="7"/>
  <c r="U164" i="7"/>
  <c r="V164" i="7" s="1"/>
  <c r="AC156" i="7"/>
  <c r="Y300" i="7"/>
  <c r="AC191" i="7"/>
  <c r="U43" i="7"/>
  <c r="V43" i="7" s="1"/>
  <c r="AC303" i="7"/>
  <c r="Y76" i="7"/>
  <c r="U64" i="7"/>
  <c r="V64" i="7" s="1"/>
  <c r="U198" i="7"/>
  <c r="V198" i="7" s="1"/>
  <c r="AC186" i="7"/>
  <c r="U285" i="7"/>
  <c r="V285" i="7" s="1"/>
  <c r="AC262" i="7"/>
  <c r="AC258" i="7"/>
  <c r="AD258" i="7" s="1"/>
  <c r="Y34" i="7"/>
  <c r="U26" i="7"/>
  <c r="V26" i="7" s="1"/>
  <c r="AC22" i="7"/>
  <c r="U273" i="7"/>
  <c r="V273" i="7" s="1"/>
  <c r="AC265" i="7"/>
  <c r="U196" i="7"/>
  <c r="V196" i="7" s="1"/>
  <c r="AC192" i="7"/>
  <c r="Y184" i="7"/>
  <c r="U150" i="7"/>
  <c r="V150" i="7" s="1"/>
  <c r="AC142" i="7"/>
  <c r="Y21" i="7"/>
  <c r="Y70" i="7"/>
  <c r="AC52" i="7"/>
  <c r="AC20" i="7"/>
  <c r="U180" i="7"/>
  <c r="V180" i="7" s="1"/>
  <c r="AC176" i="7"/>
  <c r="AD176" i="7" s="1"/>
  <c r="Y168" i="7"/>
  <c r="U156" i="7"/>
  <c r="V156" i="7" s="1"/>
  <c r="AC148" i="7"/>
  <c r="Y274" i="7"/>
  <c r="Z274" i="7" s="1"/>
  <c r="U191" i="7"/>
  <c r="V191" i="7" s="1"/>
  <c r="AC66" i="7"/>
  <c r="Y42" i="7"/>
  <c r="U30" i="7"/>
  <c r="V30" i="7" s="1"/>
  <c r="Y255" i="7"/>
  <c r="U170" i="7"/>
  <c r="V170" i="7" s="1"/>
  <c r="AC158" i="7"/>
  <c r="U303" i="7"/>
  <c r="V303" i="7" s="1"/>
  <c r="Y307" i="7"/>
  <c r="Y278" i="7"/>
  <c r="Y264" i="7"/>
  <c r="U252" i="7"/>
  <c r="V252" i="7" s="1"/>
  <c r="Y64" i="7"/>
  <c r="U56" i="7"/>
  <c r="V56" i="7" s="1"/>
  <c r="AC48" i="7"/>
  <c r="Y32" i="7"/>
  <c r="AC24" i="7"/>
  <c r="AC277" i="7"/>
  <c r="Y257" i="7"/>
  <c r="U186" i="7"/>
  <c r="V186" i="7" s="1"/>
  <c r="Y160" i="7"/>
  <c r="U144" i="7"/>
  <c r="V144" i="7" s="1"/>
  <c r="AC71" i="7"/>
  <c r="Y266" i="7"/>
  <c r="U258" i="7"/>
  <c r="V258" i="7" s="1"/>
  <c r="Y195" i="7"/>
  <c r="Z195" i="7" s="1"/>
  <c r="AC38" i="7"/>
  <c r="Y15" i="7"/>
  <c r="Y14" i="7"/>
  <c r="AB14" i="7"/>
  <c r="X14" i="7"/>
  <c r="T14" i="7"/>
  <c r="S14" i="7"/>
  <c r="AA14" i="7"/>
  <c r="W14" i="7"/>
  <c r="S15" i="7"/>
  <c r="T15" i="7"/>
  <c r="AB15" i="7"/>
  <c r="AA15" i="7"/>
  <c r="X15" i="7"/>
  <c r="W15" i="7"/>
  <c r="A305" i="7"/>
  <c r="I16" i="6"/>
  <c r="A15" i="7"/>
  <c r="J24" i="6"/>
  <c r="J22" i="6"/>
  <c r="J20" i="6"/>
  <c r="J18" i="6"/>
  <c r="J21" i="6"/>
  <c r="J17" i="6"/>
  <c r="Z408" i="7"/>
  <c r="AD47" i="7"/>
  <c r="A314" i="7"/>
  <c r="AU93" i="10"/>
  <c r="AU95" i="10"/>
  <c r="AM93" i="10"/>
  <c r="AU85" i="10"/>
  <c r="AU90" i="10"/>
  <c r="AP86" i="10"/>
  <c r="AM88" i="10"/>
  <c r="AU80" i="10"/>
  <c r="AU81" i="10"/>
  <c r="AP75" i="10"/>
  <c r="AM77" i="10"/>
  <c r="AM79" i="10"/>
  <c r="AM81" i="10"/>
  <c r="AU66" i="10"/>
  <c r="AP68" i="10"/>
  <c r="AP65" i="10"/>
  <c r="AU59" i="10"/>
  <c r="AU56" i="10"/>
  <c r="AP60" i="10"/>
  <c r="AP61" i="10"/>
  <c r="AM63" i="10"/>
  <c r="AU48" i="10"/>
  <c r="AU52" i="10"/>
  <c r="AU53" i="10"/>
  <c r="AP50" i="10"/>
  <c r="AP47" i="10"/>
  <c r="AM54" i="10"/>
  <c r="AU41" i="10"/>
  <c r="AU44" i="10"/>
  <c r="AU96" i="10"/>
  <c r="AU84" i="10"/>
  <c r="AU88" i="10"/>
  <c r="AU89" i="10"/>
  <c r="AP90" i="10"/>
  <c r="AU77" i="10"/>
  <c r="AU74" i="10"/>
  <c r="AP78" i="10"/>
  <c r="AP79" i="10"/>
  <c r="AM75" i="10"/>
  <c r="AM76" i="10"/>
  <c r="AM80" i="10"/>
  <c r="AU70" i="10"/>
  <c r="AP71" i="10"/>
  <c r="AP72" i="10"/>
  <c r="AM66" i="10"/>
  <c r="AU62" i="10"/>
  <c r="AU63" i="10"/>
  <c r="AP57" i="10"/>
  <c r="AM58" i="10"/>
  <c r="AM59" i="10"/>
  <c r="AU54" i="10"/>
  <c r="AP53" i="10"/>
  <c r="AP54" i="10"/>
  <c r="AM48" i="10"/>
  <c r="AM50" i="10"/>
  <c r="AU45" i="10"/>
  <c r="AM40" i="10"/>
  <c r="AM41" i="10"/>
  <c r="AM38" i="10"/>
  <c r="AU33" i="10"/>
  <c r="AP35" i="10"/>
  <c r="AP36" i="10"/>
  <c r="AU22" i="10"/>
  <c r="AU26" i="10"/>
  <c r="AV26" i="10" s="1"/>
  <c r="AW26" i="10" s="1"/>
  <c r="AU15" i="10"/>
  <c r="AP16" i="10"/>
  <c r="AP17" i="10"/>
  <c r="AU43" i="10"/>
  <c r="AU38" i="10"/>
  <c r="AP42" i="10"/>
  <c r="AM44" i="10"/>
  <c r="AM45" i="10"/>
  <c r="AP31" i="10"/>
  <c r="AP32" i="10"/>
  <c r="AP29" i="10"/>
  <c r="AU27" i="10"/>
  <c r="AU20" i="10"/>
  <c r="AP22" i="10"/>
  <c r="AQ22" i="10" s="1"/>
  <c r="AR22" i="10" s="1"/>
  <c r="AP24" i="10"/>
  <c r="AQ24" i="10" s="1"/>
  <c r="AR24" i="10" s="1"/>
  <c r="AP26" i="10"/>
  <c r="AP20" i="10"/>
  <c r="AM26" i="10"/>
  <c r="AU18" i="10"/>
  <c r="AO19" i="10"/>
  <c r="AO101" i="10" s="1"/>
  <c r="AO64" i="10"/>
  <c r="R12" i="19"/>
  <c r="D19" i="19"/>
  <c r="D50" i="19" s="1"/>
  <c r="D52" i="19" s="1"/>
  <c r="A452" i="7"/>
  <c r="F310" i="7"/>
  <c r="E13" i="19" s="1"/>
  <c r="N310" i="7"/>
  <c r="G310" i="7"/>
  <c r="G502" i="7" s="1"/>
  <c r="A14" i="6"/>
  <c r="H14" i="6"/>
  <c r="A22" i="6"/>
  <c r="A18" i="6"/>
  <c r="A23" i="6"/>
  <c r="A19" i="6"/>
  <c r="A15" i="6"/>
  <c r="A20" i="6"/>
  <c r="A16" i="6"/>
  <c r="A21" i="6"/>
  <c r="A17" i="6"/>
  <c r="R14" i="7"/>
  <c r="Q14" i="7"/>
  <c r="R15" i="7"/>
  <c r="Q15" i="7"/>
  <c r="P310" i="7"/>
  <c r="P502" i="7" s="1"/>
  <c r="AT64" i="10"/>
  <c r="AT91" i="10"/>
  <c r="AO37" i="10"/>
  <c r="G5" i="15" l="1"/>
  <c r="E5" i="15"/>
  <c r="T5" i="16"/>
  <c r="E5" i="16"/>
  <c r="X5" i="16"/>
  <c r="G5" i="16"/>
  <c r="AC5" i="16"/>
  <c r="Z5" i="16"/>
  <c r="W5" i="16"/>
  <c r="AH5" i="16"/>
  <c r="AE5" i="16"/>
  <c r="AG5" i="16"/>
  <c r="AD5" i="16"/>
  <c r="I5" i="16"/>
  <c r="AB5" i="16"/>
  <c r="Y5" i="16"/>
  <c r="U5" i="16"/>
  <c r="H5" i="16"/>
  <c r="J5" i="16"/>
  <c r="K5" i="16"/>
  <c r="P5" i="16" s="1"/>
  <c r="N5" i="16"/>
  <c r="I14" i="6"/>
  <c r="W5" i="15" s="1"/>
  <c r="T5" i="15"/>
  <c r="J16" i="6"/>
  <c r="H5" i="15"/>
  <c r="AD68" i="7"/>
  <c r="AD340" i="7"/>
  <c r="Z262" i="7"/>
  <c r="Z314" i="7"/>
  <c r="AD351" i="7"/>
  <c r="Z322" i="7"/>
  <c r="Q38" i="19"/>
  <c r="AV18" i="10"/>
  <c r="AW18" i="10" s="1"/>
  <c r="AQ20" i="10"/>
  <c r="AR20" i="10" s="1"/>
  <c r="AV20" i="10"/>
  <c r="AW20" i="10" s="1"/>
  <c r="AQ29" i="10"/>
  <c r="AR29" i="10" s="1"/>
  <c r="AQ31" i="10"/>
  <c r="AR31" i="10" s="1"/>
  <c r="AV38" i="10"/>
  <c r="AW38" i="10" s="1"/>
  <c r="AQ17" i="10"/>
  <c r="AR17" i="10" s="1"/>
  <c r="AV15" i="10"/>
  <c r="AW15" i="10" s="1"/>
  <c r="AV22" i="10"/>
  <c r="AW22" i="10" s="1"/>
  <c r="AQ35" i="10"/>
  <c r="AR35" i="10" s="1"/>
  <c r="AQ54" i="10"/>
  <c r="AR54" i="10" s="1"/>
  <c r="AV54" i="10"/>
  <c r="AW54" i="10" s="1"/>
  <c r="AV63" i="10"/>
  <c r="AW63" i="10" s="1"/>
  <c r="AQ71" i="10"/>
  <c r="AR71" i="10" s="1"/>
  <c r="AQ78" i="10"/>
  <c r="AR78" i="10" s="1"/>
  <c r="AV77" i="10"/>
  <c r="AW77" i="10" s="1"/>
  <c r="AV89" i="10"/>
  <c r="AW89" i="10" s="1"/>
  <c r="AV84" i="10"/>
  <c r="AW84" i="10" s="1"/>
  <c r="AV44" i="10"/>
  <c r="AW44" i="10" s="1"/>
  <c r="AQ50" i="10"/>
  <c r="AR50" i="10" s="1"/>
  <c r="AV52" i="10"/>
  <c r="AW52" i="10" s="1"/>
  <c r="AQ60" i="10"/>
  <c r="AR60" i="10" s="1"/>
  <c r="AV59" i="10"/>
  <c r="AW59" i="10" s="1"/>
  <c r="AQ68" i="10"/>
  <c r="AR68" i="10" s="1"/>
  <c r="AV81" i="10"/>
  <c r="AW81" i="10" s="1"/>
  <c r="AV90" i="10"/>
  <c r="AW90" i="10" s="1"/>
  <c r="AQ26" i="10"/>
  <c r="AR26" i="10" s="1"/>
  <c r="AX26" i="10" s="1"/>
  <c r="AY26" i="10" s="1"/>
  <c r="AV27" i="10"/>
  <c r="AW27" i="10" s="1"/>
  <c r="AQ32" i="10"/>
  <c r="AR32" i="10" s="1"/>
  <c r="AQ42" i="10"/>
  <c r="AR42" i="10" s="1"/>
  <c r="AV43" i="10"/>
  <c r="AW43" i="10" s="1"/>
  <c r="AQ16" i="10"/>
  <c r="AR16" i="10" s="1"/>
  <c r="AQ36" i="10"/>
  <c r="AR36" i="10" s="1"/>
  <c r="AV33" i="10"/>
  <c r="AW33" i="10" s="1"/>
  <c r="AV45" i="10"/>
  <c r="AW45" i="10" s="1"/>
  <c r="AQ53" i="10"/>
  <c r="AR53" i="10" s="1"/>
  <c r="AQ57" i="10"/>
  <c r="AR57" i="10" s="1"/>
  <c r="AV62" i="10"/>
  <c r="AW62" i="10" s="1"/>
  <c r="AQ72" i="10"/>
  <c r="AR72" i="10" s="1"/>
  <c r="AV70" i="10"/>
  <c r="AW70" i="10" s="1"/>
  <c r="AQ79" i="10"/>
  <c r="AR79" i="10" s="1"/>
  <c r="AV74" i="10"/>
  <c r="AW74" i="10" s="1"/>
  <c r="AQ90" i="10"/>
  <c r="AR90" i="10" s="1"/>
  <c r="AV88" i="10"/>
  <c r="AW88" i="10" s="1"/>
  <c r="AV96" i="10"/>
  <c r="AW96" i="10" s="1"/>
  <c r="AV41" i="10"/>
  <c r="AW41" i="10" s="1"/>
  <c r="AQ47" i="10"/>
  <c r="AR47" i="10" s="1"/>
  <c r="AV53" i="10"/>
  <c r="AW53" i="10" s="1"/>
  <c r="AV48" i="10"/>
  <c r="AW48" i="10" s="1"/>
  <c r="AQ61" i="10"/>
  <c r="AR61" i="10" s="1"/>
  <c r="AV56" i="10"/>
  <c r="AW56" i="10" s="1"/>
  <c r="AQ65" i="10"/>
  <c r="AR65" i="10" s="1"/>
  <c r="AV66" i="10"/>
  <c r="AW66" i="10" s="1"/>
  <c r="AQ75" i="10"/>
  <c r="AR75" i="10" s="1"/>
  <c r="AV80" i="10"/>
  <c r="AW80" i="10" s="1"/>
  <c r="AQ86" i="10"/>
  <c r="AR86" i="10" s="1"/>
  <c r="AV85" i="10"/>
  <c r="AW85" i="10" s="1"/>
  <c r="AV95" i="10"/>
  <c r="AW95" i="10" s="1"/>
  <c r="AV93" i="10"/>
  <c r="AW93" i="10" s="1"/>
  <c r="AD409" i="7"/>
  <c r="AD284" i="7"/>
  <c r="Z399" i="7"/>
  <c r="AD72" i="7"/>
  <c r="AD357" i="7"/>
  <c r="Z446" i="7"/>
  <c r="AD58" i="7"/>
  <c r="AD59" i="7"/>
  <c r="Z382" i="7"/>
  <c r="Z321" i="7"/>
  <c r="Z194" i="7"/>
  <c r="AD262" i="7"/>
  <c r="Z141" i="7"/>
  <c r="Z278" i="7"/>
  <c r="Z163" i="7"/>
  <c r="AD70" i="7"/>
  <c r="AD186" i="7"/>
  <c r="AD276" i="7"/>
  <c r="AD41" i="7"/>
  <c r="AD298" i="7"/>
  <c r="AD175" i="7"/>
  <c r="AD375" i="7"/>
  <c r="AD389" i="7"/>
  <c r="AD431" i="7"/>
  <c r="Z182" i="7"/>
  <c r="Z345" i="7"/>
  <c r="Z402" i="7"/>
  <c r="AD352" i="7"/>
  <c r="Z415" i="7"/>
  <c r="Z31" i="7"/>
  <c r="Z419" i="7"/>
  <c r="AD325" i="7"/>
  <c r="AD63" i="7"/>
  <c r="Z394" i="7"/>
  <c r="Z330" i="7"/>
  <c r="Z384" i="7"/>
  <c r="Z197" i="7"/>
  <c r="AD323" i="7"/>
  <c r="Z393" i="7"/>
  <c r="Z343" i="7"/>
  <c r="AD364" i="7"/>
  <c r="AD427" i="7"/>
  <c r="AD443" i="7"/>
  <c r="Z157" i="7"/>
  <c r="Z363" i="7"/>
  <c r="AD337" i="7"/>
  <c r="AD356" i="7"/>
  <c r="AD155" i="7"/>
  <c r="AD359" i="7"/>
  <c r="AD420" i="7"/>
  <c r="AD147" i="7"/>
  <c r="AD271" i="7"/>
  <c r="Z149" i="7"/>
  <c r="AD150" i="7"/>
  <c r="AD347" i="7"/>
  <c r="Z392" i="7"/>
  <c r="Z376" i="7"/>
  <c r="Z271" i="7"/>
  <c r="AD377" i="7"/>
  <c r="AD332" i="7"/>
  <c r="AD411" i="7"/>
  <c r="Z341" i="7"/>
  <c r="K17" i="6"/>
  <c r="K18" i="6"/>
  <c r="K22" i="6"/>
  <c r="K21" i="6"/>
  <c r="K20" i="6"/>
  <c r="K24" i="6"/>
  <c r="W310" i="7"/>
  <c r="X310" i="7"/>
  <c r="AD436" i="7"/>
  <c r="AD415" i="7"/>
  <c r="Z435" i="7"/>
  <c r="AD407" i="7"/>
  <c r="AD373" i="7"/>
  <c r="AO46" i="10"/>
  <c r="AU17" i="10"/>
  <c r="AP23" i="10"/>
  <c r="AQ23" i="10" s="1"/>
  <c r="AR23" i="10" s="1"/>
  <c r="AU21" i="10"/>
  <c r="AP34" i="10"/>
  <c r="AP30" i="10"/>
  <c r="AM43" i="10"/>
  <c r="AM39" i="10"/>
  <c r="AO55" i="10"/>
  <c r="AP51" i="10"/>
  <c r="AU51" i="10"/>
  <c r="AP56" i="10"/>
  <c r="AP58" i="10"/>
  <c r="AU60" i="10"/>
  <c r="AM71" i="10"/>
  <c r="AP69" i="10"/>
  <c r="AU71" i="10"/>
  <c r="AP74" i="10"/>
  <c r="AP76" i="10"/>
  <c r="AU78" i="10"/>
  <c r="AM89" i="10"/>
  <c r="AU87" i="10"/>
  <c r="AP18" i="10"/>
  <c r="AP25" i="10"/>
  <c r="AQ25" i="10" s="1"/>
  <c r="AR25" i="10" s="1"/>
  <c r="AP21" i="10"/>
  <c r="AQ21" i="10" s="1"/>
  <c r="AR21" i="10" s="1"/>
  <c r="AU23" i="10"/>
  <c r="AU36" i="10"/>
  <c r="AU32" i="10"/>
  <c r="AP45" i="10"/>
  <c r="AP41" i="10"/>
  <c r="AU40" i="10"/>
  <c r="AM51" i="10"/>
  <c r="AP49" i="10"/>
  <c r="AQ49" i="10" s="1"/>
  <c r="AR49" i="10" s="1"/>
  <c r="AU49" i="10"/>
  <c r="AV49" i="10" s="1"/>
  <c r="AW49" i="10" s="1"/>
  <c r="AM60" i="10"/>
  <c r="AP62" i="10"/>
  <c r="AM65" i="10"/>
  <c r="AM69" i="10"/>
  <c r="AU65" i="10"/>
  <c r="AU67" i="10"/>
  <c r="AP80" i="10"/>
  <c r="AM83" i="10"/>
  <c r="AM85" i="10"/>
  <c r="AP89" i="10"/>
  <c r="AP85" i="10"/>
  <c r="AM94" i="10"/>
  <c r="AP94" i="10"/>
  <c r="AO82" i="10"/>
  <c r="AD428" i="7"/>
  <c r="AD424" i="7"/>
  <c r="AD433" i="7"/>
  <c r="AD418" i="7"/>
  <c r="AD439" i="7"/>
  <c r="Z427" i="7"/>
  <c r="AU25" i="10"/>
  <c r="AU30" i="10"/>
  <c r="AP43" i="10"/>
  <c r="AP27" i="10"/>
  <c r="AQ27" i="10" s="1"/>
  <c r="AR27" i="10" s="1"/>
  <c r="AU34" i="10"/>
  <c r="AP39" i="10"/>
  <c r="AM47" i="10"/>
  <c r="AM56" i="10"/>
  <c r="AU69" i="10"/>
  <c r="AM74" i="10"/>
  <c r="AM78" i="10"/>
  <c r="AU76" i="10"/>
  <c r="AP83" i="10"/>
  <c r="AU83" i="10"/>
  <c r="AM96" i="10"/>
  <c r="AP92" i="10"/>
  <c r="AQ92" i="10" s="1"/>
  <c r="AU92" i="10"/>
  <c r="AV92" i="10" s="1"/>
  <c r="AU94" i="10"/>
  <c r="AP15" i="10"/>
  <c r="AU16" i="10"/>
  <c r="AU24" i="10"/>
  <c r="AP33" i="10"/>
  <c r="AU29" i="10"/>
  <c r="AU35" i="10"/>
  <c r="AU31" i="10"/>
  <c r="AM42" i="10"/>
  <c r="AP38" i="10"/>
  <c r="AP44" i="10"/>
  <c r="AP40" i="10"/>
  <c r="AU42" i="10"/>
  <c r="AM53" i="10"/>
  <c r="AU47" i="10"/>
  <c r="AM62" i="10"/>
  <c r="AU58" i="10"/>
  <c r="AM67" i="10"/>
  <c r="AP67" i="10"/>
  <c r="AM87" i="10"/>
  <c r="AP87" i="10"/>
  <c r="AM92" i="10"/>
  <c r="AP96" i="10"/>
  <c r="AU39" i="10"/>
  <c r="AM52" i="10"/>
  <c r="AP52" i="10"/>
  <c r="AP48" i="10"/>
  <c r="AQ48" i="10" s="1"/>
  <c r="AR48" i="10" s="1"/>
  <c r="AU50" i="10"/>
  <c r="AM61" i="10"/>
  <c r="AM57" i="10"/>
  <c r="AP63" i="10"/>
  <c r="AP59" i="10"/>
  <c r="AU61" i="10"/>
  <c r="AU57" i="10"/>
  <c r="AM72" i="10"/>
  <c r="AM70" i="10"/>
  <c r="AM68" i="10"/>
  <c r="AP70" i="10"/>
  <c r="AP66" i="10"/>
  <c r="AU72" i="10"/>
  <c r="AU68" i="10"/>
  <c r="AP81" i="10"/>
  <c r="AP77" i="10"/>
  <c r="AU79" i="10"/>
  <c r="AU75" i="10"/>
  <c r="AM90" i="10"/>
  <c r="AM86" i="10"/>
  <c r="AP88" i="10"/>
  <c r="AP84" i="10"/>
  <c r="AU86" i="10"/>
  <c r="AM95" i="10"/>
  <c r="AP97" i="10"/>
  <c r="AQ97" i="10" s="1"/>
  <c r="AR97" i="10" s="1"/>
  <c r="AP95" i="10"/>
  <c r="AP93" i="10"/>
  <c r="AQ93" i="10" s="1"/>
  <c r="AR93" i="10" s="1"/>
  <c r="AU97" i="10"/>
  <c r="AV97" i="10" s="1"/>
  <c r="AW97" i="10" s="1"/>
  <c r="Z430" i="7"/>
  <c r="AU14" i="10"/>
  <c r="AV14" i="10" s="1"/>
  <c r="AM27" i="10"/>
  <c r="AM25" i="10"/>
  <c r="Z181" i="7"/>
  <c r="AD23" i="7"/>
  <c r="AD252" i="7"/>
  <c r="AO28" i="10"/>
  <c r="Z405" i="7"/>
  <c r="AD385" i="7"/>
  <c r="Z369" i="7"/>
  <c r="Z351" i="7"/>
  <c r="Z407" i="7"/>
  <c r="Z391" i="7"/>
  <c r="Z375" i="7"/>
  <c r="AD353" i="7"/>
  <c r="AD365" i="7"/>
  <c r="AD397" i="7"/>
  <c r="AD437" i="7"/>
  <c r="AD440" i="7"/>
  <c r="AD445" i="7"/>
  <c r="Z436" i="7"/>
  <c r="Z438" i="7"/>
  <c r="Z418" i="7"/>
  <c r="AD423" i="7"/>
  <c r="Z443" i="7"/>
  <c r="AD441" i="7"/>
  <c r="AD444" i="7"/>
  <c r="Z437" i="7"/>
  <c r="Z445" i="7"/>
  <c r="AD425" i="7"/>
  <c r="AD417" i="7"/>
  <c r="Z417" i="7"/>
  <c r="Z442" i="7"/>
  <c r="AD434" i="7"/>
  <c r="AD442" i="7"/>
  <c r="Z428" i="7"/>
  <c r="Z424" i="7"/>
  <c r="AD421" i="7"/>
  <c r="AD429" i="7"/>
  <c r="Z421" i="7"/>
  <c r="Z429" i="7"/>
  <c r="AD446" i="7"/>
  <c r="AD435" i="7"/>
  <c r="Z420" i="7"/>
  <c r="Z444" i="7"/>
  <c r="Z440" i="7"/>
  <c r="AD416" i="7"/>
  <c r="Z425" i="7"/>
  <c r="Z416" i="7"/>
  <c r="AD422" i="7"/>
  <c r="Z426" i="7"/>
  <c r="Z439" i="7"/>
  <c r="AD419" i="7"/>
  <c r="Z441" i="7"/>
  <c r="Z433" i="7"/>
  <c r="AD432" i="7"/>
  <c r="Z432" i="7"/>
  <c r="Z422" i="7"/>
  <c r="AD426" i="7"/>
  <c r="Z434" i="7"/>
  <c r="AD430" i="7"/>
  <c r="AD438" i="7"/>
  <c r="Z423" i="7"/>
  <c r="AP14" i="10"/>
  <c r="AQ14" i="10" s="1"/>
  <c r="Z266" i="7"/>
  <c r="AD77" i="7"/>
  <c r="AD27" i="7"/>
  <c r="AD39" i="7"/>
  <c r="Z75" i="7"/>
  <c r="Z165" i="7"/>
  <c r="Z162" i="7"/>
  <c r="Z77" i="7"/>
  <c r="AD138" i="7"/>
  <c r="S13" i="19"/>
  <c r="E19" i="19"/>
  <c r="AB312" i="7"/>
  <c r="AO73" i="10"/>
  <c r="AD363" i="7"/>
  <c r="Z335" i="7"/>
  <c r="AD328" i="7"/>
  <c r="AD381" i="7"/>
  <c r="R50" i="19"/>
  <c r="R52" i="19" s="1"/>
  <c r="R19" i="19"/>
  <c r="AM23" i="10"/>
  <c r="AD360" i="7"/>
  <c r="AD369" i="7"/>
  <c r="AM22" i="10"/>
  <c r="S312" i="7"/>
  <c r="AD498" i="7"/>
  <c r="AD406" i="7"/>
  <c r="Z355" i="7"/>
  <c r="Z327" i="7"/>
  <c r="AD412" i="7"/>
  <c r="Z174" i="7"/>
  <c r="Z43" i="7"/>
  <c r="AD185" i="7"/>
  <c r="AD146" i="7"/>
  <c r="AD167" i="7"/>
  <c r="AD67" i="7"/>
  <c r="AD51" i="7"/>
  <c r="AD21" i="7"/>
  <c r="W312" i="7"/>
  <c r="T312" i="7"/>
  <c r="Z354" i="7"/>
  <c r="AD361" i="7"/>
  <c r="AD391" i="7"/>
  <c r="AD171" i="7"/>
  <c r="AD139" i="7"/>
  <c r="AD55" i="7"/>
  <c r="AD69" i="7"/>
  <c r="AD35" i="7"/>
  <c r="AD283" i="7"/>
  <c r="Z383" i="7"/>
  <c r="AD350" i="7"/>
  <c r="Z389" i="7"/>
  <c r="Z353" i="7"/>
  <c r="Z366" i="7"/>
  <c r="Z373" i="7"/>
  <c r="Z282" i="7"/>
  <c r="AD374" i="7"/>
  <c r="AD401" i="7"/>
  <c r="AD349" i="7"/>
  <c r="Z377" i="7"/>
  <c r="Z357" i="7"/>
  <c r="AD327" i="7"/>
  <c r="Z356" i="7"/>
  <c r="Z350" i="7"/>
  <c r="Z358" i="7"/>
  <c r="AD405" i="7"/>
  <c r="AD393" i="7"/>
  <c r="AD20" i="7"/>
  <c r="AA312" i="7"/>
  <c r="X312" i="7"/>
  <c r="Z409" i="7"/>
  <c r="Z325" i="7"/>
  <c r="AD329" i="7"/>
  <c r="AD326" i="7"/>
  <c r="Z362" i="7"/>
  <c r="Z347" i="7"/>
  <c r="Z329" i="7"/>
  <c r="Z411" i="7"/>
  <c r="AD410" i="7"/>
  <c r="AD370" i="7"/>
  <c r="AD366" i="7"/>
  <c r="AD342" i="7"/>
  <c r="AD334" i="7"/>
  <c r="AD398" i="7"/>
  <c r="Z410" i="7"/>
  <c r="AD354" i="7"/>
  <c r="AD390" i="7"/>
  <c r="Z368" i="7"/>
  <c r="Z370" i="7"/>
  <c r="AD380" i="7"/>
  <c r="AD367" i="7"/>
  <c r="Z380" i="7"/>
  <c r="Z395" i="7"/>
  <c r="AD395" i="7"/>
  <c r="AD379" i="7"/>
  <c r="Z401" i="7"/>
  <c r="AD400" i="7"/>
  <c r="Z352" i="7"/>
  <c r="Z349" i="7"/>
  <c r="AD343" i="7"/>
  <c r="Z344" i="7"/>
  <c r="Z374" i="7"/>
  <c r="AD386" i="7"/>
  <c r="Z342" i="7"/>
  <c r="Z334" i="7"/>
  <c r="Z398" i="7"/>
  <c r="Z390" i="7"/>
  <c r="AD404" i="7"/>
  <c r="AD372" i="7"/>
  <c r="AD341" i="7"/>
  <c r="Z404" i="7"/>
  <c r="Z372" i="7"/>
  <c r="Z367" i="7"/>
  <c r="AD345" i="7"/>
  <c r="Z365" i="7"/>
  <c r="AD344" i="7"/>
  <c r="Z403" i="7"/>
  <c r="Z371" i="7"/>
  <c r="AD399" i="7"/>
  <c r="AD383" i="7"/>
  <c r="Z385" i="7"/>
  <c r="AD392" i="7"/>
  <c r="AD355" i="7"/>
  <c r="AD142" i="7"/>
  <c r="Z323" i="7"/>
  <c r="Z316" i="7"/>
  <c r="Z364" i="7"/>
  <c r="AD378" i="7"/>
  <c r="Z406" i="7"/>
  <c r="AD346" i="7"/>
  <c r="AD338" i="7"/>
  <c r="Z386" i="7"/>
  <c r="Z326" i="7"/>
  <c r="Z360" i="7"/>
  <c r="AD362" i="7"/>
  <c r="AD394" i="7"/>
  <c r="AD358" i="7"/>
  <c r="AD368" i="7"/>
  <c r="AD402" i="7"/>
  <c r="AD396" i="7"/>
  <c r="Z412" i="7"/>
  <c r="Z348" i="7"/>
  <c r="Z397" i="7"/>
  <c r="Z396" i="7"/>
  <c r="Z331" i="7"/>
  <c r="Z332" i="7"/>
  <c r="Z379" i="7"/>
  <c r="AD403" i="7"/>
  <c r="AD387" i="7"/>
  <c r="AD371" i="7"/>
  <c r="AD384" i="7"/>
  <c r="Z361" i="7"/>
  <c r="AD335" i="7"/>
  <c r="Z378" i="7"/>
  <c r="Z346" i="7"/>
  <c r="Z338" i="7"/>
  <c r="AD382" i="7"/>
  <c r="AD388" i="7"/>
  <c r="AD331" i="7"/>
  <c r="Z359" i="7"/>
  <c r="Z340" i="7"/>
  <c r="Z381" i="7"/>
  <c r="Z388" i="7"/>
  <c r="Z333" i="7"/>
  <c r="Z387" i="7"/>
  <c r="AD408" i="7"/>
  <c r="AD376" i="7"/>
  <c r="Z339" i="7"/>
  <c r="AD339" i="7"/>
  <c r="AD333" i="7"/>
  <c r="AD316" i="7"/>
  <c r="AN82" i="10"/>
  <c r="AS64" i="10"/>
  <c r="Z193" i="7"/>
  <c r="Z145" i="7"/>
  <c r="AD319" i="7"/>
  <c r="AD314" i="7"/>
  <c r="AD272" i="7"/>
  <c r="Z269" i="7"/>
  <c r="Z258" i="7"/>
  <c r="Z72" i="7"/>
  <c r="Z60" i="7"/>
  <c r="AD321" i="7"/>
  <c r="N42" i="19"/>
  <c r="Z490" i="7"/>
  <c r="AD322" i="7"/>
  <c r="Z319" i="7"/>
  <c r="AD315" i="7"/>
  <c r="Z315" i="7"/>
  <c r="AD320" i="7"/>
  <c r="Z267" i="7"/>
  <c r="Z71" i="7"/>
  <c r="Z40" i="7"/>
  <c r="AD193" i="7"/>
  <c r="AM24" i="10"/>
  <c r="AM21" i="10"/>
  <c r="Z449" i="7"/>
  <c r="AD301" i="7"/>
  <c r="Z301" i="7"/>
  <c r="Z275" i="7"/>
  <c r="Z42" i="7"/>
  <c r="Z190" i="7"/>
  <c r="Z277" i="7"/>
  <c r="Z160" i="7"/>
  <c r="AT82" i="10"/>
  <c r="AI98" i="10"/>
  <c r="AI103" i="10" s="1"/>
  <c r="AT73" i="10"/>
  <c r="AT46" i="10"/>
  <c r="AD448" i="7"/>
  <c r="AD495" i="7"/>
  <c r="T413" i="7"/>
  <c r="AD263" i="7"/>
  <c r="AD16" i="7"/>
  <c r="AD191" i="7"/>
  <c r="AD449" i="7"/>
  <c r="Q42" i="19"/>
  <c r="AD275" i="7"/>
  <c r="AB413" i="7"/>
  <c r="AD492" i="7"/>
  <c r="Z191" i="7"/>
  <c r="Z297" i="7"/>
  <c r="Z263" i="7"/>
  <c r="Z44" i="7"/>
  <c r="Z450" i="7"/>
  <c r="Z498" i="7"/>
  <c r="X413" i="7"/>
  <c r="Z491" i="7"/>
  <c r="Z285" i="7"/>
  <c r="Z296" i="7"/>
  <c r="Z305" i="7"/>
  <c r="Z260" i="7"/>
  <c r="Z153" i="7"/>
  <c r="Z20" i="7"/>
  <c r="Z283" i="7"/>
  <c r="Z166" i="7"/>
  <c r="AD491" i="7"/>
  <c r="N38" i="19"/>
  <c r="AD450" i="7"/>
  <c r="AB451" i="7"/>
  <c r="X493" i="7"/>
  <c r="S451" i="7"/>
  <c r="AA493" i="7"/>
  <c r="AN64" i="10"/>
  <c r="AN37" i="10"/>
  <c r="Z270" i="7"/>
  <c r="AD497" i="7"/>
  <c r="Z495" i="7"/>
  <c r="X451" i="7"/>
  <c r="AB493" i="7"/>
  <c r="Z448" i="7"/>
  <c r="Z496" i="7"/>
  <c r="Z492" i="7"/>
  <c r="S413" i="7"/>
  <c r="S493" i="7"/>
  <c r="W413" i="7"/>
  <c r="AA451" i="7"/>
  <c r="T493" i="7"/>
  <c r="AD447" i="7"/>
  <c r="Z497" i="7"/>
  <c r="W451" i="7"/>
  <c r="AA413" i="7"/>
  <c r="W493" i="7"/>
  <c r="AN55" i="10"/>
  <c r="AN91" i="10"/>
  <c r="T451" i="7"/>
  <c r="AD496" i="7"/>
  <c r="F502" i="7"/>
  <c r="AD192" i="7"/>
  <c r="AD190" i="7"/>
  <c r="Z152" i="7"/>
  <c r="AD259" i="7"/>
  <c r="AD257" i="7"/>
  <c r="A1" i="6"/>
  <c r="A1" i="15" s="1"/>
  <c r="A6" i="15" s="1"/>
  <c r="G6" i="15" s="1"/>
  <c r="H26" i="6"/>
  <c r="AD38" i="7"/>
  <c r="AD273" i="7"/>
  <c r="AD144" i="7"/>
  <c r="Z144" i="7"/>
  <c r="Z142" i="7"/>
  <c r="AD36" i="7"/>
  <c r="AD194" i="7"/>
  <c r="AD157" i="7"/>
  <c r="Z58" i="7"/>
  <c r="Z172" i="7"/>
  <c r="Z257" i="7"/>
  <c r="Z281" i="7"/>
  <c r="AD50" i="7"/>
  <c r="Z164" i="7"/>
  <c r="AD42" i="7"/>
  <c r="AD277" i="7"/>
  <c r="AD164" i="7"/>
  <c r="AD198" i="7"/>
  <c r="AD141" i="7"/>
  <c r="AD265" i="7"/>
  <c r="Z26" i="7"/>
  <c r="Z70" i="7"/>
  <c r="Z38" i="7"/>
  <c r="Z273" i="7"/>
  <c r="AD184" i="7"/>
  <c r="Z74" i="7"/>
  <c r="AD62" i="7"/>
  <c r="AD303" i="7"/>
  <c r="AD269" i="7"/>
  <c r="Z66" i="7"/>
  <c r="Z148" i="7"/>
  <c r="Z22" i="7"/>
  <c r="Z196" i="7"/>
  <c r="Z180" i="7"/>
  <c r="Z261" i="7"/>
  <c r="Z21" i="7"/>
  <c r="Z36" i="7"/>
  <c r="Z178" i="7"/>
  <c r="AD14" i="7"/>
  <c r="Z259" i="7"/>
  <c r="Z299" i="7"/>
  <c r="Z34" i="7"/>
  <c r="AD295" i="7"/>
  <c r="Z255" i="7"/>
  <c r="Z176" i="7"/>
  <c r="AD307" i="7"/>
  <c r="AD148" i="7"/>
  <c r="Z54" i="7"/>
  <c r="AD196" i="7"/>
  <c r="Z188" i="7"/>
  <c r="Z265" i="7"/>
  <c r="AD168" i="7"/>
  <c r="AD251" i="7"/>
  <c r="AD46" i="7"/>
  <c r="AD299" i="7"/>
  <c r="AD160" i="7"/>
  <c r="Z50" i="7"/>
  <c r="AD255" i="7"/>
  <c r="AD34" i="7"/>
  <c r="AD188" i="7"/>
  <c r="AD32" i="7"/>
  <c r="AD174" i="7"/>
  <c r="Z185" i="7"/>
  <c r="Z146" i="7"/>
  <c r="Z76" i="7"/>
  <c r="AD56" i="7"/>
  <c r="Z175" i="7"/>
  <c r="Z147" i="7"/>
  <c r="Z59" i="7"/>
  <c r="Z19" i="7"/>
  <c r="Z39" i="7"/>
  <c r="AD73" i="7"/>
  <c r="Z300" i="7"/>
  <c r="AD308" i="7"/>
  <c r="Z298" i="7"/>
  <c r="Z276" i="7"/>
  <c r="AD306" i="7"/>
  <c r="AD189" i="7"/>
  <c r="Z150" i="7"/>
  <c r="Z161" i="7"/>
  <c r="Z64" i="7"/>
  <c r="AD44" i="7"/>
  <c r="AD24" i="7"/>
  <c r="AD159" i="7"/>
  <c r="AD65" i="7"/>
  <c r="AD49" i="7"/>
  <c r="AD29" i="7"/>
  <c r="AD33" i="7"/>
  <c r="AD300" i="7"/>
  <c r="AD278" i="7"/>
  <c r="Z254" i="7"/>
  <c r="Z279" i="7"/>
  <c r="Z68" i="7"/>
  <c r="AD48" i="7"/>
  <c r="AD28" i="7"/>
  <c r="Z159" i="7"/>
  <c r="Z65" i="7"/>
  <c r="Z49" i="7"/>
  <c r="Z29" i="7"/>
  <c r="Z33" i="7"/>
  <c r="Z198" i="7"/>
  <c r="AD152" i="7"/>
  <c r="AD165" i="7"/>
  <c r="AD52" i="7"/>
  <c r="AD179" i="7"/>
  <c r="AD187" i="7"/>
  <c r="Z24" i="7"/>
  <c r="Z171" i="7"/>
  <c r="Z139" i="7"/>
  <c r="Z55" i="7"/>
  <c r="Z69" i="7"/>
  <c r="Z35" i="7"/>
  <c r="Z309" i="7"/>
  <c r="Z308" i="7"/>
  <c r="Z280" i="7"/>
  <c r="Z264" i="7"/>
  <c r="AD178" i="7"/>
  <c r="Z179" i="7"/>
  <c r="AD154" i="7"/>
  <c r="Z48" i="7"/>
  <c r="Z28" i="7"/>
  <c r="AD177" i="7"/>
  <c r="AD151" i="7"/>
  <c r="AD61" i="7"/>
  <c r="AD45" i="7"/>
  <c r="AD25" i="7"/>
  <c r="Z73" i="7"/>
  <c r="AD282" i="7"/>
  <c r="AD266" i="7"/>
  <c r="AD182" i="7"/>
  <c r="Z154" i="7"/>
  <c r="Z41" i="7"/>
  <c r="AD163" i="7"/>
  <c r="Z52" i="7"/>
  <c r="Z32" i="7"/>
  <c r="Z177" i="7"/>
  <c r="Z151" i="7"/>
  <c r="Z61" i="7"/>
  <c r="Z45" i="7"/>
  <c r="Z25" i="7"/>
  <c r="Z251" i="7"/>
  <c r="AD261" i="7"/>
  <c r="AD74" i="7"/>
  <c r="Z140" i="7"/>
  <c r="AD18" i="7"/>
  <c r="Z168" i="7"/>
  <c r="Z253" i="7"/>
  <c r="AD140" i="7"/>
  <c r="Z46" i="7"/>
  <c r="AD197" i="7"/>
  <c r="AD31" i="7"/>
  <c r="Z158" i="7"/>
  <c r="AD149" i="7"/>
  <c r="AD161" i="7"/>
  <c r="Z167" i="7"/>
  <c r="Z67" i="7"/>
  <c r="Z51" i="7"/>
  <c r="Z27" i="7"/>
  <c r="Z306" i="7"/>
  <c r="Z284" i="7"/>
  <c r="Z268" i="7"/>
  <c r="Z252" i="7"/>
  <c r="AD162" i="7"/>
  <c r="AD183" i="7"/>
  <c r="AD76" i="7"/>
  <c r="AD173" i="7"/>
  <c r="AD143" i="7"/>
  <c r="AD57" i="7"/>
  <c r="AD153" i="7"/>
  <c r="AD17" i="7"/>
  <c r="AD270" i="7"/>
  <c r="AD305" i="7"/>
  <c r="AD297" i="7"/>
  <c r="Z256" i="7"/>
  <c r="Z186" i="7"/>
  <c r="AD166" i="7"/>
  <c r="AD158" i="7"/>
  <c r="Z138" i="7"/>
  <c r="Z173" i="7"/>
  <c r="Z143" i="7"/>
  <c r="Z57" i="7"/>
  <c r="Z17" i="7"/>
  <c r="AD75" i="7"/>
  <c r="AD253" i="7"/>
  <c r="AD281" i="7"/>
  <c r="Z156" i="7"/>
  <c r="Z30" i="7"/>
  <c r="Z192" i="7"/>
  <c r="Z295" i="7"/>
  <c r="AD66" i="7"/>
  <c r="Z307" i="7"/>
  <c r="AD22" i="7"/>
  <c r="AD180" i="7"/>
  <c r="AD285" i="7"/>
  <c r="Z184" i="7"/>
  <c r="AD156" i="7"/>
  <c r="Z62" i="7"/>
  <c r="Z303" i="7"/>
  <c r="AD195" i="7"/>
  <c r="AD170" i="7"/>
  <c r="Z155" i="7"/>
  <c r="Z63" i="7"/>
  <c r="Z47" i="7"/>
  <c r="Z23" i="7"/>
  <c r="Z16" i="7"/>
  <c r="Z272" i="7"/>
  <c r="AD280" i="7"/>
  <c r="AD264" i="7"/>
  <c r="AD254" i="7"/>
  <c r="AD256" i="7"/>
  <c r="AD71" i="7"/>
  <c r="Z187" i="7"/>
  <c r="AD60" i="7"/>
  <c r="AD40" i="7"/>
  <c r="AD169" i="7"/>
  <c r="AD53" i="7"/>
  <c r="AD145" i="7"/>
  <c r="AD37" i="7"/>
  <c r="AD296" i="7"/>
  <c r="AD274" i="7"/>
  <c r="AD267" i="7"/>
  <c r="AD260" i="7"/>
  <c r="Z189" i="7"/>
  <c r="Z170" i="7"/>
  <c r="AD181" i="7"/>
  <c r="AD43" i="7"/>
  <c r="Z183" i="7"/>
  <c r="AD64" i="7"/>
  <c r="Z169" i="7"/>
  <c r="Z53" i="7"/>
  <c r="Z37" i="7"/>
  <c r="AA310" i="7"/>
  <c r="AB310" i="7"/>
  <c r="S310" i="7"/>
  <c r="T310" i="7"/>
  <c r="AS91" i="10"/>
  <c r="AS73" i="10"/>
  <c r="AS55" i="10"/>
  <c r="AS37" i="10"/>
  <c r="AS19" i="10"/>
  <c r="AS101" i="10" s="1"/>
  <c r="AT98" i="10"/>
  <c r="AT103" i="10" s="1"/>
  <c r="AT28" i="10"/>
  <c r="AI37" i="10"/>
  <c r="AI46" i="10"/>
  <c r="AI73" i="10"/>
  <c r="AN28" i="10"/>
  <c r="AN46" i="10"/>
  <c r="AN73" i="10"/>
  <c r="AI19" i="10"/>
  <c r="AI101" i="10" s="1"/>
  <c r="AS82" i="10"/>
  <c r="AS46" i="10"/>
  <c r="AS28" i="10"/>
  <c r="AI91" i="10"/>
  <c r="AI64" i="10"/>
  <c r="AT37" i="10"/>
  <c r="AT55" i="10"/>
  <c r="AN98" i="10"/>
  <c r="AN103" i="10" s="1"/>
  <c r="AI55" i="10"/>
  <c r="AI28" i="10"/>
  <c r="AS98" i="10"/>
  <c r="AS103" i="10" s="1"/>
  <c r="AN19" i="10"/>
  <c r="AN101" i="10" s="1"/>
  <c r="AT19" i="10"/>
  <c r="AT101" i="10" s="1"/>
  <c r="AI82" i="10"/>
  <c r="AO98" i="10"/>
  <c r="AO103" i="10" s="1"/>
  <c r="AO91" i="10"/>
  <c r="V5" i="16" l="1"/>
  <c r="A26" i="10"/>
  <c r="AA5" i="16"/>
  <c r="AI5" i="16"/>
  <c r="AF5" i="16"/>
  <c r="AD318" i="7"/>
  <c r="Z317" i="7"/>
  <c r="AD317" i="7"/>
  <c r="O5" i="16"/>
  <c r="L5" i="16"/>
  <c r="M5" i="16"/>
  <c r="T6" i="15"/>
  <c r="V6" i="15" s="1"/>
  <c r="E6" i="15"/>
  <c r="AD499" i="7"/>
  <c r="Q39" i="19" s="1"/>
  <c r="K16" i="6"/>
  <c r="W6" i="15"/>
  <c r="J14" i="6"/>
  <c r="X5" i="15" s="1"/>
  <c r="AI5" i="15" s="1"/>
  <c r="AK5" i="15" s="1"/>
  <c r="G42" i="19"/>
  <c r="F42" i="19"/>
  <c r="G38" i="19"/>
  <c r="F38" i="19"/>
  <c r="A7" i="15"/>
  <c r="AX48" i="10"/>
  <c r="AX54" i="10"/>
  <c r="AY54" i="10" s="1"/>
  <c r="AX22" i="10"/>
  <c r="AY22" i="10" s="1"/>
  <c r="AQ95" i="10"/>
  <c r="AR95" i="10" s="1"/>
  <c r="AX95" i="10" s="1"/>
  <c r="AY95" i="10" s="1"/>
  <c r="AQ84" i="10"/>
  <c r="AR84" i="10" s="1"/>
  <c r="AV75" i="10"/>
  <c r="AW75" i="10" s="1"/>
  <c r="AX75" i="10" s="1"/>
  <c r="AY75" i="10" s="1"/>
  <c r="AQ77" i="10"/>
  <c r="AR77" i="10" s="1"/>
  <c r="AV68" i="10"/>
  <c r="AW68" i="10" s="1"/>
  <c r="AX68" i="10" s="1"/>
  <c r="AY68" i="10" s="1"/>
  <c r="AQ66" i="10"/>
  <c r="AR66" i="10" s="1"/>
  <c r="AV61" i="10"/>
  <c r="AW61" i="10" s="1"/>
  <c r="AX61" i="10" s="1"/>
  <c r="AY61" i="10" s="1"/>
  <c r="AQ63" i="10"/>
  <c r="AR63" i="10" s="1"/>
  <c r="AQ96" i="10"/>
  <c r="AR96" i="10" s="1"/>
  <c r="AX96" i="10" s="1"/>
  <c r="AY96" i="10" s="1"/>
  <c r="AQ87" i="10"/>
  <c r="AR87" i="10" s="1"/>
  <c r="AQ67" i="10"/>
  <c r="AR67" i="10" s="1"/>
  <c r="AV58" i="10"/>
  <c r="AW58" i="10" s="1"/>
  <c r="AV47" i="10"/>
  <c r="AW47" i="10" s="1"/>
  <c r="AX47" i="10" s="1"/>
  <c r="AY47" i="10" s="1"/>
  <c r="AV42" i="10"/>
  <c r="AW42" i="10" s="1"/>
  <c r="AX42" i="10" s="1"/>
  <c r="AY42" i="10" s="1"/>
  <c r="AQ44" i="10"/>
  <c r="AR44" i="10" s="1"/>
  <c r="AV35" i="10"/>
  <c r="AW35" i="10" s="1"/>
  <c r="AX35" i="10" s="1"/>
  <c r="AY35" i="10" s="1"/>
  <c r="AQ33" i="10"/>
  <c r="AR33" i="10" s="1"/>
  <c r="AV16" i="10"/>
  <c r="AW16" i="10" s="1"/>
  <c r="AX16" i="10" s="1"/>
  <c r="AY16" i="10" s="1"/>
  <c r="AV94" i="10"/>
  <c r="AW94" i="10" s="1"/>
  <c r="AV83" i="10"/>
  <c r="AW83" i="10" s="1"/>
  <c r="AV76" i="10"/>
  <c r="AW76" i="10" s="1"/>
  <c r="AV34" i="10"/>
  <c r="AW34" i="10" s="1"/>
  <c r="AV30" i="10"/>
  <c r="AW30" i="10" s="1"/>
  <c r="AQ89" i="10"/>
  <c r="AR89" i="10" s="1"/>
  <c r="AX89" i="10" s="1"/>
  <c r="AY89" i="10" s="1"/>
  <c r="AV67" i="10"/>
  <c r="AW67" i="10" s="1"/>
  <c r="AQ62" i="10"/>
  <c r="AR62" i="10" s="1"/>
  <c r="AX62" i="10" s="1"/>
  <c r="AQ41" i="10"/>
  <c r="AR41" i="10" s="1"/>
  <c r="AV32" i="10"/>
  <c r="AW32" i="10" s="1"/>
  <c r="AX32" i="10" s="1"/>
  <c r="AY32" i="10" s="1"/>
  <c r="AV23" i="10"/>
  <c r="AW23" i="10" s="1"/>
  <c r="AX23" i="10" s="1"/>
  <c r="AY23" i="10" s="1"/>
  <c r="AV87" i="10"/>
  <c r="AW87" i="10" s="1"/>
  <c r="AV78" i="10"/>
  <c r="AW78" i="10" s="1"/>
  <c r="AX78" i="10" s="1"/>
  <c r="AY78" i="10" s="1"/>
  <c r="AQ74" i="10"/>
  <c r="AR74" i="10" s="1"/>
  <c r="AX74" i="10" s="1"/>
  <c r="AY74" i="10" s="1"/>
  <c r="AQ69" i="10"/>
  <c r="AR69" i="10" s="1"/>
  <c r="AV60" i="10"/>
  <c r="AW60" i="10" s="1"/>
  <c r="AX60" i="10" s="1"/>
  <c r="AY60" i="10" s="1"/>
  <c r="AQ56" i="10"/>
  <c r="AR56" i="10" s="1"/>
  <c r="AX56" i="10" s="1"/>
  <c r="AY56" i="10" s="1"/>
  <c r="AQ51" i="10"/>
  <c r="AR51" i="10" s="1"/>
  <c r="AQ30" i="10"/>
  <c r="AR30" i="10" s="1"/>
  <c r="AV21" i="10"/>
  <c r="AW21" i="10" s="1"/>
  <c r="AX21" i="10" s="1"/>
  <c r="AY21" i="10" s="1"/>
  <c r="AV17" i="10"/>
  <c r="AW17" i="10" s="1"/>
  <c r="AX17" i="10" s="1"/>
  <c r="AY17" i="10" s="1"/>
  <c r="AX27" i="10"/>
  <c r="AY27" i="10" s="1"/>
  <c r="AX93" i="10"/>
  <c r="AY93" i="10" s="1"/>
  <c r="AX97" i="10"/>
  <c r="AY97" i="10" s="1"/>
  <c r="AV86" i="10"/>
  <c r="AW86" i="10" s="1"/>
  <c r="AX86" i="10" s="1"/>
  <c r="AY86" i="10" s="1"/>
  <c r="AQ88" i="10"/>
  <c r="AR88" i="10" s="1"/>
  <c r="AX90" i="10"/>
  <c r="AY90" i="10" s="1"/>
  <c r="AV79" i="10"/>
  <c r="AW79" i="10" s="1"/>
  <c r="AX79" i="10" s="1"/>
  <c r="AY79" i="10" s="1"/>
  <c r="AQ81" i="10"/>
  <c r="AR81" i="10" s="1"/>
  <c r="AV72" i="10"/>
  <c r="AW72" i="10" s="1"/>
  <c r="AX72" i="10" s="1"/>
  <c r="AY72" i="10" s="1"/>
  <c r="AQ70" i="10"/>
  <c r="AR70" i="10" s="1"/>
  <c r="AX70" i="10" s="1"/>
  <c r="AY70" i="10" s="1"/>
  <c r="AV57" i="10"/>
  <c r="AW57" i="10" s="1"/>
  <c r="AX57" i="10" s="1"/>
  <c r="AY57" i="10" s="1"/>
  <c r="AQ59" i="10"/>
  <c r="AR59" i="10" s="1"/>
  <c r="AV50" i="10"/>
  <c r="AW50" i="10" s="1"/>
  <c r="AX50" i="10" s="1"/>
  <c r="AQ52" i="10"/>
  <c r="AR52" i="10" s="1"/>
  <c r="AX52" i="10" s="1"/>
  <c r="AV39" i="10"/>
  <c r="AW39" i="10" s="1"/>
  <c r="AX53" i="10"/>
  <c r="AY53" i="10" s="1"/>
  <c r="AQ40" i="10"/>
  <c r="AR40" i="10" s="1"/>
  <c r="AQ38" i="10"/>
  <c r="AR38" i="10" s="1"/>
  <c r="AV31" i="10"/>
  <c r="AW31" i="10" s="1"/>
  <c r="AX31" i="10" s="1"/>
  <c r="AY31" i="10" s="1"/>
  <c r="AV29" i="10"/>
  <c r="AW29" i="10" s="1"/>
  <c r="AX29" i="10" s="1"/>
  <c r="AY29" i="10" s="1"/>
  <c r="AV24" i="10"/>
  <c r="AW24" i="10" s="1"/>
  <c r="AX24" i="10" s="1"/>
  <c r="AY24" i="10" s="1"/>
  <c r="AQ15" i="10"/>
  <c r="AR15" i="10" s="1"/>
  <c r="AX15" i="10" s="1"/>
  <c r="AQ83" i="10"/>
  <c r="AR83" i="10" s="1"/>
  <c r="AV69" i="10"/>
  <c r="AW69" i="10" s="1"/>
  <c r="AQ39" i="10"/>
  <c r="AR39" i="10" s="1"/>
  <c r="AQ43" i="10"/>
  <c r="AR43" i="10" s="1"/>
  <c r="AX43" i="10" s="1"/>
  <c r="AY43" i="10" s="1"/>
  <c r="AV25" i="10"/>
  <c r="AW25" i="10" s="1"/>
  <c r="AX25" i="10" s="1"/>
  <c r="AY25" i="10" s="1"/>
  <c r="AQ94" i="10"/>
  <c r="AR94" i="10" s="1"/>
  <c r="AQ85" i="10"/>
  <c r="AR85" i="10" s="1"/>
  <c r="AX85" i="10" s="1"/>
  <c r="AY85" i="10" s="1"/>
  <c r="AQ80" i="10"/>
  <c r="AR80" i="10" s="1"/>
  <c r="AV65" i="10"/>
  <c r="AW65" i="10" s="1"/>
  <c r="AX65" i="10" s="1"/>
  <c r="AY65" i="10" s="1"/>
  <c r="AX49" i="10"/>
  <c r="AY49" i="10" s="1"/>
  <c r="AV40" i="10"/>
  <c r="AW40" i="10" s="1"/>
  <c r="AQ45" i="10"/>
  <c r="AR45" i="10" s="1"/>
  <c r="AV36" i="10"/>
  <c r="AW36" i="10" s="1"/>
  <c r="AX36" i="10" s="1"/>
  <c r="AY36" i="10" s="1"/>
  <c r="AQ18" i="10"/>
  <c r="AR18" i="10" s="1"/>
  <c r="AQ76" i="10"/>
  <c r="AR76" i="10" s="1"/>
  <c r="AV71" i="10"/>
  <c r="AW71" i="10" s="1"/>
  <c r="AX71" i="10" s="1"/>
  <c r="AY71" i="10" s="1"/>
  <c r="AQ58" i="10"/>
  <c r="AR58" i="10" s="1"/>
  <c r="AV51" i="10"/>
  <c r="AW51" i="10" s="1"/>
  <c r="AQ34" i="10"/>
  <c r="AR34" i="10" s="1"/>
  <c r="AO102" i="10"/>
  <c r="AP46" i="10"/>
  <c r="AW92" i="10"/>
  <c r="AR92" i="10"/>
  <c r="AP28" i="10"/>
  <c r="AP37" i="10"/>
  <c r="AP55" i="10"/>
  <c r="AW14" i="10"/>
  <c r="AP19" i="10"/>
  <c r="AP101" i="10" s="1"/>
  <c r="S19" i="19"/>
  <c r="S50" i="19"/>
  <c r="S52" i="19" s="1"/>
  <c r="AP98" i="10"/>
  <c r="AP103" i="10" s="1"/>
  <c r="AP64" i="10"/>
  <c r="AP73" i="10"/>
  <c r="AQ28" i="10"/>
  <c r="E50" i="19"/>
  <c r="E52" i="19" s="1"/>
  <c r="N43" i="19"/>
  <c r="AD500" i="7"/>
  <c r="Q43" i="19" s="1"/>
  <c r="F39" i="19"/>
  <c r="AR28" i="10"/>
  <c r="Z324" i="7"/>
  <c r="Z318" i="7"/>
  <c r="AD324" i="7"/>
  <c r="Z336" i="7"/>
  <c r="Z320" i="7"/>
  <c r="AD336" i="7"/>
  <c r="AD330" i="7"/>
  <c r="Z337" i="7"/>
  <c r="AP82" i="10"/>
  <c r="U312" i="7"/>
  <c r="Y312" i="7"/>
  <c r="N22" i="19" s="1"/>
  <c r="Z302" i="7"/>
  <c r="AD302" i="7"/>
  <c r="X501" i="7"/>
  <c r="X502" i="7" s="1"/>
  <c r="AL82" i="10"/>
  <c r="AU98" i="10"/>
  <c r="AU103" i="10" s="1"/>
  <c r="AT102" i="10"/>
  <c r="AM82" i="10"/>
  <c r="T501" i="7"/>
  <c r="T502" i="7" s="1"/>
  <c r="AB501" i="7"/>
  <c r="AB502" i="7" s="1"/>
  <c r="F43" i="19"/>
  <c r="Z494" i="7"/>
  <c r="Z493" i="7" s="1"/>
  <c r="N35" i="19" s="1"/>
  <c r="Y493" i="7"/>
  <c r="N34" i="19" s="1"/>
  <c r="Y451" i="7"/>
  <c r="N30" i="19" s="1"/>
  <c r="Z452" i="7"/>
  <c r="Z451" i="7" s="1"/>
  <c r="N31" i="19" s="1"/>
  <c r="F27" i="19"/>
  <c r="Z313" i="7"/>
  <c r="AA501" i="7"/>
  <c r="AA502" i="7" s="1"/>
  <c r="AD414" i="7"/>
  <c r="AD413" i="7" s="1"/>
  <c r="Q27" i="19" s="1"/>
  <c r="AC413" i="7"/>
  <c r="Q26" i="19" s="1"/>
  <c r="Z414" i="7"/>
  <c r="Y413" i="7"/>
  <c r="N26" i="19" s="1"/>
  <c r="V451" i="7"/>
  <c r="F31" i="19" s="1"/>
  <c r="G31" i="19" s="1"/>
  <c r="K31" i="19" s="1"/>
  <c r="U451" i="7"/>
  <c r="AD313" i="7"/>
  <c r="N39" i="19"/>
  <c r="AI102" i="10"/>
  <c r="AD452" i="7"/>
  <c r="AD451" i="7" s="1"/>
  <c r="Q31" i="19" s="1"/>
  <c r="AC451" i="7"/>
  <c r="Q30" i="19" s="1"/>
  <c r="V493" i="7"/>
  <c r="F35" i="19" s="1"/>
  <c r="U493" i="7"/>
  <c r="Z447" i="7"/>
  <c r="AD494" i="7"/>
  <c r="AD493" i="7" s="1"/>
  <c r="Q35" i="19" s="1"/>
  <c r="AC493" i="7"/>
  <c r="Q34" i="19" s="1"/>
  <c r="AU64" i="10"/>
  <c r="S501" i="7"/>
  <c r="S502" i="7" s="1"/>
  <c r="W501" i="7"/>
  <c r="W502" i="7" s="1"/>
  <c r="Z304" i="7"/>
  <c r="AD304" i="7"/>
  <c r="I26" i="6"/>
  <c r="Z56" i="7"/>
  <c r="Z15" i="7"/>
  <c r="AD15" i="7"/>
  <c r="Z14" i="7"/>
  <c r="AU46" i="10"/>
  <c r="AL46" i="10"/>
  <c r="AM46" i="10"/>
  <c r="AM37" i="10"/>
  <c r="AL37" i="10"/>
  <c r="AU91" i="10"/>
  <c r="AU19" i="10"/>
  <c r="AU101" i="10" s="1"/>
  <c r="AU55" i="10"/>
  <c r="AU28" i="10"/>
  <c r="AU82" i="10"/>
  <c r="AU37" i="10"/>
  <c r="AU73" i="10"/>
  <c r="AS102" i="10"/>
  <c r="AN102" i="10"/>
  <c r="AP91" i="10"/>
  <c r="AR14" i="10"/>
  <c r="AM98" i="10"/>
  <c r="AM103" i="10" s="1"/>
  <c r="AL98" i="10"/>
  <c r="AL103" i="10" s="1"/>
  <c r="AX80" i="10" l="1"/>
  <c r="A80" i="10" s="1"/>
  <c r="AX33" i="10"/>
  <c r="AY33" i="10" s="1"/>
  <c r="A61" i="10"/>
  <c r="A24" i="10"/>
  <c r="A23" i="10"/>
  <c r="A49" i="10"/>
  <c r="A96" i="10"/>
  <c r="A57" i="10"/>
  <c r="A72" i="10"/>
  <c r="A31" i="10"/>
  <c r="A54" i="10"/>
  <c r="AX38" i="10"/>
  <c r="AY38" i="10" s="1"/>
  <c r="AY50" i="10"/>
  <c r="A50" i="10"/>
  <c r="AX88" i="10"/>
  <c r="A88" i="10" s="1"/>
  <c r="AX63" i="10"/>
  <c r="AY63" i="10" s="1"/>
  <c r="AX77" i="10"/>
  <c r="A77" i="10" s="1"/>
  <c r="A74" i="10"/>
  <c r="A68" i="10"/>
  <c r="A43" i="10"/>
  <c r="A21" i="10"/>
  <c r="A65" i="10"/>
  <c r="A53" i="10"/>
  <c r="A90" i="10"/>
  <c r="A95" i="10"/>
  <c r="A32" i="10"/>
  <c r="A97" i="10"/>
  <c r="A93" i="10"/>
  <c r="AX45" i="10"/>
  <c r="AY45" i="10" s="1"/>
  <c r="AX18" i="10"/>
  <c r="AY18" i="10" s="1"/>
  <c r="AX59" i="10"/>
  <c r="AY59" i="10" s="1"/>
  <c r="AX81" i="10"/>
  <c r="AY81" i="10" s="1"/>
  <c r="AX41" i="10"/>
  <c r="AY41" i="10" s="1"/>
  <c r="AX44" i="10"/>
  <c r="AY44" i="10" s="1"/>
  <c r="A35" i="10"/>
  <c r="A42" i="10"/>
  <c r="A29" i="10"/>
  <c r="A56" i="10"/>
  <c r="A62" i="10"/>
  <c r="A47" i="10"/>
  <c r="A27" i="10"/>
  <c r="A25" i="10"/>
  <c r="A60" i="10"/>
  <c r="A36" i="10"/>
  <c r="A79" i="10"/>
  <c r="AX66" i="10"/>
  <c r="AY66" i="10" s="1"/>
  <c r="AX84" i="10"/>
  <c r="A84" i="10" s="1"/>
  <c r="AY48" i="10"/>
  <c r="A48" i="10"/>
  <c r="A52" i="10"/>
  <c r="A16" i="10"/>
  <c r="A86" i="10"/>
  <c r="A70" i="10"/>
  <c r="A89" i="10"/>
  <c r="A78" i="10"/>
  <c r="A22" i="10"/>
  <c r="A85" i="10"/>
  <c r="A71" i="10"/>
  <c r="A75" i="10"/>
  <c r="A17" i="10"/>
  <c r="AY15" i="10"/>
  <c r="AK5" i="16"/>
  <c r="AJ5" i="16"/>
  <c r="AL5" i="16" s="1"/>
  <c r="E7" i="15"/>
  <c r="G7" i="15"/>
  <c r="AC312" i="7"/>
  <c r="Q22" i="19" s="1"/>
  <c r="Q46" i="19" s="1"/>
  <c r="A8" i="15"/>
  <c r="T7" i="15"/>
  <c r="V7" i="15" s="1"/>
  <c r="W7" i="15"/>
  <c r="X7" i="15"/>
  <c r="AI7" i="15" s="1"/>
  <c r="X6" i="15"/>
  <c r="AI6" i="15" s="1"/>
  <c r="G30" i="19"/>
  <c r="G32" i="19" s="1"/>
  <c r="F30" i="19"/>
  <c r="F32" i="19" s="1"/>
  <c r="G22" i="19"/>
  <c r="F22" i="19"/>
  <c r="G34" i="19"/>
  <c r="F34" i="19"/>
  <c r="F36" i="19" s="1"/>
  <c r="G26" i="19"/>
  <c r="F26" i="19"/>
  <c r="F28" i="19" s="1"/>
  <c r="K38" i="19"/>
  <c r="T38" i="19" s="1"/>
  <c r="K42" i="19"/>
  <c r="T42" i="19" s="1"/>
  <c r="U310" i="7"/>
  <c r="AQ37" i="10"/>
  <c r="AQ64" i="10"/>
  <c r="AQ55" i="10"/>
  <c r="AQ73" i="10"/>
  <c r="AV64" i="10"/>
  <c r="AX76" i="10"/>
  <c r="AY76" i="10" s="1"/>
  <c r="AX51" i="10"/>
  <c r="AY51" i="10" s="1"/>
  <c r="AY52" i="10"/>
  <c r="AX67" i="10"/>
  <c r="AY67" i="10" s="1"/>
  <c r="AX87" i="10"/>
  <c r="AY87" i="10" s="1"/>
  <c r="AY77" i="10"/>
  <c r="AX94" i="10"/>
  <c r="AY94" i="10" s="1"/>
  <c r="AX34" i="10"/>
  <c r="A34" i="10" s="1"/>
  <c r="AX39" i="10"/>
  <c r="AY39" i="10" s="1"/>
  <c r="AX83" i="10"/>
  <c r="AY83" i="10" s="1"/>
  <c r="AX40" i="10"/>
  <c r="AY40" i="10" s="1"/>
  <c r="AY80" i="10"/>
  <c r="AX69" i="10"/>
  <c r="AY69" i="10" s="1"/>
  <c r="AY62" i="10"/>
  <c r="AX30" i="10"/>
  <c r="AY30" i="10" s="1"/>
  <c r="AX58" i="10"/>
  <c r="A58" i="10" s="1"/>
  <c r="AQ98" i="10"/>
  <c r="AQ103" i="10" s="1"/>
  <c r="AQ19" i="10"/>
  <c r="AQ101" i="10" s="1"/>
  <c r="AQ46" i="10"/>
  <c r="AQ82" i="10"/>
  <c r="AW64" i="10"/>
  <c r="AV98" i="10"/>
  <c r="AV103" i="10" s="1"/>
  <c r="AX92" i="10"/>
  <c r="A92" i="10" s="1"/>
  <c r="V312" i="7"/>
  <c r="F23" i="19" s="1"/>
  <c r="G23" i="19" s="1"/>
  <c r="K23" i="19" s="1"/>
  <c r="Q44" i="19"/>
  <c r="AP102" i="10"/>
  <c r="N36" i="19"/>
  <c r="Q36" i="19"/>
  <c r="N32" i="19"/>
  <c r="AD312" i="7"/>
  <c r="Q23" i="19" s="1"/>
  <c r="Q47" i="19" s="1"/>
  <c r="Z312" i="7"/>
  <c r="N23" i="19" s="1"/>
  <c r="N24" i="19" s="1"/>
  <c r="Q32" i="19"/>
  <c r="T31" i="19"/>
  <c r="F44" i="19"/>
  <c r="G27" i="19"/>
  <c r="K27" i="19" s="1"/>
  <c r="G35" i="19"/>
  <c r="K35" i="19" s="1"/>
  <c r="T35" i="19" s="1"/>
  <c r="G39" i="19"/>
  <c r="K39" i="19" s="1"/>
  <c r="T39" i="19" s="1"/>
  <c r="N44" i="19"/>
  <c r="Q40" i="19"/>
  <c r="N40" i="19"/>
  <c r="N46" i="19"/>
  <c r="G43" i="19"/>
  <c r="K43" i="19" s="1"/>
  <c r="T43" i="19" s="1"/>
  <c r="F40" i="19"/>
  <c r="Q28" i="19"/>
  <c r="V5" i="15"/>
  <c r="Z310" i="7"/>
  <c r="N17" i="19" s="1"/>
  <c r="Z413" i="7"/>
  <c r="N27" i="19" s="1"/>
  <c r="N28" i="19" s="1"/>
  <c r="U501" i="7"/>
  <c r="Y310" i="7"/>
  <c r="N13" i="19" s="1"/>
  <c r="Y501" i="7"/>
  <c r="AD310" i="7"/>
  <c r="Q17" i="19" s="1"/>
  <c r="AU102" i="10"/>
  <c r="AC310" i="7"/>
  <c r="Q13" i="19" s="1"/>
  <c r="J26" i="6"/>
  <c r="F12" i="19" s="1"/>
  <c r="G12" i="19" s="1"/>
  <c r="K12" i="19" s="1"/>
  <c r="T12" i="19" s="1"/>
  <c r="K14" i="6"/>
  <c r="AJ5" i="15" s="1"/>
  <c r="AL5" i="15" s="1"/>
  <c r="AL28" i="10"/>
  <c r="AM20" i="10"/>
  <c r="AL73" i="10"/>
  <c r="AM73" i="10"/>
  <c r="AL91" i="10"/>
  <c r="AM91" i="10"/>
  <c r="AW37" i="10"/>
  <c r="AV37" i="10"/>
  <c r="AV28" i="10"/>
  <c r="AW28" i="10"/>
  <c r="AV19" i="10"/>
  <c r="AV101" i="10" s="1"/>
  <c r="AW19" i="10"/>
  <c r="AW101" i="10" s="1"/>
  <c r="AW91" i="10"/>
  <c r="AV91" i="10"/>
  <c r="AW73" i="10"/>
  <c r="AV73" i="10"/>
  <c r="AW82" i="10"/>
  <c r="AV82" i="10"/>
  <c r="AL55" i="10"/>
  <c r="AM55" i="10"/>
  <c r="AW55" i="10"/>
  <c r="AV55" i="10"/>
  <c r="AV46" i="10"/>
  <c r="AW46" i="10"/>
  <c r="AL64" i="10"/>
  <c r="AM64" i="10"/>
  <c r="AW98" i="10"/>
  <c r="AW103" i="10" s="1"/>
  <c r="AQ91" i="10"/>
  <c r="AR82" i="10"/>
  <c r="AR73" i="10"/>
  <c r="AR64" i="10"/>
  <c r="AR55" i="10"/>
  <c r="AR46" i="10"/>
  <c r="AR37" i="10"/>
  <c r="AR19" i="10"/>
  <c r="AR101" i="10" s="1"/>
  <c r="AR98" i="10"/>
  <c r="AR103" i="10" s="1"/>
  <c r="AC501" i="7" l="1"/>
  <c r="AY84" i="10"/>
  <c r="A81" i="10"/>
  <c r="A33" i="10"/>
  <c r="A63" i="10"/>
  <c r="AY88" i="10"/>
  <c r="A18" i="10"/>
  <c r="A41" i="10"/>
  <c r="A59" i="10"/>
  <c r="A45" i="10"/>
  <c r="A66" i="10"/>
  <c r="A38" i="10"/>
  <c r="A51" i="10"/>
  <c r="A87" i="10"/>
  <c r="A44" i="10"/>
  <c r="A40" i="10"/>
  <c r="A30" i="10"/>
  <c r="A39" i="10"/>
  <c r="A83" i="10"/>
  <c r="A76" i="10"/>
  <c r="A67" i="10"/>
  <c r="A69" i="10"/>
  <c r="A94" i="10"/>
  <c r="AX20" i="10"/>
  <c r="A20" i="10" s="1"/>
  <c r="AJ7" i="15"/>
  <c r="AL7" i="15" s="1"/>
  <c r="E8" i="15"/>
  <c r="G8" i="15"/>
  <c r="T8" i="15"/>
  <c r="V8" i="15" s="1"/>
  <c r="W8" i="15"/>
  <c r="X8" i="15"/>
  <c r="AI8" i="15" s="1"/>
  <c r="AJ8" i="15"/>
  <c r="AL8" i="15" s="1"/>
  <c r="AJ6" i="15"/>
  <c r="AL6" i="15" s="1"/>
  <c r="A9" i="15"/>
  <c r="G13" i="19"/>
  <c r="F13" i="19"/>
  <c r="U502" i="7"/>
  <c r="F46" i="19"/>
  <c r="K30" i="19"/>
  <c r="T30" i="19" s="1"/>
  <c r="A30" i="19" s="1"/>
  <c r="A31" i="19" s="1"/>
  <c r="K34" i="19"/>
  <c r="T34" i="19" s="1"/>
  <c r="K26" i="19"/>
  <c r="T26" i="19" s="1"/>
  <c r="A26" i="19" s="1"/>
  <c r="AY34" i="10"/>
  <c r="AY37" i="10" s="1"/>
  <c r="AQ102" i="10"/>
  <c r="AY58" i="10"/>
  <c r="G36" i="19"/>
  <c r="G40" i="19"/>
  <c r="V501" i="7"/>
  <c r="K26" i="6"/>
  <c r="F16" i="19" s="1"/>
  <c r="G16" i="19" s="1"/>
  <c r="K16" i="19" s="1"/>
  <c r="T16" i="19" s="1"/>
  <c r="K40" i="19"/>
  <c r="T40" i="19" s="1"/>
  <c r="A40" i="19" s="1"/>
  <c r="F24" i="19"/>
  <c r="F47" i="19"/>
  <c r="AY92" i="10"/>
  <c r="AD501" i="7"/>
  <c r="AD502" i="7" s="1"/>
  <c r="T27" i="19"/>
  <c r="N47" i="19"/>
  <c r="N48" i="19" s="1"/>
  <c r="Q24" i="19"/>
  <c r="Q48" i="19"/>
  <c r="K47" i="19"/>
  <c r="T23" i="19"/>
  <c r="K44" i="19"/>
  <c r="T44" i="19" s="1"/>
  <c r="A44" i="19" s="1"/>
  <c r="A42" i="19"/>
  <c r="A43" i="19" s="1"/>
  <c r="G24" i="19"/>
  <c r="G46" i="19"/>
  <c r="G47" i="19"/>
  <c r="G28" i="19"/>
  <c r="K22" i="19"/>
  <c r="G44" i="19"/>
  <c r="AW102" i="10"/>
  <c r="AV102" i="10"/>
  <c r="Z501" i="7"/>
  <c r="Z502" i="7" s="1"/>
  <c r="AC502" i="7"/>
  <c r="Y502" i="7"/>
  <c r="V310" i="7"/>
  <c r="AL102" i="10"/>
  <c r="AM28" i="10"/>
  <c r="AM102" i="10" s="1"/>
  <c r="AR91" i="10"/>
  <c r="AR102" i="10" s="1"/>
  <c r="AX82" i="10"/>
  <c r="AY82" i="10"/>
  <c r="AX64" i="10"/>
  <c r="AY46" i="10"/>
  <c r="AX46" i="10"/>
  <c r="AX37" i="10"/>
  <c r="AX98" i="10"/>
  <c r="AY20" i="10" l="1"/>
  <c r="E9" i="15"/>
  <c r="G9" i="15"/>
  <c r="T9" i="15"/>
  <c r="V9" i="15" s="1"/>
  <c r="W9" i="15"/>
  <c r="X9" i="15"/>
  <c r="AI9" i="15" s="1"/>
  <c r="AJ9" i="15"/>
  <c r="AL9" i="15" s="1"/>
  <c r="A10" i="15"/>
  <c r="F48" i="19"/>
  <c r="F17" i="19"/>
  <c r="G17" i="19"/>
  <c r="K28" i="19"/>
  <c r="T28" i="19" s="1"/>
  <c r="A28" i="19" s="1"/>
  <c r="K32" i="19"/>
  <c r="T32" i="19" s="1"/>
  <c r="A32" i="19" s="1"/>
  <c r="A27" i="19"/>
  <c r="A38" i="19"/>
  <c r="A39" i="19" s="1"/>
  <c r="G48" i="19"/>
  <c r="K13" i="19"/>
  <c r="A34" i="19"/>
  <c r="A35" i="19" s="1"/>
  <c r="K36" i="19"/>
  <c r="T36" i="19" s="1"/>
  <c r="A36" i="19" s="1"/>
  <c r="K24" i="19"/>
  <c r="T24" i="19" s="1"/>
  <c r="A24" i="19" s="1"/>
  <c r="T22" i="19"/>
  <c r="K46" i="19"/>
  <c r="K48" i="19" s="1"/>
  <c r="T47" i="19"/>
  <c r="AX73" i="10"/>
  <c r="AY73" i="10"/>
  <c r="AY64" i="10"/>
  <c r="AY55" i="10"/>
  <c r="AX55" i="10"/>
  <c r="AY98" i="10"/>
  <c r="V502" i="7"/>
  <c r="AX103" i="10"/>
  <c r="AX28" i="10"/>
  <c r="AY28" i="10"/>
  <c r="AY91" i="10"/>
  <c r="AX91" i="10"/>
  <c r="E10" i="15" l="1"/>
  <c r="G10" i="15"/>
  <c r="W10" i="15"/>
  <c r="T10" i="15"/>
  <c r="V10" i="15" s="1"/>
  <c r="X10" i="15"/>
  <c r="AI10" i="15" s="1"/>
  <c r="AJ10" i="15"/>
  <c r="AL10" i="15" s="1"/>
  <c r="A11" i="15"/>
  <c r="AY103" i="10"/>
  <c r="K17" i="19"/>
  <c r="T13" i="19"/>
  <c r="T46" i="19"/>
  <c r="AY102" i="10"/>
  <c r="AX102" i="10"/>
  <c r="E11" i="15" l="1"/>
  <c r="G11" i="15"/>
  <c r="T11" i="15"/>
  <c r="V11" i="15" s="1"/>
  <c r="W11" i="15"/>
  <c r="X11" i="15"/>
  <c r="AI11" i="15" s="1"/>
  <c r="AJ11" i="15"/>
  <c r="AL11" i="15" s="1"/>
  <c r="A12" i="15"/>
  <c r="T17" i="19"/>
  <c r="T48" i="19"/>
  <c r="A48" i="19" s="1"/>
  <c r="E12" i="15" l="1"/>
  <c r="G12" i="15"/>
  <c r="A13" i="15"/>
  <c r="T12" i="15"/>
  <c r="V12" i="15" s="1"/>
  <c r="W12" i="15"/>
  <c r="X12" i="15"/>
  <c r="AI12" i="15" s="1"/>
  <c r="AJ12" i="15"/>
  <c r="AL12" i="15" s="1"/>
  <c r="E13" i="15" l="1"/>
  <c r="G13" i="15"/>
  <c r="A14" i="15"/>
  <c r="AJ14" i="15" s="1"/>
  <c r="AL14" i="15" s="1"/>
  <c r="W13" i="15"/>
  <c r="T13" i="15"/>
  <c r="V13" i="15" s="1"/>
  <c r="X13" i="15"/>
  <c r="AI13" i="15" s="1"/>
  <c r="AJ13" i="15"/>
  <c r="AL13" i="15" s="1"/>
  <c r="E14" i="15" l="1"/>
  <c r="G14" i="15"/>
  <c r="X14" i="15"/>
  <c r="AI14" i="15" s="1"/>
  <c r="T14" i="15"/>
  <c r="V14" i="15" s="1"/>
  <c r="A15" i="15"/>
  <c r="A16" i="15" s="1"/>
  <c r="W14" i="15"/>
  <c r="AJ15" i="15" l="1"/>
  <c r="AL15" i="15" s="1"/>
  <c r="X15" i="15"/>
  <c r="AI15" i="15" s="1"/>
  <c r="E16" i="15"/>
  <c r="G16" i="15"/>
  <c r="E15" i="15"/>
  <c r="G15" i="15"/>
  <c r="W15" i="15"/>
  <c r="T15" i="15"/>
  <c r="V15" i="15" s="1"/>
  <c r="A17" i="15"/>
  <c r="T16" i="15"/>
  <c r="V16" i="15" s="1"/>
  <c r="W16" i="15"/>
  <c r="X16" i="15"/>
  <c r="AI16" i="15" s="1"/>
  <c r="AJ16" i="15"/>
  <c r="AL16" i="15" s="1"/>
  <c r="E17" i="15" l="1"/>
  <c r="G17" i="15"/>
  <c r="T17" i="15"/>
  <c r="V17" i="15" s="1"/>
  <c r="W17" i="15"/>
  <c r="X17" i="15"/>
  <c r="AI17" i="15" s="1"/>
  <c r="AJ17" i="15"/>
  <c r="AL17" i="15" s="1"/>
  <c r="A1" i="7" l="1"/>
  <c r="A1" i="16" s="1"/>
  <c r="A6" i="16" s="1"/>
  <c r="G6" i="16" l="1"/>
  <c r="X6" i="16"/>
  <c r="AH6" i="16"/>
  <c r="AG6" i="16"/>
  <c r="AE6" i="16"/>
  <c r="AB6" i="16"/>
  <c r="AC6" i="16"/>
  <c r="Z6" i="16"/>
  <c r="Y6" i="16"/>
  <c r="AD6" i="16"/>
  <c r="W6" i="16"/>
  <c r="U6" i="16"/>
  <c r="T6" i="16"/>
  <c r="N6" i="16"/>
  <c r="K6" i="16"/>
  <c r="P6" i="16" s="1"/>
  <c r="J6" i="16"/>
  <c r="I6" i="16"/>
  <c r="H6" i="16"/>
  <c r="E6" i="16"/>
  <c r="B6" i="16"/>
  <c r="C6" i="16" s="1"/>
  <c r="D6" i="16" s="1"/>
  <c r="A7" i="16"/>
  <c r="X7" i="16" s="1"/>
  <c r="AI6" i="16" l="1"/>
  <c r="AJ6" i="16" s="1"/>
  <c r="AL6" i="16" s="1"/>
  <c r="AF6" i="16"/>
  <c r="V6" i="16"/>
  <c r="AA6" i="16"/>
  <c r="AH7" i="16"/>
  <c r="AG7" i="16"/>
  <c r="AE7" i="16"/>
  <c r="AC7" i="16"/>
  <c r="Z7" i="16"/>
  <c r="AD7" i="16"/>
  <c r="AB7" i="16"/>
  <c r="Y7" i="16"/>
  <c r="W7" i="16"/>
  <c r="U7" i="16"/>
  <c r="T7" i="16"/>
  <c r="O6" i="16"/>
  <c r="M6" i="16"/>
  <c r="L6" i="16"/>
  <c r="N7" i="16"/>
  <c r="K7" i="16"/>
  <c r="P7" i="16" s="1"/>
  <c r="J7" i="16"/>
  <c r="I7" i="16"/>
  <c r="E7" i="16"/>
  <c r="H7" i="16"/>
  <c r="G7" i="16"/>
  <c r="B7" i="16"/>
  <c r="C7" i="16" s="1"/>
  <c r="D7" i="16" s="1"/>
  <c r="A8" i="16"/>
  <c r="X8" i="16" s="1"/>
  <c r="AK6" i="16" l="1"/>
  <c r="AI7" i="16"/>
  <c r="AK7" i="16" s="1"/>
  <c r="V7" i="16"/>
  <c r="AA7" i="16"/>
  <c r="AF7" i="16"/>
  <c r="AH8" i="16"/>
  <c r="AG8" i="16"/>
  <c r="AE8" i="16"/>
  <c r="AD8" i="16"/>
  <c r="AC8" i="16"/>
  <c r="AB8" i="16"/>
  <c r="Z8" i="16"/>
  <c r="Y8" i="16"/>
  <c r="W8" i="16"/>
  <c r="T8" i="16"/>
  <c r="U8" i="16"/>
  <c r="N8" i="16"/>
  <c r="K8" i="16"/>
  <c r="P8" i="16" s="1"/>
  <c r="O7" i="16"/>
  <c r="M7" i="16"/>
  <c r="L7" i="16"/>
  <c r="I8" i="16"/>
  <c r="J8" i="16"/>
  <c r="H8" i="16"/>
  <c r="G8" i="16"/>
  <c r="E8" i="16"/>
  <c r="O1" i="16"/>
  <c r="B8" i="16"/>
  <c r="C8" i="16" s="1"/>
  <c r="D8" i="16" s="1"/>
  <c r="A9" i="16"/>
  <c r="X9" i="16" s="1"/>
  <c r="AI8" i="16" l="1"/>
  <c r="AK8" i="16" s="1"/>
  <c r="V8" i="16"/>
  <c r="AJ7" i="16"/>
  <c r="AL7" i="16" s="1"/>
  <c r="AA8" i="16"/>
  <c r="AF8" i="16"/>
  <c r="AH9" i="16"/>
  <c r="AG9" i="16"/>
  <c r="AE9" i="16"/>
  <c r="AD9" i="16"/>
  <c r="AC9" i="16"/>
  <c r="AB9" i="16"/>
  <c r="Z9" i="16"/>
  <c r="Y9" i="16"/>
  <c r="W9" i="16"/>
  <c r="U9" i="16"/>
  <c r="T9" i="16"/>
  <c r="O8" i="16"/>
  <c r="L8" i="16"/>
  <c r="M8" i="16"/>
  <c r="N9" i="16"/>
  <c r="K9" i="16"/>
  <c r="P9" i="16" s="1"/>
  <c r="J9" i="16"/>
  <c r="H9" i="16"/>
  <c r="I9" i="16"/>
  <c r="G9" i="16"/>
  <c r="E9" i="16"/>
  <c r="B9" i="16"/>
  <c r="C9" i="16" s="1"/>
  <c r="D9" i="16" s="1"/>
  <c r="A10" i="16"/>
  <c r="X10" i="16" s="1"/>
  <c r="AJ8" i="16" l="1"/>
  <c r="AL8" i="16" s="1"/>
  <c r="V9" i="16"/>
  <c r="AA9" i="16"/>
  <c r="AF9" i="16"/>
  <c r="AI9" i="16"/>
  <c r="AK9" i="16" s="1"/>
  <c r="AH10" i="16"/>
  <c r="AG10" i="16"/>
  <c r="AE10" i="16"/>
  <c r="AD10" i="16"/>
  <c r="Z10" i="16"/>
  <c r="AC10" i="16"/>
  <c r="AB10" i="16"/>
  <c r="Y10" i="16"/>
  <c r="W10" i="16"/>
  <c r="U10" i="16"/>
  <c r="T10" i="16"/>
  <c r="N10" i="16"/>
  <c r="K10" i="16"/>
  <c r="P10" i="16" s="1"/>
  <c r="O9" i="16"/>
  <c r="M9" i="16"/>
  <c r="L9" i="16"/>
  <c r="J10" i="16"/>
  <c r="I10" i="16"/>
  <c r="H10" i="16"/>
  <c r="G10" i="16"/>
  <c r="E10" i="16"/>
  <c r="A11" i="16"/>
  <c r="X11" i="16" s="1"/>
  <c r="B10" i="16"/>
  <c r="C10" i="16" s="1"/>
  <c r="D10" i="16" s="1"/>
  <c r="V10" i="16" l="1"/>
  <c r="AF10" i="16"/>
  <c r="AJ9" i="16"/>
  <c r="AL9" i="16" s="1"/>
  <c r="AI10" i="16"/>
  <c r="AK10" i="16" s="1"/>
  <c r="AA10" i="16"/>
  <c r="AH11" i="16"/>
  <c r="AG11" i="16"/>
  <c r="AE11" i="16"/>
  <c r="AC11" i="16"/>
  <c r="Z11" i="16"/>
  <c r="Y11" i="16"/>
  <c r="AB11" i="16"/>
  <c r="AD11" i="16"/>
  <c r="W11" i="16"/>
  <c r="U11" i="16"/>
  <c r="T11" i="16"/>
  <c r="N11" i="16"/>
  <c r="K11" i="16"/>
  <c r="P11" i="16" s="1"/>
  <c r="O10" i="16"/>
  <c r="M10" i="16"/>
  <c r="L10" i="16"/>
  <c r="A12" i="16"/>
  <c r="X12" i="16" s="1"/>
  <c r="J11" i="16"/>
  <c r="I11" i="16"/>
  <c r="H11" i="16"/>
  <c r="G11" i="16"/>
  <c r="E11" i="16"/>
  <c r="B11" i="16"/>
  <c r="C11" i="16" s="1"/>
  <c r="D11" i="16" s="1"/>
  <c r="H6" i="15"/>
  <c r="B6" i="15"/>
  <c r="V11" i="16" l="1"/>
  <c r="AF11" i="16"/>
  <c r="AJ10" i="16"/>
  <c r="AL10" i="16" s="1"/>
  <c r="AA11" i="16"/>
  <c r="AI11" i="16"/>
  <c r="AH12" i="16"/>
  <c r="AG12" i="16"/>
  <c r="AE12" i="16"/>
  <c r="AB12" i="16"/>
  <c r="Z12" i="16"/>
  <c r="AD12" i="16"/>
  <c r="AC12" i="16"/>
  <c r="Y12" i="16"/>
  <c r="W12" i="16"/>
  <c r="B12" i="16"/>
  <c r="C12" i="16" s="1"/>
  <c r="D12" i="16" s="1"/>
  <c r="T12" i="16"/>
  <c r="U12" i="16"/>
  <c r="N12" i="16"/>
  <c r="K12" i="16"/>
  <c r="P12" i="16" s="1"/>
  <c r="O11" i="16"/>
  <c r="L11" i="16"/>
  <c r="M11" i="16"/>
  <c r="J12" i="16"/>
  <c r="I12" i="16"/>
  <c r="H12" i="16"/>
  <c r="G12" i="16"/>
  <c r="E12" i="16"/>
  <c r="AK6" i="15"/>
  <c r="H7" i="15"/>
  <c r="C6" i="15"/>
  <c r="B7" i="15"/>
  <c r="AF12" i="16" l="1"/>
  <c r="AI12" i="16"/>
  <c r="V12" i="16"/>
  <c r="AA12" i="16"/>
  <c r="AK11" i="16"/>
  <c r="AJ11" i="16"/>
  <c r="AL11" i="16" s="1"/>
  <c r="O12" i="16"/>
  <c r="M12" i="16"/>
  <c r="L12" i="16"/>
  <c r="AK7" i="15"/>
  <c r="C7" i="15"/>
  <c r="H9" i="15"/>
  <c r="H8" i="15"/>
  <c r="B9" i="15"/>
  <c r="C9" i="15" s="1"/>
  <c r="D9" i="15" s="1"/>
  <c r="D6" i="15"/>
  <c r="B8" i="15"/>
  <c r="C8" i="15" s="1"/>
  <c r="D8" i="15" s="1"/>
  <c r="AK12" i="16" l="1"/>
  <c r="AJ12" i="16"/>
  <c r="AL12" i="16" s="1"/>
  <c r="AK8" i="15"/>
  <c r="AK9" i="15"/>
  <c r="D7" i="15"/>
  <c r="H10" i="15"/>
  <c r="B10" i="15"/>
  <c r="C10" i="15" s="1"/>
  <c r="D10" i="15" s="1"/>
  <c r="AK10" i="15" l="1"/>
  <c r="H11" i="15"/>
  <c r="B11" i="15"/>
  <c r="C11" i="15" s="1"/>
  <c r="D11" i="15" s="1"/>
  <c r="AK11" i="15" l="1"/>
  <c r="B13" i="15"/>
  <c r="C13" i="15" s="1"/>
  <c r="D13" i="15" s="1"/>
  <c r="H12" i="15"/>
  <c r="B12" i="15"/>
  <c r="C12" i="15" s="1"/>
  <c r="D12" i="15" s="1"/>
  <c r="AK12" i="15" l="1"/>
  <c r="H13" i="15"/>
  <c r="B14" i="15" l="1"/>
  <c r="C14" i="15" s="1"/>
  <c r="AK13" i="15"/>
  <c r="B15" i="15"/>
  <c r="C15" i="15" s="1"/>
  <c r="H14" i="15"/>
  <c r="B16" i="15"/>
  <c r="C16" i="15" s="1"/>
  <c r="H15" i="15"/>
  <c r="AK14" i="15" l="1"/>
  <c r="AK15" i="15"/>
  <c r="H16" i="15"/>
  <c r="D15" i="15"/>
  <c r="D14" i="15"/>
  <c r="D16" i="15"/>
  <c r="AK16" i="15" l="1"/>
  <c r="B17" i="15"/>
  <c r="C17" i="15" s="1"/>
  <c r="D17" i="15" s="1"/>
  <c r="H17" i="15"/>
  <c r="AK17" i="15" l="1"/>
  <c r="A13" i="16" l="1"/>
  <c r="X13" i="16" s="1"/>
  <c r="AH13" i="16" l="1"/>
  <c r="AG13" i="16"/>
  <c r="AE13" i="16"/>
  <c r="AD13" i="16"/>
  <c r="AC13" i="16"/>
  <c r="AB13" i="16"/>
  <c r="Y13" i="16"/>
  <c r="Z13" i="16"/>
  <c r="W13" i="16"/>
  <c r="T13" i="16"/>
  <c r="U13" i="16"/>
  <c r="N13" i="16"/>
  <c r="K13" i="16"/>
  <c r="P13" i="16" s="1"/>
  <c r="J13" i="16"/>
  <c r="I13" i="16"/>
  <c r="H13" i="16"/>
  <c r="G13" i="16"/>
  <c r="E13" i="16"/>
  <c r="B13" i="16"/>
  <c r="C13" i="16" s="1"/>
  <c r="D13" i="16" s="1"/>
  <c r="A14" i="16"/>
  <c r="X14" i="16" s="1"/>
  <c r="AI13" i="16" l="1"/>
  <c r="AJ13" i="16" s="1"/>
  <c r="AL13" i="16" s="1"/>
  <c r="AF13" i="16"/>
  <c r="V13" i="16"/>
  <c r="AA13" i="16"/>
  <c r="AH14" i="16"/>
  <c r="AG14" i="16"/>
  <c r="AE14" i="16"/>
  <c r="AC14" i="16"/>
  <c r="Y14" i="16"/>
  <c r="AD14" i="16"/>
  <c r="AB14" i="16"/>
  <c r="Z14" i="16"/>
  <c r="W14" i="16"/>
  <c r="U14" i="16"/>
  <c r="T14" i="16"/>
  <c r="O13" i="16"/>
  <c r="M13" i="16"/>
  <c r="L13" i="16"/>
  <c r="N14" i="16"/>
  <c r="K14" i="16"/>
  <c r="P14" i="16" s="1"/>
  <c r="J14" i="16"/>
  <c r="I14" i="16"/>
  <c r="H14" i="16"/>
  <c r="G14" i="16"/>
  <c r="E14" i="16"/>
  <c r="B14" i="16"/>
  <c r="C14" i="16" s="1"/>
  <c r="D14" i="16" s="1"/>
  <c r="A15" i="16"/>
  <c r="X15" i="16" s="1"/>
  <c r="AK13" i="16" l="1"/>
  <c r="V14" i="16"/>
  <c r="AF14" i="16"/>
  <c r="AI14" i="16"/>
  <c r="AA14" i="16"/>
  <c r="AH15" i="16"/>
  <c r="AG15" i="16"/>
  <c r="AE15" i="16"/>
  <c r="AC15" i="16"/>
  <c r="Z15" i="16"/>
  <c r="AD15" i="16"/>
  <c r="AB15" i="16"/>
  <c r="Y15" i="16"/>
  <c r="W15" i="16"/>
  <c r="U15" i="16"/>
  <c r="T15" i="16"/>
  <c r="N15" i="16"/>
  <c r="K15" i="16"/>
  <c r="P15" i="16" s="1"/>
  <c r="O14" i="16"/>
  <c r="M14" i="16"/>
  <c r="L14" i="16"/>
  <c r="J15" i="16"/>
  <c r="I15" i="16"/>
  <c r="H15" i="16"/>
  <c r="G15" i="16"/>
  <c r="E15" i="16"/>
  <c r="B15" i="16"/>
  <c r="C15" i="16" s="1"/>
  <c r="D15" i="16" s="1"/>
  <c r="A16" i="16"/>
  <c r="X16" i="16" s="1"/>
  <c r="AI15" i="16" l="1"/>
  <c r="AK15" i="16" s="1"/>
  <c r="V15" i="16"/>
  <c r="AA15" i="16"/>
  <c r="AK14" i="16"/>
  <c r="AJ14" i="16"/>
  <c r="AL14" i="16" s="1"/>
  <c r="AF15" i="16"/>
  <c r="AH16" i="16"/>
  <c r="AG16" i="16"/>
  <c r="AE16" i="16"/>
  <c r="AC16" i="16"/>
  <c r="Z16" i="16"/>
  <c r="AB16" i="16"/>
  <c r="AD16" i="16"/>
  <c r="Y16" i="16"/>
  <c r="W16" i="16"/>
  <c r="U16" i="16"/>
  <c r="T16" i="16"/>
  <c r="N16" i="16"/>
  <c r="K16" i="16"/>
  <c r="P16" i="16" s="1"/>
  <c r="O15" i="16"/>
  <c r="M15" i="16"/>
  <c r="L15" i="16"/>
  <c r="J16" i="16"/>
  <c r="I16" i="16"/>
  <c r="H16" i="16"/>
  <c r="G16" i="16"/>
  <c r="E16" i="16"/>
  <c r="B16" i="16"/>
  <c r="C16" i="16" s="1"/>
  <c r="D16" i="16" s="1"/>
  <c r="A17" i="16"/>
  <c r="X17" i="16" s="1"/>
  <c r="AF16" i="16" l="1"/>
  <c r="AJ15" i="16"/>
  <c r="AL15" i="16" s="1"/>
  <c r="AI16" i="16"/>
  <c r="AK16" i="16" s="1"/>
  <c r="V16" i="16"/>
  <c r="AA16" i="16"/>
  <c r="AH17" i="16"/>
  <c r="AG17" i="16"/>
  <c r="AE17" i="16"/>
  <c r="AD17" i="16"/>
  <c r="AC17" i="16"/>
  <c r="Z17" i="16"/>
  <c r="AB17" i="16"/>
  <c r="Y17" i="16"/>
  <c r="W17" i="16"/>
  <c r="U17" i="16"/>
  <c r="T17" i="16"/>
  <c r="O16" i="16"/>
  <c r="M16" i="16"/>
  <c r="L16" i="16"/>
  <c r="N17" i="16"/>
  <c r="K17" i="16"/>
  <c r="P17" i="16" s="1"/>
  <c r="J17" i="16"/>
  <c r="H17" i="16"/>
  <c r="I17" i="16"/>
  <c r="G17" i="16"/>
  <c r="E17" i="16"/>
  <c r="B17" i="16"/>
  <c r="C17" i="16" s="1"/>
  <c r="D17" i="16" s="1"/>
  <c r="A18" i="16"/>
  <c r="X18" i="16" s="1"/>
  <c r="AJ16" i="16" l="1"/>
  <c r="AL16" i="16" s="1"/>
  <c r="V17" i="16"/>
  <c r="AA17" i="16"/>
  <c r="AF17" i="16"/>
  <c r="AI17" i="16"/>
  <c r="AH18" i="16"/>
  <c r="AG18" i="16"/>
  <c r="AE18" i="16"/>
  <c r="AC18" i="16"/>
  <c r="AB18" i="16"/>
  <c r="AD18" i="16"/>
  <c r="Z18" i="16"/>
  <c r="Y18" i="16"/>
  <c r="W18" i="16"/>
  <c r="U18" i="16"/>
  <c r="T18" i="16"/>
  <c r="N18" i="16"/>
  <c r="K18" i="16"/>
  <c r="P18" i="16" s="1"/>
  <c r="O17" i="16"/>
  <c r="M17" i="16"/>
  <c r="L17" i="16"/>
  <c r="J18" i="16"/>
  <c r="I18" i="16"/>
  <c r="H18" i="16"/>
  <c r="G18" i="16"/>
  <c r="E18" i="16"/>
  <c r="B18" i="16"/>
  <c r="C18" i="16" s="1"/>
  <c r="D18" i="16" s="1"/>
  <c r="A19" i="16"/>
  <c r="X19" i="16" s="1"/>
  <c r="AI18" i="16" l="1"/>
  <c r="AK18" i="16" s="1"/>
  <c r="AF18" i="16"/>
  <c r="V18" i="16"/>
  <c r="AA18" i="16"/>
  <c r="AK17" i="16"/>
  <c r="AJ17" i="16"/>
  <c r="AL17" i="16" s="1"/>
  <c r="AH19" i="16"/>
  <c r="AG19" i="16"/>
  <c r="AE19" i="16"/>
  <c r="Z19" i="16"/>
  <c r="AD19" i="16"/>
  <c r="AC19" i="16"/>
  <c r="AB19" i="16"/>
  <c r="Y19" i="16"/>
  <c r="W19" i="16"/>
  <c r="U19" i="16"/>
  <c r="T19" i="16"/>
  <c r="N19" i="16"/>
  <c r="K19" i="16"/>
  <c r="P19" i="16" s="1"/>
  <c r="O18" i="16"/>
  <c r="M18" i="16"/>
  <c r="L18" i="16"/>
  <c r="A20" i="16"/>
  <c r="X20" i="16" s="1"/>
  <c r="J19" i="16"/>
  <c r="I19" i="16"/>
  <c r="E19" i="16"/>
  <c r="H19" i="16"/>
  <c r="G19" i="16"/>
  <c r="B19" i="16"/>
  <c r="C19" i="16" s="1"/>
  <c r="D19" i="16" s="1"/>
  <c r="AJ18" i="16" l="1"/>
  <c r="AL18" i="16" s="1"/>
  <c r="V19" i="16"/>
  <c r="AI19" i="16"/>
  <c r="AK19" i="16" s="1"/>
  <c r="AF19" i="16"/>
  <c r="AA19" i="16"/>
  <c r="A21" i="16"/>
  <c r="K21" i="16" s="1"/>
  <c r="P21" i="16" s="1"/>
  <c r="AG20" i="16"/>
  <c r="AE20" i="16"/>
  <c r="AC20" i="16"/>
  <c r="AH20" i="16"/>
  <c r="AD20" i="16"/>
  <c r="AB20" i="16"/>
  <c r="Z20" i="16"/>
  <c r="Y20" i="16"/>
  <c r="W20" i="16"/>
  <c r="B20" i="16"/>
  <c r="C20" i="16" s="1"/>
  <c r="D20" i="16" s="1"/>
  <c r="U20" i="16"/>
  <c r="T20" i="16"/>
  <c r="N20" i="16"/>
  <c r="K20" i="16"/>
  <c r="P20" i="16" s="1"/>
  <c r="O19" i="16"/>
  <c r="L19" i="16"/>
  <c r="M19" i="16"/>
  <c r="N21" i="16"/>
  <c r="H20" i="16"/>
  <c r="J20" i="16"/>
  <c r="I20" i="16"/>
  <c r="G20" i="16"/>
  <c r="E20" i="16"/>
  <c r="B21" i="16" l="1"/>
  <c r="C21" i="16" s="1"/>
  <c r="D21" i="16" s="1"/>
  <c r="E21" i="16"/>
  <c r="G21" i="16"/>
  <c r="J21" i="16"/>
  <c r="X21" i="16"/>
  <c r="AJ19" i="16"/>
  <c r="AL19" i="16" s="1"/>
  <c r="AI20" i="16"/>
  <c r="AK20" i="16" s="1"/>
  <c r="AF20" i="16"/>
  <c r="AA20" i="16"/>
  <c r="A22" i="16"/>
  <c r="H21" i="16"/>
  <c r="U21" i="16"/>
  <c r="V20" i="16"/>
  <c r="AG21" i="16"/>
  <c r="AE21" i="16"/>
  <c r="AD21" i="16"/>
  <c r="AB21" i="16"/>
  <c r="AC21" i="16"/>
  <c r="Z21" i="16"/>
  <c r="Y21" i="16"/>
  <c r="AH21" i="16"/>
  <c r="W21" i="16"/>
  <c r="I21" i="16"/>
  <c r="T21" i="16"/>
  <c r="O21" i="16"/>
  <c r="M21" i="16"/>
  <c r="L21" i="16"/>
  <c r="O20" i="16"/>
  <c r="M20" i="16"/>
  <c r="L20" i="16"/>
  <c r="AC22" i="16" l="1"/>
  <c r="X22" i="16"/>
  <c r="I22" i="16"/>
  <c r="N22" i="16"/>
  <c r="T22" i="16"/>
  <c r="V21" i="16"/>
  <c r="AD22" i="16"/>
  <c r="U22" i="16"/>
  <c r="AB22" i="16"/>
  <c r="B22" i="16"/>
  <c r="C22" i="16" s="1"/>
  <c r="D22" i="16" s="1"/>
  <c r="H22" i="16"/>
  <c r="AH22" i="16"/>
  <c r="AJ20" i="16"/>
  <c r="AL20" i="16" s="1"/>
  <c r="Y22" i="16"/>
  <c r="AE22" i="16"/>
  <c r="E22" i="16"/>
  <c r="J22" i="16"/>
  <c r="G22" i="16"/>
  <c r="A23" i="16"/>
  <c r="K22" i="16"/>
  <c r="P22" i="16" s="1"/>
  <c r="AA21" i="16"/>
  <c r="AF21" i="16"/>
  <c r="W22" i="16"/>
  <c r="Z22" i="16"/>
  <c r="AG22" i="16"/>
  <c r="AI21" i="16"/>
  <c r="AJ21" i="16" s="1"/>
  <c r="AL21" i="16" s="1"/>
  <c r="V22" i="16" l="1"/>
  <c r="AE23" i="16"/>
  <c r="X23" i="16"/>
  <c r="AF22" i="16"/>
  <c r="H23" i="16"/>
  <c r="K23" i="16"/>
  <c r="P23" i="16" s="1"/>
  <c r="AC23" i="16"/>
  <c r="N23" i="16"/>
  <c r="I23" i="16"/>
  <c r="Y23" i="16"/>
  <c r="AG23" i="16"/>
  <c r="G23" i="16"/>
  <c r="J23" i="16"/>
  <c r="T23" i="16"/>
  <c r="AH23" i="16"/>
  <c r="E23" i="16"/>
  <c r="B23" i="16"/>
  <c r="C23" i="16" s="1"/>
  <c r="D23" i="16" s="1"/>
  <c r="W23" i="16"/>
  <c r="Z23" i="16"/>
  <c r="M22" i="16"/>
  <c r="AI22" i="16"/>
  <c r="AJ22" i="16" s="1"/>
  <c r="AL22" i="16" s="1"/>
  <c r="A24" i="16"/>
  <c r="E24" i="16" s="1"/>
  <c r="U23" i="16"/>
  <c r="AB23" i="16"/>
  <c r="AD23" i="16"/>
  <c r="AA22" i="16"/>
  <c r="L22" i="16"/>
  <c r="AK21" i="16"/>
  <c r="O22" i="16"/>
  <c r="Z24" i="16" l="1"/>
  <c r="AF23" i="16"/>
  <c r="H24" i="16"/>
  <c r="AH24" i="16"/>
  <c r="N24" i="16"/>
  <c r="Y24" i="16"/>
  <c r="AA24" i="16" s="1"/>
  <c r="J24" i="16"/>
  <c r="X24" i="16"/>
  <c r="AI23" i="16"/>
  <c r="AJ23" i="16" s="1"/>
  <c r="AL23" i="16" s="1"/>
  <c r="O23" i="16"/>
  <c r="L23" i="16"/>
  <c r="V23" i="16"/>
  <c r="AA23" i="16"/>
  <c r="M23" i="16"/>
  <c r="B24" i="16"/>
  <c r="C24" i="16" s="1"/>
  <c r="D24" i="16" s="1"/>
  <c r="G24" i="16"/>
  <c r="AB24" i="16"/>
  <c r="U24" i="16"/>
  <c r="AD24" i="16"/>
  <c r="K24" i="16"/>
  <c r="P24" i="16" s="1"/>
  <c r="AK22" i="16"/>
  <c r="W24" i="16"/>
  <c r="AC24" i="16"/>
  <c r="I24" i="16"/>
  <c r="AG24" i="16"/>
  <c r="AE24" i="16"/>
  <c r="T24" i="16"/>
  <c r="A25" i="16"/>
  <c r="X25" i="16" s="1"/>
  <c r="AK23" i="16" l="1"/>
  <c r="M24" i="16"/>
  <c r="AF24" i="16"/>
  <c r="V24" i="16"/>
  <c r="O24" i="16"/>
  <c r="L24" i="16"/>
  <c r="AI24" i="16"/>
  <c r="AK24" i="16" s="1"/>
  <c r="AD25" i="16"/>
  <c r="Z25" i="16"/>
  <c r="U25" i="16"/>
  <c r="I25" i="16"/>
  <c r="A26" i="16"/>
  <c r="X26" i="16" s="1"/>
  <c r="N25" i="16"/>
  <c r="G25" i="16"/>
  <c r="AH25" i="16"/>
  <c r="Y25" i="16"/>
  <c r="AE25" i="16"/>
  <c r="AB25" i="16"/>
  <c r="T25" i="16"/>
  <c r="B25" i="16"/>
  <c r="C25" i="16" s="1"/>
  <c r="D25" i="16" s="1"/>
  <c r="AG25" i="16"/>
  <c r="AC25" i="16"/>
  <c r="K25" i="16"/>
  <c r="J25" i="16"/>
  <c r="E25" i="16"/>
  <c r="W25" i="16"/>
  <c r="H25" i="16"/>
  <c r="AA25" i="16" l="1"/>
  <c r="AJ24" i="16"/>
  <c r="AL24" i="16" s="1"/>
  <c r="AI25" i="16"/>
  <c r="AD26" i="16"/>
  <c r="AB26" i="16"/>
  <c r="W26" i="16"/>
  <c r="K26" i="16"/>
  <c r="J26" i="16"/>
  <c r="H26" i="16"/>
  <c r="AH26" i="16"/>
  <c r="Z26" i="16"/>
  <c r="U26" i="16"/>
  <c r="I26" i="16"/>
  <c r="B26" i="16"/>
  <c r="C26" i="16" s="1"/>
  <c r="D26" i="16" s="1"/>
  <c r="AC26" i="16"/>
  <c r="T26" i="16"/>
  <c r="A27" i="16"/>
  <c r="X27" i="16" s="1"/>
  <c r="E26" i="16"/>
  <c r="Y26" i="16"/>
  <c r="G26" i="16"/>
  <c r="N26" i="16"/>
  <c r="AE26" i="16"/>
  <c r="AG26" i="16"/>
  <c r="P25" i="16"/>
  <c r="M25" i="16"/>
  <c r="O25" i="16"/>
  <c r="L25" i="16"/>
  <c r="V25" i="16"/>
  <c r="AF25" i="16"/>
  <c r="V26" i="16" l="1"/>
  <c r="AI26" i="16"/>
  <c r="AJ26" i="16" s="1"/>
  <c r="AL26" i="16" s="1"/>
  <c r="AA26" i="16"/>
  <c r="AF26" i="16"/>
  <c r="Z27" i="16"/>
  <c r="Y27" i="16"/>
  <c r="T27" i="16"/>
  <c r="N27" i="16"/>
  <c r="H27" i="16"/>
  <c r="A28" i="16"/>
  <c r="X28" i="16" s="1"/>
  <c r="J27" i="16"/>
  <c r="AH27" i="16"/>
  <c r="AG27" i="16"/>
  <c r="U27" i="16"/>
  <c r="B27" i="16"/>
  <c r="C27" i="16" s="1"/>
  <c r="D27" i="16" s="1"/>
  <c r="AE27" i="16"/>
  <c r="AC27" i="16"/>
  <c r="K27" i="16"/>
  <c r="G27" i="16"/>
  <c r="AD27" i="16"/>
  <c r="AB27" i="16"/>
  <c r="W27" i="16"/>
  <c r="E27" i="16"/>
  <c r="I27" i="16"/>
  <c r="P26" i="16"/>
  <c r="L26" i="16"/>
  <c r="O26" i="16"/>
  <c r="M26" i="16"/>
  <c r="AK25" i="16"/>
  <c r="AJ25" i="16"/>
  <c r="AL25" i="16" s="1"/>
  <c r="AK26" i="16" l="1"/>
  <c r="AF27" i="16"/>
  <c r="AI27" i="16"/>
  <c r="AA27" i="16"/>
  <c r="AD28" i="16"/>
  <c r="AB28" i="16"/>
  <c r="W28" i="16"/>
  <c r="K28" i="16"/>
  <c r="H28" i="16"/>
  <c r="E28" i="16"/>
  <c r="AH28" i="16"/>
  <c r="Z28" i="16"/>
  <c r="T28" i="16"/>
  <c r="J28" i="16"/>
  <c r="B28" i="16"/>
  <c r="C28" i="16" s="1"/>
  <c r="D28" i="16" s="1"/>
  <c r="AC28" i="16"/>
  <c r="A29" i="16"/>
  <c r="X29" i="16" s="1"/>
  <c r="AE28" i="16"/>
  <c r="AG28" i="16"/>
  <c r="N28" i="16"/>
  <c r="G28" i="16"/>
  <c r="Y28" i="16"/>
  <c r="U28" i="16"/>
  <c r="I28" i="16"/>
  <c r="P27" i="16"/>
  <c r="O27" i="16"/>
  <c r="L27" i="16"/>
  <c r="M27" i="16"/>
  <c r="V27" i="16"/>
  <c r="AI28" i="16" l="1"/>
  <c r="AJ28" i="16" s="1"/>
  <c r="AL28" i="16" s="1"/>
  <c r="V28" i="16"/>
  <c r="AF28" i="16"/>
  <c r="AK27" i="16"/>
  <c r="AJ27" i="16"/>
  <c r="AL27" i="16" s="1"/>
  <c r="AA28" i="16"/>
  <c r="AE29" i="16"/>
  <c r="AG29" i="16"/>
  <c r="W29" i="16"/>
  <c r="N29" i="16"/>
  <c r="G29" i="16"/>
  <c r="AB29" i="16"/>
  <c r="T29" i="16"/>
  <c r="H29" i="16"/>
  <c r="AD29" i="16"/>
  <c r="Y29" i="16"/>
  <c r="K29" i="16"/>
  <c r="J29" i="16"/>
  <c r="E29" i="16"/>
  <c r="AH29" i="16"/>
  <c r="AC29" i="16"/>
  <c r="U29" i="16"/>
  <c r="I29" i="16"/>
  <c r="B29" i="16"/>
  <c r="C29" i="16" s="1"/>
  <c r="D29" i="16" s="1"/>
  <c r="Z29" i="16"/>
  <c r="A30" i="16"/>
  <c r="X30" i="16" s="1"/>
  <c r="P28" i="16"/>
  <c r="L28" i="16"/>
  <c r="O28" i="16"/>
  <c r="M28" i="16"/>
  <c r="AK28" i="16" l="1"/>
  <c r="AF29" i="16"/>
  <c r="V29" i="16"/>
  <c r="AI29" i="16"/>
  <c r="AA29" i="16"/>
  <c r="AC30" i="16"/>
  <c r="Y30" i="16"/>
  <c r="T30" i="16"/>
  <c r="H30" i="16"/>
  <c r="W30" i="16"/>
  <c r="G30" i="16"/>
  <c r="AD30" i="16"/>
  <c r="AB30" i="16"/>
  <c r="K30" i="16"/>
  <c r="J30" i="16"/>
  <c r="E30" i="16"/>
  <c r="AE30" i="16"/>
  <c r="AG30" i="16"/>
  <c r="N30" i="16"/>
  <c r="AH30" i="16"/>
  <c r="Z30" i="16"/>
  <c r="U30" i="16"/>
  <c r="I30" i="16"/>
  <c r="B30" i="16"/>
  <c r="C30" i="16" s="1"/>
  <c r="D30" i="16" s="1"/>
  <c r="A31" i="16"/>
  <c r="X31" i="16" s="1"/>
  <c r="P29" i="16"/>
  <c r="M29" i="16"/>
  <c r="L29" i="16"/>
  <c r="O29" i="16"/>
  <c r="AI30" i="16" l="1"/>
  <c r="AA30" i="16"/>
  <c r="P30" i="16"/>
  <c r="L30" i="16"/>
  <c r="M30" i="16"/>
  <c r="O30" i="16"/>
  <c r="AH31" i="16"/>
  <c r="AG31" i="16"/>
  <c r="U31" i="16"/>
  <c r="I31" i="16"/>
  <c r="B31" i="16"/>
  <c r="C31" i="16" s="1"/>
  <c r="D31" i="16" s="1"/>
  <c r="AC31" i="16"/>
  <c r="AB31" i="16"/>
  <c r="T31" i="16"/>
  <c r="N31" i="16"/>
  <c r="H31" i="16"/>
  <c r="A32" i="16"/>
  <c r="X32" i="16" s="1"/>
  <c r="AD31" i="16"/>
  <c r="Y31" i="16"/>
  <c r="W31" i="16"/>
  <c r="J31" i="16"/>
  <c r="E31" i="16"/>
  <c r="AE31" i="16"/>
  <c r="Z31" i="16"/>
  <c r="K31" i="16"/>
  <c r="G31" i="16"/>
  <c r="AF30" i="16"/>
  <c r="V30" i="16"/>
  <c r="AK29" i="16"/>
  <c r="AJ29" i="16"/>
  <c r="AL29" i="16" s="1"/>
  <c r="V31" i="16" l="1"/>
  <c r="AA31" i="16"/>
  <c r="AF31" i="16"/>
  <c r="AI31" i="16"/>
  <c r="AJ30" i="16"/>
  <c r="AL30" i="16" s="1"/>
  <c r="AK30" i="16"/>
  <c r="P31" i="16"/>
  <c r="M31" i="16"/>
  <c r="L31" i="16"/>
  <c r="O31" i="16"/>
  <c r="AC32" i="16"/>
  <c r="Y32" i="16"/>
  <c r="T32" i="16"/>
  <c r="I32" i="16"/>
  <c r="A33" i="16"/>
  <c r="X33" i="16" s="1"/>
  <c r="AE32" i="16"/>
  <c r="AG32" i="16"/>
  <c r="N32" i="16"/>
  <c r="G32" i="16"/>
  <c r="AB32" i="16"/>
  <c r="K32" i="16"/>
  <c r="J32" i="16"/>
  <c r="AH32" i="16"/>
  <c r="Z32" i="16"/>
  <c r="U32" i="16"/>
  <c r="H32" i="16"/>
  <c r="B32" i="16"/>
  <c r="C32" i="16" s="1"/>
  <c r="D32" i="16" s="1"/>
  <c r="AD32" i="16"/>
  <c r="W32" i="16"/>
  <c r="E32" i="16"/>
  <c r="AF32" i="16" l="1"/>
  <c r="AK31" i="16"/>
  <c r="AJ31" i="16"/>
  <c r="AL31" i="16" s="1"/>
  <c r="AI32" i="16"/>
  <c r="AK32" i="16" s="1"/>
  <c r="V32" i="16"/>
  <c r="P32" i="16"/>
  <c r="O32" i="16"/>
  <c r="M32" i="16"/>
  <c r="L32" i="16"/>
  <c r="AA32" i="16"/>
  <c r="AD33" i="16"/>
  <c r="AC33" i="16"/>
  <c r="K33" i="16"/>
  <c r="J33" i="16"/>
  <c r="E33" i="16"/>
  <c r="Z33" i="16"/>
  <c r="N33" i="16"/>
  <c r="G33" i="16"/>
  <c r="AH33" i="16"/>
  <c r="Y33" i="16"/>
  <c r="T33" i="16"/>
  <c r="H33" i="16"/>
  <c r="B33" i="16"/>
  <c r="C33" i="16" s="1"/>
  <c r="D33" i="16" s="1"/>
  <c r="AG33" i="16"/>
  <c r="AB33" i="16"/>
  <c r="U33" i="16"/>
  <c r="I33" i="16"/>
  <c r="A34" i="16"/>
  <c r="X34" i="16" s="1"/>
  <c r="AE33" i="16"/>
  <c r="W33" i="16"/>
  <c r="AA33" i="16" l="1"/>
  <c r="AJ32" i="16"/>
  <c r="AL32" i="16" s="1"/>
  <c r="AF33" i="16"/>
  <c r="V33" i="16"/>
  <c r="P33" i="16"/>
  <c r="L33" i="16"/>
  <c r="O33" i="16"/>
  <c r="M33" i="16"/>
  <c r="AE34" i="16"/>
  <c r="AG34" i="16"/>
  <c r="W34" i="16"/>
  <c r="N34" i="16"/>
  <c r="E34" i="16"/>
  <c r="AD34" i="16"/>
  <c r="AB34" i="16"/>
  <c r="K34" i="16"/>
  <c r="J34" i="16"/>
  <c r="H34" i="16"/>
  <c r="AH34" i="16"/>
  <c r="Y34" i="16"/>
  <c r="U34" i="16"/>
  <c r="I34" i="16"/>
  <c r="B34" i="16"/>
  <c r="C34" i="16" s="1"/>
  <c r="D34" i="16" s="1"/>
  <c r="AC34" i="16"/>
  <c r="Z34" i="16"/>
  <c r="T34" i="16"/>
  <c r="G34" i="16"/>
  <c r="A35" i="16"/>
  <c r="X35" i="16" s="1"/>
  <c r="AI33" i="16"/>
  <c r="AF34" i="16" l="1"/>
  <c r="AD35" i="16"/>
  <c r="AB35" i="16"/>
  <c r="W35" i="16"/>
  <c r="K35" i="16"/>
  <c r="J35" i="16"/>
  <c r="G35" i="16"/>
  <c r="AE35" i="16"/>
  <c r="E35" i="16"/>
  <c r="AH35" i="16"/>
  <c r="AG35" i="16"/>
  <c r="U35" i="16"/>
  <c r="I35" i="16"/>
  <c r="B35" i="16"/>
  <c r="C35" i="16" s="1"/>
  <c r="D35" i="16" s="1"/>
  <c r="AC35" i="16"/>
  <c r="Z35" i="16"/>
  <c r="Y35" i="16"/>
  <c r="T35" i="16"/>
  <c r="H35" i="16"/>
  <c r="A36" i="16"/>
  <c r="X36" i="16" s="1"/>
  <c r="N35" i="16"/>
  <c r="AA34" i="16"/>
  <c r="P34" i="16"/>
  <c r="O34" i="16"/>
  <c r="L34" i="16"/>
  <c r="M34" i="16"/>
  <c r="AK33" i="16"/>
  <c r="AJ33" i="16"/>
  <c r="AL33" i="16" s="1"/>
  <c r="AI34" i="16"/>
  <c r="V34" i="16"/>
  <c r="AI35" i="16" l="1"/>
  <c r="AK35" i="16" s="1"/>
  <c r="AG36" i="16"/>
  <c r="Y36" i="16"/>
  <c r="U36" i="16"/>
  <c r="J36" i="16"/>
  <c r="B36" i="16"/>
  <c r="C36" i="16" s="1"/>
  <c r="D36" i="16" s="1"/>
  <c r="AC36" i="16"/>
  <c r="N36" i="16"/>
  <c r="I36" i="16"/>
  <c r="A37" i="16"/>
  <c r="X37" i="16" s="1"/>
  <c r="AD36" i="16"/>
  <c r="AE36" i="16"/>
  <c r="AB36" i="16"/>
  <c r="H36" i="16"/>
  <c r="AH36" i="16"/>
  <c r="Z36" i="16"/>
  <c r="W36" i="16"/>
  <c r="K36" i="16"/>
  <c r="G36" i="16"/>
  <c r="T36" i="16"/>
  <c r="E36" i="16"/>
  <c r="V35" i="16"/>
  <c r="P35" i="16"/>
  <c r="L35" i="16"/>
  <c r="M35" i="16"/>
  <c r="O35" i="16"/>
  <c r="AJ34" i="16"/>
  <c r="AL34" i="16" s="1"/>
  <c r="AK34" i="16"/>
  <c r="AA35" i="16"/>
  <c r="AF35" i="16"/>
  <c r="A38" i="16" l="1"/>
  <c r="K38" i="16" s="1"/>
  <c r="AJ35" i="16"/>
  <c r="AL35" i="16" s="1"/>
  <c r="E38" i="16"/>
  <c r="AG38" i="16"/>
  <c r="G38" i="16"/>
  <c r="T38" i="16"/>
  <c r="W38" i="16"/>
  <c r="Z38" i="16"/>
  <c r="AH38" i="16"/>
  <c r="B38" i="16"/>
  <c r="C38" i="16" s="1"/>
  <c r="D38" i="16" s="1"/>
  <c r="Y38" i="16"/>
  <c r="AE38" i="16"/>
  <c r="U38" i="16"/>
  <c r="AD38" i="16"/>
  <c r="H38" i="16"/>
  <c r="AB38" i="16"/>
  <c r="AC38" i="16"/>
  <c r="V36" i="16"/>
  <c r="AF36" i="16"/>
  <c r="AI36" i="16"/>
  <c r="N38" i="16"/>
  <c r="J38" i="16"/>
  <c r="I38" i="16"/>
  <c r="P36" i="16"/>
  <c r="L36" i="16"/>
  <c r="O36" i="16"/>
  <c r="M36" i="16"/>
  <c r="AH37" i="16"/>
  <c r="AE37" i="16"/>
  <c r="N37" i="16"/>
  <c r="I37" i="16"/>
  <c r="AD37" i="16"/>
  <c r="Z37" i="16"/>
  <c r="W37" i="16"/>
  <c r="E37" i="16"/>
  <c r="AG37" i="16"/>
  <c r="AC37" i="16"/>
  <c r="K37" i="16"/>
  <c r="H37" i="16"/>
  <c r="B37" i="16"/>
  <c r="C37" i="16" s="1"/>
  <c r="D37" i="16" s="1"/>
  <c r="AB37" i="16"/>
  <c r="Y37" i="16"/>
  <c r="U37" i="16"/>
  <c r="G37" i="16"/>
  <c r="T37" i="16"/>
  <c r="J37" i="16"/>
  <c r="AA36" i="16"/>
  <c r="A39" i="16" l="1"/>
  <c r="Y39" i="16" s="1"/>
  <c r="P38" i="16"/>
  <c r="M38" i="16"/>
  <c r="X38" i="16"/>
  <c r="AI38" i="16" s="1"/>
  <c r="AK38" i="16" s="1"/>
  <c r="L38" i="16"/>
  <c r="O38" i="16"/>
  <c r="J39" i="16"/>
  <c r="W39" i="16"/>
  <c r="I39" i="16"/>
  <c r="B39" i="16"/>
  <c r="C39" i="16" s="1"/>
  <c r="D39" i="16" s="1"/>
  <c r="H39" i="16"/>
  <c r="AH39" i="16"/>
  <c r="X39" i="16"/>
  <c r="AB39" i="16"/>
  <c r="A40" i="16"/>
  <c r="T40" i="16" s="1"/>
  <c r="Z39" i="16"/>
  <c r="AA39" i="16" s="1"/>
  <c r="U39" i="16"/>
  <c r="AD39" i="16"/>
  <c r="AG39" i="16"/>
  <c r="T39" i="16"/>
  <c r="N39" i="16"/>
  <c r="AE39" i="16"/>
  <c r="K39" i="16"/>
  <c r="P39" i="16" s="1"/>
  <c r="AC39" i="16"/>
  <c r="E39" i="16"/>
  <c r="AF37" i="16"/>
  <c r="G39" i="16"/>
  <c r="V38" i="16"/>
  <c r="AF38" i="16"/>
  <c r="AA38" i="16"/>
  <c r="AA37" i="16"/>
  <c r="AK36" i="16"/>
  <c r="AJ36" i="16"/>
  <c r="AL36" i="16" s="1"/>
  <c r="P37" i="16"/>
  <c r="O37" i="16"/>
  <c r="M37" i="16"/>
  <c r="L37" i="16"/>
  <c r="V37" i="16"/>
  <c r="AI37" i="16"/>
  <c r="N40" i="16" l="1"/>
  <c r="AH40" i="16"/>
  <c r="AI39" i="16"/>
  <c r="AJ39" i="16" s="1"/>
  <c r="AL39" i="16" s="1"/>
  <c r="V39" i="16"/>
  <c r="AJ38" i="16"/>
  <c r="AL38" i="16" s="1"/>
  <c r="AF39" i="16"/>
  <c r="AE40" i="16"/>
  <c r="I40" i="16"/>
  <c r="AB40" i="16"/>
  <c r="B40" i="16"/>
  <c r="C40" i="16" s="1"/>
  <c r="D40" i="16" s="1"/>
  <c r="AG40" i="16"/>
  <c r="X40" i="16"/>
  <c r="L39" i="16"/>
  <c r="J40" i="16"/>
  <c r="W40" i="16"/>
  <c r="Z40" i="16"/>
  <c r="Y40" i="16"/>
  <c r="AC40" i="16"/>
  <c r="H40" i="16"/>
  <c r="K40" i="16"/>
  <c r="P40" i="16" s="1"/>
  <c r="E40" i="16"/>
  <c r="M39" i="16"/>
  <c r="U40" i="16"/>
  <c r="V40" i="16" s="1"/>
  <c r="A41" i="16"/>
  <c r="U41" i="16" s="1"/>
  <c r="AD40" i="16"/>
  <c r="G40" i="16"/>
  <c r="O39" i="16"/>
  <c r="AJ37" i="16"/>
  <c r="AL37" i="16" s="1"/>
  <c r="AK37" i="16"/>
  <c r="AK39" i="16" l="1"/>
  <c r="M40" i="16"/>
  <c r="AB41" i="16"/>
  <c r="L40" i="16"/>
  <c r="AF40" i="16"/>
  <c r="O40" i="16"/>
  <c r="AG41" i="16"/>
  <c r="AI40" i="16"/>
  <c r="AK40" i="16" s="1"/>
  <c r="J41" i="16"/>
  <c r="B41" i="16"/>
  <c r="C41" i="16" s="1"/>
  <c r="D41" i="16" s="1"/>
  <c r="I41" i="16"/>
  <c r="E41" i="16"/>
  <c r="Y41" i="16"/>
  <c r="K41" i="16"/>
  <c r="P41" i="16" s="1"/>
  <c r="H41" i="16"/>
  <c r="AA40" i="16"/>
  <c r="AH41" i="16"/>
  <c r="X41" i="16"/>
  <c r="G41" i="16"/>
  <c r="AC41" i="16"/>
  <c r="N41" i="16"/>
  <c r="A42" i="16"/>
  <c r="AC42" i="16" s="1"/>
  <c r="W41" i="16"/>
  <c r="Z41" i="16"/>
  <c r="T41" i="16"/>
  <c r="V41" i="16" s="1"/>
  <c r="AD41" i="16"/>
  <c r="AE41" i="16"/>
  <c r="H42" i="16" l="1"/>
  <c r="AB42" i="16"/>
  <c r="Z42" i="16"/>
  <c r="AA41" i="16"/>
  <c r="M41" i="16"/>
  <c r="O41" i="16"/>
  <c r="AG42" i="16"/>
  <c r="L41" i="16"/>
  <c r="AJ40" i="16"/>
  <c r="AL40" i="16" s="1"/>
  <c r="AF41" i="16"/>
  <c r="J42" i="16"/>
  <c r="U42" i="16"/>
  <c r="AH42" i="16"/>
  <c r="X42" i="16"/>
  <c r="T42" i="16"/>
  <c r="G42" i="16"/>
  <c r="E42" i="16"/>
  <c r="N42" i="16"/>
  <c r="A43" i="16"/>
  <c r="K42" i="16"/>
  <c r="AE42" i="16"/>
  <c r="Y42" i="16"/>
  <c r="W42" i="16"/>
  <c r="I42" i="16"/>
  <c r="AI41" i="16"/>
  <c r="B42" i="16"/>
  <c r="C42" i="16" s="1"/>
  <c r="D42" i="16" s="1"/>
  <c r="AD42" i="16"/>
  <c r="AA42" i="16" l="1"/>
  <c r="V42" i="16"/>
  <c r="AI42" i="16"/>
  <c r="AK42" i="16" s="1"/>
  <c r="AJ41" i="16"/>
  <c r="AL41" i="16" s="1"/>
  <c r="AK41" i="16"/>
  <c r="X43" i="16"/>
  <c r="Z43" i="16"/>
  <c r="Y43" i="16"/>
  <c r="N43" i="16"/>
  <c r="G43" i="16"/>
  <c r="E43" i="16"/>
  <c r="AH43" i="16"/>
  <c r="U43" i="16"/>
  <c r="I43" i="16"/>
  <c r="AD43" i="16"/>
  <c r="AB43" i="16"/>
  <c r="W43" i="16"/>
  <c r="K43" i="16"/>
  <c r="J43" i="16"/>
  <c r="AE43" i="16"/>
  <c r="AC43" i="16"/>
  <c r="T43" i="16"/>
  <c r="A44" i="16"/>
  <c r="B43" i="16"/>
  <c r="C43" i="16" s="1"/>
  <c r="D43" i="16" s="1"/>
  <c r="AG43" i="16"/>
  <c r="H43" i="16"/>
  <c r="AF42" i="16"/>
  <c r="P42" i="16"/>
  <c r="L42" i="16"/>
  <c r="M42" i="16"/>
  <c r="O42" i="16"/>
  <c r="AJ42" i="16" l="1"/>
  <c r="AL42" i="16" s="1"/>
  <c r="AF43" i="16"/>
  <c r="V43" i="16"/>
  <c r="P43" i="16"/>
  <c r="O43" i="16"/>
  <c r="L43" i="16"/>
  <c r="M43" i="16"/>
  <c r="AI43" i="16"/>
  <c r="X44" i="16"/>
  <c r="AH44" i="16"/>
  <c r="Z44" i="16"/>
  <c r="U44" i="16"/>
  <c r="J44" i="16"/>
  <c r="B44" i="16"/>
  <c r="C44" i="16" s="1"/>
  <c r="D44" i="16" s="1"/>
  <c r="Y44" i="16"/>
  <c r="G44" i="16"/>
  <c r="AD44" i="16"/>
  <c r="AE44" i="16"/>
  <c r="W44" i="16"/>
  <c r="K44" i="16"/>
  <c r="H44" i="16"/>
  <c r="AG44" i="16"/>
  <c r="AB44" i="16"/>
  <c r="T44" i="16"/>
  <c r="I44" i="16"/>
  <c r="A45" i="16"/>
  <c r="N44" i="16"/>
  <c r="AC44" i="16"/>
  <c r="E44" i="16"/>
  <c r="AA43" i="16"/>
  <c r="V44" i="16" l="1"/>
  <c r="AA44" i="16"/>
  <c r="AF44" i="16"/>
  <c r="AI44" i="16"/>
  <c r="X45" i="16"/>
  <c r="AB45" i="16"/>
  <c r="Z45" i="16"/>
  <c r="K45" i="16"/>
  <c r="G45" i="16"/>
  <c r="AG45" i="16"/>
  <c r="Y45" i="16"/>
  <c r="T45" i="16"/>
  <c r="H45" i="16"/>
  <c r="A46" i="16"/>
  <c r="AD45" i="16"/>
  <c r="AC45" i="16"/>
  <c r="W45" i="16"/>
  <c r="J45" i="16"/>
  <c r="E45" i="16"/>
  <c r="AH45" i="16"/>
  <c r="AE45" i="16"/>
  <c r="U45" i="16"/>
  <c r="I45" i="16"/>
  <c r="B45" i="16"/>
  <c r="C45" i="16" s="1"/>
  <c r="D45" i="16" s="1"/>
  <c r="N45" i="16"/>
  <c r="P44" i="16"/>
  <c r="O44" i="16"/>
  <c r="M44" i="16"/>
  <c r="L44" i="16"/>
  <c r="AJ43" i="16"/>
  <c r="AL43" i="16" s="1"/>
  <c r="AK43" i="16"/>
  <c r="AA45" i="16" l="1"/>
  <c r="AI45" i="16"/>
  <c r="V45" i="16"/>
  <c r="P45" i="16"/>
  <c r="L45" i="16"/>
  <c r="M45" i="16"/>
  <c r="O45" i="16"/>
  <c r="AJ44" i="16"/>
  <c r="AL44" i="16" s="1"/>
  <c r="AK44" i="16"/>
  <c r="X46" i="16"/>
  <c r="AC46" i="16"/>
  <c r="Z46" i="16"/>
  <c r="N46" i="16"/>
  <c r="G46" i="16"/>
  <c r="AG46" i="16"/>
  <c r="AD46" i="16"/>
  <c r="AE46" i="16"/>
  <c r="W46" i="16"/>
  <c r="K46" i="16"/>
  <c r="J46" i="16"/>
  <c r="E46" i="16"/>
  <c r="AH46" i="16"/>
  <c r="U46" i="16"/>
  <c r="I46" i="16"/>
  <c r="B46" i="16"/>
  <c r="C46" i="16" s="1"/>
  <c r="D46" i="16" s="1"/>
  <c r="T46" i="16"/>
  <c r="H46" i="16"/>
  <c r="AB46" i="16"/>
  <c r="Y46" i="16"/>
  <c r="A47" i="16"/>
  <c r="A48" i="16" s="1"/>
  <c r="AF45" i="16"/>
  <c r="AA46" i="16" l="1"/>
  <c r="V46" i="16"/>
  <c r="X48" i="16"/>
  <c r="AC48" i="16"/>
  <c r="Y48" i="16"/>
  <c r="K48" i="16"/>
  <c r="P48" i="16" s="1"/>
  <c r="G48" i="16"/>
  <c r="AG48" i="16"/>
  <c r="AD48" i="16"/>
  <c r="AE48" i="16"/>
  <c r="W48" i="16"/>
  <c r="J48" i="16"/>
  <c r="E48" i="16"/>
  <c r="Z48" i="16"/>
  <c r="T48" i="16"/>
  <c r="B48" i="16"/>
  <c r="C48" i="16" s="1"/>
  <c r="D48" i="16" s="1"/>
  <c r="AB48" i="16"/>
  <c r="AH48" i="16"/>
  <c r="H48" i="16"/>
  <c r="U48" i="16"/>
  <c r="N48" i="16"/>
  <c r="I48" i="16"/>
  <c r="A49" i="16"/>
  <c r="X49" i="16" s="1"/>
  <c r="AF46" i="16"/>
  <c r="P46" i="16"/>
  <c r="O46" i="16"/>
  <c r="M46" i="16"/>
  <c r="L46" i="16"/>
  <c r="X47" i="16"/>
  <c r="AH47" i="16"/>
  <c r="AE47" i="16"/>
  <c r="U47" i="16"/>
  <c r="I47" i="16"/>
  <c r="B47" i="16"/>
  <c r="C47" i="16" s="1"/>
  <c r="D47" i="16" s="1"/>
  <c r="AB47" i="16"/>
  <c r="T47" i="16"/>
  <c r="H47" i="16"/>
  <c r="AD47" i="16"/>
  <c r="W47" i="16"/>
  <c r="K47" i="16"/>
  <c r="AG47" i="16"/>
  <c r="AC47" i="16"/>
  <c r="Y47" i="16"/>
  <c r="G47" i="16"/>
  <c r="E47" i="16"/>
  <c r="N47" i="16"/>
  <c r="Z47" i="16"/>
  <c r="J47" i="16"/>
  <c r="AI46" i="16"/>
  <c r="AJ45" i="16"/>
  <c r="AL45" i="16" s="1"/>
  <c r="AK45" i="16"/>
  <c r="AD49" i="16" l="1"/>
  <c r="H49" i="16"/>
  <c r="J49" i="16"/>
  <c r="W49" i="16"/>
  <c r="Z49" i="16"/>
  <c r="B49" i="16"/>
  <c r="C49" i="16" s="1"/>
  <c r="D49" i="16" s="1"/>
  <c r="K49" i="16"/>
  <c r="P49" i="16" s="1"/>
  <c r="AC49" i="16"/>
  <c r="E49" i="16"/>
  <c r="U49" i="16"/>
  <c r="AH49" i="16"/>
  <c r="V47" i="16"/>
  <c r="V48" i="16"/>
  <c r="AI48" i="16"/>
  <c r="AK48" i="16" s="1"/>
  <c r="AA48" i="16"/>
  <c r="AF48" i="16"/>
  <c r="O48" i="16"/>
  <c r="AF47" i="16"/>
  <c r="L48" i="16"/>
  <c r="Y49" i="16"/>
  <c r="AJ46" i="16"/>
  <c r="AL46" i="16" s="1"/>
  <c r="AK46" i="16"/>
  <c r="AI47" i="16"/>
  <c r="G49" i="16"/>
  <c r="N49" i="16"/>
  <c r="AE49" i="16"/>
  <c r="AF49" i="16" s="1"/>
  <c r="A50" i="16"/>
  <c r="X50" i="16" s="1"/>
  <c r="I49" i="16"/>
  <c r="M48" i="16"/>
  <c r="T49" i="16"/>
  <c r="AB49" i="16"/>
  <c r="AG49" i="16"/>
  <c r="P47" i="16"/>
  <c r="O47" i="16"/>
  <c r="M47" i="16"/>
  <c r="L47" i="16"/>
  <c r="AA47" i="16"/>
  <c r="V49" i="16" l="1"/>
  <c r="L49" i="16"/>
  <c r="AA49" i="16"/>
  <c r="AI49" i="16"/>
  <c r="AJ49" i="16" s="1"/>
  <c r="AL49" i="16" s="1"/>
  <c r="M49" i="16"/>
  <c r="O49" i="16"/>
  <c r="AE50" i="16"/>
  <c r="U50" i="16"/>
  <c r="AJ48" i="16"/>
  <c r="AL48" i="16" s="1"/>
  <c r="H50" i="16"/>
  <c r="AC50" i="16"/>
  <c r="E50" i="16"/>
  <c r="N50" i="16"/>
  <c r="I50" i="16"/>
  <c r="W50" i="16"/>
  <c r="AG50" i="16"/>
  <c r="B50" i="16"/>
  <c r="C50" i="16" s="1"/>
  <c r="D50" i="16" s="1"/>
  <c r="J50" i="16"/>
  <c r="K50" i="16"/>
  <c r="P50" i="16" s="1"/>
  <c r="Y50" i="16"/>
  <c r="A51" i="16"/>
  <c r="X51" i="16" s="1"/>
  <c r="G50" i="16"/>
  <c r="T50" i="16"/>
  <c r="Z50" i="16"/>
  <c r="AD50" i="16"/>
  <c r="AB50" i="16"/>
  <c r="AH50" i="16"/>
  <c r="AK47" i="16"/>
  <c r="AJ47" i="16"/>
  <c r="AL47" i="16" s="1"/>
  <c r="L50" i="16" l="1"/>
  <c r="AK49" i="16"/>
  <c r="AF50" i="16"/>
  <c r="V50" i="16"/>
  <c r="AA50" i="16"/>
  <c r="AI50" i="16"/>
  <c r="AK50" i="16" s="1"/>
  <c r="M50" i="16"/>
  <c r="AC51" i="16"/>
  <c r="AD51" i="16"/>
  <c r="G51" i="16"/>
  <c r="K51" i="16"/>
  <c r="P51" i="16" s="1"/>
  <c r="J51" i="16"/>
  <c r="W51" i="16"/>
  <c r="E51" i="16"/>
  <c r="N51" i="16"/>
  <c r="Y51" i="16"/>
  <c r="Z51" i="16"/>
  <c r="A52" i="16"/>
  <c r="X52" i="16" s="1"/>
  <c r="H51" i="16"/>
  <c r="T51" i="16"/>
  <c r="AB51" i="16"/>
  <c r="AG51" i="16"/>
  <c r="B51" i="16"/>
  <c r="C51" i="16" s="1"/>
  <c r="D51" i="16" s="1"/>
  <c r="I51" i="16"/>
  <c r="O50" i="16"/>
  <c r="U51" i="16"/>
  <c r="AE51" i="16"/>
  <c r="AH51" i="16"/>
  <c r="AI51" i="16" l="1"/>
  <c r="AK51" i="16" s="1"/>
  <c r="G52" i="16"/>
  <c r="T52" i="16"/>
  <c r="I52" i="16"/>
  <c r="Z52" i="16"/>
  <c r="A53" i="16"/>
  <c r="X53" i="16" s="1"/>
  <c r="J52" i="16"/>
  <c r="AC52" i="16"/>
  <c r="B52" i="16"/>
  <c r="C52" i="16" s="1"/>
  <c r="D52" i="16" s="1"/>
  <c r="N52" i="16"/>
  <c r="L51" i="16"/>
  <c r="AJ50" i="16"/>
  <c r="AL50" i="16" s="1"/>
  <c r="AF51" i="16"/>
  <c r="M51" i="16"/>
  <c r="U52" i="16"/>
  <c r="V52" i="16" s="1"/>
  <c r="AD52" i="16"/>
  <c r="AB52" i="16"/>
  <c r="Y52" i="16"/>
  <c r="AG52" i="16"/>
  <c r="V51" i="16"/>
  <c r="AA51" i="16"/>
  <c r="O51" i="16"/>
  <c r="E52" i="16"/>
  <c r="H52" i="16"/>
  <c r="K52" i="16"/>
  <c r="P52" i="16" s="1"/>
  <c r="W52" i="16"/>
  <c r="AE52" i="16"/>
  <c r="AH52" i="16"/>
  <c r="AJ51" i="16"/>
  <c r="AL51" i="16" s="1"/>
  <c r="U53" i="16"/>
  <c r="K53" i="16"/>
  <c r="P53" i="16" s="1"/>
  <c r="W53" i="16" l="1"/>
  <c r="AC53" i="16"/>
  <c r="Z53" i="16"/>
  <c r="AH53" i="16"/>
  <c r="AI53" i="16" s="1"/>
  <c r="AK53" i="16" s="1"/>
  <c r="AG53" i="16"/>
  <c r="E53" i="16"/>
  <c r="G53" i="16"/>
  <c r="J53" i="16"/>
  <c r="AI52" i="16"/>
  <c r="AK52" i="16" s="1"/>
  <c r="AA52" i="16"/>
  <c r="A54" i="16"/>
  <c r="X54" i="16" s="1"/>
  <c r="H53" i="16"/>
  <c r="N53" i="16"/>
  <c r="Y53" i="16"/>
  <c r="AB53" i="16"/>
  <c r="B53" i="16"/>
  <c r="C53" i="16" s="1"/>
  <c r="D53" i="16" s="1"/>
  <c r="I53" i="16"/>
  <c r="T53" i="16"/>
  <c r="V53" i="16" s="1"/>
  <c r="AD53" i="16"/>
  <c r="AE53" i="16"/>
  <c r="AF52" i="16"/>
  <c r="L52" i="16"/>
  <c r="M52" i="16"/>
  <c r="O52" i="16"/>
  <c r="O53" i="16"/>
  <c r="M53" i="16"/>
  <c r="L53" i="16"/>
  <c r="AJ52" i="16" l="1"/>
  <c r="AL52" i="16" s="1"/>
  <c r="A55" i="16"/>
  <c r="X55" i="16" s="1"/>
  <c r="B54" i="16"/>
  <c r="C54" i="16" s="1"/>
  <c r="D54" i="16" s="1"/>
  <c r="AG54" i="16"/>
  <c r="AA53" i="16"/>
  <c r="K54" i="16"/>
  <c r="P54" i="16" s="1"/>
  <c r="N54" i="16"/>
  <c r="U54" i="16"/>
  <c r="AD54" i="16"/>
  <c r="T54" i="16"/>
  <c r="V54" i="16" s="1"/>
  <c r="AE54" i="16"/>
  <c r="H54" i="16"/>
  <c r="AB54" i="16"/>
  <c r="I54" i="16"/>
  <c r="Z54" i="16"/>
  <c r="J54" i="16"/>
  <c r="AH54" i="16"/>
  <c r="E54" i="16"/>
  <c r="W54" i="16"/>
  <c r="G54" i="16"/>
  <c r="Y54" i="16"/>
  <c r="AC54" i="16"/>
  <c r="AF53" i="16"/>
  <c r="AJ53" i="16"/>
  <c r="AL53" i="16" s="1"/>
  <c r="AG55" i="16"/>
  <c r="AE55" i="16"/>
  <c r="AD55" i="16"/>
  <c r="AH55" i="16"/>
  <c r="AC55" i="16"/>
  <c r="Z55" i="16"/>
  <c r="AB55" i="16"/>
  <c r="Y55" i="16"/>
  <c r="W55" i="16"/>
  <c r="T55" i="16"/>
  <c r="U55" i="16"/>
  <c r="N55" i="16"/>
  <c r="K55" i="16"/>
  <c r="P55" i="16" s="1"/>
  <c r="J55" i="16"/>
  <c r="I55" i="16"/>
  <c r="H55" i="16"/>
  <c r="E55" i="16"/>
  <c r="G55" i="16"/>
  <c r="B55" i="16"/>
  <c r="C55" i="16" s="1"/>
  <c r="D55" i="16" s="1"/>
  <c r="A56" i="16"/>
  <c r="X56" i="16" s="1"/>
  <c r="L54" i="16" l="1"/>
  <c r="M54" i="16"/>
  <c r="AF54" i="16"/>
  <c r="O54" i="16"/>
  <c r="AI54" i="16"/>
  <c r="AK54" i="16" s="1"/>
  <c r="AA54" i="16"/>
  <c r="AI55" i="16"/>
  <c r="AJ55" i="16" s="1"/>
  <c r="AL55" i="16" s="1"/>
  <c r="AJ54" i="16"/>
  <c r="AL54" i="16" s="1"/>
  <c r="V55" i="16"/>
  <c r="AF55" i="16"/>
  <c r="AA55" i="16"/>
  <c r="AE56" i="16"/>
  <c r="AH56" i="16"/>
  <c r="AD56" i="16"/>
  <c r="AG56" i="16"/>
  <c r="AC56" i="16"/>
  <c r="Y56" i="16"/>
  <c r="AB56" i="16"/>
  <c r="Z56" i="16"/>
  <c r="W56" i="16"/>
  <c r="U56" i="16"/>
  <c r="T56" i="16"/>
  <c r="N56" i="16"/>
  <c r="K56" i="16"/>
  <c r="P56" i="16" s="1"/>
  <c r="O55" i="16"/>
  <c r="L55" i="16"/>
  <c r="M55" i="16"/>
  <c r="H56" i="16"/>
  <c r="I56" i="16"/>
  <c r="J56" i="16"/>
  <c r="G56" i="16"/>
  <c r="E56" i="16"/>
  <c r="B56" i="16"/>
  <c r="C56" i="16" s="1"/>
  <c r="D56" i="16" s="1"/>
  <c r="A57" i="16"/>
  <c r="X57" i="16" s="1"/>
  <c r="AK55" i="16" l="1"/>
  <c r="V56" i="16"/>
  <c r="AI56" i="16"/>
  <c r="AF56" i="16"/>
  <c r="AA56" i="16"/>
  <c r="AE57" i="16"/>
  <c r="AD57" i="16"/>
  <c r="AH57" i="16"/>
  <c r="AG57" i="16"/>
  <c r="AB57" i="16"/>
  <c r="Z57" i="16"/>
  <c r="AC57" i="16"/>
  <c r="Y57" i="16"/>
  <c r="W57" i="16"/>
  <c r="U57" i="16"/>
  <c r="T57" i="16"/>
  <c r="N57" i="16"/>
  <c r="K57" i="16"/>
  <c r="P57" i="16" s="1"/>
  <c r="O56" i="16"/>
  <c r="L56" i="16"/>
  <c r="M56" i="16"/>
  <c r="J57" i="16"/>
  <c r="I57" i="16"/>
  <c r="H57" i="16"/>
  <c r="G57" i="16"/>
  <c r="E57" i="16"/>
  <c r="B57" i="16"/>
  <c r="C57" i="16" s="1"/>
  <c r="D57" i="16" s="1"/>
  <c r="A58" i="16"/>
  <c r="X58" i="16" s="1"/>
  <c r="V57" i="16" l="1"/>
  <c r="AA57" i="16"/>
  <c r="AI57" i="16"/>
  <c r="AF57" i="16"/>
  <c r="AK56" i="16"/>
  <c r="AJ56" i="16"/>
  <c r="AL56" i="16" s="1"/>
  <c r="AE58" i="16"/>
  <c r="AD58" i="16"/>
  <c r="AH58" i="16"/>
  <c r="AC58" i="16"/>
  <c r="AB58" i="16"/>
  <c r="AG58" i="16"/>
  <c r="Z58" i="16"/>
  <c r="Y58" i="16"/>
  <c r="W58" i="16"/>
  <c r="U58" i="16"/>
  <c r="T58" i="16"/>
  <c r="O57" i="16"/>
  <c r="M57" i="16"/>
  <c r="L57" i="16"/>
  <c r="N58" i="16"/>
  <c r="K58" i="16"/>
  <c r="P58" i="16" s="1"/>
  <c r="J58" i="16"/>
  <c r="I58" i="16"/>
  <c r="G58" i="16"/>
  <c r="E58" i="16"/>
  <c r="H58" i="16"/>
  <c r="B58" i="16"/>
  <c r="C58" i="16" s="1"/>
  <c r="D58" i="16" s="1"/>
  <c r="A59" i="16"/>
  <c r="X59" i="16" s="1"/>
  <c r="V58" i="16" l="1"/>
  <c r="AA58" i="16"/>
  <c r="AF58" i="16"/>
  <c r="AI58" i="16"/>
  <c r="AK57" i="16"/>
  <c r="AJ57" i="16"/>
  <c r="AL57" i="16" s="1"/>
  <c r="AE59" i="16"/>
  <c r="AD59" i="16"/>
  <c r="AH59" i="16"/>
  <c r="AG59" i="16"/>
  <c r="Z59" i="16"/>
  <c r="Y59" i="16"/>
  <c r="AC59" i="16"/>
  <c r="AB59" i="16"/>
  <c r="W59" i="16"/>
  <c r="U59" i="16"/>
  <c r="T59" i="16"/>
  <c r="N59" i="16"/>
  <c r="K59" i="16"/>
  <c r="P59" i="16" s="1"/>
  <c r="O58" i="16"/>
  <c r="M58" i="16"/>
  <c r="L58" i="16"/>
  <c r="J59" i="16"/>
  <c r="I59" i="16"/>
  <c r="H59" i="16"/>
  <c r="G59" i="16"/>
  <c r="E59" i="16"/>
  <c r="B59" i="16"/>
  <c r="C59" i="16" s="1"/>
  <c r="D59" i="16" s="1"/>
  <c r="A60" i="16"/>
  <c r="X60" i="16" s="1"/>
  <c r="V59" i="16" l="1"/>
  <c r="AA59" i="16"/>
  <c r="AF59" i="16"/>
  <c r="AK58" i="16"/>
  <c r="AJ58" i="16"/>
  <c r="AL58" i="16" s="1"/>
  <c r="AI59" i="16"/>
  <c r="AE60" i="16"/>
  <c r="AD60" i="16"/>
  <c r="AH60" i="16"/>
  <c r="AG60" i="16"/>
  <c r="AC60" i="16"/>
  <c r="Y60" i="16"/>
  <c r="AB60" i="16"/>
  <c r="Z60" i="16"/>
  <c r="W60" i="16"/>
  <c r="U60" i="16"/>
  <c r="T60" i="16"/>
  <c r="N60" i="16"/>
  <c r="K60" i="16"/>
  <c r="P60" i="16" s="1"/>
  <c r="O59" i="16"/>
  <c r="L59" i="16"/>
  <c r="M59" i="16"/>
  <c r="H60" i="16"/>
  <c r="J60" i="16"/>
  <c r="I60" i="16"/>
  <c r="G60" i="16"/>
  <c r="E60" i="16"/>
  <c r="B60" i="16"/>
  <c r="C60" i="16" s="1"/>
  <c r="D60" i="16" s="1"/>
  <c r="A61" i="16"/>
  <c r="X61" i="16" s="1"/>
  <c r="AI60" i="16" l="1"/>
  <c r="AJ60" i="16" s="1"/>
  <c r="AL60" i="16" s="1"/>
  <c r="V60" i="16"/>
  <c r="AJ59" i="16"/>
  <c r="AL59" i="16" s="1"/>
  <c r="AK59" i="16"/>
  <c r="AA60" i="16"/>
  <c r="AF60" i="16"/>
  <c r="AE61" i="16"/>
  <c r="AD61" i="16"/>
  <c r="AH61" i="16"/>
  <c r="AG61" i="16"/>
  <c r="AB61" i="16"/>
  <c r="Y61" i="16"/>
  <c r="AC61" i="16"/>
  <c r="Z61" i="16"/>
  <c r="W61" i="16"/>
  <c r="U61" i="16"/>
  <c r="T61" i="16"/>
  <c r="N61" i="16"/>
  <c r="K61" i="16"/>
  <c r="P61" i="16" s="1"/>
  <c r="O60" i="16"/>
  <c r="M60" i="16"/>
  <c r="L60" i="16"/>
  <c r="J61" i="16"/>
  <c r="I61" i="16"/>
  <c r="H61" i="16"/>
  <c r="G61" i="16"/>
  <c r="E61" i="16"/>
  <c r="B61" i="16"/>
  <c r="C61" i="16" s="1"/>
  <c r="D61" i="16" s="1"/>
  <c r="A62" i="16"/>
  <c r="X62" i="16" s="1"/>
  <c r="AK60" i="16" l="1"/>
  <c r="AI61" i="16"/>
  <c r="AK61" i="16" s="1"/>
  <c r="AA61" i="16"/>
  <c r="AF61" i="16"/>
  <c r="V61" i="16"/>
  <c r="AE62" i="16"/>
  <c r="AD62" i="16"/>
  <c r="AH62" i="16"/>
  <c r="AC62" i="16"/>
  <c r="AG62" i="16"/>
  <c r="AB62" i="16"/>
  <c r="Z62" i="16"/>
  <c r="Y62" i="16"/>
  <c r="W62" i="16"/>
  <c r="U62" i="16"/>
  <c r="T62" i="16"/>
  <c r="N62" i="16"/>
  <c r="K62" i="16"/>
  <c r="P62" i="16" s="1"/>
  <c r="O61" i="16"/>
  <c r="M61" i="16"/>
  <c r="L61" i="16"/>
  <c r="J62" i="16"/>
  <c r="I62" i="16"/>
  <c r="H62" i="16"/>
  <c r="G62" i="16"/>
  <c r="E62" i="16"/>
  <c r="B62" i="16"/>
  <c r="C62" i="16" s="1"/>
  <c r="D62" i="16" s="1"/>
  <c r="A63" i="16"/>
  <c r="X63" i="16" s="1"/>
  <c r="AJ61" i="16" l="1"/>
  <c r="AL61" i="16" s="1"/>
  <c r="V62" i="16"/>
  <c r="AA62" i="16"/>
  <c r="AI62" i="16"/>
  <c r="AK62" i="16" s="1"/>
  <c r="AF62" i="16"/>
  <c r="AE63" i="16"/>
  <c r="AD63" i="16"/>
  <c r="AH63" i="16"/>
  <c r="AG63" i="16"/>
  <c r="AC63" i="16"/>
  <c r="Z63" i="16"/>
  <c r="AB63" i="16"/>
  <c r="Y63" i="16"/>
  <c r="W63" i="16"/>
  <c r="T63" i="16"/>
  <c r="U63" i="16"/>
  <c r="O62" i="16"/>
  <c r="M62" i="16"/>
  <c r="L62" i="16"/>
  <c r="N63" i="16"/>
  <c r="K63" i="16"/>
  <c r="P63" i="16" s="1"/>
  <c r="J63" i="16"/>
  <c r="I63" i="16"/>
  <c r="H63" i="16"/>
  <c r="G63" i="16"/>
  <c r="E63" i="16"/>
  <c r="B63" i="16"/>
  <c r="C63" i="16" s="1"/>
  <c r="D63" i="16" s="1"/>
  <c r="A64" i="16"/>
  <c r="X64" i="16" s="1"/>
  <c r="AF63" i="16" l="1"/>
  <c r="AJ62" i="16"/>
  <c r="AL62" i="16" s="1"/>
  <c r="AI63" i="16"/>
  <c r="AA63" i="16"/>
  <c r="V63" i="16"/>
  <c r="AE64" i="16"/>
  <c r="AD64" i="16"/>
  <c r="AH64" i="16"/>
  <c r="AG64" i="16"/>
  <c r="AC64" i="16"/>
  <c r="Y64" i="16"/>
  <c r="AB64" i="16"/>
  <c r="Z64" i="16"/>
  <c r="W64" i="16"/>
  <c r="U64" i="16"/>
  <c r="T64" i="16"/>
  <c r="N64" i="16"/>
  <c r="K64" i="16"/>
  <c r="P64" i="16" s="1"/>
  <c r="O63" i="16"/>
  <c r="L63" i="16"/>
  <c r="M63" i="16"/>
  <c r="J64" i="16"/>
  <c r="H64" i="16"/>
  <c r="I64" i="16"/>
  <c r="G64" i="16"/>
  <c r="E64" i="16"/>
  <c r="B64" i="16"/>
  <c r="C64" i="16" s="1"/>
  <c r="D64" i="16" s="1"/>
  <c r="A65" i="16"/>
  <c r="X65" i="16" s="1"/>
  <c r="V64" i="16" l="1"/>
  <c r="AI64" i="16"/>
  <c r="AJ64" i="16" s="1"/>
  <c r="AL64" i="16" s="1"/>
  <c r="AA64" i="16"/>
  <c r="AF64" i="16"/>
  <c r="AJ63" i="16"/>
  <c r="AL63" i="16" s="1"/>
  <c r="AK63" i="16"/>
  <c r="AE65" i="16"/>
  <c r="AD65" i="16"/>
  <c r="AH65" i="16"/>
  <c r="AG65" i="16"/>
  <c r="Z65" i="16"/>
  <c r="AC65" i="16"/>
  <c r="AB65" i="16"/>
  <c r="Y65" i="16"/>
  <c r="W65" i="16"/>
  <c r="U65" i="16"/>
  <c r="T65" i="16"/>
  <c r="N65" i="16"/>
  <c r="K65" i="16"/>
  <c r="P65" i="16" s="1"/>
  <c r="O64" i="16"/>
  <c r="L64" i="16"/>
  <c r="M64" i="16"/>
  <c r="J65" i="16"/>
  <c r="I65" i="16"/>
  <c r="H65" i="16"/>
  <c r="G65" i="16"/>
  <c r="E65" i="16"/>
  <c r="B65" i="16"/>
  <c r="C65" i="16" s="1"/>
  <c r="D65" i="16" s="1"/>
  <c r="A66" i="16"/>
  <c r="X66" i="16" s="1"/>
  <c r="V65" i="16" l="1"/>
  <c r="AK64" i="16"/>
  <c r="AI65" i="16"/>
  <c r="AJ65" i="16" s="1"/>
  <c r="AL65" i="16" s="1"/>
  <c r="AF65" i="16"/>
  <c r="AA65" i="16"/>
  <c r="AE66" i="16"/>
  <c r="AD66" i="16"/>
  <c r="AH66" i="16"/>
  <c r="AC66" i="16"/>
  <c r="AB66" i="16"/>
  <c r="AG66" i="16"/>
  <c r="Z66" i="16"/>
  <c r="Y66" i="16"/>
  <c r="W66" i="16"/>
  <c r="U66" i="16"/>
  <c r="T66" i="16"/>
  <c r="O65" i="16"/>
  <c r="M65" i="16"/>
  <c r="L65" i="16"/>
  <c r="N66" i="16"/>
  <c r="K66" i="16"/>
  <c r="P66" i="16" s="1"/>
  <c r="J66" i="16"/>
  <c r="I66" i="16"/>
  <c r="G66" i="16"/>
  <c r="E66" i="16"/>
  <c r="H66" i="16"/>
  <c r="B66" i="16"/>
  <c r="C66" i="16" s="1"/>
  <c r="D66" i="16" s="1"/>
  <c r="A67" i="16"/>
  <c r="X67" i="16" s="1"/>
  <c r="AK65" i="16" l="1"/>
  <c r="V66" i="16"/>
  <c r="AA66" i="16"/>
  <c r="AI66" i="16"/>
  <c r="AF66" i="16"/>
  <c r="AE67" i="16"/>
  <c r="AD67" i="16"/>
  <c r="AH67" i="16"/>
  <c r="AG67" i="16"/>
  <c r="Z67" i="16"/>
  <c r="AC67" i="16"/>
  <c r="AB67" i="16"/>
  <c r="Y67" i="16"/>
  <c r="W67" i="16"/>
  <c r="U67" i="16"/>
  <c r="T67" i="16"/>
  <c r="N67" i="16"/>
  <c r="K67" i="16"/>
  <c r="P67" i="16" s="1"/>
  <c r="O66" i="16"/>
  <c r="M66" i="16"/>
  <c r="L66" i="16"/>
  <c r="J67" i="16"/>
  <c r="I67" i="16"/>
  <c r="H67" i="16"/>
  <c r="E67" i="16"/>
  <c r="G67" i="16"/>
  <c r="B67" i="16"/>
  <c r="C67" i="16" s="1"/>
  <c r="D67" i="16" s="1"/>
  <c r="A68" i="16"/>
  <c r="X68" i="16" s="1"/>
  <c r="AF67" i="16" l="1"/>
  <c r="V67" i="16"/>
  <c r="AA67" i="16"/>
  <c r="AI67" i="16"/>
  <c r="AJ66" i="16"/>
  <c r="AL66" i="16" s="1"/>
  <c r="AK66" i="16"/>
  <c r="AE68" i="16"/>
  <c r="AH68" i="16"/>
  <c r="AD68" i="16"/>
  <c r="AG68" i="16"/>
  <c r="AC68" i="16"/>
  <c r="Y68" i="16"/>
  <c r="Z68" i="16"/>
  <c r="AB68" i="16"/>
  <c r="W68" i="16"/>
  <c r="U68" i="16"/>
  <c r="T68" i="16"/>
  <c r="N68" i="16"/>
  <c r="K68" i="16"/>
  <c r="P68" i="16" s="1"/>
  <c r="O67" i="16"/>
  <c r="L67" i="16"/>
  <c r="M67" i="16"/>
  <c r="H68" i="16"/>
  <c r="J68" i="16"/>
  <c r="I68" i="16"/>
  <c r="G68" i="16"/>
  <c r="E68" i="16"/>
  <c r="B68" i="16"/>
  <c r="C68" i="16" s="1"/>
  <c r="D68" i="16" s="1"/>
  <c r="A69" i="16"/>
  <c r="X69" i="16" s="1"/>
  <c r="AA68" i="16" l="1"/>
  <c r="V68" i="16"/>
  <c r="AF68" i="16"/>
  <c r="AJ67" i="16"/>
  <c r="AL67" i="16" s="1"/>
  <c r="AK67" i="16"/>
  <c r="AI68" i="16"/>
  <c r="AD69" i="16"/>
  <c r="AH69" i="16"/>
  <c r="AG69" i="16"/>
  <c r="AE69" i="16"/>
  <c r="AB69" i="16"/>
  <c r="Z69" i="16"/>
  <c r="AC69" i="16"/>
  <c r="Y69" i="16"/>
  <c r="W69" i="16"/>
  <c r="U69" i="16"/>
  <c r="T69" i="16"/>
  <c r="O68" i="16"/>
  <c r="M68" i="16"/>
  <c r="L68" i="16"/>
  <c r="N69" i="16"/>
  <c r="K69" i="16"/>
  <c r="P69" i="16" s="1"/>
  <c r="J69" i="16"/>
  <c r="I69" i="16"/>
  <c r="H69" i="16"/>
  <c r="G69" i="16"/>
  <c r="E69" i="16"/>
  <c r="B69" i="16"/>
  <c r="C69" i="16" s="1"/>
  <c r="D69" i="16" s="1"/>
  <c r="A70" i="16"/>
  <c r="X70" i="16" s="1"/>
  <c r="V69" i="16" l="1"/>
  <c r="AA69" i="16"/>
  <c r="AF69" i="16"/>
  <c r="AJ68" i="16"/>
  <c r="AL68" i="16" s="1"/>
  <c r="AK68" i="16"/>
  <c r="AI69" i="16"/>
  <c r="AD70" i="16"/>
  <c r="AH70" i="16"/>
  <c r="AG70" i="16"/>
  <c r="AC70" i="16"/>
  <c r="AE70" i="16"/>
  <c r="Z70" i="16"/>
  <c r="Y70" i="16"/>
  <c r="AB70" i="16"/>
  <c r="W70" i="16"/>
  <c r="T70" i="16"/>
  <c r="U70" i="16"/>
  <c r="N70" i="16"/>
  <c r="K70" i="16"/>
  <c r="P70" i="16" s="1"/>
  <c r="O69" i="16"/>
  <c r="M69" i="16"/>
  <c r="L69" i="16"/>
  <c r="J70" i="16"/>
  <c r="I70" i="16"/>
  <c r="H70" i="16"/>
  <c r="G70" i="16"/>
  <c r="E70" i="16"/>
  <c r="B70" i="16"/>
  <c r="C70" i="16" s="1"/>
  <c r="D70" i="16" s="1"/>
  <c r="A71" i="16"/>
  <c r="X71" i="16" s="1"/>
  <c r="AI70" i="16" l="1"/>
  <c r="AJ70" i="16" s="1"/>
  <c r="AL70" i="16" s="1"/>
  <c r="AJ69" i="16"/>
  <c r="AL69" i="16" s="1"/>
  <c r="AK69" i="16"/>
  <c r="V70" i="16"/>
  <c r="AA70" i="16"/>
  <c r="AF70" i="16"/>
  <c r="AD71" i="16"/>
  <c r="AH71" i="16"/>
  <c r="AG71" i="16"/>
  <c r="AE71" i="16"/>
  <c r="AC71" i="16"/>
  <c r="Z71" i="16"/>
  <c r="AB71" i="16"/>
  <c r="Y71" i="16"/>
  <c r="W71" i="16"/>
  <c r="T71" i="16"/>
  <c r="U71" i="16"/>
  <c r="O70" i="16"/>
  <c r="M70" i="16"/>
  <c r="L70" i="16"/>
  <c r="N71" i="16"/>
  <c r="K71" i="16"/>
  <c r="P71" i="16" s="1"/>
  <c r="J71" i="16"/>
  <c r="I71" i="16"/>
  <c r="H71" i="16"/>
  <c r="E71" i="16"/>
  <c r="G71" i="16"/>
  <c r="B71" i="16"/>
  <c r="C71" i="16" s="1"/>
  <c r="D71" i="16" s="1"/>
  <c r="A72" i="16"/>
  <c r="X72" i="16" s="1"/>
  <c r="AK70" i="16" l="1"/>
  <c r="AA71" i="16"/>
  <c r="AI71" i="16"/>
  <c r="AK71" i="16" s="1"/>
  <c r="AF71" i="16"/>
  <c r="V71" i="16"/>
  <c r="AD72" i="16"/>
  <c r="AH72" i="16"/>
  <c r="AG72" i="16"/>
  <c r="AE72" i="16"/>
  <c r="AC72" i="16"/>
  <c r="Y72" i="16"/>
  <c r="AB72" i="16"/>
  <c r="Z72" i="16"/>
  <c r="W72" i="16"/>
  <c r="U72" i="16"/>
  <c r="T72" i="16"/>
  <c r="N72" i="16"/>
  <c r="K72" i="16"/>
  <c r="P72" i="16" s="1"/>
  <c r="O71" i="16"/>
  <c r="L71" i="16"/>
  <c r="M71" i="16"/>
  <c r="H72" i="16"/>
  <c r="I72" i="16"/>
  <c r="J72" i="16"/>
  <c r="G72" i="16"/>
  <c r="E72" i="16"/>
  <c r="B72" i="16"/>
  <c r="C72" i="16" s="1"/>
  <c r="D72" i="16" s="1"/>
  <c r="A73" i="16"/>
  <c r="X73" i="16" s="1"/>
  <c r="AF72" i="16" l="1"/>
  <c r="AJ71" i="16"/>
  <c r="AL71" i="16" s="1"/>
  <c r="AI72" i="16"/>
  <c r="AK72" i="16" s="1"/>
  <c r="V72" i="16"/>
  <c r="AA72" i="16"/>
  <c r="AD73" i="16"/>
  <c r="AH73" i="16"/>
  <c r="AG73" i="16"/>
  <c r="AE73" i="16"/>
  <c r="AC73" i="16"/>
  <c r="AB73" i="16"/>
  <c r="Z73" i="16"/>
  <c r="Y73" i="16"/>
  <c r="W73" i="16"/>
  <c r="U73" i="16"/>
  <c r="T73" i="16"/>
  <c r="O72" i="16"/>
  <c r="L72" i="16"/>
  <c r="M72" i="16"/>
  <c r="N73" i="16"/>
  <c r="K73" i="16"/>
  <c r="P73" i="16" s="1"/>
  <c r="J73" i="16"/>
  <c r="I73" i="16"/>
  <c r="H73" i="16"/>
  <c r="G73" i="16"/>
  <c r="E73" i="16"/>
  <c r="B73" i="16"/>
  <c r="C73" i="16" s="1"/>
  <c r="D73" i="16" s="1"/>
  <c r="A74" i="16"/>
  <c r="X74" i="16" s="1"/>
  <c r="AJ72" i="16" l="1"/>
  <c r="AL72" i="16" s="1"/>
  <c r="AF73" i="16"/>
  <c r="V73" i="16"/>
  <c r="AA73" i="16"/>
  <c r="AI73" i="16"/>
  <c r="AD74" i="16"/>
  <c r="AH74" i="16"/>
  <c r="AG74" i="16"/>
  <c r="AC74" i="16"/>
  <c r="AB74" i="16"/>
  <c r="Z74" i="16"/>
  <c r="Y74" i="16"/>
  <c r="AE74" i="16"/>
  <c r="W74" i="16"/>
  <c r="U74" i="16"/>
  <c r="T74" i="16"/>
  <c r="N74" i="16"/>
  <c r="K74" i="16"/>
  <c r="P74" i="16" s="1"/>
  <c r="O73" i="16"/>
  <c r="M73" i="16"/>
  <c r="L73" i="16"/>
  <c r="J74" i="16"/>
  <c r="I74" i="16"/>
  <c r="G74" i="16"/>
  <c r="E74" i="16"/>
  <c r="H74" i="16"/>
  <c r="B74" i="16"/>
  <c r="C74" i="16" s="1"/>
  <c r="D74" i="16" s="1"/>
  <c r="A75" i="16"/>
  <c r="X75" i="16" s="1"/>
  <c r="AA74" i="16" l="1"/>
  <c r="AI74" i="16"/>
  <c r="AJ74" i="16" s="1"/>
  <c r="AL74" i="16" s="1"/>
  <c r="AF74" i="16"/>
  <c r="V74" i="16"/>
  <c r="AJ73" i="16"/>
  <c r="AL73" i="16" s="1"/>
  <c r="AK73" i="16"/>
  <c r="AD75" i="16"/>
  <c r="AH75" i="16"/>
  <c r="AG75" i="16"/>
  <c r="AE75" i="16"/>
  <c r="Z75" i="16"/>
  <c r="AB75" i="16"/>
  <c r="AC75" i="16"/>
  <c r="Y75" i="16"/>
  <c r="W75" i="16"/>
  <c r="U75" i="16"/>
  <c r="T75" i="16"/>
  <c r="N75" i="16"/>
  <c r="K75" i="16"/>
  <c r="P75" i="16" s="1"/>
  <c r="O74" i="16"/>
  <c r="M74" i="16"/>
  <c r="L74" i="16"/>
  <c r="J75" i="16"/>
  <c r="I75" i="16"/>
  <c r="H75" i="16"/>
  <c r="G75" i="16"/>
  <c r="E75" i="16"/>
  <c r="B75" i="16"/>
  <c r="C75" i="16" s="1"/>
  <c r="D75" i="16" s="1"/>
  <c r="A76" i="16"/>
  <c r="X76" i="16" s="1"/>
  <c r="AK74" i="16" l="1"/>
  <c r="V75" i="16"/>
  <c r="AA75" i="16"/>
  <c r="AI75" i="16"/>
  <c r="AF75" i="16"/>
  <c r="AD76" i="16"/>
  <c r="AH76" i="16"/>
  <c r="AG76" i="16"/>
  <c r="AE76" i="16"/>
  <c r="AC76" i="16"/>
  <c r="Y76" i="16"/>
  <c r="Z76" i="16"/>
  <c r="AB76" i="16"/>
  <c r="W76" i="16"/>
  <c r="U76" i="16"/>
  <c r="T76" i="16"/>
  <c r="O75" i="16"/>
  <c r="L75" i="16"/>
  <c r="M75" i="16"/>
  <c r="N76" i="16"/>
  <c r="K76" i="16"/>
  <c r="P76" i="16" s="1"/>
  <c r="H76" i="16"/>
  <c r="J76" i="16"/>
  <c r="I76" i="16"/>
  <c r="G76" i="16"/>
  <c r="E76" i="16"/>
  <c r="B76" i="16"/>
  <c r="C76" i="16" s="1"/>
  <c r="D76" i="16" s="1"/>
  <c r="A77" i="16"/>
  <c r="X77" i="16" s="1"/>
  <c r="V76" i="16" l="1"/>
  <c r="AA76" i="16"/>
  <c r="AI76" i="16"/>
  <c r="AF76" i="16"/>
  <c r="AJ75" i="16"/>
  <c r="AL75" i="16" s="1"/>
  <c r="AK75" i="16"/>
  <c r="AD77" i="16"/>
  <c r="AH77" i="16"/>
  <c r="AG77" i="16"/>
  <c r="AE77" i="16"/>
  <c r="AB77" i="16"/>
  <c r="AC77" i="16"/>
  <c r="Z77" i="16"/>
  <c r="Y77" i="16"/>
  <c r="W77" i="16"/>
  <c r="U77" i="16"/>
  <c r="T77" i="16"/>
  <c r="N77" i="16"/>
  <c r="K77" i="16"/>
  <c r="P77" i="16" s="1"/>
  <c r="O76" i="16"/>
  <c r="M76" i="16"/>
  <c r="L76" i="16"/>
  <c r="J77" i="16"/>
  <c r="I77" i="16"/>
  <c r="H77" i="16"/>
  <c r="G77" i="16"/>
  <c r="E77" i="16"/>
  <c r="B77" i="16"/>
  <c r="C77" i="16" s="1"/>
  <c r="D77" i="16" s="1"/>
  <c r="A78" i="16"/>
  <c r="X78" i="16" s="1"/>
  <c r="AI77" i="16" l="1"/>
  <c r="AJ77" i="16" s="1"/>
  <c r="AL77" i="16" s="1"/>
  <c r="V77" i="16"/>
  <c r="AA77" i="16"/>
  <c r="AF77" i="16"/>
  <c r="AJ76" i="16"/>
  <c r="AL76" i="16" s="1"/>
  <c r="AK76" i="16"/>
  <c r="AD78" i="16"/>
  <c r="AH78" i="16"/>
  <c r="AG78" i="16"/>
  <c r="AC78" i="16"/>
  <c r="AE78" i="16"/>
  <c r="AB78" i="16"/>
  <c r="Z78" i="16"/>
  <c r="Y78" i="16"/>
  <c r="W78" i="16"/>
  <c r="U78" i="16"/>
  <c r="T78" i="16"/>
  <c r="N78" i="16"/>
  <c r="K78" i="16"/>
  <c r="P78" i="16" s="1"/>
  <c r="O77" i="16"/>
  <c r="M77" i="16"/>
  <c r="L77" i="16"/>
  <c r="J78" i="16"/>
  <c r="I78" i="16"/>
  <c r="H78" i="16"/>
  <c r="G78" i="16"/>
  <c r="E78" i="16"/>
  <c r="B78" i="16"/>
  <c r="C78" i="16" s="1"/>
  <c r="D78" i="16" s="1"/>
  <c r="A79" i="16"/>
  <c r="X79" i="16" s="1"/>
  <c r="AK77" i="16" l="1"/>
  <c r="AI78" i="16"/>
  <c r="AJ78" i="16" s="1"/>
  <c r="AL78" i="16" s="1"/>
  <c r="AF78" i="16"/>
  <c r="V78" i="16"/>
  <c r="AA78" i="16"/>
  <c r="AD79" i="16"/>
  <c r="AH79" i="16"/>
  <c r="AG79" i="16"/>
  <c r="AE79" i="16"/>
  <c r="AC79" i="16"/>
  <c r="Z79" i="16"/>
  <c r="Y79" i="16"/>
  <c r="AB79" i="16"/>
  <c r="W79" i="16"/>
  <c r="T79" i="16"/>
  <c r="U79" i="16"/>
  <c r="N79" i="16"/>
  <c r="K79" i="16"/>
  <c r="P79" i="16" s="1"/>
  <c r="O78" i="16"/>
  <c r="M78" i="16"/>
  <c r="L78" i="16"/>
  <c r="J79" i="16"/>
  <c r="I79" i="16"/>
  <c r="H79" i="16"/>
  <c r="G79" i="16"/>
  <c r="E79" i="16"/>
  <c r="B79" i="16"/>
  <c r="C79" i="16" s="1"/>
  <c r="D79" i="16" s="1"/>
  <c r="A80" i="16"/>
  <c r="X80" i="16" s="1"/>
  <c r="V79" i="16" l="1"/>
  <c r="AK78" i="16"/>
  <c r="AF79" i="16"/>
  <c r="AI79" i="16"/>
  <c r="AJ79" i="16" s="1"/>
  <c r="AL79" i="16" s="1"/>
  <c r="AA79" i="16"/>
  <c r="AD80" i="16"/>
  <c r="AH80" i="16"/>
  <c r="AG80" i="16"/>
  <c r="AE80" i="16"/>
  <c r="AC80" i="16"/>
  <c r="Y80" i="16"/>
  <c r="Z80" i="16"/>
  <c r="AB80" i="16"/>
  <c r="W80" i="16"/>
  <c r="U80" i="16"/>
  <c r="T80" i="16"/>
  <c r="O79" i="16"/>
  <c r="L79" i="16"/>
  <c r="M79" i="16"/>
  <c r="N80" i="16"/>
  <c r="K80" i="16"/>
  <c r="P80" i="16" s="1"/>
  <c r="J80" i="16"/>
  <c r="H80" i="16"/>
  <c r="I80" i="16"/>
  <c r="G80" i="16"/>
  <c r="E80" i="16"/>
  <c r="B80" i="16"/>
  <c r="C80" i="16" s="1"/>
  <c r="D80" i="16" s="1"/>
  <c r="A81" i="16"/>
  <c r="X81" i="16" s="1"/>
  <c r="AK79" i="16" l="1"/>
  <c r="AA80" i="16"/>
  <c r="AF80" i="16"/>
  <c r="AI80" i="16"/>
  <c r="V80" i="16"/>
  <c r="AD81" i="16"/>
  <c r="AH81" i="16"/>
  <c r="AG81" i="16"/>
  <c r="AE81" i="16"/>
  <c r="AC81" i="16"/>
  <c r="Z81" i="16"/>
  <c r="Y81" i="16"/>
  <c r="AB81" i="16"/>
  <c r="W81" i="16"/>
  <c r="U81" i="16"/>
  <c r="T81" i="16"/>
  <c r="N81" i="16"/>
  <c r="K81" i="16"/>
  <c r="P81" i="16" s="1"/>
  <c r="O80" i="16"/>
  <c r="L80" i="16"/>
  <c r="M80" i="16"/>
  <c r="J81" i="16"/>
  <c r="I81" i="16"/>
  <c r="H81" i="16"/>
  <c r="G81" i="16"/>
  <c r="E81" i="16"/>
  <c r="B81" i="16"/>
  <c r="C81" i="16" s="1"/>
  <c r="D81" i="16" s="1"/>
  <c r="A82" i="16"/>
  <c r="X82" i="16" s="1"/>
  <c r="AI81" i="16" l="1"/>
  <c r="AJ81" i="16" s="1"/>
  <c r="AL81" i="16" s="1"/>
  <c r="V81" i="16"/>
  <c r="AF81" i="16"/>
  <c r="AA81" i="16"/>
  <c r="AJ80" i="16"/>
  <c r="AL80" i="16" s="1"/>
  <c r="AK80" i="16"/>
  <c r="AD82" i="16"/>
  <c r="AH82" i="16"/>
  <c r="AG82" i="16"/>
  <c r="AC82" i="16"/>
  <c r="AB82" i="16"/>
  <c r="AE82" i="16"/>
  <c r="Z82" i="16"/>
  <c r="Y82" i="16"/>
  <c r="W82" i="16"/>
  <c r="U82" i="16"/>
  <c r="T82" i="16"/>
  <c r="N82" i="16"/>
  <c r="K82" i="16"/>
  <c r="P82" i="16" s="1"/>
  <c r="O81" i="16"/>
  <c r="M81" i="16"/>
  <c r="L81" i="16"/>
  <c r="J82" i="16"/>
  <c r="I82" i="16"/>
  <c r="G82" i="16"/>
  <c r="E82" i="16"/>
  <c r="H82" i="16"/>
  <c r="B82" i="16"/>
  <c r="C82" i="16" s="1"/>
  <c r="D82" i="16" s="1"/>
  <c r="A83" i="16"/>
  <c r="X83" i="16" s="1"/>
  <c r="AK81" i="16" l="1"/>
  <c r="AI82" i="16"/>
  <c r="AJ82" i="16" s="1"/>
  <c r="AL82" i="16" s="1"/>
  <c r="AF82" i="16"/>
  <c r="V82" i="16"/>
  <c r="AA82" i="16"/>
  <c r="AD83" i="16"/>
  <c r="AH83" i="16"/>
  <c r="AG83" i="16"/>
  <c r="AE83" i="16"/>
  <c r="Z83" i="16"/>
  <c r="AC83" i="16"/>
  <c r="AB83" i="16"/>
  <c r="Y83" i="16"/>
  <c r="W83" i="16"/>
  <c r="U83" i="16"/>
  <c r="T83" i="16"/>
  <c r="O82" i="16"/>
  <c r="M82" i="16"/>
  <c r="L82" i="16"/>
  <c r="N83" i="16"/>
  <c r="K83" i="16"/>
  <c r="P83" i="16" s="1"/>
  <c r="J83" i="16"/>
  <c r="I83" i="16"/>
  <c r="H83" i="16"/>
  <c r="E83" i="16"/>
  <c r="G83" i="16"/>
  <c r="B83" i="16"/>
  <c r="C83" i="16" s="1"/>
  <c r="D83" i="16" s="1"/>
  <c r="A84" i="16"/>
  <c r="X84" i="16" s="1"/>
  <c r="AF83" i="16" l="1"/>
  <c r="AK82" i="16"/>
  <c r="AI83" i="16"/>
  <c r="AJ83" i="16" s="1"/>
  <c r="AL83" i="16" s="1"/>
  <c r="V83" i="16"/>
  <c r="AA83" i="16"/>
  <c r="AH84" i="16"/>
  <c r="AD84" i="16"/>
  <c r="AG84" i="16"/>
  <c r="AE84" i="16"/>
  <c r="AC84" i="16"/>
  <c r="Y84" i="16"/>
  <c r="AB84" i="16"/>
  <c r="Z84" i="16"/>
  <c r="W84" i="16"/>
  <c r="U84" i="16"/>
  <c r="T84" i="16"/>
  <c r="N84" i="16"/>
  <c r="K84" i="16"/>
  <c r="P84" i="16" s="1"/>
  <c r="O83" i="16"/>
  <c r="L83" i="16"/>
  <c r="M83" i="16"/>
  <c r="H84" i="16"/>
  <c r="J84" i="16"/>
  <c r="I84" i="16"/>
  <c r="G84" i="16"/>
  <c r="E84" i="16"/>
  <c r="B84" i="16"/>
  <c r="C84" i="16" s="1"/>
  <c r="D84" i="16" s="1"/>
  <c r="A85" i="16"/>
  <c r="X85" i="16" s="1"/>
  <c r="AI84" i="16" l="1"/>
  <c r="AJ84" i="16" s="1"/>
  <c r="AL84" i="16" s="1"/>
  <c r="AK83" i="16"/>
  <c r="V84" i="16"/>
  <c r="AA84" i="16"/>
  <c r="AF84" i="16"/>
  <c r="AH85" i="16"/>
  <c r="AG85" i="16"/>
  <c r="AE85" i="16"/>
  <c r="AD85" i="16"/>
  <c r="AB85" i="16"/>
  <c r="AC85" i="16"/>
  <c r="Z85" i="16"/>
  <c r="Y85" i="16"/>
  <c r="W85" i="16"/>
  <c r="U85" i="16"/>
  <c r="T85" i="16"/>
  <c r="N85" i="16"/>
  <c r="K85" i="16"/>
  <c r="P85" i="16" s="1"/>
  <c r="O84" i="16"/>
  <c r="M84" i="16"/>
  <c r="L84" i="16"/>
  <c r="J85" i="16"/>
  <c r="I85" i="16"/>
  <c r="H85" i="16"/>
  <c r="G85" i="16"/>
  <c r="E85" i="16"/>
  <c r="B85" i="16"/>
  <c r="C85" i="16" s="1"/>
  <c r="D85" i="16" s="1"/>
  <c r="A86" i="16"/>
  <c r="X86" i="16" s="1"/>
  <c r="AK84" i="16" l="1"/>
  <c r="AI85" i="16"/>
  <c r="AK85" i="16" s="1"/>
  <c r="V85" i="16"/>
  <c r="AA85" i="16"/>
  <c r="AF85" i="16"/>
  <c r="AH86" i="16"/>
  <c r="AG86" i="16"/>
  <c r="AE86" i="16"/>
  <c r="AC86" i="16"/>
  <c r="AD86" i="16"/>
  <c r="Z86" i="16"/>
  <c r="Y86" i="16"/>
  <c r="AB86" i="16"/>
  <c r="W86" i="16"/>
  <c r="T86" i="16"/>
  <c r="U86" i="16"/>
  <c r="O85" i="16"/>
  <c r="M85" i="16"/>
  <c r="L85" i="16"/>
  <c r="N86" i="16"/>
  <c r="K86" i="16"/>
  <c r="P86" i="16" s="1"/>
  <c r="J86" i="16"/>
  <c r="I86" i="16"/>
  <c r="H86" i="16"/>
  <c r="G86" i="16"/>
  <c r="E86" i="16"/>
  <c r="B86" i="16"/>
  <c r="C86" i="16" s="1"/>
  <c r="D86" i="16" s="1"/>
  <c r="A87" i="16"/>
  <c r="X87" i="16" s="1"/>
  <c r="AJ85" i="16" l="1"/>
  <c r="AL85" i="16" s="1"/>
  <c r="AI86" i="16"/>
  <c r="AJ86" i="16" s="1"/>
  <c r="AL86" i="16" s="1"/>
  <c r="V86" i="16"/>
  <c r="AF86" i="16"/>
  <c r="AA86" i="16"/>
  <c r="AH87" i="16"/>
  <c r="AG87" i="16"/>
  <c r="AE87" i="16"/>
  <c r="AD87" i="16"/>
  <c r="AC87" i="16"/>
  <c r="Z87" i="16"/>
  <c r="AB87" i="16"/>
  <c r="Y87" i="16"/>
  <c r="W87" i="16"/>
  <c r="T87" i="16"/>
  <c r="U87" i="16"/>
  <c r="N87" i="16"/>
  <c r="K87" i="16"/>
  <c r="P87" i="16" s="1"/>
  <c r="O86" i="16"/>
  <c r="M86" i="16"/>
  <c r="L86" i="16"/>
  <c r="J87" i="16"/>
  <c r="I87" i="16"/>
  <c r="H87" i="16"/>
  <c r="E87" i="16"/>
  <c r="G87" i="16"/>
  <c r="B87" i="16"/>
  <c r="C87" i="16" s="1"/>
  <c r="D87" i="16" s="1"/>
  <c r="A88" i="16"/>
  <c r="X88" i="16" s="1"/>
  <c r="AK86" i="16" l="1"/>
  <c r="AI87" i="16"/>
  <c r="AK87" i="16" s="1"/>
  <c r="AA87" i="16"/>
  <c r="AF87" i="16"/>
  <c r="V87" i="16"/>
  <c r="AG88" i="16"/>
  <c r="AE88" i="16"/>
  <c r="AH88" i="16"/>
  <c r="AD88" i="16"/>
  <c r="AC88" i="16"/>
  <c r="Y88" i="16"/>
  <c r="AB88" i="16"/>
  <c r="Z88" i="16"/>
  <c r="W88" i="16"/>
  <c r="U88" i="16"/>
  <c r="T88" i="16"/>
  <c r="O87" i="16"/>
  <c r="L87" i="16"/>
  <c r="M87" i="16"/>
  <c r="N88" i="16"/>
  <c r="K88" i="16"/>
  <c r="P88" i="16" s="1"/>
  <c r="H88" i="16"/>
  <c r="I88" i="16"/>
  <c r="J88" i="16"/>
  <c r="G88" i="16"/>
  <c r="E88" i="16"/>
  <c r="B88" i="16"/>
  <c r="C88" i="16" s="1"/>
  <c r="D88" i="16" s="1"/>
  <c r="A89" i="16"/>
  <c r="X89" i="16" s="1"/>
  <c r="AJ87" i="16" l="1"/>
  <c r="AL87" i="16" s="1"/>
  <c r="AI88" i="16"/>
  <c r="AJ88" i="16" s="1"/>
  <c r="AL88" i="16" s="1"/>
  <c r="V88" i="16"/>
  <c r="AF88" i="16"/>
  <c r="AA88" i="16"/>
  <c r="AG89" i="16"/>
  <c r="AE89" i="16"/>
  <c r="AD89" i="16"/>
  <c r="AB89" i="16"/>
  <c r="AH89" i="16"/>
  <c r="Z89" i="16"/>
  <c r="AC89" i="16"/>
  <c r="Y89" i="16"/>
  <c r="W89" i="16"/>
  <c r="U89" i="16"/>
  <c r="T89" i="16"/>
  <c r="N89" i="16"/>
  <c r="K89" i="16"/>
  <c r="P89" i="16" s="1"/>
  <c r="O88" i="16"/>
  <c r="L88" i="16"/>
  <c r="M88" i="16"/>
  <c r="J89" i="16"/>
  <c r="I89" i="16"/>
  <c r="H89" i="16"/>
  <c r="G89" i="16"/>
  <c r="E89" i="16"/>
  <c r="B89" i="16"/>
  <c r="C89" i="16" s="1"/>
  <c r="D89" i="16" s="1"/>
  <c r="A90" i="16"/>
  <c r="X90" i="16" s="1"/>
  <c r="AK88" i="16" l="1"/>
  <c r="V89" i="16"/>
  <c r="AA89" i="16"/>
  <c r="AF89" i="16"/>
  <c r="AI89" i="16"/>
  <c r="AG90" i="16"/>
  <c r="AE90" i="16"/>
  <c r="AD90" i="16"/>
  <c r="AH90" i="16"/>
  <c r="AC90" i="16"/>
  <c r="AB90" i="16"/>
  <c r="Z90" i="16"/>
  <c r="Y90" i="16"/>
  <c r="W90" i="16"/>
  <c r="U90" i="16"/>
  <c r="T90" i="16"/>
  <c r="O89" i="16"/>
  <c r="M89" i="16"/>
  <c r="L89" i="16"/>
  <c r="N90" i="16"/>
  <c r="K90" i="16"/>
  <c r="P90" i="16" s="1"/>
  <c r="J90" i="16"/>
  <c r="I90" i="16"/>
  <c r="G90" i="16"/>
  <c r="E90" i="16"/>
  <c r="H90" i="16"/>
  <c r="B90" i="16"/>
  <c r="C90" i="16" s="1"/>
  <c r="D90" i="16" s="1"/>
  <c r="A91" i="16"/>
  <c r="X91" i="16" s="1"/>
  <c r="AI90" i="16" l="1"/>
  <c r="AJ90" i="16" s="1"/>
  <c r="AL90" i="16" s="1"/>
  <c r="AF90" i="16"/>
  <c r="V90" i="16"/>
  <c r="AA90" i="16"/>
  <c r="AJ89" i="16"/>
  <c r="AL89" i="16" s="1"/>
  <c r="AK89" i="16"/>
  <c r="AG91" i="16"/>
  <c r="AE91" i="16"/>
  <c r="AD91" i="16"/>
  <c r="AH91" i="16"/>
  <c r="Z91" i="16"/>
  <c r="AC91" i="16"/>
  <c r="AB91" i="16"/>
  <c r="Y91" i="16"/>
  <c r="W91" i="16"/>
  <c r="U91" i="16"/>
  <c r="T91" i="16"/>
  <c r="N91" i="16"/>
  <c r="K91" i="16"/>
  <c r="P91" i="16" s="1"/>
  <c r="O90" i="16"/>
  <c r="M90" i="16"/>
  <c r="L90" i="16"/>
  <c r="J91" i="16"/>
  <c r="I91" i="16"/>
  <c r="H91" i="16"/>
  <c r="G91" i="16"/>
  <c r="E91" i="16"/>
  <c r="B91" i="16"/>
  <c r="C91" i="16" s="1"/>
  <c r="D91" i="16" s="1"/>
  <c r="A92" i="16"/>
  <c r="X92" i="16" s="1"/>
  <c r="V91" i="16" l="1"/>
  <c r="AK90" i="16"/>
  <c r="AI91" i="16"/>
  <c r="AA91" i="16"/>
  <c r="AF91" i="16"/>
  <c r="AG92" i="16"/>
  <c r="AE92" i="16"/>
  <c r="AD92" i="16"/>
  <c r="AH92" i="16"/>
  <c r="AC92" i="16"/>
  <c r="Y92" i="16"/>
  <c r="AB92" i="16"/>
  <c r="Z92" i="16"/>
  <c r="W92" i="16"/>
  <c r="U92" i="16"/>
  <c r="T92" i="16"/>
  <c r="O91" i="16"/>
  <c r="L91" i="16"/>
  <c r="M91" i="16"/>
  <c r="N92" i="16"/>
  <c r="K92" i="16"/>
  <c r="P92" i="16" s="1"/>
  <c r="H92" i="16"/>
  <c r="J92" i="16"/>
  <c r="I92" i="16"/>
  <c r="G92" i="16"/>
  <c r="E92" i="16"/>
  <c r="B92" i="16"/>
  <c r="C92" i="16" s="1"/>
  <c r="D92" i="16" s="1"/>
  <c r="A93" i="16"/>
  <c r="X93" i="16" s="1"/>
  <c r="AF92" i="16" l="1"/>
  <c r="AI92" i="16"/>
  <c r="AJ92" i="16" s="1"/>
  <c r="AL92" i="16" s="1"/>
  <c r="V92" i="16"/>
  <c r="AA92" i="16"/>
  <c r="AJ91" i="16"/>
  <c r="AL91" i="16" s="1"/>
  <c r="AK91" i="16"/>
  <c r="AG93" i="16"/>
  <c r="AE93" i="16"/>
  <c r="AD93" i="16"/>
  <c r="AH93" i="16"/>
  <c r="AB93" i="16"/>
  <c r="Y93" i="16"/>
  <c r="AC93" i="16"/>
  <c r="Z93" i="16"/>
  <c r="W93" i="16"/>
  <c r="U93" i="16"/>
  <c r="T93" i="16"/>
  <c r="N93" i="16"/>
  <c r="K93" i="16"/>
  <c r="P93" i="16" s="1"/>
  <c r="O92" i="16"/>
  <c r="M92" i="16"/>
  <c r="L92" i="16"/>
  <c r="J93" i="16"/>
  <c r="I93" i="16"/>
  <c r="H93" i="16"/>
  <c r="G93" i="16"/>
  <c r="E93" i="16"/>
  <c r="B93" i="16"/>
  <c r="C93" i="16" s="1"/>
  <c r="D93" i="16" s="1"/>
  <c r="A94" i="16"/>
  <c r="X94" i="16" s="1"/>
  <c r="AK92" i="16" l="1"/>
  <c r="AA93" i="16"/>
  <c r="AF93" i="16"/>
  <c r="AI93" i="16"/>
  <c r="V93" i="16"/>
  <c r="AG94" i="16"/>
  <c r="AE94" i="16"/>
  <c r="AD94" i="16"/>
  <c r="AH94" i="16"/>
  <c r="AC94" i="16"/>
  <c r="AB94" i="16"/>
  <c r="Z94" i="16"/>
  <c r="Y94" i="16"/>
  <c r="W94" i="16"/>
  <c r="U94" i="16"/>
  <c r="T94" i="16"/>
  <c r="N94" i="16"/>
  <c r="K94" i="16"/>
  <c r="P94" i="16" s="1"/>
  <c r="O93" i="16"/>
  <c r="M93" i="16"/>
  <c r="L93" i="16"/>
  <c r="J94" i="16"/>
  <c r="I94" i="16"/>
  <c r="H94" i="16"/>
  <c r="G94" i="16"/>
  <c r="E94" i="16"/>
  <c r="B94" i="16"/>
  <c r="C94" i="16" s="1"/>
  <c r="D94" i="16" s="1"/>
  <c r="A95" i="16"/>
  <c r="X95" i="16" s="1"/>
  <c r="AI94" i="16" l="1"/>
  <c r="AJ94" i="16" s="1"/>
  <c r="AL94" i="16" s="1"/>
  <c r="V94" i="16"/>
  <c r="AA94" i="16"/>
  <c r="AF94" i="16"/>
  <c r="AJ93" i="16"/>
  <c r="AL93" i="16" s="1"/>
  <c r="AK93" i="16"/>
  <c r="AG95" i="16"/>
  <c r="AE95" i="16"/>
  <c r="AD95" i="16"/>
  <c r="AH95" i="16"/>
  <c r="AC95" i="16"/>
  <c r="Z95" i="16"/>
  <c r="AB95" i="16"/>
  <c r="Y95" i="16"/>
  <c r="W95" i="16"/>
  <c r="T95" i="16"/>
  <c r="U95" i="16"/>
  <c r="O94" i="16"/>
  <c r="M94" i="16"/>
  <c r="L94" i="16"/>
  <c r="N95" i="16"/>
  <c r="K95" i="16"/>
  <c r="P95" i="16" s="1"/>
  <c r="J95" i="16"/>
  <c r="I95" i="16"/>
  <c r="H95" i="16"/>
  <c r="G95" i="16"/>
  <c r="E95" i="16"/>
  <c r="B95" i="16"/>
  <c r="C95" i="16" s="1"/>
  <c r="D95" i="16" s="1"/>
  <c r="A96" i="16"/>
  <c r="X96" i="16" s="1"/>
  <c r="AK94" i="16" l="1"/>
  <c r="AF95" i="16"/>
  <c r="AA95" i="16"/>
  <c r="AI95" i="16"/>
  <c r="AK95" i="16" s="1"/>
  <c r="V95" i="16"/>
  <c r="AG96" i="16"/>
  <c r="AE96" i="16"/>
  <c r="AD96" i="16"/>
  <c r="AH96" i="16"/>
  <c r="AC96" i="16"/>
  <c r="Y96" i="16"/>
  <c r="AB96" i="16"/>
  <c r="Z96" i="16"/>
  <c r="W96" i="16"/>
  <c r="U96" i="16"/>
  <c r="T96" i="16"/>
  <c r="N96" i="16"/>
  <c r="K96" i="16"/>
  <c r="P96" i="16" s="1"/>
  <c r="O95" i="16"/>
  <c r="L95" i="16"/>
  <c r="M95" i="16"/>
  <c r="J96" i="16"/>
  <c r="H96" i="16"/>
  <c r="I96" i="16"/>
  <c r="G96" i="16"/>
  <c r="E96" i="16"/>
  <c r="B96" i="16"/>
  <c r="C96" i="16" s="1"/>
  <c r="D96" i="16" s="1"/>
  <c r="A97" i="16"/>
  <c r="X97" i="16" s="1"/>
  <c r="AJ95" i="16" l="1"/>
  <c r="AL95" i="16" s="1"/>
  <c r="AI96" i="16"/>
  <c r="AJ96" i="16" s="1"/>
  <c r="AL96" i="16" s="1"/>
  <c r="V96" i="16"/>
  <c r="AF96" i="16"/>
  <c r="AA96" i="16"/>
  <c r="AG97" i="16"/>
  <c r="AE97" i="16"/>
  <c r="AD97" i="16"/>
  <c r="AH97" i="16"/>
  <c r="Z97" i="16"/>
  <c r="Y97" i="16"/>
  <c r="AC97" i="16"/>
  <c r="AB97" i="16"/>
  <c r="W97" i="16"/>
  <c r="U97" i="16"/>
  <c r="T97" i="16"/>
  <c r="O96" i="16"/>
  <c r="L96" i="16"/>
  <c r="M96" i="16"/>
  <c r="N97" i="16"/>
  <c r="K97" i="16"/>
  <c r="P97" i="16" s="1"/>
  <c r="J97" i="16"/>
  <c r="I97" i="16"/>
  <c r="H97" i="16"/>
  <c r="G97" i="16"/>
  <c r="E97" i="16"/>
  <c r="B97" i="16"/>
  <c r="C97" i="16" s="1"/>
  <c r="D97" i="16" s="1"/>
  <c r="A98" i="16"/>
  <c r="X98" i="16" s="1"/>
  <c r="AK96" i="16" l="1"/>
  <c r="AF97" i="16"/>
  <c r="V97" i="16"/>
  <c r="AI97" i="16"/>
  <c r="AA97" i="16"/>
  <c r="AG98" i="16"/>
  <c r="AE98" i="16"/>
  <c r="AD98" i="16"/>
  <c r="AH98" i="16"/>
  <c r="AC98" i="16"/>
  <c r="AB98" i="16"/>
  <c r="Z98" i="16"/>
  <c r="Y98" i="16"/>
  <c r="W98" i="16"/>
  <c r="U98" i="16"/>
  <c r="T98" i="16"/>
  <c r="N98" i="16"/>
  <c r="K98" i="16"/>
  <c r="P98" i="16" s="1"/>
  <c r="O97" i="16"/>
  <c r="M97" i="16"/>
  <c r="L97" i="16"/>
  <c r="J98" i="16"/>
  <c r="I98" i="16"/>
  <c r="G98" i="16"/>
  <c r="E98" i="16"/>
  <c r="H98" i="16"/>
  <c r="B98" i="16"/>
  <c r="C98" i="16" s="1"/>
  <c r="D98" i="16" s="1"/>
  <c r="A99" i="16"/>
  <c r="X99" i="16" s="1"/>
  <c r="V98" i="16" l="1"/>
  <c r="AA98" i="16"/>
  <c r="AI98" i="16"/>
  <c r="AK98" i="16" s="1"/>
  <c r="AF98" i="16"/>
  <c r="AJ97" i="16"/>
  <c r="AL97" i="16" s="1"/>
  <c r="AK97" i="16"/>
  <c r="AG99" i="16"/>
  <c r="AE99" i="16"/>
  <c r="AD99" i="16"/>
  <c r="AH99" i="16"/>
  <c r="Z99" i="16"/>
  <c r="AC99" i="16"/>
  <c r="AB99" i="16"/>
  <c r="Y99" i="16"/>
  <c r="W99" i="16"/>
  <c r="U99" i="16"/>
  <c r="T99" i="16"/>
  <c r="N99" i="16"/>
  <c r="K99" i="16"/>
  <c r="P99" i="16" s="1"/>
  <c r="O98" i="16"/>
  <c r="M98" i="16"/>
  <c r="L98" i="16"/>
  <c r="J99" i="16"/>
  <c r="I99" i="16"/>
  <c r="H99" i="16"/>
  <c r="E99" i="16"/>
  <c r="G99" i="16"/>
  <c r="B99" i="16"/>
  <c r="C99" i="16" s="1"/>
  <c r="D99" i="16" s="1"/>
  <c r="A100" i="16"/>
  <c r="X100" i="16" s="1"/>
  <c r="AJ98" i="16" l="1"/>
  <c r="AL98" i="16" s="1"/>
  <c r="AA99" i="16"/>
  <c r="AF99" i="16"/>
  <c r="AI99" i="16"/>
  <c r="V99" i="16"/>
  <c r="AE100" i="16"/>
  <c r="AH100" i="16"/>
  <c r="AD100" i="16"/>
  <c r="AG100" i="16"/>
  <c r="AC100" i="16"/>
  <c r="Y100" i="16"/>
  <c r="Z100" i="16"/>
  <c r="AB100" i="16"/>
  <c r="W100" i="16"/>
  <c r="U100" i="16"/>
  <c r="T100" i="16"/>
  <c r="O99" i="16"/>
  <c r="L99" i="16"/>
  <c r="M99" i="16"/>
  <c r="N100" i="16"/>
  <c r="K100" i="16"/>
  <c r="P100" i="16" s="1"/>
  <c r="H100" i="16"/>
  <c r="J100" i="16"/>
  <c r="I100" i="16"/>
  <c r="G100" i="16"/>
  <c r="E100" i="16"/>
  <c r="B100" i="16"/>
  <c r="C100" i="16" s="1"/>
  <c r="D100" i="16" s="1"/>
  <c r="A101" i="16"/>
  <c r="X101" i="16" s="1"/>
  <c r="V100" i="16" l="1"/>
  <c r="AA100" i="16"/>
  <c r="AI100" i="16"/>
  <c r="AF100" i="16"/>
  <c r="AJ99" i="16"/>
  <c r="AL99" i="16" s="1"/>
  <c r="AK99" i="16"/>
  <c r="AE101" i="16"/>
  <c r="AD101" i="16"/>
  <c r="AH101" i="16"/>
  <c r="AG101" i="16"/>
  <c r="AB101" i="16"/>
  <c r="Z101" i="16"/>
  <c r="AC101" i="16"/>
  <c r="Y101" i="16"/>
  <c r="W101" i="16"/>
  <c r="U101" i="16"/>
  <c r="T101" i="16"/>
  <c r="N101" i="16"/>
  <c r="K101" i="16"/>
  <c r="P101" i="16" s="1"/>
  <c r="O100" i="16"/>
  <c r="M100" i="16"/>
  <c r="L100" i="16"/>
  <c r="J101" i="16"/>
  <c r="I101" i="16"/>
  <c r="H101" i="16"/>
  <c r="G101" i="16"/>
  <c r="E101" i="16"/>
  <c r="B101" i="16"/>
  <c r="C101" i="16" s="1"/>
  <c r="D101" i="16" s="1"/>
  <c r="A102" i="16"/>
  <c r="X102" i="16" s="1"/>
  <c r="AF101" i="16" l="1"/>
  <c r="V101" i="16"/>
  <c r="AA101" i="16"/>
  <c r="AI101" i="16"/>
  <c r="AJ100" i="16"/>
  <c r="AL100" i="16" s="1"/>
  <c r="AK100" i="16"/>
  <c r="AE102" i="16"/>
  <c r="AD102" i="16"/>
  <c r="AH102" i="16"/>
  <c r="AG102" i="16"/>
  <c r="AC102" i="16"/>
  <c r="Z102" i="16"/>
  <c r="AB102" i="16"/>
  <c r="Y102" i="16"/>
  <c r="W102" i="16"/>
  <c r="T102" i="16"/>
  <c r="U102" i="16"/>
  <c r="N102" i="16"/>
  <c r="K102" i="16"/>
  <c r="P102" i="16" s="1"/>
  <c r="O101" i="16"/>
  <c r="M101" i="16"/>
  <c r="L101" i="16"/>
  <c r="J102" i="16"/>
  <c r="I102" i="16"/>
  <c r="H102" i="16"/>
  <c r="G102" i="16"/>
  <c r="E102" i="16"/>
  <c r="B102" i="16"/>
  <c r="C102" i="16" s="1"/>
  <c r="D102" i="16" s="1"/>
  <c r="A103" i="16"/>
  <c r="X103" i="16" s="1"/>
  <c r="AI102" i="16" l="1"/>
  <c r="AJ102" i="16" s="1"/>
  <c r="AL102" i="16" s="1"/>
  <c r="AA102" i="16"/>
  <c r="V102" i="16"/>
  <c r="AF102" i="16"/>
  <c r="AJ101" i="16"/>
  <c r="AL101" i="16" s="1"/>
  <c r="AK101" i="16"/>
  <c r="AE103" i="16"/>
  <c r="AD103" i="16"/>
  <c r="AH103" i="16"/>
  <c r="AG103" i="16"/>
  <c r="AC103" i="16"/>
  <c r="Z103" i="16"/>
  <c r="AB103" i="16"/>
  <c r="Y103" i="16"/>
  <c r="W103" i="16"/>
  <c r="T103" i="16"/>
  <c r="U103" i="16"/>
  <c r="O102" i="16"/>
  <c r="M102" i="16"/>
  <c r="L102" i="16"/>
  <c r="N103" i="16"/>
  <c r="K103" i="16"/>
  <c r="P103" i="16" s="1"/>
  <c r="J103" i="16"/>
  <c r="I103" i="16"/>
  <c r="H103" i="16"/>
  <c r="E103" i="16"/>
  <c r="G103" i="16"/>
  <c r="B103" i="16"/>
  <c r="C103" i="16" s="1"/>
  <c r="D103" i="16" s="1"/>
  <c r="A104" i="16"/>
  <c r="X104" i="16" s="1"/>
  <c r="AK102" i="16" l="1"/>
  <c r="AI103" i="16"/>
  <c r="AK103" i="16" s="1"/>
  <c r="AF103" i="16"/>
  <c r="V103" i="16"/>
  <c r="AA103" i="16"/>
  <c r="AE104" i="16"/>
  <c r="AD104" i="16"/>
  <c r="AH104" i="16"/>
  <c r="AG104" i="16"/>
  <c r="AC104" i="16"/>
  <c r="Y104" i="16"/>
  <c r="AB104" i="16"/>
  <c r="Z104" i="16"/>
  <c r="W104" i="16"/>
  <c r="U104" i="16"/>
  <c r="T104" i="16"/>
  <c r="N104" i="16"/>
  <c r="K104" i="16"/>
  <c r="P104" i="16" s="1"/>
  <c r="O103" i="16"/>
  <c r="L103" i="16"/>
  <c r="M103" i="16"/>
  <c r="H104" i="16"/>
  <c r="I104" i="16"/>
  <c r="J104" i="16"/>
  <c r="G104" i="16"/>
  <c r="E104" i="16"/>
  <c r="B104" i="16"/>
  <c r="C104" i="16" s="1"/>
  <c r="D104" i="16" s="1"/>
  <c r="A105" i="16"/>
  <c r="X105" i="16" s="1"/>
  <c r="AJ103" i="16" l="1"/>
  <c r="AL103" i="16" s="1"/>
  <c r="V104" i="16"/>
  <c r="AI104" i="16"/>
  <c r="AJ104" i="16" s="1"/>
  <c r="AL104" i="16" s="1"/>
  <c r="AA104" i="16"/>
  <c r="AF104" i="16"/>
  <c r="AE105" i="16"/>
  <c r="AD105" i="16"/>
  <c r="AH105" i="16"/>
  <c r="AC105" i="16"/>
  <c r="AB105" i="16"/>
  <c r="Z105" i="16"/>
  <c r="AG105" i="16"/>
  <c r="Y105" i="16"/>
  <c r="W105" i="16"/>
  <c r="U105" i="16"/>
  <c r="T105" i="16"/>
  <c r="N105" i="16"/>
  <c r="K105" i="16"/>
  <c r="P105" i="16" s="1"/>
  <c r="O104" i="16"/>
  <c r="L104" i="16"/>
  <c r="M104" i="16"/>
  <c r="J105" i="16"/>
  <c r="I105" i="16"/>
  <c r="H105" i="16"/>
  <c r="G105" i="16"/>
  <c r="E105" i="16"/>
  <c r="B105" i="16"/>
  <c r="C105" i="16" s="1"/>
  <c r="D105" i="16" s="1"/>
  <c r="A106" i="16"/>
  <c r="X106" i="16" s="1"/>
  <c r="AF105" i="16" l="1"/>
  <c r="AK104" i="16"/>
  <c r="V105" i="16"/>
  <c r="AA105" i="16"/>
  <c r="AI105" i="16"/>
  <c r="AE106" i="16"/>
  <c r="AD106" i="16"/>
  <c r="AH106" i="16"/>
  <c r="AG106" i="16"/>
  <c r="AC106" i="16"/>
  <c r="AB106" i="16"/>
  <c r="Z106" i="16"/>
  <c r="Y106" i="16"/>
  <c r="W106" i="16"/>
  <c r="U106" i="16"/>
  <c r="T106" i="16"/>
  <c r="N106" i="16"/>
  <c r="K106" i="16"/>
  <c r="P106" i="16" s="1"/>
  <c r="O105" i="16"/>
  <c r="M105" i="16"/>
  <c r="L105" i="16"/>
  <c r="J106" i="16"/>
  <c r="I106" i="16"/>
  <c r="G106" i="16"/>
  <c r="E106" i="16"/>
  <c r="H106" i="16"/>
  <c r="B106" i="16"/>
  <c r="C106" i="16" s="1"/>
  <c r="D106" i="16" s="1"/>
  <c r="A107" i="16"/>
  <c r="X107" i="16" s="1"/>
  <c r="AF106" i="16" l="1"/>
  <c r="AI106" i="16"/>
  <c r="V106" i="16"/>
  <c r="AA106" i="16"/>
  <c r="AJ105" i="16"/>
  <c r="AL105" i="16" s="1"/>
  <c r="AK105" i="16"/>
  <c r="AE107" i="16"/>
  <c r="AD107" i="16"/>
  <c r="AH107" i="16"/>
  <c r="AC107" i="16"/>
  <c r="AG107" i="16"/>
  <c r="Z107" i="16"/>
  <c r="AB107" i="16"/>
  <c r="Y107" i="16"/>
  <c r="W107" i="16"/>
  <c r="U107" i="16"/>
  <c r="T107" i="16"/>
  <c r="O106" i="16"/>
  <c r="M106" i="16"/>
  <c r="L106" i="16"/>
  <c r="N107" i="16"/>
  <c r="K107" i="16"/>
  <c r="P107" i="16" s="1"/>
  <c r="J107" i="16"/>
  <c r="I107" i="16"/>
  <c r="H107" i="16"/>
  <c r="G107" i="16"/>
  <c r="E107" i="16"/>
  <c r="B107" i="16"/>
  <c r="C107" i="16" s="1"/>
  <c r="D107" i="16" s="1"/>
  <c r="A108" i="16"/>
  <c r="X108" i="16" s="1"/>
  <c r="AF107" i="16" l="1"/>
  <c r="AI107" i="16"/>
  <c r="V107" i="16"/>
  <c r="AA107" i="16"/>
  <c r="AJ106" i="16"/>
  <c r="AL106" i="16" s="1"/>
  <c r="AK106" i="16"/>
  <c r="AE108" i="16"/>
  <c r="AD108" i="16"/>
  <c r="AH108" i="16"/>
  <c r="AG108" i="16"/>
  <c r="AC108" i="16"/>
  <c r="Y108" i="16"/>
  <c r="Z108" i="16"/>
  <c r="AB108" i="16"/>
  <c r="W108" i="16"/>
  <c r="U108" i="16"/>
  <c r="T108" i="16"/>
  <c r="N108" i="16"/>
  <c r="K108" i="16"/>
  <c r="P108" i="16" s="1"/>
  <c r="O107" i="16"/>
  <c r="L107" i="16"/>
  <c r="M107" i="16"/>
  <c r="H108" i="16"/>
  <c r="J108" i="16"/>
  <c r="I108" i="16"/>
  <c r="G108" i="16"/>
  <c r="E108" i="16"/>
  <c r="B108" i="16"/>
  <c r="C108" i="16" s="1"/>
  <c r="D108" i="16" s="1"/>
  <c r="A109" i="16"/>
  <c r="X109" i="16" s="1"/>
  <c r="AF108" i="16" l="1"/>
  <c r="AI108" i="16"/>
  <c r="AA108" i="16"/>
  <c r="V108" i="16"/>
  <c r="AJ107" i="16"/>
  <c r="AL107" i="16" s="1"/>
  <c r="AK107" i="16"/>
  <c r="AE109" i="16"/>
  <c r="AD109" i="16"/>
  <c r="AH109" i="16"/>
  <c r="AC109" i="16"/>
  <c r="AG109" i="16"/>
  <c r="AB109" i="16"/>
  <c r="Z109" i="16"/>
  <c r="Y109" i="16"/>
  <c r="W109" i="16"/>
  <c r="U109" i="16"/>
  <c r="T109" i="16"/>
  <c r="N109" i="16"/>
  <c r="K109" i="16"/>
  <c r="P109" i="16" s="1"/>
  <c r="O108" i="16"/>
  <c r="M108" i="16"/>
  <c r="L108" i="16"/>
  <c r="J109" i="16"/>
  <c r="I109" i="16"/>
  <c r="H109" i="16"/>
  <c r="G109" i="16"/>
  <c r="E109" i="16"/>
  <c r="B109" i="16"/>
  <c r="C109" i="16" s="1"/>
  <c r="D109" i="16" s="1"/>
  <c r="A110" i="16"/>
  <c r="X110" i="16" s="1"/>
  <c r="AF109" i="16" l="1"/>
  <c r="AI109" i="16"/>
  <c r="V109" i="16"/>
  <c r="AA109" i="16"/>
  <c r="AJ108" i="16"/>
  <c r="AL108" i="16" s="1"/>
  <c r="AK108" i="16"/>
  <c r="AE110" i="16"/>
  <c r="AD110" i="16"/>
  <c r="AH110" i="16"/>
  <c r="AG110" i="16"/>
  <c r="AC110" i="16"/>
  <c r="AB110" i="16"/>
  <c r="Z110" i="16"/>
  <c r="Y110" i="16"/>
  <c r="W110" i="16"/>
  <c r="U110" i="16"/>
  <c r="T110" i="16"/>
  <c r="N110" i="16"/>
  <c r="K110" i="16"/>
  <c r="P110" i="16" s="1"/>
  <c r="O109" i="16"/>
  <c r="M109" i="16"/>
  <c r="L109" i="16"/>
  <c r="J110" i="16"/>
  <c r="I110" i="16"/>
  <c r="H110" i="16"/>
  <c r="G110" i="16"/>
  <c r="E110" i="16"/>
  <c r="B110" i="16"/>
  <c r="C110" i="16" s="1"/>
  <c r="D110" i="16" s="1"/>
  <c r="A111" i="16"/>
  <c r="X111" i="16" s="1"/>
  <c r="AF110" i="16" l="1"/>
  <c r="AI110" i="16"/>
  <c r="V110" i="16"/>
  <c r="AA110" i="16"/>
  <c r="AJ109" i="16"/>
  <c r="AL109" i="16" s="1"/>
  <c r="AK109" i="16"/>
  <c r="AE111" i="16"/>
  <c r="AD111" i="16"/>
  <c r="AH111" i="16"/>
  <c r="AC111" i="16"/>
  <c r="AG111" i="16"/>
  <c r="Z111" i="16"/>
  <c r="AB111" i="16"/>
  <c r="Y111" i="16"/>
  <c r="W111" i="16"/>
  <c r="T111" i="16"/>
  <c r="U111" i="16"/>
  <c r="O110" i="16"/>
  <c r="M110" i="16"/>
  <c r="L110" i="16"/>
  <c r="N111" i="16"/>
  <c r="K111" i="16"/>
  <c r="P111" i="16" s="1"/>
  <c r="J111" i="16"/>
  <c r="I111" i="16"/>
  <c r="H111" i="16"/>
  <c r="G111" i="16"/>
  <c r="E111" i="16"/>
  <c r="B111" i="16"/>
  <c r="C111" i="16" s="1"/>
  <c r="D111" i="16" s="1"/>
  <c r="A112" i="16"/>
  <c r="X112" i="16" s="1"/>
  <c r="AF111" i="16" l="1"/>
  <c r="V111" i="16"/>
  <c r="AI111" i="16"/>
  <c r="AA111" i="16"/>
  <c r="AJ110" i="16"/>
  <c r="AL110" i="16" s="1"/>
  <c r="AK110" i="16"/>
  <c r="AE112" i="16"/>
  <c r="AD112" i="16"/>
  <c r="AH112" i="16"/>
  <c r="AG112" i="16"/>
  <c r="AC112" i="16"/>
  <c r="Y112" i="16"/>
  <c r="AB112" i="16"/>
  <c r="Z112" i="16"/>
  <c r="W112" i="16"/>
  <c r="U112" i="16"/>
  <c r="T112" i="16"/>
  <c r="N112" i="16"/>
  <c r="K112" i="16"/>
  <c r="P112" i="16" s="1"/>
  <c r="O111" i="16"/>
  <c r="L111" i="16"/>
  <c r="M111" i="16"/>
  <c r="J112" i="16"/>
  <c r="H112" i="16"/>
  <c r="I112" i="16"/>
  <c r="G112" i="16"/>
  <c r="E112" i="16"/>
  <c r="B112" i="16"/>
  <c r="C112" i="16" s="1"/>
  <c r="D112" i="16" s="1"/>
  <c r="A113" i="16"/>
  <c r="X113" i="16" s="1"/>
  <c r="AF112" i="16" l="1"/>
  <c r="V112" i="16"/>
  <c r="AA112" i="16"/>
  <c r="AI112" i="16"/>
  <c r="AJ111" i="16"/>
  <c r="AL111" i="16" s="1"/>
  <c r="AK111" i="16"/>
  <c r="AE113" i="16"/>
  <c r="AD113" i="16"/>
  <c r="AH113" i="16"/>
  <c r="AC113" i="16"/>
  <c r="Z113" i="16"/>
  <c r="Y113" i="16"/>
  <c r="AG113" i="16"/>
  <c r="AB113" i="16"/>
  <c r="W113" i="16"/>
  <c r="U113" i="16"/>
  <c r="T113" i="16"/>
  <c r="N113" i="16"/>
  <c r="K113" i="16"/>
  <c r="P113" i="16" s="1"/>
  <c r="O112" i="16"/>
  <c r="L112" i="16"/>
  <c r="M112" i="16"/>
  <c r="J113" i="16"/>
  <c r="I113" i="16"/>
  <c r="H113" i="16"/>
  <c r="G113" i="16"/>
  <c r="E113" i="16"/>
  <c r="B113" i="16"/>
  <c r="C113" i="16" s="1"/>
  <c r="D113" i="16" s="1"/>
  <c r="A114" i="16"/>
  <c r="X114" i="16" s="1"/>
  <c r="AA113" i="16" l="1"/>
  <c r="AF113" i="16"/>
  <c r="V113" i="16"/>
  <c r="AJ112" i="16"/>
  <c r="AL112" i="16" s="1"/>
  <c r="AK112" i="16"/>
  <c r="AI113" i="16"/>
  <c r="AE114" i="16"/>
  <c r="AD114" i="16"/>
  <c r="AH114" i="16"/>
  <c r="AG114" i="16"/>
  <c r="AC114" i="16"/>
  <c r="AB114" i="16"/>
  <c r="Z114" i="16"/>
  <c r="Y114" i="16"/>
  <c r="W114" i="16"/>
  <c r="U114" i="16"/>
  <c r="T114" i="16"/>
  <c r="N114" i="16"/>
  <c r="K114" i="16"/>
  <c r="P114" i="16" s="1"/>
  <c r="O113" i="16"/>
  <c r="M113" i="16"/>
  <c r="L113" i="16"/>
  <c r="J114" i="16"/>
  <c r="I114" i="16"/>
  <c r="G114" i="16"/>
  <c r="E114" i="16"/>
  <c r="H114" i="16"/>
  <c r="B114" i="16"/>
  <c r="C114" i="16" s="1"/>
  <c r="D114" i="16" s="1"/>
  <c r="A115" i="16"/>
  <c r="X115" i="16" s="1"/>
  <c r="AI114" i="16" l="1"/>
  <c r="AJ114" i="16" s="1"/>
  <c r="AL114" i="16" s="1"/>
  <c r="V114" i="16"/>
  <c r="AA114" i="16"/>
  <c r="AJ113" i="16"/>
  <c r="AL113" i="16" s="1"/>
  <c r="AK113" i="16"/>
  <c r="AF114" i="16"/>
  <c r="AH115" i="16"/>
  <c r="AG115" i="16"/>
  <c r="AE115" i="16"/>
  <c r="AD115" i="16"/>
  <c r="AC115" i="16"/>
  <c r="Z115" i="16"/>
  <c r="AB115" i="16"/>
  <c r="Y115" i="16"/>
  <c r="W115" i="16"/>
  <c r="U115" i="16"/>
  <c r="T115" i="16"/>
  <c r="N115" i="16"/>
  <c r="K115" i="16"/>
  <c r="P115" i="16" s="1"/>
  <c r="O114" i="16"/>
  <c r="M114" i="16"/>
  <c r="L114" i="16"/>
  <c r="J115" i="16"/>
  <c r="I115" i="16"/>
  <c r="H115" i="16"/>
  <c r="E115" i="16"/>
  <c r="G115" i="16"/>
  <c r="B115" i="16"/>
  <c r="C115" i="16" s="1"/>
  <c r="D115" i="16" s="1"/>
  <c r="A116" i="16"/>
  <c r="X116" i="16" s="1"/>
  <c r="AI115" i="16" l="1"/>
  <c r="AK115" i="16" s="1"/>
  <c r="AK114" i="16"/>
  <c r="V115" i="16"/>
  <c r="AA115" i="16"/>
  <c r="AF115" i="16"/>
  <c r="AG116" i="16"/>
  <c r="AH116" i="16"/>
  <c r="AE116" i="16"/>
  <c r="AD116" i="16"/>
  <c r="AC116" i="16"/>
  <c r="Y116" i="16"/>
  <c r="AB116" i="16"/>
  <c r="Z116" i="16"/>
  <c r="W116" i="16"/>
  <c r="U116" i="16"/>
  <c r="T116" i="16"/>
  <c r="N116" i="16"/>
  <c r="K116" i="16"/>
  <c r="P116" i="16" s="1"/>
  <c r="O115" i="16"/>
  <c r="L115" i="16"/>
  <c r="M115" i="16"/>
  <c r="H116" i="16"/>
  <c r="J116" i="16"/>
  <c r="I116" i="16"/>
  <c r="G116" i="16"/>
  <c r="E116" i="16"/>
  <c r="B116" i="16"/>
  <c r="C116" i="16" s="1"/>
  <c r="D116" i="16" s="1"/>
  <c r="A117" i="16"/>
  <c r="X117" i="16" s="1"/>
  <c r="AJ115" i="16" l="1"/>
  <c r="AL115" i="16" s="1"/>
  <c r="AA116" i="16"/>
  <c r="AI116" i="16"/>
  <c r="V116" i="16"/>
  <c r="AF116" i="16"/>
  <c r="AG117" i="16"/>
  <c r="AE117" i="16"/>
  <c r="AD117" i="16"/>
  <c r="AH117" i="16"/>
  <c r="AC117" i="16"/>
  <c r="AB117" i="16"/>
  <c r="Z117" i="16"/>
  <c r="Y117" i="16"/>
  <c r="W117" i="16"/>
  <c r="U117" i="16"/>
  <c r="T117" i="16"/>
  <c r="N117" i="16"/>
  <c r="K117" i="16"/>
  <c r="P117" i="16" s="1"/>
  <c r="O116" i="16"/>
  <c r="M116" i="16"/>
  <c r="L116" i="16"/>
  <c r="J117" i="16"/>
  <c r="I117" i="16"/>
  <c r="H117" i="16"/>
  <c r="G117" i="16"/>
  <c r="E117" i="16"/>
  <c r="B117" i="16"/>
  <c r="C117" i="16" s="1"/>
  <c r="D117" i="16" s="1"/>
  <c r="A118" i="16"/>
  <c r="X118" i="16" s="1"/>
  <c r="V117" i="16" l="1"/>
  <c r="AA117" i="16"/>
  <c r="AF117" i="16"/>
  <c r="AI117" i="16"/>
  <c r="AJ116" i="16"/>
  <c r="AL116" i="16" s="1"/>
  <c r="AK116" i="16"/>
  <c r="AG118" i="16"/>
  <c r="AE118" i="16"/>
  <c r="AH118" i="16"/>
  <c r="AD118" i="16"/>
  <c r="AC118" i="16"/>
  <c r="AB118" i="16"/>
  <c r="Z118" i="16"/>
  <c r="Y118" i="16"/>
  <c r="W118" i="16"/>
  <c r="T118" i="16"/>
  <c r="U118" i="16"/>
  <c r="N118" i="16"/>
  <c r="K118" i="16"/>
  <c r="P118" i="16" s="1"/>
  <c r="O117" i="16"/>
  <c r="M117" i="16"/>
  <c r="L117" i="16"/>
  <c r="J118" i="16"/>
  <c r="I118" i="16"/>
  <c r="H118" i="16"/>
  <c r="G118" i="16"/>
  <c r="E118" i="16"/>
  <c r="B118" i="16"/>
  <c r="C118" i="16" s="1"/>
  <c r="D118" i="16" s="1"/>
  <c r="A119" i="16"/>
  <c r="X119" i="16" s="1"/>
  <c r="AA118" i="16" l="1"/>
  <c r="AF118" i="16"/>
  <c r="V118" i="16"/>
  <c r="AI118" i="16"/>
  <c r="AJ117" i="16"/>
  <c r="AL117" i="16" s="1"/>
  <c r="AK117" i="16"/>
  <c r="AH119" i="16"/>
  <c r="AG119" i="16"/>
  <c r="AE119" i="16"/>
  <c r="AD119" i="16"/>
  <c r="AC119" i="16"/>
  <c r="Z119" i="16"/>
  <c r="Y119" i="16"/>
  <c r="AB119" i="16"/>
  <c r="W119" i="16"/>
  <c r="T119" i="16"/>
  <c r="U119" i="16"/>
  <c r="N119" i="16"/>
  <c r="K119" i="16"/>
  <c r="P119" i="16" s="1"/>
  <c r="O118" i="16"/>
  <c r="M118" i="16"/>
  <c r="L118" i="16"/>
  <c r="J119" i="16"/>
  <c r="I119" i="16"/>
  <c r="H119" i="16"/>
  <c r="E119" i="16"/>
  <c r="G119" i="16"/>
  <c r="B119" i="16"/>
  <c r="C119" i="16" s="1"/>
  <c r="D119" i="16" s="1"/>
  <c r="A120" i="16"/>
  <c r="X120" i="16" s="1"/>
  <c r="AF119" i="16" l="1"/>
  <c r="AA119" i="16"/>
  <c r="AI119" i="16"/>
  <c r="AJ119" i="16" s="1"/>
  <c r="AL119" i="16" s="1"/>
  <c r="AK118" i="16"/>
  <c r="AJ118" i="16"/>
  <c r="AL118" i="16" s="1"/>
  <c r="V119" i="16"/>
  <c r="AG120" i="16"/>
  <c r="AE120" i="16"/>
  <c r="AH120" i="16"/>
  <c r="AC120" i="16"/>
  <c r="AD120" i="16"/>
  <c r="Y120" i="16"/>
  <c r="AB120" i="16"/>
  <c r="Z120" i="16"/>
  <c r="W120" i="16"/>
  <c r="U120" i="16"/>
  <c r="T120" i="16"/>
  <c r="O119" i="16"/>
  <c r="L119" i="16"/>
  <c r="M119" i="16"/>
  <c r="N120" i="16"/>
  <c r="K120" i="16"/>
  <c r="P120" i="16" s="1"/>
  <c r="H120" i="16"/>
  <c r="I120" i="16"/>
  <c r="J120" i="16"/>
  <c r="G120" i="16"/>
  <c r="E120" i="16"/>
  <c r="B120" i="16"/>
  <c r="C120" i="16" s="1"/>
  <c r="D120" i="16" s="1"/>
  <c r="A121" i="16"/>
  <c r="X121" i="16" s="1"/>
  <c r="AK119" i="16" l="1"/>
  <c r="AA120" i="16"/>
  <c r="AI120" i="16"/>
  <c r="AF120" i="16"/>
  <c r="V120" i="16"/>
  <c r="AG121" i="16"/>
  <c r="AE121" i="16"/>
  <c r="AD121" i="16"/>
  <c r="AH121" i="16"/>
  <c r="AC121" i="16"/>
  <c r="AB121" i="16"/>
  <c r="Z121" i="16"/>
  <c r="Y121" i="16"/>
  <c r="W121" i="16"/>
  <c r="U121" i="16"/>
  <c r="T121" i="16"/>
  <c r="N121" i="16"/>
  <c r="K121" i="16"/>
  <c r="P121" i="16" s="1"/>
  <c r="O120" i="16"/>
  <c r="L120" i="16"/>
  <c r="M120" i="16"/>
  <c r="J121" i="16"/>
  <c r="I121" i="16"/>
  <c r="H121" i="16"/>
  <c r="G121" i="16"/>
  <c r="E121" i="16"/>
  <c r="B121" i="16"/>
  <c r="C121" i="16" s="1"/>
  <c r="D121" i="16" s="1"/>
  <c r="A122" i="16"/>
  <c r="X122" i="16" s="1"/>
  <c r="V121" i="16" l="1"/>
  <c r="AA121" i="16"/>
  <c r="AF121" i="16"/>
  <c r="AI121" i="16"/>
  <c r="AK120" i="16"/>
  <c r="AJ120" i="16"/>
  <c r="AL120" i="16" s="1"/>
  <c r="AG122" i="16"/>
  <c r="AE122" i="16"/>
  <c r="AD122" i="16"/>
  <c r="AH122" i="16"/>
  <c r="AC122" i="16"/>
  <c r="AB122" i="16"/>
  <c r="Z122" i="16"/>
  <c r="Y122" i="16"/>
  <c r="W122" i="16"/>
  <c r="U122" i="16"/>
  <c r="T122" i="16"/>
  <c r="N122" i="16"/>
  <c r="K122" i="16"/>
  <c r="P122" i="16" s="1"/>
  <c r="O121" i="16"/>
  <c r="M121" i="16"/>
  <c r="L121" i="16"/>
  <c r="J122" i="16"/>
  <c r="I122" i="16"/>
  <c r="G122" i="16"/>
  <c r="E122" i="16"/>
  <c r="H122" i="16"/>
  <c r="B122" i="16"/>
  <c r="C122" i="16" s="1"/>
  <c r="D122" i="16" s="1"/>
  <c r="A123" i="16"/>
  <c r="X123" i="16" s="1"/>
  <c r="V122" i="16" l="1"/>
  <c r="AA122" i="16"/>
  <c r="AF122" i="16"/>
  <c r="AI122" i="16"/>
  <c r="AK121" i="16"/>
  <c r="AJ121" i="16"/>
  <c r="AL121" i="16" s="1"/>
  <c r="AG123" i="16"/>
  <c r="AE123" i="16"/>
  <c r="AD123" i="16"/>
  <c r="AC123" i="16"/>
  <c r="AH123" i="16"/>
  <c r="Z123" i="16"/>
  <c r="AB123" i="16"/>
  <c r="Y123" i="16"/>
  <c r="W123" i="16"/>
  <c r="U123" i="16"/>
  <c r="T123" i="16"/>
  <c r="N123" i="16"/>
  <c r="K123" i="16"/>
  <c r="P123" i="16" s="1"/>
  <c r="O122" i="16"/>
  <c r="M122" i="16"/>
  <c r="L122" i="16"/>
  <c r="J123" i="16"/>
  <c r="I123" i="16"/>
  <c r="H123" i="16"/>
  <c r="G123" i="16"/>
  <c r="E123" i="16"/>
  <c r="B123" i="16"/>
  <c r="C123" i="16" s="1"/>
  <c r="D123" i="16" s="1"/>
  <c r="A124" i="16"/>
  <c r="X124" i="16" s="1"/>
  <c r="V123" i="16" l="1"/>
  <c r="AI123" i="16"/>
  <c r="AK123" i="16" s="1"/>
  <c r="AA123" i="16"/>
  <c r="AF123" i="16"/>
  <c r="AJ122" i="16"/>
  <c r="AL122" i="16" s="1"/>
  <c r="AK122" i="16"/>
  <c r="AG124" i="16"/>
  <c r="AE124" i="16"/>
  <c r="AD124" i="16"/>
  <c r="AH124" i="16"/>
  <c r="AC124" i="16"/>
  <c r="Y124" i="16"/>
  <c r="Z124" i="16"/>
  <c r="AB124" i="16"/>
  <c r="W124" i="16"/>
  <c r="U124" i="16"/>
  <c r="T124" i="16"/>
  <c r="N124" i="16"/>
  <c r="K124" i="16"/>
  <c r="P124" i="16" s="1"/>
  <c r="O123" i="16"/>
  <c r="L123" i="16"/>
  <c r="M123" i="16"/>
  <c r="H124" i="16"/>
  <c r="J124" i="16"/>
  <c r="I124" i="16"/>
  <c r="G124" i="16"/>
  <c r="E124" i="16"/>
  <c r="B124" i="16"/>
  <c r="C124" i="16" s="1"/>
  <c r="D124" i="16" s="1"/>
  <c r="A125" i="16"/>
  <c r="X125" i="16" s="1"/>
  <c r="AJ123" i="16" l="1"/>
  <c r="AL123" i="16" s="1"/>
  <c r="V124" i="16"/>
  <c r="AF124" i="16"/>
  <c r="AA124" i="16"/>
  <c r="AI124" i="16"/>
  <c r="AG125" i="16"/>
  <c r="AE125" i="16"/>
  <c r="AD125" i="16"/>
  <c r="AH125" i="16"/>
  <c r="AC125" i="16"/>
  <c r="AB125" i="16"/>
  <c r="Z125" i="16"/>
  <c r="Y125" i="16"/>
  <c r="W125" i="16"/>
  <c r="U125" i="16"/>
  <c r="T125" i="16"/>
  <c r="N125" i="16"/>
  <c r="K125" i="16"/>
  <c r="P125" i="16" s="1"/>
  <c r="O124" i="16"/>
  <c r="M124" i="16"/>
  <c r="L124" i="16"/>
  <c r="J125" i="16"/>
  <c r="I125" i="16"/>
  <c r="H125" i="16"/>
  <c r="G125" i="16"/>
  <c r="E125" i="16"/>
  <c r="B125" i="16"/>
  <c r="C125" i="16" s="1"/>
  <c r="D125" i="16" s="1"/>
  <c r="A126" i="16"/>
  <c r="X126" i="16" s="1"/>
  <c r="V125" i="16" l="1"/>
  <c r="AA125" i="16"/>
  <c r="AI125" i="16"/>
  <c r="AJ125" i="16" s="1"/>
  <c r="AL125" i="16" s="1"/>
  <c r="AJ124" i="16"/>
  <c r="AL124" i="16" s="1"/>
  <c r="AK124" i="16"/>
  <c r="AF125" i="16"/>
  <c r="AG126" i="16"/>
  <c r="AE126" i="16"/>
  <c r="AD126" i="16"/>
  <c r="AH126" i="16"/>
  <c r="AC126" i="16"/>
  <c r="AB126" i="16"/>
  <c r="Z126" i="16"/>
  <c r="Y126" i="16"/>
  <c r="W126" i="16"/>
  <c r="U126" i="16"/>
  <c r="T126" i="16"/>
  <c r="N126" i="16"/>
  <c r="K126" i="16"/>
  <c r="P126" i="16" s="1"/>
  <c r="O125" i="16"/>
  <c r="M125" i="16"/>
  <c r="L125" i="16"/>
  <c r="J126" i="16"/>
  <c r="I126" i="16"/>
  <c r="H126" i="16"/>
  <c r="G126" i="16"/>
  <c r="E126" i="16"/>
  <c r="B126" i="16"/>
  <c r="C126" i="16" s="1"/>
  <c r="D126" i="16" s="1"/>
  <c r="A127" i="16"/>
  <c r="X127" i="16" s="1"/>
  <c r="AK125" i="16" l="1"/>
  <c r="AI126" i="16"/>
  <c r="AJ126" i="16" s="1"/>
  <c r="AL126" i="16" s="1"/>
  <c r="AF126" i="16"/>
  <c r="V126" i="16"/>
  <c r="AA126" i="16"/>
  <c r="AG127" i="16"/>
  <c r="AE127" i="16"/>
  <c r="AD127" i="16"/>
  <c r="AC127" i="16"/>
  <c r="AH127" i="16"/>
  <c r="Z127" i="16"/>
  <c r="AB127" i="16"/>
  <c r="Y127" i="16"/>
  <c r="W127" i="16"/>
  <c r="T127" i="16"/>
  <c r="U127" i="16"/>
  <c r="N127" i="16"/>
  <c r="K127" i="16"/>
  <c r="P127" i="16" s="1"/>
  <c r="O126" i="16"/>
  <c r="M126" i="16"/>
  <c r="L126" i="16"/>
  <c r="J127" i="16"/>
  <c r="I127" i="16"/>
  <c r="H127" i="16"/>
  <c r="G127" i="16"/>
  <c r="E127" i="16"/>
  <c r="B127" i="16"/>
  <c r="C127" i="16" s="1"/>
  <c r="D127" i="16" s="1"/>
  <c r="A128" i="16"/>
  <c r="X128" i="16" s="1"/>
  <c r="V127" i="16" l="1"/>
  <c r="AK126" i="16"/>
  <c r="AF127" i="16"/>
  <c r="AA127" i="16"/>
  <c r="AI127" i="16"/>
  <c r="AG128" i="16"/>
  <c r="AE128" i="16"/>
  <c r="AD128" i="16"/>
  <c r="AH128" i="16"/>
  <c r="AC128" i="16"/>
  <c r="Y128" i="16"/>
  <c r="AB128" i="16"/>
  <c r="Z128" i="16"/>
  <c r="W128" i="16"/>
  <c r="U128" i="16"/>
  <c r="T128" i="16"/>
  <c r="O127" i="16"/>
  <c r="L127" i="16"/>
  <c r="M127" i="16"/>
  <c r="N128" i="16"/>
  <c r="K128" i="16"/>
  <c r="P128" i="16" s="1"/>
  <c r="J128" i="16"/>
  <c r="H128" i="16"/>
  <c r="I128" i="16"/>
  <c r="G128" i="16"/>
  <c r="E128" i="16"/>
  <c r="B128" i="16"/>
  <c r="C128" i="16" s="1"/>
  <c r="D128" i="16" s="1"/>
  <c r="A129" i="16"/>
  <c r="X129" i="16" s="1"/>
  <c r="AI128" i="16" l="1"/>
  <c r="AK128" i="16" s="1"/>
  <c r="AF128" i="16"/>
  <c r="AA128" i="16"/>
  <c r="V128" i="16"/>
  <c r="AJ127" i="16"/>
  <c r="AL127" i="16" s="1"/>
  <c r="AK127" i="16"/>
  <c r="AG129" i="16"/>
  <c r="AE129" i="16"/>
  <c r="AD129" i="16"/>
  <c r="AH129" i="16"/>
  <c r="AC129" i="16"/>
  <c r="Z129" i="16"/>
  <c r="Y129" i="16"/>
  <c r="AB129" i="16"/>
  <c r="W129" i="16"/>
  <c r="U129" i="16"/>
  <c r="T129" i="16"/>
  <c r="N129" i="16"/>
  <c r="K129" i="16"/>
  <c r="P129" i="16" s="1"/>
  <c r="O128" i="16"/>
  <c r="L128" i="16"/>
  <c r="M128" i="16"/>
  <c r="J129" i="16"/>
  <c r="I129" i="16"/>
  <c r="H129" i="16"/>
  <c r="G129" i="16"/>
  <c r="E129" i="16"/>
  <c r="B129" i="16"/>
  <c r="C129" i="16" s="1"/>
  <c r="D129" i="16" s="1"/>
  <c r="A130" i="16"/>
  <c r="X130" i="16" s="1"/>
  <c r="AJ128" i="16" l="1"/>
  <c r="AL128" i="16" s="1"/>
  <c r="AA129" i="16"/>
  <c r="AF129" i="16"/>
  <c r="AI129" i="16"/>
  <c r="V129" i="16"/>
  <c r="AG130" i="16"/>
  <c r="AE130" i="16"/>
  <c r="AD130" i="16"/>
  <c r="AH130" i="16"/>
  <c r="AC130" i="16"/>
  <c r="AB130" i="16"/>
  <c r="Z130" i="16"/>
  <c r="Y130" i="16"/>
  <c r="W130" i="16"/>
  <c r="U130" i="16"/>
  <c r="T130" i="16"/>
  <c r="N130" i="16"/>
  <c r="K130" i="16"/>
  <c r="P130" i="16" s="1"/>
  <c r="O129" i="16"/>
  <c r="M129" i="16"/>
  <c r="L129" i="16"/>
  <c r="J130" i="16"/>
  <c r="I130" i="16"/>
  <c r="G130" i="16"/>
  <c r="E130" i="16"/>
  <c r="H130" i="16"/>
  <c r="B130" i="16"/>
  <c r="C130" i="16" s="1"/>
  <c r="D130" i="16" s="1"/>
  <c r="A131" i="16"/>
  <c r="X131" i="16" s="1"/>
  <c r="V130" i="16" l="1"/>
  <c r="AA130" i="16"/>
  <c r="AI130" i="16"/>
  <c r="AK130" i="16" s="1"/>
  <c r="AF130" i="16"/>
  <c r="AK129" i="16"/>
  <c r="AJ129" i="16"/>
  <c r="AL129" i="16" s="1"/>
  <c r="AG131" i="16"/>
  <c r="AE131" i="16"/>
  <c r="AD131" i="16"/>
  <c r="AH131" i="16"/>
  <c r="AC131" i="16"/>
  <c r="Z131" i="16"/>
  <c r="AB131" i="16"/>
  <c r="Y131" i="16"/>
  <c r="W131" i="16"/>
  <c r="U131" i="16"/>
  <c r="T131" i="16"/>
  <c r="O130" i="16"/>
  <c r="M130" i="16"/>
  <c r="L130" i="16"/>
  <c r="N131" i="16"/>
  <c r="K131" i="16"/>
  <c r="P131" i="16" s="1"/>
  <c r="J131" i="16"/>
  <c r="I131" i="16"/>
  <c r="H131" i="16"/>
  <c r="E131" i="16"/>
  <c r="G131" i="16"/>
  <c r="B131" i="16"/>
  <c r="C131" i="16" s="1"/>
  <c r="D131" i="16" s="1"/>
  <c r="A132" i="16"/>
  <c r="X132" i="16" s="1"/>
  <c r="AJ130" i="16" l="1"/>
  <c r="AL130" i="16" s="1"/>
  <c r="AF131" i="16"/>
  <c r="AI131" i="16"/>
  <c r="AJ131" i="16" s="1"/>
  <c r="AL131" i="16" s="1"/>
  <c r="AA131" i="16"/>
  <c r="V131" i="16"/>
  <c r="AE132" i="16"/>
  <c r="AH132" i="16"/>
  <c r="AD132" i="16"/>
  <c r="AG132" i="16"/>
  <c r="AC132" i="16"/>
  <c r="Y132" i="16"/>
  <c r="AB132" i="16"/>
  <c r="Z132" i="16"/>
  <c r="W132" i="16"/>
  <c r="U132" i="16"/>
  <c r="T132" i="16"/>
  <c r="N132" i="16"/>
  <c r="K132" i="16"/>
  <c r="P132" i="16" s="1"/>
  <c r="O131" i="16"/>
  <c r="L131" i="16"/>
  <c r="M131" i="16"/>
  <c r="H132" i="16"/>
  <c r="J132" i="16"/>
  <c r="I132" i="16"/>
  <c r="G132" i="16"/>
  <c r="E132" i="16"/>
  <c r="B132" i="16"/>
  <c r="C132" i="16" s="1"/>
  <c r="D132" i="16" s="1"/>
  <c r="A133" i="16"/>
  <c r="X133" i="16" s="1"/>
  <c r="AI132" i="16" l="1"/>
  <c r="AK132" i="16" s="1"/>
  <c r="AA132" i="16"/>
  <c r="AK131" i="16"/>
  <c r="V132" i="16"/>
  <c r="AJ132" i="16"/>
  <c r="AL132" i="16" s="1"/>
  <c r="AF132" i="16"/>
  <c r="AE133" i="16"/>
  <c r="AD133" i="16"/>
  <c r="AH133" i="16"/>
  <c r="AG133" i="16"/>
  <c r="AC133" i="16"/>
  <c r="AB133" i="16"/>
  <c r="Z133" i="16"/>
  <c r="Y133" i="16"/>
  <c r="W133" i="16"/>
  <c r="U133" i="16"/>
  <c r="T133" i="16"/>
  <c r="N133" i="16"/>
  <c r="K133" i="16"/>
  <c r="P133" i="16" s="1"/>
  <c r="O132" i="16"/>
  <c r="M132" i="16"/>
  <c r="L132" i="16"/>
  <c r="J133" i="16"/>
  <c r="I133" i="16"/>
  <c r="H133" i="16"/>
  <c r="G133" i="16"/>
  <c r="E133" i="16"/>
  <c r="B133" i="16"/>
  <c r="C133" i="16" s="1"/>
  <c r="D133" i="16" s="1"/>
  <c r="A134" i="16"/>
  <c r="X134" i="16" s="1"/>
  <c r="V133" i="16" l="1"/>
  <c r="AA133" i="16"/>
  <c r="AI133" i="16"/>
  <c r="AF133" i="16"/>
  <c r="AE134" i="16"/>
  <c r="AD134" i="16"/>
  <c r="AH134" i="16"/>
  <c r="AG134" i="16"/>
  <c r="AC134" i="16"/>
  <c r="AB134" i="16"/>
  <c r="Z134" i="16"/>
  <c r="Y134" i="16"/>
  <c r="W134" i="16"/>
  <c r="T134" i="16"/>
  <c r="U134" i="16"/>
  <c r="O133" i="16"/>
  <c r="M133" i="16"/>
  <c r="L133" i="16"/>
  <c r="N134" i="16"/>
  <c r="K134" i="16"/>
  <c r="P134" i="16" s="1"/>
  <c r="J134" i="16"/>
  <c r="I134" i="16"/>
  <c r="H134" i="16"/>
  <c r="G134" i="16"/>
  <c r="E134" i="16"/>
  <c r="B134" i="16"/>
  <c r="C134" i="16" s="1"/>
  <c r="D134" i="16" s="1"/>
  <c r="A135" i="16"/>
  <c r="X135" i="16" s="1"/>
  <c r="AA134" i="16" l="1"/>
  <c r="V134" i="16"/>
  <c r="AJ133" i="16"/>
  <c r="AL133" i="16" s="1"/>
  <c r="AK133" i="16"/>
  <c r="AI134" i="16"/>
  <c r="AF134" i="16"/>
  <c r="AE135" i="16"/>
  <c r="AD135" i="16"/>
  <c r="AH135" i="16"/>
  <c r="AC135" i="16"/>
  <c r="Z135" i="16"/>
  <c r="AG135" i="16"/>
  <c r="AB135" i="16"/>
  <c r="Y135" i="16"/>
  <c r="W135" i="16"/>
  <c r="T135" i="16"/>
  <c r="U135" i="16"/>
  <c r="N135" i="16"/>
  <c r="K135" i="16"/>
  <c r="P135" i="16" s="1"/>
  <c r="O134" i="16"/>
  <c r="M134" i="16"/>
  <c r="L134" i="16"/>
  <c r="J135" i="16"/>
  <c r="I135" i="16"/>
  <c r="H135" i="16"/>
  <c r="E135" i="16"/>
  <c r="G135" i="16"/>
  <c r="B135" i="16"/>
  <c r="C135" i="16" s="1"/>
  <c r="D135" i="16" s="1"/>
  <c r="A136" i="16"/>
  <c r="X136" i="16" s="1"/>
  <c r="AF135" i="16" l="1"/>
  <c r="AA135" i="16"/>
  <c r="V135" i="16"/>
  <c r="AJ134" i="16"/>
  <c r="AL134" i="16" s="1"/>
  <c r="AK134" i="16"/>
  <c r="AI135" i="16"/>
  <c r="AE136" i="16"/>
  <c r="AD136" i="16"/>
  <c r="AH136" i="16"/>
  <c r="AG136" i="16"/>
  <c r="AC136" i="16"/>
  <c r="Y136" i="16"/>
  <c r="AB136" i="16"/>
  <c r="Z136" i="16"/>
  <c r="W136" i="16"/>
  <c r="U136" i="16"/>
  <c r="T136" i="16"/>
  <c r="O135" i="16"/>
  <c r="L135" i="16"/>
  <c r="M135" i="16"/>
  <c r="N136" i="16"/>
  <c r="K136" i="16"/>
  <c r="P136" i="16" s="1"/>
  <c r="H136" i="16"/>
  <c r="I136" i="16"/>
  <c r="J136" i="16"/>
  <c r="G136" i="16"/>
  <c r="E136" i="16"/>
  <c r="B136" i="16"/>
  <c r="C136" i="16" s="1"/>
  <c r="D136" i="16" s="1"/>
  <c r="A137" i="16"/>
  <c r="X137" i="16" s="1"/>
  <c r="AF136" i="16" l="1"/>
  <c r="AI136" i="16"/>
  <c r="AK136" i="16" s="1"/>
  <c r="V136" i="16"/>
  <c r="AJ135" i="16"/>
  <c r="AL135" i="16" s="1"/>
  <c r="AK135" i="16"/>
  <c r="AA136" i="16"/>
  <c r="AE137" i="16"/>
  <c r="AD137" i="16"/>
  <c r="AH137" i="16"/>
  <c r="AG137" i="16"/>
  <c r="AC137" i="16"/>
  <c r="AB137" i="16"/>
  <c r="Z137" i="16"/>
  <c r="Y137" i="16"/>
  <c r="W137" i="16"/>
  <c r="U137" i="16"/>
  <c r="T137" i="16"/>
  <c r="N137" i="16"/>
  <c r="K137" i="16"/>
  <c r="P137" i="16" s="1"/>
  <c r="O136" i="16"/>
  <c r="L136" i="16"/>
  <c r="M136" i="16"/>
  <c r="J137" i="16"/>
  <c r="I137" i="16"/>
  <c r="H137" i="16"/>
  <c r="G137" i="16"/>
  <c r="E137" i="16"/>
  <c r="B137" i="16"/>
  <c r="C137" i="16" s="1"/>
  <c r="D137" i="16" s="1"/>
  <c r="A138" i="16"/>
  <c r="X138" i="16" s="1"/>
  <c r="AJ136" i="16" l="1"/>
  <c r="AL136" i="16" s="1"/>
  <c r="AI137" i="16"/>
  <c r="AF137" i="16"/>
  <c r="V137" i="16"/>
  <c r="AA137" i="16"/>
  <c r="AE138" i="16"/>
  <c r="AD138" i="16"/>
  <c r="AH138" i="16"/>
  <c r="AG138" i="16"/>
  <c r="AC138" i="16"/>
  <c r="AB138" i="16"/>
  <c r="Z138" i="16"/>
  <c r="Y138" i="16"/>
  <c r="W138" i="16"/>
  <c r="U138" i="16"/>
  <c r="T138" i="16"/>
  <c r="O137" i="16"/>
  <c r="M137" i="16"/>
  <c r="L137" i="16"/>
  <c r="N138" i="16"/>
  <c r="K138" i="16"/>
  <c r="P138" i="16" s="1"/>
  <c r="J138" i="16"/>
  <c r="I138" i="16"/>
  <c r="G138" i="16"/>
  <c r="E138" i="16"/>
  <c r="H138" i="16"/>
  <c r="B138" i="16"/>
  <c r="C138" i="16" s="1"/>
  <c r="D138" i="16" s="1"/>
  <c r="A139" i="16"/>
  <c r="X139" i="16" s="1"/>
  <c r="V138" i="16" l="1"/>
  <c r="AA138" i="16"/>
  <c r="AF138" i="16"/>
  <c r="AI138" i="16"/>
  <c r="AK137" i="16"/>
  <c r="AJ137" i="16"/>
  <c r="AL137" i="16" s="1"/>
  <c r="AE139" i="16"/>
  <c r="AD139" i="16"/>
  <c r="AH139" i="16"/>
  <c r="AC139" i="16"/>
  <c r="AG139" i="16"/>
  <c r="Z139" i="16"/>
  <c r="AB139" i="16"/>
  <c r="Y139" i="16"/>
  <c r="W139" i="16"/>
  <c r="U139" i="16"/>
  <c r="T139" i="16"/>
  <c r="N139" i="16"/>
  <c r="K139" i="16"/>
  <c r="P139" i="16" s="1"/>
  <c r="O138" i="16"/>
  <c r="M138" i="16"/>
  <c r="L138" i="16"/>
  <c r="J139" i="16"/>
  <c r="I139" i="16"/>
  <c r="H139" i="16"/>
  <c r="G139" i="16"/>
  <c r="E139" i="16"/>
  <c r="B139" i="16"/>
  <c r="C139" i="16" s="1"/>
  <c r="D139" i="16" s="1"/>
  <c r="A140" i="16"/>
  <c r="X140" i="16" s="1"/>
  <c r="AA139" i="16" l="1"/>
  <c r="AI139" i="16"/>
  <c r="AK139" i="16" s="1"/>
  <c r="V139" i="16"/>
  <c r="AF139" i="16"/>
  <c r="AK138" i="16"/>
  <c r="AJ138" i="16"/>
  <c r="AL138" i="16" s="1"/>
  <c r="AE140" i="16"/>
  <c r="AD140" i="16"/>
  <c r="AH140" i="16"/>
  <c r="AG140" i="16"/>
  <c r="AC140" i="16"/>
  <c r="Y140" i="16"/>
  <c r="Z140" i="16"/>
  <c r="AB140" i="16"/>
  <c r="W140" i="16"/>
  <c r="U140" i="16"/>
  <c r="T140" i="16"/>
  <c r="N140" i="16"/>
  <c r="K140" i="16"/>
  <c r="P140" i="16" s="1"/>
  <c r="O139" i="16"/>
  <c r="L139" i="16"/>
  <c r="M139" i="16"/>
  <c r="H140" i="16"/>
  <c r="J140" i="16"/>
  <c r="I140" i="16"/>
  <c r="G140" i="16"/>
  <c r="E140" i="16"/>
  <c r="B140" i="16"/>
  <c r="C140" i="16" s="1"/>
  <c r="D140" i="16" s="1"/>
  <c r="A141" i="16"/>
  <c r="X141" i="16" s="1"/>
  <c r="AJ139" i="16" l="1"/>
  <c r="AL139" i="16" s="1"/>
  <c r="AA140" i="16"/>
  <c r="AF140" i="16"/>
  <c r="AI140" i="16"/>
  <c r="V140" i="16"/>
  <c r="AE141" i="16"/>
  <c r="AD141" i="16"/>
  <c r="AH141" i="16"/>
  <c r="AG141" i="16"/>
  <c r="AC141" i="16"/>
  <c r="AB141" i="16"/>
  <c r="Z141" i="16"/>
  <c r="Y141" i="16"/>
  <c r="W141" i="16"/>
  <c r="U141" i="16"/>
  <c r="T141" i="16"/>
  <c r="N141" i="16"/>
  <c r="K141" i="16"/>
  <c r="P141" i="16" s="1"/>
  <c r="O140" i="16"/>
  <c r="M140" i="16"/>
  <c r="L140" i="16"/>
  <c r="J141" i="16"/>
  <c r="I141" i="16"/>
  <c r="H141" i="16"/>
  <c r="G141" i="16"/>
  <c r="E141" i="16"/>
  <c r="B141" i="16"/>
  <c r="C141" i="16" s="1"/>
  <c r="D141" i="16" s="1"/>
  <c r="A142" i="16"/>
  <c r="X142" i="16" s="1"/>
  <c r="AF141" i="16" l="1"/>
  <c r="V141" i="16"/>
  <c r="AA141" i="16"/>
  <c r="AI141" i="16"/>
  <c r="AJ141" i="16" s="1"/>
  <c r="AL141" i="16" s="1"/>
  <c r="AJ140" i="16"/>
  <c r="AL140" i="16" s="1"/>
  <c r="AK140" i="16"/>
  <c r="AE142" i="16"/>
  <c r="AD142" i="16"/>
  <c r="AH142" i="16"/>
  <c r="AG142" i="16"/>
  <c r="AC142" i="16"/>
  <c r="AB142" i="16"/>
  <c r="Z142" i="16"/>
  <c r="Y142" i="16"/>
  <c r="W142" i="16"/>
  <c r="U142" i="16"/>
  <c r="T142" i="16"/>
  <c r="O141" i="16"/>
  <c r="M141" i="16"/>
  <c r="L141" i="16"/>
  <c r="N142" i="16"/>
  <c r="K142" i="16"/>
  <c r="P142" i="16" s="1"/>
  <c r="J142" i="16"/>
  <c r="I142" i="16"/>
  <c r="H142" i="16"/>
  <c r="G142" i="16"/>
  <c r="E142" i="16"/>
  <c r="B142" i="16"/>
  <c r="C142" i="16" s="1"/>
  <c r="D142" i="16" s="1"/>
  <c r="A143" i="16"/>
  <c r="X143" i="16" s="1"/>
  <c r="AK141" i="16" l="1"/>
  <c r="AF142" i="16"/>
  <c r="AI142" i="16"/>
  <c r="AK142" i="16" s="1"/>
  <c r="V142" i="16"/>
  <c r="AA142" i="16"/>
  <c r="AE143" i="16"/>
  <c r="AD143" i="16"/>
  <c r="AH143" i="16"/>
  <c r="AC143" i="16"/>
  <c r="AG143" i="16"/>
  <c r="Z143" i="16"/>
  <c r="AB143" i="16"/>
  <c r="Y143" i="16"/>
  <c r="W143" i="16"/>
  <c r="T143" i="16"/>
  <c r="U143" i="16"/>
  <c r="N143" i="16"/>
  <c r="K143" i="16"/>
  <c r="P143" i="16" s="1"/>
  <c r="O142" i="16"/>
  <c r="M142" i="16"/>
  <c r="L142" i="16"/>
  <c r="J143" i="16"/>
  <c r="I143" i="16"/>
  <c r="H143" i="16"/>
  <c r="G143" i="16"/>
  <c r="E143" i="16"/>
  <c r="B143" i="16"/>
  <c r="C143" i="16" s="1"/>
  <c r="D143" i="16" s="1"/>
  <c r="A144" i="16"/>
  <c r="X144" i="16" s="1"/>
  <c r="AF143" i="16" l="1"/>
  <c r="AJ142" i="16"/>
  <c r="AL142" i="16" s="1"/>
  <c r="AI143" i="16"/>
  <c r="AJ143" i="16" s="1"/>
  <c r="AL143" i="16" s="1"/>
  <c r="AA143" i="16"/>
  <c r="V143" i="16"/>
  <c r="AE144" i="16"/>
  <c r="AD144" i="16"/>
  <c r="AH144" i="16"/>
  <c r="AG144" i="16"/>
  <c r="AC144" i="16"/>
  <c r="Y144" i="16"/>
  <c r="AB144" i="16"/>
  <c r="Z144" i="16"/>
  <c r="W144" i="16"/>
  <c r="U144" i="16"/>
  <c r="T144" i="16"/>
  <c r="N144" i="16"/>
  <c r="K144" i="16"/>
  <c r="P144" i="16" s="1"/>
  <c r="O143" i="16"/>
  <c r="L143" i="16"/>
  <c r="M143" i="16"/>
  <c r="J144" i="16"/>
  <c r="H144" i="16"/>
  <c r="I144" i="16"/>
  <c r="G144" i="16"/>
  <c r="E144" i="16"/>
  <c r="B144" i="16"/>
  <c r="C144" i="16" s="1"/>
  <c r="D144" i="16" s="1"/>
  <c r="A145" i="16"/>
  <c r="X145" i="16" s="1"/>
  <c r="AK143" i="16" l="1"/>
  <c r="AF144" i="16"/>
  <c r="V144" i="16"/>
  <c r="AI144" i="16"/>
  <c r="AJ144" i="16" s="1"/>
  <c r="AL144" i="16" s="1"/>
  <c r="AA144" i="16"/>
  <c r="AE145" i="16"/>
  <c r="AD145" i="16"/>
  <c r="AH145" i="16"/>
  <c r="AG145" i="16"/>
  <c r="AC145" i="16"/>
  <c r="Z145" i="16"/>
  <c r="Y145" i="16"/>
  <c r="AB145" i="16"/>
  <c r="W145" i="16"/>
  <c r="U145" i="16"/>
  <c r="T145" i="16"/>
  <c r="N145" i="16"/>
  <c r="K145" i="16"/>
  <c r="P145" i="16" s="1"/>
  <c r="O144" i="16"/>
  <c r="L144" i="16"/>
  <c r="M144" i="16"/>
  <c r="J145" i="16"/>
  <c r="I145" i="16"/>
  <c r="H145" i="16"/>
  <c r="G145" i="16"/>
  <c r="E145" i="16"/>
  <c r="B145" i="16"/>
  <c r="C145" i="16" s="1"/>
  <c r="D145" i="16" s="1"/>
  <c r="A146" i="16"/>
  <c r="X146" i="16" s="1"/>
  <c r="V145" i="16" l="1"/>
  <c r="AK144" i="16"/>
  <c r="AA145" i="16"/>
  <c r="AI145" i="16"/>
  <c r="AF145" i="16"/>
  <c r="AE146" i="16"/>
  <c r="AD146" i="16"/>
  <c r="AH146" i="16"/>
  <c r="AG146" i="16"/>
  <c r="AC146" i="16"/>
  <c r="AB146" i="16"/>
  <c r="Y146" i="16"/>
  <c r="Z146" i="16"/>
  <c r="W146" i="16"/>
  <c r="U146" i="16"/>
  <c r="T146" i="16"/>
  <c r="N146" i="16"/>
  <c r="K146" i="16"/>
  <c r="P146" i="16" s="1"/>
  <c r="O145" i="16"/>
  <c r="M145" i="16"/>
  <c r="L145" i="16"/>
  <c r="J146" i="16"/>
  <c r="I146" i="16"/>
  <c r="G146" i="16"/>
  <c r="E146" i="16"/>
  <c r="H146" i="16"/>
  <c r="B146" i="16"/>
  <c r="C146" i="16" s="1"/>
  <c r="D146" i="16" s="1"/>
  <c r="A147" i="16"/>
  <c r="X147" i="16" s="1"/>
  <c r="AA146" i="16" l="1"/>
  <c r="AI146" i="16"/>
  <c r="AK146" i="16" s="1"/>
  <c r="AF146" i="16"/>
  <c r="V146" i="16"/>
  <c r="AK145" i="16"/>
  <c r="AJ145" i="16"/>
  <c r="AL145" i="16" s="1"/>
  <c r="AE147" i="16"/>
  <c r="AD147" i="16"/>
  <c r="AH147" i="16"/>
  <c r="AG147" i="16"/>
  <c r="AC147" i="16"/>
  <c r="Z147" i="16"/>
  <c r="AB147" i="16"/>
  <c r="Y147" i="16"/>
  <c r="W147" i="16"/>
  <c r="U147" i="16"/>
  <c r="T147" i="16"/>
  <c r="N147" i="16"/>
  <c r="K147" i="16"/>
  <c r="P147" i="16" s="1"/>
  <c r="O146" i="16"/>
  <c r="M146" i="16"/>
  <c r="L146" i="16"/>
  <c r="J147" i="16"/>
  <c r="I147" i="16"/>
  <c r="H147" i="16"/>
  <c r="E147" i="16"/>
  <c r="G147" i="16"/>
  <c r="B147" i="16"/>
  <c r="C147" i="16" s="1"/>
  <c r="D147" i="16" s="1"/>
  <c r="A148" i="16"/>
  <c r="X148" i="16" s="1"/>
  <c r="AJ146" i="16" l="1"/>
  <c r="AL146" i="16" s="1"/>
  <c r="AA147" i="16"/>
  <c r="AF147" i="16"/>
  <c r="AI147" i="16"/>
  <c r="V147" i="16"/>
  <c r="AE148" i="16"/>
  <c r="AH148" i="16"/>
  <c r="AD148" i="16"/>
  <c r="AG148" i="16"/>
  <c r="AC148" i="16"/>
  <c r="Y148" i="16"/>
  <c r="AB148" i="16"/>
  <c r="Z148" i="16"/>
  <c r="W148" i="16"/>
  <c r="U148" i="16"/>
  <c r="T148" i="16"/>
  <c r="O147" i="16"/>
  <c r="L147" i="16"/>
  <c r="M147" i="16"/>
  <c r="N148" i="16"/>
  <c r="K148" i="16"/>
  <c r="P148" i="16" s="1"/>
  <c r="H148" i="16"/>
  <c r="J148" i="16"/>
  <c r="I148" i="16"/>
  <c r="G148" i="16"/>
  <c r="E148" i="16"/>
  <c r="B148" i="16"/>
  <c r="C148" i="16" s="1"/>
  <c r="D148" i="16" s="1"/>
  <c r="A149" i="16"/>
  <c r="X149" i="16" s="1"/>
  <c r="AI148" i="16" l="1"/>
  <c r="AJ148" i="16" s="1"/>
  <c r="AL148" i="16" s="1"/>
  <c r="V148" i="16"/>
  <c r="AA148" i="16"/>
  <c r="AF148" i="16"/>
  <c r="AK147" i="16"/>
  <c r="AJ147" i="16"/>
  <c r="AL147" i="16" s="1"/>
  <c r="AD149" i="16"/>
  <c r="AH149" i="16"/>
  <c r="AG149" i="16"/>
  <c r="AE149" i="16"/>
  <c r="AC149" i="16"/>
  <c r="AB149" i="16"/>
  <c r="Z149" i="16"/>
  <c r="Y149" i="16"/>
  <c r="W149" i="16"/>
  <c r="U149" i="16"/>
  <c r="T149" i="16"/>
  <c r="N149" i="16"/>
  <c r="K149" i="16"/>
  <c r="P149" i="16" s="1"/>
  <c r="O148" i="16"/>
  <c r="M148" i="16"/>
  <c r="L148" i="16"/>
  <c r="J149" i="16"/>
  <c r="I149" i="16"/>
  <c r="H149" i="16"/>
  <c r="G149" i="16"/>
  <c r="E149" i="16"/>
  <c r="B149" i="16"/>
  <c r="C149" i="16" s="1"/>
  <c r="D149" i="16" s="1"/>
  <c r="A150" i="16"/>
  <c r="X150" i="16" s="1"/>
  <c r="AK148" i="16" l="1"/>
  <c r="AI149" i="16"/>
  <c r="AJ149" i="16" s="1"/>
  <c r="AL149" i="16" s="1"/>
  <c r="AF149" i="16"/>
  <c r="V149" i="16"/>
  <c r="AA149" i="16"/>
  <c r="AD150" i="16"/>
  <c r="AH150" i="16"/>
  <c r="AG150" i="16"/>
  <c r="AE150" i="16"/>
  <c r="AC150" i="16"/>
  <c r="AB150" i="16"/>
  <c r="Z150" i="16"/>
  <c r="Y150" i="16"/>
  <c r="W150" i="16"/>
  <c r="T150" i="16"/>
  <c r="U150" i="16"/>
  <c r="O149" i="16"/>
  <c r="M149" i="16"/>
  <c r="L149" i="16"/>
  <c r="N150" i="16"/>
  <c r="K150" i="16"/>
  <c r="P150" i="16" s="1"/>
  <c r="J150" i="16"/>
  <c r="I150" i="16"/>
  <c r="H150" i="16"/>
  <c r="G150" i="16"/>
  <c r="E150" i="16"/>
  <c r="B150" i="16"/>
  <c r="C150" i="16" s="1"/>
  <c r="D150" i="16" s="1"/>
  <c r="A151" i="16"/>
  <c r="X151" i="16" s="1"/>
  <c r="V150" i="16" l="1"/>
  <c r="AI150" i="16"/>
  <c r="AK150" i="16" s="1"/>
  <c r="AK149" i="16"/>
  <c r="AF150" i="16"/>
  <c r="AA150" i="16"/>
  <c r="AD151" i="16"/>
  <c r="AH151" i="16"/>
  <c r="AG151" i="16"/>
  <c r="AC151" i="16"/>
  <c r="AE151" i="16"/>
  <c r="Z151" i="16"/>
  <c r="AB151" i="16"/>
  <c r="Y151" i="16"/>
  <c r="W151" i="16"/>
  <c r="T151" i="16"/>
  <c r="U151" i="16"/>
  <c r="N151" i="16"/>
  <c r="K151" i="16"/>
  <c r="P151" i="16" s="1"/>
  <c r="O150" i="16"/>
  <c r="M150" i="16"/>
  <c r="L150" i="16"/>
  <c r="J151" i="16"/>
  <c r="I151" i="16"/>
  <c r="H151" i="16"/>
  <c r="E151" i="16"/>
  <c r="G151" i="16"/>
  <c r="B151" i="16"/>
  <c r="C151" i="16" s="1"/>
  <c r="D151" i="16" s="1"/>
  <c r="A152" i="16"/>
  <c r="X152" i="16" s="1"/>
  <c r="AJ150" i="16" l="1"/>
  <c r="AL150" i="16" s="1"/>
  <c r="AA151" i="16"/>
  <c r="V151" i="16"/>
  <c r="AI151" i="16"/>
  <c r="AF151" i="16"/>
  <c r="AH152" i="16"/>
  <c r="AD152" i="16"/>
  <c r="AG152" i="16"/>
  <c r="AE152" i="16"/>
  <c r="AC152" i="16"/>
  <c r="Y152" i="16"/>
  <c r="AB152" i="16"/>
  <c r="Z152" i="16"/>
  <c r="W152" i="16"/>
  <c r="U152" i="16"/>
  <c r="T152" i="16"/>
  <c r="O151" i="16"/>
  <c r="L151" i="16"/>
  <c r="M151" i="16"/>
  <c r="N152" i="16"/>
  <c r="K152" i="16"/>
  <c r="P152" i="16" s="1"/>
  <c r="H152" i="16"/>
  <c r="I152" i="16"/>
  <c r="J152" i="16"/>
  <c r="G152" i="16"/>
  <c r="E152" i="16"/>
  <c r="B152" i="16"/>
  <c r="C152" i="16" s="1"/>
  <c r="D152" i="16" s="1"/>
  <c r="A153" i="16"/>
  <c r="X153" i="16" s="1"/>
  <c r="AI152" i="16" l="1"/>
  <c r="AK152" i="16" s="1"/>
  <c r="V152" i="16"/>
  <c r="AJ151" i="16"/>
  <c r="AL151" i="16" s="1"/>
  <c r="AK151" i="16"/>
  <c r="AA152" i="16"/>
  <c r="AF152" i="16"/>
  <c r="AH153" i="16"/>
  <c r="AG153" i="16"/>
  <c r="AE153" i="16"/>
  <c r="AD153" i="16"/>
  <c r="AC153" i="16"/>
  <c r="AB153" i="16"/>
  <c r="Z153" i="16"/>
  <c r="Y153" i="16"/>
  <c r="W153" i="16"/>
  <c r="U153" i="16"/>
  <c r="T153" i="16"/>
  <c r="N153" i="16"/>
  <c r="K153" i="16"/>
  <c r="P153" i="16" s="1"/>
  <c r="O152" i="16"/>
  <c r="L152" i="16"/>
  <c r="M152" i="16"/>
  <c r="J153" i="16"/>
  <c r="I153" i="16"/>
  <c r="H153" i="16"/>
  <c r="G153" i="16"/>
  <c r="E153" i="16"/>
  <c r="B153" i="16"/>
  <c r="C153" i="16" s="1"/>
  <c r="D153" i="16" s="1"/>
  <c r="A154" i="16"/>
  <c r="X154" i="16" s="1"/>
  <c r="AJ152" i="16" l="1"/>
  <c r="AL152" i="16" s="1"/>
  <c r="V153" i="16"/>
  <c r="AA153" i="16"/>
  <c r="AF153" i="16"/>
  <c r="AI153" i="16"/>
  <c r="AH154" i="16"/>
  <c r="AG154" i="16"/>
  <c r="AE154" i="16"/>
  <c r="AD154" i="16"/>
  <c r="AC154" i="16"/>
  <c r="AB154" i="16"/>
  <c r="Z154" i="16"/>
  <c r="Y154" i="16"/>
  <c r="W154" i="16"/>
  <c r="U154" i="16"/>
  <c r="T154" i="16"/>
  <c r="N154" i="16"/>
  <c r="K154" i="16"/>
  <c r="P154" i="16" s="1"/>
  <c r="O153" i="16"/>
  <c r="M153" i="16"/>
  <c r="L153" i="16"/>
  <c r="J154" i="16"/>
  <c r="I154" i="16"/>
  <c r="G154" i="16"/>
  <c r="E154" i="16"/>
  <c r="H154" i="16"/>
  <c r="B154" i="16"/>
  <c r="C154" i="16" s="1"/>
  <c r="D154" i="16" s="1"/>
  <c r="A155" i="16"/>
  <c r="X155" i="16" s="1"/>
  <c r="AI154" i="16" l="1"/>
  <c r="AK154" i="16" s="1"/>
  <c r="V154" i="16"/>
  <c r="AA154" i="16"/>
  <c r="AF154" i="16"/>
  <c r="AK153" i="16"/>
  <c r="AJ153" i="16"/>
  <c r="AL153" i="16" s="1"/>
  <c r="AH155" i="16"/>
  <c r="AG155" i="16"/>
  <c r="AE155" i="16"/>
  <c r="AC155" i="16"/>
  <c r="AD155" i="16"/>
  <c r="Z155" i="16"/>
  <c r="AB155" i="16"/>
  <c r="Y155" i="16"/>
  <c r="W155" i="16"/>
  <c r="U155" i="16"/>
  <c r="T155" i="16"/>
  <c r="N155" i="16"/>
  <c r="K155" i="16"/>
  <c r="P155" i="16" s="1"/>
  <c r="O154" i="16"/>
  <c r="M154" i="16"/>
  <c r="L154" i="16"/>
  <c r="J155" i="16"/>
  <c r="I155" i="16"/>
  <c r="H155" i="16"/>
  <c r="G155" i="16"/>
  <c r="E155" i="16"/>
  <c r="B155" i="16"/>
  <c r="C155" i="16" s="1"/>
  <c r="D155" i="16" s="1"/>
  <c r="A156" i="16"/>
  <c r="X156" i="16" s="1"/>
  <c r="AJ154" i="16" l="1"/>
  <c r="AL154" i="16" s="1"/>
  <c r="AI155" i="16"/>
  <c r="AK155" i="16" s="1"/>
  <c r="AF155" i="16"/>
  <c r="V155" i="16"/>
  <c r="AA155" i="16"/>
  <c r="AH156" i="16"/>
  <c r="AG156" i="16"/>
  <c r="AE156" i="16"/>
  <c r="AD156" i="16"/>
  <c r="AC156" i="16"/>
  <c r="Y156" i="16"/>
  <c r="Z156" i="16"/>
  <c r="AB156" i="16"/>
  <c r="W156" i="16"/>
  <c r="U156" i="16"/>
  <c r="T156" i="16"/>
  <c r="O155" i="16"/>
  <c r="L155" i="16"/>
  <c r="M155" i="16"/>
  <c r="N156" i="16"/>
  <c r="K156" i="16"/>
  <c r="P156" i="16" s="1"/>
  <c r="H156" i="16"/>
  <c r="J156" i="16"/>
  <c r="I156" i="16"/>
  <c r="G156" i="16"/>
  <c r="E156" i="16"/>
  <c r="B156" i="16"/>
  <c r="C156" i="16" s="1"/>
  <c r="D156" i="16" s="1"/>
  <c r="A157" i="16"/>
  <c r="X157" i="16" s="1"/>
  <c r="AJ155" i="16" l="1"/>
  <c r="AL155" i="16" s="1"/>
  <c r="AI156" i="16"/>
  <c r="AK156" i="16" s="1"/>
  <c r="AA156" i="16"/>
  <c r="V156" i="16"/>
  <c r="AF156" i="16"/>
  <c r="AH157" i="16"/>
  <c r="AG157" i="16"/>
  <c r="AE157" i="16"/>
  <c r="AD157" i="16"/>
  <c r="AC157" i="16"/>
  <c r="AB157" i="16"/>
  <c r="Z157" i="16"/>
  <c r="Y157" i="16"/>
  <c r="W157" i="16"/>
  <c r="U157" i="16"/>
  <c r="T157" i="16"/>
  <c r="O156" i="16"/>
  <c r="M156" i="16"/>
  <c r="L156" i="16"/>
  <c r="N157" i="16"/>
  <c r="K157" i="16"/>
  <c r="P157" i="16" s="1"/>
  <c r="J157" i="16"/>
  <c r="I157" i="16"/>
  <c r="H157" i="16"/>
  <c r="G157" i="16"/>
  <c r="E157" i="16"/>
  <c r="B157" i="16"/>
  <c r="C157" i="16" s="1"/>
  <c r="D157" i="16" s="1"/>
  <c r="A158" i="16"/>
  <c r="X158" i="16" s="1"/>
  <c r="AJ156" i="16" l="1"/>
  <c r="AL156" i="16" s="1"/>
  <c r="AI157" i="16"/>
  <c r="AK157" i="16" s="1"/>
  <c r="V157" i="16"/>
  <c r="AA157" i="16"/>
  <c r="AF157" i="16"/>
  <c r="AH158" i="16"/>
  <c r="AG158" i="16"/>
  <c r="AE158" i="16"/>
  <c r="AD158" i="16"/>
  <c r="AC158" i="16"/>
  <c r="AB158" i="16"/>
  <c r="Z158" i="16"/>
  <c r="Y158" i="16"/>
  <c r="W158" i="16"/>
  <c r="U158" i="16"/>
  <c r="T158" i="16"/>
  <c r="N158" i="16"/>
  <c r="K158" i="16"/>
  <c r="P158" i="16" s="1"/>
  <c r="O157" i="16"/>
  <c r="M157" i="16"/>
  <c r="L157" i="16"/>
  <c r="J158" i="16"/>
  <c r="I158" i="16"/>
  <c r="H158" i="16"/>
  <c r="G158" i="16"/>
  <c r="E158" i="16"/>
  <c r="B158" i="16"/>
  <c r="C158" i="16" s="1"/>
  <c r="D158" i="16" s="1"/>
  <c r="A159" i="16"/>
  <c r="X159" i="16" s="1"/>
  <c r="AJ157" i="16" l="1"/>
  <c r="AL157" i="16" s="1"/>
  <c r="AI158" i="16"/>
  <c r="AJ158" i="16" s="1"/>
  <c r="AL158" i="16" s="1"/>
  <c r="V158" i="16"/>
  <c r="AA158" i="16"/>
  <c r="AF158" i="16"/>
  <c r="AH159" i="16"/>
  <c r="AG159" i="16"/>
  <c r="AE159" i="16"/>
  <c r="AC159" i="16"/>
  <c r="AD159" i="16"/>
  <c r="Z159" i="16"/>
  <c r="AB159" i="16"/>
  <c r="Y159" i="16"/>
  <c r="W159" i="16"/>
  <c r="T159" i="16"/>
  <c r="U159" i="16"/>
  <c r="N159" i="16"/>
  <c r="K159" i="16"/>
  <c r="P159" i="16" s="1"/>
  <c r="O158" i="16"/>
  <c r="M158" i="16"/>
  <c r="L158" i="16"/>
  <c r="J159" i="16"/>
  <c r="I159" i="16"/>
  <c r="H159" i="16"/>
  <c r="G159" i="16"/>
  <c r="E159" i="16"/>
  <c r="B159" i="16"/>
  <c r="C159" i="16" s="1"/>
  <c r="D159" i="16" s="1"/>
  <c r="A160" i="16"/>
  <c r="X160" i="16" s="1"/>
  <c r="AK158" i="16" l="1"/>
  <c r="AF159" i="16"/>
  <c r="AI159" i="16"/>
  <c r="AJ159" i="16" s="1"/>
  <c r="AL159" i="16" s="1"/>
  <c r="AA159" i="16"/>
  <c r="V159" i="16"/>
  <c r="AH160" i="16"/>
  <c r="AG160" i="16"/>
  <c r="AE160" i="16"/>
  <c r="AD160" i="16"/>
  <c r="AC160" i="16"/>
  <c r="Y160" i="16"/>
  <c r="AB160" i="16"/>
  <c r="Z160" i="16"/>
  <c r="W160" i="16"/>
  <c r="U160" i="16"/>
  <c r="T160" i="16"/>
  <c r="N160" i="16"/>
  <c r="K160" i="16"/>
  <c r="P160" i="16" s="1"/>
  <c r="O159" i="16"/>
  <c r="L159" i="16"/>
  <c r="M159" i="16"/>
  <c r="J160" i="16"/>
  <c r="H160" i="16"/>
  <c r="I160" i="16"/>
  <c r="G160" i="16"/>
  <c r="E160" i="16"/>
  <c r="B160" i="16"/>
  <c r="C160" i="16" s="1"/>
  <c r="D160" i="16" s="1"/>
  <c r="A161" i="16"/>
  <c r="X161" i="16" s="1"/>
  <c r="AK159" i="16" l="1"/>
  <c r="AI160" i="16"/>
  <c r="AJ160" i="16" s="1"/>
  <c r="AL160" i="16" s="1"/>
  <c r="V160" i="16"/>
  <c r="AF160" i="16"/>
  <c r="AA160" i="16"/>
  <c r="AH161" i="16"/>
  <c r="AG161" i="16"/>
  <c r="AE161" i="16"/>
  <c r="AD161" i="16"/>
  <c r="AC161" i="16"/>
  <c r="Z161" i="16"/>
  <c r="AB161" i="16"/>
  <c r="Y161" i="16"/>
  <c r="W161" i="16"/>
  <c r="U161" i="16"/>
  <c r="T161" i="16"/>
  <c r="N161" i="16"/>
  <c r="K161" i="16"/>
  <c r="P161" i="16" s="1"/>
  <c r="O160" i="16"/>
  <c r="L160" i="16"/>
  <c r="M160" i="16"/>
  <c r="J161" i="16"/>
  <c r="I161" i="16"/>
  <c r="H161" i="16"/>
  <c r="G161" i="16"/>
  <c r="E161" i="16"/>
  <c r="B161" i="16"/>
  <c r="C161" i="16" s="1"/>
  <c r="D161" i="16" s="1"/>
  <c r="A162" i="16"/>
  <c r="X162" i="16" s="1"/>
  <c r="AK160" i="16" l="1"/>
  <c r="AA161" i="16"/>
  <c r="V161" i="16"/>
  <c r="AF161" i="16"/>
  <c r="AI161" i="16"/>
  <c r="AH162" i="16"/>
  <c r="AG162" i="16"/>
  <c r="AE162" i="16"/>
  <c r="AD162" i="16"/>
  <c r="AC162" i="16"/>
  <c r="AB162" i="16"/>
  <c r="Z162" i="16"/>
  <c r="Y162" i="16"/>
  <c r="W162" i="16"/>
  <c r="U162" i="16"/>
  <c r="T162" i="16"/>
  <c r="N162" i="16"/>
  <c r="K162" i="16"/>
  <c r="P162" i="16" s="1"/>
  <c r="O161" i="16"/>
  <c r="M161" i="16"/>
  <c r="L161" i="16"/>
  <c r="J162" i="16"/>
  <c r="I162" i="16"/>
  <c r="G162" i="16"/>
  <c r="E162" i="16"/>
  <c r="H162" i="16"/>
  <c r="B162" i="16"/>
  <c r="C162" i="16" s="1"/>
  <c r="D162" i="16" s="1"/>
  <c r="A163" i="16"/>
  <c r="X163" i="16" s="1"/>
  <c r="AI162" i="16" l="1"/>
  <c r="AJ162" i="16" s="1"/>
  <c r="AL162" i="16" s="1"/>
  <c r="V162" i="16"/>
  <c r="AA162" i="16"/>
  <c r="AF162" i="16"/>
  <c r="AK161" i="16"/>
  <c r="AJ161" i="16"/>
  <c r="AL161" i="16" s="1"/>
  <c r="AH163" i="16"/>
  <c r="AG163" i="16"/>
  <c r="AE163" i="16"/>
  <c r="AD163" i="16"/>
  <c r="AC163" i="16"/>
  <c r="Z163" i="16"/>
  <c r="AB163" i="16"/>
  <c r="Y163" i="16"/>
  <c r="W163" i="16"/>
  <c r="U163" i="16"/>
  <c r="T163" i="16"/>
  <c r="N163" i="16"/>
  <c r="K163" i="16"/>
  <c r="P163" i="16" s="1"/>
  <c r="O162" i="16"/>
  <c r="M162" i="16"/>
  <c r="L162" i="16"/>
  <c r="J163" i="16"/>
  <c r="I163" i="16"/>
  <c r="H163" i="16"/>
  <c r="E163" i="16"/>
  <c r="G163" i="16"/>
  <c r="B163" i="16"/>
  <c r="C163" i="16" s="1"/>
  <c r="D163" i="16" s="1"/>
  <c r="A164" i="16"/>
  <c r="X164" i="16" s="1"/>
  <c r="AI163" i="16" l="1"/>
  <c r="AJ163" i="16" s="1"/>
  <c r="AL163" i="16" s="1"/>
  <c r="AK162" i="16"/>
  <c r="V163" i="16"/>
  <c r="AF163" i="16"/>
  <c r="AA163" i="16"/>
  <c r="AG164" i="16"/>
  <c r="AE164" i="16"/>
  <c r="AH164" i="16"/>
  <c r="AD164" i="16"/>
  <c r="AC164" i="16"/>
  <c r="Y164" i="16"/>
  <c r="AB164" i="16"/>
  <c r="Z164" i="16"/>
  <c r="W164" i="16"/>
  <c r="U164" i="16"/>
  <c r="T164" i="16"/>
  <c r="N164" i="16"/>
  <c r="K164" i="16"/>
  <c r="P164" i="16" s="1"/>
  <c r="O163" i="16"/>
  <c r="L163" i="16"/>
  <c r="M163" i="16"/>
  <c r="H164" i="16"/>
  <c r="J164" i="16"/>
  <c r="I164" i="16"/>
  <c r="G164" i="16"/>
  <c r="E164" i="16"/>
  <c r="B164" i="16"/>
  <c r="C164" i="16" s="1"/>
  <c r="D164" i="16" s="1"/>
  <c r="A165" i="16"/>
  <c r="X165" i="16" s="1"/>
  <c r="AK163" i="16" l="1"/>
  <c r="AA164" i="16"/>
  <c r="AI164" i="16"/>
  <c r="AK164" i="16" s="1"/>
  <c r="V164" i="16"/>
  <c r="AF164" i="16"/>
  <c r="AG165" i="16"/>
  <c r="AE165" i="16"/>
  <c r="AD165" i="16"/>
  <c r="AH165" i="16"/>
  <c r="AC165" i="16"/>
  <c r="AB165" i="16"/>
  <c r="Z165" i="16"/>
  <c r="Y165" i="16"/>
  <c r="W165" i="16"/>
  <c r="U165" i="16"/>
  <c r="T165" i="16"/>
  <c r="N165" i="16"/>
  <c r="K165" i="16"/>
  <c r="P165" i="16" s="1"/>
  <c r="O164" i="16"/>
  <c r="M164" i="16"/>
  <c r="L164" i="16"/>
  <c r="J165" i="16"/>
  <c r="I165" i="16"/>
  <c r="H165" i="16"/>
  <c r="G165" i="16"/>
  <c r="E165" i="16"/>
  <c r="B165" i="16"/>
  <c r="C165" i="16" s="1"/>
  <c r="D165" i="16" s="1"/>
  <c r="A166" i="16"/>
  <c r="X166" i="16" s="1"/>
  <c r="AJ164" i="16" l="1"/>
  <c r="AL164" i="16" s="1"/>
  <c r="V165" i="16"/>
  <c r="AA165" i="16"/>
  <c r="AF165" i="16"/>
  <c r="AI165" i="16"/>
  <c r="AG166" i="16"/>
  <c r="AE166" i="16"/>
  <c r="AD166" i="16"/>
  <c r="AC166" i="16"/>
  <c r="AB166" i="16"/>
  <c r="AH166" i="16"/>
  <c r="Z166" i="16"/>
  <c r="Y166" i="16"/>
  <c r="W166" i="16"/>
  <c r="T166" i="16"/>
  <c r="U166" i="16"/>
  <c r="N166" i="16"/>
  <c r="K166" i="16"/>
  <c r="P166" i="16" s="1"/>
  <c r="O165" i="16"/>
  <c r="M165" i="16"/>
  <c r="L165" i="16"/>
  <c r="J166" i="16"/>
  <c r="I166" i="16"/>
  <c r="H166" i="16"/>
  <c r="G166" i="16"/>
  <c r="E166" i="16"/>
  <c r="B166" i="16"/>
  <c r="C166" i="16" s="1"/>
  <c r="D166" i="16" s="1"/>
  <c r="A167" i="16"/>
  <c r="X167" i="16" s="1"/>
  <c r="AA166" i="16" l="1"/>
  <c r="AJ165" i="16"/>
  <c r="AL165" i="16" s="1"/>
  <c r="AK165" i="16"/>
  <c r="AI166" i="16"/>
  <c r="V166" i="16"/>
  <c r="AF166" i="16"/>
  <c r="AG167" i="16"/>
  <c r="AE167" i="16"/>
  <c r="AD167" i="16"/>
  <c r="AH167" i="16"/>
  <c r="AC167" i="16"/>
  <c r="Z167" i="16"/>
  <c r="Y167" i="16"/>
  <c r="AB167" i="16"/>
  <c r="W167" i="16"/>
  <c r="T167" i="16"/>
  <c r="U167" i="16"/>
  <c r="N167" i="16"/>
  <c r="K167" i="16"/>
  <c r="P167" i="16" s="1"/>
  <c r="O166" i="16"/>
  <c r="M166" i="16"/>
  <c r="L166" i="16"/>
  <c r="J167" i="16"/>
  <c r="I167" i="16"/>
  <c r="H167" i="16"/>
  <c r="E167" i="16"/>
  <c r="G167" i="16"/>
  <c r="B167" i="16"/>
  <c r="C167" i="16" s="1"/>
  <c r="D167" i="16" s="1"/>
  <c r="A168" i="16"/>
  <c r="X168" i="16" s="1"/>
  <c r="AI167" i="16" l="1"/>
  <c r="AJ167" i="16" s="1"/>
  <c r="AL167" i="16" s="1"/>
  <c r="V167" i="16"/>
  <c r="AA167" i="16"/>
  <c r="AF167" i="16"/>
  <c r="AJ166" i="16"/>
  <c r="AL166" i="16" s="1"/>
  <c r="AK166" i="16"/>
  <c r="AG168" i="16"/>
  <c r="AE168" i="16"/>
  <c r="AD168" i="16"/>
  <c r="AH168" i="16"/>
  <c r="AC168" i="16"/>
  <c r="Y168" i="16"/>
  <c r="AB168" i="16"/>
  <c r="Z168" i="16"/>
  <c r="W168" i="16"/>
  <c r="U168" i="16"/>
  <c r="T168" i="16"/>
  <c r="O167" i="16"/>
  <c r="L167" i="16"/>
  <c r="M167" i="16"/>
  <c r="N168" i="16"/>
  <c r="K168" i="16"/>
  <c r="P168" i="16" s="1"/>
  <c r="H168" i="16"/>
  <c r="I168" i="16"/>
  <c r="J168" i="16"/>
  <c r="G168" i="16"/>
  <c r="E168" i="16"/>
  <c r="B168" i="16"/>
  <c r="C168" i="16" s="1"/>
  <c r="D168" i="16" s="1"/>
  <c r="A169" i="16"/>
  <c r="X169" i="16" s="1"/>
  <c r="AK167" i="16" l="1"/>
  <c r="AF168" i="16"/>
  <c r="V168" i="16"/>
  <c r="AA168" i="16"/>
  <c r="AI168" i="16"/>
  <c r="AG169" i="16"/>
  <c r="AE169" i="16"/>
  <c r="AD169" i="16"/>
  <c r="AH169" i="16"/>
  <c r="AC169" i="16"/>
  <c r="AB169" i="16"/>
  <c r="Z169" i="16"/>
  <c r="Y169" i="16"/>
  <c r="W169" i="16"/>
  <c r="U169" i="16"/>
  <c r="T169" i="16"/>
  <c r="N169" i="16"/>
  <c r="K169" i="16"/>
  <c r="P169" i="16" s="1"/>
  <c r="O168" i="16"/>
  <c r="L168" i="16"/>
  <c r="M168" i="16"/>
  <c r="J169" i="16"/>
  <c r="I169" i="16"/>
  <c r="H169" i="16"/>
  <c r="G169" i="16"/>
  <c r="E169" i="16"/>
  <c r="B169" i="16"/>
  <c r="C169" i="16" s="1"/>
  <c r="D169" i="16" s="1"/>
  <c r="A170" i="16"/>
  <c r="X170" i="16" s="1"/>
  <c r="AI169" i="16" l="1"/>
  <c r="AK169" i="16" s="1"/>
  <c r="V169" i="16"/>
  <c r="AA169" i="16"/>
  <c r="AJ168" i="16"/>
  <c r="AL168" i="16" s="1"/>
  <c r="AK168" i="16"/>
  <c r="AF169" i="16"/>
  <c r="AG170" i="16"/>
  <c r="AE170" i="16"/>
  <c r="AD170" i="16"/>
  <c r="AH170" i="16"/>
  <c r="AC170" i="16"/>
  <c r="AB170" i="16"/>
  <c r="Z170" i="16"/>
  <c r="Y170" i="16"/>
  <c r="W170" i="16"/>
  <c r="U170" i="16"/>
  <c r="T170" i="16"/>
  <c r="N170" i="16"/>
  <c r="K170" i="16"/>
  <c r="P170" i="16" s="1"/>
  <c r="O169" i="16"/>
  <c r="M169" i="16"/>
  <c r="L169" i="16"/>
  <c r="J170" i="16"/>
  <c r="I170" i="16"/>
  <c r="G170" i="16"/>
  <c r="E170" i="16"/>
  <c r="H170" i="16"/>
  <c r="B170" i="16"/>
  <c r="C170" i="16" s="1"/>
  <c r="D170" i="16" s="1"/>
  <c r="A171" i="16"/>
  <c r="X171" i="16" s="1"/>
  <c r="AJ169" i="16" l="1"/>
  <c r="AL169" i="16" s="1"/>
  <c r="AF170" i="16"/>
  <c r="AI170" i="16"/>
  <c r="AK170" i="16" s="1"/>
  <c r="V170" i="16"/>
  <c r="AA170" i="16"/>
  <c r="AG171" i="16"/>
  <c r="AE171" i="16"/>
  <c r="AD171" i="16"/>
  <c r="AH171" i="16"/>
  <c r="AC171" i="16"/>
  <c r="AB171" i="16"/>
  <c r="Z171" i="16"/>
  <c r="Y171" i="16"/>
  <c r="W171" i="16"/>
  <c r="U171" i="16"/>
  <c r="T171" i="16"/>
  <c r="N171" i="16"/>
  <c r="K171" i="16"/>
  <c r="P171" i="16" s="1"/>
  <c r="O170" i="16"/>
  <c r="M170" i="16"/>
  <c r="L170" i="16"/>
  <c r="J171" i="16"/>
  <c r="I171" i="16"/>
  <c r="H171" i="16"/>
  <c r="G171" i="16"/>
  <c r="E171" i="16"/>
  <c r="B171" i="16"/>
  <c r="C171" i="16" s="1"/>
  <c r="D171" i="16" s="1"/>
  <c r="A172" i="16"/>
  <c r="X172" i="16" s="1"/>
  <c r="AJ170" i="16" l="1"/>
  <c r="AL170" i="16" s="1"/>
  <c r="V171" i="16"/>
  <c r="AA171" i="16"/>
  <c r="AF171" i="16"/>
  <c r="AI171" i="16"/>
  <c r="AG172" i="16"/>
  <c r="AE172" i="16"/>
  <c r="AD172" i="16"/>
  <c r="AH172" i="16"/>
  <c r="AC172" i="16"/>
  <c r="AB172" i="16"/>
  <c r="Y172" i="16"/>
  <c r="Z172" i="16"/>
  <c r="W172" i="16"/>
  <c r="U172" i="16"/>
  <c r="T172" i="16"/>
  <c r="N172" i="16"/>
  <c r="K172" i="16"/>
  <c r="P172" i="16" s="1"/>
  <c r="O171" i="16"/>
  <c r="L171" i="16"/>
  <c r="M171" i="16"/>
  <c r="H172" i="16"/>
  <c r="J172" i="16"/>
  <c r="I172" i="16"/>
  <c r="G172" i="16"/>
  <c r="E172" i="16"/>
  <c r="B172" i="16"/>
  <c r="C172" i="16" s="1"/>
  <c r="D172" i="16" s="1"/>
  <c r="A173" i="16"/>
  <c r="X173" i="16" s="1"/>
  <c r="AI172" i="16" l="1"/>
  <c r="AJ172" i="16" s="1"/>
  <c r="AL172" i="16" s="1"/>
  <c r="AA172" i="16"/>
  <c r="V172" i="16"/>
  <c r="AJ171" i="16"/>
  <c r="AL171" i="16" s="1"/>
  <c r="AK171" i="16"/>
  <c r="AF172" i="16"/>
  <c r="AG173" i="16"/>
  <c r="AE173" i="16"/>
  <c r="AD173" i="16"/>
  <c r="AH173" i="16"/>
  <c r="AC173" i="16"/>
  <c r="AB173" i="16"/>
  <c r="Z173" i="16"/>
  <c r="Y173" i="16"/>
  <c r="W173" i="16"/>
  <c r="U173" i="16"/>
  <c r="T173" i="16"/>
  <c r="N173" i="16"/>
  <c r="K173" i="16"/>
  <c r="P173" i="16" s="1"/>
  <c r="O172" i="16"/>
  <c r="M172" i="16"/>
  <c r="L172" i="16"/>
  <c r="J173" i="16"/>
  <c r="I173" i="16"/>
  <c r="H173" i="16"/>
  <c r="G173" i="16"/>
  <c r="E173" i="16"/>
  <c r="B173" i="16"/>
  <c r="C173" i="16" s="1"/>
  <c r="D173" i="16" s="1"/>
  <c r="A174" i="16"/>
  <c r="X174" i="16" s="1"/>
  <c r="AK172" i="16" l="1"/>
  <c r="V173" i="16"/>
  <c r="AA173" i="16"/>
  <c r="AI173" i="16"/>
  <c r="AK173" i="16" s="1"/>
  <c r="AF173" i="16"/>
  <c r="AG174" i="16"/>
  <c r="AE174" i="16"/>
  <c r="AD174" i="16"/>
  <c r="AH174" i="16"/>
  <c r="AC174" i="16"/>
  <c r="AB174" i="16"/>
  <c r="Z174" i="16"/>
  <c r="Y174" i="16"/>
  <c r="W174" i="16"/>
  <c r="U174" i="16"/>
  <c r="T174" i="16"/>
  <c r="N174" i="16"/>
  <c r="K174" i="16"/>
  <c r="P174" i="16" s="1"/>
  <c r="O173" i="16"/>
  <c r="M173" i="16"/>
  <c r="L173" i="16"/>
  <c r="J174" i="16"/>
  <c r="I174" i="16"/>
  <c r="H174" i="16"/>
  <c r="G174" i="16"/>
  <c r="E174" i="16"/>
  <c r="B174" i="16"/>
  <c r="C174" i="16" s="1"/>
  <c r="D174" i="16" s="1"/>
  <c r="A175" i="16"/>
  <c r="X175" i="16" s="1"/>
  <c r="AJ173" i="16" l="1"/>
  <c r="AL173" i="16" s="1"/>
  <c r="V174" i="16"/>
  <c r="AA174" i="16"/>
  <c r="AI174" i="16"/>
  <c r="AK174" i="16" s="1"/>
  <c r="AF174" i="16"/>
  <c r="AG175" i="16"/>
  <c r="AE175" i="16"/>
  <c r="AD175" i="16"/>
  <c r="AH175" i="16"/>
  <c r="AC175" i="16"/>
  <c r="AB175" i="16"/>
  <c r="Z175" i="16"/>
  <c r="Y175" i="16"/>
  <c r="W175" i="16"/>
  <c r="T175" i="16"/>
  <c r="U175" i="16"/>
  <c r="O174" i="16"/>
  <c r="M174" i="16"/>
  <c r="L174" i="16"/>
  <c r="N175" i="16"/>
  <c r="K175" i="16"/>
  <c r="P175" i="16" s="1"/>
  <c r="J175" i="16"/>
  <c r="I175" i="16"/>
  <c r="H175" i="16"/>
  <c r="G175" i="16"/>
  <c r="E175" i="16"/>
  <c r="B175" i="16"/>
  <c r="C175" i="16" s="1"/>
  <c r="D175" i="16" s="1"/>
  <c r="A176" i="16"/>
  <c r="X176" i="16" s="1"/>
  <c r="AA175" i="16" l="1"/>
  <c r="AJ174" i="16"/>
  <c r="AL174" i="16" s="1"/>
  <c r="AF175" i="16"/>
  <c r="AI175" i="16"/>
  <c r="AK175" i="16" s="1"/>
  <c r="V175" i="16"/>
  <c r="AG176" i="16"/>
  <c r="AE176" i="16"/>
  <c r="AD176" i="16"/>
  <c r="AH176" i="16"/>
  <c r="AC176" i="16"/>
  <c r="Y176" i="16"/>
  <c r="Z176" i="16"/>
  <c r="AB176" i="16"/>
  <c r="W176" i="16"/>
  <c r="U176" i="16"/>
  <c r="T176" i="16"/>
  <c r="O175" i="16"/>
  <c r="L175" i="16"/>
  <c r="M175" i="16"/>
  <c r="N176" i="16"/>
  <c r="K176" i="16"/>
  <c r="P176" i="16" s="1"/>
  <c r="J176" i="16"/>
  <c r="H176" i="16"/>
  <c r="I176" i="16"/>
  <c r="G176" i="16"/>
  <c r="E176" i="16"/>
  <c r="B176" i="16"/>
  <c r="C176" i="16" s="1"/>
  <c r="D176" i="16" s="1"/>
  <c r="A177" i="16"/>
  <c r="X177" i="16" s="1"/>
  <c r="AF176" i="16" l="1"/>
  <c r="AJ175" i="16"/>
  <c r="AL175" i="16" s="1"/>
  <c r="V176" i="16"/>
  <c r="AA176" i="16"/>
  <c r="AI176" i="16"/>
  <c r="AK176" i="16" s="1"/>
  <c r="AG177" i="16"/>
  <c r="AE177" i="16"/>
  <c r="AD177" i="16"/>
  <c r="AH177" i="16"/>
  <c r="AC177" i="16"/>
  <c r="AB177" i="16"/>
  <c r="Z177" i="16"/>
  <c r="Y177" i="16"/>
  <c r="W177" i="16"/>
  <c r="U177" i="16"/>
  <c r="T177" i="16"/>
  <c r="N177" i="16"/>
  <c r="K177" i="16"/>
  <c r="P177" i="16" s="1"/>
  <c r="O176" i="16"/>
  <c r="L176" i="16"/>
  <c r="M176" i="16"/>
  <c r="J177" i="16"/>
  <c r="I177" i="16"/>
  <c r="H177" i="16"/>
  <c r="G177" i="16"/>
  <c r="E177" i="16"/>
  <c r="B177" i="16"/>
  <c r="C177" i="16" s="1"/>
  <c r="D177" i="16" s="1"/>
  <c r="A178" i="16"/>
  <c r="X178" i="16" s="1"/>
  <c r="AJ176" i="16" l="1"/>
  <c r="AL176" i="16" s="1"/>
  <c r="V177" i="16"/>
  <c r="AA177" i="16"/>
  <c r="AI177" i="16"/>
  <c r="AK177" i="16" s="1"/>
  <c r="AF177" i="16"/>
  <c r="AG178" i="16"/>
  <c r="AE178" i="16"/>
  <c r="AD178" i="16"/>
  <c r="AH178" i="16"/>
  <c r="AC178" i="16"/>
  <c r="Y178" i="16"/>
  <c r="AB178" i="16"/>
  <c r="Z178" i="16"/>
  <c r="W178" i="16"/>
  <c r="U178" i="16"/>
  <c r="T178" i="16"/>
  <c r="O177" i="16"/>
  <c r="M177" i="16"/>
  <c r="L177" i="16"/>
  <c r="N178" i="16"/>
  <c r="K178" i="16"/>
  <c r="P178" i="16" s="1"/>
  <c r="J178" i="16"/>
  <c r="I178" i="16"/>
  <c r="G178" i="16"/>
  <c r="E178" i="16"/>
  <c r="H178" i="16"/>
  <c r="B178" i="16"/>
  <c r="C178" i="16" s="1"/>
  <c r="D178" i="16" s="1"/>
  <c r="A179" i="16"/>
  <c r="X179" i="16" s="1"/>
  <c r="V178" i="16" l="1"/>
  <c r="AJ177" i="16"/>
  <c r="AL177" i="16" s="1"/>
  <c r="AF178" i="16"/>
  <c r="AI178" i="16"/>
  <c r="AA178" i="16"/>
  <c r="AG179" i="16"/>
  <c r="AE179" i="16"/>
  <c r="AD179" i="16"/>
  <c r="AH179" i="16"/>
  <c r="AC179" i="16"/>
  <c r="AB179" i="16"/>
  <c r="Z179" i="16"/>
  <c r="Y179" i="16"/>
  <c r="W179" i="16"/>
  <c r="U179" i="16"/>
  <c r="T179" i="16"/>
  <c r="N179" i="16"/>
  <c r="K179" i="16"/>
  <c r="P179" i="16" s="1"/>
  <c r="O178" i="16"/>
  <c r="M178" i="16"/>
  <c r="L178" i="16"/>
  <c r="J179" i="16"/>
  <c r="I179" i="16"/>
  <c r="H179" i="16"/>
  <c r="E179" i="16"/>
  <c r="G179" i="16"/>
  <c r="B179" i="16"/>
  <c r="C179" i="16" s="1"/>
  <c r="D179" i="16" s="1"/>
  <c r="A180" i="16"/>
  <c r="X180" i="16" s="1"/>
  <c r="V179" i="16" l="1"/>
  <c r="AA179" i="16"/>
  <c r="AI179" i="16"/>
  <c r="AJ179" i="16" s="1"/>
  <c r="AL179" i="16" s="1"/>
  <c r="AF179" i="16"/>
  <c r="AJ178" i="16"/>
  <c r="AL178" i="16" s="1"/>
  <c r="AK178" i="16"/>
  <c r="AE180" i="16"/>
  <c r="AH180" i="16"/>
  <c r="AD180" i="16"/>
  <c r="AG180" i="16"/>
  <c r="AC180" i="16"/>
  <c r="AB180" i="16"/>
  <c r="Y180" i="16"/>
  <c r="Z180" i="16"/>
  <c r="W180" i="16"/>
  <c r="U180" i="16"/>
  <c r="T180" i="16"/>
  <c r="N180" i="16"/>
  <c r="K180" i="16"/>
  <c r="P180" i="16" s="1"/>
  <c r="O179" i="16"/>
  <c r="L179" i="16"/>
  <c r="M179" i="16"/>
  <c r="I180" i="16"/>
  <c r="H180" i="16"/>
  <c r="J180" i="16"/>
  <c r="G180" i="16"/>
  <c r="E180" i="16"/>
  <c r="B180" i="16"/>
  <c r="C180" i="16" s="1"/>
  <c r="D180" i="16" s="1"/>
  <c r="A181" i="16"/>
  <c r="X181" i="16" s="1"/>
  <c r="AK179" i="16" l="1"/>
  <c r="AF180" i="16"/>
  <c r="AA180" i="16"/>
  <c r="AI180" i="16"/>
  <c r="AJ180" i="16" s="1"/>
  <c r="AL180" i="16" s="1"/>
  <c r="V180" i="16"/>
  <c r="AE181" i="16"/>
  <c r="AD181" i="16"/>
  <c r="AH181" i="16"/>
  <c r="AG181" i="16"/>
  <c r="AC181" i="16"/>
  <c r="AB181" i="16"/>
  <c r="Z181" i="16"/>
  <c r="Y181" i="16"/>
  <c r="W181" i="16"/>
  <c r="U181" i="16"/>
  <c r="T181" i="16"/>
  <c r="O180" i="16"/>
  <c r="M180" i="16"/>
  <c r="L180" i="16"/>
  <c r="N181" i="16"/>
  <c r="K181" i="16"/>
  <c r="P181" i="16" s="1"/>
  <c r="J181" i="16"/>
  <c r="I181" i="16"/>
  <c r="H181" i="16"/>
  <c r="G181" i="16"/>
  <c r="E181" i="16"/>
  <c r="B181" i="16"/>
  <c r="C181" i="16" s="1"/>
  <c r="D181" i="16" s="1"/>
  <c r="A182" i="16"/>
  <c r="X182" i="16" s="1"/>
  <c r="AK180" i="16" l="1"/>
  <c r="V181" i="16"/>
  <c r="AA181" i="16"/>
  <c r="AI181" i="16"/>
  <c r="AF181" i="16"/>
  <c r="AE182" i="16"/>
  <c r="AD182" i="16"/>
  <c r="AH182" i="16"/>
  <c r="AC182" i="16"/>
  <c r="AG182" i="16"/>
  <c r="Z182" i="16"/>
  <c r="AB182" i="16"/>
  <c r="Y182" i="16"/>
  <c r="W182" i="16"/>
  <c r="T182" i="16"/>
  <c r="U182" i="16"/>
  <c r="N182" i="16"/>
  <c r="K182" i="16"/>
  <c r="P182" i="16" s="1"/>
  <c r="O181" i="16"/>
  <c r="M181" i="16"/>
  <c r="L181" i="16"/>
  <c r="J182" i="16"/>
  <c r="I182" i="16"/>
  <c r="H182" i="16"/>
  <c r="G182" i="16"/>
  <c r="E182" i="16"/>
  <c r="B182" i="16"/>
  <c r="C182" i="16" s="1"/>
  <c r="D182" i="16" s="1"/>
  <c r="A183" i="16"/>
  <c r="X183" i="16" s="1"/>
  <c r="AF182" i="16" l="1"/>
  <c r="AA182" i="16"/>
  <c r="V182" i="16"/>
  <c r="AK181" i="16"/>
  <c r="AJ181" i="16"/>
  <c r="AL181" i="16" s="1"/>
  <c r="AI182" i="16"/>
  <c r="AE183" i="16"/>
  <c r="AD183" i="16"/>
  <c r="AH183" i="16"/>
  <c r="AG183" i="16"/>
  <c r="AC183" i="16"/>
  <c r="AB183" i="16"/>
  <c r="Z183" i="16"/>
  <c r="Y183" i="16"/>
  <c r="W183" i="16"/>
  <c r="T183" i="16"/>
  <c r="U183" i="16"/>
  <c r="O182" i="16"/>
  <c r="M182" i="16"/>
  <c r="L182" i="16"/>
  <c r="N183" i="16"/>
  <c r="K183" i="16"/>
  <c r="P183" i="16" s="1"/>
  <c r="J183" i="16"/>
  <c r="I183" i="16"/>
  <c r="H183" i="16"/>
  <c r="G183" i="16"/>
  <c r="E183" i="16"/>
  <c r="B183" i="16"/>
  <c r="C183" i="16" s="1"/>
  <c r="D183" i="16" s="1"/>
  <c r="A184" i="16"/>
  <c r="X184" i="16" s="1"/>
  <c r="AF183" i="16" l="1"/>
  <c r="AA183" i="16"/>
  <c r="V183" i="16"/>
  <c r="AJ182" i="16"/>
  <c r="AL182" i="16" s="1"/>
  <c r="AK182" i="16"/>
  <c r="AI183" i="16"/>
  <c r="AE184" i="16"/>
  <c r="AH184" i="16"/>
  <c r="AD184" i="16"/>
  <c r="AG184" i="16"/>
  <c r="AC184" i="16"/>
  <c r="Y184" i="16"/>
  <c r="AB184" i="16"/>
  <c r="Z184" i="16"/>
  <c r="W184" i="16"/>
  <c r="U184" i="16"/>
  <c r="T184" i="16"/>
  <c r="N184" i="16"/>
  <c r="K184" i="16"/>
  <c r="P184" i="16" s="1"/>
  <c r="O183" i="16"/>
  <c r="L183" i="16"/>
  <c r="M183" i="16"/>
  <c r="I184" i="16"/>
  <c r="H184" i="16"/>
  <c r="J184" i="16"/>
  <c r="G184" i="16"/>
  <c r="E184" i="16"/>
  <c r="B184" i="16"/>
  <c r="C184" i="16" s="1"/>
  <c r="D184" i="16" s="1"/>
  <c r="A185" i="16"/>
  <c r="X185" i="16" s="1"/>
  <c r="AF184" i="16" l="1"/>
  <c r="V184" i="16"/>
  <c r="AK183" i="16"/>
  <c r="AJ183" i="16"/>
  <c r="AL183" i="16" s="1"/>
  <c r="AA184" i="16"/>
  <c r="AI184" i="16"/>
  <c r="AD185" i="16"/>
  <c r="AH185" i="16"/>
  <c r="AG185" i="16"/>
  <c r="AE185" i="16"/>
  <c r="AC185" i="16"/>
  <c r="AB185" i="16"/>
  <c r="Z185" i="16"/>
  <c r="Y185" i="16"/>
  <c r="W185" i="16"/>
  <c r="U185" i="16"/>
  <c r="T185" i="16"/>
  <c r="O184" i="16"/>
  <c r="L184" i="16"/>
  <c r="M184" i="16"/>
  <c r="N185" i="16"/>
  <c r="K185" i="16"/>
  <c r="P185" i="16" s="1"/>
  <c r="J185" i="16"/>
  <c r="H185" i="16"/>
  <c r="I185" i="16"/>
  <c r="G185" i="16"/>
  <c r="E185" i="16"/>
  <c r="B185" i="16"/>
  <c r="C185" i="16" s="1"/>
  <c r="D185" i="16" s="1"/>
  <c r="A186" i="16"/>
  <c r="X186" i="16" s="1"/>
  <c r="AI185" i="16" l="1"/>
  <c r="AJ185" i="16" s="1"/>
  <c r="AL185" i="16" s="1"/>
  <c r="V185" i="16"/>
  <c r="AA185" i="16"/>
  <c r="AJ184" i="16"/>
  <c r="AL184" i="16" s="1"/>
  <c r="AK184" i="16"/>
  <c r="AF185" i="16"/>
  <c r="AD186" i="16"/>
  <c r="AH186" i="16"/>
  <c r="AG186" i="16"/>
  <c r="AE186" i="16"/>
  <c r="AC186" i="16"/>
  <c r="Z186" i="16"/>
  <c r="Y186" i="16"/>
  <c r="AB186" i="16"/>
  <c r="W186" i="16"/>
  <c r="U186" i="16"/>
  <c r="T186" i="16"/>
  <c r="N186" i="16"/>
  <c r="K186" i="16"/>
  <c r="P186" i="16" s="1"/>
  <c r="O185" i="16"/>
  <c r="M185" i="16"/>
  <c r="L185" i="16"/>
  <c r="J186" i="16"/>
  <c r="I186" i="16"/>
  <c r="G186" i="16"/>
  <c r="E186" i="16"/>
  <c r="H186" i="16"/>
  <c r="B186" i="16"/>
  <c r="C186" i="16" s="1"/>
  <c r="D186" i="16" s="1"/>
  <c r="A187" i="16"/>
  <c r="X187" i="16" s="1"/>
  <c r="AK185" i="16" l="1"/>
  <c r="AA186" i="16"/>
  <c r="AI186" i="16"/>
  <c r="AK186" i="16" s="1"/>
  <c r="AF186" i="16"/>
  <c r="V186" i="16"/>
  <c r="AD187" i="16"/>
  <c r="AH187" i="16"/>
  <c r="AG187" i="16"/>
  <c r="AE187" i="16"/>
  <c r="AC187" i="16"/>
  <c r="AB187" i="16"/>
  <c r="Z187" i="16"/>
  <c r="Y187" i="16"/>
  <c r="W187" i="16"/>
  <c r="U187" i="16"/>
  <c r="T187" i="16"/>
  <c r="N187" i="16"/>
  <c r="K187" i="16"/>
  <c r="P187" i="16" s="1"/>
  <c r="O186" i="16"/>
  <c r="M186" i="16"/>
  <c r="L186" i="16"/>
  <c r="J187" i="16"/>
  <c r="I187" i="16"/>
  <c r="H187" i="16"/>
  <c r="G187" i="16"/>
  <c r="E187" i="16"/>
  <c r="B187" i="16"/>
  <c r="C187" i="16" s="1"/>
  <c r="D187" i="16" s="1"/>
  <c r="A188" i="16"/>
  <c r="X188" i="16" s="1"/>
  <c r="AJ186" i="16" l="1"/>
  <c r="AL186" i="16" s="1"/>
  <c r="AF187" i="16"/>
  <c r="AI187" i="16"/>
  <c r="AJ187" i="16" s="1"/>
  <c r="AL187" i="16" s="1"/>
  <c r="V187" i="16"/>
  <c r="AA187" i="16"/>
  <c r="AD188" i="16"/>
  <c r="AH188" i="16"/>
  <c r="AG188" i="16"/>
  <c r="AE188" i="16"/>
  <c r="AC188" i="16"/>
  <c r="AB188" i="16"/>
  <c r="Y188" i="16"/>
  <c r="Z188" i="16"/>
  <c r="W188" i="16"/>
  <c r="U188" i="16"/>
  <c r="T188" i="16"/>
  <c r="N188" i="16"/>
  <c r="K188" i="16"/>
  <c r="P188" i="16" s="1"/>
  <c r="O187" i="16"/>
  <c r="L187" i="16"/>
  <c r="M187" i="16"/>
  <c r="I188" i="16"/>
  <c r="H188" i="16"/>
  <c r="J188" i="16"/>
  <c r="G188" i="16"/>
  <c r="E188" i="16"/>
  <c r="B188" i="16"/>
  <c r="C188" i="16" s="1"/>
  <c r="D188" i="16" s="1"/>
  <c r="A189" i="16"/>
  <c r="X189" i="16" s="1"/>
  <c r="AK187" i="16" l="1"/>
  <c r="V188" i="16"/>
  <c r="AA188" i="16"/>
  <c r="AI188" i="16"/>
  <c r="AF188" i="16"/>
  <c r="AD189" i="16"/>
  <c r="AH189" i="16"/>
  <c r="AG189" i="16"/>
  <c r="AE189" i="16"/>
  <c r="AC189" i="16"/>
  <c r="AB189" i="16"/>
  <c r="Z189" i="16"/>
  <c r="Y189" i="16"/>
  <c r="W189" i="16"/>
  <c r="U189" i="16"/>
  <c r="T189" i="16"/>
  <c r="N189" i="16"/>
  <c r="K189" i="16"/>
  <c r="P189" i="16" s="1"/>
  <c r="O188" i="16"/>
  <c r="M188" i="16"/>
  <c r="L188" i="16"/>
  <c r="J189" i="16"/>
  <c r="I189" i="16"/>
  <c r="H189" i="16"/>
  <c r="G189" i="16"/>
  <c r="E189" i="16"/>
  <c r="B189" i="16"/>
  <c r="C189" i="16" s="1"/>
  <c r="D189" i="16" s="1"/>
  <c r="A190" i="16"/>
  <c r="X190" i="16" s="1"/>
  <c r="AF189" i="16" l="1"/>
  <c r="V189" i="16"/>
  <c r="AA189" i="16"/>
  <c r="AK188" i="16"/>
  <c r="AJ188" i="16"/>
  <c r="AL188" i="16" s="1"/>
  <c r="AI189" i="16"/>
  <c r="AD190" i="16"/>
  <c r="AH190" i="16"/>
  <c r="AG190" i="16"/>
  <c r="AE190" i="16"/>
  <c r="AC190" i="16"/>
  <c r="AB190" i="16"/>
  <c r="Z190" i="16"/>
  <c r="Y190" i="16"/>
  <c r="W190" i="16"/>
  <c r="U190" i="16"/>
  <c r="T190" i="16"/>
  <c r="N190" i="16"/>
  <c r="K190" i="16"/>
  <c r="P190" i="16" s="1"/>
  <c r="O189" i="16"/>
  <c r="M189" i="16"/>
  <c r="L189" i="16"/>
  <c r="J190" i="16"/>
  <c r="I190" i="16"/>
  <c r="H190" i="16"/>
  <c r="G190" i="16"/>
  <c r="E190" i="16"/>
  <c r="B190" i="16"/>
  <c r="C190" i="16" s="1"/>
  <c r="D190" i="16" s="1"/>
  <c r="A191" i="16"/>
  <c r="X191" i="16" s="1"/>
  <c r="AF190" i="16" l="1"/>
  <c r="AI190" i="16"/>
  <c r="AJ190" i="16" s="1"/>
  <c r="AL190" i="16" s="1"/>
  <c r="V190" i="16"/>
  <c r="AA190" i="16"/>
  <c r="AK189" i="16"/>
  <c r="AJ189" i="16"/>
  <c r="AL189" i="16" s="1"/>
  <c r="AD191" i="16"/>
  <c r="AH191" i="16"/>
  <c r="AG191" i="16"/>
  <c r="AE191" i="16"/>
  <c r="AC191" i="16"/>
  <c r="AB191" i="16"/>
  <c r="Z191" i="16"/>
  <c r="Y191" i="16"/>
  <c r="W191" i="16"/>
  <c r="T191" i="16"/>
  <c r="U191" i="16"/>
  <c r="N191" i="16"/>
  <c r="K191" i="16"/>
  <c r="P191" i="16" s="1"/>
  <c r="O190" i="16"/>
  <c r="M190" i="16"/>
  <c r="L190" i="16"/>
  <c r="J191" i="16"/>
  <c r="I191" i="16"/>
  <c r="H191" i="16"/>
  <c r="G191" i="16"/>
  <c r="E191" i="16"/>
  <c r="B191" i="16"/>
  <c r="C191" i="16" s="1"/>
  <c r="D191" i="16" s="1"/>
  <c r="A192" i="16"/>
  <c r="X192" i="16" s="1"/>
  <c r="AK190" i="16" l="1"/>
  <c r="AA191" i="16"/>
  <c r="AI191" i="16"/>
  <c r="AF191" i="16"/>
  <c r="V191" i="16"/>
  <c r="AD192" i="16"/>
  <c r="AH192" i="16"/>
  <c r="AG192" i="16"/>
  <c r="AE192" i="16"/>
  <c r="AC192" i="16"/>
  <c r="Y192" i="16"/>
  <c r="AB192" i="16"/>
  <c r="Z192" i="16"/>
  <c r="W192" i="16"/>
  <c r="U192" i="16"/>
  <c r="T192" i="16"/>
  <c r="O191" i="16"/>
  <c r="L191" i="16"/>
  <c r="M191" i="16"/>
  <c r="N192" i="16"/>
  <c r="K192" i="16"/>
  <c r="P192" i="16" s="1"/>
  <c r="I192" i="16"/>
  <c r="J192" i="16"/>
  <c r="H192" i="16"/>
  <c r="G192" i="16"/>
  <c r="E192" i="16"/>
  <c r="B192" i="16"/>
  <c r="C192" i="16" s="1"/>
  <c r="D192" i="16" s="1"/>
  <c r="A193" i="16"/>
  <c r="X193" i="16" s="1"/>
  <c r="AF192" i="16" l="1"/>
  <c r="AI192" i="16"/>
  <c r="AK192" i="16" s="1"/>
  <c r="V192" i="16"/>
  <c r="AA192" i="16"/>
  <c r="AK191" i="16"/>
  <c r="AJ191" i="16"/>
  <c r="AL191" i="16" s="1"/>
  <c r="AD193" i="16"/>
  <c r="AH193" i="16"/>
  <c r="AG193" i="16"/>
  <c r="AE193" i="16"/>
  <c r="AC193" i="16"/>
  <c r="AB193" i="16"/>
  <c r="Z193" i="16"/>
  <c r="Y193" i="16"/>
  <c r="W193" i="16"/>
  <c r="U193" i="16"/>
  <c r="T193" i="16"/>
  <c r="N193" i="16"/>
  <c r="K193" i="16"/>
  <c r="P193" i="16" s="1"/>
  <c r="O192" i="16"/>
  <c r="L192" i="16"/>
  <c r="M192" i="16"/>
  <c r="J193" i="16"/>
  <c r="I193" i="16"/>
  <c r="H193" i="16"/>
  <c r="G193" i="16"/>
  <c r="E193" i="16"/>
  <c r="B193" i="16"/>
  <c r="C193" i="16" s="1"/>
  <c r="D193" i="16" s="1"/>
  <c r="A194" i="16"/>
  <c r="X194" i="16" s="1"/>
  <c r="AI193" i="16" l="1"/>
  <c r="AJ193" i="16" s="1"/>
  <c r="AL193" i="16" s="1"/>
  <c r="AJ192" i="16"/>
  <c r="AL192" i="16" s="1"/>
  <c r="V193" i="16"/>
  <c r="AA193" i="16"/>
  <c r="AF193" i="16"/>
  <c r="AD194" i="16"/>
  <c r="AH194" i="16"/>
  <c r="AG194" i="16"/>
  <c r="AE194" i="16"/>
  <c r="AC194" i="16"/>
  <c r="AB194" i="16"/>
  <c r="Y194" i="16"/>
  <c r="Z194" i="16"/>
  <c r="W194" i="16"/>
  <c r="U194" i="16"/>
  <c r="T194" i="16"/>
  <c r="N194" i="16"/>
  <c r="K194" i="16"/>
  <c r="P194" i="16" s="1"/>
  <c r="O193" i="16"/>
  <c r="M193" i="16"/>
  <c r="L193" i="16"/>
  <c r="J194" i="16"/>
  <c r="I194" i="16"/>
  <c r="G194" i="16"/>
  <c r="E194" i="16"/>
  <c r="H194" i="16"/>
  <c r="B194" i="16"/>
  <c r="C194" i="16" s="1"/>
  <c r="D194" i="16" s="1"/>
  <c r="A195" i="16"/>
  <c r="X195" i="16" s="1"/>
  <c r="AK193" i="16" l="1"/>
  <c r="AA194" i="16"/>
  <c r="AF194" i="16"/>
  <c r="V194" i="16"/>
  <c r="AI194" i="16"/>
  <c r="AD195" i="16"/>
  <c r="AH195" i="16"/>
  <c r="AG195" i="16"/>
  <c r="AE195" i="16"/>
  <c r="AC195" i="16"/>
  <c r="AB195" i="16"/>
  <c r="Z195" i="16"/>
  <c r="Y195" i="16"/>
  <c r="W195" i="16"/>
  <c r="U195" i="16"/>
  <c r="T195" i="16"/>
  <c r="N195" i="16"/>
  <c r="K195" i="16"/>
  <c r="P195" i="16" s="1"/>
  <c r="O194" i="16"/>
  <c r="M194" i="16"/>
  <c r="L194" i="16"/>
  <c r="J195" i="16"/>
  <c r="I195" i="16"/>
  <c r="H195" i="16"/>
  <c r="G195" i="16"/>
  <c r="E195" i="16"/>
  <c r="B195" i="16"/>
  <c r="C195" i="16" s="1"/>
  <c r="D195" i="16" s="1"/>
  <c r="A196" i="16"/>
  <c r="X196" i="16" s="1"/>
  <c r="V195" i="16" l="1"/>
  <c r="AA195" i="16"/>
  <c r="AF195" i="16"/>
  <c r="AI195" i="16"/>
  <c r="AK194" i="16"/>
  <c r="AJ194" i="16"/>
  <c r="AL194" i="16" s="1"/>
  <c r="AH196" i="16"/>
  <c r="AD196" i="16"/>
  <c r="AG196" i="16"/>
  <c r="AE196" i="16"/>
  <c r="AC196" i="16"/>
  <c r="AB196" i="16"/>
  <c r="Y196" i="16"/>
  <c r="Z196" i="16"/>
  <c r="W196" i="16"/>
  <c r="U196" i="16"/>
  <c r="T196" i="16"/>
  <c r="N196" i="16"/>
  <c r="K196" i="16"/>
  <c r="P196" i="16" s="1"/>
  <c r="O195" i="16"/>
  <c r="L195" i="16"/>
  <c r="M195" i="16"/>
  <c r="I196" i="16"/>
  <c r="H196" i="16"/>
  <c r="J196" i="16"/>
  <c r="G196" i="16"/>
  <c r="E196" i="16"/>
  <c r="B196" i="16"/>
  <c r="C196" i="16" s="1"/>
  <c r="D196" i="16" s="1"/>
  <c r="A197" i="16"/>
  <c r="X197" i="16" s="1"/>
  <c r="AI196" i="16" l="1"/>
  <c r="AK196" i="16" s="1"/>
  <c r="V196" i="16"/>
  <c r="AA196" i="16"/>
  <c r="AF196" i="16"/>
  <c r="AJ195" i="16"/>
  <c r="AL195" i="16" s="1"/>
  <c r="AK195" i="16"/>
  <c r="AH197" i="16"/>
  <c r="AG197" i="16"/>
  <c r="AE197" i="16"/>
  <c r="AD197" i="16"/>
  <c r="AC197" i="16"/>
  <c r="AB197" i="16"/>
  <c r="Z197" i="16"/>
  <c r="Y197" i="16"/>
  <c r="W197" i="16"/>
  <c r="U197" i="16"/>
  <c r="T197" i="16"/>
  <c r="O196" i="16"/>
  <c r="M196" i="16"/>
  <c r="L196" i="16"/>
  <c r="N197" i="16"/>
  <c r="K197" i="16"/>
  <c r="P197" i="16" s="1"/>
  <c r="J197" i="16"/>
  <c r="I197" i="16"/>
  <c r="H197" i="16"/>
  <c r="G197" i="16"/>
  <c r="E197" i="16"/>
  <c r="B197" i="16"/>
  <c r="C197" i="16" s="1"/>
  <c r="D197" i="16" s="1"/>
  <c r="AJ196" i="16" l="1"/>
  <c r="AL196" i="16" s="1"/>
  <c r="AI197" i="16"/>
  <c r="V197" i="16"/>
  <c r="AA197" i="16"/>
  <c r="AF197" i="16"/>
  <c r="O197" i="16"/>
  <c r="M197" i="16"/>
  <c r="L197" i="16"/>
  <c r="AK197" i="16" l="1"/>
  <c r="AJ197" i="16"/>
  <c r="AL197" i="16" s="1"/>
  <c r="AK91" i="10"/>
  <c r="AK46" i="10"/>
  <c r="AK37" i="10"/>
  <c r="AK55" i="10"/>
  <c r="AK82" i="10"/>
  <c r="AK28" i="10"/>
  <c r="AK64" i="10"/>
  <c r="AK73" i="10"/>
  <c r="AK19" i="10"/>
  <c r="AL19" i="10"/>
  <c r="AL101" i="10" s="1"/>
  <c r="AK98" i="10"/>
  <c r="AM14" i="10"/>
  <c r="AX14" i="10" l="1"/>
  <c r="AY14" i="10" s="1"/>
  <c r="AY19" i="10" s="1"/>
  <c r="AY101" i="10" s="1"/>
  <c r="AK103" i="10"/>
  <c r="AK101" i="10"/>
  <c r="AK102" i="10"/>
  <c r="AM19" i="10"/>
  <c r="AX19" i="10" l="1"/>
  <c r="AX101" i="10" s="1"/>
  <c r="AM101" i="10"/>
  <c r="A47" i="19" l="1"/>
  <c r="A46" i="19"/>
  <c r="A23" i="19"/>
  <c r="A22" i="19"/>
  <c r="AT100" i="10"/>
  <c r="AT104" i="10" s="1"/>
  <c r="AJ100" i="10"/>
  <c r="AJ104" i="10" s="1"/>
  <c r="AS13" i="10"/>
  <c r="AS100" i="10" s="1"/>
  <c r="AS104" i="10" s="1"/>
  <c r="AO100" i="10"/>
  <c r="AO104" i="10" s="1"/>
  <c r="AN13" i="10"/>
  <c r="AN100" i="10" s="1"/>
  <c r="AN104" i="10" s="1"/>
  <c r="AI13" i="10"/>
  <c r="AI100" i="10" s="1"/>
  <c r="AI104" i="10" s="1"/>
  <c r="AU13" i="10" l="1"/>
  <c r="AU100" i="10" s="1"/>
  <c r="AU104" i="10" s="1"/>
  <c r="AP13" i="10"/>
  <c r="AP100" i="10" s="1"/>
  <c r="AP104" i="10" s="1"/>
  <c r="AK13" i="10"/>
  <c r="AL13" i="10" s="1"/>
  <c r="AL100" i="10" s="1"/>
  <c r="AL104" i="10" s="1"/>
  <c r="AV13" i="10" l="1"/>
  <c r="AV100" i="10" s="1"/>
  <c r="AV104" i="10" s="1"/>
  <c r="AV105" i="10" s="1"/>
  <c r="AK100" i="10"/>
  <c r="AK104" i="10" s="1"/>
  <c r="AM13" i="10"/>
  <c r="AM100" i="10" s="1"/>
  <c r="AM104" i="10" s="1"/>
  <c r="AM105" i="10" s="1"/>
  <c r="AQ13" i="10"/>
  <c r="AQ100" i="10" s="1"/>
  <c r="AQ104" i="10" s="1"/>
  <c r="AW13" i="10" l="1"/>
  <c r="AW100" i="10" s="1"/>
  <c r="AW104" i="10" s="1"/>
  <c r="Q11" i="19" s="1"/>
  <c r="AR13" i="10"/>
  <c r="F11" i="19"/>
  <c r="G11" i="19" s="1"/>
  <c r="K11" i="19" s="1"/>
  <c r="F15" i="19"/>
  <c r="AR100" i="10" l="1"/>
  <c r="AR104" i="10" s="1"/>
  <c r="N11" i="19" s="1"/>
  <c r="AW105" i="10"/>
  <c r="Q15" i="19" s="1"/>
  <c r="AX13" i="10"/>
  <c r="AX100" i="10" s="1"/>
  <c r="G15" i="19"/>
  <c r="AR105" i="10" l="1"/>
  <c r="AX105" i="10" s="1"/>
  <c r="A13" i="10"/>
  <c r="AY13" i="10"/>
  <c r="AY100" i="10" s="1"/>
  <c r="K15" i="19"/>
  <c r="N15" i="19"/>
  <c r="T11" i="19"/>
  <c r="AX104" i="10"/>
  <c r="A14" i="10" l="1"/>
  <c r="AY104" i="10"/>
  <c r="A11" i="19"/>
  <c r="T15" i="19"/>
  <c r="A15" i="10" l="1"/>
  <c r="F5" i="14" s="1"/>
  <c r="A12" i="19"/>
  <c r="N5" i="14" l="1"/>
  <c r="S5" i="14"/>
  <c r="I5" i="14"/>
  <c r="J5" i="14"/>
  <c r="P5" i="14"/>
  <c r="H5" i="14"/>
  <c r="O5" i="14"/>
  <c r="T5" i="14"/>
  <c r="K5" i="14"/>
  <c r="R5" i="14"/>
  <c r="L5" i="14"/>
  <c r="M5" i="14"/>
  <c r="Q5" i="14"/>
  <c r="G5" i="14"/>
  <c r="E5" i="14"/>
  <c r="A13" i="19"/>
  <c r="AH5" i="14" l="1"/>
  <c r="X5" i="14" l="1"/>
  <c r="AC5" i="14"/>
  <c r="AF5" i="14"/>
  <c r="V5" i="14"/>
  <c r="AG5" i="14"/>
  <c r="AB5" i="14"/>
  <c r="AE5" i="14"/>
  <c r="AD5" i="14"/>
  <c r="AI5" i="14"/>
  <c r="AK5" i="14" s="1"/>
  <c r="Z5" i="14"/>
  <c r="AA5" i="14"/>
  <c r="U5" i="14"/>
  <c r="Y5" i="14"/>
  <c r="W5" i="14"/>
  <c r="A1" i="10"/>
  <c r="AJ5" i="14"/>
  <c r="AL5" i="14" s="1"/>
  <c r="A1" i="14"/>
  <c r="A6" i="14" s="1"/>
  <c r="I6" i="14" l="1"/>
  <c r="T6" i="14"/>
  <c r="R6" i="14"/>
  <c r="P6" i="14"/>
  <c r="N6" i="14"/>
  <c r="L6" i="14"/>
  <c r="J6" i="14"/>
  <c r="Q6" i="14"/>
  <c r="G6" i="14"/>
  <c r="S6" i="14"/>
  <c r="K6" i="14"/>
  <c r="H6" i="14"/>
  <c r="F6" i="14"/>
  <c r="M6" i="14"/>
  <c r="O6" i="14"/>
  <c r="AA6" i="14"/>
  <c r="Y6" i="14"/>
  <c r="AH6" i="14"/>
  <c r="X6" i="14"/>
  <c r="AC6" i="14"/>
  <c r="AG6" i="14"/>
  <c r="AI6" i="14"/>
  <c r="AK6" i="14" s="1"/>
  <c r="AF6" i="14"/>
  <c r="AB6" i="14"/>
  <c r="AD6" i="14"/>
  <c r="AE6" i="14"/>
  <c r="Z6" i="14"/>
  <c r="V6" i="14"/>
  <c r="W6" i="14"/>
  <c r="U6" i="14"/>
  <c r="E6" i="14"/>
  <c r="A7" i="14"/>
  <c r="B6" i="14"/>
  <c r="C6" i="14" s="1"/>
  <c r="D6" i="14" s="1"/>
  <c r="AJ6" i="14"/>
  <c r="AL6" i="14" s="1"/>
  <c r="I7" i="14" l="1"/>
  <c r="V7" i="14"/>
  <c r="R7" i="14"/>
  <c r="N7" i="14"/>
  <c r="J7" i="14"/>
  <c r="U7" i="14"/>
  <c r="Q7" i="14"/>
  <c r="M7" i="14"/>
  <c r="H7" i="14"/>
  <c r="T7" i="14"/>
  <c r="L7" i="14"/>
  <c r="S7" i="14"/>
  <c r="K7" i="14"/>
  <c r="X7" i="14"/>
  <c r="P7" i="14"/>
  <c r="G7" i="14"/>
  <c r="W7" i="14"/>
  <c r="O7" i="14"/>
  <c r="F7" i="14"/>
  <c r="AA7" i="14"/>
  <c r="Y7" i="14"/>
  <c r="AC7" i="14"/>
  <c r="AH7" i="14"/>
  <c r="B7" i="14"/>
  <c r="C7" i="14" s="1"/>
  <c r="D7" i="14" s="1"/>
  <c r="AM6" i="14"/>
  <c r="AI7" i="14"/>
  <c r="AK7" i="14" s="1"/>
  <c r="AG7" i="14"/>
  <c r="AD7" i="14"/>
  <c r="AE7" i="14"/>
  <c r="AF7" i="14"/>
  <c r="AB7" i="14"/>
  <c r="Z7" i="14"/>
  <c r="E7" i="14"/>
  <c r="AJ7" i="14"/>
  <c r="AL7" i="14" s="1"/>
  <c r="A8" i="14"/>
  <c r="I8" i="14" l="1"/>
  <c r="X8" i="14"/>
  <c r="T8" i="14"/>
  <c r="P8" i="14"/>
  <c r="L8" i="14"/>
  <c r="G8" i="14"/>
  <c r="W8" i="14"/>
  <c r="S8" i="14"/>
  <c r="O8" i="14"/>
  <c r="K8" i="14"/>
  <c r="F8" i="14"/>
  <c r="R8" i="14"/>
  <c r="J8" i="14"/>
  <c r="Q8" i="14"/>
  <c r="H8" i="14"/>
  <c r="V8" i="14"/>
  <c r="N8" i="14"/>
  <c r="U8" i="14"/>
  <c r="M8" i="14"/>
  <c r="Y8" i="14"/>
  <c r="AA8" i="14"/>
  <c r="B8" i="14"/>
  <c r="C8" i="14" s="1"/>
  <c r="D8" i="14" s="1"/>
  <c r="AC8" i="14"/>
  <c r="AH8" i="14"/>
  <c r="A9" i="14"/>
  <c r="AE8" i="14"/>
  <c r="AF8" i="14"/>
  <c r="AG8" i="14"/>
  <c r="AI8" i="14"/>
  <c r="AK8" i="14" s="1"/>
  <c r="AB8" i="14"/>
  <c r="Z8" i="14"/>
  <c r="AD8" i="14"/>
  <c r="E8" i="14"/>
  <c r="AJ8" i="14"/>
  <c r="AL8" i="14" s="1"/>
  <c r="I9" i="14" l="1"/>
  <c r="V9" i="14"/>
  <c r="R9" i="14"/>
  <c r="N9" i="14"/>
  <c r="J9" i="14"/>
  <c r="U9" i="14"/>
  <c r="Q9" i="14"/>
  <c r="M9" i="14"/>
  <c r="H9" i="14"/>
  <c r="X9" i="14"/>
  <c r="P9" i="14"/>
  <c r="G9" i="14"/>
  <c r="W9" i="14"/>
  <c r="O9" i="14"/>
  <c r="F9" i="14"/>
  <c r="T9" i="14"/>
  <c r="L9" i="14"/>
  <c r="S9" i="14"/>
  <c r="K9" i="14"/>
  <c r="AI9" i="14"/>
  <c r="AK9" i="14" s="1"/>
  <c r="AJ9" i="14"/>
  <c r="AL9" i="14" s="1"/>
  <c r="E9" i="14"/>
  <c r="B9" i="14"/>
  <c r="C9" i="14" s="1"/>
  <c r="D9" i="14" s="1"/>
  <c r="Z9" i="14"/>
  <c r="A10" i="14"/>
  <c r="AD9" i="14"/>
  <c r="AE9" i="14"/>
  <c r="Y9" i="14"/>
  <c r="AA9" i="14"/>
  <c r="AF9" i="14"/>
  <c r="AB9" i="14"/>
  <c r="AG9" i="14"/>
  <c r="AH9" i="14"/>
  <c r="AC9" i="14"/>
  <c r="I10" i="14" l="1"/>
  <c r="X10" i="14"/>
  <c r="T10" i="14"/>
  <c r="P10" i="14"/>
  <c r="L10" i="14"/>
  <c r="G10" i="14"/>
  <c r="W10" i="14"/>
  <c r="S10" i="14"/>
  <c r="O10" i="14"/>
  <c r="K10" i="14"/>
  <c r="F10" i="14"/>
  <c r="V10" i="14"/>
  <c r="N10" i="14"/>
  <c r="U10" i="14"/>
  <c r="M10" i="14"/>
  <c r="R10" i="14"/>
  <c r="J10" i="14"/>
  <c r="Q10" i="14"/>
  <c r="H10" i="14"/>
  <c r="Y10" i="14"/>
  <c r="A11" i="14"/>
  <c r="AB11" i="14" s="1"/>
  <c r="AE10" i="14"/>
  <c r="AH10" i="14"/>
  <c r="E10" i="14"/>
  <c r="AI10" i="14"/>
  <c r="AK10" i="14" s="1"/>
  <c r="AJ10" i="14"/>
  <c r="AL10" i="14" s="1"/>
  <c r="Z10" i="14"/>
  <c r="AB10" i="14"/>
  <c r="AA10" i="14"/>
  <c r="AD10" i="14"/>
  <c r="B10" i="14"/>
  <c r="C10" i="14" s="1"/>
  <c r="D10" i="14" s="1"/>
  <c r="AF10" i="14"/>
  <c r="AG10" i="14"/>
  <c r="AC10" i="14"/>
  <c r="E11" i="14" l="1"/>
  <c r="AH11" i="14"/>
  <c r="AG11" i="14"/>
  <c r="AE11" i="14"/>
  <c r="Y11" i="14"/>
  <c r="B11" i="14"/>
  <c r="C11" i="14" s="1"/>
  <c r="D11" i="14" s="1"/>
  <c r="I11" i="14"/>
  <c r="V11" i="14"/>
  <c r="R11" i="14"/>
  <c r="N11" i="14"/>
  <c r="J11" i="14"/>
  <c r="U11" i="14"/>
  <c r="Q11" i="14"/>
  <c r="M11" i="14"/>
  <c r="H11" i="14"/>
  <c r="T11" i="14"/>
  <c r="L11" i="14"/>
  <c r="S11" i="14"/>
  <c r="K11" i="14"/>
  <c r="X11" i="14"/>
  <c r="P11" i="14"/>
  <c r="G11" i="14"/>
  <c r="W11" i="14"/>
  <c r="O11" i="14"/>
  <c r="F11" i="14"/>
  <c r="AA11" i="14"/>
  <c r="A12" i="14"/>
  <c r="AI12" i="14" s="1"/>
  <c r="AK12" i="14" s="1"/>
  <c r="AD11" i="14"/>
  <c r="AF11" i="14"/>
  <c r="AC11" i="14"/>
  <c r="AJ11" i="14"/>
  <c r="AL11" i="14" s="1"/>
  <c r="Z11" i="14"/>
  <c r="AI11" i="14"/>
  <c r="AK11" i="14" s="1"/>
  <c r="AA12" i="14" l="1"/>
  <c r="I12" i="14"/>
  <c r="U12" i="14"/>
  <c r="T12" i="14"/>
  <c r="P12" i="14"/>
  <c r="L12" i="14"/>
  <c r="G12" i="14"/>
  <c r="X12" i="14"/>
  <c r="S12" i="14"/>
  <c r="O12" i="14"/>
  <c r="K12" i="14"/>
  <c r="F12" i="14"/>
  <c r="R12" i="14"/>
  <c r="J12" i="14"/>
  <c r="Q12" i="14"/>
  <c r="H12" i="14"/>
  <c r="W12" i="14"/>
  <c r="N12" i="14"/>
  <c r="V12" i="14"/>
  <c r="M12" i="14"/>
  <c r="A13" i="14"/>
  <c r="Y13" i="14" s="1"/>
  <c r="AF12" i="14"/>
  <c r="AJ12" i="14"/>
  <c r="AL12" i="14" s="1"/>
  <c r="AG12" i="14"/>
  <c r="Y12" i="14"/>
  <c r="Z12" i="14"/>
  <c r="AH12" i="14"/>
  <c r="B12" i="14"/>
  <c r="C12" i="14" s="1"/>
  <c r="D12" i="14" s="1"/>
  <c r="E12" i="14"/>
  <c r="AD12" i="14"/>
  <c r="AE12" i="14"/>
  <c r="AB12" i="14"/>
  <c r="AC12" i="14"/>
  <c r="AJ13" i="14" l="1"/>
  <c r="AL13" i="14" s="1"/>
  <c r="AD13" i="14"/>
  <c r="AF13" i="14"/>
  <c r="AH13" i="14"/>
  <c r="E13" i="14"/>
  <c r="AE13" i="14"/>
  <c r="I13" i="14"/>
  <c r="W13" i="14"/>
  <c r="S13" i="14"/>
  <c r="O13" i="14"/>
  <c r="K13" i="14"/>
  <c r="F13" i="14"/>
  <c r="X13" i="14"/>
  <c r="R13" i="14"/>
  <c r="M13" i="14"/>
  <c r="G13" i="14"/>
  <c r="V13" i="14"/>
  <c r="Q13" i="14"/>
  <c r="L13" i="14"/>
  <c r="U13" i="14"/>
  <c r="J13" i="14"/>
  <c r="T13" i="14"/>
  <c r="H13" i="14"/>
  <c r="P13" i="14"/>
  <c r="N13" i="14"/>
  <c r="AB13" i="14"/>
  <c r="AI13" i="14"/>
  <c r="AK13" i="14" s="1"/>
  <c r="AC13" i="14"/>
  <c r="B13" i="14"/>
  <c r="C13" i="14" s="1"/>
  <c r="D13" i="14" s="1"/>
  <c r="A14" i="14"/>
  <c r="AF14" i="14" s="1"/>
  <c r="Z13" i="14"/>
  <c r="AG13" i="14"/>
  <c r="AA13" i="14"/>
  <c r="AI14" i="14" l="1"/>
  <c r="AK14" i="14" s="1"/>
  <c r="Y14" i="14"/>
  <c r="A15" i="14"/>
  <c r="I15" i="14" s="1"/>
  <c r="AB14" i="14"/>
  <c r="B14" i="14"/>
  <c r="C14" i="14" s="1"/>
  <c r="D14" i="14" s="1"/>
  <c r="Z14" i="14"/>
  <c r="AG14" i="14"/>
  <c r="AA14" i="14"/>
  <c r="U14" i="14"/>
  <c r="Q14" i="14"/>
  <c r="M14" i="14"/>
  <c r="H14" i="14"/>
  <c r="V14" i="14"/>
  <c r="P14" i="14"/>
  <c r="K14" i="14"/>
  <c r="T14" i="14"/>
  <c r="O14" i="14"/>
  <c r="J14" i="14"/>
  <c r="X14" i="14"/>
  <c r="N14" i="14"/>
  <c r="W14" i="14"/>
  <c r="L14" i="14"/>
  <c r="S14" i="14"/>
  <c r="G14" i="14"/>
  <c r="I14" i="14"/>
  <c r="R14" i="14"/>
  <c r="F14" i="14"/>
  <c r="AD14" i="14"/>
  <c r="AC14" i="14"/>
  <c r="E14" i="14"/>
  <c r="AE14" i="14"/>
  <c r="AH14" i="14"/>
  <c r="AJ14" i="14"/>
  <c r="AL14" i="14" s="1"/>
  <c r="E15" i="14" l="1"/>
  <c r="B15" i="14"/>
  <c r="C15" i="14" s="1"/>
  <c r="D15" i="14" s="1"/>
  <c r="AE15" i="14"/>
  <c r="A16" i="14"/>
  <c r="I16" i="14" s="1"/>
  <c r="AB15" i="14"/>
  <c r="AI15" i="14"/>
  <c r="AK15" i="14" s="1"/>
  <c r="AA15" i="14"/>
  <c r="V15" i="14"/>
  <c r="M15" i="14"/>
  <c r="N15" i="14"/>
  <c r="O15" i="14"/>
  <c r="AC15" i="14"/>
  <c r="J15" i="14"/>
  <c r="AG15" i="14"/>
  <c r="U15" i="14"/>
  <c r="Q15" i="14"/>
  <c r="X15" i="14"/>
  <c r="F15" i="14"/>
  <c r="W15" i="14"/>
  <c r="P15" i="14"/>
  <c r="R15" i="14"/>
  <c r="T15" i="14"/>
  <c r="S15" i="14"/>
  <c r="Z15" i="14"/>
  <c r="AH15" i="14"/>
  <c r="AD15" i="14"/>
  <c r="AF15" i="14"/>
  <c r="Y15" i="14"/>
  <c r="L15" i="14"/>
  <c r="G15" i="14"/>
  <c r="H15" i="14"/>
  <c r="K15" i="14"/>
  <c r="AJ15" i="14" l="1"/>
  <c r="AL15" i="14" s="1"/>
  <c r="AG16" i="14"/>
  <c r="G16" i="14"/>
  <c r="L16" i="14"/>
  <c r="AC16" i="14"/>
  <c r="K16" i="14"/>
  <c r="Z16" i="14"/>
  <c r="Y16" i="14"/>
  <c r="M16" i="14"/>
  <c r="P16" i="14"/>
  <c r="AF16" i="14"/>
  <c r="N16" i="14"/>
  <c r="R16" i="14"/>
  <c r="B16" i="14"/>
  <c r="AJ16" i="14" s="1"/>
  <c r="AL16" i="14" s="1"/>
  <c r="AI16" i="14"/>
  <c r="AK16" i="14" s="1"/>
  <c r="AE16" i="14"/>
  <c r="X16" i="14"/>
  <c r="J16" i="14"/>
  <c r="V16" i="14"/>
  <c r="W16" i="14"/>
  <c r="U16" i="14"/>
  <c r="AD16" i="14"/>
  <c r="AH16" i="14"/>
  <c r="S16" i="14"/>
  <c r="Q16" i="14"/>
  <c r="E16" i="14"/>
  <c r="AB16" i="14"/>
  <c r="A17" i="14"/>
  <c r="I17" i="14" s="1"/>
  <c r="AA16" i="14"/>
  <c r="O16" i="14"/>
  <c r="T16" i="14"/>
  <c r="F16" i="14"/>
  <c r="H16" i="14"/>
  <c r="C16" i="14"/>
  <c r="D16" i="14" s="1"/>
  <c r="AB17" i="14" l="1"/>
  <c r="Z17" i="14"/>
  <c r="Y17" i="14"/>
  <c r="AG17" i="14"/>
  <c r="T17" i="14"/>
  <c r="A18" i="14"/>
  <c r="M18" i="14" s="1"/>
  <c r="AE17" i="14"/>
  <c r="Q17" i="14"/>
  <c r="M17" i="14"/>
  <c r="P17" i="14"/>
  <c r="S17" i="14"/>
  <c r="V17" i="14"/>
  <c r="O17" i="14"/>
  <c r="E17" i="14"/>
  <c r="AC17" i="14"/>
  <c r="AF17" i="14"/>
  <c r="AD17" i="14"/>
  <c r="G17" i="14"/>
  <c r="H17" i="14"/>
  <c r="U17" i="14"/>
  <c r="W17" i="14"/>
  <c r="AH17" i="14"/>
  <c r="AI17" i="14"/>
  <c r="AK17" i="14" s="1"/>
  <c r="B17" i="14"/>
  <c r="AA17" i="14"/>
  <c r="L17" i="14"/>
  <c r="N17" i="14"/>
  <c r="F17" i="14"/>
  <c r="R17" i="14"/>
  <c r="X17" i="14"/>
  <c r="J17" i="14"/>
  <c r="K17" i="14"/>
  <c r="E18" i="14" l="1"/>
  <c r="Y18" i="14"/>
  <c r="J18" i="14"/>
  <c r="S18" i="14"/>
  <c r="AD18" i="14"/>
  <c r="O18" i="14"/>
  <c r="R18" i="14"/>
  <c r="AH18" i="14"/>
  <c r="T18" i="14"/>
  <c r="X18" i="14"/>
  <c r="AF18" i="14"/>
  <c r="AA18" i="14"/>
  <c r="P18" i="14"/>
  <c r="Q18" i="14"/>
  <c r="W18" i="14"/>
  <c r="U18" i="14"/>
  <c r="AI18" i="14"/>
  <c r="AK18" i="14" s="1"/>
  <c r="Z18" i="14"/>
  <c r="AG18" i="14"/>
  <c r="AC18" i="14"/>
  <c r="K18" i="14"/>
  <c r="F18" i="14"/>
  <c r="G18" i="14"/>
  <c r="H18" i="14"/>
  <c r="I18" i="14"/>
  <c r="AE18" i="14"/>
  <c r="AB18" i="14"/>
  <c r="A19" i="14"/>
  <c r="O19" i="14" s="1"/>
  <c r="B18" i="14"/>
  <c r="AJ18" i="14" s="1"/>
  <c r="AL18" i="14" s="1"/>
  <c r="V18" i="14"/>
  <c r="L18" i="14"/>
  <c r="N18" i="14"/>
  <c r="AJ17" i="14"/>
  <c r="AL17" i="14" s="1"/>
  <c r="C17" i="14"/>
  <c r="D17" i="14" s="1"/>
  <c r="B19" i="14" l="1"/>
  <c r="C19" i="14" s="1"/>
  <c r="D19" i="14" s="1"/>
  <c r="M19" i="14"/>
  <c r="AH19" i="14"/>
  <c r="U19" i="14"/>
  <c r="W19" i="14"/>
  <c r="Y19" i="14"/>
  <c r="Z19" i="14"/>
  <c r="R19" i="14"/>
  <c r="V19" i="14"/>
  <c r="P19" i="14"/>
  <c r="S19" i="14"/>
  <c r="X19" i="14"/>
  <c r="AG19" i="14"/>
  <c r="AB19" i="14"/>
  <c r="H19" i="14"/>
  <c r="F19" i="14"/>
  <c r="C18" i="14"/>
  <c r="D18" i="14" s="1"/>
  <c r="AA19" i="14"/>
  <c r="AF19" i="14"/>
  <c r="A20" i="14"/>
  <c r="M20" i="14" s="1"/>
  <c r="AD19" i="14"/>
  <c r="N19" i="14"/>
  <c r="T19" i="14"/>
  <c r="L19" i="14"/>
  <c r="K19" i="14"/>
  <c r="I19" i="14"/>
  <c r="AI19" i="14"/>
  <c r="AK19" i="14" s="1"/>
  <c r="E19" i="14"/>
  <c r="AC19" i="14"/>
  <c r="AE19" i="14"/>
  <c r="G19" i="14"/>
  <c r="J19" i="14"/>
  <c r="Q19" i="14"/>
  <c r="AJ19" i="14" l="1"/>
  <c r="AL19" i="14" s="1"/>
  <c r="AD20" i="14"/>
  <c r="V20" i="14"/>
  <c r="AA20" i="14"/>
  <c r="N20" i="14"/>
  <c r="Q20" i="14"/>
  <c r="A21" i="14"/>
  <c r="E21" i="14" s="1"/>
  <c r="P20" i="14"/>
  <c r="O20" i="14"/>
  <c r="AF20" i="14"/>
  <c r="AH20" i="14"/>
  <c r="B20" i="14"/>
  <c r="C20" i="14" s="1"/>
  <c r="D20" i="14" s="1"/>
  <c r="AI20" i="14"/>
  <c r="AK20" i="14" s="1"/>
  <c r="F20" i="14"/>
  <c r="L20" i="14"/>
  <c r="S20" i="14"/>
  <c r="T20" i="14"/>
  <c r="U20" i="14"/>
  <c r="Z20" i="14"/>
  <c r="AG20" i="14"/>
  <c r="AC20" i="14"/>
  <c r="E20" i="14"/>
  <c r="R20" i="14"/>
  <c r="W20" i="14"/>
  <c r="X20" i="14"/>
  <c r="H20" i="14"/>
  <c r="I20" i="14"/>
  <c r="Y20" i="14"/>
  <c r="AB20" i="14"/>
  <c r="AE20" i="14"/>
  <c r="K20" i="14"/>
  <c r="G20" i="14"/>
  <c r="J20" i="14"/>
  <c r="J21" i="14" l="1"/>
  <c r="P21" i="14"/>
  <c r="M21" i="14"/>
  <c r="AD21" i="14"/>
  <c r="O21" i="14"/>
  <c r="AE21" i="14"/>
  <c r="U21" i="14"/>
  <c r="F21" i="14"/>
  <c r="B21" i="14"/>
  <c r="C21" i="14" s="1"/>
  <c r="D21" i="14" s="1"/>
  <c r="G21" i="14"/>
  <c r="AF21" i="14"/>
  <c r="I21" i="14"/>
  <c r="Z21" i="14"/>
  <c r="Q21" i="14"/>
  <c r="K21" i="14"/>
  <c r="A22" i="14"/>
  <c r="P22" i="14" s="1"/>
  <c r="AJ20" i="14"/>
  <c r="AL20" i="14" s="1"/>
  <c r="AA21" i="14"/>
  <c r="T21" i="14"/>
  <c r="L21" i="14"/>
  <c r="R21" i="14"/>
  <c r="W21" i="14"/>
  <c r="AI21" i="14"/>
  <c r="AK21" i="14" s="1"/>
  <c r="AH21" i="14"/>
  <c r="Y21" i="14"/>
  <c r="AC21" i="14"/>
  <c r="H21" i="14"/>
  <c r="N21" i="14"/>
  <c r="V21" i="14"/>
  <c r="X21" i="14"/>
  <c r="S21" i="14"/>
  <c r="AB21" i="14"/>
  <c r="AG21" i="14"/>
  <c r="E22" i="14" l="1"/>
  <c r="I22" i="14"/>
  <c r="K22" i="14"/>
  <c r="J22" i="14"/>
  <c r="R22" i="14"/>
  <c r="G22" i="14"/>
  <c r="Q22" i="14"/>
  <c r="O22" i="14"/>
  <c r="A23" i="14"/>
  <c r="V23" i="14" s="1"/>
  <c r="W22" i="14"/>
  <c r="U22" i="14"/>
  <c r="AF22" i="14"/>
  <c r="AI22" i="14"/>
  <c r="AK22" i="14" s="1"/>
  <c r="Z22" i="14"/>
  <c r="T22" i="14"/>
  <c r="AB22" i="14"/>
  <c r="AE22" i="14"/>
  <c r="AJ21" i="14"/>
  <c r="AL21" i="14" s="1"/>
  <c r="N22" i="14"/>
  <c r="AG22" i="14"/>
  <c r="V22" i="14"/>
  <c r="L22" i="14"/>
  <c r="F22" i="14"/>
  <c r="AD22" i="14"/>
  <c r="H22" i="14"/>
  <c r="X22" i="14"/>
  <c r="AH22" i="14"/>
  <c r="S22" i="14"/>
  <c r="M22" i="14"/>
  <c r="AC22" i="14"/>
  <c r="B22" i="14"/>
  <c r="AJ22" i="14" s="1"/>
  <c r="AL22" i="14" s="1"/>
  <c r="Y22" i="14"/>
  <c r="AA22" i="14"/>
  <c r="T23" i="14" l="1"/>
  <c r="U23" i="14"/>
  <c r="N23" i="14"/>
  <c r="H23" i="14"/>
  <c r="AA23" i="14"/>
  <c r="M23" i="14"/>
  <c r="Z23" i="14"/>
  <c r="AF23" i="14"/>
  <c r="AE23" i="14"/>
  <c r="R23" i="14"/>
  <c r="I23" i="14"/>
  <c r="AI23" i="14"/>
  <c r="AK23" i="14" s="1"/>
  <c r="X23" i="14"/>
  <c r="G23" i="14"/>
  <c r="F23" i="14"/>
  <c r="AH23" i="14"/>
  <c r="W23" i="14"/>
  <c r="Q23" i="14"/>
  <c r="AC23" i="14"/>
  <c r="J23" i="14"/>
  <c r="AG23" i="14"/>
  <c r="O23" i="14"/>
  <c r="Y23" i="14"/>
  <c r="P23" i="14"/>
  <c r="K23" i="14"/>
  <c r="AB23" i="14"/>
  <c r="C22" i="14"/>
  <c r="D22" i="14" s="1"/>
  <c r="A24" i="14"/>
  <c r="AI24" i="14" s="1"/>
  <c r="AK24" i="14" s="1"/>
  <c r="S23" i="14"/>
  <c r="E23" i="14"/>
  <c r="L23" i="14"/>
  <c r="AD23" i="14"/>
  <c r="B23" i="14"/>
  <c r="AJ23" i="14" s="1"/>
  <c r="AL23" i="14" s="1"/>
  <c r="O24" i="14" l="1"/>
  <c r="A25" i="14"/>
  <c r="AA25" i="14" s="1"/>
  <c r="N24" i="14"/>
  <c r="H24" i="14"/>
  <c r="AA24" i="14"/>
  <c r="G24" i="14"/>
  <c r="X24" i="14"/>
  <c r="V24" i="14"/>
  <c r="W24" i="14"/>
  <c r="B24" i="14"/>
  <c r="AJ24" i="14" s="1"/>
  <c r="AL24" i="14" s="1"/>
  <c r="AD24" i="14"/>
  <c r="AC24" i="14"/>
  <c r="Y24" i="14"/>
  <c r="M24" i="14"/>
  <c r="U24" i="14"/>
  <c r="E24" i="14"/>
  <c r="T24" i="14"/>
  <c r="Z24" i="14"/>
  <c r="Q24" i="14"/>
  <c r="AE24" i="14"/>
  <c r="C23" i="14"/>
  <c r="D23" i="14" s="1"/>
  <c r="AH24" i="14"/>
  <c r="L24" i="14"/>
  <c r="AG24" i="14"/>
  <c r="S24" i="14"/>
  <c r="P24" i="14"/>
  <c r="I24" i="14"/>
  <c r="R24" i="14"/>
  <c r="AF24" i="14"/>
  <c r="K24" i="14"/>
  <c r="AB24" i="14"/>
  <c r="F24" i="14"/>
  <c r="J24" i="14"/>
  <c r="J25" i="14"/>
  <c r="V25" i="14"/>
  <c r="K25" i="14"/>
  <c r="AI25" i="14"/>
  <c r="AK25" i="14" s="1"/>
  <c r="R25" i="14"/>
  <c r="Y25" i="14"/>
  <c r="AC25" i="14"/>
  <c r="X25" i="14"/>
  <c r="T25" i="14"/>
  <c r="F25" i="14"/>
  <c r="E25" i="14"/>
  <c r="L25" i="14"/>
  <c r="AD25" i="14"/>
  <c r="W25" i="14"/>
  <c r="N25" i="14"/>
  <c r="AB25" i="14"/>
  <c r="H25" i="14"/>
  <c r="Q25" i="14"/>
  <c r="P25" i="14"/>
  <c r="A26" i="14"/>
  <c r="F26" i="14" s="1"/>
  <c r="AH25" i="14"/>
  <c r="U25" i="14"/>
  <c r="AG25" i="14"/>
  <c r="G25" i="14"/>
  <c r="S25" i="14"/>
  <c r="AE25" i="14"/>
  <c r="M25" i="14"/>
  <c r="AF25" i="14"/>
  <c r="O25" i="14"/>
  <c r="Z25" i="14"/>
  <c r="I25" i="14"/>
  <c r="B25" i="14"/>
  <c r="C24" i="14" l="1"/>
  <c r="D24" i="14" s="1"/>
  <c r="S26" i="14"/>
  <c r="G26" i="14"/>
  <c r="J26" i="14"/>
  <c r="R26" i="14"/>
  <c r="K26" i="14"/>
  <c r="AF26" i="14"/>
  <c r="B26" i="14"/>
  <c r="C26" i="14" s="1"/>
  <c r="D26" i="14" s="1"/>
  <c r="AG26" i="14"/>
  <c r="P26" i="14"/>
  <c r="AB26" i="14"/>
  <c r="Z26" i="14"/>
  <c r="AA26" i="14"/>
  <c r="H26" i="14"/>
  <c r="M26" i="14"/>
  <c r="Q26" i="14"/>
  <c r="O26" i="14"/>
  <c r="AE26" i="14"/>
  <c r="AH26" i="14"/>
  <c r="I26" i="14"/>
  <c r="U26" i="14"/>
  <c r="AD26" i="14"/>
  <c r="AC26" i="14"/>
  <c r="V26" i="14"/>
  <c r="T26" i="14"/>
  <c r="L26" i="14"/>
  <c r="Y26" i="14"/>
  <c r="X26" i="14"/>
  <c r="N26" i="14"/>
  <c r="A27" i="14"/>
  <c r="V27" i="14" s="1"/>
  <c r="W26" i="14"/>
  <c r="E26" i="14"/>
  <c r="AI26" i="14"/>
  <c r="AK26" i="14" s="1"/>
  <c r="C25" i="14"/>
  <c r="D25" i="14" s="1"/>
  <c r="AJ25" i="14"/>
  <c r="AL25" i="14" s="1"/>
  <c r="AD27" i="14" l="1"/>
  <c r="AJ26" i="14"/>
  <c r="AL26" i="14" s="1"/>
  <c r="K27" i="14"/>
  <c r="B27" i="14"/>
  <c r="A28" i="14"/>
  <c r="X28" i="14" s="1"/>
  <c r="W27" i="14"/>
  <c r="Y27" i="14"/>
  <c r="AB27" i="14"/>
  <c r="T27" i="14"/>
  <c r="H27" i="14"/>
  <c r="R27" i="14"/>
  <c r="S27" i="14"/>
  <c r="L27" i="14"/>
  <c r="M27" i="14"/>
  <c r="O27" i="14"/>
  <c r="AC27" i="14"/>
  <c r="G27" i="14"/>
  <c r="AE27" i="14"/>
  <c r="Z27" i="14"/>
  <c r="P27" i="14"/>
  <c r="J27" i="14"/>
  <c r="AI27" i="14"/>
  <c r="AK27" i="14" s="1"/>
  <c r="I27" i="14"/>
  <c r="E27" i="14"/>
  <c r="AH27" i="14"/>
  <c r="U27" i="14"/>
  <c r="F27" i="14"/>
  <c r="N27" i="14"/>
  <c r="X27" i="14"/>
  <c r="Q27" i="14"/>
  <c r="AG27" i="14"/>
  <c r="AF27" i="14"/>
  <c r="AA27" i="14"/>
  <c r="AI28" i="14"/>
  <c r="AK28" i="14" s="1"/>
  <c r="J28" i="14"/>
  <c r="M28" i="14"/>
  <c r="AD28" i="14" l="1"/>
  <c r="G28" i="14"/>
  <c r="H28" i="14"/>
  <c r="W28" i="14"/>
  <c r="AH28" i="14"/>
  <c r="F28" i="14"/>
  <c r="S28" i="14"/>
  <c r="R28" i="14"/>
  <c r="T28" i="14"/>
  <c r="A29" i="14"/>
  <c r="V29" i="14" s="1"/>
  <c r="AG28" i="14"/>
  <c r="K28" i="14"/>
  <c r="U28" i="14"/>
  <c r="L28" i="14"/>
  <c r="AC28" i="14"/>
  <c r="O28" i="14"/>
  <c r="P28" i="14"/>
  <c r="E28" i="14"/>
  <c r="AB28" i="14"/>
  <c r="AE28" i="14"/>
  <c r="Z28" i="14"/>
  <c r="Q28" i="14"/>
  <c r="AF28" i="14"/>
  <c r="Y28" i="14"/>
  <c r="N28" i="14"/>
  <c r="B28" i="14"/>
  <c r="I28" i="14"/>
  <c r="AA28" i="14"/>
  <c r="V28" i="14"/>
  <c r="AJ27" i="14"/>
  <c r="AL27" i="14" s="1"/>
  <c r="C27" i="14"/>
  <c r="D27" i="14" s="1"/>
  <c r="AH29" i="14" l="1"/>
  <c r="J29" i="14"/>
  <c r="AC29" i="14"/>
  <c r="Z29" i="14"/>
  <c r="W29" i="14"/>
  <c r="P29" i="14"/>
  <c r="U29" i="14"/>
  <c r="M29" i="14"/>
  <c r="N29" i="14"/>
  <c r="S29" i="14"/>
  <c r="K29" i="14"/>
  <c r="AI29" i="14"/>
  <c r="AK29" i="14" s="1"/>
  <c r="B29" i="14"/>
  <c r="AJ29" i="14" s="1"/>
  <c r="AL29" i="14" s="1"/>
  <c r="E29" i="14"/>
  <c r="AF29" i="14"/>
  <c r="T29" i="14"/>
  <c r="O29" i="14"/>
  <c r="AE29" i="14"/>
  <c r="Q29" i="14"/>
  <c r="AA29" i="14"/>
  <c r="G29" i="14"/>
  <c r="I29" i="14"/>
  <c r="R29" i="14"/>
  <c r="H29" i="14"/>
  <c r="X29" i="14"/>
  <c r="F29" i="14"/>
  <c r="AB29" i="14"/>
  <c r="AD29" i="14"/>
  <c r="A30" i="14"/>
  <c r="L30" i="14" s="1"/>
  <c r="L29" i="14"/>
  <c r="AG29" i="14"/>
  <c r="Y29" i="14"/>
  <c r="C28" i="14"/>
  <c r="D28" i="14" s="1"/>
  <c r="AJ28" i="14"/>
  <c r="AL28" i="14" s="1"/>
  <c r="W30" i="14"/>
  <c r="C29" i="14" l="1"/>
  <c r="D29" i="14" s="1"/>
  <c r="F30" i="14"/>
  <c r="I30" i="14"/>
  <c r="AC30" i="14"/>
  <c r="U30" i="14"/>
  <c r="P30" i="14"/>
  <c r="V30" i="14"/>
  <c r="AB30" i="14"/>
  <c r="E30" i="14"/>
  <c r="M30" i="14"/>
  <c r="K30" i="14"/>
  <c r="B30" i="14"/>
  <c r="C30" i="14" s="1"/>
  <c r="D30" i="14" s="1"/>
  <c r="A31" i="14"/>
  <c r="I31" i="14" s="1"/>
  <c r="AE30" i="14"/>
  <c r="AH30" i="14"/>
  <c r="AA30" i="14"/>
  <c r="X30" i="14"/>
  <c r="Y30" i="14"/>
  <c r="R30" i="14"/>
  <c r="AD30" i="14"/>
  <c r="T30" i="14"/>
  <c r="J30" i="14"/>
  <c r="O30" i="14"/>
  <c r="H30" i="14"/>
  <c r="AG30" i="14"/>
  <c r="G30" i="14"/>
  <c r="AI30" i="14"/>
  <c r="AK30" i="14" s="1"/>
  <c r="N30" i="14"/>
  <c r="Q30" i="14"/>
  <c r="S30" i="14"/>
  <c r="Z30" i="14"/>
  <c r="AF30" i="14"/>
  <c r="AD31" i="14"/>
  <c r="P31" i="14"/>
  <c r="S31" i="14"/>
  <c r="X31" i="14"/>
  <c r="H31" i="14"/>
  <c r="AI31" i="14" l="1"/>
  <c r="AK31" i="14" s="1"/>
  <c r="AF31" i="14"/>
  <c r="Z31" i="14"/>
  <c r="U31" i="14"/>
  <c r="F31" i="14"/>
  <c r="AE31" i="14"/>
  <c r="AH31" i="14"/>
  <c r="O31" i="14"/>
  <c r="E31" i="14"/>
  <c r="AG31" i="14"/>
  <c r="T31" i="14"/>
  <c r="B31" i="14"/>
  <c r="C31" i="14" s="1"/>
  <c r="D31" i="14" s="1"/>
  <c r="K31" i="14"/>
  <c r="W31" i="14"/>
  <c r="Q31" i="14"/>
  <c r="AA31" i="14"/>
  <c r="A32" i="14"/>
  <c r="X32" i="14" s="1"/>
  <c r="L31" i="14"/>
  <c r="AB31" i="14"/>
  <c r="J31" i="14"/>
  <c r="Y31" i="14"/>
  <c r="M31" i="14"/>
  <c r="V31" i="14"/>
  <c r="AC31" i="14"/>
  <c r="R31" i="14"/>
  <c r="G31" i="14"/>
  <c r="N31" i="14"/>
  <c r="AJ30" i="14"/>
  <c r="AL30" i="14" s="1"/>
  <c r="E32" i="14" l="1"/>
  <c r="AI32" i="14"/>
  <c r="AK32" i="14" s="1"/>
  <c r="Q32" i="14"/>
  <c r="J32" i="14"/>
  <c r="V32" i="14"/>
  <c r="A33" i="14"/>
  <c r="R33" i="14" s="1"/>
  <c r="AE32" i="14"/>
  <c r="AA32" i="14"/>
  <c r="N32" i="14"/>
  <c r="W32" i="14"/>
  <c r="S32" i="14"/>
  <c r="B32" i="14"/>
  <c r="AJ32" i="14" s="1"/>
  <c r="AL32" i="14" s="1"/>
  <c r="T32" i="14"/>
  <c r="I32" i="14"/>
  <c r="F32" i="14"/>
  <c r="AG32" i="14"/>
  <c r="H32" i="14"/>
  <c r="U32" i="14"/>
  <c r="Z32" i="14"/>
  <c r="P32" i="14"/>
  <c r="AG33" i="14"/>
  <c r="AI33" i="14"/>
  <c r="AK33" i="14" s="1"/>
  <c r="O32" i="14"/>
  <c r="AH32" i="14"/>
  <c r="AF32" i="14"/>
  <c r="M32" i="14"/>
  <c r="AD32" i="14"/>
  <c r="AB32" i="14"/>
  <c r="Y32" i="14"/>
  <c r="AA33" i="14"/>
  <c r="AJ31" i="14"/>
  <c r="AL31" i="14" s="1"/>
  <c r="T33" i="14"/>
  <c r="A34" i="14"/>
  <c r="O34" i="14" s="1"/>
  <c r="R32" i="14"/>
  <c r="L32" i="14"/>
  <c r="G32" i="14"/>
  <c r="AC32" i="14"/>
  <c r="K32" i="14"/>
  <c r="AE33" i="14"/>
  <c r="AC33" i="14"/>
  <c r="I33" i="14" l="1"/>
  <c r="V33" i="14"/>
  <c r="F33" i="14"/>
  <c r="K33" i="14"/>
  <c r="M33" i="14"/>
  <c r="J33" i="14"/>
  <c r="S33" i="14"/>
  <c r="AB33" i="14"/>
  <c r="U33" i="14"/>
  <c r="AD33" i="14"/>
  <c r="Y33" i="14"/>
  <c r="W33" i="14"/>
  <c r="B33" i="14"/>
  <c r="AJ33" i="14" s="1"/>
  <c r="AL33" i="14" s="1"/>
  <c r="X33" i="14"/>
  <c r="Q33" i="14"/>
  <c r="AH33" i="14"/>
  <c r="H33" i="14"/>
  <c r="P33" i="14"/>
  <c r="Z33" i="14"/>
  <c r="L33" i="14"/>
  <c r="N33" i="14"/>
  <c r="O33" i="14"/>
  <c r="AF33" i="14"/>
  <c r="E33" i="14"/>
  <c r="G33" i="14"/>
  <c r="C32" i="14"/>
  <c r="D32" i="14" s="1"/>
  <c r="C33" i="14"/>
  <c r="D33" i="14" s="1"/>
  <c r="Z34" i="14"/>
  <c r="AB34" i="14"/>
  <c r="AE34" i="14"/>
  <c r="Y34" i="14"/>
  <c r="V34" i="14"/>
  <c r="AH34" i="14"/>
  <c r="AA34" i="14"/>
  <c r="Q34" i="14"/>
  <c r="E34" i="14"/>
  <c r="J34" i="14"/>
  <c r="W34" i="14"/>
  <c r="A35" i="14"/>
  <c r="H35" i="14" s="1"/>
  <c r="K34" i="14"/>
  <c r="R34" i="14"/>
  <c r="M34" i="14"/>
  <c r="T34" i="14"/>
  <c r="G34" i="14"/>
  <c r="AF34" i="14"/>
  <c r="L34" i="14"/>
  <c r="AD34" i="14"/>
  <c r="S34" i="14"/>
  <c r="AI34" i="14"/>
  <c r="AK34" i="14" s="1"/>
  <c r="N34" i="14"/>
  <c r="U34" i="14"/>
  <c r="I34" i="14"/>
  <c r="P34" i="14"/>
  <c r="F34" i="14"/>
  <c r="H34" i="14"/>
  <c r="AG34" i="14"/>
  <c r="X34" i="14"/>
  <c r="B34" i="14"/>
  <c r="C34" i="14" s="1"/>
  <c r="D34" i="14" s="1"/>
  <c r="AC34" i="14"/>
  <c r="AJ34" i="14" l="1"/>
  <c r="AL34" i="14" s="1"/>
  <c r="T35" i="14"/>
  <c r="J35" i="14"/>
  <c r="F35" i="14"/>
  <c r="AE35" i="14"/>
  <c r="AF35" i="14"/>
  <c r="AI35" i="14"/>
  <c r="AK35" i="14" s="1"/>
  <c r="U35" i="14"/>
  <c r="G35" i="14"/>
  <c r="W35" i="14"/>
  <c r="N35" i="14"/>
  <c r="M35" i="14"/>
  <c r="R35" i="14"/>
  <c r="AG35" i="14"/>
  <c r="AB35" i="14"/>
  <c r="P35" i="14"/>
  <c r="Z35" i="14"/>
  <c r="O35" i="14"/>
  <c r="AH35" i="14"/>
  <c r="V35" i="14"/>
  <c r="K35" i="14"/>
  <c r="X35" i="14"/>
  <c r="A36" i="14"/>
  <c r="U36" i="14" s="1"/>
  <c r="AC35" i="14"/>
  <c r="L35" i="14"/>
  <c r="I35" i="14"/>
  <c r="Q35" i="14"/>
  <c r="B35" i="14"/>
  <c r="AJ35" i="14" s="1"/>
  <c r="AL35" i="14" s="1"/>
  <c r="E35" i="14"/>
  <c r="Y35" i="14"/>
  <c r="S35" i="14"/>
  <c r="AD35" i="14"/>
  <c r="AA35" i="14"/>
  <c r="Z36" i="14" l="1"/>
  <c r="L36" i="14"/>
  <c r="T36" i="14"/>
  <c r="AD36" i="14"/>
  <c r="W36" i="14"/>
  <c r="AI36" i="14"/>
  <c r="AK36" i="14" s="1"/>
  <c r="AB36" i="14"/>
  <c r="AF36" i="14"/>
  <c r="I36" i="14"/>
  <c r="J36" i="14"/>
  <c r="Q36" i="14"/>
  <c r="O36" i="14"/>
  <c r="AH36" i="14"/>
  <c r="F36" i="14"/>
  <c r="P36" i="14"/>
  <c r="A37" i="14"/>
  <c r="N37" i="14" s="1"/>
  <c r="AA36" i="14"/>
  <c r="M36" i="14"/>
  <c r="K36" i="14"/>
  <c r="N36" i="14"/>
  <c r="X36" i="14"/>
  <c r="Y36" i="14"/>
  <c r="S36" i="14"/>
  <c r="V36" i="14"/>
  <c r="AG36" i="14"/>
  <c r="AE36" i="14"/>
  <c r="AC36" i="14"/>
  <c r="B36" i="14"/>
  <c r="AJ36" i="14" s="1"/>
  <c r="AL36" i="14" s="1"/>
  <c r="E36" i="14"/>
  <c r="R36" i="14"/>
  <c r="G36" i="14"/>
  <c r="C35" i="14"/>
  <c r="D35" i="14" s="1"/>
  <c r="H36" i="14"/>
  <c r="I37" i="14"/>
  <c r="W37" i="14"/>
  <c r="S37" i="14"/>
  <c r="C36" i="14" l="1"/>
  <c r="D36" i="14" s="1"/>
  <c r="Z37" i="14"/>
  <c r="AB37" i="14"/>
  <c r="AE37" i="14"/>
  <c r="AD37" i="14"/>
  <c r="AI37" i="14"/>
  <c r="AK37" i="14" s="1"/>
  <c r="AG37" i="14"/>
  <c r="U37" i="14"/>
  <c r="AF37" i="14"/>
  <c r="J37" i="14"/>
  <c r="L37" i="14"/>
  <c r="M37" i="14"/>
  <c r="X37" i="14"/>
  <c r="Q37" i="14"/>
  <c r="G37" i="14"/>
  <c r="H37" i="14"/>
  <c r="AC37" i="14"/>
  <c r="AH37" i="14"/>
  <c r="B37" i="14"/>
  <c r="C37" i="14" s="1"/>
  <c r="D37" i="14" s="1"/>
  <c r="AA37" i="14"/>
  <c r="T37" i="14"/>
  <c r="P37" i="14"/>
  <c r="V37" i="14"/>
  <c r="A38" i="14"/>
  <c r="S38" i="14" s="1"/>
  <c r="Y37" i="14"/>
  <c r="E37" i="14"/>
  <c r="R37" i="14"/>
  <c r="O37" i="14"/>
  <c r="F37" i="14"/>
  <c r="K37" i="14"/>
  <c r="F38" i="14" l="1"/>
  <c r="R38" i="14"/>
  <c r="AA38" i="14"/>
  <c r="L38" i="14"/>
  <c r="Z38" i="14"/>
  <c r="E38" i="14"/>
  <c r="AD38" i="14"/>
  <c r="AJ37" i="14"/>
  <c r="AL37" i="14" s="1"/>
  <c r="Y38" i="14"/>
  <c r="T38" i="14"/>
  <c r="I38" i="14"/>
  <c r="W38" i="14"/>
  <c r="H38" i="14"/>
  <c r="J38" i="14"/>
  <c r="M38" i="14"/>
  <c r="X38" i="14"/>
  <c r="AE38" i="14"/>
  <c r="O38" i="14"/>
  <c r="Q38" i="14"/>
  <c r="G38" i="14"/>
  <c r="U38" i="14"/>
  <c r="AF38" i="14"/>
  <c r="AI38" i="14"/>
  <c r="AK38" i="14" s="1"/>
  <c r="AG38" i="14"/>
  <c r="P38" i="14"/>
  <c r="V38" i="14"/>
  <c r="A39" i="14"/>
  <c r="W39" i="14" s="1"/>
  <c r="AC38" i="14"/>
  <c r="K38" i="14"/>
  <c r="AB38" i="14"/>
  <c r="N38" i="14"/>
  <c r="B38" i="14"/>
  <c r="C38" i="14" s="1"/>
  <c r="D38" i="14" s="1"/>
  <c r="AH38" i="14"/>
  <c r="I39" i="14"/>
  <c r="U39" i="14"/>
  <c r="P39" i="14"/>
  <c r="A40" i="14" l="1"/>
  <c r="B39" i="14"/>
  <c r="E39" i="14"/>
  <c r="Y39" i="14"/>
  <c r="Z39" i="14"/>
  <c r="AC39" i="14"/>
  <c r="AJ38" i="14"/>
  <c r="AL38" i="14" s="1"/>
  <c r="AH39" i="14"/>
  <c r="AA39" i="14"/>
  <c r="T39" i="14"/>
  <c r="R39" i="14"/>
  <c r="N39" i="14"/>
  <c r="AE39" i="14"/>
  <c r="V39" i="14"/>
  <c r="AF39" i="14"/>
  <c r="J39" i="14"/>
  <c r="G39" i="14"/>
  <c r="AB39" i="14"/>
  <c r="X39" i="14"/>
  <c r="K39" i="14"/>
  <c r="O39" i="14"/>
  <c r="M39" i="14"/>
  <c r="AG39" i="14"/>
  <c r="Q39" i="14"/>
  <c r="S39" i="14"/>
  <c r="F39" i="14"/>
  <c r="L39" i="14"/>
  <c r="AD39" i="14"/>
  <c r="AI39" i="14"/>
  <c r="AK39" i="14" s="1"/>
  <c r="H39" i="14"/>
  <c r="I40" i="14"/>
  <c r="U40" i="14"/>
  <c r="Q40" i="14"/>
  <c r="M40" i="14"/>
  <c r="H40" i="14"/>
  <c r="X40" i="14"/>
  <c r="S40" i="14"/>
  <c r="N40" i="14"/>
  <c r="G40" i="14"/>
  <c r="R40" i="14"/>
  <c r="K40" i="14"/>
  <c r="T40" i="14"/>
  <c r="J40" i="14"/>
  <c r="P40" i="14"/>
  <c r="F40" i="14"/>
  <c r="O40" i="14"/>
  <c r="L40" i="14"/>
  <c r="W40" i="14"/>
  <c r="V40" i="14"/>
  <c r="Y40" i="14"/>
  <c r="AA40" i="14"/>
  <c r="AC40" i="14"/>
  <c r="AH40" i="14"/>
  <c r="A41" i="14"/>
  <c r="C39" i="14"/>
  <c r="D39" i="14" s="1"/>
  <c r="AJ39" i="14"/>
  <c r="AL39" i="14" s="1"/>
  <c r="AE40" i="14"/>
  <c r="AF40" i="14"/>
  <c r="AG40" i="14"/>
  <c r="AI40" i="14"/>
  <c r="AK40" i="14" s="1"/>
  <c r="AB40" i="14"/>
  <c r="AD40" i="14"/>
  <c r="Z40" i="14"/>
  <c r="E40" i="14"/>
  <c r="B40" i="14"/>
  <c r="I41" i="14" l="1"/>
  <c r="W41" i="14"/>
  <c r="S41" i="14"/>
  <c r="O41" i="14"/>
  <c r="K41" i="14"/>
  <c r="F41" i="14"/>
  <c r="V41" i="14"/>
  <c r="Q41" i="14"/>
  <c r="L41" i="14"/>
  <c r="U41" i="14"/>
  <c r="N41" i="14"/>
  <c r="G41" i="14"/>
  <c r="T41" i="14"/>
  <c r="J41" i="14"/>
  <c r="R41" i="14"/>
  <c r="H41" i="14"/>
  <c r="P41" i="14"/>
  <c r="M41" i="14"/>
  <c r="X41" i="14"/>
  <c r="Y41" i="14"/>
  <c r="AA41" i="14"/>
  <c r="AG41" i="14"/>
  <c r="B41" i="14"/>
  <c r="AJ41" i="14" s="1"/>
  <c r="AL41" i="14" s="1"/>
  <c r="Z41" i="14"/>
  <c r="AE41" i="14"/>
  <c r="E41" i="14"/>
  <c r="AB41" i="14"/>
  <c r="AH41" i="14"/>
  <c r="AC41" i="14"/>
  <c r="AI41" i="14"/>
  <c r="AK41" i="14" s="1"/>
  <c r="A42" i="14"/>
  <c r="AD41" i="14"/>
  <c r="AF41" i="14"/>
  <c r="AJ40" i="14"/>
  <c r="AL40" i="14" s="1"/>
  <c r="C40" i="14"/>
  <c r="D40" i="14" s="1"/>
  <c r="U42" i="14" l="1"/>
  <c r="Q42" i="14"/>
  <c r="M42" i="14"/>
  <c r="H42" i="14"/>
  <c r="T42" i="14"/>
  <c r="O42" i="14"/>
  <c r="J42" i="14"/>
  <c r="I42" i="14"/>
  <c r="X42" i="14"/>
  <c r="R42" i="14"/>
  <c r="K42" i="14"/>
  <c r="V42" i="14"/>
  <c r="L42" i="14"/>
  <c r="S42" i="14"/>
  <c r="G42" i="14"/>
  <c r="P42" i="14"/>
  <c r="N42" i="14"/>
  <c r="F42" i="14"/>
  <c r="W42" i="14"/>
  <c r="AA42" i="14"/>
  <c r="Y42" i="14"/>
  <c r="C41" i="14"/>
  <c r="D41" i="14" s="1"/>
  <c r="AE42" i="14"/>
  <c r="A43" i="14"/>
  <c r="AH42" i="14"/>
  <c r="AC42" i="14"/>
  <c r="AG42" i="14"/>
  <c r="AF42" i="14"/>
  <c r="AI42" i="14"/>
  <c r="AK42" i="14" s="1"/>
  <c r="Z42" i="14"/>
  <c r="B42" i="14"/>
  <c r="C42" i="14" s="1"/>
  <c r="D42" i="14" s="1"/>
  <c r="E42" i="14"/>
  <c r="AD42" i="14"/>
  <c r="AB42" i="14"/>
  <c r="I43" i="14" l="1"/>
  <c r="W43" i="14"/>
  <c r="S43" i="14"/>
  <c r="O43" i="14"/>
  <c r="K43" i="14"/>
  <c r="F43" i="14"/>
  <c r="X43" i="14"/>
  <c r="R43" i="14"/>
  <c r="M43" i="14"/>
  <c r="G43" i="14"/>
  <c r="U43" i="14"/>
  <c r="N43" i="14"/>
  <c r="V43" i="14"/>
  <c r="L43" i="14"/>
  <c r="T43" i="14"/>
  <c r="J43" i="14"/>
  <c r="Q43" i="14"/>
  <c r="P43" i="14"/>
  <c r="H43" i="14"/>
  <c r="AA43" i="14"/>
  <c r="Y43" i="14"/>
  <c r="AF43" i="14"/>
  <c r="AJ42" i="14"/>
  <c r="AL42" i="14" s="1"/>
  <c r="AI43" i="14"/>
  <c r="AK43" i="14" s="1"/>
  <c r="A44" i="14"/>
  <c r="AG43" i="14"/>
  <c r="AB43" i="14"/>
  <c r="AH43" i="14"/>
  <c r="Z43" i="14"/>
  <c r="AD43" i="14"/>
  <c r="AC43" i="14"/>
  <c r="B43" i="14"/>
  <c r="AJ43" i="14" s="1"/>
  <c r="AL43" i="14" s="1"/>
  <c r="E43" i="14"/>
  <c r="AE43" i="14"/>
  <c r="I44" i="14" l="1"/>
  <c r="U44" i="14"/>
  <c r="Q44" i="14"/>
  <c r="M44" i="14"/>
  <c r="H44" i="14"/>
  <c r="V44" i="14"/>
  <c r="P44" i="14"/>
  <c r="K44" i="14"/>
  <c r="X44" i="14"/>
  <c r="R44" i="14"/>
  <c r="J44" i="14"/>
  <c r="W44" i="14"/>
  <c r="N44" i="14"/>
  <c r="T44" i="14"/>
  <c r="L44" i="14"/>
  <c r="S44" i="14"/>
  <c r="O44" i="14"/>
  <c r="G44" i="14"/>
  <c r="F44" i="14"/>
  <c r="Z44" i="14"/>
  <c r="Y44" i="14"/>
  <c r="AA44" i="14"/>
  <c r="AG44" i="14"/>
  <c r="A45" i="14"/>
  <c r="AC44" i="14"/>
  <c r="C43" i="14"/>
  <c r="D43" i="14" s="1"/>
  <c r="AF44" i="14"/>
  <c r="AH44" i="14"/>
  <c r="AI44" i="14"/>
  <c r="AK44" i="14" s="1"/>
  <c r="AD44" i="14"/>
  <c r="AE44" i="14"/>
  <c r="B44" i="14"/>
  <c r="AJ44" i="14" s="1"/>
  <c r="AL44" i="14" s="1"/>
  <c r="E44" i="14"/>
  <c r="AB44" i="14"/>
  <c r="I45" i="14" l="1"/>
  <c r="W45" i="14"/>
  <c r="S45" i="14"/>
  <c r="O45" i="14"/>
  <c r="K45" i="14"/>
  <c r="F45" i="14"/>
  <c r="T45" i="14"/>
  <c r="N45" i="14"/>
  <c r="H45" i="14"/>
  <c r="U45" i="14"/>
  <c r="M45" i="14"/>
  <c r="X45" i="14"/>
  <c r="P45" i="14"/>
  <c r="V45" i="14"/>
  <c r="L45" i="14"/>
  <c r="R45" i="14"/>
  <c r="Q45" i="14"/>
  <c r="J45" i="14"/>
  <c r="G45" i="14"/>
  <c r="AI45" i="14"/>
  <c r="AK45" i="14" s="1"/>
  <c r="AH45" i="14"/>
  <c r="Z45" i="14"/>
  <c r="AF45" i="14"/>
  <c r="A46" i="14"/>
  <c r="AE45" i="14"/>
  <c r="AC45" i="14"/>
  <c r="B45" i="14"/>
  <c r="AJ45" i="14" s="1"/>
  <c r="AL45" i="14" s="1"/>
  <c r="AB45" i="14"/>
  <c r="AG45" i="14"/>
  <c r="Y45" i="14"/>
  <c r="AA45" i="14"/>
  <c r="E45" i="14"/>
  <c r="AD45" i="14"/>
  <c r="C44" i="14"/>
  <c r="D44" i="14" s="1"/>
  <c r="U46" i="14" l="1"/>
  <c r="Q46" i="14"/>
  <c r="M46" i="14"/>
  <c r="H46" i="14"/>
  <c r="I46" i="14"/>
  <c r="W46" i="14"/>
  <c r="R46" i="14"/>
  <c r="L46" i="14"/>
  <c r="F46" i="14"/>
  <c r="X46" i="14"/>
  <c r="P46" i="14"/>
  <c r="J46" i="14"/>
  <c r="O46" i="14"/>
  <c r="V46" i="14"/>
  <c r="N46" i="14"/>
  <c r="T46" i="14"/>
  <c r="S46" i="14"/>
  <c r="K46" i="14"/>
  <c r="G46" i="14"/>
  <c r="AH46" i="14"/>
  <c r="A47" i="14"/>
  <c r="B46" i="14"/>
  <c r="C46" i="14" s="1"/>
  <c r="D46" i="14" s="1"/>
  <c r="C45" i="14"/>
  <c r="D45" i="14" s="1"/>
  <c r="E46" i="14"/>
  <c r="AD46" i="14"/>
  <c r="Z46" i="14"/>
  <c r="AG46" i="14"/>
  <c r="Y46" i="14"/>
  <c r="AF46" i="14"/>
  <c r="AC46" i="14"/>
  <c r="AA46" i="14"/>
  <c r="AE46" i="14"/>
  <c r="AB46" i="14"/>
  <c r="AI46" i="14"/>
  <c r="AK46" i="14" s="1"/>
  <c r="AJ46" i="14" l="1"/>
  <c r="AL46" i="14" s="1"/>
  <c r="AG47" i="14"/>
  <c r="I47" i="14"/>
  <c r="W47" i="14"/>
  <c r="S47" i="14"/>
  <c r="O47" i="14"/>
  <c r="K47" i="14"/>
  <c r="F47" i="14"/>
  <c r="U47" i="14"/>
  <c r="P47" i="14"/>
  <c r="J47" i="14"/>
  <c r="T47" i="14"/>
  <c r="M47" i="14"/>
  <c r="Q47" i="14"/>
  <c r="G47" i="14"/>
  <c r="X47" i="14"/>
  <c r="N47" i="14"/>
  <c r="V47" i="14"/>
  <c r="R47" i="14"/>
  <c r="L47" i="14"/>
  <c r="H47" i="14"/>
  <c r="AE47" i="14"/>
  <c r="AA47" i="14"/>
  <c r="Z47" i="14"/>
  <c r="AH47" i="14"/>
  <c r="B47" i="14"/>
  <c r="C47" i="14" s="1"/>
  <c r="D47" i="14" s="1"/>
  <c r="AD47" i="14"/>
  <c r="AF47" i="14"/>
  <c r="AC47" i="14"/>
  <c r="Y47" i="14"/>
  <c r="A48" i="14"/>
  <c r="E47" i="14"/>
  <c r="AB47" i="14"/>
  <c r="AI47" i="14"/>
  <c r="AK47" i="14" s="1"/>
  <c r="U48" i="14" l="1"/>
  <c r="Q48" i="14"/>
  <c r="M48" i="14"/>
  <c r="H48" i="14"/>
  <c r="X48" i="14"/>
  <c r="S48" i="14"/>
  <c r="N48" i="14"/>
  <c r="G48" i="14"/>
  <c r="W48" i="14"/>
  <c r="P48" i="14"/>
  <c r="J48" i="14"/>
  <c r="R48" i="14"/>
  <c r="F48" i="14"/>
  <c r="O48" i="14"/>
  <c r="V48" i="14"/>
  <c r="T48" i="14"/>
  <c r="I48" i="14"/>
  <c r="L48" i="14"/>
  <c r="K48" i="14"/>
  <c r="AJ47" i="14"/>
  <c r="AL47" i="14" s="1"/>
  <c r="AA48" i="14"/>
  <c r="AE48" i="14"/>
  <c r="AB48" i="14"/>
  <c r="A49" i="14"/>
  <c r="AG48" i="14"/>
  <c r="AD48" i="14"/>
  <c r="Y48" i="14"/>
  <c r="Z48" i="14"/>
  <c r="AC48" i="14"/>
  <c r="B48" i="14"/>
  <c r="AJ48" i="14" s="1"/>
  <c r="AL48" i="14" s="1"/>
  <c r="E48" i="14"/>
  <c r="AI48" i="14"/>
  <c r="AK48" i="14" s="1"/>
  <c r="AF48" i="14"/>
  <c r="AH48" i="14"/>
  <c r="I49" i="14" l="1"/>
  <c r="W49" i="14"/>
  <c r="S49" i="14"/>
  <c r="O49" i="14"/>
  <c r="K49" i="14"/>
  <c r="F49" i="14"/>
  <c r="V49" i="14"/>
  <c r="Q49" i="14"/>
  <c r="L49" i="14"/>
  <c r="U49" i="14"/>
  <c r="N49" i="14"/>
  <c r="G49" i="14"/>
  <c r="P49" i="14"/>
  <c r="X49" i="14"/>
  <c r="J49" i="14"/>
  <c r="T49" i="14"/>
  <c r="H49" i="14"/>
  <c r="R49" i="14"/>
  <c r="M49" i="14"/>
  <c r="Y49" i="14"/>
  <c r="C48" i="14"/>
  <c r="D48" i="14" s="1"/>
  <c r="B49" i="14"/>
  <c r="C49" i="14" s="1"/>
  <c r="D49" i="14" s="1"/>
  <c r="AD49" i="14"/>
  <c r="AC49" i="14"/>
  <c r="AE49" i="14"/>
  <c r="AG49" i="14"/>
  <c r="AH49" i="14"/>
  <c r="AA49" i="14"/>
  <c r="A50" i="14"/>
  <c r="Z49" i="14"/>
  <c r="AI49" i="14"/>
  <c r="AK49" i="14" s="1"/>
  <c r="E49" i="14"/>
  <c r="AB49" i="14"/>
  <c r="AF49" i="14"/>
  <c r="I50" i="14" l="1"/>
  <c r="U50" i="14"/>
  <c r="Q50" i="14"/>
  <c r="M50" i="14"/>
  <c r="H50" i="14"/>
  <c r="T50" i="14"/>
  <c r="O50" i="14"/>
  <c r="J50" i="14"/>
  <c r="X50" i="14"/>
  <c r="R50" i="14"/>
  <c r="K50" i="14"/>
  <c r="P50" i="14"/>
  <c r="F50" i="14"/>
  <c r="S50" i="14"/>
  <c r="N50" i="14"/>
  <c r="L50" i="14"/>
  <c r="G50" i="14"/>
  <c r="W50" i="14"/>
  <c r="V50" i="14"/>
  <c r="AJ49" i="14"/>
  <c r="AL49" i="14" s="1"/>
  <c r="AB50" i="14"/>
  <c r="E50" i="14"/>
  <c r="B50" i="14"/>
  <c r="C50" i="14" s="1"/>
  <c r="D50" i="14" s="1"/>
  <c r="Z50" i="14"/>
  <c r="Y50" i="14"/>
  <c r="AE50" i="14"/>
  <c r="AH50" i="14"/>
  <c r="AD50" i="14"/>
  <c r="A51" i="14"/>
  <c r="AA51" i="14" s="1"/>
  <c r="AF50" i="14"/>
  <c r="AI50" i="14"/>
  <c r="AK50" i="14" s="1"/>
  <c r="AC50" i="14"/>
  <c r="AA50" i="14"/>
  <c r="AG50" i="14"/>
  <c r="A52" i="14" l="1"/>
  <c r="I52" i="14" s="1"/>
  <c r="W51" i="14"/>
  <c r="S51" i="14"/>
  <c r="O51" i="14"/>
  <c r="K51" i="14"/>
  <c r="F51" i="14"/>
  <c r="X51" i="14"/>
  <c r="R51" i="14"/>
  <c r="M51" i="14"/>
  <c r="G51" i="14"/>
  <c r="U51" i="14"/>
  <c r="N51" i="14"/>
  <c r="Q51" i="14"/>
  <c r="H51" i="14"/>
  <c r="L51" i="14"/>
  <c r="V51" i="14"/>
  <c r="J51" i="14"/>
  <c r="I51" i="14"/>
  <c r="T51" i="14"/>
  <c r="P51" i="14"/>
  <c r="AJ50" i="14"/>
  <c r="AL50" i="14" s="1"/>
  <c r="B51" i="14"/>
  <c r="AJ51" i="14" s="1"/>
  <c r="AL51" i="14" s="1"/>
  <c r="AD51" i="14"/>
  <c r="AI51" i="14"/>
  <c r="AK51" i="14" s="1"/>
  <c r="AC51" i="14"/>
  <c r="AB51" i="14"/>
  <c r="E51" i="14"/>
  <c r="AF51" i="14"/>
  <c r="Y51" i="14"/>
  <c r="AH51" i="14"/>
  <c r="AE51" i="14"/>
  <c r="AG51" i="14"/>
  <c r="Z51" i="14"/>
  <c r="A53" i="14" l="1"/>
  <c r="W53" i="14" s="1"/>
  <c r="E52" i="14"/>
  <c r="Z52" i="14"/>
  <c r="AD52" i="14"/>
  <c r="AB52" i="14"/>
  <c r="AI52" i="14"/>
  <c r="AK52" i="14" s="1"/>
  <c r="B52" i="14"/>
  <c r="AC52" i="14"/>
  <c r="O52" i="14"/>
  <c r="AG52" i="14"/>
  <c r="S52" i="14"/>
  <c r="AA52" i="14"/>
  <c r="K52" i="14"/>
  <c r="AH52" i="14"/>
  <c r="L52" i="14"/>
  <c r="F52" i="14"/>
  <c r="J52" i="14"/>
  <c r="V52" i="14"/>
  <c r="AE52" i="14"/>
  <c r="AF52" i="14"/>
  <c r="Y52" i="14"/>
  <c r="N52" i="14"/>
  <c r="T52" i="14"/>
  <c r="R52" i="14"/>
  <c r="H52" i="14"/>
  <c r="W52" i="14"/>
  <c r="G52" i="14"/>
  <c r="X52" i="14"/>
  <c r="M52" i="14"/>
  <c r="P52" i="14"/>
  <c r="Q52" i="14"/>
  <c r="U52" i="14"/>
  <c r="C51" i="14"/>
  <c r="D51" i="14" s="1"/>
  <c r="I53" i="14"/>
  <c r="O53" i="14"/>
  <c r="K53" i="14"/>
  <c r="T53" i="14"/>
  <c r="N53" i="14"/>
  <c r="H53" i="14"/>
  <c r="M53" i="14"/>
  <c r="R53" i="14"/>
  <c r="J53" i="14"/>
  <c r="X53" i="14"/>
  <c r="L53" i="14"/>
  <c r="G53" i="14"/>
  <c r="Q53" i="14"/>
  <c r="Y53" i="14"/>
  <c r="AA53" i="14"/>
  <c r="Z53" i="14"/>
  <c r="AI53" i="14"/>
  <c r="AK53" i="14" s="1"/>
  <c r="A54" i="14"/>
  <c r="AF53" i="14"/>
  <c r="AE53" i="14"/>
  <c r="AB53" i="14"/>
  <c r="AC53" i="14"/>
  <c r="AG53" i="14"/>
  <c r="B53" i="14"/>
  <c r="AJ52" i="14"/>
  <c r="AL52" i="14" s="1"/>
  <c r="C52" i="14"/>
  <c r="D52" i="14" s="1"/>
  <c r="S53" i="14" l="1"/>
  <c r="E53" i="14"/>
  <c r="AH53" i="14"/>
  <c r="AD53" i="14"/>
  <c r="V53" i="14"/>
  <c r="P53" i="14"/>
  <c r="U53" i="14"/>
  <c r="F53" i="14"/>
  <c r="I54" i="14"/>
  <c r="U54" i="14"/>
  <c r="Q54" i="14"/>
  <c r="M54" i="14"/>
  <c r="H54" i="14"/>
  <c r="W54" i="14"/>
  <c r="R54" i="14"/>
  <c r="L54" i="14"/>
  <c r="F54" i="14"/>
  <c r="X54" i="14"/>
  <c r="P54" i="14"/>
  <c r="J54" i="14"/>
  <c r="T54" i="14"/>
  <c r="K54" i="14"/>
  <c r="V54" i="14"/>
  <c r="G54" i="14"/>
  <c r="S54" i="14"/>
  <c r="O54" i="14"/>
  <c r="N54" i="14"/>
  <c r="Y54" i="14"/>
  <c r="AA54" i="14"/>
  <c r="A55" i="14"/>
  <c r="C53" i="14"/>
  <c r="D53" i="14" s="1"/>
  <c r="AJ53" i="14"/>
  <c r="AL53" i="14" s="1"/>
  <c r="AC54" i="14"/>
  <c r="AH54" i="14"/>
  <c r="AB54" i="14"/>
  <c r="B54" i="14"/>
  <c r="AG54" i="14"/>
  <c r="AD54" i="14"/>
  <c r="AF54" i="14"/>
  <c r="AE54" i="14"/>
  <c r="AI54" i="14"/>
  <c r="AK54" i="14" s="1"/>
  <c r="Z54" i="14"/>
  <c r="E54" i="14"/>
  <c r="I55" i="14" l="1"/>
  <c r="W55" i="14"/>
  <c r="S55" i="14"/>
  <c r="O55" i="14"/>
  <c r="K55" i="14"/>
  <c r="F55" i="14"/>
  <c r="U55" i="14"/>
  <c r="P55" i="14"/>
  <c r="J55" i="14"/>
  <c r="T55" i="14"/>
  <c r="M55" i="14"/>
  <c r="V55" i="14"/>
  <c r="L55" i="14"/>
  <c r="Q55" i="14"/>
  <c r="N55" i="14"/>
  <c r="X55" i="14"/>
  <c r="H55" i="14"/>
  <c r="G55" i="14"/>
  <c r="R55" i="14"/>
  <c r="A56" i="14"/>
  <c r="Y56" i="14" s="1"/>
  <c r="AG55" i="14"/>
  <c r="AD55" i="14"/>
  <c r="AB55" i="14"/>
  <c r="Z55" i="14"/>
  <c r="AH55" i="14"/>
  <c r="AF55" i="14"/>
  <c r="AA55" i="14"/>
  <c r="Y55" i="14"/>
  <c r="AI55" i="14"/>
  <c r="AK55" i="14" s="1"/>
  <c r="AE55" i="14"/>
  <c r="B55" i="14"/>
  <c r="C55" i="14" s="1"/>
  <c r="D55" i="14" s="1"/>
  <c r="AC55" i="14"/>
  <c r="E55" i="14"/>
  <c r="AJ54" i="14"/>
  <c r="AL54" i="14" s="1"/>
  <c r="C54" i="14"/>
  <c r="D54" i="14" s="1"/>
  <c r="AD56" i="14" l="1"/>
  <c r="E56" i="14"/>
  <c r="AH56" i="14"/>
  <c r="AG56" i="14"/>
  <c r="Z56" i="14"/>
  <c r="AC56" i="14"/>
  <c r="AI56" i="14"/>
  <c r="AK56" i="14" s="1"/>
  <c r="AB56" i="14"/>
  <c r="B56" i="14"/>
  <c r="C56" i="14" s="1"/>
  <c r="D56" i="14" s="1"/>
  <c r="A57" i="14"/>
  <c r="S57" i="14" s="1"/>
  <c r="U56" i="14"/>
  <c r="Q56" i="14"/>
  <c r="M56" i="14"/>
  <c r="H56" i="14"/>
  <c r="X56" i="14"/>
  <c r="S56" i="14"/>
  <c r="N56" i="14"/>
  <c r="G56" i="14"/>
  <c r="I56" i="14"/>
  <c r="W56" i="14"/>
  <c r="P56" i="14"/>
  <c r="J56" i="14"/>
  <c r="V56" i="14"/>
  <c r="L56" i="14"/>
  <c r="K56" i="14"/>
  <c r="T56" i="14"/>
  <c r="F56" i="14"/>
  <c r="R56" i="14"/>
  <c r="O56" i="14"/>
  <c r="AF56" i="14"/>
  <c r="AE56" i="14"/>
  <c r="AA56" i="14"/>
  <c r="AJ55" i="14"/>
  <c r="AL55" i="14" s="1"/>
  <c r="AJ56" i="14" l="1"/>
  <c r="AL56" i="14" s="1"/>
  <c r="B57" i="14"/>
  <c r="AJ57" i="14" s="1"/>
  <c r="AL57" i="14" s="1"/>
  <c r="AC57" i="14"/>
  <c r="AH57" i="14"/>
  <c r="AF57" i="14"/>
  <c r="T57" i="14"/>
  <c r="AB57" i="14"/>
  <c r="Z57" i="14"/>
  <c r="E57" i="14"/>
  <c r="AD57" i="14"/>
  <c r="AA57" i="14"/>
  <c r="K57" i="14"/>
  <c r="AI57" i="14"/>
  <c r="AK57" i="14" s="1"/>
  <c r="Y57" i="14"/>
  <c r="U57" i="14"/>
  <c r="A58" i="14"/>
  <c r="U58" i="14" s="1"/>
  <c r="AG57" i="14"/>
  <c r="AE57" i="14"/>
  <c r="P57" i="14"/>
  <c r="G57" i="14"/>
  <c r="X57" i="14"/>
  <c r="M57" i="14"/>
  <c r="W57" i="14"/>
  <c r="H57" i="14"/>
  <c r="R57" i="14"/>
  <c r="Q57" i="14"/>
  <c r="F57" i="14"/>
  <c r="I57" i="14"/>
  <c r="J57" i="14"/>
  <c r="N57" i="14"/>
  <c r="L57" i="14"/>
  <c r="O57" i="14"/>
  <c r="V57" i="14"/>
  <c r="C57" i="14"/>
  <c r="D57" i="14" s="1"/>
  <c r="AF58" i="14" l="1"/>
  <c r="B58" i="14"/>
  <c r="AJ58" i="14" s="1"/>
  <c r="AL58" i="14" s="1"/>
  <c r="K58" i="14"/>
  <c r="G58" i="14"/>
  <c r="AE58" i="14"/>
  <c r="E58" i="14"/>
  <c r="P58" i="14"/>
  <c r="A59" i="14"/>
  <c r="S59" i="14" s="1"/>
  <c r="AC58" i="14"/>
  <c r="R58" i="14"/>
  <c r="J58" i="14"/>
  <c r="AH58" i="14"/>
  <c r="V58" i="14"/>
  <c r="H58" i="14"/>
  <c r="AI58" i="14"/>
  <c r="AK58" i="14" s="1"/>
  <c r="AB58" i="14"/>
  <c r="AA58" i="14"/>
  <c r="L58" i="14"/>
  <c r="T58" i="14"/>
  <c r="M58" i="14"/>
  <c r="AG58" i="14"/>
  <c r="F58" i="14"/>
  <c r="X58" i="14"/>
  <c r="O58" i="14"/>
  <c r="Q58" i="14"/>
  <c r="Z58" i="14"/>
  <c r="AD58" i="14"/>
  <c r="Y58" i="14"/>
  <c r="S58" i="14"/>
  <c r="N58" i="14"/>
  <c r="W58" i="14"/>
  <c r="I58" i="14"/>
  <c r="C58" i="14" l="1"/>
  <c r="D58" i="14" s="1"/>
  <c r="AD59" i="14"/>
  <c r="B59" i="14"/>
  <c r="Q59" i="14"/>
  <c r="M59" i="14"/>
  <c r="Y59" i="14"/>
  <c r="AI59" i="14"/>
  <c r="AK59" i="14" s="1"/>
  <c r="U59" i="14"/>
  <c r="F59" i="14"/>
  <c r="AG59" i="14"/>
  <c r="AA59" i="14"/>
  <c r="P59" i="14"/>
  <c r="K59" i="14"/>
  <c r="A60" i="14"/>
  <c r="N60" i="14" s="1"/>
  <c r="AC59" i="14"/>
  <c r="N59" i="14"/>
  <c r="G59" i="14"/>
  <c r="W59" i="14"/>
  <c r="E59" i="14"/>
  <c r="AB59" i="14"/>
  <c r="AF59" i="14"/>
  <c r="J59" i="14"/>
  <c r="I59" i="14"/>
  <c r="L59" i="14"/>
  <c r="R59" i="14"/>
  <c r="O59" i="14"/>
  <c r="Z59" i="14"/>
  <c r="AE59" i="14"/>
  <c r="AH59" i="14"/>
  <c r="V59" i="14"/>
  <c r="H59" i="14"/>
  <c r="T59" i="14"/>
  <c r="X59" i="14"/>
  <c r="I60" i="14"/>
  <c r="F60" i="14"/>
  <c r="AA60" i="14"/>
  <c r="A61" i="14"/>
  <c r="E60" i="14"/>
  <c r="Z60" i="14"/>
  <c r="AJ59" i="14"/>
  <c r="AL59" i="14" s="1"/>
  <c r="C59" i="14"/>
  <c r="D59" i="14" s="1"/>
  <c r="AE60" i="14" l="1"/>
  <c r="AB60" i="14"/>
  <c r="AC60" i="14"/>
  <c r="AF60" i="14"/>
  <c r="B60" i="14"/>
  <c r="C60" i="14" s="1"/>
  <c r="D60" i="14" s="1"/>
  <c r="U60" i="14"/>
  <c r="K60" i="14"/>
  <c r="AI60" i="14"/>
  <c r="AK60" i="14" s="1"/>
  <c r="AG60" i="14"/>
  <c r="W60" i="14"/>
  <c r="T60" i="14"/>
  <c r="AH60" i="14"/>
  <c r="X60" i="14"/>
  <c r="S60" i="14"/>
  <c r="L60" i="14"/>
  <c r="J60" i="14"/>
  <c r="V60" i="14"/>
  <c r="P60" i="14"/>
  <c r="Q60" i="14"/>
  <c r="O60" i="14"/>
  <c r="R60" i="14"/>
  <c r="AD60" i="14"/>
  <c r="Y60" i="14"/>
  <c r="M60" i="14"/>
  <c r="G60" i="14"/>
  <c r="H60" i="14"/>
  <c r="I61" i="14"/>
  <c r="X61" i="14"/>
  <c r="T61" i="14"/>
  <c r="P61" i="14"/>
  <c r="L61" i="14"/>
  <c r="G61" i="14"/>
  <c r="W61" i="14"/>
  <c r="R61" i="14"/>
  <c r="M61" i="14"/>
  <c r="F61" i="14"/>
  <c r="V61" i="14"/>
  <c r="O61" i="14"/>
  <c r="H61" i="14"/>
  <c r="S61" i="14"/>
  <c r="J61" i="14"/>
  <c r="N61" i="14"/>
  <c r="Q61" i="14"/>
  <c r="K61" i="14"/>
  <c r="U61" i="14"/>
  <c r="A62" i="14"/>
  <c r="Y62" i="14" s="1"/>
  <c r="Y61" i="14"/>
  <c r="AA61" i="14"/>
  <c r="AH61" i="14"/>
  <c r="AG61" i="14"/>
  <c r="AI61" i="14"/>
  <c r="AK61" i="14" s="1"/>
  <c r="AD61" i="14"/>
  <c r="AF61" i="14"/>
  <c r="AE61" i="14"/>
  <c r="E61" i="14"/>
  <c r="Z61" i="14"/>
  <c r="B61" i="14"/>
  <c r="AC61" i="14"/>
  <c r="AB61" i="14"/>
  <c r="AJ60" i="14"/>
  <c r="AL60" i="14" s="1"/>
  <c r="AG62" i="14" l="1"/>
  <c r="E62" i="14"/>
  <c r="AC62" i="14"/>
  <c r="AA62" i="14"/>
  <c r="AB62" i="14"/>
  <c r="Z62" i="14"/>
  <c r="AD62" i="14"/>
  <c r="AH62" i="14"/>
  <c r="AI62" i="14"/>
  <c r="AK62" i="14" s="1"/>
  <c r="B62" i="14"/>
  <c r="AJ62" i="14" s="1"/>
  <c r="AL62" i="14" s="1"/>
  <c r="I62" i="14"/>
  <c r="V62" i="14"/>
  <c r="R62" i="14"/>
  <c r="N62" i="14"/>
  <c r="J62" i="14"/>
  <c r="U62" i="14"/>
  <c r="P62" i="14"/>
  <c r="K62" i="14"/>
  <c r="S62" i="14"/>
  <c r="L62" i="14"/>
  <c r="T62" i="14"/>
  <c r="H62" i="14"/>
  <c r="W62" i="14"/>
  <c r="G62" i="14"/>
  <c r="O62" i="14"/>
  <c r="M62" i="14"/>
  <c r="X62" i="14"/>
  <c r="F62" i="14"/>
  <c r="Q62" i="14"/>
  <c r="AE62" i="14"/>
  <c r="A63" i="14"/>
  <c r="AA63" i="14" s="1"/>
  <c r="AF62" i="14"/>
  <c r="C61" i="14"/>
  <c r="D61" i="14" s="1"/>
  <c r="AJ61" i="14"/>
  <c r="AL61" i="14" s="1"/>
  <c r="C62" i="14" l="1"/>
  <c r="D62" i="14" s="1"/>
  <c r="AC63" i="14"/>
  <c r="AD63" i="14"/>
  <c r="E63" i="14"/>
  <c r="AG63" i="14"/>
  <c r="B63" i="14"/>
  <c r="AJ63" i="14" s="1"/>
  <c r="AL63" i="14" s="1"/>
  <c r="A64" i="14"/>
  <c r="N64" i="14" s="1"/>
  <c r="AH63" i="14"/>
  <c r="AB63" i="14"/>
  <c r="AF63" i="14"/>
  <c r="Y63" i="14"/>
  <c r="AI63" i="14"/>
  <c r="AK63" i="14" s="1"/>
  <c r="AE63" i="14"/>
  <c r="Z63" i="14"/>
  <c r="X63" i="14"/>
  <c r="T63" i="14"/>
  <c r="P63" i="14"/>
  <c r="L63" i="14"/>
  <c r="G63" i="14"/>
  <c r="I63" i="14"/>
  <c r="S63" i="14"/>
  <c r="N63" i="14"/>
  <c r="H63" i="14"/>
  <c r="V63" i="14"/>
  <c r="O63" i="14"/>
  <c r="F63" i="14"/>
  <c r="U63" i="14"/>
  <c r="K63" i="14"/>
  <c r="Q63" i="14"/>
  <c r="M63" i="14"/>
  <c r="J63" i="14"/>
  <c r="W63" i="14"/>
  <c r="R63" i="14"/>
  <c r="C63" i="14"/>
  <c r="D63" i="14" s="1"/>
  <c r="AB64" i="14" l="1"/>
  <c r="AF64" i="14"/>
  <c r="AA64" i="14"/>
  <c r="L64" i="14"/>
  <c r="V64" i="14"/>
  <c r="Y64" i="14"/>
  <c r="AG64" i="14"/>
  <c r="Z64" i="14"/>
  <c r="T64" i="14"/>
  <c r="I64" i="14"/>
  <c r="S64" i="14"/>
  <c r="J64" i="14"/>
  <c r="AI64" i="14"/>
  <c r="AK64" i="14" s="1"/>
  <c r="E64" i="14"/>
  <c r="AH64" i="14"/>
  <c r="B64" i="14"/>
  <c r="C64" i="14" s="1"/>
  <c r="D64" i="14" s="1"/>
  <c r="AC64" i="14"/>
  <c r="AE64" i="14"/>
  <c r="G64" i="14"/>
  <c r="M64" i="14"/>
  <c r="F64" i="14"/>
  <c r="W64" i="14"/>
  <c r="AD64" i="14"/>
  <c r="O64" i="14"/>
  <c r="U64" i="14"/>
  <c r="A65" i="14"/>
  <c r="T65" i="14" s="1"/>
  <c r="P64" i="14"/>
  <c r="H64" i="14"/>
  <c r="K64" i="14"/>
  <c r="Q64" i="14"/>
  <c r="X64" i="14"/>
  <c r="R64" i="14"/>
  <c r="AH65" i="14" l="1"/>
  <c r="N65" i="14"/>
  <c r="AG65" i="14"/>
  <c r="P65" i="14"/>
  <c r="Y65" i="14"/>
  <c r="E65" i="14"/>
  <c r="X65" i="14"/>
  <c r="F65" i="14"/>
  <c r="Z65" i="14"/>
  <c r="AD65" i="14"/>
  <c r="R65" i="14"/>
  <c r="A66" i="14"/>
  <c r="N66" i="14" s="1"/>
  <c r="AF65" i="14"/>
  <c r="S65" i="14"/>
  <c r="B65" i="14"/>
  <c r="AJ65" i="14" s="1"/>
  <c r="AL65" i="14" s="1"/>
  <c r="AC65" i="14"/>
  <c r="AA65" i="14"/>
  <c r="Q65" i="14"/>
  <c r="O65" i="14"/>
  <c r="AB65" i="14"/>
  <c r="K65" i="14"/>
  <c r="H65" i="14"/>
  <c r="G65" i="14"/>
  <c r="J65" i="14"/>
  <c r="L65" i="14"/>
  <c r="I65" i="14"/>
  <c r="AE65" i="14"/>
  <c r="AI65" i="14"/>
  <c r="AK65" i="14" s="1"/>
  <c r="AJ64" i="14"/>
  <c r="AL64" i="14" s="1"/>
  <c r="V65" i="14"/>
  <c r="W65" i="14"/>
  <c r="M65" i="14"/>
  <c r="U65" i="14"/>
  <c r="A67" i="14" l="1"/>
  <c r="X67" i="14" s="1"/>
  <c r="F66" i="14"/>
  <c r="AA66" i="14"/>
  <c r="P66" i="14"/>
  <c r="AI66" i="14"/>
  <c r="AK66" i="14" s="1"/>
  <c r="S66" i="14"/>
  <c r="R66" i="14"/>
  <c r="L66" i="14"/>
  <c r="AC66" i="14"/>
  <c r="Z66" i="14"/>
  <c r="O66" i="14"/>
  <c r="W66" i="14"/>
  <c r="V66" i="14"/>
  <c r="AD66" i="14"/>
  <c r="Y66" i="14"/>
  <c r="E66" i="14"/>
  <c r="B66" i="14"/>
  <c r="AJ66" i="14" s="1"/>
  <c r="AL66" i="14" s="1"/>
  <c r="Q66" i="14"/>
  <c r="T66" i="14"/>
  <c r="G66" i="14"/>
  <c r="J66" i="14"/>
  <c r="I66" i="14"/>
  <c r="AG66" i="14"/>
  <c r="AE66" i="14"/>
  <c r="K66" i="14"/>
  <c r="X66" i="14"/>
  <c r="AF66" i="14"/>
  <c r="AH66" i="14"/>
  <c r="AB66" i="14"/>
  <c r="C65" i="14"/>
  <c r="D65" i="14" s="1"/>
  <c r="U66" i="14"/>
  <c r="H66" i="14"/>
  <c r="M66" i="14"/>
  <c r="Q67" i="14"/>
  <c r="K67" i="14"/>
  <c r="W67" i="14"/>
  <c r="I67" i="14"/>
  <c r="Z67" i="14"/>
  <c r="E67" i="14"/>
  <c r="AB67" i="14"/>
  <c r="AE67" i="14"/>
  <c r="A68" i="14"/>
  <c r="AG67" i="14"/>
  <c r="AD67" i="14"/>
  <c r="AF67" i="14" l="1"/>
  <c r="Y67" i="14"/>
  <c r="J67" i="14"/>
  <c r="L67" i="14"/>
  <c r="AA67" i="14"/>
  <c r="AC67" i="14"/>
  <c r="AH67" i="14"/>
  <c r="B67" i="14"/>
  <c r="AJ67" i="14" s="1"/>
  <c r="AL67" i="14" s="1"/>
  <c r="H67" i="14"/>
  <c r="U67" i="14"/>
  <c r="P67" i="14"/>
  <c r="AI67" i="14"/>
  <c r="AK67" i="14" s="1"/>
  <c r="N67" i="14"/>
  <c r="F67" i="14"/>
  <c r="M67" i="14"/>
  <c r="V67" i="14"/>
  <c r="T67" i="14"/>
  <c r="O67" i="14"/>
  <c r="R67" i="14"/>
  <c r="S67" i="14"/>
  <c r="G67" i="14"/>
  <c r="C66" i="14"/>
  <c r="D66" i="14" s="1"/>
  <c r="V68" i="14"/>
  <c r="R68" i="14"/>
  <c r="N68" i="14"/>
  <c r="J68" i="14"/>
  <c r="I68" i="14"/>
  <c r="T68" i="14"/>
  <c r="O68" i="14"/>
  <c r="H68" i="14"/>
  <c r="W68" i="14"/>
  <c r="P68" i="14"/>
  <c r="G68" i="14"/>
  <c r="U68" i="14"/>
  <c r="L68" i="14"/>
  <c r="M68" i="14"/>
  <c r="S68" i="14"/>
  <c r="F68" i="14"/>
  <c r="X68" i="14"/>
  <c r="Q68" i="14"/>
  <c r="K68" i="14"/>
  <c r="Y68" i="14"/>
  <c r="A69" i="14"/>
  <c r="AC69" i="14" s="1"/>
  <c r="AF68" i="14"/>
  <c r="AI68" i="14"/>
  <c r="AK68" i="14" s="1"/>
  <c r="AD68" i="14"/>
  <c r="AE68" i="14"/>
  <c r="Z68" i="14"/>
  <c r="AG68" i="14"/>
  <c r="B68" i="14"/>
  <c r="AJ68" i="14" s="1"/>
  <c r="AL68" i="14" s="1"/>
  <c r="E68" i="14"/>
  <c r="AB68" i="14"/>
  <c r="AC68" i="14"/>
  <c r="AH68" i="14"/>
  <c r="AA68" i="14"/>
  <c r="C67" i="14" l="1"/>
  <c r="D67" i="14" s="1"/>
  <c r="AD69" i="14"/>
  <c r="AI69" i="14"/>
  <c r="AK69" i="14" s="1"/>
  <c r="AH69" i="14"/>
  <c r="A70" i="14"/>
  <c r="V70" i="14" s="1"/>
  <c r="B69" i="14"/>
  <c r="AJ69" i="14" s="1"/>
  <c r="AL69" i="14" s="1"/>
  <c r="Z69" i="14"/>
  <c r="AG69" i="14"/>
  <c r="AA69" i="14"/>
  <c r="AE69" i="14"/>
  <c r="AF69" i="14"/>
  <c r="Y69" i="14"/>
  <c r="E69" i="14"/>
  <c r="AB69" i="14"/>
  <c r="I69" i="14"/>
  <c r="X69" i="14"/>
  <c r="T69" i="14"/>
  <c r="P69" i="14"/>
  <c r="V69" i="14"/>
  <c r="Q69" i="14"/>
  <c r="L69" i="14"/>
  <c r="G69" i="14"/>
  <c r="S69" i="14"/>
  <c r="M69" i="14"/>
  <c r="F69" i="14"/>
  <c r="U69" i="14"/>
  <c r="K69" i="14"/>
  <c r="N69" i="14"/>
  <c r="W69" i="14"/>
  <c r="H69" i="14"/>
  <c r="R69" i="14"/>
  <c r="J69" i="14"/>
  <c r="O69" i="14"/>
  <c r="C68" i="14"/>
  <c r="D68" i="14" s="1"/>
  <c r="AH70" i="14" l="1"/>
  <c r="AD70" i="14"/>
  <c r="M70" i="14"/>
  <c r="G70" i="14"/>
  <c r="Z70" i="14"/>
  <c r="Y70" i="14"/>
  <c r="F70" i="14"/>
  <c r="H70" i="14"/>
  <c r="AF70" i="14"/>
  <c r="S70" i="14"/>
  <c r="O70" i="14"/>
  <c r="A71" i="14"/>
  <c r="T71" i="14" s="1"/>
  <c r="AI70" i="14"/>
  <c r="AK70" i="14" s="1"/>
  <c r="K70" i="14"/>
  <c r="U70" i="14"/>
  <c r="R70" i="14"/>
  <c r="P70" i="14"/>
  <c r="T70" i="14"/>
  <c r="B70" i="14"/>
  <c r="AJ70" i="14" s="1"/>
  <c r="AL70" i="14" s="1"/>
  <c r="AE70" i="14"/>
  <c r="AG70" i="14"/>
  <c r="AA70" i="14"/>
  <c r="Q70" i="14"/>
  <c r="I70" i="14"/>
  <c r="E70" i="14"/>
  <c r="AB70" i="14"/>
  <c r="AC70" i="14"/>
  <c r="X70" i="14"/>
  <c r="L70" i="14"/>
  <c r="W70" i="14"/>
  <c r="J70" i="14"/>
  <c r="C69" i="14"/>
  <c r="D69" i="14" s="1"/>
  <c r="N70" i="14"/>
  <c r="A72" i="14" l="1"/>
  <c r="V72" i="14" s="1"/>
  <c r="AG71" i="14"/>
  <c r="U71" i="14"/>
  <c r="S71" i="14"/>
  <c r="AI71" i="14"/>
  <c r="AK71" i="14" s="1"/>
  <c r="G71" i="14"/>
  <c r="AA71" i="14"/>
  <c r="AF71" i="14"/>
  <c r="J71" i="14"/>
  <c r="M71" i="14"/>
  <c r="AE71" i="14"/>
  <c r="Q71" i="14"/>
  <c r="P71" i="14"/>
  <c r="E71" i="14"/>
  <c r="AH71" i="14"/>
  <c r="O71" i="14"/>
  <c r="L71" i="14"/>
  <c r="AB71" i="14"/>
  <c r="AC71" i="14"/>
  <c r="V71" i="14"/>
  <c r="R71" i="14"/>
  <c r="B71" i="14"/>
  <c r="AJ71" i="14" s="1"/>
  <c r="AL71" i="14" s="1"/>
  <c r="Z71" i="14"/>
  <c r="AD71" i="14"/>
  <c r="Y71" i="14"/>
  <c r="H71" i="14"/>
  <c r="K71" i="14"/>
  <c r="W71" i="14"/>
  <c r="X71" i="14"/>
  <c r="N71" i="14"/>
  <c r="F71" i="14"/>
  <c r="I71" i="14"/>
  <c r="C70" i="14"/>
  <c r="D70" i="14" s="1"/>
  <c r="Z72" i="14"/>
  <c r="C71" i="14" l="1"/>
  <c r="AE72" i="14"/>
  <c r="F72" i="14"/>
  <c r="X72" i="14"/>
  <c r="A73" i="14"/>
  <c r="T73" i="14" s="1"/>
  <c r="AD72" i="14"/>
  <c r="AC72" i="14"/>
  <c r="Q72" i="14"/>
  <c r="I72" i="14"/>
  <c r="B72" i="14"/>
  <c r="AJ72" i="14" s="1"/>
  <c r="AL72" i="14" s="1"/>
  <c r="AI72" i="14"/>
  <c r="AK72" i="14" s="1"/>
  <c r="AH72" i="14"/>
  <c r="S72" i="14"/>
  <c r="W72" i="14"/>
  <c r="E72" i="14"/>
  <c r="AG72" i="14"/>
  <c r="Y72" i="14"/>
  <c r="H72" i="14"/>
  <c r="J72" i="14"/>
  <c r="K72" i="14"/>
  <c r="N72" i="14"/>
  <c r="T72" i="14"/>
  <c r="G72" i="14"/>
  <c r="P72" i="14"/>
  <c r="R72" i="14"/>
  <c r="AB72" i="14"/>
  <c r="AF72" i="14"/>
  <c r="AA72" i="14"/>
  <c r="L72" i="14"/>
  <c r="M72" i="14"/>
  <c r="O72" i="14"/>
  <c r="U72" i="14"/>
  <c r="I73" i="14"/>
  <c r="G73" i="14"/>
  <c r="H73" i="14"/>
  <c r="O73" i="14"/>
  <c r="D71" i="14"/>
  <c r="B73" i="14" l="1"/>
  <c r="Z73" i="14"/>
  <c r="AB73" i="14"/>
  <c r="AG73" i="14"/>
  <c r="AA73" i="14"/>
  <c r="V73" i="14"/>
  <c r="AH73" i="14"/>
  <c r="Q73" i="14"/>
  <c r="L73" i="14"/>
  <c r="AI73" i="14"/>
  <c r="AK73" i="14" s="1"/>
  <c r="J73" i="14"/>
  <c r="R73" i="14"/>
  <c r="X73" i="14"/>
  <c r="C72" i="14"/>
  <c r="D72" i="14" s="1"/>
  <c r="A74" i="14"/>
  <c r="J74" i="14" s="1"/>
  <c r="AD73" i="14"/>
  <c r="AF73" i="14"/>
  <c r="Y73" i="14"/>
  <c r="M73" i="14"/>
  <c r="W73" i="14"/>
  <c r="N73" i="14"/>
  <c r="P73" i="14"/>
  <c r="E73" i="14"/>
  <c r="AE73" i="14"/>
  <c r="AC73" i="14"/>
  <c r="F73" i="14"/>
  <c r="U73" i="14"/>
  <c r="K73" i="14"/>
  <c r="S73" i="14"/>
  <c r="C73" i="14"/>
  <c r="AJ73" i="14"/>
  <c r="AL73" i="14" s="1"/>
  <c r="AF74" i="14" l="1"/>
  <c r="I74" i="14"/>
  <c r="G74" i="14"/>
  <c r="AD74" i="14"/>
  <c r="L74" i="14"/>
  <c r="AC74" i="14"/>
  <c r="M74" i="14"/>
  <c r="R74" i="14"/>
  <c r="B74" i="14"/>
  <c r="AJ74" i="14" s="1"/>
  <c r="AL74" i="14" s="1"/>
  <c r="E74" i="14"/>
  <c r="AE74" i="14"/>
  <c r="AH74" i="14"/>
  <c r="H74" i="14"/>
  <c r="K74" i="14"/>
  <c r="O74" i="14"/>
  <c r="Q74" i="14"/>
  <c r="V74" i="14"/>
  <c r="A75" i="14"/>
  <c r="P75" i="14" s="1"/>
  <c r="Z74" i="14"/>
  <c r="AI74" i="14"/>
  <c r="AK74" i="14" s="1"/>
  <c r="AA74" i="14"/>
  <c r="T74" i="14"/>
  <c r="X74" i="14"/>
  <c r="U74" i="14"/>
  <c r="W74" i="14"/>
  <c r="AB74" i="14"/>
  <c r="AG74" i="14"/>
  <c r="Y74" i="14"/>
  <c r="S74" i="14"/>
  <c r="P74" i="14"/>
  <c r="F74" i="14"/>
  <c r="N74" i="14"/>
  <c r="D73" i="14"/>
  <c r="AC75" i="14" l="1"/>
  <c r="U75" i="14"/>
  <c r="M75" i="14"/>
  <c r="T75" i="14"/>
  <c r="Z75" i="14"/>
  <c r="S75" i="14"/>
  <c r="AE75" i="14"/>
  <c r="R75" i="14"/>
  <c r="A76" i="14"/>
  <c r="R76" i="14" s="1"/>
  <c r="AB75" i="14"/>
  <c r="AD75" i="14"/>
  <c r="Y75" i="14"/>
  <c r="V75" i="14"/>
  <c r="F75" i="14"/>
  <c r="I75" i="14"/>
  <c r="G75" i="14"/>
  <c r="X75" i="14"/>
  <c r="B75" i="14"/>
  <c r="AJ75" i="14" s="1"/>
  <c r="AL75" i="14" s="1"/>
  <c r="AG75" i="14"/>
  <c r="AI75" i="14"/>
  <c r="AK75" i="14" s="1"/>
  <c r="AA75" i="14"/>
  <c r="W75" i="14"/>
  <c r="Q75" i="14"/>
  <c r="J75" i="14"/>
  <c r="L75" i="14"/>
  <c r="C74" i="14"/>
  <c r="D74" i="14" s="1"/>
  <c r="E75" i="14"/>
  <c r="AF75" i="14"/>
  <c r="AH75" i="14"/>
  <c r="H75" i="14"/>
  <c r="N75" i="14"/>
  <c r="K75" i="14"/>
  <c r="O75" i="14"/>
  <c r="A77" i="14" l="1"/>
  <c r="F76" i="14"/>
  <c r="J76" i="14"/>
  <c r="AE76" i="14"/>
  <c r="Y76" i="14"/>
  <c r="Z76" i="14"/>
  <c r="AI76" i="14"/>
  <c r="AK76" i="14" s="1"/>
  <c r="AF76" i="14"/>
  <c r="M76" i="14"/>
  <c r="AA76" i="14"/>
  <c r="W76" i="14"/>
  <c r="P76" i="14"/>
  <c r="Q76" i="14"/>
  <c r="I76" i="14"/>
  <c r="G76" i="14"/>
  <c r="V76" i="14"/>
  <c r="C75" i="14"/>
  <c r="E76" i="14"/>
  <c r="AB76" i="14"/>
  <c r="AC76" i="14"/>
  <c r="K76" i="14"/>
  <c r="L76" i="14"/>
  <c r="O76" i="14"/>
  <c r="S76" i="14"/>
  <c r="N76" i="14"/>
  <c r="B76" i="14"/>
  <c r="C76" i="14" s="1"/>
  <c r="AD76" i="14"/>
  <c r="AG76" i="14"/>
  <c r="AH76" i="14"/>
  <c r="T76" i="14"/>
  <c r="H76" i="14"/>
  <c r="U76" i="14"/>
  <c r="X76" i="14"/>
  <c r="I77" i="14"/>
  <c r="X77" i="14"/>
  <c r="T77" i="14"/>
  <c r="P77" i="14"/>
  <c r="L77" i="14"/>
  <c r="G77" i="14"/>
  <c r="V77" i="14"/>
  <c r="Q77" i="14"/>
  <c r="K77" i="14"/>
  <c r="R77" i="14"/>
  <c r="J77" i="14"/>
  <c r="S77" i="14"/>
  <c r="H77" i="14"/>
  <c r="U77" i="14"/>
  <c r="F77" i="14"/>
  <c r="N77" i="14"/>
  <c r="M77" i="14"/>
  <c r="O77" i="14"/>
  <c r="W77" i="14"/>
  <c r="Y77" i="14"/>
  <c r="AA77" i="14"/>
  <c r="AH77" i="14"/>
  <c r="AC77" i="14"/>
  <c r="AF77" i="14"/>
  <c r="AG77" i="14"/>
  <c r="AI77" i="14"/>
  <c r="AK77" i="14" s="1"/>
  <c r="AD77" i="14"/>
  <c r="Z77" i="14"/>
  <c r="E77" i="14"/>
  <c r="AE77" i="14"/>
  <c r="AB77" i="14"/>
  <c r="D75" i="14"/>
  <c r="A78" i="14"/>
  <c r="B77" i="14"/>
  <c r="AJ76" i="14" l="1"/>
  <c r="AL76" i="14" s="1"/>
  <c r="V78" i="14"/>
  <c r="R78" i="14"/>
  <c r="N78" i="14"/>
  <c r="J78" i="14"/>
  <c r="T78" i="14"/>
  <c r="O78" i="14"/>
  <c r="H78" i="14"/>
  <c r="U78" i="14"/>
  <c r="M78" i="14"/>
  <c r="F78" i="14"/>
  <c r="S78" i="14"/>
  <c r="K78" i="14"/>
  <c r="P78" i="14"/>
  <c r="L78" i="14"/>
  <c r="Q78" i="14"/>
  <c r="X78" i="14"/>
  <c r="W78" i="14"/>
  <c r="G78" i="14"/>
  <c r="I78" i="14"/>
  <c r="AA78" i="14"/>
  <c r="Y78" i="14"/>
  <c r="AH78" i="14"/>
  <c r="AC78" i="14"/>
  <c r="AG78" i="14"/>
  <c r="AI78" i="14"/>
  <c r="AK78" i="14" s="1"/>
  <c r="Z78" i="14"/>
  <c r="AF78" i="14"/>
  <c r="AE78" i="14"/>
  <c r="AD78" i="14"/>
  <c r="AB78" i="14"/>
  <c r="E78" i="14"/>
  <c r="C77" i="14"/>
  <c r="D76" i="14"/>
  <c r="A79" i="14"/>
  <c r="B78" i="14"/>
  <c r="C78" i="14" s="1"/>
  <c r="AJ77" i="14"/>
  <c r="AL77" i="14" s="1"/>
  <c r="X79" i="14" l="1"/>
  <c r="T79" i="14"/>
  <c r="P79" i="14"/>
  <c r="L79" i="14"/>
  <c r="G79" i="14"/>
  <c r="W79" i="14"/>
  <c r="R79" i="14"/>
  <c r="M79" i="14"/>
  <c r="F79" i="14"/>
  <c r="Q79" i="14"/>
  <c r="J79" i="14"/>
  <c r="U79" i="14"/>
  <c r="K79" i="14"/>
  <c r="V79" i="14"/>
  <c r="H79" i="14"/>
  <c r="N79" i="14"/>
  <c r="S79" i="14"/>
  <c r="I79" i="14"/>
  <c r="O79" i="14"/>
  <c r="AA79" i="14"/>
  <c r="Y79" i="14"/>
  <c r="AC79" i="14"/>
  <c r="AH79" i="14"/>
  <c r="AI79" i="14"/>
  <c r="AK79" i="14" s="1"/>
  <c r="AD79" i="14"/>
  <c r="AE79" i="14"/>
  <c r="AF79" i="14"/>
  <c r="Z79" i="14"/>
  <c r="AB79" i="14"/>
  <c r="E79" i="14"/>
  <c r="AG79" i="14"/>
  <c r="D77" i="14"/>
  <c r="AJ78" i="14"/>
  <c r="AL78" i="14" s="1"/>
  <c r="B79" i="14"/>
  <c r="C79" i="14" s="1"/>
  <c r="A80" i="14"/>
  <c r="D78" i="14"/>
  <c r="V80" i="14" l="1"/>
  <c r="R80" i="14"/>
  <c r="N80" i="14"/>
  <c r="J80" i="14"/>
  <c r="U80" i="14"/>
  <c r="P80" i="14"/>
  <c r="K80" i="14"/>
  <c r="T80" i="14"/>
  <c r="M80" i="14"/>
  <c r="F80" i="14"/>
  <c r="I80" i="14"/>
  <c r="W80" i="14"/>
  <c r="L80" i="14"/>
  <c r="Q80" i="14"/>
  <c r="H80" i="14"/>
  <c r="X80" i="14"/>
  <c r="S80" i="14"/>
  <c r="O80" i="14"/>
  <c r="G80" i="14"/>
  <c r="Y80" i="14"/>
  <c r="AA80" i="14"/>
  <c r="AH80" i="14"/>
  <c r="AC80" i="14"/>
  <c r="AE80" i="14"/>
  <c r="AF80" i="14"/>
  <c r="AG80" i="14"/>
  <c r="AB80" i="14"/>
  <c r="AI80" i="14"/>
  <c r="AK80" i="14" s="1"/>
  <c r="AD80" i="14"/>
  <c r="Z80" i="14"/>
  <c r="E80" i="14"/>
  <c r="A81" i="14"/>
  <c r="AJ79" i="14"/>
  <c r="AL79" i="14" s="1"/>
  <c r="B80" i="14"/>
  <c r="D79" i="14"/>
  <c r="I81" i="14" l="1"/>
  <c r="X81" i="14"/>
  <c r="T81" i="14"/>
  <c r="P81" i="14"/>
  <c r="L81" i="14"/>
  <c r="G81" i="14"/>
  <c r="S81" i="14"/>
  <c r="N81" i="14"/>
  <c r="H81" i="14"/>
  <c r="W81" i="14"/>
  <c r="Q81" i="14"/>
  <c r="J81" i="14"/>
  <c r="V81" i="14"/>
  <c r="M81" i="14"/>
  <c r="K81" i="14"/>
  <c r="F81" i="14"/>
  <c r="U81" i="14"/>
  <c r="R81" i="14"/>
  <c r="O81" i="14"/>
  <c r="Y81" i="14"/>
  <c r="AA81" i="14"/>
  <c r="AH81" i="14"/>
  <c r="AC81" i="14"/>
  <c r="AF81" i="14"/>
  <c r="AG81" i="14"/>
  <c r="AI81" i="14"/>
  <c r="AK81" i="14" s="1"/>
  <c r="AD81" i="14"/>
  <c r="AB81" i="14"/>
  <c r="AE81" i="14"/>
  <c r="Z81" i="14"/>
  <c r="E81" i="14"/>
  <c r="A82" i="14"/>
  <c r="B81" i="14"/>
  <c r="C81" i="14" s="1"/>
  <c r="AJ80" i="14"/>
  <c r="AL80" i="14" s="1"/>
  <c r="C80" i="14"/>
  <c r="D80" i="14" s="1"/>
  <c r="V82" i="14" l="1"/>
  <c r="R82" i="14"/>
  <c r="N82" i="14"/>
  <c r="J82" i="14"/>
  <c r="I82" i="14"/>
  <c r="W82" i="14"/>
  <c r="Q82" i="14"/>
  <c r="L82" i="14"/>
  <c r="F82" i="14"/>
  <c r="T82" i="14"/>
  <c r="M82" i="14"/>
  <c r="X82" i="14"/>
  <c r="O82" i="14"/>
  <c r="S82" i="14"/>
  <c r="G82" i="14"/>
  <c r="H82" i="14"/>
  <c r="K82" i="14"/>
  <c r="P82" i="14"/>
  <c r="U82" i="14"/>
  <c r="Y82" i="14"/>
  <c r="AA82" i="14"/>
  <c r="AH82" i="14"/>
  <c r="AC82" i="14"/>
  <c r="AG82" i="14"/>
  <c r="AI82" i="14"/>
  <c r="AK82" i="14" s="1"/>
  <c r="AE82" i="14"/>
  <c r="AD82" i="14"/>
  <c r="AF82" i="14"/>
  <c r="Z82" i="14"/>
  <c r="AB82" i="14"/>
  <c r="E82" i="14"/>
  <c r="A83" i="14"/>
  <c r="B82" i="14"/>
  <c r="AJ81" i="14"/>
  <c r="AL81" i="14" s="1"/>
  <c r="D81" i="14"/>
  <c r="X83" i="14" l="1"/>
  <c r="T83" i="14"/>
  <c r="P83" i="14"/>
  <c r="L83" i="14"/>
  <c r="G83" i="14"/>
  <c r="U83" i="14"/>
  <c r="O83" i="14"/>
  <c r="J83" i="14"/>
  <c r="I83" i="14"/>
  <c r="W83" i="14"/>
  <c r="Q83" i="14"/>
  <c r="H83" i="14"/>
  <c r="N83" i="14"/>
  <c r="M83" i="14"/>
  <c r="V83" i="14"/>
  <c r="F83" i="14"/>
  <c r="R83" i="14"/>
  <c r="S83" i="14"/>
  <c r="K83" i="14"/>
  <c r="AA83" i="14"/>
  <c r="Y83" i="14"/>
  <c r="AC83" i="14"/>
  <c r="AH83" i="14"/>
  <c r="AI83" i="14"/>
  <c r="AD83" i="14"/>
  <c r="AE83" i="14"/>
  <c r="AF83" i="14"/>
  <c r="Z83" i="14"/>
  <c r="AG83" i="14"/>
  <c r="AB83" i="14"/>
  <c r="E83" i="14"/>
  <c r="AJ82" i="14"/>
  <c r="AL82" i="14" s="1"/>
  <c r="C82" i="14"/>
  <c r="B83" i="14"/>
  <c r="AK83" i="14" l="1"/>
  <c r="D82" i="14"/>
  <c r="AJ83" i="14"/>
  <c r="C83" i="14"/>
  <c r="D83" i="14" s="1"/>
  <c r="AL83" i="14" l="1"/>
  <c r="J41" i="8" l="1"/>
  <c r="J36" i="8"/>
  <c r="J31" i="8"/>
  <c r="J20" i="8"/>
  <c r="J38" i="8"/>
  <c r="J35" i="8"/>
  <c r="J30" i="8"/>
  <c r="J28" i="8"/>
  <c r="J29" i="8"/>
  <c r="J16" i="8"/>
  <c r="J18" i="8"/>
  <c r="J24" i="8"/>
  <c r="J23" i="8"/>
  <c r="J15" i="8"/>
  <c r="J17" i="8"/>
  <c r="J39" i="8"/>
  <c r="J19" i="8"/>
  <c r="J25" i="8"/>
  <c r="J32" i="8"/>
  <c r="J34" i="8"/>
  <c r="J37" i="8"/>
  <c r="J22" i="8"/>
  <c r="J26" i="8"/>
  <c r="J40" i="8"/>
  <c r="O20" i="8" l="1"/>
  <c r="K20" i="8"/>
  <c r="L20" i="8" s="1"/>
  <c r="M20" i="8" s="1"/>
  <c r="N20" i="8" s="1"/>
  <c r="S20" i="8"/>
  <c r="T20" i="8" s="1"/>
  <c r="U20" i="8" s="1"/>
  <c r="V20" i="8" s="1"/>
  <c r="O26" i="8"/>
  <c r="S26" i="8"/>
  <c r="K26" i="8"/>
  <c r="L26" i="8" s="1"/>
  <c r="M26" i="8" s="1"/>
  <c r="N26" i="8" s="1"/>
  <c r="O32" i="8"/>
  <c r="S32" i="8"/>
  <c r="T32" i="8" s="1"/>
  <c r="U32" i="8" s="1"/>
  <c r="V32" i="8" s="1"/>
  <c r="K32" i="8"/>
  <c r="S17" i="8"/>
  <c r="T17" i="8" s="1"/>
  <c r="U17" i="8" s="1"/>
  <c r="V17" i="8" s="1"/>
  <c r="K17" i="8"/>
  <c r="L17" i="8" s="1"/>
  <c r="M17" i="8" s="1"/>
  <c r="N17" i="8" s="1"/>
  <c r="O17" i="8"/>
  <c r="P17" i="8" s="1"/>
  <c r="Q17" i="8" s="1"/>
  <c r="R17" i="8" s="1"/>
  <c r="S18" i="8"/>
  <c r="K18" i="8"/>
  <c r="O18" i="8"/>
  <c r="P18" i="8" s="1"/>
  <c r="Q18" i="8" s="1"/>
  <c r="K30" i="8"/>
  <c r="O30" i="8"/>
  <c r="P30" i="8" s="1"/>
  <c r="Q30" i="8" s="1"/>
  <c r="R30" i="8" s="1"/>
  <c r="S30" i="8"/>
  <c r="T30" i="8" s="1"/>
  <c r="U30" i="8" s="1"/>
  <c r="V30" i="8" s="1"/>
  <c r="K31" i="8"/>
  <c r="L31" i="8" s="1"/>
  <c r="M31" i="8" s="1"/>
  <c r="N31" i="8" s="1"/>
  <c r="S31" i="8"/>
  <c r="O31" i="8"/>
  <c r="P31" i="8" s="1"/>
  <c r="Q31" i="8" s="1"/>
  <c r="R31" i="8" s="1"/>
  <c r="O28" i="8"/>
  <c r="P28" i="8" s="1"/>
  <c r="Q28" i="8" s="1"/>
  <c r="R28" i="8" s="1"/>
  <c r="K28" i="8"/>
  <c r="L28" i="8" s="1"/>
  <c r="M28" i="8" s="1"/>
  <c r="N28" i="8" s="1"/>
  <c r="S28" i="8"/>
  <c r="T28" i="8" s="1"/>
  <c r="U28" i="8" s="1"/>
  <c r="V28" i="8" s="1"/>
  <c r="K22" i="8"/>
  <c r="O22" i="8"/>
  <c r="S22" i="8"/>
  <c r="T22" i="8" s="1"/>
  <c r="U22" i="8" s="1"/>
  <c r="V22" i="8" s="1"/>
  <c r="S25" i="8"/>
  <c r="T25" i="8" s="1"/>
  <c r="U25" i="8" s="1"/>
  <c r="V25" i="8" s="1"/>
  <c r="O25" i="8"/>
  <c r="K25" i="8"/>
  <c r="L25" i="8" s="1"/>
  <c r="M25" i="8" s="1"/>
  <c r="N25" i="8" s="1"/>
  <c r="K15" i="8"/>
  <c r="S15" i="8"/>
  <c r="O15" i="8"/>
  <c r="O16" i="8"/>
  <c r="P16" i="8" s="1"/>
  <c r="Q16" i="8" s="1"/>
  <c r="R16" i="8" s="1"/>
  <c r="S16" i="8"/>
  <c r="T16" i="8" s="1"/>
  <c r="U16" i="8" s="1"/>
  <c r="V16" i="8" s="1"/>
  <c r="K16" i="8"/>
  <c r="L16" i="8" s="1"/>
  <c r="M16" i="8" s="1"/>
  <c r="N16" i="8" s="1"/>
  <c r="K35" i="8"/>
  <c r="L35" i="8" s="1"/>
  <c r="M35" i="8" s="1"/>
  <c r="N35" i="8" s="1"/>
  <c r="S35" i="8"/>
  <c r="T35" i="8" s="1"/>
  <c r="U35" i="8" s="1"/>
  <c r="V35" i="8" s="1"/>
  <c r="O35" i="8"/>
  <c r="P35" i="8" s="1"/>
  <c r="Q35" i="8" s="1"/>
  <c r="R35" i="8" s="1"/>
  <c r="O36" i="8"/>
  <c r="S36" i="8"/>
  <c r="K36" i="8"/>
  <c r="L36" i="8" s="1"/>
  <c r="M36" i="8" s="1"/>
  <c r="N36" i="8" s="1"/>
  <c r="O40" i="8"/>
  <c r="P40" i="8" s="1"/>
  <c r="Q40" i="8" s="1"/>
  <c r="R40" i="8" s="1"/>
  <c r="K40" i="8"/>
  <c r="L40" i="8" s="1"/>
  <c r="M40" i="8" s="1"/>
  <c r="N40" i="8" s="1"/>
  <c r="S40" i="8"/>
  <c r="T40" i="8" s="1"/>
  <c r="U40" i="8" s="1"/>
  <c r="V40" i="8" s="1"/>
  <c r="O34" i="8"/>
  <c r="P34" i="8" s="1"/>
  <c r="Q34" i="8" s="1"/>
  <c r="R34" i="8" s="1"/>
  <c r="S34" i="8"/>
  <c r="T34" i="8" s="1"/>
  <c r="U34" i="8" s="1"/>
  <c r="V34" i="8" s="1"/>
  <c r="K34" i="8"/>
  <c r="L34" i="8" s="1"/>
  <c r="M34" i="8" s="1"/>
  <c r="N34" i="8" s="1"/>
  <c r="K39" i="8"/>
  <c r="L39" i="8" s="1"/>
  <c r="M39" i="8" s="1"/>
  <c r="N39" i="8" s="1"/>
  <c r="S39" i="8"/>
  <c r="T39" i="8" s="1"/>
  <c r="U39" i="8" s="1"/>
  <c r="V39" i="8" s="1"/>
  <c r="O39" i="8"/>
  <c r="P39" i="8" s="1"/>
  <c r="Q39" i="8" s="1"/>
  <c r="R39" i="8" s="1"/>
  <c r="O24" i="8"/>
  <c r="S24" i="8"/>
  <c r="K24" i="8"/>
  <c r="L24" i="8" s="1"/>
  <c r="M24" i="8" s="1"/>
  <c r="N24" i="8" s="1"/>
  <c r="S37" i="8"/>
  <c r="T37" i="8" s="1"/>
  <c r="U37" i="8" s="1"/>
  <c r="V37" i="8" s="1"/>
  <c r="O37" i="8"/>
  <c r="P37" i="8" s="1"/>
  <c r="Q37" i="8" s="1"/>
  <c r="R37" i="8" s="1"/>
  <c r="K37" i="8"/>
  <c r="L37" i="8" s="1"/>
  <c r="M37" i="8" s="1"/>
  <c r="N37" i="8" s="1"/>
  <c r="K19" i="8"/>
  <c r="L19" i="8" s="1"/>
  <c r="M19" i="8" s="1"/>
  <c r="N19" i="8" s="1"/>
  <c r="O19" i="8"/>
  <c r="P19" i="8" s="1"/>
  <c r="Q19" i="8" s="1"/>
  <c r="R19" i="8" s="1"/>
  <c r="S19" i="8"/>
  <c r="T19" i="8" s="1"/>
  <c r="U19" i="8" s="1"/>
  <c r="V19" i="8" s="1"/>
  <c r="K23" i="8"/>
  <c r="L23" i="8" s="1"/>
  <c r="M23" i="8" s="1"/>
  <c r="N23" i="8" s="1"/>
  <c r="S23" i="8"/>
  <c r="T23" i="8" s="1"/>
  <c r="U23" i="8" s="1"/>
  <c r="V23" i="8" s="1"/>
  <c r="O23" i="8"/>
  <c r="P23" i="8" s="1"/>
  <c r="Q23" i="8" s="1"/>
  <c r="R23" i="8" s="1"/>
  <c r="S29" i="8"/>
  <c r="K29" i="8"/>
  <c r="L29" i="8" s="1"/>
  <c r="M29" i="8" s="1"/>
  <c r="N29" i="8" s="1"/>
  <c r="O29" i="8"/>
  <c r="P29" i="8" s="1"/>
  <c r="Q29" i="8" s="1"/>
  <c r="R29" i="8" s="1"/>
  <c r="S38" i="8"/>
  <c r="T38" i="8" s="1"/>
  <c r="U38" i="8" s="1"/>
  <c r="V38" i="8" s="1"/>
  <c r="K38" i="8"/>
  <c r="L38" i="8" s="1"/>
  <c r="M38" i="8" s="1"/>
  <c r="N38" i="8" s="1"/>
  <c r="O38" i="8"/>
  <c r="P38" i="8" s="1"/>
  <c r="Q38" i="8" s="1"/>
  <c r="R38" i="8" s="1"/>
  <c r="S41" i="8"/>
  <c r="T41" i="8" s="1"/>
  <c r="U41" i="8" s="1"/>
  <c r="V41" i="8" s="1"/>
  <c r="K41" i="8"/>
  <c r="L41" i="8" s="1"/>
  <c r="M41" i="8" s="1"/>
  <c r="N41" i="8" s="1"/>
  <c r="O41" i="8"/>
  <c r="P41" i="8" s="1"/>
  <c r="Q41" i="8" s="1"/>
  <c r="R41" i="8" s="1"/>
  <c r="T18" i="8"/>
  <c r="L18" i="8"/>
  <c r="L22" i="8"/>
  <c r="M22" i="8" s="1"/>
  <c r="N22" i="8" s="1"/>
  <c r="P32" i="8"/>
  <c r="Q32" i="8" s="1"/>
  <c r="R32" i="8" s="1"/>
  <c r="P25" i="8"/>
  <c r="Q25" i="8" s="1"/>
  <c r="R25" i="8" s="1"/>
  <c r="P22" i="8"/>
  <c r="Q22" i="8" s="1"/>
  <c r="R22" i="8" s="1"/>
  <c r="L30" i="8"/>
  <c r="M30" i="8" s="1"/>
  <c r="N30" i="8" s="1"/>
  <c r="P24" i="8"/>
  <c r="Q24" i="8" s="1"/>
  <c r="R24" i="8" s="1"/>
  <c r="T24" i="8"/>
  <c r="U24" i="8" s="1"/>
  <c r="V24" i="8" s="1"/>
  <c r="P20" i="8"/>
  <c r="Q20" i="8" s="1"/>
  <c r="P36" i="8"/>
  <c r="Q36" i="8" s="1"/>
  <c r="R36" i="8" s="1"/>
  <c r="T36" i="8"/>
  <c r="U36" i="8" s="1"/>
  <c r="V36" i="8" s="1"/>
  <c r="T26" i="8"/>
  <c r="U26" i="8" s="1"/>
  <c r="V26" i="8" s="1"/>
  <c r="P26" i="8"/>
  <c r="Q26" i="8" s="1"/>
  <c r="R26" i="8" s="1"/>
  <c r="P15" i="8"/>
  <c r="T31" i="8"/>
  <c r="U31" i="8" s="1"/>
  <c r="V31" i="8" s="1"/>
  <c r="T29" i="8"/>
  <c r="U29" i="8" s="1"/>
  <c r="V29" i="8" s="1"/>
  <c r="L32" i="8"/>
  <c r="M32" i="8" s="1"/>
  <c r="N32" i="8" s="1"/>
  <c r="A29" i="8" l="1"/>
  <c r="A37" i="8"/>
  <c r="A40" i="8"/>
  <c r="A34" i="8"/>
  <c r="A39" i="8"/>
  <c r="A28" i="8"/>
  <c r="A36" i="8"/>
  <c r="A35" i="8"/>
  <c r="A22" i="8"/>
  <c r="A23" i="8"/>
  <c r="A16" i="8"/>
  <c r="A24" i="8"/>
  <c r="A38" i="8"/>
  <c r="A30" i="8"/>
  <c r="A17" i="8"/>
  <c r="A32" i="8"/>
  <c r="A41" i="8"/>
  <c r="A26" i="8"/>
  <c r="A31" i="8"/>
  <c r="A25" i="8"/>
  <c r="A19" i="8"/>
  <c r="R20" i="8"/>
  <c r="A20" i="8" s="1"/>
  <c r="U18" i="8"/>
  <c r="U42" i="8" s="1"/>
  <c r="R18" i="8"/>
  <c r="M18" i="8"/>
  <c r="T15" i="8"/>
  <c r="U15" i="8" s="1"/>
  <c r="V15" i="8" s="1"/>
  <c r="L15" i="8"/>
  <c r="M15" i="8" s="1"/>
  <c r="M42" i="8" s="1"/>
  <c r="F14" i="19" s="1"/>
  <c r="S42" i="8"/>
  <c r="K42" i="8"/>
  <c r="P42" i="8"/>
  <c r="Q15" i="8"/>
  <c r="R15" i="8" s="1"/>
  <c r="O42" i="8"/>
  <c r="R42" i="8" l="1"/>
  <c r="N18" i="19" s="1"/>
  <c r="N51" i="19" s="1"/>
  <c r="Q42" i="8"/>
  <c r="N14" i="19" s="1"/>
  <c r="V18" i="8"/>
  <c r="N18" i="8"/>
  <c r="L42" i="8"/>
  <c r="T42" i="8"/>
  <c r="Q14" i="19" s="1"/>
  <c r="N15" i="8"/>
  <c r="G14" i="19"/>
  <c r="K14" i="19" s="1"/>
  <c r="F50" i="19"/>
  <c r="N19" i="19" l="1"/>
  <c r="N50" i="19"/>
  <c r="N52" i="19" s="1"/>
  <c r="N42" i="8"/>
  <c r="F18" i="19" s="1"/>
  <c r="G18" i="19" s="1"/>
  <c r="G51" i="19" s="1"/>
  <c r="A15" i="8"/>
  <c r="V42" i="8"/>
  <c r="Q18" i="19" s="1"/>
  <c r="Q51" i="19" s="1"/>
  <c r="A18" i="8"/>
  <c r="Q50" i="19"/>
  <c r="T14" i="19"/>
  <c r="K50" i="19"/>
  <c r="G50" i="19"/>
  <c r="E5" i="17" l="1"/>
  <c r="Q19" i="19"/>
  <c r="K18" i="19"/>
  <c r="G52" i="19"/>
  <c r="F51" i="19"/>
  <c r="F52" i="19" s="1"/>
  <c r="G19" i="19"/>
  <c r="F19" i="19"/>
  <c r="Q52" i="19"/>
  <c r="G5" i="17"/>
  <c r="T5" i="17"/>
  <c r="V5" i="17" s="1"/>
  <c r="J5" i="17"/>
  <c r="I5" i="17"/>
  <c r="A1" i="8"/>
  <c r="A1" i="17" s="1"/>
  <c r="A6" i="17" s="1"/>
  <c r="E6" i="17" s="1"/>
  <c r="AD5" i="17"/>
  <c r="AF5" i="17" s="1"/>
  <c r="H5" i="17"/>
  <c r="Y5" i="17"/>
  <c r="AA5" i="17" s="1"/>
  <c r="AB5" i="17"/>
  <c r="AG5" i="17"/>
  <c r="W5" i="17"/>
  <c r="AC5" i="17"/>
  <c r="AH5" i="17"/>
  <c r="X5" i="17"/>
  <c r="K51" i="19"/>
  <c r="K52" i="19" s="1"/>
  <c r="T18" i="19"/>
  <c r="T19" i="19" s="1"/>
  <c r="K19" i="19"/>
  <c r="T50" i="19"/>
  <c r="A14" i="19"/>
  <c r="AI5" i="17" l="1"/>
  <c r="X6" i="17"/>
  <c r="AD6" i="17"/>
  <c r="AF6" i="17" s="1"/>
  <c r="T6" i="17"/>
  <c r="V6" i="17" s="1"/>
  <c r="H6" i="17"/>
  <c r="AC6" i="17"/>
  <c r="A7" i="17"/>
  <c r="AH6" i="17"/>
  <c r="Y6" i="17"/>
  <c r="AA6" i="17" s="1"/>
  <c r="J6" i="17"/>
  <c r="G6" i="17"/>
  <c r="I6" i="17"/>
  <c r="AG6" i="17"/>
  <c r="AB6" i="17"/>
  <c r="W6" i="17"/>
  <c r="B6" i="17"/>
  <c r="C6" i="17" s="1"/>
  <c r="D6" i="17" s="1"/>
  <c r="A15" i="19"/>
  <c r="A16" i="19" s="1"/>
  <c r="A19" i="19"/>
  <c r="T51" i="19"/>
  <c r="A51" i="19" s="1"/>
  <c r="A50" i="19"/>
  <c r="A8" i="17" l="1"/>
  <c r="E7" i="17"/>
  <c r="Y7" i="17"/>
  <c r="AA7" i="17" s="1"/>
  <c r="T7" i="17"/>
  <c r="V7" i="17" s="1"/>
  <c r="G7" i="17"/>
  <c r="B7" i="17"/>
  <c r="C7" i="17" s="1"/>
  <c r="D7" i="17" s="1"/>
  <c r="AD7" i="17"/>
  <c r="AF7" i="17" s="1"/>
  <c r="H7" i="17"/>
  <c r="AG7" i="17"/>
  <c r="AC7" i="17"/>
  <c r="I7" i="17"/>
  <c r="X7" i="17"/>
  <c r="J7" i="17"/>
  <c r="W7" i="17"/>
  <c r="AH7" i="17"/>
  <c r="AB7" i="17"/>
  <c r="AH8" i="17"/>
  <c r="AB8" i="17"/>
  <c r="J8" i="17"/>
  <c r="G8" i="17"/>
  <c r="H8" i="17"/>
  <c r="AD8" i="17"/>
  <c r="AF8" i="17" s="1"/>
  <c r="Y8" i="17"/>
  <c r="AA8" i="17" s="1"/>
  <c r="AC8" i="17"/>
  <c r="W8" i="17"/>
  <c r="B8" i="17"/>
  <c r="C8" i="17" s="1"/>
  <c r="D8" i="17" s="1"/>
  <c r="X8" i="17"/>
  <c r="AG8" i="17"/>
  <c r="I8" i="17"/>
  <c r="T8" i="17"/>
  <c r="V8" i="17" s="1"/>
  <c r="AI6" i="17"/>
  <c r="AJ5" i="17"/>
  <c r="AL5" i="17" s="1"/>
  <c r="AK5" i="17"/>
  <c r="A17" i="19"/>
  <c r="A18" i="19" s="1"/>
  <c r="T52" i="19"/>
  <c r="A52" i="19" s="1"/>
  <c r="A9" i="17" l="1"/>
  <c r="E8" i="17"/>
  <c r="AI8" i="17"/>
  <c r="AK8" i="17" s="1"/>
  <c r="AK6" i="17"/>
  <c r="AJ6" i="17"/>
  <c r="AL6" i="17" s="1"/>
  <c r="AI7" i="17"/>
  <c r="A1" i="19"/>
  <c r="AJ8" i="17" l="1"/>
  <c r="AL8" i="17" s="1"/>
  <c r="A10" i="17"/>
  <c r="E9" i="17"/>
  <c r="AB9" i="17"/>
  <c r="G9" i="17"/>
  <c r="I9" i="17"/>
  <c r="AG9" i="17"/>
  <c r="B9" i="17"/>
  <c r="C9" i="17" s="1"/>
  <c r="D9" i="17" s="1"/>
  <c r="Y9" i="17"/>
  <c r="AA9" i="17" s="1"/>
  <c r="J9" i="17"/>
  <c r="AD9" i="17"/>
  <c r="AF9" i="17" s="1"/>
  <c r="T9" i="17"/>
  <c r="V9" i="17" s="1"/>
  <c r="H9" i="17"/>
  <c r="A11" i="17"/>
  <c r="W9" i="17"/>
  <c r="X9" i="17"/>
  <c r="AH9" i="17"/>
  <c r="AC9" i="17"/>
  <c r="AK7" i="17"/>
  <c r="AJ7" i="17"/>
  <c r="AL7" i="17" s="1"/>
  <c r="AI9" i="17" l="1"/>
  <c r="AK9" i="17" s="1"/>
  <c r="E11" i="17"/>
  <c r="AD11" i="17"/>
  <c r="AF11" i="17" s="1"/>
  <c r="T11" i="17"/>
  <c r="V11" i="17" s="1"/>
  <c r="B11" i="17"/>
  <c r="C11" i="17" s="1"/>
  <c r="D11" i="17" s="1"/>
  <c r="Y11" i="17"/>
  <c r="AA11" i="17" s="1"/>
  <c r="AC11" i="17"/>
  <c r="I11" i="17"/>
  <c r="X11" i="17"/>
  <c r="AB11" i="17"/>
  <c r="AG11" i="17"/>
  <c r="W11" i="17"/>
  <c r="G11" i="17"/>
  <c r="AH11" i="17"/>
  <c r="H11" i="17"/>
  <c r="J11" i="17"/>
  <c r="E10" i="17"/>
  <c r="I10" i="17"/>
  <c r="AD10" i="17"/>
  <c r="AF10" i="17" s="1"/>
  <c r="AH10" i="17"/>
  <c r="AB10" i="17"/>
  <c r="Y10" i="17"/>
  <c r="AA10" i="17" s="1"/>
  <c r="X10" i="17"/>
  <c r="AC10" i="17"/>
  <c r="W10" i="17"/>
  <c r="G10" i="17"/>
  <c r="T10" i="17"/>
  <c r="V10" i="17" s="1"/>
  <c r="AG10" i="17"/>
  <c r="B10" i="17"/>
  <c r="C10" i="17" s="1"/>
  <c r="D10" i="17" s="1"/>
  <c r="H10" i="17"/>
  <c r="J10" i="17"/>
  <c r="A12" i="17"/>
  <c r="AJ9" i="17" l="1"/>
  <c r="AL9" i="17" s="1"/>
  <c r="AI11" i="17"/>
  <c r="AJ11" i="17" s="1"/>
  <c r="AL11" i="17" s="1"/>
  <c r="E12" i="17"/>
  <c r="A13" i="17"/>
  <c r="H12" i="17"/>
  <c r="B12" i="17"/>
  <c r="C12" i="17" s="1"/>
  <c r="D12" i="17" s="1"/>
  <c r="AC12" i="17"/>
  <c r="X12" i="17"/>
  <c r="AH12" i="17"/>
  <c r="AB12" i="17"/>
  <c r="AD12" i="17"/>
  <c r="AF12" i="17" s="1"/>
  <c r="AG12" i="17"/>
  <c r="G12" i="17"/>
  <c r="J12" i="17"/>
  <c r="I12" i="17"/>
  <c r="W12" i="17"/>
  <c r="Y12" i="17"/>
  <c r="AA12" i="17" s="1"/>
  <c r="T12" i="17"/>
  <c r="V12" i="17" s="1"/>
  <c r="AI10" i="17"/>
  <c r="AK11" i="17" l="1"/>
  <c r="AK10" i="17"/>
  <c r="AJ10" i="17"/>
  <c r="AL10" i="17" s="1"/>
  <c r="AI12" i="17"/>
  <c r="A14" i="17"/>
  <c r="E13" i="17"/>
  <c r="W13" i="17"/>
  <c r="AC13" i="17"/>
  <c r="J13" i="17"/>
  <c r="Y13" i="17"/>
  <c r="AA13" i="17" s="1"/>
  <c r="AD13" i="17"/>
  <c r="AF13" i="17" s="1"/>
  <c r="X13" i="17"/>
  <c r="AB13" i="17"/>
  <c r="H13" i="17"/>
  <c r="I13" i="17"/>
  <c r="AH13" i="17"/>
  <c r="B13" i="17"/>
  <c r="C13" i="17" s="1"/>
  <c r="D13" i="17" s="1"/>
  <c r="G13" i="17"/>
  <c r="T13" i="17"/>
  <c r="V13" i="17" s="1"/>
  <c r="AG13" i="17"/>
  <c r="AI13" i="17" l="1"/>
  <c r="AK13" i="17" s="1"/>
  <c r="E14" i="17"/>
  <c r="H14" i="17"/>
  <c r="W14" i="17"/>
  <c r="G14" i="17"/>
  <c r="B14" i="17"/>
  <c r="C14" i="17" s="1"/>
  <c r="D14" i="17" s="1"/>
  <c r="AH14" i="17"/>
  <c r="AD14" i="17"/>
  <c r="AF14" i="17" s="1"/>
  <c r="AB14" i="17"/>
  <c r="X14" i="17"/>
  <c r="Y14" i="17"/>
  <c r="AA14" i="17" s="1"/>
  <c r="AC14" i="17"/>
  <c r="T14" i="17"/>
  <c r="V14" i="17" s="1"/>
  <c r="I14" i="17"/>
  <c r="J14" i="17"/>
  <c r="AG14" i="17"/>
  <c r="AK12" i="17"/>
  <c r="AJ12" i="17"/>
  <c r="AL12" i="17" s="1"/>
  <c r="A15" i="17"/>
  <c r="A16" i="17" s="1"/>
  <c r="AJ13" i="17"/>
  <c r="AL13" i="17" s="1"/>
  <c r="AI14" i="17" l="1"/>
  <c r="A17" i="17"/>
  <c r="E16" i="17"/>
  <c r="W16" i="17"/>
  <c r="Y16" i="17"/>
  <c r="AA16" i="17" s="1"/>
  <c r="I16" i="17"/>
  <c r="AH16" i="17"/>
  <c r="X16" i="17"/>
  <c r="AD16" i="17"/>
  <c r="AF16" i="17" s="1"/>
  <c r="AG16" i="17"/>
  <c r="T16" i="17"/>
  <c r="V16" i="17" s="1"/>
  <c r="G16" i="17"/>
  <c r="J16" i="17"/>
  <c r="H16" i="17"/>
  <c r="AC16" i="17"/>
  <c r="AB16" i="17"/>
  <c r="B16" i="17"/>
  <c r="C16" i="17" s="1"/>
  <c r="D16" i="17" s="1"/>
  <c r="X17" i="17"/>
  <c r="J17" i="17"/>
  <c r="AC17" i="17"/>
  <c r="AG17" i="17"/>
  <c r="E15" i="17"/>
  <c r="H15" i="17"/>
  <c r="B15" i="17"/>
  <c r="C15" i="17" s="1"/>
  <c r="D15" i="17" s="1"/>
  <c r="AB15" i="17"/>
  <c r="AH15" i="17"/>
  <c r="Y15" i="17"/>
  <c r="AA15" i="17" s="1"/>
  <c r="AC15" i="17"/>
  <c r="W15" i="17"/>
  <c r="I15" i="17"/>
  <c r="J15" i="17"/>
  <c r="AG15" i="17"/>
  <c r="AD15" i="17"/>
  <c r="AF15" i="17" s="1"/>
  <c r="X15" i="17"/>
  <c r="T15" i="17"/>
  <c r="V15" i="17" s="1"/>
  <c r="G15" i="17"/>
  <c r="AH17" i="17"/>
  <c r="W17" i="17"/>
  <c r="G17" i="17"/>
  <c r="AK14" i="17"/>
  <c r="AJ14" i="17"/>
  <c r="AL14" i="17" s="1"/>
  <c r="AI15" i="17" l="1"/>
  <c r="AJ15" i="17" s="1"/>
  <c r="AL15" i="17" s="1"/>
  <c r="AI17" i="17"/>
  <c r="E17" i="17"/>
  <c r="Y17" i="17"/>
  <c r="AA17" i="17" s="1"/>
  <c r="T17" i="17"/>
  <c r="V17" i="17" s="1"/>
  <c r="H17" i="17"/>
  <c r="B17" i="17"/>
  <c r="C17" i="17" s="1"/>
  <c r="D17" i="17" s="1"/>
  <c r="AD17" i="17"/>
  <c r="AF17" i="17" s="1"/>
  <c r="AB17" i="17"/>
  <c r="I17" i="17"/>
  <c r="A18" i="17"/>
  <c r="AI16" i="17"/>
  <c r="AK15" i="17"/>
  <c r="AJ17" i="17"/>
  <c r="AL17" i="17" s="1"/>
  <c r="AK17" i="17"/>
  <c r="A19" i="17" l="1"/>
  <c r="AB18" i="17"/>
  <c r="W18" i="17"/>
  <c r="I18" i="17"/>
  <c r="T18" i="17"/>
  <c r="V18" i="17" s="1"/>
  <c r="E18" i="17"/>
  <c r="J18" i="17"/>
  <c r="B18" i="17"/>
  <c r="C18" i="17" s="1"/>
  <c r="D18" i="17" s="1"/>
  <c r="AG18" i="17"/>
  <c r="G18" i="17"/>
  <c r="Y18" i="17"/>
  <c r="AA18" i="17" s="1"/>
  <c r="A20" i="17"/>
  <c r="H18" i="17"/>
  <c r="AD18" i="17"/>
  <c r="AF18" i="17" s="1"/>
  <c r="X18" i="17"/>
  <c r="AH18" i="17"/>
  <c r="AC18" i="17"/>
  <c r="AK16" i="17"/>
  <c r="AJ16" i="17"/>
  <c r="AL16" i="17" s="1"/>
  <c r="E20" i="17" l="1"/>
  <c r="W20" i="17"/>
  <c r="I20" i="17"/>
  <c r="AC20" i="17"/>
  <c r="AB20" i="17"/>
  <c r="J20" i="17"/>
  <c r="H20" i="17"/>
  <c r="T20" i="17"/>
  <c r="V20" i="17" s="1"/>
  <c r="X20" i="17"/>
  <c r="AD20" i="17"/>
  <c r="AF20" i="17" s="1"/>
  <c r="G20" i="17"/>
  <c r="Y20" i="17"/>
  <c r="AA20" i="17" s="1"/>
  <c r="B20" i="17"/>
  <c r="C20" i="17" s="1"/>
  <c r="D20" i="17" s="1"/>
  <c r="AH20" i="17"/>
  <c r="AG20" i="17"/>
  <c r="AI18" i="17"/>
  <c r="E19" i="17"/>
  <c r="AG19" i="17"/>
  <c r="AB19" i="17"/>
  <c r="I19" i="17"/>
  <c r="W19" i="17"/>
  <c r="T19" i="17"/>
  <c r="V19" i="17" s="1"/>
  <c r="X19" i="17"/>
  <c r="AH19" i="17"/>
  <c r="Y19" i="17"/>
  <c r="AA19" i="17" s="1"/>
  <c r="AC19" i="17"/>
  <c r="B19" i="17"/>
  <c r="C19" i="17" s="1"/>
  <c r="D19" i="17" s="1"/>
  <c r="AD19" i="17"/>
  <c r="AF19" i="17" s="1"/>
  <c r="G19" i="17"/>
  <c r="H19" i="17"/>
  <c r="J19" i="17"/>
  <c r="A21" i="17"/>
  <c r="AI19" i="17" l="1"/>
  <c r="AJ18" i="17"/>
  <c r="AL18" i="17" s="1"/>
  <c r="AK18" i="17"/>
  <c r="AJ19" i="17"/>
  <c r="AL19" i="17" s="1"/>
  <c r="AK19" i="17"/>
  <c r="E21" i="17"/>
  <c r="AC21" i="17"/>
  <c r="AG21" i="17"/>
  <c r="X21" i="17"/>
  <c r="H21" i="17"/>
  <c r="G21" i="17"/>
  <c r="J21" i="17"/>
  <c r="AB21" i="17"/>
  <c r="T21" i="17"/>
  <c r="V21" i="17" s="1"/>
  <c r="Y21" i="17"/>
  <c r="AA21" i="17" s="1"/>
  <c r="W21" i="17"/>
  <c r="B21" i="17"/>
  <c r="C21" i="17" s="1"/>
  <c r="D21" i="17" s="1"/>
  <c r="AD21" i="17"/>
  <c r="AF21" i="17" s="1"/>
  <c r="I21" i="17"/>
  <c r="AH21" i="17"/>
  <c r="A22" i="17"/>
  <c r="AI20" i="17"/>
  <c r="AI21" i="17" l="1"/>
  <c r="AJ21" i="17" s="1"/>
  <c r="AL21" i="17" s="1"/>
  <c r="E22" i="17"/>
  <c r="Y22" i="17"/>
  <c r="AA22" i="17" s="1"/>
  <c r="B22" i="17"/>
  <c r="C22" i="17" s="1"/>
  <c r="D22" i="17" s="1"/>
  <c r="J22" i="17"/>
  <c r="A23" i="17"/>
  <c r="T22" i="17"/>
  <c r="V22" i="17" s="1"/>
  <c r="AC22" i="17"/>
  <c r="AD22" i="17"/>
  <c r="AF22" i="17" s="1"/>
  <c r="X22" i="17"/>
  <c r="AH22" i="17"/>
  <c r="G22" i="17"/>
  <c r="H22" i="17"/>
  <c r="I22" i="17"/>
  <c r="AG22" i="17"/>
  <c r="AB22" i="17"/>
  <c r="W22" i="17"/>
  <c r="AJ20" i="17"/>
  <c r="AL20" i="17" s="1"/>
  <c r="AK20" i="17"/>
  <c r="A24" i="17" l="1"/>
  <c r="B24" i="17"/>
  <c r="C24" i="17" s="1"/>
  <c r="D24" i="17" s="1"/>
  <c r="AK21" i="17"/>
  <c r="I24" i="17"/>
  <c r="W24" i="17"/>
  <c r="AH24" i="17"/>
  <c r="AC24" i="17"/>
  <c r="AD24" i="17"/>
  <c r="AF24" i="17" s="1"/>
  <c r="G24" i="17"/>
  <c r="H24" i="17"/>
  <c r="AI22" i="17"/>
  <c r="E23" i="17"/>
  <c r="AC23" i="17"/>
  <c r="AG23" i="17"/>
  <c r="I23" i="17"/>
  <c r="AH23" i="17"/>
  <c r="AD23" i="17"/>
  <c r="AF23" i="17" s="1"/>
  <c r="H23" i="17"/>
  <c r="X23" i="17"/>
  <c r="B23" i="17"/>
  <c r="C23" i="17" s="1"/>
  <c r="D23" i="17" s="1"/>
  <c r="T23" i="17"/>
  <c r="V23" i="17" s="1"/>
  <c r="Y23" i="17"/>
  <c r="AA23" i="17" s="1"/>
  <c r="G23" i="17"/>
  <c r="J23" i="17"/>
  <c r="AB23" i="17"/>
  <c r="W23" i="17"/>
  <c r="AB24" i="17"/>
  <c r="T24" i="17"/>
  <c r="V24" i="17" s="1"/>
  <c r="AG24" i="17"/>
  <c r="E24" i="17" l="1"/>
  <c r="J24" i="17"/>
  <c r="X24" i="17"/>
  <c r="AI24" i="17" s="1"/>
  <c r="Y24" i="17"/>
  <c r="AA24" i="17" s="1"/>
  <c r="A25" i="17"/>
  <c r="AI23" i="17"/>
  <c r="AJ22" i="17"/>
  <c r="AL22" i="17" s="1"/>
  <c r="AK22" i="17"/>
  <c r="E25" i="17" l="1"/>
  <c r="AB25" i="17"/>
  <c r="AD25" i="17"/>
  <c r="AF25" i="17" s="1"/>
  <c r="AH25" i="17"/>
  <c r="AG25" i="17"/>
  <c r="B25" i="17"/>
  <c r="C25" i="17" s="1"/>
  <c r="D25" i="17" s="1"/>
  <c r="H25" i="17"/>
  <c r="Y25" i="17"/>
  <c r="AA25" i="17" s="1"/>
  <c r="G25" i="17"/>
  <c r="AC25" i="17"/>
  <c r="I25" i="17"/>
  <c r="J25" i="17"/>
  <c r="W25" i="17"/>
  <c r="T25" i="17"/>
  <c r="V25" i="17" s="1"/>
  <c r="A26" i="17"/>
  <c r="X25" i="17"/>
  <c r="AK24" i="17"/>
  <c r="AJ24" i="17"/>
  <c r="AL24" i="17" s="1"/>
  <c r="AJ23" i="17"/>
  <c r="AL23" i="17" s="1"/>
  <c r="AK23" i="17"/>
  <c r="AI25" i="17" l="1"/>
  <c r="E26" i="17"/>
  <c r="G26" i="17"/>
  <c r="Y26" i="17"/>
  <c r="AA26" i="17" s="1"/>
  <c r="AH26" i="17"/>
  <c r="I26" i="17"/>
  <c r="J26" i="17"/>
  <c r="X26" i="17"/>
  <c r="AG26" i="17"/>
  <c r="AC26" i="17"/>
  <c r="AD26" i="17"/>
  <c r="AF26" i="17" s="1"/>
  <c r="B26" i="17"/>
  <c r="C26" i="17" s="1"/>
  <c r="D26" i="17" s="1"/>
  <c r="W26" i="17"/>
  <c r="A27" i="17"/>
  <c r="H26" i="17"/>
  <c r="T26" i="17"/>
  <c r="V26" i="17" s="1"/>
  <c r="AB26" i="17"/>
  <c r="AI26" i="17" l="1"/>
  <c r="E27" i="17"/>
  <c r="AD27" i="17"/>
  <c r="AF27" i="17" s="1"/>
  <c r="I27" i="17"/>
  <c r="W27" i="17"/>
  <c r="AG27" i="17"/>
  <c r="B27" i="17"/>
  <c r="C27" i="17" s="1"/>
  <c r="D27" i="17" s="1"/>
  <c r="A28" i="17"/>
  <c r="AC27" i="17"/>
  <c r="AB27" i="17"/>
  <c r="Y27" i="17"/>
  <c r="AA27" i="17" s="1"/>
  <c r="T27" i="17"/>
  <c r="V27" i="17" s="1"/>
  <c r="G27" i="17"/>
  <c r="H27" i="17"/>
  <c r="X27" i="17"/>
  <c r="J27" i="17"/>
  <c r="AH27" i="17"/>
  <c r="AJ25" i="17"/>
  <c r="AL25" i="17" s="1"/>
  <c r="AK25" i="17"/>
  <c r="E28" i="17" l="1"/>
  <c r="AG28" i="17"/>
  <c r="I28" i="17"/>
  <c r="X28" i="17"/>
  <c r="AD28" i="17"/>
  <c r="AF28" i="17" s="1"/>
  <c r="A29" i="17"/>
  <c r="AH28" i="17"/>
  <c r="AB28" i="17"/>
  <c r="H28" i="17"/>
  <c r="B28" i="17"/>
  <c r="C28" i="17" s="1"/>
  <c r="D28" i="17" s="1"/>
  <c r="G28" i="17"/>
  <c r="Y28" i="17"/>
  <c r="AA28" i="17" s="1"/>
  <c r="T28" i="17"/>
  <c r="V28" i="17" s="1"/>
  <c r="AC28" i="17"/>
  <c r="J28" i="17"/>
  <c r="W28" i="17"/>
  <c r="AI27" i="17"/>
  <c r="AK26" i="17"/>
  <c r="AJ26" i="17"/>
  <c r="AL26" i="17" s="1"/>
  <c r="E29" i="17" l="1"/>
  <c r="AC29" i="17"/>
  <c r="AG29" i="17"/>
  <c r="AH29" i="17"/>
  <c r="J29" i="17"/>
  <c r="AD29" i="17"/>
  <c r="AF29" i="17" s="1"/>
  <c r="H29" i="17"/>
  <c r="X29" i="17"/>
  <c r="AI29" i="17" s="1"/>
  <c r="AK29" i="17" s="1"/>
  <c r="T29" i="17"/>
  <c r="V29" i="17" s="1"/>
  <c r="B29" i="17"/>
  <c r="C29" i="17" s="1"/>
  <c r="D29" i="17" s="1"/>
  <c r="G29" i="17"/>
  <c r="W29" i="17"/>
  <c r="I29" i="17"/>
  <c r="Y29" i="17"/>
  <c r="AA29" i="17" s="1"/>
  <c r="AB29" i="17"/>
  <c r="A30" i="17"/>
  <c r="AI28" i="17"/>
  <c r="AJ27" i="17"/>
  <c r="AL27" i="17" s="1"/>
  <c r="AK27" i="17"/>
  <c r="A31" i="17"/>
  <c r="E31" i="17" s="1"/>
  <c r="Y31" i="17" l="1"/>
  <c r="AA31" i="17" s="1"/>
  <c r="B31" i="17"/>
  <c r="C31" i="17" s="1"/>
  <c r="D31" i="17" s="1"/>
  <c r="W31" i="17"/>
  <c r="AB31" i="17"/>
  <c r="I31" i="17"/>
  <c r="AJ29" i="17"/>
  <c r="AL29" i="17" s="1"/>
  <c r="E30" i="17"/>
  <c r="G30" i="17"/>
  <c r="B30" i="17"/>
  <c r="C30" i="17" s="1"/>
  <c r="D30" i="17" s="1"/>
  <c r="AB30" i="17"/>
  <c r="I30" i="17"/>
  <c r="AG30" i="17"/>
  <c r="T30" i="17"/>
  <c r="V30" i="17" s="1"/>
  <c r="H30" i="17"/>
  <c r="AD30" i="17"/>
  <c r="AF30" i="17" s="1"/>
  <c r="AC30" i="17"/>
  <c r="W30" i="17"/>
  <c r="J30" i="17"/>
  <c r="AH30" i="17"/>
  <c r="Y30" i="17"/>
  <c r="AA30" i="17" s="1"/>
  <c r="X30" i="17"/>
  <c r="T31" i="17"/>
  <c r="V31" i="17" s="1"/>
  <c r="AD31" i="17"/>
  <c r="AF31" i="17" s="1"/>
  <c r="AG31" i="17"/>
  <c r="J31" i="17"/>
  <c r="H31" i="17"/>
  <c r="A32" i="17"/>
  <c r="E32" i="17" s="1"/>
  <c r="G31" i="17"/>
  <c r="AK28" i="17"/>
  <c r="AJ28" i="17"/>
  <c r="AL28" i="17" s="1"/>
  <c r="AC31" i="17"/>
  <c r="X31" i="17"/>
  <c r="AH31" i="17"/>
  <c r="AI31" i="17" l="1"/>
  <c r="AK31" i="17" s="1"/>
  <c r="AI30" i="17"/>
  <c r="T32" i="17"/>
  <c r="V32" i="17" s="1"/>
  <c r="H32" i="17"/>
  <c r="W32" i="17"/>
  <c r="AD32" i="17"/>
  <c r="AF32" i="17" s="1"/>
  <c r="G32" i="17"/>
  <c r="A33" i="17"/>
  <c r="E33" i="17" s="1"/>
  <c r="Y32" i="17"/>
  <c r="AA32" i="17" s="1"/>
  <c r="X32" i="17"/>
  <c r="AK30" i="17"/>
  <c r="AJ30" i="17"/>
  <c r="AL30" i="17" s="1"/>
  <c r="B32" i="17"/>
  <c r="C32" i="17" s="1"/>
  <c r="D32" i="17" s="1"/>
  <c r="AH32" i="17"/>
  <c r="I32" i="17"/>
  <c r="AC32" i="17"/>
  <c r="AG32" i="17"/>
  <c r="J32" i="17"/>
  <c r="AB32" i="17"/>
  <c r="AJ31" i="17"/>
  <c r="AL31" i="17" s="1"/>
  <c r="AB33" i="17"/>
  <c r="Y33" i="17"/>
  <c r="AA33" i="17" s="1"/>
  <c r="AD33" i="17"/>
  <c r="AF33" i="17" s="1"/>
  <c r="J33" i="17" l="1"/>
  <c r="G33" i="17"/>
  <c r="X33" i="17"/>
  <c r="A34" i="17"/>
  <c r="E34" i="17" s="1"/>
  <c r="AI32" i="17"/>
  <c r="AK32" i="17" s="1"/>
  <c r="H33" i="17"/>
  <c r="AG33" i="17"/>
  <c r="W33" i="17"/>
  <c r="AC33" i="17"/>
  <c r="B33" i="17"/>
  <c r="C33" i="17" s="1"/>
  <c r="D33" i="17" s="1"/>
  <c r="T33" i="17"/>
  <c r="V33" i="17" s="1"/>
  <c r="AH33" i="17"/>
  <c r="I33" i="17"/>
  <c r="AI33" i="17" l="1"/>
  <c r="AJ32" i="17"/>
  <c r="AL32" i="17" s="1"/>
  <c r="A35" i="17"/>
  <c r="E35" i="17" s="1"/>
  <c r="B34" i="17"/>
  <c r="C34" i="17" s="1"/>
  <c r="D34" i="17" s="1"/>
  <c r="AG34" i="17"/>
  <c r="Y34" i="17"/>
  <c r="AA34" i="17" s="1"/>
  <c r="I34" i="17"/>
  <c r="AB34" i="17"/>
  <c r="W34" i="17"/>
  <c r="T34" i="17"/>
  <c r="V34" i="17" s="1"/>
  <c r="J34" i="17"/>
  <c r="AH34" i="17"/>
  <c r="H34" i="17"/>
  <c r="X34" i="17"/>
  <c r="G34" i="17"/>
  <c r="AC34" i="17"/>
  <c r="AD34" i="17"/>
  <c r="AF34" i="17" s="1"/>
  <c r="AG35" i="17"/>
  <c r="AC35" i="17"/>
  <c r="I35" i="17"/>
  <c r="W35" i="17"/>
  <c r="B35" i="17"/>
  <c r="C35" i="17" s="1"/>
  <c r="D35" i="17" s="1"/>
  <c r="AB35" i="17"/>
  <c r="X35" i="17"/>
  <c r="Y35" i="17"/>
  <c r="AA35" i="17" s="1"/>
  <c r="T35" i="17"/>
  <c r="V35" i="17" s="1"/>
  <c r="G35" i="17"/>
  <c r="AH35" i="17"/>
  <c r="AD35" i="17"/>
  <c r="AF35" i="17" s="1"/>
  <c r="J35" i="17"/>
  <c r="H35" i="17"/>
  <c r="A36" i="17"/>
  <c r="E36" i="17" s="1"/>
  <c r="AK33" i="17"/>
  <c r="AJ33" i="17"/>
  <c r="AL33" i="17" s="1"/>
  <c r="AI34" i="17" l="1"/>
  <c r="AI35" i="17"/>
  <c r="I36" i="17"/>
  <c r="X36" i="17"/>
  <c r="AG36" i="17"/>
  <c r="J36" i="17"/>
  <c r="AB36" i="17"/>
  <c r="H36" i="17"/>
  <c r="W36" i="17"/>
  <c r="AC36" i="17"/>
  <c r="G36" i="17"/>
  <c r="AH36" i="17"/>
  <c r="AD36" i="17"/>
  <c r="AF36" i="17" s="1"/>
  <c r="T36" i="17"/>
  <c r="V36" i="17" s="1"/>
  <c r="B36" i="17"/>
  <c r="C36" i="17" s="1"/>
  <c r="D36" i="17" s="1"/>
  <c r="Y36" i="17"/>
  <c r="AA36" i="17" s="1"/>
  <c r="A37" i="17"/>
  <c r="E37" i="17" s="1"/>
  <c r="AK34" i="17"/>
  <c r="AJ34" i="17"/>
  <c r="AL34" i="17" s="1"/>
  <c r="AI36" i="17" l="1"/>
  <c r="AJ36" i="17" s="1"/>
  <c r="AL36" i="17" s="1"/>
  <c r="H37" i="17"/>
  <c r="J37" i="17"/>
  <c r="AH37" i="17"/>
  <c r="AC37" i="17"/>
  <c r="AG37" i="17"/>
  <c r="Y37" i="17"/>
  <c r="AA37" i="17" s="1"/>
  <c r="B37" i="17"/>
  <c r="C37" i="17" s="1"/>
  <c r="D37" i="17" s="1"/>
  <c r="I37" i="17"/>
  <c r="T37" i="17"/>
  <c r="V37" i="17" s="1"/>
  <c r="G37" i="17"/>
  <c r="W37" i="17"/>
  <c r="X37" i="17"/>
  <c r="AB37" i="17"/>
  <c r="AD37" i="17"/>
  <c r="AF37" i="17" s="1"/>
  <c r="A38" i="17"/>
  <c r="E38" i="17" s="1"/>
  <c r="AK35" i="17"/>
  <c r="AJ35" i="17"/>
  <c r="AL35" i="17" s="1"/>
  <c r="AK36" i="17" l="1"/>
  <c r="AI37" i="17"/>
  <c r="AJ37" i="17" s="1"/>
  <c r="AL37" i="17" s="1"/>
  <c r="X38" i="17"/>
  <c r="AB38" i="17"/>
  <c r="AC38" i="17"/>
  <c r="AH38" i="17"/>
  <c r="H38" i="17"/>
  <c r="AD38" i="17"/>
  <c r="AF38" i="17" s="1"/>
  <c r="G38" i="17"/>
  <c r="B38" i="17"/>
  <c r="C38" i="17" s="1"/>
  <c r="D38" i="17" s="1"/>
  <c r="Y38" i="17"/>
  <c r="AA38" i="17" s="1"/>
  <c r="AG38" i="17"/>
  <c r="W38" i="17"/>
  <c r="J38" i="17"/>
  <c r="T38" i="17"/>
  <c r="V38" i="17" s="1"/>
  <c r="I38" i="17"/>
  <c r="A39" i="17"/>
  <c r="E39" i="17" s="1"/>
  <c r="AK37" i="17" l="1"/>
  <c r="AI38" i="17"/>
  <c r="AC39" i="17"/>
  <c r="G39" i="17"/>
  <c r="W39" i="17"/>
  <c r="AG39" i="17"/>
  <c r="B39" i="17"/>
  <c r="C39" i="17" s="1"/>
  <c r="D39" i="17" s="1"/>
  <c r="Y39" i="17"/>
  <c r="AA39" i="17" s="1"/>
  <c r="AH39" i="17"/>
  <c r="T39" i="17"/>
  <c r="V39" i="17" s="1"/>
  <c r="AB39" i="17"/>
  <c r="X39" i="17"/>
  <c r="I39" i="17"/>
  <c r="J39" i="17"/>
  <c r="H39" i="17"/>
  <c r="AD39" i="17"/>
  <c r="AF39" i="17" s="1"/>
  <c r="A40" i="17"/>
  <c r="E40" i="17" s="1"/>
  <c r="AI39" i="17" l="1"/>
  <c r="AK39" i="17" s="1"/>
  <c r="AJ39" i="17"/>
  <c r="AL39" i="17" s="1"/>
  <c r="AC40" i="17"/>
  <c r="H40" i="17"/>
  <c r="B40" i="17"/>
  <c r="C40" i="17" s="1"/>
  <c r="D40" i="17" s="1"/>
  <c r="AD40" i="17"/>
  <c r="AF40" i="17" s="1"/>
  <c r="AB40" i="17"/>
  <c r="W40" i="17"/>
  <c r="G40" i="17"/>
  <c r="I40" i="17"/>
  <c r="X40" i="17"/>
  <c r="AH40" i="17"/>
  <c r="J40" i="17"/>
  <c r="T40" i="17"/>
  <c r="V40" i="17" s="1"/>
  <c r="Y40" i="17"/>
  <c r="AA40" i="17" s="1"/>
  <c r="AG40" i="17"/>
  <c r="A41" i="17"/>
  <c r="E41" i="17" s="1"/>
  <c r="AK38" i="17"/>
  <c r="AJ38" i="17"/>
  <c r="AL38" i="17" s="1"/>
  <c r="AI40" i="17" l="1"/>
  <c r="AJ40" i="17" s="1"/>
  <c r="AL40" i="17" s="1"/>
  <c r="A42" i="17"/>
  <c r="E42" i="17" s="1"/>
  <c r="W41" i="17"/>
  <c r="AB41" i="17"/>
  <c r="Y41" i="17"/>
  <c r="AA41" i="17" s="1"/>
  <c r="AC41" i="17"/>
  <c r="B41" i="17"/>
  <c r="C41" i="17" s="1"/>
  <c r="D41" i="17" s="1"/>
  <c r="I41" i="17"/>
  <c r="AG41" i="17"/>
  <c r="T41" i="17"/>
  <c r="V41" i="17" s="1"/>
  <c r="J41" i="17"/>
  <c r="G41" i="17"/>
  <c r="X41" i="17"/>
  <c r="H41" i="17"/>
  <c r="AH41" i="17"/>
  <c r="AD41" i="17"/>
  <c r="AF41" i="17" s="1"/>
  <c r="AK40" i="17" l="1"/>
  <c r="AD42" i="17"/>
  <c r="AF42" i="17" s="1"/>
  <c r="AH42" i="17"/>
  <c r="AG42" i="17"/>
  <c r="X42" i="17"/>
  <c r="I42" i="17"/>
  <c r="AB42" i="17"/>
  <c r="AC42" i="17"/>
  <c r="W42" i="17"/>
  <c r="Y42" i="17"/>
  <c r="AA42" i="17" s="1"/>
  <c r="J42" i="17"/>
  <c r="T42" i="17"/>
  <c r="V42" i="17" s="1"/>
  <c r="G42" i="17"/>
  <c r="H42" i="17"/>
  <c r="B42" i="17"/>
  <c r="C42" i="17" s="1"/>
  <c r="D42" i="17" s="1"/>
  <c r="A43" i="17"/>
  <c r="E43" i="17" s="1"/>
  <c r="AI41" i="17"/>
  <c r="AI42" i="17" l="1"/>
  <c r="I43" i="17"/>
  <c r="H43" i="17"/>
  <c r="B43" i="17"/>
  <c r="C43" i="17" s="1"/>
  <c r="D43" i="17" s="1"/>
  <c r="W43" i="17"/>
  <c r="AB43" i="17"/>
  <c r="X43" i="17"/>
  <c r="AH43" i="17"/>
  <c r="AG43" i="17"/>
  <c r="T43" i="17"/>
  <c r="V43" i="17" s="1"/>
  <c r="Y43" i="17"/>
  <c r="AA43" i="17" s="1"/>
  <c r="AC43" i="17"/>
  <c r="AD43" i="17"/>
  <c r="AF43" i="17" s="1"/>
  <c r="G43" i="17"/>
  <c r="J43" i="17"/>
  <c r="A44" i="17"/>
  <c r="E44" i="17" s="1"/>
  <c r="AK41" i="17"/>
  <c r="AJ41" i="17"/>
  <c r="AL41" i="17" s="1"/>
  <c r="AI43" i="17" l="1"/>
  <c r="AJ43" i="17" s="1"/>
  <c r="AL43" i="17" s="1"/>
  <c r="AH44" i="17"/>
  <c r="AD44" i="17"/>
  <c r="AF44" i="17" s="1"/>
  <c r="AC44" i="17"/>
  <c r="X44" i="17"/>
  <c r="AG44" i="17"/>
  <c r="J44" i="17"/>
  <c r="I44" i="17"/>
  <c r="AB44" i="17"/>
  <c r="Y44" i="17"/>
  <c r="AA44" i="17" s="1"/>
  <c r="B44" i="17"/>
  <c r="C44" i="17" s="1"/>
  <c r="D44" i="17" s="1"/>
  <c r="H44" i="17"/>
  <c r="W44" i="17"/>
  <c r="G44" i="17"/>
  <c r="T44" i="17"/>
  <c r="V44" i="17" s="1"/>
  <c r="A45" i="17"/>
  <c r="E45" i="17" s="1"/>
  <c r="AK42" i="17"/>
  <c r="AJ42" i="17"/>
  <c r="AL42" i="17" s="1"/>
  <c r="AK43" i="17" l="1"/>
  <c r="AI44" i="17"/>
  <c r="G45" i="17"/>
  <c r="T45" i="17"/>
  <c r="V45" i="17" s="1"/>
  <c r="B45" i="17"/>
  <c r="C45" i="17" s="1"/>
  <c r="D45" i="17" s="1"/>
  <c r="I45" i="17"/>
  <c r="X45" i="17"/>
  <c r="AH45" i="17"/>
  <c r="AG45" i="17"/>
  <c r="W45" i="17"/>
  <c r="AD45" i="17"/>
  <c r="AF45" i="17" s="1"/>
  <c r="AC45" i="17"/>
  <c r="AB45" i="17"/>
  <c r="H45" i="17"/>
  <c r="Y45" i="17"/>
  <c r="AA45" i="17" s="1"/>
  <c r="J45" i="17"/>
  <c r="A46" i="17"/>
  <c r="E46" i="17" s="1"/>
  <c r="AI45" i="17" l="1"/>
  <c r="B46" i="17"/>
  <c r="C46" i="17" s="1"/>
  <c r="D46" i="17" s="1"/>
  <c r="H46" i="17"/>
  <c r="W46" i="17"/>
  <c r="T46" i="17"/>
  <c r="V46" i="17" s="1"/>
  <c r="Y46" i="17"/>
  <c r="AA46" i="17" s="1"/>
  <c r="J46" i="17"/>
  <c r="AC46" i="17"/>
  <c r="X46" i="17"/>
  <c r="AH46" i="17"/>
  <c r="AG46" i="17"/>
  <c r="AD46" i="17"/>
  <c r="AF46" i="17" s="1"/>
  <c r="AB46" i="17"/>
  <c r="I46" i="17"/>
  <c r="G46" i="17"/>
  <c r="A47" i="17"/>
  <c r="E47" i="17" s="1"/>
  <c r="AK44" i="17"/>
  <c r="AJ44" i="17"/>
  <c r="AL44" i="17" s="1"/>
  <c r="AI46" i="17" l="1"/>
  <c r="J47" i="17"/>
  <c r="G47" i="17"/>
  <c r="I47" i="17"/>
  <c r="T47" i="17"/>
  <c r="V47" i="17" s="1"/>
  <c r="W47" i="17"/>
  <c r="H47" i="17"/>
  <c r="X47" i="17"/>
  <c r="AG47" i="17"/>
  <c r="AB47" i="17"/>
  <c r="Y47" i="17"/>
  <c r="AA47" i="17" s="1"/>
  <c r="AD47" i="17"/>
  <c r="AF47" i="17" s="1"/>
  <c r="AC47" i="17"/>
  <c r="B47" i="17"/>
  <c r="C47" i="17" s="1"/>
  <c r="D47" i="17" s="1"/>
  <c r="AH47" i="17"/>
  <c r="A48" i="17"/>
  <c r="E48" i="17" s="1"/>
  <c r="AJ45" i="17"/>
  <c r="AL45" i="17" s="1"/>
  <c r="AK45" i="17"/>
  <c r="AI47" i="17" l="1"/>
  <c r="AD48" i="17"/>
  <c r="AF48" i="17" s="1"/>
  <c r="AB48" i="17"/>
  <c r="AC48" i="17"/>
  <c r="W48" i="17"/>
  <c r="I48" i="17"/>
  <c r="H48" i="17"/>
  <c r="T48" i="17"/>
  <c r="V48" i="17" s="1"/>
  <c r="AG48" i="17"/>
  <c r="Y48" i="17"/>
  <c r="AA48" i="17" s="1"/>
  <c r="AH48" i="17"/>
  <c r="G48" i="17"/>
  <c r="B48" i="17"/>
  <c r="C48" i="17" s="1"/>
  <c r="D48" i="17" s="1"/>
  <c r="J48" i="17"/>
  <c r="X48" i="17"/>
  <c r="A49" i="17"/>
  <c r="E49" i="17" s="1"/>
  <c r="AK46" i="17"/>
  <c r="AJ46" i="17"/>
  <c r="AL46" i="17" s="1"/>
  <c r="AI48" i="17" l="1"/>
  <c r="AK48" i="17" s="1"/>
  <c r="A50" i="17"/>
  <c r="E50" i="17" s="1"/>
  <c r="T49" i="17"/>
  <c r="V49" i="17" s="1"/>
  <c r="J49" i="17"/>
  <c r="G49" i="17"/>
  <c r="AG49" i="17"/>
  <c r="AB49" i="17"/>
  <c r="AC49" i="17"/>
  <c r="H49" i="17"/>
  <c r="B49" i="17"/>
  <c r="C49" i="17" s="1"/>
  <c r="D49" i="17" s="1"/>
  <c r="X49" i="17"/>
  <c r="AD49" i="17"/>
  <c r="AF49" i="17" s="1"/>
  <c r="AH49" i="17"/>
  <c r="Y49" i="17"/>
  <c r="AA49" i="17" s="1"/>
  <c r="W49" i="17"/>
  <c r="I49" i="17"/>
  <c r="AJ47" i="17"/>
  <c r="AL47" i="17" s="1"/>
  <c r="AK47" i="17"/>
  <c r="AJ48" i="17" l="1"/>
  <c r="AL48" i="17" s="1"/>
  <c r="X50" i="17"/>
  <c r="AH50" i="17"/>
  <c r="AD50" i="17"/>
  <c r="AF50" i="17" s="1"/>
  <c r="AG50" i="17"/>
  <c r="I50" i="17"/>
  <c r="J50" i="17"/>
  <c r="G50" i="17"/>
  <c r="AC50" i="17"/>
  <c r="AB50" i="17"/>
  <c r="Y50" i="17"/>
  <c r="AA50" i="17" s="1"/>
  <c r="W50" i="17"/>
  <c r="T50" i="17"/>
  <c r="V50" i="17" s="1"/>
  <c r="H50" i="17"/>
  <c r="B50" i="17"/>
  <c r="C50" i="17" s="1"/>
  <c r="D50" i="17" s="1"/>
  <c r="A51" i="17"/>
  <c r="E51" i="17" s="1"/>
  <c r="AI49" i="17"/>
  <c r="X51" i="17" l="1"/>
  <c r="AH51" i="17"/>
  <c r="AG51" i="17"/>
  <c r="AB51" i="17"/>
  <c r="AC51" i="17"/>
  <c r="W51" i="17"/>
  <c r="Y51" i="17"/>
  <c r="AA51" i="17" s="1"/>
  <c r="AD51" i="17"/>
  <c r="AF51" i="17" s="1"/>
  <c r="T51" i="17"/>
  <c r="V51" i="17" s="1"/>
  <c r="J51" i="17"/>
  <c r="G51" i="17"/>
  <c r="I51" i="17"/>
  <c r="H51" i="17"/>
  <c r="B51" i="17"/>
  <c r="C51" i="17" s="1"/>
  <c r="D51" i="17" s="1"/>
  <c r="A52" i="17"/>
  <c r="E52" i="17" s="1"/>
  <c r="AJ49" i="17"/>
  <c r="AL49" i="17" s="1"/>
  <c r="AK49" i="17"/>
  <c r="AI50" i="17"/>
  <c r="AH52" i="17" l="1"/>
  <c r="AD52" i="17"/>
  <c r="AF52" i="17" s="1"/>
  <c r="AC52" i="17"/>
  <c r="X52" i="17"/>
  <c r="Y52" i="17"/>
  <c r="AA52" i="17" s="1"/>
  <c r="I52" i="17"/>
  <c r="AG52" i="17"/>
  <c r="J52" i="17"/>
  <c r="W52" i="17"/>
  <c r="H52" i="17"/>
  <c r="B52" i="17"/>
  <c r="C52" i="17" s="1"/>
  <c r="D52" i="17" s="1"/>
  <c r="AB52" i="17"/>
  <c r="T52" i="17"/>
  <c r="V52" i="17" s="1"/>
  <c r="G52" i="17"/>
  <c r="A53" i="17"/>
  <c r="E53" i="17" s="1"/>
  <c r="AK50" i="17"/>
  <c r="AJ50" i="17"/>
  <c r="AL50" i="17" s="1"/>
  <c r="AI51" i="17"/>
  <c r="AH53" i="17" l="1"/>
  <c r="AG53" i="17"/>
  <c r="AB53" i="17"/>
  <c r="W53" i="17"/>
  <c r="B53" i="17"/>
  <c r="C53" i="17" s="1"/>
  <c r="D53" i="17" s="1"/>
  <c r="AC53" i="17"/>
  <c r="Y53" i="17"/>
  <c r="AA53" i="17" s="1"/>
  <c r="T53" i="17"/>
  <c r="V53" i="17" s="1"/>
  <c r="G53" i="17"/>
  <c r="H53" i="17"/>
  <c r="I53" i="17"/>
  <c r="AD53" i="17"/>
  <c r="AF53" i="17" s="1"/>
  <c r="J53" i="17"/>
  <c r="X53" i="17"/>
  <c r="A54" i="17"/>
  <c r="E54" i="17" s="1"/>
  <c r="AI52" i="17"/>
  <c r="AK51" i="17"/>
  <c r="AJ51" i="17"/>
  <c r="AL51" i="17" s="1"/>
  <c r="AI53" i="17" l="1"/>
  <c r="A55" i="17"/>
  <c r="E55" i="17" s="1"/>
  <c r="AG54" i="17"/>
  <c r="T54" i="17"/>
  <c r="V54" i="17" s="1"/>
  <c r="H54" i="17"/>
  <c r="AH54" i="17"/>
  <c r="AB54" i="17"/>
  <c r="I54" i="17"/>
  <c r="J54" i="17"/>
  <c r="B54" i="17"/>
  <c r="C54" i="17" s="1"/>
  <c r="D54" i="17" s="1"/>
  <c r="W54" i="17"/>
  <c r="AD54" i="17"/>
  <c r="AF54" i="17" s="1"/>
  <c r="AC54" i="17"/>
  <c r="G54" i="17"/>
  <c r="Y54" i="17"/>
  <c r="AA54" i="17" s="1"/>
  <c r="X54" i="17"/>
  <c r="AJ53" i="17"/>
  <c r="AL53" i="17" s="1"/>
  <c r="AK53" i="17"/>
  <c r="AJ52" i="17"/>
  <c r="AL52" i="17" s="1"/>
  <c r="AK52" i="17"/>
  <c r="AI54" i="17" l="1"/>
  <c r="AK54" i="17" s="1"/>
  <c r="AJ54" i="17"/>
  <c r="AL54" i="17" s="1"/>
  <c r="AB55" i="17"/>
  <c r="H55" i="17"/>
  <c r="AC55" i="17"/>
  <c r="X55" i="17"/>
  <c r="G55" i="17"/>
  <c r="I55" i="17"/>
  <c r="T55" i="17"/>
  <c r="V55" i="17" s="1"/>
  <c r="B55" i="17"/>
  <c r="C55" i="17" s="1"/>
  <c r="D55" i="17" s="1"/>
  <c r="AH55" i="17"/>
  <c r="AG55" i="17"/>
  <c r="W55" i="17"/>
  <c r="J55" i="17"/>
  <c r="AD55" i="17"/>
  <c r="AF55" i="17" s="1"/>
  <c r="Y55" i="17"/>
  <c r="AA55" i="17" s="1"/>
  <c r="A56" i="17"/>
  <c r="E56" i="17" s="1"/>
  <c r="AI55" i="17" l="1"/>
  <c r="X56" i="17"/>
  <c r="AD56" i="17"/>
  <c r="AF56" i="17" s="1"/>
  <c r="H56" i="17"/>
  <c r="I56" i="17"/>
  <c r="W56" i="17"/>
  <c r="B56" i="17"/>
  <c r="C56" i="17" s="1"/>
  <c r="D56" i="17" s="1"/>
  <c r="AB56" i="17"/>
  <c r="AG56" i="17"/>
  <c r="Y56" i="17"/>
  <c r="AA56" i="17" s="1"/>
  <c r="AH56" i="17"/>
  <c r="AC56" i="17"/>
  <c r="T56" i="17"/>
  <c r="V56" i="17" s="1"/>
  <c r="G56" i="17"/>
  <c r="J56" i="17"/>
  <c r="A57" i="17"/>
  <c r="E57" i="17" s="1"/>
  <c r="AJ55" i="17"/>
  <c r="AL55" i="17" s="1"/>
  <c r="AK55" i="17"/>
  <c r="X57" i="17" l="1"/>
  <c r="AC57" i="17"/>
  <c r="B57" i="17"/>
  <c r="C57" i="17" s="1"/>
  <c r="D57" i="17" s="1"/>
  <c r="W57" i="17"/>
  <c r="AH57" i="17"/>
  <c r="I57" i="17"/>
  <c r="AG57" i="17"/>
  <c r="Y57" i="17"/>
  <c r="AA57" i="17" s="1"/>
  <c r="G57" i="17"/>
  <c r="AD57" i="17"/>
  <c r="AF57" i="17" s="1"/>
  <c r="H57" i="17"/>
  <c r="T57" i="17"/>
  <c r="V57" i="17" s="1"/>
  <c r="J57" i="17"/>
  <c r="AB57" i="17"/>
  <c r="A58" i="17"/>
  <c r="E58" i="17" s="1"/>
  <c r="AI56" i="17"/>
  <c r="AD58" i="17" l="1"/>
  <c r="AF58" i="17" s="1"/>
  <c r="AB58" i="17"/>
  <c r="G58" i="17"/>
  <c r="B58" i="17"/>
  <c r="C58" i="17" s="1"/>
  <c r="D58" i="17" s="1"/>
  <c r="AG58" i="17"/>
  <c r="T58" i="17"/>
  <c r="V58" i="17" s="1"/>
  <c r="W58" i="17"/>
  <c r="X58" i="17"/>
  <c r="Y58" i="17"/>
  <c r="AA58" i="17" s="1"/>
  <c r="J58" i="17"/>
  <c r="I58" i="17"/>
  <c r="AH58" i="17"/>
  <c r="AC58" i="17"/>
  <c r="H58" i="17"/>
  <c r="A59" i="17"/>
  <c r="E59" i="17" s="1"/>
  <c r="AK56" i="17"/>
  <c r="AJ56" i="17"/>
  <c r="AL56" i="17" s="1"/>
  <c r="AI57" i="17"/>
  <c r="AB59" i="17" l="1"/>
  <c r="T59" i="17"/>
  <c r="V59" i="17" s="1"/>
  <c r="G59" i="17"/>
  <c r="X59" i="17"/>
  <c r="Y59" i="17"/>
  <c r="AA59" i="17" s="1"/>
  <c r="J59" i="17"/>
  <c r="AH59" i="17"/>
  <c r="AD59" i="17"/>
  <c r="AF59" i="17" s="1"/>
  <c r="I59" i="17"/>
  <c r="W59" i="17"/>
  <c r="AG59" i="17"/>
  <c r="AC59" i="17"/>
  <c r="H59" i="17"/>
  <c r="B59" i="17"/>
  <c r="C59" i="17" s="1"/>
  <c r="D59" i="17" s="1"/>
  <c r="A60" i="17"/>
  <c r="E60" i="17" s="1"/>
  <c r="AI58" i="17"/>
  <c r="AK57" i="17"/>
  <c r="AJ57" i="17"/>
  <c r="AL57" i="17" s="1"/>
  <c r="AH60" i="17" l="1"/>
  <c r="AB60" i="17"/>
  <c r="W60" i="17"/>
  <c r="G60" i="17"/>
  <c r="AD60" i="17"/>
  <c r="AF60" i="17" s="1"/>
  <c r="Y60" i="17"/>
  <c r="AA60" i="17" s="1"/>
  <c r="T60" i="17"/>
  <c r="V60" i="17" s="1"/>
  <c r="B60" i="17"/>
  <c r="C60" i="17" s="1"/>
  <c r="D60" i="17" s="1"/>
  <c r="AC60" i="17"/>
  <c r="I60" i="17"/>
  <c r="J60" i="17"/>
  <c r="X60" i="17"/>
  <c r="AG60" i="17"/>
  <c r="H60" i="17"/>
  <c r="A61" i="17"/>
  <c r="E61" i="17" s="1"/>
  <c r="AI59" i="17"/>
  <c r="AK58" i="17"/>
  <c r="AJ58" i="17"/>
  <c r="AL58" i="17" s="1"/>
  <c r="AI60" i="17" l="1"/>
  <c r="AJ60" i="17" s="1"/>
  <c r="AL60" i="17" s="1"/>
  <c r="AG61" i="17"/>
  <c r="W61" i="17"/>
  <c r="H61" i="17"/>
  <c r="X61" i="17"/>
  <c r="AC61" i="17"/>
  <c r="I61" i="17"/>
  <c r="G61" i="17"/>
  <c r="AH61" i="17"/>
  <c r="AB61" i="17"/>
  <c r="J61" i="17"/>
  <c r="T61" i="17"/>
  <c r="V61" i="17" s="1"/>
  <c r="AD61" i="17"/>
  <c r="AF61" i="17" s="1"/>
  <c r="Y61" i="17"/>
  <c r="AA61" i="17" s="1"/>
  <c r="B61" i="17"/>
  <c r="C61" i="17" s="1"/>
  <c r="D61" i="17" s="1"/>
  <c r="A62" i="17"/>
  <c r="E62" i="17" s="1"/>
  <c r="AK60" i="17"/>
  <c r="AK59" i="17"/>
  <c r="AJ59" i="17"/>
  <c r="AL59" i="17" s="1"/>
  <c r="AG62" i="17" l="1"/>
  <c r="AC62" i="17"/>
  <c r="B62" i="17"/>
  <c r="C62" i="17" s="1"/>
  <c r="D62" i="17" s="1"/>
  <c r="AD62" i="17"/>
  <c r="AF62" i="17" s="1"/>
  <c r="G62" i="17"/>
  <c r="X62" i="17"/>
  <c r="T62" i="17"/>
  <c r="V62" i="17" s="1"/>
  <c r="AH62" i="17"/>
  <c r="J62" i="17"/>
  <c r="H62" i="17"/>
  <c r="W62" i="17"/>
  <c r="AB62" i="17"/>
  <c r="I62" i="17"/>
  <c r="Y62" i="17"/>
  <c r="AA62" i="17" s="1"/>
  <c r="A63" i="17"/>
  <c r="E63" i="17" s="1"/>
  <c r="AI61" i="17"/>
  <c r="AI62" i="17" l="1"/>
  <c r="AH63" i="17"/>
  <c r="AC63" i="17"/>
  <c r="G63" i="17"/>
  <c r="W63" i="17"/>
  <c r="AD63" i="17"/>
  <c r="AF63" i="17" s="1"/>
  <c r="I63" i="17"/>
  <c r="T63" i="17"/>
  <c r="V63" i="17" s="1"/>
  <c r="X63" i="17"/>
  <c r="Y63" i="17"/>
  <c r="AA63" i="17" s="1"/>
  <c r="J63" i="17"/>
  <c r="AG63" i="17"/>
  <c r="B63" i="17"/>
  <c r="C63" i="17" s="1"/>
  <c r="D63" i="17" s="1"/>
  <c r="AB63" i="17"/>
  <c r="H63" i="17"/>
  <c r="A64" i="17"/>
  <c r="E64" i="17" s="1"/>
  <c r="AK62" i="17"/>
  <c r="AJ62" i="17"/>
  <c r="AL62" i="17" s="1"/>
  <c r="AJ61" i="17"/>
  <c r="AL61" i="17" s="1"/>
  <c r="AK61" i="17"/>
  <c r="AG64" i="17" l="1"/>
  <c r="Y64" i="17"/>
  <c r="AA64" i="17" s="1"/>
  <c r="J64" i="17"/>
  <c r="B64" i="17"/>
  <c r="C64" i="17" s="1"/>
  <c r="D64" i="17" s="1"/>
  <c r="AD64" i="17"/>
  <c r="AF64" i="17" s="1"/>
  <c r="I64" i="17"/>
  <c r="H64" i="17"/>
  <c r="AC64" i="17"/>
  <c r="W64" i="17"/>
  <c r="AH64" i="17"/>
  <c r="AB64" i="17"/>
  <c r="T64" i="17"/>
  <c r="V64" i="17" s="1"/>
  <c r="G64" i="17"/>
  <c r="X64" i="17"/>
  <c r="A65" i="17"/>
  <c r="E65" i="17" s="1"/>
  <c r="AI63" i="17"/>
  <c r="AI64" i="17" l="1"/>
  <c r="AD65" i="17"/>
  <c r="AF65" i="17" s="1"/>
  <c r="AB65" i="17"/>
  <c r="J65" i="17"/>
  <c r="G65" i="17"/>
  <c r="AC65" i="17"/>
  <c r="H65" i="17"/>
  <c r="X65" i="17"/>
  <c r="AG65" i="17"/>
  <c r="I65" i="17"/>
  <c r="T65" i="17"/>
  <c r="V65" i="17" s="1"/>
  <c r="Y65" i="17"/>
  <c r="AA65" i="17" s="1"/>
  <c r="B65" i="17"/>
  <c r="C65" i="17" s="1"/>
  <c r="D65" i="17" s="1"/>
  <c r="AH65" i="17"/>
  <c r="W65" i="17"/>
  <c r="A66" i="17"/>
  <c r="E66" i="17" s="1"/>
  <c r="AJ64" i="17"/>
  <c r="AL64" i="17" s="1"/>
  <c r="AK64" i="17"/>
  <c r="AJ63" i="17"/>
  <c r="AL63" i="17" s="1"/>
  <c r="AK63" i="17"/>
  <c r="AH66" i="17" l="1"/>
  <c r="AB66" i="17"/>
  <c r="H66" i="17"/>
  <c r="AG66" i="17"/>
  <c r="Y66" i="17"/>
  <c r="AA66" i="17" s="1"/>
  <c r="T66" i="17"/>
  <c r="V66" i="17" s="1"/>
  <c r="B66" i="17"/>
  <c r="C66" i="17" s="1"/>
  <c r="D66" i="17" s="1"/>
  <c r="AD66" i="17"/>
  <c r="AF66" i="17" s="1"/>
  <c r="W66" i="17"/>
  <c r="G66" i="17"/>
  <c r="X66" i="17"/>
  <c r="AC66" i="17"/>
  <c r="I66" i="17"/>
  <c r="J66" i="17"/>
  <c r="A67" i="17"/>
  <c r="E67" i="17" s="1"/>
  <c r="AI65" i="17"/>
  <c r="AI66" i="17" l="1"/>
  <c r="AJ66" i="17" s="1"/>
  <c r="AL66" i="17" s="1"/>
  <c r="AG67" i="17"/>
  <c r="AC67" i="17"/>
  <c r="H67" i="17"/>
  <c r="B67" i="17"/>
  <c r="C67" i="17" s="1"/>
  <c r="D67" i="17" s="1"/>
  <c r="T67" i="17"/>
  <c r="V67" i="17" s="1"/>
  <c r="X67" i="17"/>
  <c r="Y67" i="17"/>
  <c r="AA67" i="17" s="1"/>
  <c r="J67" i="17"/>
  <c r="AH67" i="17"/>
  <c r="AD67" i="17"/>
  <c r="AF67" i="17" s="1"/>
  <c r="I67" i="17"/>
  <c r="AB67" i="17"/>
  <c r="G67" i="17"/>
  <c r="W67" i="17"/>
  <c r="A68" i="17"/>
  <c r="E68" i="17" s="1"/>
  <c r="AK65" i="17"/>
  <c r="AJ65" i="17"/>
  <c r="AL65" i="17" s="1"/>
  <c r="AK66" i="17" l="1"/>
  <c r="AH68" i="17"/>
  <c r="AB68" i="17"/>
  <c r="T68" i="17"/>
  <c r="V68" i="17" s="1"/>
  <c r="H68" i="17"/>
  <c r="AG68" i="17"/>
  <c r="Y68" i="17"/>
  <c r="AA68" i="17" s="1"/>
  <c r="J68" i="17"/>
  <c r="B68" i="17"/>
  <c r="C68" i="17" s="1"/>
  <c r="D68" i="17" s="1"/>
  <c r="AD68" i="17"/>
  <c r="AF68" i="17" s="1"/>
  <c r="I68" i="17"/>
  <c r="AC68" i="17"/>
  <c r="G68" i="17"/>
  <c r="X68" i="17"/>
  <c r="W68" i="17"/>
  <c r="A69" i="17"/>
  <c r="E69" i="17" s="1"/>
  <c r="AI67" i="17"/>
  <c r="AI68" i="17" l="1"/>
  <c r="AD69" i="17"/>
  <c r="AF69" i="17" s="1"/>
  <c r="AB69" i="17"/>
  <c r="H69" i="17"/>
  <c r="B69" i="17"/>
  <c r="C69" i="17" s="1"/>
  <c r="D69" i="17" s="1"/>
  <c r="W69" i="17"/>
  <c r="X69" i="17"/>
  <c r="Y69" i="17"/>
  <c r="AA69" i="17" s="1"/>
  <c r="T69" i="17"/>
  <c r="V69" i="17" s="1"/>
  <c r="G69" i="17"/>
  <c r="AG69" i="17"/>
  <c r="AC69" i="17"/>
  <c r="J69" i="17"/>
  <c r="I69" i="17"/>
  <c r="AH69" i="17"/>
  <c r="A70" i="17"/>
  <c r="E70" i="17" s="1"/>
  <c r="AJ68" i="17"/>
  <c r="AL68" i="17" s="1"/>
  <c r="AK68" i="17"/>
  <c r="AJ67" i="17"/>
  <c r="AL67" i="17" s="1"/>
  <c r="AK67" i="17"/>
  <c r="AH70" i="17" l="1"/>
  <c r="AB70" i="17"/>
  <c r="I70" i="17"/>
  <c r="H70" i="17"/>
  <c r="AD70" i="17"/>
  <c r="AF70" i="17" s="1"/>
  <c r="G70" i="17"/>
  <c r="X70" i="17"/>
  <c r="Y70" i="17"/>
  <c r="AA70" i="17" s="1"/>
  <c r="T70" i="17"/>
  <c r="V70" i="17" s="1"/>
  <c r="J70" i="17"/>
  <c r="AG70" i="17"/>
  <c r="AC70" i="17"/>
  <c r="B70" i="17"/>
  <c r="C70" i="17" s="1"/>
  <c r="D70" i="17" s="1"/>
  <c r="W70" i="17"/>
  <c r="A71" i="17"/>
  <c r="E71" i="17" s="1"/>
  <c r="AI69" i="17"/>
  <c r="AI70" i="17" l="1"/>
  <c r="AK70" i="17" s="1"/>
  <c r="AB71" i="17"/>
  <c r="AG71" i="17"/>
  <c r="H71" i="17"/>
  <c r="B71" i="17"/>
  <c r="C71" i="17" s="1"/>
  <c r="D71" i="17" s="1"/>
  <c r="Y71" i="17"/>
  <c r="AA71" i="17" s="1"/>
  <c r="T71" i="17"/>
  <c r="V71" i="17" s="1"/>
  <c r="G71" i="17"/>
  <c r="AD71" i="17"/>
  <c r="AF71" i="17" s="1"/>
  <c r="W71" i="17"/>
  <c r="X71" i="17"/>
  <c r="AC71" i="17"/>
  <c r="J71" i="17"/>
  <c r="AH71" i="17"/>
  <c r="I71" i="17"/>
  <c r="A72" i="17"/>
  <c r="E72" i="17" s="1"/>
  <c r="AJ70" i="17"/>
  <c r="AL70" i="17" s="1"/>
  <c r="AJ69" i="17"/>
  <c r="AL69" i="17" s="1"/>
  <c r="AK69" i="17"/>
  <c r="AI71" i="17" l="1"/>
  <c r="AH72" i="17"/>
  <c r="AB72" i="17"/>
  <c r="G72" i="17"/>
  <c r="AG72" i="17"/>
  <c r="T72" i="17"/>
  <c r="V72" i="17" s="1"/>
  <c r="AD72" i="17"/>
  <c r="AF72" i="17" s="1"/>
  <c r="W72" i="17"/>
  <c r="J72" i="17"/>
  <c r="X72" i="17"/>
  <c r="I72" i="17"/>
  <c r="H72" i="17"/>
  <c r="Y72" i="17"/>
  <c r="AA72" i="17" s="1"/>
  <c r="B72" i="17"/>
  <c r="C72" i="17" s="1"/>
  <c r="D72" i="17" s="1"/>
  <c r="AC72" i="17"/>
  <c r="A73" i="17"/>
  <c r="E73" i="17" s="1"/>
  <c r="AJ71" i="17"/>
  <c r="AL71" i="17" s="1"/>
  <c r="AK71" i="17"/>
  <c r="AI72" i="17" l="1"/>
  <c r="AG73" i="17"/>
  <c r="AC73" i="17"/>
  <c r="H73" i="17"/>
  <c r="AD73" i="17"/>
  <c r="AF73" i="17" s="1"/>
  <c r="T73" i="17"/>
  <c r="V73" i="17" s="1"/>
  <c r="I73" i="17"/>
  <c r="B73" i="17"/>
  <c r="C73" i="17" s="1"/>
  <c r="D73" i="17" s="1"/>
  <c r="X73" i="17"/>
  <c r="AB73" i="17"/>
  <c r="G73" i="17"/>
  <c r="W73" i="17"/>
  <c r="J73" i="17"/>
  <c r="AH73" i="17"/>
  <c r="Y73" i="17"/>
  <c r="AA73" i="17" s="1"/>
  <c r="A74" i="17"/>
  <c r="E74" i="17" s="1"/>
  <c r="AH74" i="17" l="1"/>
  <c r="Y74" i="17"/>
  <c r="AA74" i="17" s="1"/>
  <c r="W74" i="17"/>
  <c r="H74" i="17"/>
  <c r="AG74" i="17"/>
  <c r="AC74" i="17"/>
  <c r="I74" i="17"/>
  <c r="B74" i="17"/>
  <c r="C74" i="17" s="1"/>
  <c r="D74" i="17" s="1"/>
  <c r="AD74" i="17"/>
  <c r="AF74" i="17" s="1"/>
  <c r="T74" i="17"/>
  <c r="V74" i="17" s="1"/>
  <c r="G74" i="17"/>
  <c r="AB74" i="17"/>
  <c r="X74" i="17"/>
  <c r="J74" i="17"/>
  <c r="A75" i="17"/>
  <c r="E75" i="17" s="1"/>
  <c r="AI73" i="17"/>
  <c r="AJ72" i="17"/>
  <c r="AL72" i="17" s="1"/>
  <c r="AK72" i="17"/>
  <c r="AI74" i="17" l="1"/>
  <c r="AH75" i="17"/>
  <c r="AD75" i="17"/>
  <c r="AF75" i="17" s="1"/>
  <c r="I75" i="17"/>
  <c r="W75" i="17"/>
  <c r="AG75" i="17"/>
  <c r="AC75" i="17"/>
  <c r="H75" i="17"/>
  <c r="B75" i="17"/>
  <c r="C75" i="17" s="1"/>
  <c r="D75" i="17" s="1"/>
  <c r="AB75" i="17"/>
  <c r="G75" i="17"/>
  <c r="T75" i="17"/>
  <c r="V75" i="17" s="1"/>
  <c r="X75" i="17"/>
  <c r="Y75" i="17"/>
  <c r="AA75" i="17" s="1"/>
  <c r="J75" i="17"/>
  <c r="A76" i="17"/>
  <c r="E76" i="17" s="1"/>
  <c r="AJ74" i="17"/>
  <c r="AL74" i="17" s="1"/>
  <c r="AK74" i="17"/>
  <c r="AJ73" i="17"/>
  <c r="AL73" i="17" s="1"/>
  <c r="AK73" i="17"/>
  <c r="AD76" i="17" l="1"/>
  <c r="AF76" i="17" s="1"/>
  <c r="Y76" i="17"/>
  <c r="AA76" i="17" s="1"/>
  <c r="H76" i="17"/>
  <c r="B76" i="17"/>
  <c r="C76" i="17" s="1"/>
  <c r="D76" i="17" s="1"/>
  <c r="AC76" i="17"/>
  <c r="I76" i="17"/>
  <c r="X76" i="17"/>
  <c r="AB76" i="17"/>
  <c r="T76" i="17"/>
  <c r="V76" i="17" s="1"/>
  <c r="J76" i="17"/>
  <c r="AH76" i="17"/>
  <c r="AG76" i="17"/>
  <c r="W76" i="17"/>
  <c r="G76" i="17"/>
  <c r="A77" i="17"/>
  <c r="E77" i="17" s="1"/>
  <c r="AI75" i="17"/>
  <c r="AH77" i="17" l="1"/>
  <c r="J77" i="17"/>
  <c r="AD77" i="17"/>
  <c r="AF77" i="17" s="1"/>
  <c r="AG77" i="17"/>
  <c r="G77" i="17"/>
  <c r="X77" i="17"/>
  <c r="AC77" i="17"/>
  <c r="I77" i="17"/>
  <c r="T77" i="17"/>
  <c r="V77" i="17" s="1"/>
  <c r="AB77" i="17"/>
  <c r="H77" i="17"/>
  <c r="Y77" i="17"/>
  <c r="AA77" i="17" s="1"/>
  <c r="B77" i="17"/>
  <c r="C77" i="17" s="1"/>
  <c r="D77" i="17" s="1"/>
  <c r="W77" i="17"/>
  <c r="A78" i="17"/>
  <c r="E78" i="17" s="1"/>
  <c r="AI76" i="17"/>
  <c r="AJ75" i="17"/>
  <c r="AL75" i="17" s="1"/>
  <c r="AK75" i="17"/>
  <c r="AI77" i="17" l="1"/>
  <c r="AH78" i="17"/>
  <c r="Y78" i="17"/>
  <c r="AA78" i="17" s="1"/>
  <c r="J78" i="17"/>
  <c r="H78" i="17"/>
  <c r="AG78" i="17"/>
  <c r="AC78" i="17"/>
  <c r="B78" i="17"/>
  <c r="C78" i="17" s="1"/>
  <c r="D78" i="17" s="1"/>
  <c r="AD78" i="17"/>
  <c r="AF78" i="17" s="1"/>
  <c r="G78" i="17"/>
  <c r="X78" i="17"/>
  <c r="AB78" i="17"/>
  <c r="T78" i="17"/>
  <c r="V78" i="17" s="1"/>
  <c r="I78" i="17"/>
  <c r="W78" i="17"/>
  <c r="A79" i="17"/>
  <c r="E79" i="17" s="1"/>
  <c r="AJ77" i="17"/>
  <c r="AL77" i="17" s="1"/>
  <c r="AK77" i="17"/>
  <c r="AJ76" i="17"/>
  <c r="AL76" i="17" s="1"/>
  <c r="AK76" i="17"/>
  <c r="AI78" i="17" l="1"/>
  <c r="AH79" i="17"/>
  <c r="AC79" i="17"/>
  <c r="G79" i="17"/>
  <c r="W79" i="17"/>
  <c r="AD79" i="17"/>
  <c r="AF79" i="17" s="1"/>
  <c r="AB79" i="17"/>
  <c r="I79" i="17"/>
  <c r="X79" i="17"/>
  <c r="Y79" i="17"/>
  <c r="AA79" i="17" s="1"/>
  <c r="J79" i="17"/>
  <c r="H79" i="17"/>
  <c r="AG79" i="17"/>
  <c r="B79" i="17"/>
  <c r="C79" i="17" s="1"/>
  <c r="D79" i="17" s="1"/>
  <c r="T79" i="17"/>
  <c r="V79" i="17" s="1"/>
  <c r="A80" i="17"/>
  <c r="E80" i="17" s="1"/>
  <c r="AK78" i="17"/>
  <c r="AJ78" i="17"/>
  <c r="AL78" i="17" s="1"/>
  <c r="AI79" i="17" l="1"/>
  <c r="AG80" i="17"/>
  <c r="Y80" i="17"/>
  <c r="AA80" i="17" s="1"/>
  <c r="H80" i="17"/>
  <c r="B80" i="17"/>
  <c r="C80" i="17" s="1"/>
  <c r="D80" i="17" s="1"/>
  <c r="AC80" i="17"/>
  <c r="W80" i="17"/>
  <c r="AB80" i="17"/>
  <c r="G80" i="17"/>
  <c r="AD80" i="17"/>
  <c r="AF80" i="17" s="1"/>
  <c r="I80" i="17"/>
  <c r="X80" i="17"/>
  <c r="T80" i="17"/>
  <c r="V80" i="17" s="1"/>
  <c r="AH80" i="17"/>
  <c r="J80" i="17"/>
  <c r="A81" i="17"/>
  <c r="E81" i="17" s="1"/>
  <c r="AJ79" i="17"/>
  <c r="AL79" i="17" s="1"/>
  <c r="AK79" i="17"/>
  <c r="AD81" i="17" l="1"/>
  <c r="AF81" i="17" s="1"/>
  <c r="Y81" i="17"/>
  <c r="AA81" i="17" s="1"/>
  <c r="W81" i="17"/>
  <c r="G81" i="17"/>
  <c r="H81" i="17"/>
  <c r="AG81" i="17"/>
  <c r="AC81" i="17"/>
  <c r="I81" i="17"/>
  <c r="X81" i="17"/>
  <c r="J81" i="17"/>
  <c r="B81" i="17"/>
  <c r="C81" i="17" s="1"/>
  <c r="D81" i="17" s="1"/>
  <c r="AH81" i="17"/>
  <c r="T81" i="17"/>
  <c r="V81" i="17" s="1"/>
  <c r="AB81" i="17"/>
  <c r="A82" i="17"/>
  <c r="E82" i="17" s="1"/>
  <c r="AI80" i="17"/>
  <c r="AD82" i="17" l="1"/>
  <c r="AF82" i="17" s="1"/>
  <c r="W82" i="17"/>
  <c r="G82" i="17"/>
  <c r="J82" i="17"/>
  <c r="X82" i="17"/>
  <c r="AC82" i="17"/>
  <c r="I82" i="17"/>
  <c r="T82" i="17"/>
  <c r="V82" i="17" s="1"/>
  <c r="AG82" i="17"/>
  <c r="Y82" i="17"/>
  <c r="AA82" i="17" s="1"/>
  <c r="AH82" i="17"/>
  <c r="AB82" i="17"/>
  <c r="H82" i="17"/>
  <c r="B82" i="17"/>
  <c r="C82" i="17" s="1"/>
  <c r="D82" i="17" s="1"/>
  <c r="A83" i="17"/>
  <c r="E83" i="17" s="1"/>
  <c r="AJ80" i="17"/>
  <c r="AL80" i="17" s="1"/>
  <c r="AK80" i="17"/>
  <c r="AI81" i="17"/>
  <c r="X83" i="17" l="1"/>
  <c r="Y83" i="17"/>
  <c r="AA83" i="17" s="1"/>
  <c r="J83" i="17"/>
  <c r="AB83" i="17"/>
  <c r="B83" i="17"/>
  <c r="C83" i="17" s="1"/>
  <c r="D83" i="17" s="1"/>
  <c r="AH83" i="17"/>
  <c r="AD83" i="17"/>
  <c r="AF83" i="17" s="1"/>
  <c r="G83" i="17"/>
  <c r="W83" i="17"/>
  <c r="T83" i="17"/>
  <c r="V83" i="17" s="1"/>
  <c r="AG83" i="17"/>
  <c r="AC83" i="17"/>
  <c r="I83" i="17"/>
  <c r="H83" i="17"/>
  <c r="AK81" i="17"/>
  <c r="AJ81" i="17"/>
  <c r="AL81" i="17" s="1"/>
  <c r="AI82" i="17"/>
  <c r="AK82" i="17" l="1"/>
  <c r="AJ82" i="17"/>
  <c r="AL82" i="17" s="1"/>
  <c r="AI83" i="17"/>
  <c r="AJ83" i="17" l="1"/>
  <c r="AL83" i="17" s="1"/>
  <c r="AK8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D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Основица се аутоматски учитава само на страници 1-а уношењем шифре корисника, на осталим страницама се уноси ручно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5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AK5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Проценат увећања основице се аутоматски учитава уношењем шифре ДБК на страници "1-средства"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7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Dunja Tepavac</author>
  </authors>
  <commentList>
    <comment ref="C6" authorId="0" shapeId="0" xr:uid="{00000000-0006-0000-03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O6" authorId="1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Изменити у случају да се разликује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Radisa Djorovic</author>
  </authors>
  <commentList>
    <comment ref="D6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J10" authorId="1" shapeId="0" xr:uid="{00000000-0006-0000-0400-000002000000}">
      <text>
        <r>
          <rPr>
            <sz val="11"/>
            <color indexed="81"/>
            <rFont val="Times New Roman"/>
            <family val="1"/>
            <charset val="204"/>
          </rPr>
          <t>Уколико се основица разликује, изменити је у овом пољу у колони AF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Z:\SEKTOR BUDZETA\Baze\BAZE2012avg\PLATE.accdb" keepAlive="1" name="PLATE" type="5" refreshedVersion="3" saveData="1">
    <dbPr connection="Provider=Microsoft.ACE.OLEDB.12.0;User ID=Admin;Data Source=Z:\SEKTOR BUDZETA\Baze\BAZE2012avg\PLATE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ELECT * FROM RAZRADA" commandType="3"/>
  </connection>
</connections>
</file>

<file path=xl/sharedStrings.xml><?xml version="1.0" encoding="utf-8"?>
<sst xmlns="http://schemas.openxmlformats.org/spreadsheetml/2006/main" count="1415" uniqueCount="919">
  <si>
    <t>Назив корисника:</t>
  </si>
  <si>
    <t>Функционална класификација:</t>
  </si>
  <si>
    <t>а) запослени који живе и раде на територији АП КиМ (увећање плате  50%)</t>
  </si>
  <si>
    <t>б) запослени који живе ван територије АП КиМ а раде на територији АП КиМ (увећање плате  12,5%)</t>
  </si>
  <si>
    <t>д) запослени који живе на територији АП КиМ а не раде (накнада 8.526+30%)</t>
  </si>
  <si>
    <t>опис</t>
  </si>
  <si>
    <t>411 - Плате, додаци и накнаде запослених (зараде)</t>
  </si>
  <si>
    <t>412 - Социјални доприноси на терет послодавца</t>
  </si>
  <si>
    <t>укупно I (411+412):</t>
  </si>
  <si>
    <t>II  Потребна средства  за извршиоце са територије АП КиМ</t>
  </si>
  <si>
    <t>укупно 411+412:</t>
  </si>
  <si>
    <t>укупно II :</t>
  </si>
  <si>
    <t>укупно II (411+412) :</t>
  </si>
  <si>
    <t>СВЕГА (I+II):</t>
  </si>
  <si>
    <t>Шифра ДБК:</t>
  </si>
  <si>
    <t>Шифра функције:</t>
  </si>
  <si>
    <t>г) изабрана и постављена лица која живе ван територије АП КиМ а  раде на територији АП КиМ (увећање плате 5%)</t>
  </si>
  <si>
    <t>ђ) запослени који живе ван територије АП КиМ и не раде (накнада 8.526 )</t>
  </si>
  <si>
    <t>в)изабрана и постављена лица која живе на територији АП КиМ и раде на територији АП КиМ (увећање плате  10%)</t>
  </si>
  <si>
    <t>СВЕГА (411+412+463)</t>
  </si>
  <si>
    <t>Опис</t>
  </si>
  <si>
    <t>Коефицијент</t>
  </si>
  <si>
    <t>председник Републике</t>
  </si>
  <si>
    <t>председник Народне скупштине, председник Владе</t>
  </si>
  <si>
    <t>потпредседник Народне скупштине, потпредседник Владе</t>
  </si>
  <si>
    <t>министар</t>
  </si>
  <si>
    <t>председник сталног радног тела Народне скупштине, председник посланичке групе</t>
  </si>
  <si>
    <t>заменик председника сталног радног тела Народне скупштине, заменик председника посланичке групе</t>
  </si>
  <si>
    <t>народни посланик на сталном раду у Народној скупштини</t>
  </si>
  <si>
    <t>народни посланик који прима разлику у плати</t>
  </si>
  <si>
    <t>председник Уставног суда</t>
  </si>
  <si>
    <t>судија Уставног суда</t>
  </si>
  <si>
    <t>Прва група положаја</t>
  </si>
  <si>
    <t>Друга група положаја</t>
  </si>
  <si>
    <t>Трећа група положаја</t>
  </si>
  <si>
    <t>Четврта група положаја</t>
  </si>
  <si>
    <t>Пета група положаја</t>
  </si>
  <si>
    <t>Виши саветник (укупно)</t>
  </si>
  <si>
    <t>I платни разред</t>
  </si>
  <si>
    <t>II платни разред</t>
  </si>
  <si>
    <t>III платни разред</t>
  </si>
  <si>
    <t>V платни разред</t>
  </si>
  <si>
    <t>VI платни разред</t>
  </si>
  <si>
    <t>VII платни разред</t>
  </si>
  <si>
    <t>VIII платни разред</t>
  </si>
  <si>
    <t>Самостални саветник (укупно)</t>
  </si>
  <si>
    <t>Саветник (укупно)</t>
  </si>
  <si>
    <t>Сарадник (укупно)</t>
  </si>
  <si>
    <t>Референт (укупно)</t>
  </si>
  <si>
    <t>II платна група</t>
  </si>
  <si>
    <t>III платна група</t>
  </si>
  <si>
    <t>IV платна група</t>
  </si>
  <si>
    <t>в) изабрана и постављена лица која живе на територије АП КиМ и раде на територији АП КиМ (увећање плате  10%)</t>
  </si>
  <si>
    <t>Послови према уредбама о коефицијентима за обрачун и исплату плата донетим на основу Закона о платама у државним органима и јавним службама, односно према актима донетим на основу посебних закона</t>
  </si>
  <si>
    <t>I Групе послова</t>
  </si>
  <si>
    <t>УКУПНО I:</t>
  </si>
  <si>
    <t xml:space="preserve">II Извршиоци из АП Косова и Метохије </t>
  </si>
  <si>
    <t>УКУПНО II:</t>
  </si>
  <si>
    <t>број извршилаца</t>
  </si>
  <si>
    <t>СУДИЈА</t>
  </si>
  <si>
    <t>прекршајни судови</t>
  </si>
  <si>
    <t>основни судови</t>
  </si>
  <si>
    <t>привредни и виши судови и Виши прекршајни суд</t>
  </si>
  <si>
    <t>Привредни апелациони суд, апелациони судови и Управни суд</t>
  </si>
  <si>
    <t>Врховни касациони суд</t>
  </si>
  <si>
    <t>чланови Високог савета судства</t>
  </si>
  <si>
    <t>ПРЕДСЕДНИК СУДА</t>
  </si>
  <si>
    <t>ЗАМЕНИК ПРЕДСЕДНИКА СУДА</t>
  </si>
  <si>
    <t>Врховног касационог суда</t>
  </si>
  <si>
    <t>ЈАВНО ТУЖИЛАШТВО</t>
  </si>
  <si>
    <t>заменици основних јавних тужилаца</t>
  </si>
  <si>
    <t>заменици виших јавних тужилаца, заменици тужилаца посебне надлежности</t>
  </si>
  <si>
    <t>заменици апелационих тужилаца</t>
  </si>
  <si>
    <t>заменици Републичког јавног тужиоца</t>
  </si>
  <si>
    <t>Републички јавни тужилац</t>
  </si>
  <si>
    <t>Чланови Државног већа тужилаца</t>
  </si>
  <si>
    <t>Тужилац за ратне злочине, тужилац за организовани криминал</t>
  </si>
  <si>
    <t>тужиоци апелационих , виших и основних тужилаштва</t>
  </si>
  <si>
    <t>укупно:</t>
  </si>
  <si>
    <t>Укупан коефицијент</t>
  </si>
  <si>
    <t>основица</t>
  </si>
  <si>
    <t>основни</t>
  </si>
  <si>
    <t>додатни</t>
  </si>
  <si>
    <t>Oпис</t>
  </si>
  <si>
    <t xml:space="preserve">Број запослених </t>
  </si>
  <si>
    <t>укупно потребна средства</t>
  </si>
  <si>
    <t>I</t>
  </si>
  <si>
    <t>ЈУБИЛАРНА НАГРАДА</t>
  </si>
  <si>
    <t>за 10 година</t>
  </si>
  <si>
    <t>за 20 година</t>
  </si>
  <si>
    <t>за 30 година</t>
  </si>
  <si>
    <t>за 40 година</t>
  </si>
  <si>
    <t>УКУПНО I</t>
  </si>
  <si>
    <t>II</t>
  </si>
  <si>
    <t>ОТПРЕМНИНЕ</t>
  </si>
  <si>
    <t xml:space="preserve">УКУПНО I и II </t>
  </si>
  <si>
    <t>Млађи саветник (укупно)</t>
  </si>
  <si>
    <t>Млађи сарадник (укупно)</t>
  </si>
  <si>
    <t>Млађи референт (укупно)</t>
  </si>
  <si>
    <t>Намештеник (укупно)</t>
  </si>
  <si>
    <t>виши саветник</t>
  </si>
  <si>
    <t>самостални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</si>
  <si>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</si>
  <si>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</si>
  <si>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</si>
  <si>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</si>
  <si>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</si>
  <si>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млађи референт</t>
  </si>
  <si>
    <t>намештеник</t>
  </si>
  <si>
    <t>у кабинетима</t>
  </si>
  <si>
    <t xml:space="preserve">приправници   </t>
  </si>
  <si>
    <t>коефицијент</t>
  </si>
  <si>
    <t>Државни секретар</t>
  </si>
  <si>
    <t>УКУПНО:</t>
  </si>
  <si>
    <t>државни секретари</t>
  </si>
  <si>
    <t>државни службеници</t>
  </si>
  <si>
    <t>намештеници</t>
  </si>
  <si>
    <t>државни службеници на положају</t>
  </si>
  <si>
    <t>држ.служ.на положају (укупно)</t>
  </si>
  <si>
    <t>на неодређено време</t>
  </si>
  <si>
    <t>на одређено време</t>
  </si>
  <si>
    <t>9 (4+5+6+7+8)</t>
  </si>
  <si>
    <r>
      <t>I   Потребна средства</t>
    </r>
    <r>
      <rPr>
        <i/>
        <sz val="9"/>
        <color indexed="10"/>
        <rFont val="Arial"/>
        <family val="2"/>
      </rPr>
      <t xml:space="preserve"> </t>
    </r>
    <r>
      <rPr>
        <b/>
        <i/>
        <u/>
        <sz val="9"/>
        <color indexed="10"/>
        <rFont val="Arial"/>
        <family val="2"/>
      </rPr>
      <t>без</t>
    </r>
    <r>
      <rPr>
        <i/>
        <sz val="7"/>
        <color indexed="10"/>
        <rFont val="Arial"/>
        <family val="2"/>
        <charset val="238"/>
      </rPr>
      <t xml:space="preserve"> средстава потребних за извршиоце са територије АП КиМ</t>
    </r>
  </si>
  <si>
    <t>маса коефицијената за постојеће стање</t>
  </si>
  <si>
    <t>маса коефицијената за планирано стање</t>
  </si>
  <si>
    <t>Изабрана лица</t>
  </si>
  <si>
    <t xml:space="preserve">ИЗАБРАНА ЛИЦА </t>
  </si>
  <si>
    <t>Просечан % за "минули рад":________________</t>
  </si>
  <si>
    <t>9 (7+8)</t>
  </si>
  <si>
    <t>411-Плате, додаци и накнаде запослених (зараде)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</si>
  <si>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</si>
  <si>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</si>
  <si>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</si>
  <si>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</si>
  <si>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</si>
  <si>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</si>
  <si>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</si>
  <si>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</si>
  <si>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</si>
  <si>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</si>
  <si>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</si>
  <si>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</si>
  <si>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</si>
  <si>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</si>
  <si>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</si>
  <si>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</si>
  <si>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</si>
  <si>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</si>
  <si>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</si>
  <si>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</si>
  <si>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</si>
  <si>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</si>
  <si>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</si>
  <si>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</si>
  <si>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</si>
  <si>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</si>
  <si>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</si>
  <si>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</si>
  <si>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</si>
  <si>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</si>
  <si>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</si>
  <si>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</si>
  <si>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</si>
  <si>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</si>
  <si>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</si>
  <si>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</si>
  <si>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</si>
  <si>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</si>
  <si>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</si>
  <si>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</si>
  <si>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</si>
  <si>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</si>
  <si>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</si>
  <si>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</si>
  <si>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</si>
  <si>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</si>
  <si>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</si>
  <si>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</si>
  <si>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</si>
  <si>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</si>
  <si>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</si>
  <si>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</si>
  <si>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</si>
  <si>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</si>
  <si>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</si>
  <si>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</si>
  <si>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</si>
  <si>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</si>
  <si>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</si>
  <si>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</si>
  <si>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</si>
  <si>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</si>
  <si>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</si>
  <si>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</si>
  <si>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</si>
  <si>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</si>
  <si>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</si>
  <si>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</si>
  <si>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</si>
  <si>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</si>
  <si>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</si>
  <si>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</si>
  <si>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</si>
  <si>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</si>
  <si>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</si>
  <si>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</si>
  <si>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</si>
  <si>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</si>
  <si>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</si>
  <si>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</si>
  <si>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</si>
  <si>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</si>
  <si>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</si>
  <si>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</si>
  <si>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</si>
  <si>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</si>
  <si>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</si>
  <si>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</si>
  <si>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</si>
  <si>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</si>
  <si>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</si>
  <si>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</si>
  <si>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</si>
  <si>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</si>
  <si>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КАНЦЕЛАРИЈА ЗА ЉУДСКА И МАЊИНСКА ПРАВА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</si>
  <si>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</si>
  <si>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</si>
  <si>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</si>
  <si>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</si>
  <si>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</si>
  <si>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</si>
  <si>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</si>
  <si>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</si>
  <si>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</si>
  <si>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</si>
  <si>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</si>
  <si>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</si>
  <si>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</si>
  <si>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</si>
  <si>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</si>
  <si>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</si>
  <si>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</si>
  <si>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</si>
  <si>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</si>
  <si>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</si>
  <si>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</si>
  <si>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</si>
  <si>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ВОДНЕ ПУТЕВЕ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</si>
  <si>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</si>
  <si>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</si>
  <si>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</si>
  <si>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</si>
  <si>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</si>
  <si>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</si>
  <si>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</si>
  <si>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</si>
  <si>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</si>
  <si>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</si>
  <si>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</si>
  <si>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</si>
  <si>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</si>
  <si>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</si>
  <si>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</si>
  <si>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</si>
  <si>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</si>
  <si>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</si>
  <si>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</si>
  <si>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</si>
  <si>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</si>
  <si>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</si>
  <si>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</si>
  <si>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</si>
  <si>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</si>
  <si>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</si>
  <si>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</si>
  <si>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</si>
  <si>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</si>
  <si>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</si>
  <si>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</si>
  <si>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</si>
  <si>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</si>
  <si>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</si>
  <si>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</si>
  <si>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</si>
  <si>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</si>
  <si>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</si>
  <si>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</si>
  <si>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</si>
  <si>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</si>
  <si>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</si>
  <si>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</si>
  <si>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</si>
  <si>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</si>
  <si>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</si>
  <si>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</si>
  <si>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</si>
  <si>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</si>
  <si>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</si>
  <si>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</si>
  <si>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</si>
  <si>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</si>
  <si>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</si>
  <si>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</si>
  <si>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</si>
  <si>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</si>
  <si>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</si>
  <si>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</si>
  <si>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</si>
  <si>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</si>
  <si>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</si>
  <si>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</si>
  <si>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</si>
  <si>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</si>
  <si>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</si>
  <si>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</si>
  <si>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</si>
  <si>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</si>
  <si>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</si>
  <si>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</si>
  <si>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</si>
  <si>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</si>
  <si>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</si>
  <si>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</si>
  <si>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</si>
  <si>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</si>
  <si>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</si>
  <si>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</si>
  <si>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</si>
  <si>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</si>
  <si>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ИНСПЕКТОРАТ ЗА РАД</t>
  </si>
  <si>
    <t>ЗАВОД ЗА СОЦИЈАЛНО ОСИГУРАЊЕ</t>
  </si>
  <si>
    <t>FUNKCIJA</t>
  </si>
  <si>
    <t>NAZIV</t>
  </si>
  <si>
    <t>SIFRA</t>
  </si>
  <si>
    <t>GRUPA</t>
  </si>
  <si>
    <t>PGRUPA</t>
  </si>
  <si>
    <t>I   Потребна средства без средстава потребних за извршиоце са територије АП КиМ</t>
  </si>
  <si>
    <t xml:space="preserve">а) запослени који живе ван територије АП КиМ </t>
  </si>
  <si>
    <t>б) Трансфери осталим нивоима власти (образовање на територији АП Војводина)</t>
  </si>
  <si>
    <t>ЈУЖНОБАНАТСКИ  УПРАВНИ ОКРУГ</t>
  </si>
  <si>
    <t>РЕПУБЛИЧКО ЈАВНО ТУЖИЛАШТВО</t>
  </si>
  <si>
    <t xml:space="preserve">Унети шифру функције </t>
  </si>
  <si>
    <t>FFF</t>
  </si>
  <si>
    <t xml:space="preserve"> </t>
  </si>
  <si>
    <t>Прилог 1</t>
  </si>
  <si>
    <t>Прилог 1а</t>
  </si>
  <si>
    <t>Прилог 1б</t>
  </si>
  <si>
    <t>Прилог 1в</t>
  </si>
  <si>
    <t>Прилог 1г</t>
  </si>
  <si>
    <t>Прилог 1д</t>
  </si>
  <si>
    <t>I платна група</t>
  </si>
  <si>
    <t>V платна група</t>
  </si>
  <si>
    <t>VI  платна група</t>
  </si>
  <si>
    <t>КОМЕСАРИЈАТ ЗА ИЗБЕГЛИЦЕ И МИГРАЦИЈЕ</t>
  </si>
  <si>
    <t>ГЕОЛОШКИ ЗАВОД СРБИЈЕ</t>
  </si>
  <si>
    <t>organizacija</t>
  </si>
  <si>
    <t>naziv_organizacije</t>
  </si>
  <si>
    <t>КАНЦЕЛАРИЈА ЗА САРАДЊУ СА ЦИВИЛНИМ ДРУШТВОМ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</si>
  <si>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</si>
  <si>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</si>
  <si>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</si>
  <si>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</si>
  <si>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</si>
  <si>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</si>
  <si>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</si>
  <si>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</si>
  <si>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</si>
  <si>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M.П.</t>
  </si>
  <si>
    <t>Потпис одговорног лица</t>
  </si>
  <si>
    <t>IV платни разред</t>
  </si>
  <si>
    <t>звања</t>
  </si>
  <si>
    <t xml:space="preserve"> платни разреди</t>
  </si>
  <si>
    <t xml:space="preserve">просечан број навршених година радног стажа </t>
  </si>
  <si>
    <t>укупан број коефицијената</t>
  </si>
  <si>
    <t xml:space="preserve">за извршиоце на одређено време  </t>
  </si>
  <si>
    <t xml:space="preserve">Просечан број навршених година радног стажа </t>
  </si>
  <si>
    <t xml:space="preserve">                     ПРЕГЛЕД БРОЈА ИЗВРШИЛАЦА</t>
  </si>
  <si>
    <t>остали</t>
  </si>
  <si>
    <t>neto-mesečno</t>
  </si>
  <si>
    <t>411-Плате, додаци и накнаде осталих -Прилог 1в</t>
  </si>
  <si>
    <t>411-Плате, додаци и накнаде изабраних лица у правосуђу -Прилог 1г</t>
  </si>
  <si>
    <t>411-Плате, додаци и накнаде изабраних лица у Влади, НС и Уставном суду -Прилог 1б</t>
  </si>
  <si>
    <t>Свега</t>
  </si>
  <si>
    <t>5(3+4)</t>
  </si>
  <si>
    <t>6(2+5)</t>
  </si>
  <si>
    <t xml:space="preserve">за извршиоце на нeодређено време </t>
  </si>
  <si>
    <t>одређено време</t>
  </si>
  <si>
    <t>12(11*2)</t>
  </si>
  <si>
    <t>13(11*5)</t>
  </si>
  <si>
    <t>14(12+13)</t>
  </si>
  <si>
    <t>Број запослених на одређено време</t>
  </si>
  <si>
    <t>Шифра корисника:</t>
  </si>
  <si>
    <t>маса плата- нето - месечно</t>
  </si>
  <si>
    <t>маса плата- бруто - месечно</t>
  </si>
  <si>
    <t>Доприноси на терет послодавца</t>
  </si>
  <si>
    <t>Доприноси на терет послодавца -конто 412</t>
  </si>
  <si>
    <t>412-Социјални доприноси на терет послодавца изабраних лица у правосуђу- Прилог 1г</t>
  </si>
  <si>
    <t>412-Социјални доприноси на терет послодавца изабраних лица у Влади, НС и Уставном суду- Прилог 1б</t>
  </si>
  <si>
    <t>412-Социјални доприноси на терет послодавца код запослених - Прилог 1а</t>
  </si>
  <si>
    <t>412-Социјални доприноси на терет послодавца - остали - Прилог 1в</t>
  </si>
  <si>
    <t>Маса плата за постојећи број запослених</t>
  </si>
  <si>
    <t>на неодређено</t>
  </si>
  <si>
    <t>на одређено</t>
  </si>
  <si>
    <t>Маса плата за новозапослене</t>
  </si>
  <si>
    <t>укупно</t>
  </si>
  <si>
    <t>свега нето</t>
  </si>
  <si>
    <t>бруто</t>
  </si>
  <si>
    <t>Извршиоци на одређено време</t>
  </si>
  <si>
    <t>нето плата</t>
  </si>
  <si>
    <t>5(3*4)</t>
  </si>
  <si>
    <t>5а</t>
  </si>
  <si>
    <t>Повећање броја запослених</t>
  </si>
  <si>
    <t>6а</t>
  </si>
  <si>
    <t>6б</t>
  </si>
  <si>
    <t>Смањење броја запослених</t>
  </si>
  <si>
    <t>Промена броја запослених на НЕОДРЕЂЕНО ВРЕМЕ</t>
  </si>
  <si>
    <t>6в</t>
  </si>
  <si>
    <t>6г</t>
  </si>
  <si>
    <t xml:space="preserve">Повећање </t>
  </si>
  <si>
    <t>Смањење</t>
  </si>
  <si>
    <t>Извршиоци на неодређено време</t>
  </si>
  <si>
    <t>%</t>
  </si>
  <si>
    <t>НОВО запошљавање на одређено време - СВЕГА</t>
  </si>
  <si>
    <t>РЕЗИМЕ:</t>
  </si>
  <si>
    <t>RB</t>
  </si>
  <si>
    <t>Zvanja</t>
  </si>
  <si>
    <t>Platni razredi</t>
  </si>
  <si>
    <t>koeficijent</t>
  </si>
  <si>
    <t>NOV-postojeći broj</t>
  </si>
  <si>
    <t>NOV-povećanje</t>
  </si>
  <si>
    <t>NOV-smanjenje</t>
  </si>
  <si>
    <t>kabineti</t>
  </si>
  <si>
    <t>Masa-NOV-postojeći</t>
  </si>
  <si>
    <t>Masa-OV-postojeći</t>
  </si>
  <si>
    <t>OrgId</t>
  </si>
  <si>
    <t>Naziv</t>
  </si>
  <si>
    <t>F-ja</t>
  </si>
  <si>
    <t>zvanja</t>
  </si>
  <si>
    <t>КАНЦЕЛАРИЈА ЗА БОРБУ ПРОТИВ ДРОГА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</si>
  <si>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</si>
  <si>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</si>
  <si>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</si>
  <si>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</si>
  <si>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</si>
  <si>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</si>
  <si>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</si>
  <si>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</si>
  <si>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</si>
  <si>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</si>
  <si>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</si>
  <si>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</si>
  <si>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УПРАВА ЗА САРАДЊУ СА ДИЈАСПОРОМ И СРБИМА У РЕГИОНУ</t>
  </si>
  <si>
    <t>Masa-NOV-za povećani br zap</t>
  </si>
  <si>
    <t>Masa-OV-za povećani br zap</t>
  </si>
  <si>
    <t>Masa-za povećani br.zap-NETO-mes</t>
  </si>
  <si>
    <t>Masa-NOV-za smanjenje br.zap.</t>
  </si>
  <si>
    <t>Masa-OV-za smanjenje br.zap.</t>
  </si>
  <si>
    <t>Masa-za smanjenje br.zap-NETO-mes</t>
  </si>
  <si>
    <t>Masa-smanjenje br.zap.-BRUTO-mes</t>
  </si>
  <si>
    <t>Masa-SMANJENI br zap-BRUTO-GOD</t>
  </si>
  <si>
    <t>Прилог 1ђ</t>
  </si>
  <si>
    <t xml:space="preserve">Месец </t>
  </si>
  <si>
    <t>ИЗВОР 01</t>
  </si>
  <si>
    <t>411+412</t>
  </si>
  <si>
    <t>Број запослених</t>
  </si>
  <si>
    <t>Напомена*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</si>
  <si>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</si>
  <si>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</si>
  <si>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</si>
  <si>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</si>
  <si>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</si>
  <si>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</si>
  <si>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</si>
  <si>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</si>
  <si>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</si>
  <si>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</si>
  <si>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</si>
  <si>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</si>
  <si>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</si>
  <si>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ИЗВОР 04</t>
  </si>
  <si>
    <t>ИЗВОР 13</t>
  </si>
  <si>
    <t>*Напомена: Дати образложење уколико се месечна маса мења из одређених разлога (новозапослење, одлазак у пензију, итд.) и навести број и структуру запослених који се мења (виши саветник, сам. саветник, судија, итд.).</t>
  </si>
  <si>
    <t>Основица</t>
  </si>
  <si>
    <t>Постојећи број запослених за који се врши обрачун плата</t>
  </si>
  <si>
    <t>Годишњи износ средстава потребан за исплату основне плате за постојећи број запослених (коефицијент * основица)</t>
  </si>
  <si>
    <t>Средства потребна за исплату минулог рада на годишњем нивоу</t>
  </si>
  <si>
    <t>Додаци (на годишњем нивоу) у складу са Законом о платама државних службеника и намештеника и Законом о платама у државним органима и јавним службама</t>
  </si>
  <si>
    <t xml:space="preserve">Додатак (на годишњем нивоу) за остварене резултате рада намештеника </t>
  </si>
  <si>
    <t>Средства потребна за напредовање државних службеника у складу са Законом о платама државних службеника и намештеника</t>
  </si>
  <si>
    <t>16(2+10-13)</t>
  </si>
  <si>
    <t>17(3+11-14)</t>
  </si>
  <si>
    <t>18 (9+12+15)</t>
  </si>
  <si>
    <t>Промена броја запослених на ОДРЕЂЕНО време</t>
  </si>
  <si>
    <t>КАНЦЕЛАРИЈА ЗА УПРАВЉАЊЕ ЈАВНИМ УЛАГАЊИМА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</si>
  <si>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</si>
  <si>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</si>
  <si>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Смањење масе плата по основу смањења броја запослених</t>
  </si>
  <si>
    <t>број</t>
  </si>
  <si>
    <t xml:space="preserve">Укупан број </t>
  </si>
  <si>
    <t xml:space="preserve">Укупна маса средстава за ПОСТОЈЕЋИ број </t>
  </si>
  <si>
    <t xml:space="preserve">Укупна маса средстава за ПОВЕЋАНИ број </t>
  </si>
  <si>
    <t xml:space="preserve">Уштеда на маси средстава кроз СМАЊЕЊЕ броја </t>
  </si>
  <si>
    <t>УКУПНО II</t>
  </si>
  <si>
    <t>КАНЦЕЛАРИЈА НАЦИОНАЛНОГ САВЕТА ЗА КООРДИНАЦИЈУ САРАДЊЕ СА РУСКОМ ФЕДЕРАЦИЈОМ И НАРОДНОМ РЕПУБЛИКОМ КИНОМ</t>
  </si>
  <si>
    <t>КАБИНЕТ МИНИСТРА БЕЗ ПОРТФЕЉА ЗАДУЖЕН ЗА ИНОВАЦИЈЕ И ТЕХНОЛОШКИ РАЗВОЈ</t>
  </si>
  <si>
    <t>КАНЦЕЛАРИЈА ЗА ИНФОРМАЦИОНЕ ТЕХНОЛОГИЈЕ И ЕЛЕКТРОНСКУ УПРАВУ</t>
  </si>
  <si>
    <t>МИНИСТАРСТВО ПОЉОПРИВРЕДЕ, ШУМАРСТВА И ВОДОПРИВРЕДЕ</t>
  </si>
  <si>
    <t>МИНИСТАРСТВО ЗАШТИТЕ ЖИВОТНЕ СРЕДИНЕ</t>
  </si>
  <si>
    <t>МИНИСТАРСТВО ЗА ЕВРОПСКЕ ИНТЕГРАЦИЈЕ</t>
  </si>
  <si>
    <t>27(9+15+21)</t>
  </si>
  <si>
    <t>28(10+16+22)</t>
  </si>
  <si>
    <t>29(11+17+23)</t>
  </si>
  <si>
    <t>Број на неодређено</t>
  </si>
  <si>
    <t>Број на одређено</t>
  </si>
  <si>
    <t>pripravnici-postojeći broj</t>
  </si>
  <si>
    <t>pripravnici-povećanje</t>
  </si>
  <si>
    <t>pripravnici-smanjenje</t>
  </si>
  <si>
    <t>POP-povećanje</t>
  </si>
  <si>
    <t>POP-smanjenje</t>
  </si>
  <si>
    <t>kabineti-povećanje</t>
  </si>
  <si>
    <t>kabineti-smanjenje</t>
  </si>
  <si>
    <t>% uvećanja</t>
  </si>
  <si>
    <t>osnovica</t>
  </si>
  <si>
    <t>Masa-postojeći-BRUTO 1-mesec</t>
  </si>
  <si>
    <t>Masa-postojeći-BRUTO 1-GOD</t>
  </si>
  <si>
    <t>MP-za povećani.br.zap-BRUTO 1-mes</t>
  </si>
  <si>
    <t>Masa-za POVEĆANI br zap-BRUTO 1-GOD</t>
  </si>
  <si>
    <t>ДРЖАВНО ПРАВОБРАНИЛАШТВО</t>
  </si>
  <si>
    <t>НАЦИОНАЛНА АКАДЕМИЈА ЗА ЈАВНУ УПРАВУ</t>
  </si>
  <si>
    <t>POP-postojeći broj</t>
  </si>
  <si>
    <t>Masa-postojeći-NETO-mesec</t>
  </si>
  <si>
    <r>
      <t xml:space="preserve">Број запослених у складу са </t>
    </r>
    <r>
      <rPr>
        <b/>
        <sz val="8"/>
        <rFont val="Arial"/>
        <family val="2"/>
        <charset val="204"/>
      </rPr>
      <t>важећом систематизацијом</t>
    </r>
  </si>
  <si>
    <t>за 35 година</t>
  </si>
  <si>
    <t>ЦЕНТАР ЗА ИСТРАЖИВАЊЕ НЕСРЕЋА У САОБРАЋАЈУ</t>
  </si>
  <si>
    <t>УПРАВА ЗА ИГРЕ НА СРЕЋУ</t>
  </si>
  <si>
    <t>привредни и виши судови и Прекршајни апелациони суд</t>
  </si>
  <si>
    <t>приправници</t>
  </si>
  <si>
    <t>одређено време и повећање обима посла</t>
  </si>
  <si>
    <t>важећа основица</t>
  </si>
  <si>
    <t>Број судија/тужилаца</t>
  </si>
  <si>
    <t>411 mesečno</t>
  </si>
  <si>
    <t>411 godišnje</t>
  </si>
  <si>
    <t>Укупна маса средстава за ПОСТОЈЕЋИ број запослених</t>
  </si>
  <si>
    <t>Укупна маса средстава за ПОВЕЋАНИ број запослених</t>
  </si>
  <si>
    <t>Уштеда на маси средстава кроз СМАЊЕЊЕ броја запослених</t>
  </si>
  <si>
    <t>Нето плата по запосленом</t>
  </si>
  <si>
    <t>неодређено време нето месечно</t>
  </si>
  <si>
    <t>одређено време нето месечно</t>
  </si>
  <si>
    <t>свега 411 годишње</t>
  </si>
  <si>
    <t>Доприноси на терет послодавца -конто 412 годишње</t>
  </si>
  <si>
    <t>ЕТНОГРАФСКИ МУЗЕЈ У БЕОГРАДУ</t>
  </si>
  <si>
    <t>МУЗЕЈ ЈУГОСЛАВИЈЕ БЕОГРАД</t>
  </si>
  <si>
    <t>ИСТОРИЈСКИ МУЗЕЈ СРБИЈЕ</t>
  </si>
  <si>
    <t>МУЗЕЈ НАУКЕ И ТЕХНИКЕ</t>
  </si>
  <si>
    <t>МУЗЕЈ ПОЗОРИШНЕ УМЕТНОСТИ СРБИЈЕ</t>
  </si>
  <si>
    <t>МУЗЕЈ ПРИМЕЊЕНЕ УМЕТНОСТИ</t>
  </si>
  <si>
    <t>МУЗЕЈ У ПРИШТИНИ</t>
  </si>
  <si>
    <t>НАРОДНИ МУЗЕЈ У БЕОГРАДУ</t>
  </si>
  <si>
    <t>ПРИРОДЊАЧКИ МУЗЕЈ</t>
  </si>
  <si>
    <t>МУЗЕЈ ЖРТАВА ГЕНОЦИДА КРАГУЈЕВАЦ</t>
  </si>
  <si>
    <t>ГАЛЕРИЈА МАТИЦЕ СРПСКЕ</t>
  </si>
  <si>
    <t>ГАЛЕРИЈА УМЕТНОСТИ ПРИШТИНА</t>
  </si>
  <si>
    <t>НАРОДНА И УНИВЕРЗИТЕТСКА БИБЛИОТЕКА ИВО АНДРИЋ У ПРИШТИНИ</t>
  </si>
  <si>
    <t>БИБЛИОТЕКА МАТИЦЕ СРПСКЕ</t>
  </si>
  <si>
    <t>АРХИВ СРБИЈЕ</t>
  </si>
  <si>
    <t>АРХИВ ГРАДА ПРИШТИНЕ</t>
  </si>
  <si>
    <t>АРХИВ КОСОВА И МЕТОХИЈЕ</t>
  </si>
  <si>
    <t>ИСТОРИЈСКИ АРХИВ КОСОВСКА МИТРОВИЦА</t>
  </si>
  <si>
    <t>ИСТОРИЈСКИ АРХИВ ГЊИЛАНЕ</t>
  </si>
  <si>
    <t>МЕЂУКОМУНАЛНИ АРХИВ ПЕЋ</t>
  </si>
  <si>
    <t>МЕЂУОПШТИСКИ  ИСТОРИЈСКИ АРХИВ ПРИЗРЕН</t>
  </si>
  <si>
    <t>РЕПУБЛИЧКИ ЗАВОД ЗА ЗАШТИТУ СПОМЕНИКА КУЛТУРЕ</t>
  </si>
  <si>
    <t>ПОКРАЈИНСКИ ЗАВОД ЗА ЗАШТИТУ СПОМЕНИКА КУЛТУРЕ</t>
  </si>
  <si>
    <t>ПОКРАЈИНСКИ КУЛТУРНИ ЦЕНТАР</t>
  </si>
  <si>
    <t>КУЛТУРНО ПРОСВЕТНА ЗАЈЕДНИЦА КОСОВА И МЕТОХИЈЕ ГРАЧАНИЦА</t>
  </si>
  <si>
    <t>БЕОГРАДСКА ФИЛХАРМОНИЈА</t>
  </si>
  <si>
    <t>НАРОДНО ПОЗОРИШТЕ У БЕОГРАДУ</t>
  </si>
  <si>
    <t>АНСАМБЛ НАРОДНИХ ИГАРА И ПЕСАМА СРБИЈЕ КОЛО</t>
  </si>
  <si>
    <t>АНСАМБЛ НАРОДНИХ ИГАРА И ПЕСАМА КОСОВА И МЕТОХИЈЕ ВЕНАЦ ЧАГЛАВИЦА</t>
  </si>
  <si>
    <t>НАРОДНО ПОЗОРИШТЕ ПРИШТИНА</t>
  </si>
  <si>
    <t>МУЗЕЈ НА ОТВОРЕНОМ СТАРО СЕЛО СИРОГОЈНО</t>
  </si>
  <si>
    <t>МУЗЕЈ НАИВНЕ И МАРГИНАЛНЕ УМЕТНОСТИ</t>
  </si>
  <si>
    <t>АРХИВ ЈУГОСЛАВИЈЕ</t>
  </si>
  <si>
    <t>ЦЕНТРАЛНИ ИНСТИТУТ ЗА КОНЗЕРВАЦИЈУ</t>
  </si>
  <si>
    <t>РЕПУБЛИЧКА УСТАНОВА ФИЛМСКЕ НОВОСТИ</t>
  </si>
  <si>
    <t>УСТАНОВА ЗА НОВИНСКО ИЗДАВАЧКУ ДЕЛАТНОСТ ПАНОРАМА</t>
  </si>
  <si>
    <t>доприноси на терет послодавца</t>
  </si>
  <si>
    <t>КОМИСИЈА ЗА КОНТРОЛУ ДРЖАВНЕ ПОМОЋИ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</si>
  <si>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</si>
  <si>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</si>
  <si>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</si>
  <si>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</si>
  <si>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Виши суд у 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</si>
  <si>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</si>
  <si>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</si>
  <si>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</si>
  <si>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</si>
  <si>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</si>
  <si>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Косовској Митровици</t>
  </si>
  <si>
    <t>Виши суд у Крагујевцу</t>
  </si>
  <si>
    <t>Виши суд у Краљеву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</si>
  <si>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</si>
  <si>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</si>
  <si>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</si>
  <si>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</si>
  <si>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</si>
  <si>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</si>
  <si>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</si>
  <si>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</si>
  <si>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</si>
  <si>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</si>
  <si>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</si>
  <si>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</si>
  <si>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</si>
  <si>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</si>
  <si>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</si>
  <si>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Чачак</t>
  </si>
  <si>
    <t>Виши суд у Шапцу</t>
  </si>
  <si>
    <t>Први основни суд у Београду</t>
  </si>
  <si>
    <t>Основни суд у Бору</t>
  </si>
  <si>
    <t>Основни суд у Ваљеву</t>
  </si>
  <si>
    <t>Основни суд у Врању</t>
  </si>
  <si>
    <t>Основни суд у Вршцу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</si>
  <si>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</si>
  <si>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</si>
  <si>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</si>
  <si>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</si>
  <si>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Косовској Митровици</t>
  </si>
  <si>
    <t>Основни суд у Крагујевцу</t>
  </si>
  <si>
    <t>Основни суд у Краљеву</t>
  </si>
  <si>
    <t>Основни суд у Крушевцу</t>
  </si>
  <si>
    <t>Основни суд у Лесковцу</t>
  </si>
  <si>
    <t>Основни суд у Лозници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</si>
  <si>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</si>
  <si>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</si>
  <si>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</si>
  <si>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</si>
  <si>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</si>
  <si>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</si>
  <si>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</si>
  <si>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</si>
  <si>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</si>
  <si>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</si>
  <si>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</si>
  <si>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Смедереву</t>
  </si>
  <si>
    <t>Основни суд у Сомбору</t>
  </si>
  <si>
    <t>Основни суд у Сремској Митровици</t>
  </si>
  <si>
    <t>Основни суд у Суботици</t>
  </si>
  <si>
    <t>Основни суд у Ужицу</t>
  </si>
  <si>
    <t>Основни суд у Чачку</t>
  </si>
  <si>
    <t>Основни суд у Шапцу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</si>
  <si>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</si>
  <si>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</si>
  <si>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</si>
  <si>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</si>
  <si>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</si>
  <si>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БЕЧЕЈУ</t>
  </si>
  <si>
    <t>ОСНОВНИ СУД У БРУСУ</t>
  </si>
  <si>
    <t>ОСНОВНИ СУД У БУЈАНОВЦУ</t>
  </si>
  <si>
    <t>ОСНОВНИ СУД У ВЕЛИКОЈ ПЛАНИ</t>
  </si>
  <si>
    <t>ОСНОВНИ СУД У ВЕЛИКОМ ГРАДИШТУ</t>
  </si>
  <si>
    <t>ОСНОВНИ СУД У ВРБАСУ</t>
  </si>
  <si>
    <t>ОСНОВНИ СУД У ГОРЊЕМ МИЛАНОВЦУ</t>
  </si>
  <si>
    <t>ОСНОВНИ СУД У ДЕСПОТОВЦУ</t>
  </si>
  <si>
    <t>ОСНОВНИ СУД У ДИМИТРОВГРАДУ</t>
  </si>
  <si>
    <t>ОСНОВНИ СУД У ИВАЊИЦИ</t>
  </si>
  <si>
    <t>ОСНОВНИ СУД У КЊАЖЕВЦУ</t>
  </si>
  <si>
    <t>ОСНОВНИ СУД У КУРШУМЛИЈИ</t>
  </si>
  <si>
    <t>ОСНОВНИ СУД У ЛАЗАРЕВЦУ</t>
  </si>
  <si>
    <t>ОСНОВНИ СУД У ЛЕБАНУ</t>
  </si>
  <si>
    <t>ОСНОВНИ СУД У МАЈДАНПЕКУ</t>
  </si>
  <si>
    <t>ОСНОВНИ СУД У МИОНИЦИ</t>
  </si>
  <si>
    <t>ОСНОВНИ СУД У МЛАДЕНОВЦУ</t>
  </si>
  <si>
    <t>ОСНОВНИ СУД У ОБРЕНОВЦУ</t>
  </si>
  <si>
    <t>ОСНОВНИ СУД У ПЕТРОВЦУ НА МЛАВИ</t>
  </si>
  <si>
    <t>ОСНОВНИ СУД У ПРИБОЈУ</t>
  </si>
  <si>
    <t>ОСНОВНИ СУД У РАШКОЈ</t>
  </si>
  <si>
    <t>ОСНОВНИ СУД У РУМИ</t>
  </si>
  <si>
    <t>ОСНОВНИ СУД У СЕНТИ</t>
  </si>
  <si>
    <t>ОСНОВНИ СУД У СЈЕНИЦИ</t>
  </si>
  <si>
    <t>ОСНОВНИ СУД У СТАРОЈ ПАЗОВИ</t>
  </si>
  <si>
    <t>ОСНОВНИ СУД У СУРДУЛИЦИ</t>
  </si>
  <si>
    <t>ОСНОВНИ СУД У ТРСТЕНИКУ</t>
  </si>
  <si>
    <t>ОСНОВНИ СУД У УБУ</t>
  </si>
  <si>
    <t>ОСНОВНИ СУД У ШИДУ</t>
  </si>
  <si>
    <t>Привредни суд у Београду</t>
  </si>
  <si>
    <t>Привредни суд у Ваљеву</t>
  </si>
  <si>
    <t>Привредни суд у Зајечару</t>
  </si>
  <si>
    <t>Привредни суд у Зрењанину</t>
  </si>
  <si>
    <t>Привредни суд у Краљеву</t>
  </si>
  <si>
    <t>Привредни суд у Крагујевцу</t>
  </si>
  <si>
    <t>Привредни суд у Лесковцу</t>
  </si>
  <si>
    <t>Привредни суд у Нишу</t>
  </si>
  <si>
    <t>Привредни суд у Новом Саду</t>
  </si>
  <si>
    <t>Привредни суд у Панчеву</t>
  </si>
  <si>
    <t>Привредни суд у Пожаревцу</t>
  </si>
  <si>
    <t>Привредни суд у Сомбору</t>
  </si>
  <si>
    <t>Привредни суд у Сремској Митровици</t>
  </si>
  <si>
    <t>Привредни суд у Суботици</t>
  </si>
  <si>
    <t>Привредни суд у Ужицу</t>
  </si>
  <si>
    <t>Привредни суд у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</si>
  <si>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</si>
  <si>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</si>
  <si>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</si>
  <si>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</si>
  <si>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</si>
  <si>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</si>
  <si>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</si>
  <si>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</si>
  <si>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</si>
  <si>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</si>
  <si>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</si>
  <si>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</si>
  <si>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Косовској Митровици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</si>
  <si>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</si>
  <si>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</si>
  <si>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</si>
  <si>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</si>
  <si>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</si>
  <si>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</si>
  <si>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</si>
  <si>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</si>
  <si>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</si>
  <si>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</si>
  <si>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</si>
  <si>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</si>
  <si>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</si>
  <si>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</si>
  <si>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</si>
  <si>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</si>
  <si>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</si>
  <si>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</si>
  <si>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</si>
  <si>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</si>
  <si>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Рашки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</si>
  <si>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</si>
  <si>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</si>
  <si>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</si>
  <si>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</si>
  <si>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</si>
  <si>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</si>
  <si>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</si>
  <si>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</si>
  <si>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</si>
  <si>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</si>
  <si>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</si>
  <si>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</si>
  <si>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</si>
  <si>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</si>
  <si>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</si>
  <si>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Више јавно тужилаштво у Београду</t>
  </si>
  <si>
    <t>Више јавно тужилаштво у Ваљеву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</si>
  <si>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</si>
  <si>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</si>
  <si>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</si>
  <si>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</si>
  <si>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Косовској Митровици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</si>
  <si>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</si>
  <si>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</si>
  <si>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</si>
  <si>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Лесковцу</t>
  </si>
  <si>
    <t>Више јавно тужилаштво у Неготину</t>
  </si>
  <si>
    <t>Више јавно тужилаштво у Нишу</t>
  </si>
  <si>
    <t>Више јавно тужилаштво у Новом Пазару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</si>
  <si>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</si>
  <si>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</si>
  <si>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</si>
  <si>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</si>
  <si>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Прокупљу</t>
  </si>
  <si>
    <t>Више јавно тужилаштво у Смедереву</t>
  </si>
  <si>
    <t>Више јавно тужилаштво у Сомбору</t>
  </si>
  <si>
    <t>Више јавно тужилаштво у Сремској Митровици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</si>
  <si>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</si>
  <si>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</si>
  <si>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</si>
  <si>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</si>
  <si>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Прво основно јавно тужилаштво у Београду</t>
  </si>
  <si>
    <t>Основно јавно тужилаштво у Бору</t>
  </si>
  <si>
    <t>Основно јавно тужилаштво у Ваљеву</t>
  </si>
  <si>
    <t>Основно јавно тужилаштво у Врању</t>
  </si>
  <si>
    <t>Основно јавно тужилаштво у Вршцу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</si>
  <si>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</si>
  <si>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</si>
  <si>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</si>
  <si>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</si>
  <si>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Косовској Митровици</t>
  </si>
  <si>
    <t>Основно јавно тужилаштво у Крагујевцу</t>
  </si>
  <si>
    <t>Основно јавно тужилаштво у Краљеву</t>
  </si>
  <si>
    <t>Основно јавно тужилаштво у Крушевцу</t>
  </si>
  <si>
    <t>Основно јавно тужилаштво у Лесковцу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</si>
  <si>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</si>
  <si>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</si>
  <si>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</si>
  <si>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</si>
  <si>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</si>
  <si>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Панчеву</t>
  </si>
  <si>
    <t>Основно јавно тужилаштво у Параћину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</si>
  <si>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</si>
  <si>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</si>
  <si>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</si>
  <si>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</si>
  <si>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</si>
  <si>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</si>
  <si>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</si>
  <si>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</si>
  <si>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Суботици</t>
  </si>
  <si>
    <t>Основно јавно тужилаштво у Ужицу</t>
  </si>
  <si>
    <t>Основно јавно тужилаштво у Чачку</t>
  </si>
  <si>
    <t>Основно јавно тужилаштво у Шапцу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</si>
  <si>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</si>
  <si>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</si>
  <si>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ОБРЕНОВЦУ</t>
  </si>
  <si>
    <t>ОСНОВНО ЈАВНО ТУЖИЛАШТВО У МЛАДЕНОВЦУ</t>
  </si>
  <si>
    <t>ОСНОВНО ЈАВНО ТУЖИЛАШТВО У ЛАЗАРЕВЦУ</t>
  </si>
  <si>
    <t>ОСНОВНО ЈАВНО ТУЖИЛАШТВО У МИОНИЦИ</t>
  </si>
  <si>
    <t>ОСНОВНО ЈАВНО ТУЖИЛАШТВО У УБУ</t>
  </si>
  <si>
    <t>ОСНОВНО ЈАВНО ТУЖИЛАШТВО У ВЛАДИЧИНОМ ХАНУ</t>
  </si>
  <si>
    <t>ОСНОВНО ЈАВНО ТУЖИЛАШТВО У АРАНЂЕЛОВЦУ</t>
  </si>
  <si>
    <t>ОСНОВНО ЈАВНО ТУЖИЛАШТВО У РАШКОЈ</t>
  </si>
  <si>
    <t>ОСНОВНО ЈАВНО ТУЖИЛАШТВО У ТРСТЕНИКУ</t>
  </si>
  <si>
    <t>ОСНОВНО ЈАВНО ТУЖИЛАШТВО У БРУСУ</t>
  </si>
  <si>
    <t>ОСНОВНО ЈАВНО ТУЖИЛАШТВО У ЛЕБАНУ</t>
  </si>
  <si>
    <t>ОСНОВНО ЈАВНО ТУЖИЛАШТВО У АЛЕКСИНЦУ</t>
  </si>
  <si>
    <t>ОСНОВНО ЈАВНО ТУЖИЛАШТВО У БЕЧЕЈУ</t>
  </si>
  <si>
    <t>ОСНОВНО ЈАВНО ТУЖИЛАШТВО У ВРБАСУ</t>
  </si>
  <si>
    <t>ОСНОВНО ЈАВНО ТУЖИЛАШТВО У БАЧКОЈ ПАЛАНЦИ</t>
  </si>
  <si>
    <t>ОСНОВНО ЈАВНО ТУЖИЛАШТВО У ДЕСПОТОВЦУ</t>
  </si>
  <si>
    <t>ОСНОВНО ЈАВНО ТУЖИЛАШТВО У ВЕЛИКОМ ГРАДИШТУ</t>
  </si>
  <si>
    <t>ОСНОВНО ЈАВНО ТУЖИЛАШТВО У ПЕТРОВЦУ НА МЛАВИ</t>
  </si>
  <si>
    <t>ОСНОВНО ЈАВНО ТУЖИЛАШТВО У КУРШУМЛИЈИ</t>
  </si>
  <si>
    <t>ОСНОВНО  ЈАВНО ТУЖИЛАШТВО У ВЕЛИКОЈ ПЛАНИ</t>
  </si>
  <si>
    <t>ОСНОВНО ЈАВНО ТУЖИЛАШТВО У РУМИ</t>
  </si>
  <si>
    <t>ОСНОВНО ЈАВНО ТУЖИЛАШТВО У СТАРОЈ ПАЗОВИ</t>
  </si>
  <si>
    <t>ОСНОВНО ЈАВНО ТУЖИЛАШТВО У СЕНТИ</t>
  </si>
  <si>
    <t>ОСНОВНО ЈАВНО ТУЖИЛАШТВО У ГОРЊЕМ МИЛАНОВЦУ</t>
  </si>
  <si>
    <t>КАЗНЕНО-ПОПРАВНИ ЗАВОД У БЕОГРАДУ - ПАДИНСКА СКЕЛА</t>
  </si>
  <si>
    <t>СПЕЦИЈАЛНА ЗАТВОРСКА БОЛНИЦА У БЕОГРАДУ</t>
  </si>
  <si>
    <t>ОКРУЖНИ ЗАТВОР У БЕОГРАДУ</t>
  </si>
  <si>
    <t>ОКРУЖНИ ЗАТВОР У ЧАЧКУ</t>
  </si>
  <si>
    <t>ОКРУЖНИ ЗАТВОР У КРАГУЈЕВЦУ</t>
  </si>
  <si>
    <t>ОКРУЖНИ ЗАТВОР У КРАЉЕВУ</t>
  </si>
  <si>
    <t>ВАСПИТНО-ПОПРАВНИ ДОМ У КРУШЕВЦУ</t>
  </si>
  <si>
    <t>ОКРУЖНИ ЗАТВОР У КРУШЕВЦУ</t>
  </si>
  <si>
    <t>ОКРУЖНИ ЗАТВОР У ЛЕСКОВЦУ</t>
  </si>
  <si>
    <t>КАЗНЕНО-ПОПРАВНИ ЗАВОД У НИШУ</t>
  </si>
  <si>
    <t>ОКРУЖНИ ЗАТВОР У НОВОМ ПАЗАРУ</t>
  </si>
  <si>
    <t>КАЗНЕНО-ПОПРАВНИ ЗАВОД У ПОЖАРЕВЦУ - ЗАБЕЛА</t>
  </si>
  <si>
    <t>КАЗНЕНО-ПОПРАВНИ ЗАВОД ЗА ЖЕНЕ У ПОЖАРЕВЦУ</t>
  </si>
  <si>
    <t>ОКРУЖНИ ЗАТВОР У ПРОКУПЉУ</t>
  </si>
  <si>
    <t>ОКРУЖНИ ЗАТВОР У СМЕДЕРЕВУ</t>
  </si>
  <si>
    <t>КАЗНЕНО-ПОПРАВНИ ЗАВОД У ЋУПРИЈИ</t>
  </si>
  <si>
    <t>КАЗНЕНО-ПОПРАВНИ ЗАВОД У ШАПЦУ</t>
  </si>
  <si>
    <t>ОКРУЖНИ ЗАТВОР У УЖИЦУ</t>
  </si>
  <si>
    <t>КАЗНЕНО-ПОПРАВНИ ЗАВОД ЗА МАЛОЛЕТНИКЕ У ВАЉЕВУ</t>
  </si>
  <si>
    <t>ОКРУЖНИ ЗАТВОР У ВРАЊУ</t>
  </si>
  <si>
    <t>ОКРУЖНИ ЗАТВОР У ЗАЈЕЧАРУ</t>
  </si>
  <si>
    <t>ОКРУЖНИ ЗАТВОР У НЕГОТИНУ</t>
  </si>
  <si>
    <t>ОКРУЖНИ ЗАТВОР У НОВОМ САДУ</t>
  </si>
  <si>
    <t>ОКРУЖНИ ЗАТВОР У ПАНЧЕВУ</t>
  </si>
  <si>
    <t>КАЗНЕНО-ПОПРАВНИ ЗАВОД У СОМБОРУ</t>
  </si>
  <si>
    <t>КАЗНЕНО-ПОПРАВНИ ЗАВОД У СРЕМСКОЈ МИТРОВИЦИ</t>
  </si>
  <si>
    <t>ОКРУЖНИ ЗАТВОР У СУБОТИЦИ</t>
  </si>
  <si>
    <t>ОКРУЖНИ ЗАТВОР У ЗРЕЊАНИНУ</t>
  </si>
  <si>
    <t>ЦЕНТАР ЗА ОБУКУ И СТРУЧНО ОСПОСОБЉАВАЊЕ УПРАВЕ ЗА ИЗВРШЕЊЕ КРИВИЧНИХ САНКЦИЈА</t>
  </si>
  <si>
    <t>КАЗНЕНО-ПОПРАВНИ ЗАВОД У БЕОГРАДУ</t>
  </si>
  <si>
    <t>КАЗНЕНО-ПОПРАВНИ ЗАВОД У ПАНЧЕВУ</t>
  </si>
  <si>
    <t>ЗАВОД ЗА ПРОУЧАВАЊЕ КУЛТУРНОГ РАЗВИТКА - УСТАНОВА КУЛТУРЕ ОД НАЦИОНАЛНОГ ЗНАЧАЈА</t>
  </si>
  <si>
    <t>МУЗЕЈ САВРЕМЕНЕ УМЕТНОСТИ - УСТАНОВА ОД НАЦИОНАЛНОГ ЗНАЧАЈА</t>
  </si>
  <si>
    <t>НАРОДНА БИБЛИОТЕКА СРБИЈЕ-УСТАНОВА КУЛТУРЕ ОД НАЦИОНАЛНОГ ЗНАЧАЈА</t>
  </si>
  <si>
    <t>ЈУГОСЛОВЕНСКА КИНОТЕКА-УСТАНОВА КУЛТУРЕ ОД НАЦИОНАЛНОГ ЗНАЧАЈА</t>
  </si>
  <si>
    <t>ФИЛМСКИ ЦЕНТАР СРБИЈЕ УСТАНОВА ЗА ОБАВЉАЊЕ КУЛТУРНО-ОБРАЗОВНЕ ДЕЛАТ-УСТН.КУЛТУРЕ ОД НАЦИОНАЛНОГ ЗНАЧАЈА</t>
  </si>
  <si>
    <t>11 (9*10)</t>
  </si>
  <si>
    <r>
      <t xml:space="preserve">ПРОЈЕКЦИЈА ПЛАТА И БРОЈА ЗАПОСЛЕНИХ ПО МЕСЕЦИМА У </t>
    </r>
    <r>
      <rPr>
        <b/>
        <sz val="11"/>
        <color rgb="FFFF0000"/>
        <rFont val="Calibri"/>
        <family val="2"/>
        <scheme val="minor"/>
      </rPr>
      <t>2022.</t>
    </r>
    <r>
      <rPr>
        <b/>
        <sz val="11"/>
        <color theme="1"/>
        <rFont val="Calibri"/>
        <family val="2"/>
        <scheme val="minor"/>
      </rPr>
      <t xml:space="preserve"> ГОДИНИ</t>
    </r>
  </si>
  <si>
    <r>
      <t>ПРОЈЕКЦИЈА ПЛАТА И БРОЈА ЗАПОСЛЕНИХ ПО МЕСЕЦИМА У</t>
    </r>
    <r>
      <rPr>
        <b/>
        <sz val="11"/>
        <color rgb="FFFF0000"/>
        <rFont val="Calibri"/>
        <family val="2"/>
        <scheme val="minor"/>
      </rPr>
      <t xml:space="preserve"> 2021.</t>
    </r>
    <r>
      <rPr>
        <b/>
        <sz val="11"/>
        <color theme="1"/>
        <rFont val="Calibri"/>
        <family val="2"/>
        <scheme val="minor"/>
      </rPr>
      <t xml:space="preserve"> ГОДИНИ</t>
    </r>
  </si>
  <si>
    <t>КАНЦЕЛАРИЈА ЗА ЈАВНЕ НАБАВКЕ</t>
  </si>
  <si>
    <t>АГЕНЦИЈА ЗА СПРЕЧАВАЊЕ КОРУПЦИЈЕ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</si>
  <si>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</si>
  <si>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</si>
  <si>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</si>
  <si>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ПОТПРЕДСЕДНИКА И МИНИСТРА ОДБРАНЕ</t>
  </si>
  <si>
    <t>КАБИНЕТ ПОТПРЕДСЕДНИЦЕ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</si>
  <si>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</si>
  <si>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</si>
  <si>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</si>
  <si>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</si>
  <si>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</si>
  <si>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 xml:space="preserve">Преглед планираних средстава за плате  у 2022. години </t>
  </si>
  <si>
    <t>Укупан број запослених за који су обзбеђена средства у буџету за 2022. год.</t>
  </si>
  <si>
    <t xml:space="preserve">Укупна средства обезбеђена у буџету за 2022. годину </t>
  </si>
  <si>
    <t>Укупна средства на годишњем нивоу за постојећи број запослених</t>
  </si>
  <si>
    <t>Планирано повећање броја запослених</t>
  </si>
  <si>
    <t>Средства потребна за повећање броја запослених</t>
  </si>
  <si>
    <t>Планирано смањење броја запослених</t>
  </si>
  <si>
    <t>Уштеда по основу смањења броја запослених</t>
  </si>
  <si>
    <t>Планирано СМАЊЕЊЕ броја запослених у 2022. години - СВЕГА</t>
  </si>
  <si>
    <t>2022-повећање</t>
  </si>
  <si>
    <t>2022-смањење</t>
  </si>
  <si>
    <t>2022-свега - бруто 1</t>
  </si>
  <si>
    <t>у јуну 2021. год.</t>
  </si>
  <si>
    <t>Планирано ПОВЕЋАЊЕ броја запослених у 2022. години</t>
  </si>
  <si>
    <t>Планирано СМАЊЕЊЕ броја запослених у 2022. години</t>
  </si>
  <si>
    <t>у децембру 2022. године</t>
  </si>
  <si>
    <t>Mаса коефицијената 
 за одређено време у 2021. години</t>
  </si>
  <si>
    <t>Mаса коефицијената за новозапослене на одређено време у 2022. години</t>
  </si>
  <si>
    <t xml:space="preserve">Број запослених на неодређено време у јуну 2021. године  </t>
  </si>
  <si>
    <t>Број запослених на одређено време у јуну 2021. године</t>
  </si>
  <si>
    <t xml:space="preserve">Број запослених у јуну 2021. године за који су обезбеђена средства за плате у буџету за 2021. годину </t>
  </si>
  <si>
    <t>Преглед броја запослених у 2022. години на које се не односи Закон о платама државних службеника и намештеника и у МУП-у, Војсци РС и БИА-и</t>
  </si>
  <si>
    <t>Број у јуну 2021. године</t>
  </si>
  <si>
    <t>Преглед броја носиоца правосудних функција на које се односи Закон о судијама и Закон о јавном тужилаштву за 2022. годину</t>
  </si>
  <si>
    <t>2021 - маса бруто плата</t>
  </si>
  <si>
    <t>2022 - маса бруто плата</t>
  </si>
  <si>
    <t>Број запослених и потребна средства за јубиларне награде и отпремнине запосленима у 2022. години</t>
  </si>
  <si>
    <t>* УПИСАТИ РЕАЛИЗАЦИЈУ ДО ЈУНА 2021. ГОДИНЕ, А ЗА ПРЕОСТАЛЕ МЕСЕЦЕ ПЛАНИРАНУ МАСУ СРЕДСТАВА И БРОЈ ЗАПОСЛЕНИХ</t>
  </si>
  <si>
    <t>2022- UKUPNO 411</t>
  </si>
  <si>
    <t>2022- UKUPNO 412</t>
  </si>
  <si>
    <t>2022- UKUPNO 411- sa min.rad.</t>
  </si>
  <si>
    <t>2022- UKUPNO 412-sa min.rad.</t>
  </si>
  <si>
    <t>Функција: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</si>
</sst>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u/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  <charset val="238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6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10"/>
      <name val="Arial"/>
      <family val="2"/>
      <charset val="238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238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b/>
      <u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charset val="1"/>
    </font>
    <font>
      <sz val="11"/>
      <color indexed="8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F3FD"/>
        <bgColor indexed="64"/>
      </patternFill>
    </fill>
    <fill>
      <patternFill patternType="solid">
        <fgColor rgb="FFF4A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4D79B"/>
        <bgColor indexed="64"/>
      </patternFill>
    </fill>
  </fills>
  <borders count="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</borders>
  <cellStyleXfs count="7">
    <xf numFmtId="0" fontId="0" fillId="0" borderId="0"/>
    <xf numFmtId="0" fontId="37" fillId="6" borderId="0" applyNumberFormat="0" applyBorder="0" applyAlignment="0" applyProtection="0"/>
    <xf numFmtId="0" fontId="30" fillId="0" borderId="0"/>
    <xf numFmtId="0" fontId="30" fillId="0" borderId="0"/>
    <xf numFmtId="0" fontId="3" fillId="0" borderId="0"/>
    <xf numFmtId="0" fontId="52" fillId="31" borderId="0" applyNumberFormat="0" applyBorder="0" applyAlignment="0" applyProtection="0"/>
    <xf numFmtId="0" fontId="1" fillId="0" borderId="0"/>
  </cellStyleXfs>
  <cellXfs count="647">
    <xf numFmtId="0" fontId="0" fillId="0" borderId="0" xfId="0"/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1" fillId="0" borderId="4" xfId="0" applyFont="1" applyFill="1" applyBorder="1" applyProtection="1"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Protection="1">
      <protection locked="0"/>
    </xf>
    <xf numFmtId="0" fontId="11" fillId="7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12" fillId="0" borderId="4" xfId="0" applyFont="1" applyBorder="1" applyAlignment="1">
      <alignment wrapText="1"/>
    </xf>
    <xf numFmtId="0" fontId="12" fillId="0" borderId="0" xfId="0" applyFont="1"/>
    <xf numFmtId="0" fontId="12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1" fillId="0" borderId="4" xfId="0" applyFont="1" applyFill="1" applyBorder="1"/>
    <xf numFmtId="0" fontId="11" fillId="0" borderId="0" xfId="0" applyFont="1" applyFill="1" applyBorder="1"/>
    <xf numFmtId="0" fontId="11" fillId="0" borderId="0" xfId="0" applyFont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6" fillId="0" borderId="4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/>
    <xf numFmtId="3" fontId="18" fillId="0" borderId="0" xfId="0" applyNumberFormat="1" applyFont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/>
    <xf numFmtId="0" fontId="10" fillId="7" borderId="0" xfId="0" applyFont="1" applyFill="1" applyProtection="1">
      <protection locked="0"/>
    </xf>
    <xf numFmtId="0" fontId="10" fillId="7" borderId="0" xfId="0" applyFont="1" applyFill="1"/>
    <xf numFmtId="4" fontId="0" fillId="0" borderId="0" xfId="0" applyNumberFormat="1"/>
    <xf numFmtId="4" fontId="18" fillId="0" borderId="0" xfId="0" applyNumberFormat="1" applyFont="1"/>
    <xf numFmtId="3" fontId="0" fillId="0" borderId="0" xfId="0" applyNumberFormat="1"/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30" fillId="0" borderId="0" xfId="2"/>
    <xf numFmtId="0" fontId="38" fillId="0" borderId="2" xfId="0" applyFont="1" applyBorder="1" applyProtection="1"/>
    <xf numFmtId="0" fontId="4" fillId="0" borderId="0" xfId="0" applyFont="1"/>
    <xf numFmtId="0" fontId="32" fillId="2" borderId="6" xfId="3" applyFont="1" applyFill="1" applyBorder="1" applyAlignment="1">
      <alignment horizontal="center"/>
    </xf>
    <xf numFmtId="0" fontId="32" fillId="0" borderId="1" xfId="3" applyFont="1" applyFill="1" applyBorder="1" applyAlignment="1">
      <alignment horizontal="right" wrapText="1"/>
    </xf>
    <xf numFmtId="0" fontId="32" fillId="0" borderId="1" xfId="3" applyFont="1" applyFill="1" applyBorder="1" applyAlignment="1">
      <alignment wrapText="1"/>
    </xf>
    <xf numFmtId="0" fontId="6" fillId="0" borderId="0" xfId="0" applyFont="1" applyProtection="1"/>
    <xf numFmtId="0" fontId="30" fillId="0" borderId="0" xfId="2" applyProtection="1"/>
    <xf numFmtId="0" fontId="4" fillId="0" borderId="0" xfId="0" applyFont="1" applyProtection="1"/>
    <xf numFmtId="0" fontId="6" fillId="0" borderId="0" xfId="0" applyFont="1" applyBorder="1" applyAlignment="1" applyProtection="1">
      <alignment horizontal="center" vertical="center" wrapText="1"/>
    </xf>
    <xf numFmtId="0" fontId="16" fillId="0" borderId="0" xfId="0" applyNumberFormat="1" applyFont="1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9" fillId="0" borderId="13" xfId="0" applyFont="1" applyBorder="1" applyProtection="1"/>
    <xf numFmtId="3" fontId="25" fillId="0" borderId="11" xfId="0" applyNumberFormat="1" applyFont="1" applyFill="1" applyBorder="1" applyAlignment="1" applyProtection="1">
      <alignment horizontal="right" vertical="center" wrapText="1"/>
    </xf>
    <xf numFmtId="3" fontId="10" fillId="0" borderId="11" xfId="0" applyNumberFormat="1" applyFont="1" applyFill="1" applyBorder="1" applyProtection="1"/>
    <xf numFmtId="3" fontId="10" fillId="0" borderId="15" xfId="0" applyNumberFormat="1" applyFont="1" applyFill="1" applyBorder="1" applyProtection="1"/>
    <xf numFmtId="3" fontId="4" fillId="0" borderId="11" xfId="0" applyNumberFormat="1" applyFont="1" applyBorder="1" applyProtection="1"/>
    <xf numFmtId="49" fontId="25" fillId="0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vertical="center"/>
      <protection locked="0"/>
    </xf>
    <xf numFmtId="0" fontId="30" fillId="0" borderId="0" xfId="2" applyProtection="1">
      <protection locked="0"/>
    </xf>
    <xf numFmtId="3" fontId="24" fillId="4" borderId="11" xfId="0" applyNumberFormat="1" applyFont="1" applyFill="1" applyBorder="1" applyAlignment="1" applyProtection="1">
      <alignment horizontal="right" vertical="center"/>
    </xf>
    <xf numFmtId="3" fontId="24" fillId="4" borderId="11" xfId="0" applyNumberFormat="1" applyFont="1" applyFill="1" applyBorder="1" applyAlignment="1" applyProtection="1">
      <alignment vertical="center"/>
    </xf>
    <xf numFmtId="3" fontId="24" fillId="4" borderId="15" xfId="0" applyNumberFormat="1" applyFont="1" applyFill="1" applyBorder="1" applyAlignment="1" applyProtection="1">
      <alignment vertical="center"/>
    </xf>
    <xf numFmtId="3" fontId="10" fillId="0" borderId="11" xfId="0" applyNumberFormat="1" applyFont="1" applyBorder="1" applyAlignment="1" applyProtection="1">
      <alignment horizontal="right" vertical="center"/>
    </xf>
    <xf numFmtId="3" fontId="10" fillId="0" borderId="11" xfId="0" applyNumberFormat="1" applyFont="1" applyBorder="1" applyAlignment="1" applyProtection="1">
      <alignment vertical="center"/>
    </xf>
    <xf numFmtId="3" fontId="10" fillId="0" borderId="15" xfId="0" applyNumberFormat="1" applyFont="1" applyBorder="1" applyAlignment="1" applyProtection="1">
      <alignment vertical="center"/>
    </xf>
    <xf numFmtId="0" fontId="9" fillId="0" borderId="0" xfId="0" applyFont="1" applyProtection="1"/>
    <xf numFmtId="0" fontId="16" fillId="0" borderId="2" xfId="0" applyFont="1" applyBorder="1" applyProtection="1"/>
    <xf numFmtId="0" fontId="16" fillId="0" borderId="3" xfId="0" applyFont="1" applyBorder="1" applyProtection="1"/>
    <xf numFmtId="0" fontId="9" fillId="13" borderId="0" xfId="0" applyFont="1" applyFill="1" applyAlignment="1" applyProtection="1">
      <alignment horizontal="right"/>
    </xf>
    <xf numFmtId="0" fontId="16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14" fillId="0" borderId="4" xfId="0" applyFont="1" applyBorder="1" applyAlignment="1" applyProtection="1">
      <alignment horizontal="center" wrapText="1"/>
    </xf>
    <xf numFmtId="0" fontId="14" fillId="0" borderId="11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1" fontId="9" fillId="13" borderId="0" xfId="0" applyNumberFormat="1" applyFont="1" applyFill="1" applyBorder="1" applyProtection="1"/>
    <xf numFmtId="0" fontId="9" fillId="13" borderId="0" xfId="0" applyFont="1" applyFill="1" applyProtection="1"/>
    <xf numFmtId="49" fontId="9" fillId="13" borderId="0" xfId="0" applyNumberFormat="1" applyFont="1" applyFill="1" applyBorder="1" applyAlignment="1" applyProtection="1">
      <alignment horizontal="right"/>
    </xf>
    <xf numFmtId="0" fontId="9" fillId="0" borderId="4" xfId="0" applyFont="1" applyBorder="1" applyProtection="1"/>
    <xf numFmtId="0" fontId="12" fillId="0" borderId="4" xfId="0" applyFont="1" applyBorder="1" applyProtection="1"/>
    <xf numFmtId="0" fontId="5" fillId="0" borderId="4" xfId="0" applyFont="1" applyBorder="1" applyProtection="1"/>
    <xf numFmtId="0" fontId="12" fillId="0" borderId="0" xfId="0" applyFont="1" applyProtection="1"/>
    <xf numFmtId="0" fontId="12" fillId="0" borderId="2" xfId="0" applyFont="1" applyBorder="1" applyProtection="1"/>
    <xf numFmtId="0" fontId="12" fillId="0" borderId="3" xfId="0" applyFont="1" applyBorder="1" applyProtection="1"/>
    <xf numFmtId="0" fontId="13" fillId="0" borderId="4" xfId="0" applyFont="1" applyBorder="1" applyAlignment="1" applyProtection="1">
      <alignment horizontal="center" vertical="center" wrapText="1"/>
    </xf>
    <xf numFmtId="0" fontId="9" fillId="0" borderId="2" xfId="0" applyFont="1" applyBorder="1" applyProtection="1"/>
    <xf numFmtId="0" fontId="9" fillId="0" borderId="3" xfId="0" applyFont="1" applyBorder="1" applyProtection="1"/>
    <xf numFmtId="0" fontId="8" fillId="0" borderId="0" xfId="0" applyFont="1" applyFill="1" applyBorder="1" applyProtection="1"/>
    <xf numFmtId="0" fontId="18" fillId="0" borderId="0" xfId="0" applyFont="1" applyProtection="1"/>
    <xf numFmtId="3" fontId="0" fillId="0" borderId="0" xfId="0" applyNumberFormat="1" applyProtection="1"/>
    <xf numFmtId="0" fontId="9" fillId="0" borderId="7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2" fontId="9" fillId="0" borderId="4" xfId="0" applyNumberFormat="1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3" fontId="11" fillId="0" borderId="4" xfId="0" applyNumberFormat="1" applyFont="1" applyBorder="1" applyAlignment="1" applyProtection="1">
      <alignment horizontal="center" vertical="center" wrapText="1"/>
    </xf>
    <xf numFmtId="0" fontId="11" fillId="0" borderId="16" xfId="0" applyFont="1" applyBorder="1" applyProtection="1"/>
    <xf numFmtId="0" fontId="5" fillId="0" borderId="17" xfId="0" applyFont="1" applyBorder="1" applyProtection="1"/>
    <xf numFmtId="0" fontId="11" fillId="0" borderId="18" xfId="0" applyFont="1" applyBorder="1" applyProtection="1"/>
    <xf numFmtId="0" fontId="5" fillId="0" borderId="20" xfId="0" applyFont="1" applyBorder="1" applyProtection="1"/>
    <xf numFmtId="0" fontId="5" fillId="0" borderId="4" xfId="0" applyFont="1" applyFill="1" applyBorder="1" applyAlignment="1" applyProtection="1">
      <alignment wrapText="1"/>
    </xf>
    <xf numFmtId="1" fontId="16" fillId="13" borderId="0" xfId="0" applyNumberFormat="1" applyFont="1" applyFill="1" applyBorder="1" applyProtection="1"/>
    <xf numFmtId="0" fontId="16" fillId="13" borderId="0" xfId="0" applyFont="1" applyFill="1" applyProtection="1"/>
    <xf numFmtId="0" fontId="16" fillId="13" borderId="0" xfId="0" applyFont="1" applyFill="1" applyAlignment="1" applyProtection="1">
      <alignment horizontal="right"/>
    </xf>
    <xf numFmtId="49" fontId="16" fillId="13" borderId="0" xfId="0" applyNumberFormat="1" applyFont="1" applyFill="1" applyBorder="1" applyAlignment="1" applyProtection="1">
      <alignment horizontal="right"/>
    </xf>
    <xf numFmtId="3" fontId="4" fillId="0" borderId="4" xfId="0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3" fontId="13" fillId="0" borderId="1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1" fillId="5" borderId="4" xfId="0" applyFont="1" applyFill="1" applyBorder="1" applyProtection="1"/>
    <xf numFmtId="0" fontId="9" fillId="0" borderId="4" xfId="0" applyFont="1" applyBorder="1" applyAlignment="1" applyProtection="1">
      <alignment wrapText="1"/>
    </xf>
    <xf numFmtId="0" fontId="0" fillId="0" borderId="0" xfId="0" applyProtection="1"/>
    <xf numFmtId="4" fontId="0" fillId="0" borderId="0" xfId="0" applyNumberForma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18" fillId="0" borderId="5" xfId="0" applyFont="1" applyBorder="1" applyAlignment="1" applyProtection="1">
      <alignment horizontal="center"/>
    </xf>
    <xf numFmtId="3" fontId="18" fillId="0" borderId="5" xfId="0" applyNumberFormat="1" applyFont="1" applyBorder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/>
    </xf>
    <xf numFmtId="4" fontId="18" fillId="7" borderId="4" xfId="0" applyNumberFormat="1" applyFont="1" applyFill="1" applyBorder="1" applyProtection="1"/>
    <xf numFmtId="4" fontId="18" fillId="0" borderId="4" xfId="0" applyNumberFormat="1" applyFont="1" applyBorder="1" applyAlignment="1" applyProtection="1">
      <alignment horizontal="right"/>
    </xf>
    <xf numFmtId="0" fontId="10" fillId="0" borderId="4" xfId="0" applyFont="1" applyBorder="1" applyProtection="1"/>
    <xf numFmtId="49" fontId="18" fillId="0" borderId="4" xfId="0" applyNumberFormat="1" applyFont="1" applyBorder="1" applyProtection="1"/>
    <xf numFmtId="0" fontId="21" fillId="0" borderId="4" xfId="0" applyFont="1" applyBorder="1" applyProtection="1"/>
    <xf numFmtId="0" fontId="18" fillId="0" borderId="4" xfId="0" applyFont="1" applyBorder="1" applyProtection="1"/>
    <xf numFmtId="4" fontId="42" fillId="0" borderId="4" xfId="0" applyNumberFormat="1" applyFont="1" applyBorder="1" applyProtection="1"/>
    <xf numFmtId="0" fontId="18" fillId="0" borderId="4" xfId="0" applyFont="1" applyBorder="1" applyAlignment="1" applyProtection="1">
      <alignment horizontal="left"/>
    </xf>
    <xf numFmtId="0" fontId="20" fillId="0" borderId="0" xfId="0" applyFont="1" applyBorder="1" applyProtection="1"/>
    <xf numFmtId="0" fontId="23" fillId="0" borderId="0" xfId="0" applyFont="1" applyBorder="1" applyAlignment="1" applyProtection="1">
      <alignment horizontal="center"/>
    </xf>
    <xf numFmtId="0" fontId="23" fillId="0" borderId="0" xfId="0" applyFont="1" applyProtection="1"/>
    <xf numFmtId="0" fontId="23" fillId="0" borderId="4" xfId="0" applyFont="1" applyBorder="1" applyAlignment="1" applyProtection="1">
      <alignment horizontal="right"/>
    </xf>
    <xf numFmtId="0" fontId="23" fillId="0" borderId="4" xfId="0" applyFont="1" applyBorder="1" applyProtection="1"/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43" fillId="14" borderId="34" xfId="0" applyFont="1" applyFill="1" applyBorder="1" applyAlignment="1" applyProtection="1">
      <alignment horizontal="center" vertical="center"/>
      <protection locked="0"/>
    </xf>
    <xf numFmtId="0" fontId="43" fillId="0" borderId="34" xfId="0" applyFont="1" applyFill="1" applyBorder="1" applyAlignment="1" applyProtection="1">
      <alignment horizontal="center" vertical="center"/>
      <protection locked="0"/>
    </xf>
    <xf numFmtId="0" fontId="44" fillId="0" borderId="35" xfId="0" applyFont="1" applyFill="1" applyBorder="1" applyAlignment="1" applyProtection="1">
      <alignment vertical="center" wrapText="1"/>
      <protection locked="0"/>
    </xf>
    <xf numFmtId="3" fontId="18" fillId="0" borderId="4" xfId="0" applyNumberFormat="1" applyFont="1" applyBorder="1" applyAlignment="1" applyProtection="1">
      <alignment horizontal="right" vertical="center" wrapText="1"/>
      <protection locked="0"/>
    </xf>
    <xf numFmtId="3" fontId="18" fillId="0" borderId="4" xfId="0" applyNumberFormat="1" applyFont="1" applyBorder="1" applyAlignment="1" applyProtection="1">
      <alignment horizontal="right"/>
      <protection locked="0"/>
    </xf>
    <xf numFmtId="3" fontId="23" fillId="0" borderId="4" xfId="0" applyNumberFormat="1" applyFont="1" applyBorder="1" applyAlignment="1" applyProtection="1">
      <alignment horizontal="right"/>
    </xf>
    <xf numFmtId="0" fontId="45" fillId="0" borderId="0" xfId="0" applyFont="1" applyProtection="1"/>
    <xf numFmtId="0" fontId="45" fillId="0" borderId="21" xfId="0" applyFont="1" applyBorder="1" applyProtection="1"/>
    <xf numFmtId="0" fontId="45" fillId="0" borderId="0" xfId="0" applyFont="1" applyAlignment="1" applyProtection="1">
      <alignment horizontal="center"/>
    </xf>
    <xf numFmtId="0" fontId="46" fillId="0" borderId="0" xfId="0" applyFont="1" applyAlignment="1" applyProtection="1">
      <alignment horizontal="center"/>
    </xf>
    <xf numFmtId="0" fontId="18" fillId="0" borderId="5" xfId="0" applyFont="1" applyBorder="1" applyAlignment="1" applyProtection="1">
      <alignment horizontal="center" vertical="center" wrapText="1"/>
    </xf>
    <xf numFmtId="49" fontId="42" fillId="0" borderId="22" xfId="0" applyNumberFormat="1" applyFont="1" applyBorder="1" applyAlignment="1" applyProtection="1">
      <alignment horizontal="center" vertical="center" textRotation="90"/>
    </xf>
    <xf numFmtId="0" fontId="18" fillId="0" borderId="11" xfId="0" applyFont="1" applyBorder="1" applyAlignment="1" applyProtection="1">
      <alignment horizontal="center"/>
    </xf>
    <xf numFmtId="0" fontId="18" fillId="0" borderId="0" xfId="0" applyFont="1" applyBorder="1" applyProtection="1"/>
    <xf numFmtId="0" fontId="47" fillId="0" borderId="0" xfId="0" applyFont="1" applyProtection="1"/>
    <xf numFmtId="3" fontId="9" fillId="0" borderId="0" xfId="0" applyNumberFormat="1" applyFont="1"/>
    <xf numFmtId="2" fontId="9" fillId="0" borderId="1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9" fillId="0" borderId="8" xfId="0" applyFont="1" applyBorder="1" applyAlignment="1" applyProtection="1">
      <alignment horizontal="center" wrapText="1"/>
    </xf>
    <xf numFmtId="3" fontId="11" fillId="0" borderId="11" xfId="0" applyNumberFormat="1" applyFont="1" applyBorder="1" applyAlignment="1" applyProtection="1">
      <alignment horizontal="center" wrapText="1"/>
    </xf>
    <xf numFmtId="0" fontId="9" fillId="0" borderId="0" xfId="0" applyFont="1" applyAlignment="1"/>
    <xf numFmtId="0" fontId="9" fillId="0" borderId="7" xfId="0" applyFont="1" applyBorder="1" applyAlignment="1" applyProtection="1">
      <alignment horizontal="center" vertical="top" wrapText="1"/>
    </xf>
    <xf numFmtId="0" fontId="9" fillId="0" borderId="7" xfId="0" applyFont="1" applyBorder="1" applyAlignment="1">
      <alignment horizontal="center" vertical="center"/>
    </xf>
    <xf numFmtId="3" fontId="9" fillId="0" borderId="4" xfId="0" applyNumberFormat="1" applyFont="1" applyBorder="1" applyProtection="1">
      <protection locked="0"/>
    </xf>
    <xf numFmtId="3" fontId="9" fillId="0" borderId="4" xfId="0" applyNumberFormat="1" applyFont="1" applyBorder="1" applyProtection="1"/>
    <xf numFmtId="3" fontId="5" fillId="0" borderId="17" xfId="0" applyNumberFormat="1" applyFont="1" applyBorder="1" applyProtection="1"/>
    <xf numFmtId="3" fontId="11" fillId="0" borderId="16" xfId="0" applyNumberFormat="1" applyFont="1" applyBorder="1" applyProtection="1"/>
    <xf numFmtId="0" fontId="9" fillId="13" borderId="0" xfId="0" applyFont="1" applyFill="1" applyBorder="1" applyAlignment="1" applyProtection="1">
      <alignment horizontal="left" vertical="center"/>
    </xf>
    <xf numFmtId="0" fontId="9" fillId="0" borderId="3" xfId="0" applyFont="1" applyBorder="1"/>
    <xf numFmtId="0" fontId="9" fillId="16" borderId="4" xfId="0" applyFont="1" applyFill="1" applyBorder="1" applyAlignment="1" applyProtection="1">
      <alignment horizontal="left" vertical="center" wrapText="1"/>
    </xf>
    <xf numFmtId="0" fontId="5" fillId="16" borderId="4" xfId="0" applyFont="1" applyFill="1" applyBorder="1" applyAlignment="1" applyProtection="1">
      <alignment horizontal="right" wrapText="1"/>
    </xf>
    <xf numFmtId="0" fontId="9" fillId="16" borderId="4" xfId="0" applyFont="1" applyFill="1" applyBorder="1" applyProtection="1"/>
    <xf numFmtId="3" fontId="9" fillId="16" borderId="4" xfId="0" applyNumberFormat="1" applyFont="1" applyFill="1" applyBorder="1" applyProtection="1"/>
    <xf numFmtId="0" fontId="11" fillId="16" borderId="20" xfId="0" applyFont="1" applyFill="1" applyBorder="1" applyProtection="1"/>
    <xf numFmtId="0" fontId="11" fillId="16" borderId="23" xfId="0" applyFont="1" applyFill="1" applyBorder="1" applyProtection="1"/>
    <xf numFmtId="0" fontId="9" fillId="16" borderId="4" xfId="0" applyFont="1" applyFill="1" applyBorder="1" applyAlignment="1" applyProtection="1">
      <alignment horizontal="left" vertical="center" wrapText="1"/>
      <protection locked="0"/>
    </xf>
    <xf numFmtId="3" fontId="18" fillId="17" borderId="4" xfId="0" applyNumberFormat="1" applyFont="1" applyFill="1" applyBorder="1" applyAlignment="1" applyProtection="1">
      <alignment horizontal="right"/>
    </xf>
    <xf numFmtId="4" fontId="18" fillId="17" borderId="4" xfId="0" applyNumberFormat="1" applyFont="1" applyFill="1" applyBorder="1" applyAlignment="1" applyProtection="1">
      <alignment horizontal="right"/>
    </xf>
    <xf numFmtId="0" fontId="48" fillId="0" borderId="0" xfId="0" applyFont="1" applyBorder="1" applyAlignment="1" applyProtection="1">
      <alignment vertical="center" wrapText="1"/>
    </xf>
    <xf numFmtId="0" fontId="48" fillId="0" borderId="0" xfId="0" applyFont="1" applyBorder="1" applyAlignment="1" applyProtection="1">
      <alignment vertical="center"/>
    </xf>
    <xf numFmtId="0" fontId="39" fillId="18" borderId="25" xfId="0" applyFont="1" applyFill="1" applyBorder="1" applyAlignment="1" applyProtection="1">
      <alignment vertical="top"/>
    </xf>
    <xf numFmtId="0" fontId="39" fillId="18" borderId="26" xfId="0" applyFont="1" applyFill="1" applyBorder="1" applyAlignment="1" applyProtection="1">
      <alignment vertical="top"/>
    </xf>
    <xf numFmtId="0" fontId="39" fillId="18" borderId="25" xfId="0" applyFont="1" applyFill="1" applyBorder="1" applyAlignment="1" applyProtection="1"/>
    <xf numFmtId="0" fontId="39" fillId="18" borderId="26" xfId="0" applyFont="1" applyFill="1" applyBorder="1" applyAlignment="1" applyProtection="1"/>
    <xf numFmtId="0" fontId="6" fillId="9" borderId="28" xfId="0" applyFont="1" applyFill="1" applyBorder="1" applyAlignment="1" applyProtection="1">
      <alignment vertical="top" wrapText="1"/>
    </xf>
    <xf numFmtId="3" fontId="23" fillId="18" borderId="4" xfId="0" applyNumberFormat="1" applyFont="1" applyFill="1" applyBorder="1" applyAlignment="1" applyProtection="1">
      <alignment horizontal="right"/>
    </xf>
    <xf numFmtId="0" fontId="9" fillId="0" borderId="0" xfId="0" applyFont="1" applyAlignment="1" applyProtection="1">
      <alignment vertical="top"/>
    </xf>
    <xf numFmtId="0" fontId="9" fillId="0" borderId="4" xfId="0" applyFont="1" applyBorder="1" applyAlignment="1" applyProtection="1">
      <alignment horizontal="right"/>
    </xf>
    <xf numFmtId="0" fontId="5" fillId="0" borderId="4" xfId="0" applyFont="1" applyBorder="1" applyAlignment="1" applyProtection="1"/>
    <xf numFmtId="0" fontId="33" fillId="12" borderId="2" xfId="0" applyFont="1" applyFill="1" applyBorder="1" applyAlignment="1" applyProtection="1">
      <alignment vertical="center" wrapText="1"/>
    </xf>
    <xf numFmtId="0" fontId="6" fillId="12" borderId="0" xfId="0" applyFont="1" applyFill="1"/>
    <xf numFmtId="0" fontId="9" fillId="12" borderId="0" xfId="0" applyFont="1" applyFill="1"/>
    <xf numFmtId="0" fontId="33" fillId="0" borderId="2" xfId="0" applyFont="1" applyFill="1" applyBorder="1" applyAlignment="1" applyProtection="1">
      <alignment vertical="center" wrapText="1"/>
    </xf>
    <xf numFmtId="0" fontId="6" fillId="0" borderId="0" xfId="0" applyFont="1" applyFill="1"/>
    <xf numFmtId="0" fontId="9" fillId="0" borderId="0" xfId="0" applyFont="1" applyFill="1"/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 wrapText="1"/>
    </xf>
    <xf numFmtId="3" fontId="12" fillId="0" borderId="0" xfId="0" applyNumberFormat="1" applyFont="1"/>
    <xf numFmtId="0" fontId="9" fillId="19" borderId="4" xfId="0" applyFont="1" applyFill="1" applyBorder="1" applyAlignment="1" applyProtection="1">
      <alignment horizontal="center" vertical="center" wrapText="1"/>
    </xf>
    <xf numFmtId="0" fontId="12" fillId="19" borderId="4" xfId="0" applyFont="1" applyFill="1" applyBorder="1" applyProtection="1">
      <protection locked="0"/>
    </xf>
    <xf numFmtId="0" fontId="12" fillId="19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top" wrapText="1"/>
    </xf>
    <xf numFmtId="4" fontId="9" fillId="0" borderId="0" xfId="0" applyNumberFormat="1" applyFont="1"/>
    <xf numFmtId="10" fontId="12" fillId="0" borderId="0" xfId="0" applyNumberFormat="1" applyFont="1"/>
    <xf numFmtId="0" fontId="34" fillId="0" borderId="0" xfId="0" applyFont="1" applyAlignment="1" applyProtection="1"/>
    <xf numFmtId="3" fontId="18" fillId="0" borderId="0" xfId="0" applyNumberFormat="1" applyFont="1" applyAlignment="1">
      <alignment horizontal="right"/>
    </xf>
    <xf numFmtId="3" fontId="23" fillId="21" borderId="4" xfId="0" applyNumberFormat="1" applyFont="1" applyFill="1" applyBorder="1" applyAlignment="1" applyProtection="1">
      <alignment horizontal="right"/>
    </xf>
    <xf numFmtId="3" fontId="23" fillId="16" borderId="4" xfId="0" applyNumberFormat="1" applyFont="1" applyFill="1" applyBorder="1" applyAlignment="1" applyProtection="1">
      <alignment horizontal="right"/>
    </xf>
    <xf numFmtId="3" fontId="12" fillId="16" borderId="0" xfId="0" applyNumberFormat="1" applyFont="1" applyFill="1"/>
    <xf numFmtId="4" fontId="15" fillId="0" borderId="0" xfId="0" applyNumberFormat="1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top"/>
    </xf>
    <xf numFmtId="0" fontId="15" fillId="12" borderId="0" xfId="0" applyFont="1" applyFill="1" applyBorder="1" applyAlignment="1" applyProtection="1">
      <alignment horizontal="center"/>
    </xf>
    <xf numFmtId="0" fontId="16" fillId="13" borderId="0" xfId="0" applyFont="1" applyFill="1" applyBorder="1" applyAlignment="1" applyProtection="1">
      <alignment vertical="center"/>
    </xf>
    <xf numFmtId="0" fontId="16" fillId="13" borderId="0" xfId="0" applyFont="1" applyFill="1" applyBorder="1" applyAlignment="1" applyProtection="1">
      <alignment vertical="top" wrapText="1"/>
    </xf>
    <xf numFmtId="3" fontId="13" fillId="0" borderId="4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top" wrapText="1"/>
    </xf>
    <xf numFmtId="3" fontId="9" fillId="0" borderId="3" xfId="0" applyNumberFormat="1" applyFont="1" applyBorder="1"/>
    <xf numFmtId="0" fontId="9" fillId="0" borderId="3" xfId="0" applyFont="1" applyBorder="1" applyAlignment="1">
      <alignment horizontal="right"/>
    </xf>
    <xf numFmtId="3" fontId="18" fillId="22" borderId="5" xfId="0" applyNumberFormat="1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wrapText="1"/>
      <protection locked="0"/>
    </xf>
    <xf numFmtId="4" fontId="33" fillId="10" borderId="12" xfId="0" applyNumberFormat="1" applyFont="1" applyFill="1" applyBorder="1" applyProtection="1">
      <protection locked="0"/>
    </xf>
    <xf numFmtId="3" fontId="9" fillId="16" borderId="0" xfId="0" applyNumberFormat="1" applyFont="1" applyFill="1"/>
    <xf numFmtId="0" fontId="21" fillId="9" borderId="4" xfId="0" applyFont="1" applyFill="1" applyBorder="1" applyAlignment="1" applyProtection="1">
      <alignment horizontal="left"/>
    </xf>
    <xf numFmtId="4" fontId="18" fillId="9" borderId="4" xfId="0" applyNumberFormat="1" applyFont="1" applyFill="1" applyBorder="1" applyProtection="1"/>
    <xf numFmtId="3" fontId="18" fillId="9" borderId="4" xfId="0" applyNumberFormat="1" applyFont="1" applyFill="1" applyBorder="1" applyAlignment="1" applyProtection="1">
      <alignment horizontal="right" vertical="center" wrapText="1"/>
      <protection locked="0"/>
    </xf>
    <xf numFmtId="3" fontId="18" fillId="9" borderId="4" xfId="0" applyNumberFormat="1" applyFont="1" applyFill="1" applyBorder="1" applyAlignment="1" applyProtection="1">
      <alignment horizontal="right"/>
      <protection locked="0"/>
    </xf>
    <xf numFmtId="4" fontId="18" fillId="9" borderId="4" xfId="0" applyNumberFormat="1" applyFont="1" applyFill="1" applyBorder="1" applyAlignment="1" applyProtection="1">
      <alignment horizontal="right"/>
    </xf>
    <xf numFmtId="3" fontId="18" fillId="9" borderId="4" xfId="0" applyNumberFormat="1" applyFont="1" applyFill="1" applyBorder="1" applyAlignment="1" applyProtection="1">
      <alignment horizontal="right"/>
    </xf>
    <xf numFmtId="3" fontId="21" fillId="9" borderId="4" xfId="0" applyNumberFormat="1" applyFont="1" applyFill="1" applyBorder="1" applyAlignment="1" applyProtection="1">
      <alignment horizontal="right"/>
    </xf>
    <xf numFmtId="4" fontId="21" fillId="9" borderId="4" xfId="0" applyNumberFormat="1" applyFont="1" applyFill="1" applyBorder="1" applyAlignment="1" applyProtection="1">
      <alignment horizontal="right"/>
    </xf>
    <xf numFmtId="49" fontId="21" fillId="9" borderId="4" xfId="0" applyNumberFormat="1" applyFont="1" applyFill="1" applyBorder="1" applyProtection="1"/>
    <xf numFmtId="49" fontId="19" fillId="9" borderId="4" xfId="0" applyNumberFormat="1" applyFont="1" applyFill="1" applyBorder="1" applyProtection="1"/>
    <xf numFmtId="0" fontId="19" fillId="9" borderId="4" xfId="0" applyFont="1" applyFill="1" applyBorder="1" applyProtection="1"/>
    <xf numFmtId="0" fontId="20" fillId="0" borderId="0" xfId="0" applyFont="1" applyBorder="1" applyAlignment="1" applyProtection="1">
      <alignment horizontal="right"/>
    </xf>
    <xf numFmtId="0" fontId="18" fillId="0" borderId="0" xfId="0" applyFont="1" applyAlignment="1">
      <alignment horizontal="right"/>
    </xf>
    <xf numFmtId="4" fontId="23" fillId="18" borderId="4" xfId="0" applyNumberFormat="1" applyFont="1" applyFill="1" applyBorder="1" applyAlignment="1" applyProtection="1">
      <alignment horizontal="right"/>
    </xf>
    <xf numFmtId="0" fontId="9" fillId="16" borderId="4" xfId="0" applyFont="1" applyFill="1" applyBorder="1" applyAlignment="1" applyProtection="1">
      <alignment horizontal="center"/>
      <protection locked="0"/>
    </xf>
    <xf numFmtId="0" fontId="5" fillId="16" borderId="4" xfId="0" applyFont="1" applyFill="1" applyBorder="1" applyProtection="1"/>
    <xf numFmtId="0" fontId="9" fillId="16" borderId="4" xfId="0" applyFont="1" applyFill="1" applyBorder="1" applyAlignment="1" applyProtection="1">
      <alignment horizontal="right"/>
    </xf>
    <xf numFmtId="0" fontId="12" fillId="0" borderId="30" xfId="0" applyFont="1" applyBorder="1" applyProtection="1"/>
    <xf numFmtId="0" fontId="12" fillId="0" borderId="14" xfId="0" applyFont="1" applyBorder="1" applyProtection="1"/>
    <xf numFmtId="0" fontId="5" fillId="0" borderId="11" xfId="0" applyFont="1" applyBorder="1" applyAlignment="1" applyProtection="1">
      <alignment horizontal="center"/>
      <protection locked="0"/>
    </xf>
    <xf numFmtId="0" fontId="12" fillId="19" borderId="11" xfId="0" applyFont="1" applyFill="1" applyBorder="1" applyProtection="1">
      <protection locked="0"/>
    </xf>
    <xf numFmtId="0" fontId="12" fillId="0" borderId="11" xfId="0" applyFont="1" applyBorder="1" applyProtection="1">
      <protection locked="0"/>
    </xf>
    <xf numFmtId="0" fontId="13" fillId="0" borderId="9" xfId="0" applyFont="1" applyBorder="1" applyAlignment="1" applyProtection="1">
      <alignment horizontal="center" vertical="center"/>
    </xf>
    <xf numFmtId="0" fontId="13" fillId="19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wrapText="1"/>
      <protection locked="0"/>
    </xf>
    <xf numFmtId="3" fontId="12" fillId="0" borderId="10" xfId="0" applyNumberFormat="1" applyFont="1" applyBorder="1"/>
    <xf numFmtId="3" fontId="12" fillId="0" borderId="24" xfId="0" applyNumberFormat="1" applyFont="1" applyBorder="1"/>
    <xf numFmtId="0" fontId="9" fillId="0" borderId="4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/>
    <xf numFmtId="4" fontId="50" fillId="10" borderId="12" xfId="0" applyNumberFormat="1" applyFont="1" applyFill="1" applyBorder="1" applyProtection="1">
      <protection locked="0"/>
    </xf>
    <xf numFmtId="3" fontId="7" fillId="0" borderId="0" xfId="0" applyNumberFormat="1" applyFont="1" applyProtection="1"/>
    <xf numFmtId="2" fontId="9" fillId="0" borderId="4" xfId="0" applyNumberFormat="1" applyFont="1" applyBorder="1" applyProtection="1"/>
    <xf numFmtId="0" fontId="7" fillId="0" borderId="0" xfId="0" applyFont="1"/>
    <xf numFmtId="1" fontId="0" fillId="0" borderId="0" xfId="0" applyNumberFormat="1"/>
    <xf numFmtId="0" fontId="7" fillId="0" borderId="24" xfId="0" applyFont="1" applyBorder="1" applyAlignment="1">
      <alignment vertical="top"/>
    </xf>
    <xf numFmtId="0" fontId="7" fillId="0" borderId="24" xfId="0" applyFont="1" applyBorder="1" applyAlignment="1">
      <alignment vertical="top" wrapText="1"/>
    </xf>
    <xf numFmtId="0" fontId="7" fillId="27" borderId="24" xfId="0" applyFont="1" applyFill="1" applyBorder="1" applyAlignment="1">
      <alignment vertical="top" wrapText="1"/>
    </xf>
    <xf numFmtId="0" fontId="7" fillId="26" borderId="24" xfId="0" applyFont="1" applyFill="1" applyBorder="1" applyAlignment="1">
      <alignment vertical="top" wrapText="1"/>
    </xf>
    <xf numFmtId="0" fontId="7" fillId="28" borderId="24" xfId="0" applyFont="1" applyFill="1" applyBorder="1" applyAlignment="1">
      <alignment vertical="top" wrapText="1"/>
    </xf>
    <xf numFmtId="0" fontId="33" fillId="28" borderId="0" xfId="0" applyFont="1" applyFill="1"/>
    <xf numFmtId="0" fontId="11" fillId="0" borderId="16" xfId="0" applyFont="1" applyBorder="1" applyAlignment="1" applyProtection="1">
      <alignment horizontal="right"/>
    </xf>
    <xf numFmtId="0" fontId="5" fillId="0" borderId="17" xfId="0" applyFont="1" applyBorder="1" applyAlignment="1" applyProtection="1">
      <alignment horizontal="right"/>
    </xf>
    <xf numFmtId="2" fontId="9" fillId="16" borderId="4" xfId="0" applyNumberFormat="1" applyFont="1" applyFill="1" applyBorder="1" applyProtection="1"/>
    <xf numFmtId="3" fontId="11" fillId="0" borderId="36" xfId="0" applyNumberFormat="1" applyFont="1" applyBorder="1" applyProtection="1"/>
    <xf numFmtId="3" fontId="12" fillId="16" borderId="3" xfId="0" applyNumberFormat="1" applyFont="1" applyFill="1" applyBorder="1"/>
    <xf numFmtId="3" fontId="5" fillId="16" borderId="4" xfId="0" applyNumberFormat="1" applyFont="1" applyFill="1" applyBorder="1" applyAlignment="1" applyProtection="1">
      <alignment horizontal="right" wrapText="1"/>
    </xf>
    <xf numFmtId="0" fontId="9" fillId="16" borderId="4" xfId="0" applyFont="1" applyFill="1" applyBorder="1" applyProtection="1">
      <protection locked="0"/>
    </xf>
    <xf numFmtId="3" fontId="9" fillId="16" borderId="4" xfId="0" applyNumberFormat="1" applyFont="1" applyFill="1" applyBorder="1" applyProtection="1">
      <protection locked="0"/>
    </xf>
    <xf numFmtId="3" fontId="11" fillId="16" borderId="23" xfId="0" applyNumberFormat="1" applyFont="1" applyFill="1" applyBorder="1" applyProtection="1"/>
    <xf numFmtId="0" fontId="51" fillId="0" borderId="0" xfId="0" applyFont="1"/>
    <xf numFmtId="3" fontId="9" fillId="0" borderId="4" xfId="0" applyNumberFormat="1" applyFont="1" applyBorder="1" applyAlignment="1" applyProtection="1">
      <alignment wrapText="1"/>
    </xf>
    <xf numFmtId="3" fontId="11" fillId="7" borderId="4" xfId="0" applyNumberFormat="1" applyFont="1" applyFill="1" applyBorder="1" applyProtection="1"/>
    <xf numFmtId="0" fontId="9" fillId="25" borderId="4" xfId="0" applyFont="1" applyFill="1" applyBorder="1" applyAlignment="1" applyProtection="1">
      <alignment horizontal="center" vertical="center" wrapText="1"/>
    </xf>
    <xf numFmtId="0" fontId="9" fillId="24" borderId="4" xfId="0" applyFont="1" applyFill="1" applyBorder="1" applyAlignment="1" applyProtection="1">
      <alignment horizontal="center" vertical="center" wrapText="1"/>
    </xf>
    <xf numFmtId="0" fontId="33" fillId="30" borderId="0" xfId="0" applyFont="1" applyFill="1"/>
    <xf numFmtId="4" fontId="3" fillId="0" borderId="0" xfId="4" applyNumberFormat="1"/>
    <xf numFmtId="4" fontId="54" fillId="0" borderId="0" xfId="4" applyNumberFormat="1" applyFont="1"/>
    <xf numFmtId="4" fontId="3" fillId="0" borderId="0" xfId="4" applyNumberFormat="1" applyBorder="1"/>
    <xf numFmtId="49" fontId="53" fillId="0" borderId="36" xfId="4" applyNumberFormat="1" applyFont="1" applyBorder="1" applyAlignment="1">
      <alignment horizontal="center"/>
    </xf>
    <xf numFmtId="49" fontId="53" fillId="0" borderId="32" xfId="4" applyNumberFormat="1" applyFont="1" applyBorder="1" applyAlignment="1">
      <alignment horizontal="center"/>
    </xf>
    <xf numFmtId="49" fontId="53" fillId="32" borderId="42" xfId="4" applyNumberFormat="1" applyFont="1" applyFill="1" applyBorder="1" applyAlignment="1">
      <alignment horizontal="center"/>
    </xf>
    <xf numFmtId="4" fontId="53" fillId="0" borderId="43" xfId="4" applyNumberFormat="1" applyFont="1" applyBorder="1" applyAlignment="1">
      <alignment horizontal="center"/>
    </xf>
    <xf numFmtId="4" fontId="3" fillId="0" borderId="37" xfId="4" applyNumberFormat="1" applyBorder="1"/>
    <xf numFmtId="3" fontId="3" fillId="32" borderId="37" xfId="4" applyNumberFormat="1" applyFill="1" applyBorder="1" applyAlignment="1">
      <alignment horizontal="right"/>
    </xf>
    <xf numFmtId="4" fontId="3" fillId="0" borderId="47" xfId="4" applyNumberFormat="1" applyBorder="1"/>
    <xf numFmtId="3" fontId="3" fillId="32" borderId="47" xfId="4" applyNumberFormat="1" applyFill="1" applyBorder="1" applyAlignment="1">
      <alignment horizontal="right"/>
    </xf>
    <xf numFmtId="4" fontId="3" fillId="0" borderId="41" xfId="4" applyNumberFormat="1" applyBorder="1"/>
    <xf numFmtId="3" fontId="3" fillId="32" borderId="53" xfId="4" applyNumberFormat="1" applyFill="1" applyBorder="1" applyAlignment="1">
      <alignment horizontal="right"/>
    </xf>
    <xf numFmtId="4" fontId="3" fillId="0" borderId="55" xfId="4" applyNumberFormat="1" applyBorder="1"/>
    <xf numFmtId="3" fontId="3" fillId="24" borderId="56" xfId="4" applyNumberFormat="1" applyFill="1" applyBorder="1" applyAlignment="1">
      <alignment horizontal="right"/>
    </xf>
    <xf numFmtId="3" fontId="3" fillId="24" borderId="39" xfId="4" applyNumberFormat="1" applyFill="1" applyBorder="1" applyAlignment="1">
      <alignment horizontal="right"/>
    </xf>
    <xf numFmtId="3" fontId="3" fillId="24" borderId="55" xfId="4" applyNumberFormat="1" applyFill="1" applyBorder="1" applyAlignment="1">
      <alignment horizontal="right"/>
    </xf>
    <xf numFmtId="4" fontId="3" fillId="0" borderId="57" xfId="4" applyNumberFormat="1" applyFill="1" applyBorder="1" applyAlignment="1">
      <alignment horizontal="right"/>
    </xf>
    <xf numFmtId="49" fontId="53" fillId="0" borderId="60" xfId="4" applyNumberFormat="1" applyFont="1" applyBorder="1" applyAlignment="1">
      <alignment horizontal="center"/>
    </xf>
    <xf numFmtId="49" fontId="53" fillId="0" borderId="61" xfId="4" applyNumberFormat="1" applyFont="1" applyBorder="1" applyAlignment="1">
      <alignment horizontal="center"/>
    </xf>
    <xf numFmtId="49" fontId="53" fillId="32" borderId="55" xfId="4" applyNumberFormat="1" applyFont="1" applyFill="1" applyBorder="1" applyAlignment="1">
      <alignment horizontal="center"/>
    </xf>
    <xf numFmtId="4" fontId="3" fillId="0" borderId="58" xfId="4" applyNumberFormat="1" applyBorder="1"/>
    <xf numFmtId="3" fontId="3" fillId="32" borderId="63" xfId="4" applyNumberFormat="1" applyFill="1" applyBorder="1" applyAlignment="1">
      <alignment horizontal="right"/>
    </xf>
    <xf numFmtId="4" fontId="3" fillId="0" borderId="64" xfId="4" applyNumberFormat="1" applyBorder="1"/>
    <xf numFmtId="4" fontId="3" fillId="0" borderId="66" xfId="4" applyNumberFormat="1" applyBorder="1"/>
    <xf numFmtId="4" fontId="3" fillId="0" borderId="38" xfId="4" applyNumberFormat="1" applyBorder="1"/>
    <xf numFmtId="3" fontId="3" fillId="24" borderId="70" xfId="4" applyNumberFormat="1" applyFill="1" applyBorder="1" applyAlignment="1">
      <alignment horizontal="right"/>
    </xf>
    <xf numFmtId="3" fontId="3" fillId="32" borderId="41" xfId="4" applyNumberFormat="1" applyFill="1" applyBorder="1" applyAlignment="1">
      <alignment horizontal="right"/>
    </xf>
    <xf numFmtId="4" fontId="3" fillId="0" borderId="0" xfId="4" applyNumberFormat="1" applyFill="1" applyAlignment="1">
      <alignment wrapText="1"/>
    </xf>
    <xf numFmtId="3" fontId="11" fillId="0" borderId="4" xfId="0" applyNumberFormat="1" applyFont="1" applyFill="1" applyBorder="1" applyProtection="1">
      <protection locked="0"/>
    </xf>
    <xf numFmtId="3" fontId="9" fillId="19" borderId="4" xfId="0" applyNumberFormat="1" applyFont="1" applyFill="1" applyBorder="1" applyProtection="1"/>
    <xf numFmtId="0" fontId="6" fillId="19" borderId="4" xfId="0" applyFont="1" applyFill="1" applyBorder="1" applyProtection="1"/>
    <xf numFmtId="0" fontId="18" fillId="0" borderId="0" xfId="0" applyFont="1" applyAlignment="1" applyProtection="1">
      <alignment horizontal="center" vertical="center" wrapText="1"/>
    </xf>
    <xf numFmtId="0" fontId="18" fillId="16" borderId="0" xfId="0" applyFont="1" applyFill="1" applyAlignment="1" applyProtection="1">
      <alignment horizontal="center" vertical="center" wrapText="1"/>
    </xf>
    <xf numFmtId="0" fontId="18" fillId="21" borderId="0" xfId="0" applyFont="1" applyFill="1" applyAlignment="1" applyProtection="1">
      <alignment horizontal="center" vertical="center" wrapText="1"/>
    </xf>
    <xf numFmtId="0" fontId="9" fillId="16" borderId="0" xfId="0" applyFont="1" applyFill="1" applyAlignment="1" applyProtection="1">
      <alignment vertical="top" wrapText="1"/>
    </xf>
    <xf numFmtId="3" fontId="17" fillId="0" borderId="4" xfId="0" applyNumberFormat="1" applyFont="1" applyFill="1" applyBorder="1" applyAlignment="1" applyProtection="1">
      <alignment horizontal="center" vertical="center" wrapText="1"/>
    </xf>
    <xf numFmtId="0" fontId="0" fillId="16" borderId="0" xfId="0" applyFill="1" applyProtection="1"/>
    <xf numFmtId="0" fontId="0" fillId="21" borderId="0" xfId="0" applyFill="1" applyProtection="1"/>
    <xf numFmtId="10" fontId="12" fillId="16" borderId="0" xfId="0" applyNumberFormat="1" applyFont="1" applyFill="1" applyProtection="1"/>
    <xf numFmtId="4" fontId="15" fillId="0" borderId="0" xfId="0" applyNumberFormat="1" applyFont="1" applyFill="1" applyBorder="1" applyAlignment="1" applyProtection="1">
      <alignment horizontal="center" vertical="center"/>
    </xf>
    <xf numFmtId="0" fontId="9" fillId="13" borderId="0" xfId="0" applyFont="1" applyFill="1" applyBorder="1" applyAlignment="1" applyProtection="1">
      <alignment horizontal="left" vertical="center"/>
    </xf>
    <xf numFmtId="0" fontId="39" fillId="8" borderId="71" xfId="0" applyFont="1" applyFill="1" applyBorder="1" applyProtection="1"/>
    <xf numFmtId="0" fontId="38" fillId="10" borderId="71" xfId="0" applyNumberFormat="1" applyFont="1" applyFill="1" applyBorder="1" applyAlignment="1" applyProtection="1">
      <alignment horizontal="right" vertical="top"/>
      <protection locked="0"/>
    </xf>
    <xf numFmtId="49" fontId="38" fillId="10" borderId="71" xfId="0" applyNumberFormat="1" applyFont="1" applyFill="1" applyBorder="1" applyAlignment="1" applyProtection="1">
      <alignment horizontal="right" vertical="top"/>
      <protection locked="0"/>
    </xf>
    <xf numFmtId="0" fontId="38" fillId="0" borderId="72" xfId="0" applyFont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wrapText="1"/>
      <protection locked="0"/>
    </xf>
    <xf numFmtId="0" fontId="49" fillId="0" borderId="74" xfId="0" applyFont="1" applyBorder="1" applyAlignment="1" applyProtection="1">
      <alignment vertical="center" wrapText="1"/>
    </xf>
    <xf numFmtId="0" fontId="10" fillId="9" borderId="71" xfId="0" applyFont="1" applyFill="1" applyBorder="1" applyAlignment="1" applyProtection="1">
      <alignment horizontal="center" vertical="center" wrapText="1"/>
    </xf>
    <xf numFmtId="0" fontId="10" fillId="9" borderId="49" xfId="0" applyFont="1" applyFill="1" applyBorder="1" applyAlignment="1" applyProtection="1">
      <alignment horizontal="center" vertical="center" wrapText="1"/>
    </xf>
    <xf numFmtId="0" fontId="10" fillId="9" borderId="48" xfId="0" applyFont="1" applyFill="1" applyBorder="1" applyAlignment="1" applyProtection="1">
      <alignment horizontal="center" vertical="center" wrapText="1"/>
    </xf>
    <xf numFmtId="0" fontId="4" fillId="9" borderId="71" xfId="0" applyFont="1" applyFill="1" applyBorder="1" applyAlignment="1" applyProtection="1">
      <alignment horizontal="center" vertical="center" wrapText="1"/>
    </xf>
    <xf numFmtId="0" fontId="25" fillId="9" borderId="76" xfId="0" applyFont="1" applyFill="1" applyBorder="1" applyAlignment="1" applyProtection="1">
      <alignment horizontal="center" vertical="center" wrapText="1"/>
    </xf>
    <xf numFmtId="0" fontId="25" fillId="9" borderId="77" xfId="0" applyFont="1" applyFill="1" applyBorder="1" applyAlignment="1" applyProtection="1">
      <alignment horizontal="center" vertical="center" wrapText="1"/>
    </xf>
    <xf numFmtId="0" fontId="25" fillId="9" borderId="73" xfId="0" applyFont="1" applyFill="1" applyBorder="1" applyAlignment="1" applyProtection="1">
      <alignment horizontal="center" vertical="center" wrapText="1"/>
    </xf>
    <xf numFmtId="0" fontId="25" fillId="9" borderId="78" xfId="0" applyFont="1" applyFill="1" applyBorder="1" applyAlignment="1" applyProtection="1">
      <alignment horizontal="center" vertical="center" wrapText="1"/>
    </xf>
    <xf numFmtId="0" fontId="31" fillId="9" borderId="77" xfId="0" applyFont="1" applyFill="1" applyBorder="1" applyAlignment="1" applyProtection="1">
      <alignment horizontal="center" vertical="center" wrapText="1"/>
    </xf>
    <xf numFmtId="0" fontId="10" fillId="15" borderId="48" xfId="0" applyFont="1" applyFill="1" applyBorder="1" applyAlignment="1" applyProtection="1">
      <alignment horizontal="left" vertical="center" wrapText="1"/>
    </xf>
    <xf numFmtId="3" fontId="10" fillId="17" borderId="71" xfId="0" applyNumberFormat="1" applyFont="1" applyFill="1" applyBorder="1" applyAlignment="1" applyProtection="1">
      <alignment horizontal="right" vertical="center" wrapText="1"/>
    </xf>
    <xf numFmtId="3" fontId="40" fillId="17" borderId="71" xfId="1" applyNumberFormat="1" applyFont="1" applyFill="1" applyBorder="1" applyAlignment="1" applyProtection="1">
      <alignment horizontal="right" vertical="center" wrapText="1"/>
    </xf>
    <xf numFmtId="3" fontId="40" fillId="7" borderId="71" xfId="1" applyNumberFormat="1" applyFont="1" applyFill="1" applyBorder="1" applyAlignment="1" applyProtection="1">
      <alignment vertical="center"/>
      <protection locked="0"/>
    </xf>
    <xf numFmtId="3" fontId="10" fillId="17" borderId="49" xfId="0" applyNumberFormat="1" applyFont="1" applyFill="1" applyBorder="1" applyAlignment="1" applyProtection="1">
      <alignment vertical="center"/>
    </xf>
    <xf numFmtId="3" fontId="10" fillId="17" borderId="71" xfId="0" applyNumberFormat="1" applyFont="1" applyFill="1" applyBorder="1" applyAlignment="1" applyProtection="1">
      <alignment vertical="center"/>
    </xf>
    <xf numFmtId="3" fontId="41" fillId="17" borderId="71" xfId="1" applyNumberFormat="1" applyFont="1" applyFill="1" applyBorder="1" applyAlignment="1" applyProtection="1">
      <alignment vertical="center"/>
    </xf>
    <xf numFmtId="3" fontId="10" fillId="7" borderId="49" xfId="0" applyNumberFormat="1" applyFont="1" applyFill="1" applyBorder="1" applyAlignment="1" applyProtection="1">
      <alignment vertical="center"/>
      <protection locked="0"/>
    </xf>
    <xf numFmtId="3" fontId="41" fillId="6" borderId="71" xfId="1" applyNumberFormat="1" applyFont="1" applyBorder="1" applyAlignment="1" applyProtection="1">
      <alignment vertical="center"/>
      <protection locked="0"/>
    </xf>
    <xf numFmtId="3" fontId="10" fillId="20" borderId="49" xfId="0" applyNumberFormat="1" applyFont="1" applyFill="1" applyBorder="1" applyAlignment="1" applyProtection="1">
      <alignment vertical="center"/>
    </xf>
    <xf numFmtId="0" fontId="10" fillId="12" borderId="48" xfId="0" applyFont="1" applyFill="1" applyBorder="1" applyAlignment="1" applyProtection="1">
      <alignment horizontal="left" vertical="center" wrapText="1"/>
    </xf>
    <xf numFmtId="3" fontId="10" fillId="20" borderId="71" xfId="0" applyNumberFormat="1" applyFont="1" applyFill="1" applyBorder="1" applyAlignment="1" applyProtection="1">
      <alignment horizontal="right" vertical="center" wrapText="1"/>
    </xf>
    <xf numFmtId="0" fontId="10" fillId="7" borderId="48" xfId="0" applyFont="1" applyFill="1" applyBorder="1" applyAlignment="1" applyProtection="1">
      <alignment horizontal="left" vertical="center" wrapText="1"/>
    </xf>
    <xf numFmtId="0" fontId="24" fillId="4" borderId="48" xfId="0" applyFont="1" applyFill="1" applyBorder="1" applyAlignment="1" applyProtection="1">
      <alignment horizontal="left" vertical="center" wrapText="1"/>
    </xf>
    <xf numFmtId="3" fontId="24" fillId="4" borderId="71" xfId="0" applyNumberFormat="1" applyFont="1" applyFill="1" applyBorder="1" applyAlignment="1" applyProtection="1">
      <alignment horizontal="right" vertical="center"/>
    </xf>
    <xf numFmtId="0" fontId="26" fillId="0" borderId="51" xfId="0" applyFont="1" applyFill="1" applyBorder="1" applyAlignment="1" applyProtection="1">
      <alignment horizontal="left" vertical="center" wrapText="1"/>
    </xf>
    <xf numFmtId="3" fontId="10" fillId="0" borderId="71" xfId="0" applyNumberFormat="1" applyFont="1" applyFill="1" applyBorder="1" applyAlignment="1" applyProtection="1">
      <alignment vertical="center"/>
    </xf>
    <xf numFmtId="3" fontId="4" fillId="0" borderId="71" xfId="0" applyNumberFormat="1" applyFont="1" applyBorder="1" applyAlignment="1" applyProtection="1">
      <alignment vertical="center"/>
    </xf>
    <xf numFmtId="0" fontId="25" fillId="0" borderId="13" xfId="0" applyFont="1" applyFill="1" applyBorder="1" applyAlignment="1" applyProtection="1">
      <alignment horizontal="left" vertical="center" wrapText="1"/>
    </xf>
    <xf numFmtId="0" fontId="24" fillId="7" borderId="48" xfId="0" applyFont="1" applyFill="1" applyBorder="1" applyAlignment="1" applyProtection="1">
      <alignment horizontal="left" vertical="center" wrapText="1"/>
    </xf>
    <xf numFmtId="3" fontId="6" fillId="0" borderId="71" xfId="0" applyNumberFormat="1" applyFont="1" applyBorder="1" applyAlignment="1" applyProtection="1">
      <alignment vertical="center"/>
    </xf>
    <xf numFmtId="0" fontId="25" fillId="7" borderId="48" xfId="0" applyFont="1" applyFill="1" applyBorder="1" applyAlignment="1" applyProtection="1">
      <alignment horizontal="left" vertical="center" wrapText="1"/>
    </xf>
    <xf numFmtId="3" fontId="25" fillId="7" borderId="71" xfId="0" applyNumberFormat="1" applyFont="1" applyFill="1" applyBorder="1" applyAlignment="1" applyProtection="1">
      <alignment horizontal="right" vertical="center" wrapText="1"/>
    </xf>
    <xf numFmtId="3" fontId="10" fillId="7" borderId="71" xfId="0" applyNumberFormat="1" applyFont="1" applyFill="1" applyBorder="1" applyAlignment="1" applyProtection="1">
      <alignment vertical="center"/>
    </xf>
    <xf numFmtId="3" fontId="10" fillId="7" borderId="71" xfId="0" applyNumberFormat="1" applyFont="1" applyFill="1" applyBorder="1" applyAlignment="1" applyProtection="1">
      <alignment horizontal="right" vertical="center"/>
    </xf>
    <xf numFmtId="3" fontId="41" fillId="6" borderId="71" xfId="1" applyNumberFormat="1" applyFont="1" applyBorder="1" applyAlignment="1" applyProtection="1">
      <alignment vertical="center"/>
    </xf>
    <xf numFmtId="0" fontId="10" fillId="7" borderId="48" xfId="0" applyFont="1" applyFill="1" applyBorder="1" applyAlignment="1" applyProtection="1">
      <alignment vertical="top" wrapText="1"/>
    </xf>
    <xf numFmtId="3" fontId="41" fillId="6" borderId="71" xfId="1" applyNumberFormat="1" applyFont="1" applyBorder="1" applyAlignment="1" applyProtection="1">
      <alignment horizontal="left" vertical="center"/>
    </xf>
    <xf numFmtId="0" fontId="10" fillId="7" borderId="48" xfId="0" applyFont="1" applyFill="1" applyBorder="1" applyAlignment="1" applyProtection="1">
      <alignment horizontal="left" vertical="top" wrapText="1"/>
    </xf>
    <xf numFmtId="0" fontId="24" fillId="0" borderId="72" xfId="0" applyFont="1" applyBorder="1" applyAlignment="1" applyProtection="1">
      <alignment horizontal="left" vertical="center" wrapText="1"/>
    </xf>
    <xf numFmtId="3" fontId="24" fillId="4" borderId="71" xfId="0" applyNumberFormat="1" applyFont="1" applyFill="1" applyBorder="1" applyAlignment="1" applyProtection="1">
      <alignment vertical="center"/>
    </xf>
    <xf numFmtId="3" fontId="24" fillId="4" borderId="49" xfId="0" applyNumberFormat="1" applyFont="1" applyFill="1" applyBorder="1" applyAlignment="1" applyProtection="1">
      <alignment vertical="center"/>
    </xf>
    <xf numFmtId="3" fontId="4" fillId="3" borderId="71" xfId="0" applyNumberFormat="1" applyFont="1" applyFill="1" applyBorder="1" applyAlignment="1" applyProtection="1">
      <alignment vertical="center"/>
    </xf>
    <xf numFmtId="0" fontId="10" fillId="4" borderId="48" xfId="0" applyFont="1" applyFill="1" applyBorder="1" applyAlignment="1" applyProtection="1">
      <alignment horizontal="left" vertical="top" wrapText="1"/>
    </xf>
    <xf numFmtId="3" fontId="6" fillId="4" borderId="71" xfId="0" applyNumberFormat="1" applyFont="1" applyFill="1" applyBorder="1" applyAlignment="1" applyProtection="1">
      <alignment vertical="center"/>
    </xf>
    <xf numFmtId="3" fontId="10" fillId="0" borderId="71" xfId="0" applyNumberFormat="1" applyFont="1" applyBorder="1" applyAlignment="1" applyProtection="1">
      <alignment vertical="center"/>
    </xf>
    <xf numFmtId="3" fontId="24" fillId="12" borderId="71" xfId="0" applyNumberFormat="1" applyFont="1" applyFill="1" applyBorder="1" applyAlignment="1" applyProtection="1">
      <alignment horizontal="right" vertical="center"/>
    </xf>
    <xf numFmtId="0" fontId="10" fillId="12" borderId="51" xfId="0" applyFont="1" applyFill="1" applyBorder="1" applyAlignment="1" applyProtection="1">
      <alignment horizontal="left" vertical="center" wrapText="1"/>
    </xf>
    <xf numFmtId="0" fontId="10" fillId="12" borderId="48" xfId="0" applyFont="1" applyFill="1" applyBorder="1" applyProtection="1"/>
    <xf numFmtId="0" fontId="45" fillId="0" borderId="0" xfId="0" applyFont="1" applyBorder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right"/>
    </xf>
    <xf numFmtId="3" fontId="18" fillId="16" borderId="4" xfId="0" applyNumberFormat="1" applyFont="1" applyFill="1" applyBorder="1" applyAlignment="1" applyProtection="1">
      <alignment horizontal="right"/>
    </xf>
    <xf numFmtId="3" fontId="18" fillId="21" borderId="4" xfId="0" applyNumberFormat="1" applyFont="1" applyFill="1" applyBorder="1" applyAlignment="1" applyProtection="1">
      <alignment horizontal="right"/>
    </xf>
    <xf numFmtId="1" fontId="9" fillId="0" borderId="0" xfId="0" applyNumberFormat="1" applyFont="1" applyProtection="1"/>
    <xf numFmtId="1" fontId="0" fillId="0" borderId="0" xfId="0" applyNumberFormat="1" applyProtection="1"/>
    <xf numFmtId="1" fontId="0" fillId="0" borderId="0" xfId="0" applyNumberFormat="1" applyBorder="1" applyAlignment="1" applyProtection="1">
      <alignment horizontal="center"/>
    </xf>
    <xf numFmtId="1" fontId="18" fillId="0" borderId="5" xfId="0" applyNumberFormat="1" applyFont="1" applyBorder="1" applyAlignment="1" applyProtection="1">
      <alignment horizontal="center"/>
    </xf>
    <xf numFmtId="1" fontId="18" fillId="17" borderId="4" xfId="0" applyNumberFormat="1" applyFont="1" applyFill="1" applyBorder="1" applyAlignment="1" applyProtection="1">
      <alignment horizontal="right"/>
    </xf>
    <xf numFmtId="1" fontId="21" fillId="9" borderId="4" xfId="0" applyNumberFormat="1" applyFont="1" applyFill="1" applyBorder="1" applyAlignment="1" applyProtection="1">
      <alignment horizontal="right"/>
    </xf>
    <xf numFmtId="1" fontId="20" fillId="0" borderId="0" xfId="0" applyNumberFormat="1" applyFont="1" applyBorder="1" applyProtection="1"/>
    <xf numFmtId="1" fontId="18" fillId="0" borderId="4" xfId="0" applyNumberFormat="1" applyFont="1" applyBorder="1" applyAlignment="1" applyProtection="1">
      <alignment horizontal="right"/>
    </xf>
    <xf numFmtId="1" fontId="23" fillId="18" borderId="4" xfId="0" applyNumberFormat="1" applyFont="1" applyFill="1" applyBorder="1" applyAlignment="1" applyProtection="1">
      <alignment horizontal="right"/>
    </xf>
    <xf numFmtId="1" fontId="18" fillId="0" borderId="0" xfId="0" applyNumberFormat="1" applyFont="1"/>
    <xf numFmtId="1" fontId="9" fillId="13" borderId="0" xfId="0" applyNumberFormat="1" applyFont="1" applyFill="1" applyBorder="1" applyAlignment="1" applyProtection="1">
      <alignment horizontal="right"/>
    </xf>
    <xf numFmtId="0" fontId="9" fillId="13" borderId="0" xfId="0" applyFont="1" applyFill="1" applyBorder="1" applyAlignment="1" applyProtection="1">
      <alignment vertical="center"/>
    </xf>
    <xf numFmtId="1" fontId="9" fillId="13" borderId="0" xfId="0" applyNumberFormat="1" applyFont="1" applyFill="1" applyBorder="1" applyAlignment="1" applyProtection="1">
      <alignment vertical="center"/>
    </xf>
    <xf numFmtId="3" fontId="3" fillId="0" borderId="44" xfId="4" applyNumberFormat="1" applyBorder="1" applyAlignment="1" applyProtection="1">
      <alignment horizontal="right"/>
      <protection locked="0"/>
    </xf>
    <xf numFmtId="3" fontId="3" fillId="0" borderId="45" xfId="4" applyNumberFormat="1" applyBorder="1" applyAlignment="1" applyProtection="1">
      <alignment horizontal="right"/>
      <protection locked="0"/>
    </xf>
    <xf numFmtId="3" fontId="3" fillId="0" borderId="48" xfId="4" applyNumberFormat="1" applyBorder="1" applyAlignment="1" applyProtection="1">
      <alignment horizontal="right"/>
      <protection locked="0"/>
    </xf>
    <xf numFmtId="3" fontId="3" fillId="0" borderId="49" xfId="4" applyNumberFormat="1" applyBorder="1" applyAlignment="1" applyProtection="1">
      <alignment horizontal="right"/>
      <protection locked="0"/>
    </xf>
    <xf numFmtId="3" fontId="3" fillId="0" borderId="51" xfId="4" applyNumberFormat="1" applyBorder="1" applyAlignment="1" applyProtection="1">
      <alignment horizontal="right"/>
      <protection locked="0"/>
    </xf>
    <xf numFmtId="3" fontId="3" fillId="0" borderId="52" xfId="4" applyNumberFormat="1" applyBorder="1" applyAlignment="1" applyProtection="1">
      <alignment horizontal="right"/>
      <protection locked="0"/>
    </xf>
    <xf numFmtId="3" fontId="3" fillId="0" borderId="13" xfId="4" applyNumberFormat="1" applyBorder="1" applyProtection="1">
      <protection locked="0"/>
    </xf>
    <xf numFmtId="4" fontId="3" fillId="0" borderId="46" xfId="4" applyNumberFormat="1" applyBorder="1" applyProtection="1">
      <protection locked="0"/>
    </xf>
    <xf numFmtId="4" fontId="3" fillId="0" borderId="50" xfId="4" applyNumberFormat="1" applyBorder="1" applyProtection="1">
      <protection locked="0"/>
    </xf>
    <xf numFmtId="4" fontId="3" fillId="0" borderId="54" xfId="4" applyNumberFormat="1" applyBorder="1" applyProtection="1">
      <protection locked="0"/>
    </xf>
    <xf numFmtId="3" fontId="3" fillId="0" borderId="62" xfId="4" applyNumberFormat="1" applyBorder="1" applyAlignment="1" applyProtection="1">
      <alignment horizontal="right"/>
      <protection locked="0"/>
    </xf>
    <xf numFmtId="3" fontId="3" fillId="0" borderId="15" xfId="4" applyNumberFormat="1" applyBorder="1" applyAlignment="1" applyProtection="1">
      <alignment horizontal="right"/>
      <protection locked="0"/>
    </xf>
    <xf numFmtId="3" fontId="3" fillId="0" borderId="65" xfId="4" applyNumberFormat="1" applyBorder="1" applyAlignment="1" applyProtection="1">
      <alignment horizontal="right"/>
      <protection locked="0"/>
    </xf>
    <xf numFmtId="3" fontId="3" fillId="0" borderId="67" xfId="4" applyNumberFormat="1" applyBorder="1" applyAlignment="1" applyProtection="1">
      <alignment horizontal="right"/>
      <protection locked="0"/>
    </xf>
    <xf numFmtId="3" fontId="3" fillId="0" borderId="68" xfId="4" applyNumberFormat="1" applyBorder="1" applyAlignment="1" applyProtection="1">
      <alignment horizontal="right"/>
      <protection locked="0"/>
    </xf>
    <xf numFmtId="4" fontId="3" fillId="0" borderId="69" xfId="4" applyNumberFormat="1" applyBorder="1" applyProtection="1">
      <protection locked="0"/>
    </xf>
    <xf numFmtId="3" fontId="3" fillId="0" borderId="13" xfId="4" applyNumberFormat="1" applyBorder="1" applyAlignment="1" applyProtection="1">
      <alignment horizontal="right"/>
      <protection locked="0"/>
    </xf>
    <xf numFmtId="3" fontId="3" fillId="0" borderId="57" xfId="4" applyNumberFormat="1" applyFill="1" applyBorder="1" applyAlignment="1">
      <alignment horizontal="right"/>
    </xf>
    <xf numFmtId="3" fontId="3" fillId="32" borderId="71" xfId="4" applyNumberFormat="1" applyFill="1" applyBorder="1" applyAlignment="1">
      <alignment horizontal="right"/>
    </xf>
    <xf numFmtId="0" fontId="39" fillId="18" borderId="26" xfId="0" applyFont="1" applyFill="1" applyBorder="1" applyAlignment="1" applyProtection="1">
      <alignment vertical="top"/>
      <protection locked="0"/>
    </xf>
    <xf numFmtId="0" fontId="39" fillId="18" borderId="26" xfId="0" applyFont="1" applyFill="1" applyBorder="1" applyAlignment="1" applyProtection="1">
      <protection locked="0"/>
    </xf>
    <xf numFmtId="0" fontId="56" fillId="0" borderId="0" xfId="0" applyFont="1" applyProtection="1"/>
    <xf numFmtId="0" fontId="56" fillId="0" borderId="0" xfId="0" applyFont="1"/>
    <xf numFmtId="0" fontId="57" fillId="0" borderId="0" xfId="0" applyFont="1" applyAlignment="1" applyProtection="1"/>
    <xf numFmtId="0" fontId="56" fillId="0" borderId="32" xfId="0" applyFont="1" applyBorder="1" applyAlignment="1" applyProtection="1">
      <alignment horizontal="center" vertical="top" wrapText="1"/>
    </xf>
    <xf numFmtId="0" fontId="58" fillId="6" borderId="0" xfId="1" applyFont="1" applyBorder="1" applyAlignment="1" applyProtection="1">
      <alignment horizontal="center" vertical="center" wrapText="1"/>
    </xf>
    <xf numFmtId="0" fontId="58" fillId="6" borderId="0" xfId="1" applyFont="1" applyBorder="1" applyProtection="1"/>
    <xf numFmtId="0" fontId="59" fillId="0" borderId="10" xfId="0" applyFont="1" applyBorder="1" applyProtection="1"/>
    <xf numFmtId="4" fontId="56" fillId="6" borderId="0" xfId="1" applyNumberFormat="1" applyFont="1" applyBorder="1" applyProtection="1">
      <protection locked="0"/>
    </xf>
    <xf numFmtId="0" fontId="56" fillId="34" borderId="0" xfId="1" applyFont="1" applyFill="1" applyBorder="1" applyAlignment="1" applyProtection="1">
      <alignment horizontal="center" vertical="center" wrapText="1"/>
    </xf>
    <xf numFmtId="4" fontId="60" fillId="0" borderId="0" xfId="4" applyNumberFormat="1" applyFont="1"/>
    <xf numFmtId="3" fontId="3" fillId="32" borderId="11" xfId="4" applyNumberFormat="1" applyFill="1" applyBorder="1" applyAlignment="1">
      <alignment horizontal="right"/>
    </xf>
    <xf numFmtId="4" fontId="2" fillId="0" borderId="50" xfId="4" applyNumberFormat="1" applyFont="1" applyBorder="1" applyProtection="1">
      <protection locked="0"/>
    </xf>
    <xf numFmtId="0" fontId="33" fillId="12" borderId="2" xfId="0" applyFont="1" applyFill="1" applyBorder="1" applyAlignment="1" applyProtection="1">
      <alignment horizontal="left" vertical="center"/>
    </xf>
    <xf numFmtId="0" fontId="0" fillId="0" borderId="79" xfId="0" applyBorder="1"/>
    <xf numFmtId="0" fontId="9" fillId="0" borderId="5" xfId="0" applyFont="1" applyBorder="1" applyAlignment="1" applyProtection="1">
      <alignment horizontal="center" vertical="center" wrapText="1"/>
    </xf>
    <xf numFmtId="0" fontId="9" fillId="0" borderId="71" xfId="0" applyFont="1" applyBorder="1" applyAlignment="1" applyProtection="1">
      <alignment horizontal="center" vertical="center" wrapText="1"/>
    </xf>
    <xf numFmtId="0" fontId="14" fillId="0" borderId="4" xfId="0" applyFont="1" applyFill="1" applyBorder="1" applyProtection="1"/>
    <xf numFmtId="1" fontId="0" fillId="0" borderId="0" xfId="0" applyNumberFormat="1" applyAlignment="1">
      <alignment horizontal="left" indent="1"/>
    </xf>
    <xf numFmtId="1" fontId="7" fillId="0" borderId="24" xfId="0" applyNumberFormat="1" applyFont="1" applyBorder="1" applyAlignment="1">
      <alignment horizontal="left" vertical="top" indent="1"/>
    </xf>
    <xf numFmtId="1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Border="1" applyAlignment="1" applyProtection="1">
      <alignment horizontal="center"/>
    </xf>
    <xf numFmtId="0" fontId="0" fillId="0" borderId="0" xfId="0" applyNumberFormat="1" applyFill="1" applyAlignment="1" applyProtection="1"/>
    <xf numFmtId="3" fontId="18" fillId="9" borderId="71" xfId="0" applyNumberFormat="1" applyFont="1" applyFill="1" applyBorder="1" applyAlignment="1" applyProtection="1">
      <alignment horizontal="right"/>
    </xf>
    <xf numFmtId="3" fontId="18" fillId="0" borderId="0" xfId="0" applyNumberFormat="1" applyFont="1" applyAlignment="1" applyProtection="1">
      <alignment horizontal="right"/>
    </xf>
    <xf numFmtId="3" fontId="18" fillId="29" borderId="0" xfId="0" applyNumberFormat="1" applyFont="1" applyFill="1" applyAlignment="1" applyProtection="1">
      <alignment horizontal="right"/>
    </xf>
    <xf numFmtId="3" fontId="18" fillId="21" borderId="0" xfId="0" applyNumberFormat="1" applyFont="1" applyFill="1" applyAlignment="1" applyProtection="1">
      <alignment horizontal="right"/>
    </xf>
    <xf numFmtId="3" fontId="12" fillId="16" borderId="0" xfId="0" applyNumberFormat="1" applyFont="1" applyFill="1" applyAlignment="1" applyProtection="1">
      <alignment horizontal="right"/>
    </xf>
    <xf numFmtId="3" fontId="18" fillId="12" borderId="7" xfId="0" applyNumberFormat="1" applyFont="1" applyFill="1" applyBorder="1" applyAlignment="1" applyProtection="1">
      <alignment horizontal="right"/>
    </xf>
    <xf numFmtId="3" fontId="18" fillId="29" borderId="7" xfId="0" applyNumberFormat="1" applyFont="1" applyFill="1" applyBorder="1" applyAlignment="1" applyProtection="1">
      <alignment horizontal="right"/>
    </xf>
    <xf numFmtId="3" fontId="18" fillId="21" borderId="7" xfId="0" applyNumberFormat="1" applyFont="1" applyFill="1" applyBorder="1" applyAlignment="1" applyProtection="1">
      <alignment horizontal="right"/>
    </xf>
    <xf numFmtId="3" fontId="18" fillId="16" borderId="7" xfId="0" applyNumberFormat="1" applyFont="1" applyFill="1" applyBorder="1" applyAlignment="1" applyProtection="1">
      <alignment horizontal="right"/>
    </xf>
    <xf numFmtId="3" fontId="18" fillId="0" borderId="7" xfId="0" applyNumberFormat="1" applyFont="1" applyBorder="1" applyAlignment="1" applyProtection="1">
      <alignment horizontal="right"/>
    </xf>
    <xf numFmtId="0" fontId="9" fillId="12" borderId="0" xfId="0" applyFont="1" applyFill="1" applyProtection="1"/>
    <xf numFmtId="0" fontId="9" fillId="20" borderId="0" xfId="0" applyFont="1" applyFill="1" applyProtection="1"/>
    <xf numFmtId="0" fontId="9" fillId="10" borderId="0" xfId="0" applyFont="1" applyFill="1" applyProtection="1"/>
    <xf numFmtId="0" fontId="9" fillId="16" borderId="0" xfId="0" applyFont="1" applyFill="1" applyProtection="1"/>
    <xf numFmtId="0" fontId="18" fillId="0" borderId="0" xfId="0" applyFont="1" applyAlignment="1" applyProtection="1">
      <alignment horizontal="center"/>
    </xf>
    <xf numFmtId="0" fontId="18" fillId="16" borderId="0" xfId="0" applyFont="1" applyFill="1" applyAlignment="1" applyProtection="1">
      <alignment horizontal="center"/>
    </xf>
    <xf numFmtId="0" fontId="18" fillId="21" borderId="0" xfId="0" applyFont="1" applyFill="1" applyAlignment="1" applyProtection="1">
      <alignment horizontal="center"/>
    </xf>
    <xf numFmtId="3" fontId="12" fillId="16" borderId="0" xfId="0" applyNumberFormat="1" applyFont="1" applyFill="1" applyProtection="1"/>
    <xf numFmtId="3" fontId="17" fillId="23" borderId="4" xfId="0" applyNumberFormat="1" applyFont="1" applyFill="1" applyBorder="1" applyAlignment="1" applyProtection="1">
      <alignment horizontal="center" vertical="center" wrapText="1"/>
    </xf>
    <xf numFmtId="3" fontId="17" fillId="35" borderId="4" xfId="0" applyNumberFormat="1" applyFont="1" applyFill="1" applyBorder="1" applyAlignment="1" applyProtection="1">
      <alignment horizontal="center" vertical="center" wrapText="1"/>
    </xf>
    <xf numFmtId="3" fontId="18" fillId="35" borderId="4" xfId="0" applyNumberFormat="1" applyFont="1" applyFill="1" applyBorder="1" applyAlignment="1" applyProtection="1">
      <alignment horizontal="right"/>
    </xf>
    <xf numFmtId="4" fontId="53" fillId="0" borderId="81" xfId="4" applyNumberFormat="1" applyFont="1" applyBorder="1" applyAlignment="1">
      <alignment horizontal="center" wrapText="1"/>
    </xf>
    <xf numFmtId="3" fontId="3" fillId="0" borderId="2" xfId="4" applyNumberFormat="1" applyBorder="1" applyProtection="1">
      <protection locked="0"/>
    </xf>
    <xf numFmtId="3" fontId="3" fillId="0" borderId="82" xfId="4" applyNumberFormat="1" applyBorder="1" applyProtection="1">
      <protection locked="0"/>
    </xf>
    <xf numFmtId="3" fontId="3" fillId="0" borderId="83" xfId="4" applyNumberFormat="1" applyBorder="1" applyProtection="1">
      <protection locked="0"/>
    </xf>
    <xf numFmtId="4" fontId="53" fillId="0" borderId="56" xfId="4" applyNumberFormat="1" applyFont="1" applyBorder="1" applyAlignment="1">
      <alignment horizontal="center" wrapText="1"/>
    </xf>
    <xf numFmtId="3" fontId="3" fillId="0" borderId="84" xfId="4" applyNumberFormat="1" applyBorder="1" applyProtection="1">
      <protection locked="0"/>
    </xf>
    <xf numFmtId="3" fontId="3" fillId="0" borderId="85" xfId="4" applyNumberFormat="1" applyBorder="1" applyProtection="1">
      <protection locked="0"/>
    </xf>
    <xf numFmtId="4" fontId="53" fillId="32" borderId="55" xfId="4" applyNumberFormat="1" applyFont="1" applyFill="1" applyBorder="1" applyAlignment="1" applyProtection="1">
      <alignment horizontal="center" wrapText="1"/>
    </xf>
    <xf numFmtId="3" fontId="3" fillId="32" borderId="63" xfId="4" applyNumberFormat="1" applyFill="1" applyBorder="1" applyProtection="1"/>
    <xf numFmtId="3" fontId="3" fillId="32" borderId="86" xfId="4" applyNumberFormat="1" applyFill="1" applyBorder="1" applyProtection="1"/>
    <xf numFmtId="4" fontId="1" fillId="0" borderId="0" xfId="4" applyNumberFormat="1" applyFont="1" applyBorder="1"/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left" vertical="center"/>
    </xf>
    <xf numFmtId="9" fontId="4" fillId="0" borderId="0" xfId="0" applyNumberFormat="1" applyFont="1"/>
    <xf numFmtId="3" fontId="18" fillId="0" borderId="0" xfId="0" applyNumberFormat="1" applyFont="1" applyFill="1" applyAlignment="1" applyProtection="1">
      <alignment horizontal="right"/>
    </xf>
    <xf numFmtId="0" fontId="0" fillId="0" borderId="87" xfId="0" applyBorder="1"/>
    <xf numFmtId="0" fontId="7" fillId="0" borderId="24" xfId="0" applyFont="1" applyFill="1" applyBorder="1" applyAlignment="1">
      <alignment vertical="top" wrapText="1"/>
    </xf>
    <xf numFmtId="0" fontId="0" fillId="0" borderId="0" xfId="0" applyBorder="1"/>
    <xf numFmtId="0" fontId="0" fillId="0" borderId="2" xfId="0" applyBorder="1"/>
    <xf numFmtId="0" fontId="49" fillId="0" borderId="2" xfId="0" applyFont="1" applyBorder="1" applyAlignment="1" applyProtection="1">
      <alignment vertical="center" wrapText="1"/>
    </xf>
    <xf numFmtId="3" fontId="25" fillId="0" borderId="71" xfId="0" applyNumberFormat="1" applyFont="1" applyFill="1" applyBorder="1" applyAlignment="1" applyProtection="1">
      <alignment horizontal="right" vertical="center" wrapText="1"/>
    </xf>
    <xf numFmtId="3" fontId="10" fillId="0" borderId="71" xfId="0" applyNumberFormat="1" applyFont="1" applyFill="1" applyBorder="1" applyAlignment="1" applyProtection="1">
      <alignment horizontal="right" vertical="center"/>
    </xf>
    <xf numFmtId="0" fontId="10" fillId="0" borderId="71" xfId="0" applyFont="1" applyBorder="1"/>
    <xf numFmtId="0" fontId="9" fillId="0" borderId="71" xfId="0" applyFont="1" applyBorder="1"/>
    <xf numFmtId="3" fontId="9" fillId="0" borderId="71" xfId="0" applyNumberFormat="1" applyFont="1" applyBorder="1" applyProtection="1">
      <protection locked="0"/>
    </xf>
    <xf numFmtId="0" fontId="43" fillId="14" borderId="34" xfId="0" applyFont="1" applyFill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wrapText="1"/>
    </xf>
    <xf numFmtId="0" fontId="62" fillId="0" borderId="88" xfId="0" applyFont="1" applyBorder="1" applyAlignment="1">
      <alignment wrapText="1"/>
    </xf>
    <xf numFmtId="4" fontId="43" fillId="14" borderId="34" xfId="0" applyNumberFormat="1" applyFont="1" applyFill="1" applyBorder="1" applyAlignment="1" applyProtection="1">
      <alignment horizontal="center" vertical="center"/>
      <protection locked="0"/>
    </xf>
    <xf numFmtId="4" fontId="56" fillId="0" borderId="0" xfId="0" applyNumberFormat="1" applyFont="1"/>
    <xf numFmtId="2" fontId="0" fillId="0" borderId="0" xfId="0" applyNumberFormat="1"/>
    <xf numFmtId="10" fontId="50" fillId="10" borderId="12" xfId="0" applyNumberFormat="1" applyFont="1" applyFill="1" applyBorder="1" applyProtection="1"/>
    <xf numFmtId="0" fontId="16" fillId="0" borderId="0" xfId="0" applyFont="1" applyBorder="1" applyAlignment="1" applyProtection="1"/>
    <xf numFmtId="0" fontId="0" fillId="0" borderId="0" xfId="0" applyBorder="1" applyAlignment="1" applyProtection="1"/>
    <xf numFmtId="0" fontId="15" fillId="0" borderId="7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vertical="center"/>
    </xf>
    <xf numFmtId="0" fontId="12" fillId="0" borderId="11" xfId="0" applyFont="1" applyBorder="1" applyProtection="1"/>
    <xf numFmtId="0" fontId="5" fillId="0" borderId="9" xfId="0" applyFont="1" applyFill="1" applyBorder="1" applyProtection="1"/>
    <xf numFmtId="0" fontId="5" fillId="0" borderId="9" xfId="0" applyFont="1" applyBorder="1" applyProtection="1"/>
    <xf numFmtId="3" fontId="62" fillId="0" borderId="0" xfId="0" applyNumberFormat="1" applyFont="1"/>
    <xf numFmtId="4" fontId="0" fillId="0" borderId="0" xfId="0" applyNumberFormat="1" applyBorder="1"/>
    <xf numFmtId="0" fontId="0" fillId="0" borderId="0" xfId="0" applyFill="1" applyProtection="1"/>
    <xf numFmtId="3" fontId="9" fillId="16" borderId="71" xfId="0" applyNumberFormat="1" applyFont="1" applyFill="1" applyBorder="1"/>
    <xf numFmtId="3" fontId="12" fillId="16" borderId="71" xfId="0" applyNumberFormat="1" applyFont="1" applyFill="1" applyBorder="1"/>
    <xf numFmtId="0" fontId="11" fillId="25" borderId="11" xfId="0" applyFont="1" applyFill="1" applyBorder="1" applyAlignment="1" applyProtection="1">
      <alignment horizontal="center" vertical="center" wrapText="1"/>
    </xf>
    <xf numFmtId="0" fontId="9" fillId="25" borderId="0" xfId="0" applyFont="1" applyFill="1"/>
    <xf numFmtId="3" fontId="12" fillId="25" borderId="0" xfId="0" applyNumberFormat="1" applyFont="1" applyFill="1"/>
    <xf numFmtId="3" fontId="9" fillId="25" borderId="0" xfId="0" applyNumberFormat="1" applyFont="1" applyFill="1"/>
    <xf numFmtId="0" fontId="9" fillId="0" borderId="71" xfId="0" applyFont="1" applyBorder="1" applyAlignment="1">
      <alignment horizontal="center" vertical="center" wrapText="1"/>
    </xf>
    <xf numFmtId="0" fontId="9" fillId="16" borderId="71" xfId="0" applyFont="1" applyFill="1" applyBorder="1" applyAlignment="1">
      <alignment horizontal="center" vertical="center" wrapText="1"/>
    </xf>
    <xf numFmtId="0" fontId="9" fillId="16" borderId="71" xfId="0" applyFont="1" applyFill="1" applyBorder="1" applyAlignment="1">
      <alignment vertical="top" wrapText="1"/>
    </xf>
    <xf numFmtId="0" fontId="9" fillId="25" borderId="71" xfId="0" applyFont="1" applyFill="1" applyBorder="1" applyAlignment="1">
      <alignment horizontal="center" vertical="center" wrapText="1"/>
    </xf>
    <xf numFmtId="0" fontId="9" fillId="25" borderId="71" xfId="0" applyFont="1" applyFill="1" applyBorder="1" applyAlignment="1">
      <alignment vertical="top" wrapText="1"/>
    </xf>
    <xf numFmtId="0" fontId="9" fillId="24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vertical="top" wrapText="1"/>
    </xf>
    <xf numFmtId="0" fontId="11" fillId="24" borderId="11" xfId="0" applyFont="1" applyFill="1" applyBorder="1" applyAlignment="1" applyProtection="1">
      <alignment horizontal="center" vertical="center" wrapText="1"/>
    </xf>
    <xf numFmtId="0" fontId="9" fillId="24" borderId="0" xfId="0" applyFont="1" applyFill="1"/>
    <xf numFmtId="3" fontId="12" fillId="24" borderId="0" xfId="0" applyNumberFormat="1" applyFont="1" applyFill="1"/>
    <xf numFmtId="3" fontId="9" fillId="24" borderId="0" xfId="0" applyNumberFormat="1" applyFont="1" applyFill="1"/>
    <xf numFmtId="0" fontId="33" fillId="0" borderId="0" xfId="0" applyFont="1" applyFill="1"/>
    <xf numFmtId="10" fontId="0" fillId="0" borderId="0" xfId="0" applyNumberFormat="1"/>
    <xf numFmtId="10" fontId="33" fillId="0" borderId="0" xfId="0" applyNumberFormat="1" applyFont="1" applyFill="1"/>
    <xf numFmtId="0" fontId="56" fillId="0" borderId="4" xfId="0" applyFont="1" applyBorder="1" applyProtection="1">
      <protection locked="0"/>
    </xf>
    <xf numFmtId="0" fontId="56" fillId="0" borderId="4" xfId="0" applyFont="1" applyBorder="1" applyAlignment="1" applyProtection="1">
      <alignment horizontal="right" wrapText="1"/>
      <protection locked="0"/>
    </xf>
    <xf numFmtId="0" fontId="9" fillId="0" borderId="89" xfId="0" applyFont="1" applyFill="1" applyBorder="1" applyAlignment="1" applyProtection="1">
      <alignment horizontal="left" vertical="center" wrapText="1"/>
      <protection locked="0"/>
    </xf>
    <xf numFmtId="0" fontId="9" fillId="0" borderId="89" xfId="0" applyFont="1" applyBorder="1" applyProtection="1">
      <protection locked="0"/>
    </xf>
    <xf numFmtId="3" fontId="9" fillId="0" borderId="89" xfId="0" applyNumberFormat="1" applyFont="1" applyBorder="1" applyProtection="1">
      <protection locked="0"/>
    </xf>
    <xf numFmtId="10" fontId="63" fillId="10" borderId="89" xfId="0" applyNumberFormat="1" applyFont="1" applyFill="1" applyBorder="1" applyProtection="1">
      <protection locked="0"/>
    </xf>
    <xf numFmtId="0" fontId="20" fillId="0" borderId="0" xfId="0" applyFont="1" applyProtection="1"/>
    <xf numFmtId="4" fontId="56" fillId="34" borderId="89" xfId="0" applyNumberFormat="1" applyFont="1" applyFill="1" applyBorder="1" applyProtection="1">
      <protection locked="0"/>
    </xf>
    <xf numFmtId="164" fontId="30" fillId="0" borderId="0" xfId="2" applyNumberFormat="1"/>
    <xf numFmtId="0" fontId="0" fillId="0" borderId="79" xfId="0" applyBorder="1" applyAlignment="1">
      <alignment wrapText="1"/>
    </xf>
    <xf numFmtId="0" fontId="0" fillId="0" borderId="87" xfId="0" applyBorder="1" applyAlignment="1">
      <alignment wrapText="1"/>
    </xf>
    <xf numFmtId="0" fontId="0" fillId="0" borderId="90" xfId="0" applyBorder="1"/>
    <xf numFmtId="0" fontId="0" fillId="0" borderId="90" xfId="0" applyBorder="1" applyAlignment="1">
      <alignment wrapText="1"/>
    </xf>
    <xf numFmtId="0" fontId="10" fillId="10" borderId="22" xfId="0" applyFont="1" applyFill="1" applyBorder="1" applyAlignment="1" applyProtection="1">
      <alignment horizontal="center" vertical="top" wrapText="1"/>
    </xf>
    <xf numFmtId="0" fontId="10" fillId="10" borderId="11" xfId="0" applyFont="1" applyFill="1" applyBorder="1" applyAlignment="1" applyProtection="1">
      <alignment horizontal="center" vertical="top" wrapText="1"/>
    </xf>
    <xf numFmtId="0" fontId="10" fillId="9" borderId="18" xfId="0" applyFont="1" applyFill="1" applyBorder="1" applyAlignment="1" applyProtection="1">
      <alignment horizontal="center" vertical="center" wrapText="1"/>
    </xf>
    <xf numFmtId="0" fontId="10" fillId="9" borderId="75" xfId="0" applyFont="1" applyFill="1" applyBorder="1" applyAlignment="1" applyProtection="1">
      <alignment horizontal="center" vertical="center" wrapText="1"/>
    </xf>
    <xf numFmtId="0" fontId="10" fillId="9" borderId="27" xfId="0" applyFont="1" applyFill="1" applyBorder="1" applyAlignment="1" applyProtection="1">
      <alignment horizontal="center" vertical="top" wrapText="1"/>
    </xf>
    <xf numFmtId="0" fontId="10" fillId="9" borderId="29" xfId="0" applyFont="1" applyFill="1" applyBorder="1" applyAlignment="1" applyProtection="1">
      <alignment horizontal="center" vertical="top" wrapText="1"/>
    </xf>
    <xf numFmtId="0" fontId="10" fillId="9" borderId="22" xfId="0" applyFont="1" applyFill="1" applyBorder="1" applyAlignment="1" applyProtection="1">
      <alignment horizontal="center" vertical="top" wrapText="1"/>
    </xf>
    <xf numFmtId="0" fontId="10" fillId="9" borderId="11" xfId="0" applyFont="1" applyFill="1" applyBorder="1" applyAlignment="1" applyProtection="1">
      <alignment horizontal="center" vertical="top" wrapText="1"/>
    </xf>
    <xf numFmtId="0" fontId="18" fillId="33" borderId="15" xfId="0" applyFont="1" applyFill="1" applyBorder="1" applyAlignment="1" applyProtection="1">
      <alignment horizontal="center" vertical="top" wrapText="1"/>
    </xf>
    <xf numFmtId="0" fontId="18" fillId="33" borderId="13" xfId="0" applyFont="1" applyFill="1" applyBorder="1" applyAlignment="1" applyProtection="1">
      <alignment horizontal="center" vertical="top" wrapText="1"/>
    </xf>
    <xf numFmtId="0" fontId="6" fillId="17" borderId="32" xfId="0" applyFont="1" applyFill="1" applyBorder="1" applyAlignment="1" applyProtection="1">
      <alignment horizontal="center" vertical="top" wrapText="1"/>
    </xf>
    <xf numFmtId="0" fontId="6" fillId="17" borderId="15" xfId="0" applyFont="1" applyFill="1" applyBorder="1" applyAlignment="1" applyProtection="1">
      <alignment horizontal="center" vertical="top" wrapText="1"/>
    </xf>
    <xf numFmtId="0" fontId="45" fillId="0" borderId="28" xfId="0" applyFont="1" applyBorder="1" applyAlignment="1" applyProtection="1">
      <alignment horizontal="center"/>
    </xf>
    <xf numFmtId="0" fontId="6" fillId="17" borderId="22" xfId="0" applyFont="1" applyFill="1" applyBorder="1" applyAlignment="1" applyProtection="1">
      <alignment horizontal="center" vertical="top" wrapText="1"/>
    </xf>
    <xf numFmtId="0" fontId="6" fillId="17" borderId="11" xfId="0" applyFont="1" applyFill="1" applyBorder="1" applyAlignment="1" applyProtection="1">
      <alignment horizontal="center" vertical="top" wrapText="1"/>
    </xf>
    <xf numFmtId="0" fontId="10" fillId="20" borderId="15" xfId="0" applyFont="1" applyFill="1" applyBorder="1" applyAlignment="1" applyProtection="1">
      <alignment horizontal="center" vertical="top" wrapText="1"/>
    </xf>
    <xf numFmtId="0" fontId="10" fillId="20" borderId="13" xfId="0" applyFont="1" applyFill="1" applyBorder="1" applyAlignment="1" applyProtection="1">
      <alignment horizontal="center" vertical="top" wrapText="1"/>
    </xf>
    <xf numFmtId="0" fontId="18" fillId="9" borderId="22" xfId="0" applyFont="1" applyFill="1" applyBorder="1" applyAlignment="1" applyProtection="1">
      <alignment horizontal="center" vertical="top" wrapText="1"/>
    </xf>
    <xf numFmtId="0" fontId="18" fillId="9" borderId="11" xfId="0" applyFont="1" applyFill="1" applyBorder="1" applyAlignment="1" applyProtection="1">
      <alignment horizontal="center" vertical="top" wrapText="1"/>
    </xf>
    <xf numFmtId="0" fontId="10" fillId="12" borderId="15" xfId="0" applyFont="1" applyFill="1" applyBorder="1" applyAlignment="1" applyProtection="1">
      <alignment horizontal="center" vertical="top" wrapText="1"/>
    </xf>
    <xf numFmtId="0" fontId="10" fillId="12" borderId="13" xfId="0" applyFont="1" applyFill="1" applyBorder="1" applyAlignment="1" applyProtection="1">
      <alignment horizontal="center" vertical="top" wrapText="1"/>
    </xf>
    <xf numFmtId="3" fontId="17" fillId="23" borderId="22" xfId="0" applyNumberFormat="1" applyFont="1" applyFill="1" applyBorder="1" applyAlignment="1" applyProtection="1">
      <alignment horizontal="center" vertical="top" wrapText="1"/>
    </xf>
    <xf numFmtId="3" fontId="17" fillId="23" borderId="11" xfId="0" applyNumberFormat="1" applyFont="1" applyFill="1" applyBorder="1" applyAlignment="1" applyProtection="1">
      <alignment horizontal="center" vertical="top" wrapText="1"/>
    </xf>
    <xf numFmtId="3" fontId="17" fillId="0" borderId="22" xfId="0" applyNumberFormat="1" applyFont="1" applyFill="1" applyBorder="1" applyAlignment="1" applyProtection="1">
      <alignment horizontal="center" vertical="top" wrapText="1"/>
    </xf>
    <xf numFmtId="3" fontId="17" fillId="0" borderId="11" xfId="0" applyNumberFormat="1" applyFont="1" applyFill="1" applyBorder="1" applyAlignment="1" applyProtection="1">
      <alignment horizontal="center" vertical="top" wrapText="1"/>
    </xf>
    <xf numFmtId="3" fontId="17" fillId="0" borderId="19" xfId="0" applyNumberFormat="1" applyFont="1" applyFill="1" applyBorder="1" applyAlignment="1" applyProtection="1">
      <alignment horizontal="center" vertical="top" wrapText="1"/>
    </xf>
    <xf numFmtId="3" fontId="9" fillId="18" borderId="25" xfId="0" applyNumberFormat="1" applyFont="1" applyFill="1" applyBorder="1" applyAlignment="1" applyProtection="1">
      <alignment horizontal="center"/>
    </xf>
    <xf numFmtId="3" fontId="9" fillId="18" borderId="26" xfId="0" applyNumberFormat="1" applyFont="1" applyFill="1" applyBorder="1" applyAlignment="1" applyProtection="1">
      <alignment horizontal="center"/>
    </xf>
    <xf numFmtId="3" fontId="9" fillId="18" borderId="31" xfId="0" applyNumberFormat="1" applyFont="1" applyFill="1" applyBorder="1" applyAlignment="1" applyProtection="1">
      <alignment horizontal="center"/>
    </xf>
    <xf numFmtId="3" fontId="17" fillId="35" borderId="19" xfId="0" applyNumberFormat="1" applyFont="1" applyFill="1" applyBorder="1" applyAlignment="1" applyProtection="1">
      <alignment horizontal="center" vertical="top" wrapText="1"/>
    </xf>
    <xf numFmtId="3" fontId="17" fillId="35" borderId="11" xfId="0" applyNumberFormat="1" applyFont="1" applyFill="1" applyBorder="1" applyAlignment="1" applyProtection="1">
      <alignment horizontal="center" vertical="top" wrapText="1"/>
    </xf>
    <xf numFmtId="3" fontId="17" fillId="17" borderId="22" xfId="0" applyNumberFormat="1" applyFont="1" applyFill="1" applyBorder="1" applyAlignment="1" applyProtection="1">
      <alignment horizontal="center" vertical="top" wrapText="1"/>
    </xf>
    <xf numFmtId="3" fontId="17" fillId="17" borderId="11" xfId="0" applyNumberFormat="1" applyFont="1" applyFill="1" applyBorder="1" applyAlignment="1" applyProtection="1">
      <alignment horizontal="center" vertical="top" wrapText="1"/>
    </xf>
    <xf numFmtId="1" fontId="17" fillId="0" borderId="19" xfId="0" applyNumberFormat="1" applyFont="1" applyBorder="1" applyAlignment="1" applyProtection="1">
      <alignment horizontal="center" vertical="top" wrapText="1"/>
    </xf>
    <xf numFmtId="1" fontId="17" fillId="0" borderId="11" xfId="0" applyNumberFormat="1" applyFont="1" applyBorder="1" applyAlignment="1" applyProtection="1">
      <alignment horizontal="center" vertical="top" wrapText="1"/>
    </xf>
    <xf numFmtId="3" fontId="18" fillId="0" borderId="15" xfId="0" applyNumberFormat="1" applyFont="1" applyBorder="1" applyAlignment="1" applyProtection="1">
      <alignment horizontal="center" vertical="center" wrapText="1"/>
    </xf>
    <xf numFmtId="3" fontId="18" fillId="0" borderId="2" xfId="0" applyNumberFormat="1" applyFont="1" applyBorder="1" applyAlignment="1" applyProtection="1">
      <alignment horizontal="center" vertical="center" wrapText="1"/>
    </xf>
    <xf numFmtId="3" fontId="18" fillId="0" borderId="13" xfId="0" applyNumberFormat="1" applyFont="1" applyBorder="1" applyAlignment="1" applyProtection="1">
      <alignment horizontal="center" vertical="center" wrapText="1"/>
    </xf>
    <xf numFmtId="0" fontId="9" fillId="16" borderId="25" xfId="0" applyFont="1" applyFill="1" applyBorder="1" applyAlignment="1" applyProtection="1">
      <alignment horizontal="center"/>
    </xf>
    <xf numFmtId="0" fontId="9" fillId="16" borderId="26" xfId="0" applyFont="1" applyFill="1" applyBorder="1" applyAlignment="1" applyProtection="1">
      <alignment horizontal="center"/>
    </xf>
    <xf numFmtId="0" fontId="9" fillId="16" borderId="31" xfId="0" applyFont="1" applyFill="1" applyBorder="1" applyAlignment="1" applyProtection="1">
      <alignment horizontal="center"/>
    </xf>
    <xf numFmtId="3" fontId="17" fillId="0" borderId="22" xfId="0" applyNumberFormat="1" applyFont="1" applyBorder="1" applyAlignment="1" applyProtection="1">
      <alignment horizontal="center" vertical="top" wrapText="1"/>
    </xf>
    <xf numFmtId="3" fontId="17" fillId="0" borderId="11" xfId="0" applyNumberFormat="1" applyFont="1" applyBorder="1" applyAlignment="1" applyProtection="1">
      <alignment horizontal="center" vertical="top" wrapText="1"/>
    </xf>
    <xf numFmtId="4" fontId="17" fillId="0" borderId="19" xfId="0" applyNumberFormat="1" applyFont="1" applyBorder="1" applyAlignment="1" applyProtection="1">
      <alignment horizontal="center" vertical="top" wrapText="1"/>
    </xf>
    <xf numFmtId="4" fontId="17" fillId="0" borderId="11" xfId="0" applyNumberFormat="1" applyFont="1" applyBorder="1" applyAlignment="1" applyProtection="1">
      <alignment horizontal="center" vertical="top" wrapText="1"/>
    </xf>
    <xf numFmtId="3" fontId="17" fillId="23" borderId="19" xfId="0" applyNumberFormat="1" applyFont="1" applyFill="1" applyBorder="1" applyAlignment="1" applyProtection="1">
      <alignment horizontal="center" vertical="top" wrapText="1"/>
    </xf>
    <xf numFmtId="0" fontId="18" fillId="0" borderId="4" xfId="0" applyFont="1" applyBorder="1" applyAlignment="1" applyProtection="1">
      <alignment horizontal="center" vertical="center" textRotation="90" wrapText="1"/>
    </xf>
    <xf numFmtId="0" fontId="22" fillId="0" borderId="4" xfId="0" applyFont="1" applyBorder="1" applyAlignment="1" applyProtection="1">
      <alignment horizontal="center" vertical="center" textRotation="90" wrapText="1"/>
    </xf>
    <xf numFmtId="0" fontId="42" fillId="0" borderId="5" xfId="0" applyFont="1" applyBorder="1" applyAlignment="1" applyProtection="1">
      <alignment horizontal="center" vertical="center" wrapText="1"/>
    </xf>
    <xf numFmtId="0" fontId="42" fillId="0" borderId="11" xfId="0" applyFont="1" applyBorder="1" applyAlignment="1" applyProtection="1">
      <alignment horizontal="center" vertical="center" wrapText="1"/>
    </xf>
    <xf numFmtId="0" fontId="15" fillId="12" borderId="4" xfId="0" applyFont="1" applyFill="1" applyBorder="1" applyAlignment="1" applyProtection="1">
      <alignment horizontal="center"/>
    </xf>
    <xf numFmtId="4" fontId="15" fillId="0" borderId="0" xfId="0" applyNumberFormat="1" applyFont="1" applyFill="1" applyBorder="1" applyAlignment="1" applyProtection="1">
      <alignment horizontal="center" vertical="center"/>
    </xf>
    <xf numFmtId="0" fontId="16" fillId="13" borderId="0" xfId="0" applyFont="1" applyFill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13" borderId="0" xfId="0" applyFont="1" applyFill="1" applyBorder="1" applyAlignment="1" applyProtection="1">
      <alignment horizontal="left" vertical="center"/>
    </xf>
    <xf numFmtId="0" fontId="9" fillId="25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9" fillId="13" borderId="0" xfId="0" applyFont="1" applyFill="1" applyBorder="1" applyAlignment="1" applyProtection="1">
      <alignment horizontal="left"/>
    </xf>
    <xf numFmtId="4" fontId="3" fillId="0" borderId="0" xfId="4" applyNumberFormat="1" applyAlignment="1">
      <alignment horizontal="center" wrapText="1"/>
    </xf>
    <xf numFmtId="4" fontId="53" fillId="0" borderId="0" xfId="4" applyNumberFormat="1" applyFont="1" applyBorder="1" applyAlignment="1">
      <alignment horizontal="center"/>
    </xf>
    <xf numFmtId="4" fontId="53" fillId="0" borderId="37" xfId="4" applyNumberFormat="1" applyFont="1" applyBorder="1" applyAlignment="1">
      <alignment horizontal="center" vertical="center" wrapText="1"/>
    </xf>
    <xf numFmtId="4" fontId="53" fillId="0" borderId="41" xfId="4" applyNumberFormat="1" applyFont="1" applyBorder="1" applyAlignment="1">
      <alignment horizontal="center" vertical="center" wrapText="1"/>
    </xf>
    <xf numFmtId="4" fontId="53" fillId="0" borderId="38" xfId="4" applyNumberFormat="1" applyFont="1" applyBorder="1" applyAlignment="1">
      <alignment horizontal="center"/>
    </xf>
    <xf numFmtId="4" fontId="53" fillId="0" borderId="39" xfId="4" applyNumberFormat="1" applyFont="1" applyBorder="1" applyAlignment="1">
      <alignment horizontal="center"/>
    </xf>
    <xf numFmtId="4" fontId="53" fillId="0" borderId="40" xfId="4" applyNumberFormat="1" applyFont="1" applyBorder="1" applyAlignment="1">
      <alignment horizontal="center"/>
    </xf>
    <xf numFmtId="4" fontId="53" fillId="0" borderId="58" xfId="4" applyNumberFormat="1" applyFont="1" applyBorder="1" applyAlignment="1">
      <alignment horizontal="center" vertical="center" wrapText="1"/>
    </xf>
    <xf numFmtId="4" fontId="53" fillId="0" borderId="59" xfId="4" applyNumberFormat="1" applyFont="1" applyBorder="1" applyAlignment="1">
      <alignment horizontal="center" vertical="center" wrapText="1"/>
    </xf>
    <xf numFmtId="0" fontId="4" fillId="0" borderId="2" xfId="0" applyFont="1" applyBorder="1" applyProtection="1"/>
    <xf numFmtId="0" fontId="4" fillId="0" borderId="3" xfId="0" applyFont="1" applyBorder="1" applyProtection="1"/>
    <xf numFmtId="4" fontId="53" fillId="0" borderId="0" xfId="4" applyNumberFormat="1" applyFont="1" applyProtection="1"/>
    <xf numFmtId="4" fontId="3" fillId="0" borderId="0" xfId="4" applyNumberFormat="1" applyProtection="1"/>
    <xf numFmtId="4" fontId="3" fillId="0" borderId="0" xfId="4" applyNumberFormat="1" applyBorder="1" applyProtection="1"/>
  </cellXfs>
  <cellStyles count="7">
    <cellStyle name="Good" xfId="1" builtinId="26"/>
    <cellStyle name="Neutral 2" xfId="5" xr:uid="{00000000-0005-0000-0000-000002000000}"/>
    <cellStyle name="Normal" xfId="0" builtinId="0"/>
    <cellStyle name="Normal 2" xfId="4" xr:uid="{00000000-0005-0000-0000-000004000000}"/>
    <cellStyle name="Normal 2 2 2" xfId="6" xr:uid="{0493F2B9-8C20-419A-AD5B-5A87BD0C4920}"/>
    <cellStyle name="Normal_Sheet1" xfId="2" xr:uid="{00000000-0005-0000-0000-000005000000}"/>
    <cellStyle name="Normal_Sheet3" xfId="3" xr:uid="{00000000-0005-0000-0000-000006000000}"/>
  </cellStyles>
  <dxfs count="0"/>
  <tableStyles count="0" defaultTableStyle="TableStyleMedium9" defaultPivotStyle="PivotStyleLight16"/>
  <colors>
    <mruColors>
      <color rgb="FFC4D79B"/>
      <color rgb="FFF4AAF0"/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2"/>
  <sheetViews>
    <sheetView tabSelected="1" topLeftCell="C1" zoomScaleNormal="100" workbookViewId="0">
      <pane xSplit="1" ySplit="9" topLeftCell="D10" activePane="bottomRight" state="frozen"/>
      <selection activeCell="C1" sqref="C1"/>
      <selection pane="topRight" activeCell="D1" sqref="D1"/>
      <selection pane="bottomLeft" activeCell="C10" sqref="C10"/>
      <selection pane="bottomRight" activeCell="D2" sqref="D2"/>
    </sheetView>
  </sheetViews>
  <sheetFormatPr defaultColWidth="9.140625" defaultRowHeight="12.75" x14ac:dyDescent="0.2"/>
  <cols>
    <col min="1" max="2" width="5" hidden="1" customWidth="1"/>
    <col min="3" max="3" width="40.5703125" style="61" customWidth="1"/>
    <col min="4" max="4" width="9.7109375" style="55" customWidth="1"/>
    <col min="5" max="5" width="8.140625" style="55" customWidth="1"/>
    <col min="6" max="6" width="13.7109375" style="55" customWidth="1"/>
    <col min="7" max="7" width="12" style="55" customWidth="1"/>
    <col min="8" max="8" width="15.7109375" style="55" customWidth="1"/>
    <col min="9" max="9" width="12.42578125" style="55" customWidth="1"/>
    <col min="10" max="10" width="14.85546875" style="55" customWidth="1"/>
    <col min="11" max="11" width="13.28515625" style="55" customWidth="1"/>
    <col min="12" max="12" width="7.85546875" style="55" customWidth="1"/>
    <col min="13" max="13" width="7.7109375" style="55" customWidth="1"/>
    <col min="14" max="14" width="11.42578125" style="55" customWidth="1"/>
    <col min="15" max="15" width="7.85546875" style="55" customWidth="1"/>
    <col min="16" max="16" width="7.7109375" style="55" customWidth="1"/>
    <col min="17" max="17" width="10.85546875" customWidth="1"/>
    <col min="18" max="18" width="8.5703125" customWidth="1"/>
    <col min="19" max="19" width="9" customWidth="1"/>
    <col min="20" max="20" width="11.42578125" style="55" customWidth="1"/>
    <col min="21" max="21" width="7" style="55" customWidth="1"/>
    <col min="22" max="24" width="9.140625" style="55"/>
    <col min="25" max="25" width="29.42578125" style="55" hidden="1" customWidth="1"/>
    <col min="26" max="26" width="15.7109375" style="55" hidden="1" customWidth="1"/>
    <col min="27" max="27" width="28.140625" style="55" hidden="1" customWidth="1"/>
    <col min="28" max="28" width="53" style="55" hidden="1" customWidth="1"/>
    <col min="29" max="16384" width="9.140625" style="55"/>
  </cols>
  <sheetData>
    <row r="1" spans="1:28" ht="18" customHeight="1" thickBot="1" x14ac:dyDescent="0.25">
      <c r="A1">
        <f>+MAX(A13:A101)</f>
        <v>0</v>
      </c>
      <c r="C1" s="59"/>
      <c r="D1" s="59"/>
      <c r="E1" s="59"/>
      <c r="F1" s="59"/>
      <c r="G1" s="61"/>
      <c r="H1" s="61"/>
      <c r="I1" s="61"/>
      <c r="J1" s="61"/>
      <c r="K1" s="61"/>
      <c r="L1" s="61"/>
      <c r="M1" s="61"/>
      <c r="N1" s="338" t="s">
        <v>344</v>
      </c>
      <c r="O1" s="61"/>
      <c r="P1" s="61"/>
      <c r="T1" s="61"/>
      <c r="U1" s="1"/>
      <c r="Y1" s="338"/>
      <c r="Z1" s="338"/>
      <c r="AA1" s="338"/>
      <c r="AB1" s="338"/>
    </row>
    <row r="2" spans="1:28" ht="17.25" customHeight="1" thickBot="1" x14ac:dyDescent="0.35">
      <c r="C2" s="340" t="s">
        <v>391</v>
      </c>
      <c r="D2" s="341"/>
      <c r="E2" s="54"/>
      <c r="F2" s="197" t="str">
        <f>+IF(D2=0,"",VLOOKUP(D2,Korisnici!A2:B258,2,FALSE))</f>
        <v/>
      </c>
      <c r="G2" s="198"/>
      <c r="H2" s="198"/>
      <c r="I2" s="198"/>
      <c r="J2" s="198"/>
      <c r="K2" s="198"/>
      <c r="L2" s="198"/>
      <c r="M2" s="198"/>
      <c r="N2" s="198"/>
      <c r="O2" s="431"/>
      <c r="P2" s="198"/>
      <c r="T2"/>
      <c r="U2" s="53"/>
      <c r="Y2" s="198"/>
      <c r="Z2" s="198"/>
      <c r="AA2" s="198"/>
      <c r="AB2" s="198"/>
    </row>
    <row r="3" spans="1:28" ht="17.25" customHeight="1" thickBot="1" x14ac:dyDescent="0.35">
      <c r="C3" s="340" t="s">
        <v>1</v>
      </c>
      <c r="D3" s="342"/>
      <c r="E3" s="343"/>
      <c r="F3" s="199" t="str">
        <f>+IF(D3=0,"",VLOOKUP(D3,Funkcije!A2:C250,2,FALSE))</f>
        <v/>
      </c>
      <c r="G3" s="200"/>
      <c r="H3" s="200"/>
      <c r="I3" s="200"/>
      <c r="J3" s="200"/>
      <c r="K3" s="200"/>
      <c r="L3" s="200"/>
      <c r="M3" s="200"/>
      <c r="N3" s="200"/>
      <c r="O3" s="432"/>
      <c r="P3" s="200"/>
      <c r="T3"/>
      <c r="U3" s="53"/>
      <c r="Y3" s="200"/>
      <c r="Z3" s="200"/>
      <c r="AA3" s="200"/>
      <c r="AB3" s="200"/>
    </row>
    <row r="4" spans="1:28" hidden="1" x14ac:dyDescent="0.2">
      <c r="C4" s="60"/>
      <c r="D4" s="74"/>
      <c r="E4" s="60"/>
      <c r="F4" s="60"/>
      <c r="G4" s="61"/>
      <c r="H4" s="61"/>
      <c r="I4" s="61"/>
      <c r="J4" s="61"/>
      <c r="K4" s="344"/>
      <c r="L4" s="344"/>
      <c r="M4" s="344"/>
      <c r="N4" s="344"/>
      <c r="O4" s="344"/>
      <c r="P4" s="344"/>
      <c r="T4" s="344"/>
      <c r="U4" s="1"/>
      <c r="Y4" s="61"/>
      <c r="Z4" s="61"/>
      <c r="AA4" s="61"/>
      <c r="AB4" s="61"/>
    </row>
    <row r="5" spans="1:28" ht="21" customHeight="1" x14ac:dyDescent="0.2">
      <c r="C5" s="196" t="s">
        <v>886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494"/>
      <c r="R5" s="494"/>
      <c r="S5" s="494"/>
      <c r="T5" s="195"/>
      <c r="U5" s="345"/>
      <c r="Y5" s="195"/>
      <c r="Z5" s="195"/>
      <c r="AA5" s="195"/>
      <c r="AB5" s="195"/>
    </row>
    <row r="6" spans="1:28" ht="13.5" customHeight="1" thickBot="1" x14ac:dyDescent="0.25">
      <c r="C6" s="62"/>
      <c r="D6" s="62"/>
      <c r="E6" s="62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5"/>
      <c r="R6" s="495"/>
      <c r="S6" s="495"/>
      <c r="T6" s="496"/>
      <c r="U6" s="1"/>
      <c r="Y6" s="346"/>
      <c r="Z6" s="346"/>
      <c r="AA6" s="346"/>
      <c r="AB6" s="346"/>
    </row>
    <row r="7" spans="1:28" s="38" customFormat="1" ht="47.25" customHeight="1" x14ac:dyDescent="0.2">
      <c r="A7"/>
      <c r="B7"/>
      <c r="C7" s="555" t="s">
        <v>5</v>
      </c>
      <c r="D7" s="557" t="s">
        <v>483</v>
      </c>
      <c r="E7" s="558"/>
      <c r="F7" s="559" t="s">
        <v>484</v>
      </c>
      <c r="G7" s="559" t="s">
        <v>485</v>
      </c>
      <c r="H7" s="553" t="s">
        <v>486</v>
      </c>
      <c r="I7" s="553" t="s">
        <v>487</v>
      </c>
      <c r="J7" s="553" t="s">
        <v>488</v>
      </c>
      <c r="K7" s="566" t="s">
        <v>889</v>
      </c>
      <c r="L7" s="568" t="s">
        <v>890</v>
      </c>
      <c r="M7" s="569"/>
      <c r="N7" s="570" t="s">
        <v>891</v>
      </c>
      <c r="O7" s="572" t="s">
        <v>892</v>
      </c>
      <c r="P7" s="573"/>
      <c r="Q7" s="570" t="s">
        <v>893</v>
      </c>
      <c r="R7" s="561" t="s">
        <v>887</v>
      </c>
      <c r="S7" s="562"/>
      <c r="T7" s="563" t="s">
        <v>888</v>
      </c>
      <c r="U7" s="37"/>
      <c r="Y7" s="201"/>
      <c r="Z7" s="201"/>
      <c r="AA7" s="201"/>
      <c r="AB7" s="201"/>
    </row>
    <row r="8" spans="1:28" s="38" customFormat="1" ht="32.25" customHeight="1" x14ac:dyDescent="0.2">
      <c r="A8"/>
      <c r="B8"/>
      <c r="C8" s="556"/>
      <c r="D8" s="347" t="s">
        <v>119</v>
      </c>
      <c r="E8" s="347" t="s">
        <v>120</v>
      </c>
      <c r="F8" s="560"/>
      <c r="G8" s="560"/>
      <c r="H8" s="554"/>
      <c r="I8" s="554"/>
      <c r="J8" s="554"/>
      <c r="K8" s="567"/>
      <c r="L8" s="348" t="s">
        <v>119</v>
      </c>
      <c r="M8" s="349" t="s">
        <v>120</v>
      </c>
      <c r="N8" s="571"/>
      <c r="O8" s="348" t="s">
        <v>119</v>
      </c>
      <c r="P8" s="349" t="s">
        <v>120</v>
      </c>
      <c r="Q8" s="571"/>
      <c r="R8" s="348" t="s">
        <v>119</v>
      </c>
      <c r="S8" s="349" t="s">
        <v>120</v>
      </c>
      <c r="T8" s="564"/>
      <c r="U8" s="37"/>
      <c r="Y8" s="350"/>
      <c r="Z8" s="350"/>
      <c r="AA8" s="350"/>
      <c r="AB8" s="350"/>
    </row>
    <row r="9" spans="1:28" s="40" customFormat="1" ht="12" customHeight="1" thickBot="1" x14ac:dyDescent="0.25">
      <c r="A9" s="16"/>
      <c r="B9" s="16"/>
      <c r="C9" s="351">
        <v>1</v>
      </c>
      <c r="D9" s="352">
        <v>2</v>
      </c>
      <c r="E9" s="352">
        <v>3</v>
      </c>
      <c r="F9" s="352">
        <v>4</v>
      </c>
      <c r="G9" s="352">
        <v>5</v>
      </c>
      <c r="H9" s="352">
        <v>6</v>
      </c>
      <c r="I9" s="352">
        <v>7</v>
      </c>
      <c r="J9" s="352">
        <v>8</v>
      </c>
      <c r="K9" s="353" t="s">
        <v>121</v>
      </c>
      <c r="L9" s="352">
        <v>10</v>
      </c>
      <c r="M9" s="352">
        <v>11</v>
      </c>
      <c r="N9" s="352">
        <v>12</v>
      </c>
      <c r="O9" s="352">
        <v>13</v>
      </c>
      <c r="P9" s="352">
        <v>14</v>
      </c>
      <c r="Q9" s="352">
        <v>15</v>
      </c>
      <c r="R9" s="353" t="s">
        <v>489</v>
      </c>
      <c r="S9" s="353" t="s">
        <v>490</v>
      </c>
      <c r="T9" s="354" t="s">
        <v>491</v>
      </c>
      <c r="U9" s="39"/>
      <c r="V9" s="38"/>
      <c r="W9" s="38"/>
      <c r="X9" s="38"/>
      <c r="Y9" s="355"/>
      <c r="Z9" s="355"/>
      <c r="AA9" s="355"/>
      <c r="AB9" s="355"/>
    </row>
    <row r="10" spans="1:28" s="42" customFormat="1" ht="21.75" x14ac:dyDescent="0.2">
      <c r="A10" s="32"/>
      <c r="B10" s="32"/>
      <c r="C10" s="65" t="s">
        <v>122</v>
      </c>
      <c r="D10" s="71"/>
      <c r="E10" s="67"/>
      <c r="F10" s="67"/>
      <c r="G10" s="68"/>
      <c r="H10" s="68"/>
      <c r="I10" s="68"/>
      <c r="J10" s="68"/>
      <c r="K10" s="69"/>
      <c r="L10" s="69"/>
      <c r="M10" s="69"/>
      <c r="N10" s="69"/>
      <c r="O10" s="69"/>
      <c r="P10" s="69"/>
      <c r="T10" s="68"/>
      <c r="U10" s="41"/>
      <c r="V10" s="38"/>
      <c r="W10" s="38"/>
      <c r="X10" s="38"/>
      <c r="Y10" s="70"/>
      <c r="Z10" s="70"/>
      <c r="AA10" s="70"/>
      <c r="AB10" s="70"/>
    </row>
    <row r="11" spans="1:28" s="44" customFormat="1" ht="11.25" customHeight="1" x14ac:dyDescent="0.2">
      <c r="A11" s="32">
        <f>+IF(AND(B11&gt;0,T11&gt;0),MAX(A$9:A10)+1,0)</f>
        <v>0</v>
      </c>
      <c r="B11" s="32">
        <v>1</v>
      </c>
      <c r="C11" s="356" t="s">
        <v>129</v>
      </c>
      <c r="D11" s="357">
        <f>+'1а - drž,sek,drž.sl.i nam.'!F104</f>
        <v>0</v>
      </c>
      <c r="E11" s="357">
        <f>+'1а - drž,sek,drž.sl.i nam.'!AD104</f>
        <v>0</v>
      </c>
      <c r="F11" s="358">
        <f>+'1а - drž,sek,drž.sl.i nam.'!AM104</f>
        <v>0</v>
      </c>
      <c r="G11" s="358">
        <f>+F11*'1а - drž,sek,drž.sl.i nam.'!$D$5/100</f>
        <v>0</v>
      </c>
      <c r="H11" s="359"/>
      <c r="I11" s="359"/>
      <c r="J11" s="359"/>
      <c r="K11" s="360">
        <f>F11+G11+H11+I11+J11</f>
        <v>0</v>
      </c>
      <c r="L11" s="360">
        <f>+'1а - drž,sek,drž.sl.i nam.'!G104</f>
        <v>0</v>
      </c>
      <c r="M11" s="360">
        <f>+'1а - drž,sek,drž.sl.i nam.'!AE104</f>
        <v>0</v>
      </c>
      <c r="N11" s="360">
        <f>+'1а - drž,sek,drž.sl.i nam.'!AR104</f>
        <v>0</v>
      </c>
      <c r="O11" s="360">
        <f>+'1а - drž,sek,drž.sl.i nam.'!H104</f>
        <v>0</v>
      </c>
      <c r="P11" s="360">
        <f>+'1а - drž,sek,drž.sl.i nam.'!AF104</f>
        <v>0</v>
      </c>
      <c r="Q11" s="360">
        <f>-'1а - drž,sek,drž.sl.i nam.'!AW104</f>
        <v>0</v>
      </c>
      <c r="R11" s="360">
        <f t="shared" ref="R11:S14" si="0">+D11+L11-O11</f>
        <v>0</v>
      </c>
      <c r="S11" s="360">
        <f t="shared" si="0"/>
        <v>0</v>
      </c>
      <c r="T11" s="361">
        <f>+K11+N11+Q11</f>
        <v>0</v>
      </c>
      <c r="U11" s="43"/>
      <c r="V11" s="38"/>
      <c r="W11" s="38"/>
      <c r="X11" s="38"/>
      <c r="Y11" s="362" t="str">
        <f>CONCATENATE("T4S*",ROW(),"*",$D$2,"*",$D$3,"*",Z11)</f>
        <v>T4S*11***411</v>
      </c>
      <c r="Z11" s="362">
        <v>411</v>
      </c>
      <c r="AA11" s="362" t="str">
        <f>VLOOKUP(ROW(),NASLOVI!$A$2:$C$15,2,TRUE)</f>
        <v>I   Потребна средства без средстава потребних за извршиоце са територије АП КиМ</v>
      </c>
      <c r="AB11" s="362" t="str">
        <f>VLOOKUP(ROW(),NASLOVI!$A$2:$C$15,3,TRUE)</f>
        <v xml:space="preserve">а) запослени који живе ван територије АП КиМ </v>
      </c>
    </row>
    <row r="12" spans="1:28" s="44" customFormat="1" ht="19.5" customHeight="1" x14ac:dyDescent="0.2">
      <c r="A12" s="32">
        <f>+IF(AND(B12&gt;0,T12&gt;0),MAX(A$9:A11)+1,0)</f>
        <v>0</v>
      </c>
      <c r="B12" s="32">
        <v>1</v>
      </c>
      <c r="C12" s="356" t="s">
        <v>381</v>
      </c>
      <c r="D12" s="357">
        <f>+'1b - izabrana lica u Vl,NS i US'!C26</f>
        <v>0</v>
      </c>
      <c r="E12" s="357">
        <v>0</v>
      </c>
      <c r="F12" s="358">
        <f>+'1b - izabrana lica u Vl,NS i US'!J26</f>
        <v>0</v>
      </c>
      <c r="G12" s="358">
        <f>+F12*'1b - izabrana lica u Vl,NS i US'!C$7/100</f>
        <v>0</v>
      </c>
      <c r="H12" s="359"/>
      <c r="I12" s="359"/>
      <c r="J12" s="359"/>
      <c r="K12" s="360">
        <f t="shared" ref="K12:K18" si="1">F12+G12+H12+I12+J12</f>
        <v>0</v>
      </c>
      <c r="L12" s="363"/>
      <c r="M12" s="363"/>
      <c r="N12" s="363"/>
      <c r="O12" s="363"/>
      <c r="P12" s="363"/>
      <c r="Q12" s="363"/>
      <c r="R12" s="360">
        <f t="shared" si="0"/>
        <v>0</v>
      </c>
      <c r="S12" s="360">
        <f t="shared" si="0"/>
        <v>0</v>
      </c>
      <c r="T12" s="361">
        <f t="shared" ref="T12:T18" si="2">+K12+N12+Q12</f>
        <v>0</v>
      </c>
      <c r="U12" s="43"/>
      <c r="V12" s="38"/>
      <c r="W12" s="38"/>
      <c r="X12" s="38"/>
      <c r="Y12" s="364"/>
      <c r="Z12" s="364"/>
      <c r="AA12" s="364"/>
      <c r="AB12" s="364"/>
    </row>
    <row r="13" spans="1:28" s="44" customFormat="1" ht="15.75" customHeight="1" x14ac:dyDescent="0.2">
      <c r="A13" s="32">
        <f>+IF(AND(B13&gt;0,T13&gt;0),MAX(A$9:A12)+1,0)</f>
        <v>0</v>
      </c>
      <c r="B13" s="32">
        <v>1</v>
      </c>
      <c r="C13" s="356" t="s">
        <v>379</v>
      </c>
      <c r="D13" s="357">
        <f>+'1v -ostali'!C310</f>
        <v>0</v>
      </c>
      <c r="E13" s="357">
        <f>+'1v -ostali'!F310</f>
        <v>0</v>
      </c>
      <c r="F13" s="358">
        <f>+'1v -ostali'!U310</f>
        <v>0</v>
      </c>
      <c r="G13" s="358">
        <f>'1v -ostali'!U310*'1v -ostali'!$C$6/100</f>
        <v>0</v>
      </c>
      <c r="H13" s="359"/>
      <c r="I13" s="359"/>
      <c r="J13" s="359"/>
      <c r="K13" s="360">
        <f t="shared" si="1"/>
        <v>0</v>
      </c>
      <c r="L13" s="360">
        <f>+'1v -ostali'!H310</f>
        <v>0</v>
      </c>
      <c r="M13" s="360">
        <f>+'1v -ostali'!J310</f>
        <v>0</v>
      </c>
      <c r="N13" s="360">
        <f>+'1v -ostali'!Y310</f>
        <v>0</v>
      </c>
      <c r="O13" s="360">
        <f>+'1v -ostali'!I310</f>
        <v>0</v>
      </c>
      <c r="P13" s="360">
        <f>+'1v -ostali'!K310</f>
        <v>0</v>
      </c>
      <c r="Q13" s="360">
        <f>-'1v -ostali'!AC310</f>
        <v>0</v>
      </c>
      <c r="R13" s="360">
        <f t="shared" si="0"/>
        <v>0</v>
      </c>
      <c r="S13" s="360">
        <f t="shared" si="0"/>
        <v>0</v>
      </c>
      <c r="T13" s="361">
        <f t="shared" si="2"/>
        <v>0</v>
      </c>
      <c r="U13" s="43"/>
      <c r="V13" s="38"/>
      <c r="W13" s="38"/>
      <c r="X13" s="38"/>
      <c r="Y13" s="364"/>
      <c r="Z13" s="364"/>
      <c r="AA13" s="364"/>
      <c r="AB13" s="364"/>
    </row>
    <row r="14" spans="1:28" s="44" customFormat="1" ht="24.75" customHeight="1" x14ac:dyDescent="0.2">
      <c r="A14" s="32">
        <f>+IF(AND(B14&gt;0,T14&gt;0),MAX(A$9:A13)+1,0)</f>
        <v>0</v>
      </c>
      <c r="B14" s="32">
        <v>1</v>
      </c>
      <c r="C14" s="356" t="s">
        <v>380</v>
      </c>
      <c r="D14" s="357">
        <f>'1g -izabrana lica u pravosuđu'!D42</f>
        <v>0</v>
      </c>
      <c r="E14" s="357">
        <v>0</v>
      </c>
      <c r="F14" s="358">
        <f>+'1g -izabrana lica u pravosuđu'!M42</f>
        <v>0</v>
      </c>
      <c r="G14" s="358">
        <f>+F14*'1g -izabrana lica u pravosuđu'!$D$6/100</f>
        <v>0</v>
      </c>
      <c r="H14" s="359"/>
      <c r="I14" s="359"/>
      <c r="J14" s="359"/>
      <c r="K14" s="360">
        <f t="shared" si="1"/>
        <v>0</v>
      </c>
      <c r="L14" s="360">
        <f>'1g -izabrana lica u pravosuđu'!E42</f>
        <v>0</v>
      </c>
      <c r="M14" s="365"/>
      <c r="N14" s="360">
        <f>+'1g -izabrana lica u pravosuđu'!Q42</f>
        <v>0</v>
      </c>
      <c r="O14" s="360">
        <f>'1g -izabrana lica u pravosuđu'!F42</f>
        <v>0</v>
      </c>
      <c r="P14" s="365"/>
      <c r="Q14" s="360">
        <f>-'1g -izabrana lica u pravosuđu'!U42</f>
        <v>0</v>
      </c>
      <c r="R14" s="360">
        <f t="shared" si="0"/>
        <v>0</v>
      </c>
      <c r="S14" s="360">
        <f t="shared" si="0"/>
        <v>0</v>
      </c>
      <c r="T14" s="361">
        <f t="shared" si="2"/>
        <v>0</v>
      </c>
      <c r="U14" s="43"/>
      <c r="V14" s="38"/>
      <c r="W14" s="38"/>
      <c r="X14" s="38"/>
      <c r="Y14" s="364"/>
      <c r="Z14" s="364"/>
      <c r="AA14" s="364"/>
      <c r="AB14" s="364"/>
    </row>
    <row r="15" spans="1:28" s="44" customFormat="1" ht="19.5" x14ac:dyDescent="0.2">
      <c r="A15" s="32">
        <f>+IF(AND(B15&gt;0,T15&gt;0),MAX(A$9:A14)+1,0)</f>
        <v>0</v>
      </c>
      <c r="B15" s="32">
        <v>1</v>
      </c>
      <c r="C15" s="366" t="s">
        <v>398</v>
      </c>
      <c r="D15" s="367"/>
      <c r="E15" s="367"/>
      <c r="F15" s="358">
        <f>+'1а - drž,sek,drž.sl.i nam.'!AM105</f>
        <v>0</v>
      </c>
      <c r="G15" s="358">
        <f>+F15*'1а - drž,sek,drž.sl.i nam.'!$D$5/100</f>
        <v>0</v>
      </c>
      <c r="H15" s="359"/>
      <c r="I15" s="359"/>
      <c r="J15" s="359"/>
      <c r="K15" s="360">
        <f>F15+G15+H15+I15+J15</f>
        <v>0</v>
      </c>
      <c r="L15" s="365"/>
      <c r="M15" s="365"/>
      <c r="N15" s="358">
        <f>+'1а - drž,sek,drž.sl.i nam.'!AR105</f>
        <v>0</v>
      </c>
      <c r="O15" s="365"/>
      <c r="P15" s="365"/>
      <c r="Q15" s="360">
        <f>-'1а - drž,sek,drž.sl.i nam.'!AW105</f>
        <v>0</v>
      </c>
      <c r="R15" s="365"/>
      <c r="S15" s="365"/>
      <c r="T15" s="361">
        <f>+K15+N15+Q15</f>
        <v>0</v>
      </c>
      <c r="U15" s="43"/>
      <c r="V15" s="38"/>
      <c r="W15" s="38"/>
      <c r="X15" s="38"/>
      <c r="Y15" s="364" t="str">
        <f>CONCATENATE("T4S*",ROW(),"*",$D$2,"*",$D$3,"*",Z15)</f>
        <v>T4S*15***412</v>
      </c>
      <c r="Z15" s="364">
        <v>412</v>
      </c>
      <c r="AA15" s="364" t="str">
        <f>VLOOKUP(ROW(),NASLOVI!$A$2:$C$15,2,TRUE)</f>
        <v>I   Потребна средства без средстава потребних за извршиоце са територије АП КиМ</v>
      </c>
      <c r="AB15" s="364" t="str">
        <f>VLOOKUP(ROW(),NASLOVI!$A$2:$C$15,3,TRUE)</f>
        <v>б) Трансфери осталим нивоима власти (образовање на територији АП Војводина)</v>
      </c>
    </row>
    <row r="16" spans="1:28" s="44" customFormat="1" ht="19.5" x14ac:dyDescent="0.2">
      <c r="A16" s="32">
        <f>+IF(AND(B16&gt;0,T16&gt;0),MAX(A$9:A15)+1,0)</f>
        <v>0</v>
      </c>
      <c r="B16" s="32">
        <v>1</v>
      </c>
      <c r="C16" s="366" t="s">
        <v>397</v>
      </c>
      <c r="D16" s="367"/>
      <c r="E16" s="367"/>
      <c r="F16" s="358">
        <f>+'1b - izabrana lica u Vl,NS i US'!K26</f>
        <v>0</v>
      </c>
      <c r="G16" s="358">
        <f>+F16*'1b - izabrana lica u Vl,NS i US'!C$7/100</f>
        <v>0</v>
      </c>
      <c r="H16" s="359"/>
      <c r="I16" s="359"/>
      <c r="J16" s="359"/>
      <c r="K16" s="360">
        <f t="shared" si="1"/>
        <v>0</v>
      </c>
      <c r="L16" s="365"/>
      <c r="M16" s="365"/>
      <c r="N16" s="363"/>
      <c r="O16" s="365"/>
      <c r="P16" s="365"/>
      <c r="Q16" s="363"/>
      <c r="R16" s="365"/>
      <c r="S16" s="365"/>
      <c r="T16" s="361">
        <f t="shared" si="2"/>
        <v>0</v>
      </c>
      <c r="U16" s="43"/>
      <c r="V16" s="38"/>
      <c r="W16" s="38"/>
      <c r="X16" s="38"/>
      <c r="Y16" s="364"/>
      <c r="Z16" s="364"/>
      <c r="AA16" s="364"/>
      <c r="AB16" s="364"/>
    </row>
    <row r="17" spans="1:28" s="44" customFormat="1" ht="19.5" x14ac:dyDescent="0.2">
      <c r="A17" s="32">
        <f>+IF(AND(B17&gt;0,T17&gt;0),MAX(A$9:A16)+1,0)</f>
        <v>0</v>
      </c>
      <c r="B17" s="32">
        <v>1</v>
      </c>
      <c r="C17" s="366" t="s">
        <v>399</v>
      </c>
      <c r="D17" s="367"/>
      <c r="E17" s="367"/>
      <c r="F17" s="358">
        <f>+'1v -ostali'!V310</f>
        <v>0</v>
      </c>
      <c r="G17" s="358">
        <f>+'1v -ostali'!V310*'1v -ostali'!$C$6/100</f>
        <v>0</v>
      </c>
      <c r="H17" s="359"/>
      <c r="I17" s="359"/>
      <c r="J17" s="359"/>
      <c r="K17" s="360">
        <f t="shared" si="1"/>
        <v>0</v>
      </c>
      <c r="L17" s="365"/>
      <c r="M17" s="365"/>
      <c r="N17" s="360">
        <f>+'1v -ostali'!Z310</f>
        <v>0</v>
      </c>
      <c r="O17" s="365"/>
      <c r="P17" s="365"/>
      <c r="Q17" s="360">
        <f>-'1v -ostali'!AD310</f>
        <v>0</v>
      </c>
      <c r="R17" s="365"/>
      <c r="S17" s="365"/>
      <c r="T17" s="361">
        <f t="shared" si="2"/>
        <v>0</v>
      </c>
      <c r="U17" s="43"/>
      <c r="V17" s="38"/>
      <c r="W17" s="38"/>
      <c r="X17" s="38"/>
      <c r="Y17" s="364"/>
      <c r="Z17" s="364"/>
      <c r="AA17" s="364"/>
      <c r="AB17" s="364"/>
    </row>
    <row r="18" spans="1:28" s="44" customFormat="1" ht="19.5" x14ac:dyDescent="0.2">
      <c r="A18" s="32">
        <f>+IF(AND(B18&gt;0,T18&gt;0),MAX(A$9:A17)+1,0)</f>
        <v>0</v>
      </c>
      <c r="B18" s="32">
        <v>1</v>
      </c>
      <c r="C18" s="366" t="s">
        <v>396</v>
      </c>
      <c r="D18" s="367"/>
      <c r="E18" s="367"/>
      <c r="F18" s="358">
        <f>+'1g -izabrana lica u pravosuđu'!N42</f>
        <v>0</v>
      </c>
      <c r="G18" s="358">
        <f>+F18*'1g -izabrana lica u pravosuđu'!$D$6/100</f>
        <v>0</v>
      </c>
      <c r="H18" s="359"/>
      <c r="I18" s="359"/>
      <c r="J18" s="359"/>
      <c r="K18" s="360">
        <f t="shared" si="1"/>
        <v>0</v>
      </c>
      <c r="L18" s="365"/>
      <c r="M18" s="365"/>
      <c r="N18" s="360">
        <f>+'1g -izabrana lica u pravosuđu'!R42</f>
        <v>0</v>
      </c>
      <c r="O18" s="365"/>
      <c r="P18" s="365"/>
      <c r="Q18" s="360">
        <f>-'1g -izabrana lica u pravosuđu'!V42</f>
        <v>0</v>
      </c>
      <c r="R18" s="365"/>
      <c r="S18" s="365"/>
      <c r="T18" s="361">
        <f t="shared" si="2"/>
        <v>0</v>
      </c>
      <c r="U18" s="43"/>
      <c r="V18" s="38"/>
      <c r="W18" s="38"/>
      <c r="X18" s="38"/>
      <c r="Y18" s="364"/>
      <c r="Z18" s="364"/>
      <c r="AA18" s="364"/>
      <c r="AB18" s="364"/>
    </row>
    <row r="19" spans="1:28" s="42" customFormat="1" ht="12.75" customHeight="1" x14ac:dyDescent="0.2">
      <c r="A19" s="32">
        <f>+IF(AND(B19&gt;0,T19&gt;0),MAX(A$9:A18)+1,0)</f>
        <v>0</v>
      </c>
      <c r="B19" s="32"/>
      <c r="C19" s="369" t="s">
        <v>8</v>
      </c>
      <c r="D19" s="370">
        <f>+SUM(D11:D14)</f>
        <v>0</v>
      </c>
      <c r="E19" s="370">
        <f>+SUM(E11:E14)</f>
        <v>0</v>
      </c>
      <c r="F19" s="370">
        <f t="shared" ref="F19:T19" si="3">+SUM(F11:F18)</f>
        <v>0</v>
      </c>
      <c r="G19" s="370">
        <f t="shared" si="3"/>
        <v>0</v>
      </c>
      <c r="H19" s="370">
        <f t="shared" si="3"/>
        <v>0</v>
      </c>
      <c r="I19" s="370">
        <f t="shared" si="3"/>
        <v>0</v>
      </c>
      <c r="J19" s="370">
        <f t="shared" si="3"/>
        <v>0</v>
      </c>
      <c r="K19" s="370">
        <f t="shared" si="3"/>
        <v>0</v>
      </c>
      <c r="L19" s="370">
        <f t="shared" si="3"/>
        <v>0</v>
      </c>
      <c r="M19" s="370">
        <f t="shared" si="3"/>
        <v>0</v>
      </c>
      <c r="N19" s="370">
        <f t="shared" si="3"/>
        <v>0</v>
      </c>
      <c r="O19" s="370">
        <f t="shared" si="3"/>
        <v>0</v>
      </c>
      <c r="P19" s="370">
        <f t="shared" si="3"/>
        <v>0</v>
      </c>
      <c r="Q19" s="370">
        <f t="shared" si="3"/>
        <v>0</v>
      </c>
      <c r="R19" s="370">
        <f t="shared" si="3"/>
        <v>0</v>
      </c>
      <c r="S19" s="370">
        <f t="shared" si="3"/>
        <v>0</v>
      </c>
      <c r="T19" s="370">
        <f t="shared" si="3"/>
        <v>0</v>
      </c>
      <c r="U19" s="41"/>
      <c r="V19" s="38"/>
      <c r="W19" s="38"/>
      <c r="X19" s="38"/>
      <c r="Y19" s="370">
        <f>+SUM(Y11:Y18)</f>
        <v>0</v>
      </c>
      <c r="Z19" s="370">
        <f>+SUM(Z11:Z18)</f>
        <v>823</v>
      </c>
      <c r="AA19" s="370">
        <f>+SUM(AA11:AA18)</f>
        <v>0</v>
      </c>
      <c r="AB19" s="370">
        <f>+SUM(AB11:AB18)</f>
        <v>0</v>
      </c>
    </row>
    <row r="20" spans="1:28" s="42" customFormat="1" ht="15" customHeight="1" x14ac:dyDescent="0.2">
      <c r="A20" s="32">
        <f>+IF(AND(B20&gt;0,T20&gt;0),MAX(A$9:A19)+1,0)</f>
        <v>0</v>
      </c>
      <c r="B20" s="32"/>
      <c r="C20" s="371" t="s">
        <v>9</v>
      </c>
      <c r="D20" s="497"/>
      <c r="E20" s="497"/>
      <c r="F20" s="498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499"/>
      <c r="R20" s="499"/>
      <c r="S20" s="499"/>
      <c r="T20" s="372"/>
      <c r="U20" s="41"/>
      <c r="V20" s="38"/>
      <c r="W20" s="38"/>
      <c r="X20" s="38"/>
      <c r="Y20" s="373"/>
      <c r="Z20" s="373"/>
      <c r="AA20" s="373"/>
      <c r="AB20" s="373"/>
    </row>
    <row r="21" spans="1:28" s="42" customFormat="1" ht="22.5" customHeight="1" x14ac:dyDescent="0.2">
      <c r="A21" s="32">
        <f>+IF(AND(B21&gt;0,T21&gt;0),MAX(A$9:A20)+1,0)</f>
        <v>0</v>
      </c>
      <c r="B21" s="32"/>
      <c r="C21" s="374" t="s">
        <v>2</v>
      </c>
      <c r="D21" s="497"/>
      <c r="E21" s="497"/>
      <c r="F21" s="498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499"/>
      <c r="R21" s="499"/>
      <c r="S21" s="499"/>
      <c r="T21" s="372"/>
      <c r="U21" s="41"/>
      <c r="Y21" s="373"/>
      <c r="Z21" s="373"/>
      <c r="AA21" s="373"/>
      <c r="AB21" s="373"/>
    </row>
    <row r="22" spans="1:28" s="44" customFormat="1" ht="11.25" customHeight="1" x14ac:dyDescent="0.2">
      <c r="A22" s="32">
        <f>+IF(AND(B22&gt;0,T22&gt;0),MAX(A$9:A21)+1,0)</f>
        <v>0</v>
      </c>
      <c r="B22" s="32">
        <v>1</v>
      </c>
      <c r="C22" s="368" t="s">
        <v>6</v>
      </c>
      <c r="D22" s="357">
        <f>+'1v -ostali'!C312</f>
        <v>0</v>
      </c>
      <c r="E22" s="357">
        <f>+'1v -ostali'!F312</f>
        <v>0</v>
      </c>
      <c r="F22" s="358">
        <f>+'1v -ostali'!U312</f>
        <v>0</v>
      </c>
      <c r="G22" s="358">
        <f>+'1v -ostali'!U312*'1v -ostali'!$C$6/100</f>
        <v>0</v>
      </c>
      <c r="H22" s="359"/>
      <c r="I22" s="359"/>
      <c r="J22" s="359"/>
      <c r="K22" s="360">
        <f>F22+G22+H22+I22+J22</f>
        <v>0</v>
      </c>
      <c r="L22" s="360">
        <f>+'1v -ostali'!H312</f>
        <v>0</v>
      </c>
      <c r="M22" s="360">
        <f>+'1v -ostali'!J312</f>
        <v>0</v>
      </c>
      <c r="N22" s="360">
        <f>+'1v -ostali'!Y312</f>
        <v>0</v>
      </c>
      <c r="O22" s="360">
        <f>+'1v -ostali'!I312</f>
        <v>0</v>
      </c>
      <c r="P22" s="360">
        <f>+'1v -ostali'!K312</f>
        <v>0</v>
      </c>
      <c r="Q22" s="360">
        <f>-'1v -ostali'!AC312</f>
        <v>0</v>
      </c>
      <c r="R22" s="360">
        <f>+D22+L22-O22</f>
        <v>0</v>
      </c>
      <c r="S22" s="360">
        <f>+E22+M22-P22</f>
        <v>0</v>
      </c>
      <c r="T22" s="361">
        <f>+K22+N22+Q22</f>
        <v>0</v>
      </c>
      <c r="U22" s="43"/>
      <c r="Y22" s="364" t="str">
        <f>CONCATENATE("T4S*",ROW(),"*",$D$2,"*",$D$3,"*",Z22)</f>
        <v>T4S*22***411</v>
      </c>
      <c r="Z22" s="364">
        <v>411</v>
      </c>
      <c r="AA22" s="364" t="str">
        <f>VLOOKUP(ROW(),NASLOVI!$A$2:$C$15,2,TRUE)</f>
        <v>II  Потребна средства  за извршиоце са територије АП КиМ</v>
      </c>
      <c r="AB22" s="364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3" spans="1:28" s="44" customFormat="1" ht="15" x14ac:dyDescent="0.2">
      <c r="A23" s="32">
        <f>+IF(AND(B23&gt;0,T23&gt;0),MAX(A$9:A22)+1,0)</f>
        <v>0</v>
      </c>
      <c r="B23" s="32">
        <v>1</v>
      </c>
      <c r="C23" s="368" t="s">
        <v>7</v>
      </c>
      <c r="D23" s="367"/>
      <c r="E23" s="367"/>
      <c r="F23" s="358">
        <f>+'1v -ostali'!V312</f>
        <v>0</v>
      </c>
      <c r="G23" s="358">
        <f>+F23*'1v -ostali'!$C$6/100</f>
        <v>0</v>
      </c>
      <c r="H23" s="359"/>
      <c r="I23" s="359"/>
      <c r="J23" s="359"/>
      <c r="K23" s="360">
        <f>F23+G23+H23+I23+J23</f>
        <v>0</v>
      </c>
      <c r="L23" s="363"/>
      <c r="M23" s="363"/>
      <c r="N23" s="360">
        <f>+'1v -ostali'!Z312</f>
        <v>0</v>
      </c>
      <c r="O23" s="363"/>
      <c r="P23" s="363"/>
      <c r="Q23" s="360">
        <f>-'1v -ostali'!AD312</f>
        <v>0</v>
      </c>
      <c r="R23" s="365"/>
      <c r="S23" s="365"/>
      <c r="T23" s="361">
        <f>+K23+N23+Q23</f>
        <v>0</v>
      </c>
      <c r="U23" s="43"/>
      <c r="Y23" s="364" t="str">
        <f>CONCATENATE("T4S*",ROW(),"*",$D$2,"*",$D$3,"*",Z23)</f>
        <v>T4S*23***412</v>
      </c>
      <c r="Z23" s="364">
        <v>412</v>
      </c>
      <c r="AA23" s="364" t="str">
        <f>VLOOKUP(ROW(),NASLOVI!$A$2:$C$15,2,TRUE)</f>
        <v>II  Потребна средства  за извршиоце са територије АП КиМ</v>
      </c>
      <c r="AB23" s="364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4" spans="1:28" s="44" customFormat="1" ht="12.75" customHeight="1" x14ac:dyDescent="0.2">
      <c r="A24" s="32">
        <f>+IF(AND(B24&gt;0,T24&gt;0),MAX(A$9:A23)+1,0)</f>
        <v>0</v>
      </c>
      <c r="B24" s="32"/>
      <c r="C24" s="375" t="s">
        <v>10</v>
      </c>
      <c r="D24" s="357">
        <f>D22+D23</f>
        <v>0</v>
      </c>
      <c r="E24" s="357">
        <f>E22+E23</f>
        <v>0</v>
      </c>
      <c r="F24" s="358">
        <f>F22+F23</f>
        <v>0</v>
      </c>
      <c r="G24" s="358">
        <f t="shared" ref="G24:L24" si="4">G22+G23</f>
        <v>0</v>
      </c>
      <c r="H24" s="358">
        <f t="shared" si="4"/>
        <v>0</v>
      </c>
      <c r="I24" s="358">
        <f t="shared" si="4"/>
        <v>0</v>
      </c>
      <c r="J24" s="358">
        <f t="shared" si="4"/>
        <v>0</v>
      </c>
      <c r="K24" s="360">
        <f t="shared" si="4"/>
        <v>0</v>
      </c>
      <c r="L24" s="360">
        <f t="shared" si="4"/>
        <v>0</v>
      </c>
      <c r="M24" s="360">
        <f>M22+M23</f>
        <v>0</v>
      </c>
      <c r="N24" s="360">
        <f>N22+N23</f>
        <v>0</v>
      </c>
      <c r="O24" s="360">
        <f>O22+O23</f>
        <v>0</v>
      </c>
      <c r="P24" s="360">
        <f>P22+P23</f>
        <v>0</v>
      </c>
      <c r="Q24" s="360">
        <f>+Q22+Q23</f>
        <v>0</v>
      </c>
      <c r="R24" s="360">
        <f>+D24+L24-O24</f>
        <v>0</v>
      </c>
      <c r="S24" s="360">
        <f>+E24+M24-P24</f>
        <v>0</v>
      </c>
      <c r="T24" s="361">
        <f>+K24+N24+Q24</f>
        <v>0</v>
      </c>
      <c r="U24" s="43"/>
      <c r="Y24" s="376"/>
      <c r="Z24" s="376"/>
      <c r="AA24" s="376"/>
      <c r="AB24" s="376"/>
    </row>
    <row r="25" spans="1:28" s="44" customFormat="1" ht="22.5" customHeight="1" x14ac:dyDescent="0.2">
      <c r="A25" s="32">
        <f>+IF(AND(B25&gt;0,T25&gt;0),MAX(A$9:A24)+1,0)</f>
        <v>0</v>
      </c>
      <c r="B25" s="32"/>
      <c r="C25" s="377" t="s">
        <v>3</v>
      </c>
      <c r="D25" s="378"/>
      <c r="E25" s="378"/>
      <c r="F25" s="358"/>
      <c r="G25" s="358"/>
      <c r="H25" s="379"/>
      <c r="I25" s="379"/>
      <c r="J25" s="379"/>
      <c r="K25" s="360"/>
      <c r="L25" s="379"/>
      <c r="M25" s="379"/>
      <c r="N25" s="379"/>
      <c r="O25" s="379"/>
      <c r="P25" s="379"/>
      <c r="Q25" s="360"/>
      <c r="R25" s="360"/>
      <c r="S25" s="360"/>
      <c r="T25" s="379"/>
      <c r="U25" s="43"/>
      <c r="Y25" s="373"/>
      <c r="Z25" s="373"/>
      <c r="AA25" s="373"/>
      <c r="AB25" s="373"/>
    </row>
    <row r="26" spans="1:28" s="44" customFormat="1" ht="11.25" customHeight="1" x14ac:dyDescent="0.2">
      <c r="A26" s="32">
        <f>+IF(AND(B26&gt;0,T26&gt;0),MAX(A$9:A25)+1,0)</f>
        <v>0</v>
      </c>
      <c r="B26" s="32">
        <v>1</v>
      </c>
      <c r="C26" s="368" t="s">
        <v>6</v>
      </c>
      <c r="D26" s="357">
        <f>+'1v -ostali'!C413</f>
        <v>0</v>
      </c>
      <c r="E26" s="357">
        <f>+'1v -ostali'!F413</f>
        <v>0</v>
      </c>
      <c r="F26" s="358">
        <f>+'1v -ostali'!U413</f>
        <v>0</v>
      </c>
      <c r="G26" s="358">
        <f>+'1v -ostali'!U413*'1v -ostali'!$C$6/100</f>
        <v>0</v>
      </c>
      <c r="H26" s="359"/>
      <c r="I26" s="359"/>
      <c r="J26" s="359"/>
      <c r="K26" s="360">
        <f>F26+G26+H26+I26+J26</f>
        <v>0</v>
      </c>
      <c r="L26" s="360">
        <f>+'1v -ostali'!H413</f>
        <v>0</v>
      </c>
      <c r="M26" s="360">
        <f>+'1v -ostali'!J413</f>
        <v>0</v>
      </c>
      <c r="N26" s="360">
        <f>+'1v -ostali'!Y413</f>
        <v>0</v>
      </c>
      <c r="O26" s="360">
        <f>+'1v -ostali'!I413</f>
        <v>0</v>
      </c>
      <c r="P26" s="360">
        <f>+'1v -ostali'!K413</f>
        <v>0</v>
      </c>
      <c r="Q26" s="360">
        <f>-'1v -ostali'!AC413</f>
        <v>0</v>
      </c>
      <c r="R26" s="360">
        <f>+D26+L26-O26</f>
        <v>0</v>
      </c>
      <c r="S26" s="360">
        <f>+E26+M26-P26</f>
        <v>0</v>
      </c>
      <c r="T26" s="361">
        <f>+K26+N26+Q26</f>
        <v>0</v>
      </c>
      <c r="U26" s="43"/>
      <c r="Y26" s="364" t="str">
        <f>CONCATENATE("T4S*",ROW(),"*",$D$2,"*",$D$3,"*",Z26)</f>
        <v>T4S*26***411</v>
      </c>
      <c r="Z26" s="364">
        <v>411</v>
      </c>
      <c r="AA26" s="364" t="str">
        <f>VLOOKUP(ROW(),NASLOVI!$A$2:$C$15,2,TRUE)</f>
        <v>II  Потребна средства  за извршиоце са територије АП КиМ</v>
      </c>
      <c r="AB26" s="364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7" spans="1:28" s="44" customFormat="1" ht="15" x14ac:dyDescent="0.2">
      <c r="A27" s="32">
        <f>+IF(AND(B27&gt;0,T27&gt;0),MAX(A$9:A26)+1,0)</f>
        <v>0</v>
      </c>
      <c r="B27" s="32">
        <v>1</v>
      </c>
      <c r="C27" s="368" t="s">
        <v>7</v>
      </c>
      <c r="D27" s="367"/>
      <c r="E27" s="367"/>
      <c r="F27" s="358">
        <f>+'1v -ostali'!V413</f>
        <v>0</v>
      </c>
      <c r="G27" s="358">
        <f>+F27*'1v -ostali'!$C$6/100</f>
        <v>0</v>
      </c>
      <c r="H27" s="359"/>
      <c r="I27" s="359"/>
      <c r="J27" s="359"/>
      <c r="K27" s="360">
        <f>F27+G27+H27+I27+J27</f>
        <v>0</v>
      </c>
      <c r="L27" s="359"/>
      <c r="M27" s="359"/>
      <c r="N27" s="360">
        <f>+'1v -ostali'!Z413</f>
        <v>0</v>
      </c>
      <c r="O27" s="359"/>
      <c r="P27" s="359"/>
      <c r="Q27" s="360">
        <f>-'1v -ostali'!AD413</f>
        <v>0</v>
      </c>
      <c r="R27" s="365"/>
      <c r="S27" s="365"/>
      <c r="T27" s="361">
        <f>+K27+N27+Q27</f>
        <v>0</v>
      </c>
      <c r="U27" s="43"/>
      <c r="Y27" s="364" t="str">
        <f>CONCATENATE("T4S*",ROW(),"*",$D$2,"*",$D$3,"*",Z27)</f>
        <v>T4S*27***412</v>
      </c>
      <c r="Z27" s="364">
        <v>412</v>
      </c>
      <c r="AA27" s="364" t="str">
        <f>VLOOKUP(ROW(),NASLOVI!$A$2:$C$15,2,TRUE)</f>
        <v>II  Потребна средства  за извршиоце са територије АП КиМ</v>
      </c>
      <c r="AB27" s="364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8" spans="1:28" s="44" customFormat="1" ht="12.75" customHeight="1" x14ac:dyDescent="0.2">
      <c r="A28" s="32">
        <f>+IF(AND(B28&gt;0,T28&gt;0),MAX(A$9:A27)+1,0)</f>
        <v>0</v>
      </c>
      <c r="B28" s="32"/>
      <c r="C28" s="375" t="s">
        <v>10</v>
      </c>
      <c r="D28" s="357">
        <f>D26+D27</f>
        <v>0</v>
      </c>
      <c r="E28" s="357">
        <f>E26+E27</f>
        <v>0</v>
      </c>
      <c r="F28" s="358">
        <f>F26+F27</f>
        <v>0</v>
      </c>
      <c r="G28" s="358">
        <f t="shared" ref="G28:L28" si="5">G26+G27</f>
        <v>0</v>
      </c>
      <c r="H28" s="358">
        <f t="shared" si="5"/>
        <v>0</v>
      </c>
      <c r="I28" s="358">
        <f t="shared" si="5"/>
        <v>0</v>
      </c>
      <c r="J28" s="358">
        <f t="shared" si="5"/>
        <v>0</v>
      </c>
      <c r="K28" s="360">
        <f t="shared" si="5"/>
        <v>0</v>
      </c>
      <c r="L28" s="360">
        <f t="shared" si="5"/>
        <v>0</v>
      </c>
      <c r="M28" s="360">
        <f>M26+M27</f>
        <v>0</v>
      </c>
      <c r="N28" s="360">
        <f>N26+N27</f>
        <v>0</v>
      </c>
      <c r="O28" s="360">
        <f>O26+O27</f>
        <v>0</v>
      </c>
      <c r="P28" s="360">
        <f>P26+P27</f>
        <v>0</v>
      </c>
      <c r="Q28" s="360">
        <f>+Q26+Q27</f>
        <v>0</v>
      </c>
      <c r="R28" s="360">
        <f>+D28+L28-O28</f>
        <v>0</v>
      </c>
      <c r="S28" s="360">
        <f>+E28+M28-P28</f>
        <v>0</v>
      </c>
      <c r="T28" s="361">
        <f>+K28+N28+Q28</f>
        <v>0</v>
      </c>
      <c r="U28" s="43"/>
      <c r="Y28" s="376"/>
      <c r="Z28" s="376"/>
      <c r="AA28" s="376"/>
      <c r="AB28" s="376"/>
    </row>
    <row r="29" spans="1:28" s="44" customFormat="1" ht="23.25" customHeight="1" x14ac:dyDescent="0.2">
      <c r="A29" s="32">
        <f>+IF(AND(B29&gt;0,T29&gt;0),MAX(A$9:A28)+1,0)</f>
        <v>0</v>
      </c>
      <c r="B29" s="32"/>
      <c r="C29" s="377" t="s">
        <v>18</v>
      </c>
      <c r="D29" s="380"/>
      <c r="E29" s="380"/>
      <c r="F29" s="358"/>
      <c r="G29" s="358"/>
      <c r="H29" s="379"/>
      <c r="I29" s="379"/>
      <c r="J29" s="379"/>
      <c r="K29" s="360"/>
      <c r="L29" s="379"/>
      <c r="M29" s="379"/>
      <c r="N29" s="379"/>
      <c r="O29" s="379"/>
      <c r="P29" s="379"/>
      <c r="Q29" s="360"/>
      <c r="R29" s="360"/>
      <c r="S29" s="360"/>
      <c r="T29" s="379"/>
      <c r="U29" s="43"/>
      <c r="Y29" s="373"/>
      <c r="Z29" s="373"/>
      <c r="AA29" s="373"/>
      <c r="AB29" s="373"/>
    </row>
    <row r="30" spans="1:28" s="44" customFormat="1" ht="11.25" customHeight="1" x14ac:dyDescent="0.2">
      <c r="A30" s="32">
        <f>+IF(AND(B30&gt;0,T30&gt;0),MAX(A$9:A29)+1,0)</f>
        <v>0</v>
      </c>
      <c r="B30" s="32">
        <v>1</v>
      </c>
      <c r="C30" s="368" t="s">
        <v>6</v>
      </c>
      <c r="D30" s="357">
        <f>+'1v -ostali'!C451</f>
        <v>0</v>
      </c>
      <c r="E30" s="357">
        <f>+'1v -ostali'!F451</f>
        <v>0</v>
      </c>
      <c r="F30" s="358">
        <f>+'1v -ostali'!U451</f>
        <v>0</v>
      </c>
      <c r="G30" s="358">
        <f>+'1v -ostali'!U451*'1v -ostali'!$C$6/100</f>
        <v>0</v>
      </c>
      <c r="H30" s="359"/>
      <c r="I30" s="359"/>
      <c r="J30" s="359"/>
      <c r="K30" s="360">
        <f>F30+G30+H30+I30+J30</f>
        <v>0</v>
      </c>
      <c r="L30" s="360">
        <f>+'1v -ostali'!H451</f>
        <v>0</v>
      </c>
      <c r="M30" s="360">
        <f>+'1v -ostali'!J451</f>
        <v>0</v>
      </c>
      <c r="N30" s="360">
        <f>+'1v -ostali'!Y451</f>
        <v>0</v>
      </c>
      <c r="O30" s="360">
        <f>+'1v -ostali'!I451</f>
        <v>0</v>
      </c>
      <c r="P30" s="360">
        <f>+'1v -ostali'!K451</f>
        <v>0</v>
      </c>
      <c r="Q30" s="360">
        <f>-'1v -ostali'!AC451</f>
        <v>0</v>
      </c>
      <c r="R30" s="360">
        <f>+D30+L30-O30</f>
        <v>0</v>
      </c>
      <c r="S30" s="360">
        <f>+E30+M30-P30</f>
        <v>0</v>
      </c>
      <c r="T30" s="361">
        <f>+K30+N30+Q30</f>
        <v>0</v>
      </c>
      <c r="U30" s="43"/>
      <c r="Y30" s="364" t="str">
        <f>CONCATENATE("T4S*",ROW(),"*",$D$2,"*",$D$3,"*",Z30)</f>
        <v>T4S*30***411</v>
      </c>
      <c r="Z30" s="364">
        <v>411</v>
      </c>
      <c r="AA30" s="364" t="str">
        <f>VLOOKUP(ROW(),NASLOVI!$A$2:$C$15,2,TRUE)</f>
        <v>II  Потребна средства  за извршиоце са територије АП КиМ</v>
      </c>
      <c r="AB30" s="364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1" spans="1:28" s="44" customFormat="1" ht="15" x14ac:dyDescent="0.2">
      <c r="A31" s="32">
        <f>+IF(AND(B31&gt;0,T31&gt;0),MAX(A$9:A30)+1,0)</f>
        <v>0</v>
      </c>
      <c r="B31" s="32">
        <v>1</v>
      </c>
      <c r="C31" s="368" t="s">
        <v>7</v>
      </c>
      <c r="D31" s="367"/>
      <c r="E31" s="367"/>
      <c r="F31" s="358">
        <f>+'1v -ostali'!V451</f>
        <v>0</v>
      </c>
      <c r="G31" s="358">
        <f>+F31*'1v -ostali'!$C$6/100</f>
        <v>0</v>
      </c>
      <c r="H31" s="359"/>
      <c r="I31" s="359"/>
      <c r="J31" s="359"/>
      <c r="K31" s="360">
        <f>F31+G31+H31+I31+J31</f>
        <v>0</v>
      </c>
      <c r="L31" s="359"/>
      <c r="M31" s="359"/>
      <c r="N31" s="360">
        <f>+'1v -ostali'!Z451</f>
        <v>0</v>
      </c>
      <c r="O31" s="359"/>
      <c r="P31" s="359"/>
      <c r="Q31" s="360">
        <f>-'1v -ostali'!AD451</f>
        <v>0</v>
      </c>
      <c r="R31" s="365"/>
      <c r="S31" s="365"/>
      <c r="T31" s="361">
        <f>+K31+N31+Q31</f>
        <v>0</v>
      </c>
      <c r="U31" s="43"/>
      <c r="Y31" s="364" t="str">
        <f>CONCATENATE("T4S*",ROW(),"*",$D$2,"*",$D$3,"*",Z31)</f>
        <v>T4S*31***412</v>
      </c>
      <c r="Z31" s="364">
        <v>412</v>
      </c>
      <c r="AA31" s="364" t="str">
        <f>VLOOKUP(ROW(),NASLOVI!$A$2:$C$15,2,TRUE)</f>
        <v>II  Потребна средства  за извршиоце са територије АП КиМ</v>
      </c>
      <c r="AB31" s="364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2" spans="1:28" s="44" customFormat="1" ht="12.75" customHeight="1" x14ac:dyDescent="0.2">
      <c r="A32" s="32">
        <f>+IF(AND(B32&gt;0,T32&gt;0),MAX(A$9:A31)+1,0)</f>
        <v>0</v>
      </c>
      <c r="B32" s="32"/>
      <c r="C32" s="375" t="s">
        <v>10</v>
      </c>
      <c r="D32" s="357">
        <f>D30+D31</f>
        <v>0</v>
      </c>
      <c r="E32" s="357">
        <f>E30+E31</f>
        <v>0</v>
      </c>
      <c r="F32" s="358">
        <f>F30+F31</f>
        <v>0</v>
      </c>
      <c r="G32" s="358">
        <f t="shared" ref="G32:L32" si="6">G30+G31</f>
        <v>0</v>
      </c>
      <c r="H32" s="358">
        <f t="shared" si="6"/>
        <v>0</v>
      </c>
      <c r="I32" s="358">
        <f t="shared" si="6"/>
        <v>0</v>
      </c>
      <c r="J32" s="358">
        <f t="shared" si="6"/>
        <v>0</v>
      </c>
      <c r="K32" s="360">
        <f t="shared" si="6"/>
        <v>0</v>
      </c>
      <c r="L32" s="360">
        <f t="shared" si="6"/>
        <v>0</v>
      </c>
      <c r="M32" s="360">
        <f>M30+M31</f>
        <v>0</v>
      </c>
      <c r="N32" s="360">
        <f>N30+N31</f>
        <v>0</v>
      </c>
      <c r="O32" s="360">
        <f>O30+O31</f>
        <v>0</v>
      </c>
      <c r="P32" s="360">
        <f>P30+P31</f>
        <v>0</v>
      </c>
      <c r="Q32" s="360">
        <f>+Q30+Q31</f>
        <v>0</v>
      </c>
      <c r="R32" s="360">
        <f>+D32+L32-O32</f>
        <v>0</v>
      </c>
      <c r="S32" s="360">
        <f>+E32+M32-P32</f>
        <v>0</v>
      </c>
      <c r="T32" s="361">
        <f>+K32+N32+Q32</f>
        <v>0</v>
      </c>
      <c r="U32" s="43"/>
      <c r="Y32" s="376"/>
      <c r="Z32" s="376"/>
      <c r="AA32" s="376"/>
      <c r="AB32" s="376"/>
    </row>
    <row r="33" spans="1:28" s="44" customFormat="1" ht="21.75" customHeight="1" x14ac:dyDescent="0.2">
      <c r="A33" s="32">
        <f>+IF(AND(B33&gt;0,T33&gt;0),MAX(A$9:A32)+1,0)</f>
        <v>0</v>
      </c>
      <c r="B33" s="32"/>
      <c r="C33" s="377" t="s">
        <v>16</v>
      </c>
      <c r="D33" s="380"/>
      <c r="E33" s="380"/>
      <c r="F33" s="358"/>
      <c r="G33" s="358"/>
      <c r="H33" s="379"/>
      <c r="I33" s="379"/>
      <c r="J33" s="379"/>
      <c r="K33" s="360"/>
      <c r="L33" s="379"/>
      <c r="M33" s="379"/>
      <c r="N33" s="379"/>
      <c r="O33" s="379"/>
      <c r="P33" s="379"/>
      <c r="Q33" s="360">
        <f>-'1а - drž,sek,drž.sl.i nam.'!AW122</f>
        <v>0</v>
      </c>
      <c r="R33" s="360"/>
      <c r="S33" s="360"/>
      <c r="T33" s="379"/>
      <c r="U33" s="43"/>
      <c r="Y33" s="373"/>
      <c r="Z33" s="373"/>
      <c r="AA33" s="373"/>
      <c r="AB33" s="373"/>
    </row>
    <row r="34" spans="1:28" s="44" customFormat="1" ht="11.25" customHeight="1" x14ac:dyDescent="0.2">
      <c r="A34" s="32">
        <f>+IF(AND(B34&gt;0,T34&gt;0),MAX(A$9:A33)+1,0)</f>
        <v>0</v>
      </c>
      <c r="B34" s="32">
        <v>1</v>
      </c>
      <c r="C34" s="368" t="s">
        <v>6</v>
      </c>
      <c r="D34" s="357">
        <f>+'1v -ostali'!C493</f>
        <v>0</v>
      </c>
      <c r="E34" s="357">
        <f>+'1v -ostali'!F493</f>
        <v>0</v>
      </c>
      <c r="F34" s="358">
        <f>+'1v -ostali'!U493</f>
        <v>0</v>
      </c>
      <c r="G34" s="358">
        <f>+'1v -ostali'!U493*'1v -ostali'!$C$6/100</f>
        <v>0</v>
      </c>
      <c r="H34" s="359"/>
      <c r="I34" s="359"/>
      <c r="J34" s="359"/>
      <c r="K34" s="360">
        <f>F34+G34+H34+I34+J34</f>
        <v>0</v>
      </c>
      <c r="L34" s="360">
        <f>+'1v -ostali'!H493</f>
        <v>0</v>
      </c>
      <c r="M34" s="360">
        <f>+'1v -ostali'!J493</f>
        <v>0</v>
      </c>
      <c r="N34" s="360">
        <f>+'1v -ostali'!Y493</f>
        <v>0</v>
      </c>
      <c r="O34" s="360">
        <f>+'1v -ostali'!I493</f>
        <v>0</v>
      </c>
      <c r="P34" s="360">
        <f>+'1v -ostali'!K493</f>
        <v>0</v>
      </c>
      <c r="Q34" s="360">
        <f>-'1v -ostali'!AC493</f>
        <v>0</v>
      </c>
      <c r="R34" s="360">
        <f>+D34+L34-O34</f>
        <v>0</v>
      </c>
      <c r="S34" s="360">
        <f>+E34+M34-P34</f>
        <v>0</v>
      </c>
      <c r="T34" s="361">
        <f>+K34+N34+Q34</f>
        <v>0</v>
      </c>
      <c r="U34" s="43"/>
      <c r="Y34" s="364" t="str">
        <f>CONCATENATE("T4S*",ROW(),"*",$D$2,"*",$D$3,"*",Z34)</f>
        <v>T4S*34***411</v>
      </c>
      <c r="Z34" s="364">
        <v>411</v>
      </c>
      <c r="AA34" s="364" t="str">
        <f>VLOOKUP(ROW(),NASLOVI!$A$2:$C$15,2,TRUE)</f>
        <v>II  Потребна средства  за извршиоце са територије АП КиМ</v>
      </c>
      <c r="AB34" s="364" t="str">
        <f>VLOOKUP(ROW(),NASLOVI!$A$2:$C$15,3,TRUE)</f>
        <v>д) запослени који живе на територији АП КиМ а не раде (накнада 8.526+30%)</v>
      </c>
    </row>
    <row r="35" spans="1:28" s="44" customFormat="1" ht="15" x14ac:dyDescent="0.2">
      <c r="A35" s="32">
        <f>+IF(AND(B35&gt;0,T35&gt;0),MAX(A$9:A34)+1,0)</f>
        <v>0</v>
      </c>
      <c r="B35" s="32">
        <v>1</v>
      </c>
      <c r="C35" s="368" t="s">
        <v>7</v>
      </c>
      <c r="D35" s="367"/>
      <c r="E35" s="367"/>
      <c r="F35" s="358">
        <f>+'1v -ostali'!V493</f>
        <v>0</v>
      </c>
      <c r="G35" s="358">
        <f>+F35*'1v -ostali'!$C$6/100</f>
        <v>0</v>
      </c>
      <c r="H35" s="359"/>
      <c r="I35" s="359"/>
      <c r="J35" s="359"/>
      <c r="K35" s="360">
        <f>F35+G35+H35+I35+J35</f>
        <v>0</v>
      </c>
      <c r="L35" s="359"/>
      <c r="M35" s="359"/>
      <c r="N35" s="360">
        <f>+'1v -ostali'!Z493</f>
        <v>0</v>
      </c>
      <c r="O35" s="359"/>
      <c r="P35" s="359"/>
      <c r="Q35" s="360">
        <f>-'1v -ostali'!AD493</f>
        <v>0</v>
      </c>
      <c r="R35" s="365"/>
      <c r="S35" s="365"/>
      <c r="T35" s="361">
        <f>+K35+N35+Q35</f>
        <v>0</v>
      </c>
      <c r="U35" s="43"/>
      <c r="Y35" s="364" t="str">
        <f>CONCATENATE("T4S*",ROW(),"*",$D$2,"*",$D$3,"*",Z35)</f>
        <v>T4S*35***412</v>
      </c>
      <c r="Z35" s="364">
        <v>412</v>
      </c>
      <c r="AA35" s="364" t="str">
        <f>VLOOKUP(ROW(),NASLOVI!$A$2:$C$15,2,TRUE)</f>
        <v>II  Потребна средства  за извршиоце са територије АП КиМ</v>
      </c>
      <c r="AB35" s="364" t="str">
        <f>VLOOKUP(ROW(),NASLOVI!$A$2:$C$15,3,TRUE)</f>
        <v>д) запослени који живе на територији АП КиМ а не раде (накнада 8.526+30%)</v>
      </c>
    </row>
    <row r="36" spans="1:28" s="44" customFormat="1" ht="12.75" customHeight="1" x14ac:dyDescent="0.2">
      <c r="A36" s="32">
        <f>+IF(AND(B36&gt;0,T36&gt;0),MAX(A$9:A35)+1,0)</f>
        <v>0</v>
      </c>
      <c r="B36" s="32"/>
      <c r="C36" s="375" t="s">
        <v>10</v>
      </c>
      <c r="D36" s="357">
        <f>D34+D35</f>
        <v>0</v>
      </c>
      <c r="E36" s="357">
        <f>E34+E35</f>
        <v>0</v>
      </c>
      <c r="F36" s="358">
        <f>F34+F35</f>
        <v>0</v>
      </c>
      <c r="G36" s="358">
        <f t="shared" ref="G36:L36" si="7">G34+G35</f>
        <v>0</v>
      </c>
      <c r="H36" s="358">
        <f t="shared" si="7"/>
        <v>0</v>
      </c>
      <c r="I36" s="358">
        <f t="shared" si="7"/>
        <v>0</v>
      </c>
      <c r="J36" s="358">
        <f t="shared" si="7"/>
        <v>0</v>
      </c>
      <c r="K36" s="360">
        <f t="shared" si="7"/>
        <v>0</v>
      </c>
      <c r="L36" s="360">
        <f t="shared" si="7"/>
        <v>0</v>
      </c>
      <c r="M36" s="360">
        <f>M34+M35</f>
        <v>0</v>
      </c>
      <c r="N36" s="360">
        <f>N34+N35</f>
        <v>0</v>
      </c>
      <c r="O36" s="360">
        <f>O34+O35</f>
        <v>0</v>
      </c>
      <c r="P36" s="360">
        <f>P34+P35</f>
        <v>0</v>
      </c>
      <c r="Q36" s="360">
        <f>+Q35+Q34</f>
        <v>0</v>
      </c>
      <c r="R36" s="360">
        <f>+D36+L36-O36</f>
        <v>0</v>
      </c>
      <c r="S36" s="360">
        <f>+E36+M36-P36</f>
        <v>0</v>
      </c>
      <c r="T36" s="361">
        <f>+K36+N36+Q36</f>
        <v>0</v>
      </c>
      <c r="U36" s="43"/>
      <c r="Y36" s="376"/>
      <c r="Z36" s="376"/>
      <c r="AA36" s="376"/>
      <c r="AB36" s="376"/>
    </row>
    <row r="37" spans="1:28" s="44" customFormat="1" ht="21" customHeight="1" x14ac:dyDescent="0.2">
      <c r="A37" s="32">
        <f>+IF(AND(B37&gt;0,T37&gt;0),MAX(A$9:A36)+1,0)</f>
        <v>0</v>
      </c>
      <c r="B37" s="32"/>
      <c r="C37" s="377" t="s">
        <v>4</v>
      </c>
      <c r="D37" s="380"/>
      <c r="E37" s="380"/>
      <c r="F37" s="358"/>
      <c r="G37" s="358"/>
      <c r="H37" s="379"/>
      <c r="I37" s="379"/>
      <c r="J37" s="379"/>
      <c r="K37" s="360"/>
      <c r="L37" s="379"/>
      <c r="M37" s="379"/>
      <c r="N37" s="379"/>
      <c r="O37" s="379"/>
      <c r="P37" s="379"/>
      <c r="Q37" s="360"/>
      <c r="R37" s="360"/>
      <c r="S37" s="360"/>
      <c r="T37" s="379"/>
      <c r="U37" s="43"/>
      <c r="Y37" s="373"/>
      <c r="Z37" s="373"/>
      <c r="AA37" s="373"/>
      <c r="AB37" s="373"/>
    </row>
    <row r="38" spans="1:28" s="44" customFormat="1" ht="11.25" customHeight="1" x14ac:dyDescent="0.2">
      <c r="A38" s="32">
        <f>+IF(AND(B38&gt;0,T38&gt;0),MAX(A$9:A37)+1,0)</f>
        <v>0</v>
      </c>
      <c r="B38" s="32">
        <v>1</v>
      </c>
      <c r="C38" s="368" t="s">
        <v>6</v>
      </c>
      <c r="D38" s="357">
        <f>+'1v -ostali'!C499</f>
        <v>0</v>
      </c>
      <c r="E38" s="357">
        <f>+'1v -ostali'!F499</f>
        <v>0</v>
      </c>
      <c r="F38" s="358">
        <f>+'1v -ostali'!U499</f>
        <v>0</v>
      </c>
      <c r="G38" s="358">
        <f>+'1v -ostali'!U499*'1v -ostali'!$C$6/100</f>
        <v>0</v>
      </c>
      <c r="H38" s="359"/>
      <c r="I38" s="359"/>
      <c r="J38" s="359"/>
      <c r="K38" s="360">
        <f>F38+G38+H38+I38+J38</f>
        <v>0</v>
      </c>
      <c r="L38" s="360">
        <f>+'1v -ostali'!H499</f>
        <v>0</v>
      </c>
      <c r="M38" s="360">
        <f>+'1v -ostali'!J499</f>
        <v>0</v>
      </c>
      <c r="N38" s="360">
        <f>+'1v -ostali'!Y499</f>
        <v>0</v>
      </c>
      <c r="O38" s="360">
        <f>+'1v -ostali'!I499</f>
        <v>0</v>
      </c>
      <c r="P38" s="360">
        <f>+'1v -ostali'!K499</f>
        <v>0</v>
      </c>
      <c r="Q38" s="360">
        <f>-'1v -ostali'!AC499</f>
        <v>0</v>
      </c>
      <c r="R38" s="360">
        <f>+D38+L38-O38</f>
        <v>0</v>
      </c>
      <c r="S38" s="360">
        <f>+E38+M38-P38</f>
        <v>0</v>
      </c>
      <c r="T38" s="361">
        <f>+K38+N38+Q38</f>
        <v>0</v>
      </c>
      <c r="U38" s="43"/>
      <c r="Y38" s="381" t="str">
        <f>CONCATENATE("T4S*",ROW(),"*",$D$2,"*",$D$3,"*",Z38)</f>
        <v>T4S*38***411</v>
      </c>
      <c r="Z38" s="364">
        <v>411</v>
      </c>
      <c r="AA38" s="364" t="str">
        <f>VLOOKUP(ROW(),NASLOVI!$A$2:$C$15,2,TRUE)</f>
        <v>II  Потребна средства  за извршиоце са територије АП КиМ</v>
      </c>
      <c r="AB38" s="364" t="str">
        <f>VLOOKUP(ROW(),NASLOVI!$A$2:$C$15,3,TRUE)</f>
        <v>ђ) запослени који живе ван територије АП КиМ и не раде (накнада 8.526 )</v>
      </c>
    </row>
    <row r="39" spans="1:28" s="44" customFormat="1" ht="15" x14ac:dyDescent="0.2">
      <c r="A39" s="32">
        <f>+IF(AND(B39&gt;0,T39&gt;0),MAX(A$9:A38)+1,0)</f>
        <v>0</v>
      </c>
      <c r="B39" s="32">
        <v>1</v>
      </c>
      <c r="C39" s="368" t="s">
        <v>7</v>
      </c>
      <c r="D39" s="367"/>
      <c r="E39" s="367"/>
      <c r="F39" s="358">
        <f>+'1v -ostali'!V499</f>
        <v>0</v>
      </c>
      <c r="G39" s="358">
        <f>+F39*'1v -ostali'!$C$6/100</f>
        <v>0</v>
      </c>
      <c r="H39" s="359"/>
      <c r="I39" s="359"/>
      <c r="J39" s="359"/>
      <c r="K39" s="360">
        <f>F39+G39+H39+I39+J39</f>
        <v>0</v>
      </c>
      <c r="L39" s="359"/>
      <c r="M39" s="359"/>
      <c r="N39" s="360">
        <f>+'1v -ostali'!Z499</f>
        <v>0</v>
      </c>
      <c r="O39" s="359"/>
      <c r="P39" s="359"/>
      <c r="Q39" s="360">
        <f>-'1v -ostali'!AD499</f>
        <v>0</v>
      </c>
      <c r="R39" s="365"/>
      <c r="S39" s="365"/>
      <c r="T39" s="361">
        <f>+K39+N39+Q39</f>
        <v>0</v>
      </c>
      <c r="U39" s="43"/>
      <c r="Y39" s="381" t="str">
        <f>CONCATENATE("T4S*",ROW(),"*",$D$2,"*",$D$3,"*",Z39)</f>
        <v>T4S*39***412</v>
      </c>
      <c r="Z39" s="364">
        <v>412</v>
      </c>
      <c r="AA39" s="364" t="str">
        <f>VLOOKUP(ROW(),NASLOVI!$A$2:$C$15,2,TRUE)</f>
        <v>II  Потребна средства  за извршиоце са територије АП КиМ</v>
      </c>
      <c r="AB39" s="364" t="str">
        <f>VLOOKUP(ROW(),NASLOVI!$A$2:$C$15,3,TRUE)</f>
        <v>ђ) запослени који живе ван територије АП КиМ и не раде (накнада 8.526 )</v>
      </c>
    </row>
    <row r="40" spans="1:28" s="44" customFormat="1" ht="12.75" customHeight="1" x14ac:dyDescent="0.2">
      <c r="A40" s="32">
        <f>+IF(AND(B40&gt;0,T40&gt;0),MAX(A$9:A39)+1,0)</f>
        <v>0</v>
      </c>
      <c r="B40" s="32"/>
      <c r="C40" s="375" t="s">
        <v>10</v>
      </c>
      <c r="D40" s="358">
        <f>D38+D39</f>
        <v>0</v>
      </c>
      <c r="E40" s="358">
        <f>E38+E39</f>
        <v>0</v>
      </c>
      <c r="F40" s="358">
        <f>F38+F39</f>
        <v>0</v>
      </c>
      <c r="G40" s="358">
        <f t="shared" ref="G40:L40" si="8">G38+G39</f>
        <v>0</v>
      </c>
      <c r="H40" s="358">
        <f t="shared" si="8"/>
        <v>0</v>
      </c>
      <c r="I40" s="358">
        <f t="shared" si="8"/>
        <v>0</v>
      </c>
      <c r="J40" s="358">
        <f t="shared" si="8"/>
        <v>0</v>
      </c>
      <c r="K40" s="360">
        <f t="shared" si="8"/>
        <v>0</v>
      </c>
      <c r="L40" s="360">
        <f t="shared" si="8"/>
        <v>0</v>
      </c>
      <c r="M40" s="360">
        <f>M38+M39</f>
        <v>0</v>
      </c>
      <c r="N40" s="360">
        <f>N38+N39</f>
        <v>0</v>
      </c>
      <c r="O40" s="360">
        <f>O38+O39</f>
        <v>0</v>
      </c>
      <c r="P40" s="360">
        <f>P38+P39</f>
        <v>0</v>
      </c>
      <c r="Q40" s="360">
        <f>SUM(Q38:Q39)</f>
        <v>0</v>
      </c>
      <c r="R40" s="360">
        <f>+D40+L40-O40</f>
        <v>0</v>
      </c>
      <c r="S40" s="360">
        <f>+E40+M40-P40</f>
        <v>0</v>
      </c>
      <c r="T40" s="361">
        <f>+K40+N40+Q40</f>
        <v>0</v>
      </c>
      <c r="U40" s="43"/>
      <c r="Y40" s="376"/>
      <c r="Z40" s="376"/>
      <c r="AA40" s="376"/>
      <c r="AB40" s="376"/>
    </row>
    <row r="41" spans="1:28" s="44" customFormat="1" ht="21.75" customHeight="1" x14ac:dyDescent="0.2">
      <c r="A41" s="32">
        <f>+IF(AND(B41&gt;0,T41&gt;0),MAX(A$9:A40)+1,0)</f>
        <v>0</v>
      </c>
      <c r="B41" s="32"/>
      <c r="C41" s="377" t="s">
        <v>17</v>
      </c>
      <c r="D41" s="380"/>
      <c r="E41" s="380"/>
      <c r="F41" s="358"/>
      <c r="G41" s="358"/>
      <c r="H41" s="379"/>
      <c r="I41" s="379"/>
      <c r="J41" s="379"/>
      <c r="K41" s="360"/>
      <c r="L41" s="379"/>
      <c r="M41" s="379"/>
      <c r="N41" s="379"/>
      <c r="O41" s="379"/>
      <c r="P41" s="379"/>
      <c r="Q41" s="360"/>
      <c r="R41" s="360"/>
      <c r="S41" s="360"/>
      <c r="T41" s="379"/>
      <c r="U41" s="43"/>
      <c r="Y41" s="373"/>
      <c r="Z41" s="373"/>
      <c r="AA41" s="373"/>
      <c r="AB41" s="373"/>
    </row>
    <row r="42" spans="1:28" s="44" customFormat="1" ht="11.25" customHeight="1" x14ac:dyDescent="0.2">
      <c r="A42" s="32">
        <f>+IF(AND(B42&gt;0,T42&gt;0),MAX(A$9:A41)+1,0)</f>
        <v>0</v>
      </c>
      <c r="B42" s="32">
        <v>1</v>
      </c>
      <c r="C42" s="382" t="s">
        <v>6</v>
      </c>
      <c r="D42" s="357">
        <f>+'1v -ostali'!C500</f>
        <v>0</v>
      </c>
      <c r="E42" s="357">
        <f>+'1v -ostali'!F500</f>
        <v>0</v>
      </c>
      <c r="F42" s="358">
        <f>+'1v -ostali'!U500</f>
        <v>0</v>
      </c>
      <c r="G42" s="358">
        <f>+'1v -ostali'!U500*'1v -ostali'!$C$6/100</f>
        <v>0</v>
      </c>
      <c r="H42" s="359"/>
      <c r="I42" s="359"/>
      <c r="J42" s="359"/>
      <c r="K42" s="360">
        <f>F42+G42+H42+I42+J42</f>
        <v>0</v>
      </c>
      <c r="L42" s="360">
        <f>+'1v -ostali'!H500</f>
        <v>0</v>
      </c>
      <c r="M42" s="360">
        <f>+'1v -ostali'!J500</f>
        <v>0</v>
      </c>
      <c r="N42" s="360">
        <f>+'1v -ostali'!Y500</f>
        <v>0</v>
      </c>
      <c r="O42" s="360">
        <f>+'1v -ostali'!I500</f>
        <v>0</v>
      </c>
      <c r="P42" s="360">
        <f>+'1v -ostali'!K500</f>
        <v>0</v>
      </c>
      <c r="Q42" s="360">
        <f>-'1v -ostali'!AC500</f>
        <v>0</v>
      </c>
      <c r="R42" s="360">
        <f>+D42+L42-O42</f>
        <v>0</v>
      </c>
      <c r="S42" s="360">
        <f>+E42+M42-P42</f>
        <v>0</v>
      </c>
      <c r="T42" s="361">
        <f>+K42+N42+Q42</f>
        <v>0</v>
      </c>
      <c r="U42" s="43"/>
      <c r="Y42" s="383" t="str">
        <f>CONCATENATE("T4S*",ROW(),"*",$D$2,"*",$D$3,"*",Z42)</f>
        <v>T4S*42***411</v>
      </c>
      <c r="Z42" s="364">
        <v>411</v>
      </c>
      <c r="AA42" s="364" t="str">
        <f>VLOOKUP(ROW(),NASLOVI!$A$2:$C$15,2,TRUE)</f>
        <v>II  Потребна средства  за извршиоце са територије АП КиМ</v>
      </c>
      <c r="AB42" s="364" t="str">
        <f>VLOOKUP(ROW(),NASLOVI!$A$2:$C$15,3,TRUE)</f>
        <v>ђ) запослени који живе ван територије АП КиМ и не раде (накнада 8.526 )</v>
      </c>
    </row>
    <row r="43" spans="1:28" s="44" customFormat="1" ht="15" x14ac:dyDescent="0.2">
      <c r="A43" s="32">
        <f>+IF(AND(B43&gt;0,T43&gt;0),MAX(A$9:A42)+1,0)</f>
        <v>0</v>
      </c>
      <c r="B43" s="32">
        <v>1</v>
      </c>
      <c r="C43" s="384" t="s">
        <v>7</v>
      </c>
      <c r="D43" s="367"/>
      <c r="E43" s="367"/>
      <c r="F43" s="358">
        <f>+'1v -ostali'!V500</f>
        <v>0</v>
      </c>
      <c r="G43" s="358">
        <f>+F43*'1v -ostali'!$C$6/100</f>
        <v>0</v>
      </c>
      <c r="H43" s="359"/>
      <c r="I43" s="359"/>
      <c r="J43" s="359"/>
      <c r="K43" s="360">
        <f>F43+G43+H43+I43+J43</f>
        <v>0</v>
      </c>
      <c r="L43" s="359"/>
      <c r="M43" s="359"/>
      <c r="N43" s="360">
        <f>+'1v -ostali'!Z500</f>
        <v>0</v>
      </c>
      <c r="O43" s="359"/>
      <c r="P43" s="359"/>
      <c r="Q43" s="360">
        <f>-'1v -ostali'!AD500</f>
        <v>0</v>
      </c>
      <c r="R43" s="365"/>
      <c r="S43" s="365"/>
      <c r="T43" s="361">
        <f>+K43+N43+Q43</f>
        <v>0</v>
      </c>
      <c r="U43" s="43"/>
      <c r="Y43" s="383" t="str">
        <f>CONCATENATE("T4S*",ROW(),"*",$D$2,"*",$D$3,"*",Z43)</f>
        <v>T4S*43***412</v>
      </c>
      <c r="Z43" s="364">
        <v>412</v>
      </c>
      <c r="AA43" s="364" t="str">
        <f>VLOOKUP(ROW(),NASLOVI!$A$2:$C$15,2,TRUE)</f>
        <v>II  Потребна средства  за извршиоце са територије АП КиМ</v>
      </c>
      <c r="AB43" s="364" t="str">
        <f>VLOOKUP(ROW(),NASLOVI!$A$2:$C$15,3,TRUE)</f>
        <v>ђ) запослени који живе ван територије АП КиМ и не раде (накнада 8.526 )</v>
      </c>
    </row>
    <row r="44" spans="1:28" s="42" customFormat="1" ht="12.75" customHeight="1" x14ac:dyDescent="0.2">
      <c r="A44" s="32">
        <f>+IF(AND(B44&gt;0,T44&gt;0),MAX(A$9:A43)+1,0)</f>
        <v>0</v>
      </c>
      <c r="B44" s="32"/>
      <c r="C44" s="385" t="s">
        <v>10</v>
      </c>
      <c r="D44" s="358">
        <f>D42+D43</f>
        <v>0</v>
      </c>
      <c r="E44" s="358">
        <f>E42+E43</f>
        <v>0</v>
      </c>
      <c r="F44" s="358">
        <f>F42+F43</f>
        <v>0</v>
      </c>
      <c r="G44" s="358">
        <f t="shared" ref="G44:L44" si="9">G42+G43</f>
        <v>0</v>
      </c>
      <c r="H44" s="358">
        <f t="shared" si="9"/>
        <v>0</v>
      </c>
      <c r="I44" s="358">
        <f t="shared" si="9"/>
        <v>0</v>
      </c>
      <c r="J44" s="358">
        <f t="shared" si="9"/>
        <v>0</v>
      </c>
      <c r="K44" s="360">
        <f t="shared" si="9"/>
        <v>0</v>
      </c>
      <c r="L44" s="360">
        <f t="shared" si="9"/>
        <v>0</v>
      </c>
      <c r="M44" s="360">
        <f>M42+M43</f>
        <v>0</v>
      </c>
      <c r="N44" s="360">
        <f>N42+N43</f>
        <v>0</v>
      </c>
      <c r="O44" s="360">
        <f>O42+O43</f>
        <v>0</v>
      </c>
      <c r="P44" s="360">
        <f>P42+P43</f>
        <v>0</v>
      </c>
      <c r="Q44" s="360">
        <f>SUM(Q42:Q43)</f>
        <v>0</v>
      </c>
      <c r="R44" s="360">
        <f>+D44+L44-O44</f>
        <v>0</v>
      </c>
      <c r="S44" s="360">
        <f>+E44+M44-P44</f>
        <v>0</v>
      </c>
      <c r="T44" s="361">
        <f>+K44+N44+Q44</f>
        <v>0</v>
      </c>
      <c r="U44" s="41"/>
      <c r="Y44" s="376"/>
      <c r="Z44" s="376"/>
      <c r="AA44" s="376"/>
      <c r="AB44" s="376"/>
    </row>
    <row r="45" spans="1:28" s="42" customFormat="1" ht="12.75" customHeight="1" x14ac:dyDescent="0.2">
      <c r="A45" s="32">
        <f>+IF(AND(B45&gt;0,T45&gt;0),MAX(A$9:A44)+1,0)</f>
        <v>0</v>
      </c>
      <c r="B45" s="32"/>
      <c r="C45" s="369" t="s">
        <v>11</v>
      </c>
      <c r="D45" s="370"/>
      <c r="E45" s="370"/>
      <c r="F45" s="370"/>
      <c r="G45" s="386"/>
      <c r="H45" s="386"/>
      <c r="I45" s="386"/>
      <c r="J45" s="386"/>
      <c r="K45" s="387"/>
      <c r="L45" s="386"/>
      <c r="M45" s="386"/>
      <c r="N45" s="386"/>
      <c r="O45" s="386"/>
      <c r="P45" s="386"/>
      <c r="Q45" s="386"/>
      <c r="R45" s="386"/>
      <c r="S45" s="386"/>
      <c r="T45" s="386"/>
      <c r="U45" s="41"/>
      <c r="Y45" s="388"/>
      <c r="Z45" s="388"/>
      <c r="AA45" s="388"/>
      <c r="AB45" s="388"/>
    </row>
    <row r="46" spans="1:28" s="42" customFormat="1" ht="12.75" customHeight="1" x14ac:dyDescent="0.2">
      <c r="A46" s="32">
        <f>+IF(AND(B46&gt;0,T46&gt;0),MAX(A$9:A45)+1,0)</f>
        <v>0</v>
      </c>
      <c r="B46" s="32">
        <v>1</v>
      </c>
      <c r="C46" s="389" t="s">
        <v>6</v>
      </c>
      <c r="D46" s="370">
        <f t="shared" ref="D46:T47" si="10">D22+D26+D30+D34+D38+D42</f>
        <v>0</v>
      </c>
      <c r="E46" s="370">
        <f t="shared" si="10"/>
        <v>0</v>
      </c>
      <c r="F46" s="370">
        <f t="shared" si="10"/>
        <v>0</v>
      </c>
      <c r="G46" s="386">
        <f t="shared" si="10"/>
        <v>0</v>
      </c>
      <c r="H46" s="386">
        <f>H22+H26+H30+H34+H38+H42</f>
        <v>0</v>
      </c>
      <c r="I46" s="386">
        <f t="shared" si="10"/>
        <v>0</v>
      </c>
      <c r="J46" s="386">
        <f t="shared" si="10"/>
        <v>0</v>
      </c>
      <c r="K46" s="387">
        <f t="shared" si="10"/>
        <v>0</v>
      </c>
      <c r="L46" s="386">
        <f t="shared" si="10"/>
        <v>0</v>
      </c>
      <c r="M46" s="386">
        <f t="shared" si="10"/>
        <v>0</v>
      </c>
      <c r="N46" s="386">
        <f t="shared" si="10"/>
        <v>0</v>
      </c>
      <c r="O46" s="386">
        <f t="shared" si="10"/>
        <v>0</v>
      </c>
      <c r="P46" s="386">
        <f t="shared" si="10"/>
        <v>0</v>
      </c>
      <c r="Q46" s="386">
        <f t="shared" si="10"/>
        <v>0</v>
      </c>
      <c r="R46" s="386">
        <f t="shared" si="10"/>
        <v>0</v>
      </c>
      <c r="S46" s="386">
        <f t="shared" si="10"/>
        <v>0</v>
      </c>
      <c r="T46" s="386">
        <f t="shared" si="10"/>
        <v>0</v>
      </c>
      <c r="U46" s="41"/>
      <c r="Y46" s="390"/>
      <c r="Z46" s="390"/>
      <c r="AA46" s="390"/>
      <c r="AB46" s="390"/>
    </row>
    <row r="47" spans="1:28" s="42" customFormat="1" ht="12.75" customHeight="1" x14ac:dyDescent="0.2">
      <c r="A47" s="32">
        <f>+IF(AND(B47&gt;0,T47&gt;0),MAX(A$9:A46)+1,0)</f>
        <v>0</v>
      </c>
      <c r="B47" s="32">
        <v>1</v>
      </c>
      <c r="C47" s="389" t="s">
        <v>7</v>
      </c>
      <c r="D47" s="370">
        <f t="shared" si="10"/>
        <v>0</v>
      </c>
      <c r="E47" s="370">
        <f t="shared" si="10"/>
        <v>0</v>
      </c>
      <c r="F47" s="370">
        <f t="shared" si="10"/>
        <v>0</v>
      </c>
      <c r="G47" s="386">
        <f t="shared" si="10"/>
        <v>0</v>
      </c>
      <c r="H47" s="386">
        <f>H23+H27+H31+H35+H39+H43</f>
        <v>0</v>
      </c>
      <c r="I47" s="386">
        <f t="shared" si="10"/>
        <v>0</v>
      </c>
      <c r="J47" s="386">
        <f t="shared" si="10"/>
        <v>0</v>
      </c>
      <c r="K47" s="387">
        <f t="shared" si="10"/>
        <v>0</v>
      </c>
      <c r="L47" s="386">
        <f t="shared" si="10"/>
        <v>0</v>
      </c>
      <c r="M47" s="386">
        <f t="shared" si="10"/>
        <v>0</v>
      </c>
      <c r="N47" s="386">
        <f t="shared" si="10"/>
        <v>0</v>
      </c>
      <c r="O47" s="386">
        <f t="shared" si="10"/>
        <v>0</v>
      </c>
      <c r="P47" s="386">
        <f t="shared" si="10"/>
        <v>0</v>
      </c>
      <c r="Q47" s="386">
        <f t="shared" si="10"/>
        <v>0</v>
      </c>
      <c r="R47" s="365"/>
      <c r="S47" s="365"/>
      <c r="T47" s="386">
        <f t="shared" si="10"/>
        <v>0</v>
      </c>
      <c r="U47" s="41"/>
      <c r="Y47" s="390"/>
      <c r="Z47" s="390"/>
      <c r="AA47" s="390"/>
      <c r="AB47" s="390"/>
    </row>
    <row r="48" spans="1:28" s="42" customFormat="1" ht="12.75" customHeight="1" x14ac:dyDescent="0.2">
      <c r="A48" s="32">
        <f>+IF(AND(B48&gt;0,T48&gt;0),MAX(A$9:A47)+1,0)</f>
        <v>0</v>
      </c>
      <c r="B48" s="32"/>
      <c r="C48" s="369" t="s">
        <v>12</v>
      </c>
      <c r="D48" s="75">
        <f>D46+D47</f>
        <v>0</v>
      </c>
      <c r="E48" s="75">
        <f>E46+E47</f>
        <v>0</v>
      </c>
      <c r="F48" s="75">
        <f>F46+F47</f>
        <v>0</v>
      </c>
      <c r="G48" s="76">
        <f t="shared" ref="G48:L48" si="11">G46+G47</f>
        <v>0</v>
      </c>
      <c r="H48" s="76">
        <f t="shared" si="11"/>
        <v>0</v>
      </c>
      <c r="I48" s="76">
        <f t="shared" si="11"/>
        <v>0</v>
      </c>
      <c r="J48" s="76">
        <f t="shared" si="11"/>
        <v>0</v>
      </c>
      <c r="K48" s="77">
        <f t="shared" si="11"/>
        <v>0</v>
      </c>
      <c r="L48" s="76">
        <f t="shared" si="11"/>
        <v>0</v>
      </c>
      <c r="M48" s="76">
        <f t="shared" ref="M48:T48" si="12">M46+M47</f>
        <v>0</v>
      </c>
      <c r="N48" s="76">
        <f t="shared" si="12"/>
        <v>0</v>
      </c>
      <c r="O48" s="76">
        <f t="shared" si="12"/>
        <v>0</v>
      </c>
      <c r="P48" s="76">
        <f t="shared" si="12"/>
        <v>0</v>
      </c>
      <c r="Q48" s="76">
        <f t="shared" si="12"/>
        <v>0</v>
      </c>
      <c r="R48" s="76">
        <f t="shared" si="12"/>
        <v>0</v>
      </c>
      <c r="S48" s="76">
        <f t="shared" si="12"/>
        <v>0</v>
      </c>
      <c r="T48" s="386">
        <f t="shared" si="12"/>
        <v>0</v>
      </c>
      <c r="U48" s="41"/>
      <c r="Y48" s="390"/>
      <c r="Z48" s="390"/>
      <c r="AA48" s="390"/>
      <c r="AB48" s="390"/>
    </row>
    <row r="49" spans="1:28" s="42" customFormat="1" ht="12" x14ac:dyDescent="0.2">
      <c r="A49" s="32">
        <f>+IF(AND(B49&gt;0,T49&gt;0),MAX(A$9:A48)+1,0)</f>
        <v>0</v>
      </c>
      <c r="B49" s="32"/>
      <c r="C49" s="66" t="s">
        <v>13</v>
      </c>
      <c r="D49" s="78"/>
      <c r="E49" s="78"/>
      <c r="F49" s="78"/>
      <c r="G49" s="79"/>
      <c r="H49" s="79"/>
      <c r="I49" s="79"/>
      <c r="J49" s="79"/>
      <c r="K49" s="80"/>
      <c r="L49" s="79"/>
      <c r="M49" s="79"/>
      <c r="N49" s="79"/>
      <c r="O49" s="79"/>
      <c r="P49" s="79"/>
      <c r="Q49" s="79"/>
      <c r="R49" s="79"/>
      <c r="S49" s="79"/>
      <c r="T49" s="391"/>
      <c r="U49" s="41"/>
      <c r="Y49" s="373"/>
      <c r="Z49" s="373"/>
      <c r="AA49" s="373"/>
      <c r="AB49" s="373"/>
    </row>
    <row r="50" spans="1:28" s="42" customFormat="1" ht="12.75" customHeight="1" x14ac:dyDescent="0.2">
      <c r="A50" s="32">
        <f>+IF(AND(B50&gt;0,T50&gt;0),MAX(A$9:A49)+1,0)</f>
        <v>0</v>
      </c>
      <c r="B50" s="32"/>
      <c r="C50" s="366" t="s">
        <v>6</v>
      </c>
      <c r="D50" s="392">
        <f>D19+D46</f>
        <v>0</v>
      </c>
      <c r="E50" s="392">
        <f>E19+E46</f>
        <v>0</v>
      </c>
      <c r="F50" s="392">
        <f t="shared" ref="F50:T50" si="13">+SUM(F11:F14)+F46</f>
        <v>0</v>
      </c>
      <c r="G50" s="392">
        <f t="shared" si="13"/>
        <v>0</v>
      </c>
      <c r="H50" s="392">
        <f t="shared" si="13"/>
        <v>0</v>
      </c>
      <c r="I50" s="392">
        <f t="shared" si="13"/>
        <v>0</v>
      </c>
      <c r="J50" s="392">
        <f t="shared" si="13"/>
        <v>0</v>
      </c>
      <c r="K50" s="392">
        <f t="shared" si="13"/>
        <v>0</v>
      </c>
      <c r="L50" s="392">
        <f t="shared" si="13"/>
        <v>0</v>
      </c>
      <c r="M50" s="392">
        <f t="shared" si="13"/>
        <v>0</v>
      </c>
      <c r="N50" s="392">
        <f t="shared" si="13"/>
        <v>0</v>
      </c>
      <c r="O50" s="392">
        <f t="shared" si="13"/>
        <v>0</v>
      </c>
      <c r="P50" s="392">
        <f t="shared" si="13"/>
        <v>0</v>
      </c>
      <c r="Q50" s="392">
        <f t="shared" si="13"/>
        <v>0</v>
      </c>
      <c r="R50" s="392">
        <f t="shared" si="13"/>
        <v>0</v>
      </c>
      <c r="S50" s="392">
        <f t="shared" si="13"/>
        <v>0</v>
      </c>
      <c r="T50" s="392">
        <f t="shared" si="13"/>
        <v>0</v>
      </c>
      <c r="U50" s="41"/>
      <c r="Y50" s="392">
        <f>+SUM(Y11:Y14)+Y46</f>
        <v>0</v>
      </c>
      <c r="Z50" s="392">
        <f>+SUM(Z11:Z14)+Z46</f>
        <v>411</v>
      </c>
      <c r="AA50" s="392">
        <f>+SUM(AA11:AA14)+AA46</f>
        <v>0</v>
      </c>
      <c r="AB50" s="392">
        <f>+SUM(AB11:AB14)+AB46</f>
        <v>0</v>
      </c>
    </row>
    <row r="51" spans="1:28" s="42" customFormat="1" ht="9.75" x14ac:dyDescent="0.2">
      <c r="A51" s="32">
        <f>+IF(AND(B51&gt;0,T51&gt;0),MAX(A$9:A50)+1,0)</f>
        <v>0</v>
      </c>
      <c r="B51" s="32"/>
      <c r="C51" s="393" t="s">
        <v>7</v>
      </c>
      <c r="D51" s="392">
        <v>0</v>
      </c>
      <c r="E51" s="392">
        <v>0</v>
      </c>
      <c r="F51" s="392">
        <f t="shared" ref="F51:T51" si="14">+SUM(F15:F18)+F47</f>
        <v>0</v>
      </c>
      <c r="G51" s="392">
        <f t="shared" si="14"/>
        <v>0</v>
      </c>
      <c r="H51" s="392">
        <f t="shared" si="14"/>
        <v>0</v>
      </c>
      <c r="I51" s="392">
        <f t="shared" si="14"/>
        <v>0</v>
      </c>
      <c r="J51" s="392">
        <f t="shared" si="14"/>
        <v>0</v>
      </c>
      <c r="K51" s="392">
        <f t="shared" si="14"/>
        <v>0</v>
      </c>
      <c r="L51" s="392">
        <f t="shared" si="14"/>
        <v>0</v>
      </c>
      <c r="M51" s="392">
        <f t="shared" si="14"/>
        <v>0</v>
      </c>
      <c r="N51" s="392">
        <f t="shared" si="14"/>
        <v>0</v>
      </c>
      <c r="O51" s="392">
        <f t="shared" si="14"/>
        <v>0</v>
      </c>
      <c r="P51" s="392">
        <f t="shared" si="14"/>
        <v>0</v>
      </c>
      <c r="Q51" s="392">
        <f t="shared" si="14"/>
        <v>0</v>
      </c>
      <c r="R51" s="392">
        <f t="shared" si="14"/>
        <v>0</v>
      </c>
      <c r="S51" s="392">
        <f t="shared" si="14"/>
        <v>0</v>
      </c>
      <c r="T51" s="392">
        <f t="shared" si="14"/>
        <v>0</v>
      </c>
      <c r="U51" s="41"/>
      <c r="Y51" s="392">
        <f>+SUM(Y15:Y18)+Y47</f>
        <v>0</v>
      </c>
      <c r="Z51" s="392">
        <f>+SUM(Z15:Z18)+Z47</f>
        <v>412</v>
      </c>
      <c r="AA51" s="392">
        <f>+SUM(AA15:AA18)+AA47</f>
        <v>0</v>
      </c>
      <c r="AB51" s="392">
        <f>+SUM(AB15:AB18)+AB47</f>
        <v>0</v>
      </c>
    </row>
    <row r="52" spans="1:28" s="42" customFormat="1" ht="9.75" x14ac:dyDescent="0.2">
      <c r="A52" s="32">
        <f>+IF(AND(B52&gt;0,T52&gt;0),MAX(A$9:A51)+1,0)</f>
        <v>0</v>
      </c>
      <c r="B52" s="32"/>
      <c r="C52" s="394" t="s">
        <v>19</v>
      </c>
      <c r="D52" s="392">
        <f>+D50+D51</f>
        <v>0</v>
      </c>
      <c r="E52" s="392">
        <f>+E50+E51</f>
        <v>0</v>
      </c>
      <c r="F52" s="392">
        <f t="shared" ref="F52:T52" si="15">SUM(F50:F51)</f>
        <v>0</v>
      </c>
      <c r="G52" s="392">
        <f t="shared" si="15"/>
        <v>0</v>
      </c>
      <c r="H52" s="392">
        <f t="shared" si="15"/>
        <v>0</v>
      </c>
      <c r="I52" s="392">
        <f t="shared" si="15"/>
        <v>0</v>
      </c>
      <c r="J52" s="392">
        <f t="shared" si="15"/>
        <v>0</v>
      </c>
      <c r="K52" s="392">
        <f t="shared" si="15"/>
        <v>0</v>
      </c>
      <c r="L52" s="392">
        <f t="shared" si="15"/>
        <v>0</v>
      </c>
      <c r="M52" s="392">
        <f t="shared" si="15"/>
        <v>0</v>
      </c>
      <c r="N52" s="392">
        <f t="shared" si="15"/>
        <v>0</v>
      </c>
      <c r="O52" s="392">
        <f t="shared" si="15"/>
        <v>0</v>
      </c>
      <c r="P52" s="392">
        <f t="shared" si="15"/>
        <v>0</v>
      </c>
      <c r="Q52" s="392">
        <f t="shared" si="15"/>
        <v>0</v>
      </c>
      <c r="R52" s="392">
        <f t="shared" si="15"/>
        <v>0</v>
      </c>
      <c r="S52" s="392">
        <f t="shared" si="15"/>
        <v>0</v>
      </c>
      <c r="T52" s="392">
        <f t="shared" si="15"/>
        <v>0</v>
      </c>
      <c r="U52" s="41"/>
      <c r="Y52" s="392">
        <f>SUM(Y50:Y51)</f>
        <v>0</v>
      </c>
      <c r="Z52" s="392">
        <f>SUM(Z50:Z51)</f>
        <v>823</v>
      </c>
      <c r="AA52" s="392">
        <f>SUM(AA50:AA51)</f>
        <v>0</v>
      </c>
      <c r="AB52" s="392">
        <f>SUM(AB50:AB51)</f>
        <v>0</v>
      </c>
    </row>
    <row r="53" spans="1:28" x14ac:dyDescent="0.2">
      <c r="A53" s="32"/>
      <c r="B53" s="3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T53" s="1"/>
      <c r="U53" s="1"/>
      <c r="Y53" s="1"/>
      <c r="Z53" s="1"/>
      <c r="AA53" s="1"/>
      <c r="AB53" s="1"/>
    </row>
    <row r="54" spans="1:28" ht="15" x14ac:dyDescent="0.25">
      <c r="A54" s="32"/>
      <c r="B54" s="3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T54" s="1"/>
      <c r="U54" s="1"/>
      <c r="Y54" s="1"/>
      <c r="Z54" s="1"/>
      <c r="AA54" s="1"/>
      <c r="AB54" s="1"/>
    </row>
    <row r="55" spans="1:28" ht="15.75" thickBot="1" x14ac:dyDescent="0.3">
      <c r="A55" s="32"/>
      <c r="B55" s="32"/>
      <c r="C55" s="163"/>
      <c r="D55" s="163"/>
      <c r="E55" s="164"/>
      <c r="F55" s="164"/>
      <c r="G55" s="164"/>
      <c r="H55" s="163"/>
      <c r="I55" s="163"/>
      <c r="J55" s="163"/>
      <c r="K55" s="163"/>
      <c r="L55" s="164"/>
      <c r="M55" s="164"/>
      <c r="N55" s="164"/>
      <c r="O55" s="164"/>
      <c r="P55" s="164"/>
      <c r="T55" s="1"/>
      <c r="U55" s="1"/>
      <c r="Y55" s="1"/>
      <c r="Z55" s="1"/>
      <c r="AA55" s="1"/>
      <c r="AB55" s="1"/>
    </row>
    <row r="56" spans="1:28" ht="15" x14ac:dyDescent="0.25">
      <c r="A56" s="32"/>
      <c r="B56" s="32"/>
      <c r="C56" s="163"/>
      <c r="D56" s="163"/>
      <c r="F56" s="165" t="s">
        <v>366</v>
      </c>
      <c r="G56" s="163"/>
      <c r="H56" s="163"/>
      <c r="I56" s="171"/>
      <c r="J56" s="166" t="s">
        <v>367</v>
      </c>
      <c r="K56" s="163"/>
      <c r="L56" s="565" t="s">
        <v>368</v>
      </c>
      <c r="M56" s="565"/>
      <c r="N56" s="565"/>
      <c r="O56" s="395"/>
      <c r="P56" s="395"/>
      <c r="T56" s="1"/>
      <c r="U56" s="1"/>
      <c r="Y56" s="1"/>
      <c r="Z56" s="1"/>
      <c r="AA56" s="1"/>
      <c r="AB56" s="1"/>
    </row>
    <row r="57" spans="1:28" ht="15" x14ac:dyDescent="0.25">
      <c r="A57" s="32"/>
      <c r="B57" s="3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T57" s="1"/>
      <c r="U57" s="1"/>
      <c r="Y57" s="1"/>
      <c r="Z57" s="1"/>
      <c r="AA57" s="1"/>
      <c r="AB57" s="1"/>
    </row>
    <row r="58" spans="1:28" x14ac:dyDescent="0.2">
      <c r="A58" s="32"/>
      <c r="B58" s="3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T58" s="1"/>
      <c r="U58" s="1"/>
      <c r="Y58" s="1"/>
      <c r="Z58" s="1"/>
      <c r="AA58" s="1"/>
      <c r="AB58" s="1"/>
    </row>
    <row r="59" spans="1:28" x14ac:dyDescent="0.2">
      <c r="A59" s="32"/>
      <c r="B59" s="3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T59" s="1"/>
      <c r="U59" s="1"/>
      <c r="Y59" s="1"/>
      <c r="Z59" s="1"/>
      <c r="AA59" s="1"/>
      <c r="AB59" s="1"/>
    </row>
    <row r="60" spans="1:28" x14ac:dyDescent="0.2">
      <c r="A60" s="32"/>
      <c r="B60" s="3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T60" s="1"/>
      <c r="U60" s="1"/>
      <c r="Y60" s="1"/>
      <c r="Z60" s="1"/>
      <c r="AA60" s="1"/>
      <c r="AB60" s="1"/>
    </row>
    <row r="61" spans="1:28" x14ac:dyDescent="0.2">
      <c r="A61" s="32"/>
      <c r="B61" s="3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T61" s="1"/>
      <c r="U61" s="1"/>
      <c r="Y61" s="1"/>
      <c r="Z61" s="1"/>
      <c r="AA61" s="1"/>
      <c r="AB61" s="1"/>
    </row>
    <row r="62" spans="1:28" x14ac:dyDescent="0.2">
      <c r="A62" s="32"/>
      <c r="B62" s="3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T62" s="1"/>
      <c r="U62" s="1"/>
      <c r="Y62" s="1"/>
      <c r="Z62" s="1"/>
      <c r="AA62" s="1"/>
      <c r="AB62" s="1"/>
    </row>
    <row r="63" spans="1:28" x14ac:dyDescent="0.2">
      <c r="A63" s="32"/>
      <c r="B63" s="3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T63" s="1"/>
      <c r="U63" s="1"/>
      <c r="Y63" s="1"/>
      <c r="Z63" s="1"/>
      <c r="AA63" s="1"/>
      <c r="AB63" s="1"/>
    </row>
    <row r="64" spans="1:28" x14ac:dyDescent="0.2">
      <c r="A64" s="32"/>
      <c r="B64" s="3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T64" s="1"/>
      <c r="U64" s="1"/>
      <c r="Y64" s="1"/>
      <c r="Z64" s="1"/>
      <c r="AA64" s="1"/>
      <c r="AB64" s="1"/>
    </row>
    <row r="65" spans="1:28" x14ac:dyDescent="0.2">
      <c r="A65" s="32"/>
      <c r="B65" s="3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T65" s="1"/>
      <c r="U65" s="1"/>
      <c r="Y65" s="1"/>
      <c r="Z65" s="1"/>
      <c r="AA65" s="1"/>
      <c r="AB65" s="1"/>
    </row>
    <row r="66" spans="1:28" x14ac:dyDescent="0.2">
      <c r="A66" s="32"/>
      <c r="B66" s="3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T66" s="1"/>
      <c r="U66" s="1"/>
      <c r="Y66" s="1"/>
      <c r="Z66" s="1"/>
      <c r="AA66" s="1"/>
      <c r="AB66" s="1"/>
    </row>
    <row r="67" spans="1:28" x14ac:dyDescent="0.2">
      <c r="A67" s="32"/>
      <c r="B67" s="3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T67" s="1"/>
      <c r="U67" s="1"/>
      <c r="Y67" s="1"/>
      <c r="Z67" s="1"/>
      <c r="AA67" s="1"/>
      <c r="AB67" s="1"/>
    </row>
    <row r="68" spans="1:28" x14ac:dyDescent="0.2">
      <c r="A68" s="32"/>
      <c r="B68" s="3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T68" s="1"/>
      <c r="U68" s="1"/>
      <c r="Y68" s="1"/>
      <c r="Z68" s="1"/>
      <c r="AA68" s="1"/>
      <c r="AB68" s="1"/>
    </row>
    <row r="69" spans="1:28" x14ac:dyDescent="0.2">
      <c r="A69" s="32"/>
      <c r="B69" s="3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T69" s="1"/>
      <c r="U69" s="1"/>
      <c r="Y69" s="1"/>
      <c r="Z69" s="1"/>
      <c r="AA69" s="1"/>
      <c r="AB69" s="1"/>
    </row>
    <row r="70" spans="1:28" x14ac:dyDescent="0.2">
      <c r="A70" s="32"/>
      <c r="B70" s="3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T70" s="1"/>
      <c r="U70" s="1"/>
      <c r="Y70" s="1"/>
      <c r="Z70" s="1"/>
      <c r="AA70" s="1"/>
      <c r="AB70" s="1"/>
    </row>
    <row r="71" spans="1:28" x14ac:dyDescent="0.2">
      <c r="A71" s="32"/>
      <c r="B71" s="3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T71" s="1"/>
      <c r="U71" s="1"/>
      <c r="Y71" s="1"/>
      <c r="Z71" s="1"/>
      <c r="AA71" s="1"/>
      <c r="AB71" s="1"/>
    </row>
    <row r="72" spans="1:28" x14ac:dyDescent="0.2">
      <c r="A72" s="32"/>
      <c r="B72" s="3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T72" s="1"/>
      <c r="U72" s="1"/>
      <c r="Y72" s="1"/>
      <c r="Z72" s="1"/>
      <c r="AA72" s="1"/>
      <c r="AB72" s="1"/>
    </row>
    <row r="73" spans="1:28" x14ac:dyDescent="0.2">
      <c r="A73" s="32"/>
      <c r="B73" s="3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T73" s="1"/>
      <c r="U73" s="1"/>
      <c r="Y73" s="1"/>
      <c r="Z73" s="1"/>
      <c r="AA73" s="1"/>
      <c r="AB73" s="1"/>
    </row>
    <row r="74" spans="1:28" x14ac:dyDescent="0.2">
      <c r="A74" s="32"/>
      <c r="B74" s="3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T74" s="1"/>
      <c r="U74" s="1"/>
      <c r="Y74" s="1"/>
      <c r="Z74" s="1"/>
      <c r="AA74" s="1"/>
      <c r="AB74" s="1"/>
    </row>
    <row r="75" spans="1:28" x14ac:dyDescent="0.2">
      <c r="A75" s="32"/>
      <c r="B75" s="3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T75" s="1"/>
      <c r="U75" s="1"/>
      <c r="Y75" s="1"/>
      <c r="Z75" s="1"/>
      <c r="AA75" s="1"/>
      <c r="AB75" s="1"/>
    </row>
    <row r="76" spans="1:28" x14ac:dyDescent="0.2">
      <c r="A76" s="32"/>
      <c r="B76" s="3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T76" s="1"/>
      <c r="U76" s="1"/>
      <c r="Y76" s="1"/>
      <c r="Z76" s="1"/>
      <c r="AA76" s="1"/>
      <c r="AB76" s="1"/>
    </row>
    <row r="77" spans="1:28" x14ac:dyDescent="0.2">
      <c r="A77" s="32"/>
      <c r="B77" s="3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T77" s="1"/>
      <c r="U77" s="1"/>
      <c r="Y77" s="1"/>
      <c r="Z77" s="1"/>
      <c r="AA77" s="1"/>
      <c r="AB77" s="1"/>
    </row>
    <row r="78" spans="1:28" x14ac:dyDescent="0.2">
      <c r="A78" s="32"/>
      <c r="B78" s="3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T78" s="1"/>
      <c r="U78" s="1"/>
      <c r="Y78" s="1"/>
      <c r="Z78" s="1"/>
      <c r="AA78" s="1"/>
      <c r="AB78" s="1"/>
    </row>
    <row r="79" spans="1:28" x14ac:dyDescent="0.2">
      <c r="A79" s="32"/>
      <c r="B79" s="3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T79" s="1"/>
      <c r="U79" s="1"/>
      <c r="Y79" s="1"/>
      <c r="Z79" s="1"/>
      <c r="AA79" s="1"/>
      <c r="AB79" s="1"/>
    </row>
    <row r="80" spans="1:28" x14ac:dyDescent="0.2">
      <c r="A80" s="32"/>
      <c r="B80" s="3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T80" s="1"/>
      <c r="U80" s="1"/>
      <c r="Y80" s="1"/>
      <c r="Z80" s="1"/>
      <c r="AA80" s="1"/>
      <c r="AB80" s="1"/>
    </row>
    <row r="81" spans="1:28" x14ac:dyDescent="0.2">
      <c r="A81" s="32"/>
      <c r="B81" s="3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T81" s="1"/>
      <c r="U81" s="1"/>
      <c r="Y81" s="1"/>
      <c r="Z81" s="1"/>
      <c r="AA81" s="1"/>
      <c r="AB81" s="1"/>
    </row>
    <row r="82" spans="1:28" x14ac:dyDescent="0.2">
      <c r="A82" s="32"/>
      <c r="B82" s="3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T82" s="1"/>
      <c r="U82" s="1"/>
      <c r="Y82" s="1"/>
      <c r="Z82" s="1"/>
      <c r="AA82" s="1"/>
      <c r="AB82" s="1"/>
    </row>
    <row r="83" spans="1:28" x14ac:dyDescent="0.2">
      <c r="A83" s="32"/>
      <c r="B83" s="3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T83" s="1"/>
      <c r="U83" s="1"/>
      <c r="Y83" s="1"/>
      <c r="Z83" s="1"/>
      <c r="AA83" s="1"/>
      <c r="AB83" s="1"/>
    </row>
    <row r="84" spans="1:28" x14ac:dyDescent="0.2">
      <c r="A84" s="32"/>
      <c r="B84" s="3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T84" s="1"/>
      <c r="U84" s="1"/>
      <c r="Y84" s="1"/>
      <c r="Z84" s="1"/>
      <c r="AA84" s="1"/>
      <c r="AB84" s="1"/>
    </row>
    <row r="85" spans="1:28" x14ac:dyDescent="0.2">
      <c r="A85" s="32"/>
      <c r="B85" s="3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T85" s="1"/>
      <c r="U85" s="1"/>
      <c r="Y85" s="1"/>
      <c r="Z85" s="1"/>
      <c r="AA85" s="1"/>
      <c r="AB85" s="1"/>
    </row>
    <row r="86" spans="1:28" x14ac:dyDescent="0.2">
      <c r="A86" s="32"/>
      <c r="B86" s="3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T86" s="1"/>
      <c r="U86" s="1"/>
      <c r="Y86" s="1"/>
      <c r="Z86" s="1"/>
      <c r="AA86" s="1"/>
      <c r="AB86" s="1"/>
    </row>
    <row r="87" spans="1:28" x14ac:dyDescent="0.2">
      <c r="A87" s="32"/>
      <c r="B87" s="3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T87" s="1"/>
      <c r="U87" s="1"/>
      <c r="Y87" s="1"/>
      <c r="Z87" s="1"/>
      <c r="AA87" s="1"/>
      <c r="AB87" s="1"/>
    </row>
    <row r="88" spans="1:28" x14ac:dyDescent="0.2">
      <c r="A88" s="32"/>
      <c r="B88" s="3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T88" s="1"/>
      <c r="U88" s="1"/>
      <c r="Y88" s="1"/>
      <c r="Z88" s="1"/>
      <c r="AA88" s="1"/>
      <c r="AB88" s="1"/>
    </row>
    <row r="89" spans="1:28" x14ac:dyDescent="0.2">
      <c r="A89" s="32"/>
      <c r="B89" s="3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T89" s="1"/>
      <c r="U89" s="1"/>
      <c r="Y89" s="1"/>
      <c r="Z89" s="1"/>
      <c r="AA89" s="1"/>
      <c r="AB89" s="1"/>
    </row>
    <row r="90" spans="1:28" x14ac:dyDescent="0.2">
      <c r="A90" s="32"/>
      <c r="B90" s="3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T90" s="1"/>
      <c r="U90" s="1"/>
      <c r="Y90" s="1"/>
      <c r="Z90" s="1"/>
      <c r="AA90" s="1"/>
      <c r="AB90" s="1"/>
    </row>
    <row r="91" spans="1:28" x14ac:dyDescent="0.2">
      <c r="A91" s="32"/>
      <c r="B91" s="3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T91" s="1"/>
      <c r="U91" s="1"/>
      <c r="Y91" s="1"/>
      <c r="Z91" s="1"/>
      <c r="AA91" s="1"/>
      <c r="AB91" s="1"/>
    </row>
    <row r="92" spans="1:28" x14ac:dyDescent="0.2">
      <c r="A92" s="32"/>
      <c r="B92" s="3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T92" s="1"/>
      <c r="U92" s="1"/>
      <c r="Y92" s="1"/>
      <c r="Z92" s="1"/>
      <c r="AA92" s="1"/>
      <c r="AB92" s="1"/>
    </row>
    <row r="93" spans="1:28" x14ac:dyDescent="0.2">
      <c r="A93" s="32"/>
      <c r="B93" s="3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T93" s="1"/>
      <c r="U93" s="1"/>
      <c r="Y93" s="1"/>
      <c r="Z93" s="1"/>
      <c r="AA93" s="1"/>
      <c r="AB93" s="1"/>
    </row>
    <row r="94" spans="1:28" x14ac:dyDescent="0.2">
      <c r="A94" s="32"/>
      <c r="B94" s="3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T94" s="1"/>
      <c r="U94" s="1"/>
      <c r="Y94" s="1"/>
      <c r="Z94" s="1"/>
      <c r="AA94" s="1"/>
      <c r="AB94" s="1"/>
    </row>
    <row r="95" spans="1:28" x14ac:dyDescent="0.2">
      <c r="A95" s="32"/>
      <c r="B95" s="3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T95" s="1"/>
      <c r="U95" s="1"/>
      <c r="Y95" s="1"/>
      <c r="Z95" s="1"/>
      <c r="AA95" s="1"/>
      <c r="AB95" s="1"/>
    </row>
    <row r="96" spans="1:28" x14ac:dyDescent="0.2">
      <c r="A96" s="32"/>
      <c r="B96" s="3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T96" s="1"/>
      <c r="U96" s="1"/>
      <c r="Y96" s="1"/>
      <c r="Z96" s="1"/>
      <c r="AA96" s="1"/>
      <c r="AB96" s="1"/>
    </row>
    <row r="97" spans="1:28" x14ac:dyDescent="0.2">
      <c r="A97" s="32"/>
      <c r="B97" s="3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T97" s="1"/>
      <c r="U97" s="1"/>
      <c r="Y97" s="1"/>
      <c r="Z97" s="1"/>
      <c r="AA97" s="1"/>
      <c r="AB97" s="1"/>
    </row>
    <row r="98" spans="1:28" x14ac:dyDescent="0.2">
      <c r="A98" s="32"/>
      <c r="B98" s="3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T98" s="1"/>
      <c r="U98" s="1"/>
      <c r="Y98" s="1"/>
      <c r="Z98" s="1"/>
      <c r="AA98" s="1"/>
      <c r="AB98" s="1"/>
    </row>
    <row r="99" spans="1:28" x14ac:dyDescent="0.2">
      <c r="A99" s="32"/>
      <c r="B99" s="3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T99" s="1"/>
      <c r="U99" s="1"/>
      <c r="Y99" s="1"/>
      <c r="Z99" s="1"/>
      <c r="AA99" s="1"/>
      <c r="AB99" s="1"/>
    </row>
    <row r="100" spans="1:28" x14ac:dyDescent="0.2">
      <c r="A100" s="32"/>
      <c r="B100" s="3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T100" s="1"/>
      <c r="U100" s="1"/>
      <c r="Y100" s="1"/>
      <c r="Z100" s="1"/>
      <c r="AA100" s="1"/>
      <c r="AB100" s="1"/>
    </row>
    <row r="101" spans="1:28" x14ac:dyDescent="0.2">
      <c r="A101" s="32"/>
      <c r="B101" s="3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T101" s="1"/>
      <c r="U101" s="1"/>
      <c r="Y101" s="1"/>
      <c r="Z101" s="1"/>
      <c r="AA101" s="1"/>
      <c r="AB101" s="1"/>
    </row>
    <row r="102" spans="1:28" x14ac:dyDescent="0.2">
      <c r="A102" s="31"/>
      <c r="B102" s="3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T102" s="1"/>
      <c r="U102" s="1"/>
      <c r="Y102" s="1"/>
      <c r="Z102" s="1"/>
      <c r="AA102" s="1"/>
      <c r="AB102" s="1"/>
    </row>
    <row r="103" spans="1:28" x14ac:dyDescent="0.2">
      <c r="A103" s="31"/>
      <c r="B103" s="3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T103" s="1"/>
      <c r="U103" s="1"/>
      <c r="Y103" s="1"/>
      <c r="Z103" s="1"/>
      <c r="AA103" s="1"/>
      <c r="AB103" s="1"/>
    </row>
    <row r="104" spans="1:28" x14ac:dyDescent="0.2">
      <c r="A104" s="31"/>
      <c r="B104" s="3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T104" s="1"/>
      <c r="U104" s="1"/>
      <c r="Y104" s="1"/>
      <c r="Z104" s="1"/>
      <c r="AA104" s="1"/>
      <c r="AB104" s="1"/>
    </row>
    <row r="105" spans="1:28" x14ac:dyDescent="0.2">
      <c r="A105" s="31"/>
      <c r="B105" s="3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T105" s="1"/>
      <c r="U105" s="1"/>
      <c r="Y105" s="1"/>
      <c r="Z105" s="1"/>
      <c r="AA105" s="1"/>
      <c r="AB105" s="1"/>
    </row>
    <row r="106" spans="1:28" x14ac:dyDescent="0.2">
      <c r="A106" s="31"/>
      <c r="B106" s="3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T106" s="1"/>
      <c r="U106" s="1"/>
      <c r="Y106" s="1"/>
      <c r="Z106" s="1"/>
      <c r="AA106" s="1"/>
      <c r="AB106" s="1"/>
    </row>
    <row r="107" spans="1:28" x14ac:dyDescent="0.2">
      <c r="A107" s="31"/>
      <c r="B107" s="3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T107" s="1"/>
      <c r="U107" s="1"/>
      <c r="Y107" s="1"/>
      <c r="Z107" s="1"/>
      <c r="AA107" s="1"/>
      <c r="AB107" s="1"/>
    </row>
    <row r="108" spans="1:28" x14ac:dyDescent="0.2">
      <c r="A108" s="31"/>
      <c r="B108" s="3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T108" s="1"/>
      <c r="U108" s="1"/>
      <c r="Y108" s="1"/>
      <c r="Z108" s="1"/>
      <c r="AA108" s="1"/>
      <c r="AB108" s="1"/>
    </row>
    <row r="109" spans="1:28" x14ac:dyDescent="0.2">
      <c r="A109" s="31"/>
      <c r="B109" s="3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T109" s="1"/>
      <c r="U109" s="1"/>
      <c r="Y109" s="1"/>
      <c r="Z109" s="1"/>
      <c r="AA109" s="1"/>
      <c r="AB109" s="1"/>
    </row>
    <row r="110" spans="1:28" x14ac:dyDescent="0.2">
      <c r="A110" s="31"/>
      <c r="B110" s="3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T110" s="1"/>
      <c r="U110" s="1"/>
      <c r="Y110" s="1"/>
      <c r="Z110" s="1"/>
      <c r="AA110" s="1"/>
      <c r="AB110" s="1"/>
    </row>
    <row r="111" spans="1:28" x14ac:dyDescent="0.2">
      <c r="A111" s="31"/>
      <c r="B111" s="3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T111" s="1"/>
      <c r="U111" s="1"/>
      <c r="Y111" s="1"/>
      <c r="Z111" s="1"/>
      <c r="AA111" s="1"/>
      <c r="AB111" s="1"/>
    </row>
    <row r="112" spans="1:28" x14ac:dyDescent="0.2">
      <c r="A112" s="31"/>
      <c r="B112" s="3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T112" s="1"/>
      <c r="U112" s="1"/>
      <c r="Y112" s="1"/>
      <c r="Z112" s="1"/>
      <c r="AA112" s="1"/>
      <c r="AB112" s="1"/>
    </row>
    <row r="113" spans="1:28" x14ac:dyDescent="0.2">
      <c r="A113" s="31"/>
      <c r="B113" s="3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T113" s="1"/>
      <c r="U113" s="1"/>
      <c r="Y113" s="1"/>
      <c r="Z113" s="1"/>
      <c r="AA113" s="1"/>
      <c r="AB113" s="1"/>
    </row>
    <row r="114" spans="1:28" x14ac:dyDescent="0.2">
      <c r="A114" s="31"/>
      <c r="B114" s="3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T114" s="1"/>
      <c r="U114" s="1"/>
      <c r="Y114" s="1"/>
      <c r="Z114" s="1"/>
      <c r="AA114" s="1"/>
      <c r="AB114" s="1"/>
    </row>
    <row r="115" spans="1:28" x14ac:dyDescent="0.2">
      <c r="A115" s="31"/>
      <c r="B115" s="3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T115" s="1"/>
      <c r="U115" s="1"/>
      <c r="Y115" s="1"/>
      <c r="Z115" s="1"/>
      <c r="AA115" s="1"/>
      <c r="AB115" s="1"/>
    </row>
    <row r="116" spans="1:28" x14ac:dyDescent="0.2">
      <c r="A116" s="31"/>
      <c r="B116" s="3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T116" s="1"/>
      <c r="U116" s="1"/>
      <c r="Y116" s="1"/>
      <c r="Z116" s="1"/>
      <c r="AA116" s="1"/>
      <c r="AB116" s="1"/>
    </row>
    <row r="117" spans="1:28" x14ac:dyDescent="0.2">
      <c r="A117" s="31"/>
      <c r="B117" s="3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T117" s="1"/>
      <c r="U117" s="1"/>
      <c r="Y117" s="1"/>
      <c r="Z117" s="1"/>
      <c r="AA117" s="1"/>
      <c r="AB117" s="1"/>
    </row>
    <row r="118" spans="1:28" x14ac:dyDescent="0.2">
      <c r="A118" s="31"/>
      <c r="B118" s="3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T118" s="1"/>
      <c r="U118" s="1"/>
      <c r="Y118" s="1"/>
      <c r="Z118" s="1"/>
      <c r="AA118" s="1"/>
      <c r="AB118" s="1"/>
    </row>
    <row r="119" spans="1:28" x14ac:dyDescent="0.2">
      <c r="A119" s="31"/>
      <c r="B119" s="3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T119" s="1"/>
      <c r="U119" s="1"/>
      <c r="Y119" s="1"/>
      <c r="Z119" s="1"/>
      <c r="AA119" s="1"/>
      <c r="AB119" s="1"/>
    </row>
    <row r="120" spans="1:28" x14ac:dyDescent="0.2">
      <c r="A120" s="31"/>
      <c r="B120" s="3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T120" s="1"/>
      <c r="U120" s="1"/>
      <c r="Y120" s="1"/>
      <c r="Z120" s="1"/>
      <c r="AA120" s="1"/>
      <c r="AB120" s="1"/>
    </row>
    <row r="121" spans="1:28" x14ac:dyDescent="0.2">
      <c r="A121" s="31"/>
      <c r="B121" s="3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T121" s="1"/>
      <c r="U121" s="1"/>
      <c r="Y121" s="1"/>
      <c r="Z121" s="1"/>
      <c r="AA121" s="1"/>
      <c r="AB121" s="1"/>
    </row>
    <row r="122" spans="1:28" x14ac:dyDescent="0.2">
      <c r="A122" s="31"/>
      <c r="B122" s="3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T122" s="1"/>
      <c r="U122" s="1"/>
      <c r="Y122" s="1"/>
      <c r="Z122" s="1"/>
      <c r="AA122" s="1"/>
      <c r="AB122" s="1"/>
    </row>
    <row r="123" spans="1:28" x14ac:dyDescent="0.2">
      <c r="A123" s="31"/>
      <c r="B123" s="3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T123" s="1"/>
      <c r="U123" s="1"/>
      <c r="Y123" s="1"/>
      <c r="Z123" s="1"/>
      <c r="AA123" s="1"/>
      <c r="AB123" s="1"/>
    </row>
    <row r="124" spans="1:28" x14ac:dyDescent="0.2">
      <c r="A124" s="31"/>
      <c r="B124" s="3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T124" s="1"/>
      <c r="U124" s="1"/>
      <c r="Y124" s="1"/>
      <c r="Z124" s="1"/>
      <c r="AA124" s="1"/>
      <c r="AB124" s="1"/>
    </row>
    <row r="125" spans="1:28" x14ac:dyDescent="0.2">
      <c r="A125" s="31"/>
      <c r="B125" s="3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T125" s="1"/>
      <c r="U125" s="1"/>
      <c r="Y125" s="1"/>
      <c r="Z125" s="1"/>
      <c r="AA125" s="1"/>
      <c r="AB125" s="1"/>
    </row>
    <row r="126" spans="1:28" x14ac:dyDescent="0.2">
      <c r="A126" s="31"/>
      <c r="B126" s="3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T126" s="1"/>
      <c r="U126" s="1"/>
      <c r="Y126" s="1"/>
      <c r="Z126" s="1"/>
      <c r="AA126" s="1"/>
      <c r="AB126" s="1"/>
    </row>
    <row r="127" spans="1:28" x14ac:dyDescent="0.2">
      <c r="A127" s="31"/>
      <c r="B127" s="3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T127" s="1"/>
      <c r="U127" s="1"/>
      <c r="Y127" s="1"/>
      <c r="Z127" s="1"/>
      <c r="AA127" s="1"/>
      <c r="AB127" s="1"/>
    </row>
    <row r="128" spans="1:28" x14ac:dyDescent="0.2">
      <c r="A128" s="31"/>
      <c r="B128" s="3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T128" s="1"/>
      <c r="U128" s="1"/>
      <c r="Y128" s="1"/>
      <c r="Z128" s="1"/>
      <c r="AA128" s="1"/>
      <c r="AB128" s="1"/>
    </row>
    <row r="129" spans="1:28" x14ac:dyDescent="0.2">
      <c r="A129" s="31"/>
      <c r="B129" s="3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T129" s="1"/>
      <c r="U129" s="1"/>
      <c r="Y129" s="1"/>
      <c r="Z129" s="1"/>
      <c r="AA129" s="1"/>
      <c r="AB129" s="1"/>
    </row>
    <row r="130" spans="1:28" x14ac:dyDescent="0.2">
      <c r="A130" s="31"/>
      <c r="B130" s="3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T130" s="1"/>
      <c r="U130" s="1"/>
      <c r="Y130" s="1"/>
      <c r="Z130" s="1"/>
      <c r="AA130" s="1"/>
      <c r="AB130" s="1"/>
    </row>
    <row r="131" spans="1:28" x14ac:dyDescent="0.2">
      <c r="A131" s="31"/>
      <c r="B131" s="3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T131" s="1"/>
      <c r="U131" s="1"/>
      <c r="Y131" s="1"/>
      <c r="Z131" s="1"/>
      <c r="AA131" s="1"/>
      <c r="AB131" s="1"/>
    </row>
    <row r="132" spans="1:28" x14ac:dyDescent="0.2">
      <c r="A132" s="31"/>
      <c r="B132" s="3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T132" s="1"/>
      <c r="U132" s="1"/>
      <c r="Y132" s="1"/>
      <c r="Z132" s="1"/>
      <c r="AA132" s="1"/>
      <c r="AB132" s="1"/>
    </row>
    <row r="133" spans="1:28" x14ac:dyDescent="0.2">
      <c r="A133" s="31"/>
      <c r="B133" s="3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T133" s="1"/>
      <c r="U133" s="1"/>
      <c r="Y133" s="1"/>
      <c r="Z133" s="1"/>
      <c r="AA133" s="1"/>
      <c r="AB133" s="1"/>
    </row>
    <row r="134" spans="1:28" x14ac:dyDescent="0.2">
      <c r="A134" s="31"/>
      <c r="B134" s="3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T134" s="1"/>
      <c r="U134" s="1"/>
      <c r="Y134" s="1"/>
      <c r="Z134" s="1"/>
      <c r="AA134" s="1"/>
      <c r="AB134" s="1"/>
    </row>
    <row r="135" spans="1:28" x14ac:dyDescent="0.2">
      <c r="A135" s="31"/>
      <c r="B135" s="3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T135" s="1"/>
      <c r="U135" s="1"/>
      <c r="Y135" s="1"/>
      <c r="Z135" s="1"/>
      <c r="AA135" s="1"/>
      <c r="AB135" s="1"/>
    </row>
    <row r="136" spans="1:28" x14ac:dyDescent="0.2">
      <c r="A136" s="31"/>
      <c r="B136" s="3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T136" s="1"/>
      <c r="U136" s="1"/>
      <c r="Y136" s="1"/>
      <c r="Z136" s="1"/>
      <c r="AA136" s="1"/>
      <c r="AB136" s="1"/>
    </row>
    <row r="137" spans="1:28" x14ac:dyDescent="0.2">
      <c r="A137" s="31"/>
      <c r="B137" s="3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T137" s="1"/>
      <c r="U137" s="1"/>
      <c r="Y137" s="1"/>
      <c r="Z137" s="1"/>
      <c r="AA137" s="1"/>
      <c r="AB137" s="1"/>
    </row>
    <row r="138" spans="1:28" x14ac:dyDescent="0.2">
      <c r="A138" s="31"/>
      <c r="B138" s="3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T138" s="1"/>
      <c r="U138" s="1"/>
      <c r="Y138" s="1"/>
      <c r="Z138" s="1"/>
      <c r="AA138" s="1"/>
      <c r="AB138" s="1"/>
    </row>
    <row r="139" spans="1:28" x14ac:dyDescent="0.2">
      <c r="A139" s="31"/>
      <c r="B139" s="3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T139" s="1"/>
      <c r="U139" s="1"/>
      <c r="Y139" s="1"/>
      <c r="Z139" s="1"/>
      <c r="AA139" s="1"/>
      <c r="AB139" s="1"/>
    </row>
    <row r="140" spans="1:28" x14ac:dyDescent="0.2">
      <c r="A140" s="31"/>
      <c r="B140" s="3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T140" s="1"/>
      <c r="U140" s="1"/>
      <c r="Y140" s="1"/>
      <c r="Z140" s="1"/>
      <c r="AA140" s="1"/>
      <c r="AB140" s="1"/>
    </row>
    <row r="141" spans="1:28" x14ac:dyDescent="0.2">
      <c r="A141" s="31"/>
      <c r="B141" s="3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T141" s="1"/>
      <c r="U141" s="1"/>
      <c r="Y141" s="1"/>
      <c r="Z141" s="1"/>
      <c r="AA141" s="1"/>
      <c r="AB141" s="1"/>
    </row>
    <row r="142" spans="1:28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T142" s="1"/>
      <c r="U142" s="1"/>
      <c r="Y142" s="1"/>
      <c r="Z142" s="1"/>
      <c r="AA142" s="1"/>
      <c r="AB142" s="1"/>
    </row>
    <row r="143" spans="1:28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T143" s="1"/>
      <c r="U143" s="1"/>
      <c r="Y143" s="1"/>
      <c r="Z143" s="1"/>
      <c r="AA143" s="1"/>
      <c r="AB143" s="1"/>
    </row>
    <row r="144" spans="1:28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T144" s="1"/>
      <c r="U144" s="1"/>
      <c r="Y144" s="1"/>
      <c r="Z144" s="1"/>
      <c r="AA144" s="1"/>
      <c r="AB144" s="1"/>
    </row>
    <row r="145" spans="3:28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T145" s="1"/>
      <c r="U145" s="1"/>
      <c r="Y145" s="1"/>
      <c r="Z145" s="1"/>
      <c r="AA145" s="1"/>
      <c r="AB145" s="1"/>
    </row>
    <row r="146" spans="3:28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T146" s="1"/>
      <c r="U146" s="1"/>
      <c r="Y146" s="1"/>
      <c r="Z146" s="1"/>
      <c r="AA146" s="1"/>
      <c r="AB146" s="1"/>
    </row>
    <row r="147" spans="3:28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T147" s="1"/>
      <c r="U147" s="1"/>
      <c r="Y147" s="1"/>
      <c r="Z147" s="1"/>
      <c r="AA147" s="1"/>
      <c r="AB147" s="1"/>
    </row>
    <row r="148" spans="3:28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T148" s="1"/>
      <c r="U148" s="1"/>
      <c r="Y148" s="1"/>
      <c r="Z148" s="1"/>
      <c r="AA148" s="1"/>
      <c r="AB148" s="1"/>
    </row>
    <row r="149" spans="3:28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T149" s="1"/>
      <c r="U149" s="1"/>
      <c r="Y149" s="1"/>
      <c r="Z149" s="1"/>
      <c r="AA149" s="1"/>
      <c r="AB149" s="1"/>
    </row>
    <row r="150" spans="3:28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T150" s="1"/>
      <c r="U150" s="1"/>
      <c r="Y150" s="1"/>
      <c r="Z150" s="1"/>
      <c r="AA150" s="1"/>
      <c r="AB150" s="1"/>
    </row>
    <row r="151" spans="3:28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T151" s="1"/>
      <c r="U151" s="1"/>
      <c r="Y151" s="1"/>
      <c r="Z151" s="1"/>
      <c r="AA151" s="1"/>
      <c r="AB151" s="1"/>
    </row>
    <row r="152" spans="3:28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T152" s="1"/>
      <c r="U152" s="1"/>
      <c r="Y152" s="1"/>
      <c r="Z152" s="1"/>
      <c r="AA152" s="1"/>
      <c r="AB152" s="1"/>
    </row>
    <row r="153" spans="3:28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T153" s="1"/>
      <c r="U153" s="1"/>
      <c r="Y153" s="1"/>
      <c r="Z153" s="1"/>
      <c r="AA153" s="1"/>
      <c r="AB153" s="1"/>
    </row>
    <row r="154" spans="3:28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T154" s="1"/>
      <c r="U154" s="1"/>
      <c r="Y154" s="1"/>
      <c r="Z154" s="1"/>
      <c r="AA154" s="1"/>
      <c r="AB154" s="1"/>
    </row>
    <row r="155" spans="3:28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T155" s="1"/>
      <c r="U155" s="1"/>
      <c r="Y155" s="1"/>
      <c r="Z155" s="1"/>
      <c r="AA155" s="1"/>
      <c r="AB155" s="1"/>
    </row>
    <row r="156" spans="3:28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T156" s="1"/>
      <c r="U156" s="1"/>
      <c r="Y156" s="1"/>
      <c r="Z156" s="1"/>
      <c r="AA156" s="1"/>
      <c r="AB156" s="1"/>
    </row>
    <row r="157" spans="3:28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T157" s="1"/>
      <c r="U157" s="1"/>
      <c r="Y157" s="1"/>
      <c r="Z157" s="1"/>
      <c r="AA157" s="1"/>
      <c r="AB157" s="1"/>
    </row>
    <row r="158" spans="3:28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T158" s="1"/>
      <c r="U158" s="1"/>
      <c r="Y158" s="1"/>
      <c r="Z158" s="1"/>
      <c r="AA158" s="1"/>
      <c r="AB158" s="1"/>
    </row>
    <row r="159" spans="3:28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T159" s="1"/>
      <c r="U159" s="1"/>
      <c r="Y159" s="1"/>
      <c r="Z159" s="1"/>
      <c r="AA159" s="1"/>
      <c r="AB159" s="1"/>
    </row>
    <row r="160" spans="3:28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T160" s="1"/>
      <c r="U160" s="1"/>
      <c r="Y160" s="1"/>
      <c r="Z160" s="1"/>
      <c r="AA160" s="1"/>
      <c r="AB160" s="1"/>
    </row>
    <row r="161" spans="3:28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T161" s="1"/>
      <c r="U161" s="1"/>
      <c r="Y161" s="1"/>
      <c r="Z161" s="1"/>
      <c r="AA161" s="1"/>
      <c r="AB161" s="1"/>
    </row>
    <row r="162" spans="3:28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T162" s="1"/>
      <c r="U162" s="1"/>
      <c r="Y162" s="1"/>
      <c r="Z162" s="1"/>
      <c r="AA162" s="1"/>
      <c r="AB162" s="1"/>
    </row>
    <row r="163" spans="3:28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T163" s="1"/>
      <c r="U163" s="1"/>
      <c r="Y163" s="1"/>
      <c r="Z163" s="1"/>
      <c r="AA163" s="1"/>
      <c r="AB163" s="1"/>
    </row>
    <row r="164" spans="3:28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T164" s="1"/>
      <c r="U164" s="1"/>
      <c r="Y164" s="1"/>
      <c r="Z164" s="1"/>
      <c r="AA164" s="1"/>
      <c r="AB164" s="1"/>
    </row>
    <row r="165" spans="3:28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T165" s="1"/>
      <c r="U165" s="1"/>
      <c r="Y165" s="1"/>
      <c r="Z165" s="1"/>
      <c r="AA165" s="1"/>
      <c r="AB165" s="1"/>
    </row>
    <row r="166" spans="3:28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T166" s="1"/>
      <c r="U166" s="1"/>
      <c r="Y166" s="1"/>
      <c r="Z166" s="1"/>
      <c r="AA166" s="1"/>
      <c r="AB166" s="1"/>
    </row>
    <row r="167" spans="3:28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T167" s="1"/>
      <c r="U167" s="1"/>
      <c r="Y167" s="1"/>
      <c r="Z167" s="1"/>
      <c r="AA167" s="1"/>
      <c r="AB167" s="1"/>
    </row>
    <row r="168" spans="3:28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T168" s="1"/>
      <c r="U168" s="1"/>
      <c r="Y168" s="1"/>
      <c r="Z168" s="1"/>
      <c r="AA168" s="1"/>
      <c r="AB168" s="1"/>
    </row>
    <row r="169" spans="3:28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T169" s="1"/>
      <c r="U169" s="1"/>
      <c r="Y169" s="1"/>
      <c r="Z169" s="1"/>
      <c r="AA169" s="1"/>
      <c r="AB169" s="1"/>
    </row>
    <row r="170" spans="3:28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T170" s="1"/>
      <c r="U170" s="1"/>
      <c r="Y170" s="1"/>
      <c r="Z170" s="1"/>
      <c r="AA170" s="1"/>
      <c r="AB170" s="1"/>
    </row>
    <row r="171" spans="3:28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T171" s="1"/>
      <c r="U171" s="1"/>
      <c r="Y171" s="1"/>
      <c r="Z171" s="1"/>
      <c r="AA171" s="1"/>
      <c r="AB171" s="1"/>
    </row>
    <row r="172" spans="3:28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T172" s="1"/>
      <c r="U172" s="1"/>
      <c r="Y172" s="1"/>
      <c r="Z172" s="1"/>
      <c r="AA172" s="1"/>
      <c r="AB172" s="1"/>
    </row>
    <row r="173" spans="3:28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T173" s="1"/>
      <c r="U173" s="1"/>
      <c r="Y173" s="1"/>
      <c r="Z173" s="1"/>
      <c r="AA173" s="1"/>
      <c r="AB173" s="1"/>
    </row>
    <row r="174" spans="3:28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T174" s="1"/>
      <c r="U174" s="1"/>
      <c r="Y174" s="1"/>
      <c r="Z174" s="1"/>
      <c r="AA174" s="1"/>
      <c r="AB174" s="1"/>
    </row>
    <row r="175" spans="3:28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T175" s="1"/>
      <c r="U175" s="1"/>
      <c r="Y175" s="1"/>
      <c r="Z175" s="1"/>
      <c r="AA175" s="1"/>
      <c r="AB175" s="1"/>
    </row>
    <row r="176" spans="3:28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T176" s="1"/>
      <c r="U176" s="1"/>
      <c r="Y176" s="1"/>
      <c r="Z176" s="1"/>
      <c r="AA176" s="1"/>
      <c r="AB176" s="1"/>
    </row>
    <row r="177" spans="3:28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T177" s="1"/>
      <c r="U177" s="1"/>
      <c r="Y177" s="1"/>
      <c r="Z177" s="1"/>
      <c r="AA177" s="1"/>
      <c r="AB177" s="1"/>
    </row>
    <row r="178" spans="3:28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T178" s="1"/>
      <c r="U178" s="1"/>
      <c r="Y178" s="1"/>
      <c r="Z178" s="1"/>
      <c r="AA178" s="1"/>
      <c r="AB178" s="1"/>
    </row>
    <row r="179" spans="3:28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T179" s="1"/>
      <c r="U179" s="1"/>
      <c r="Y179" s="1"/>
      <c r="Z179" s="1"/>
      <c r="AA179" s="1"/>
      <c r="AB179" s="1"/>
    </row>
    <row r="180" spans="3:28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T180" s="1"/>
      <c r="U180" s="1"/>
      <c r="Y180" s="1"/>
      <c r="Z180" s="1"/>
      <c r="AA180" s="1"/>
      <c r="AB180" s="1"/>
    </row>
    <row r="181" spans="3:28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T181" s="1"/>
      <c r="U181" s="1"/>
      <c r="Y181" s="1"/>
      <c r="Z181" s="1"/>
      <c r="AA181" s="1"/>
      <c r="AB181" s="1"/>
    </row>
    <row r="182" spans="3:28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T182" s="1"/>
      <c r="U182" s="1"/>
      <c r="Y182" s="1"/>
      <c r="Z182" s="1"/>
      <c r="AA182" s="1"/>
      <c r="AB182" s="1"/>
    </row>
    <row r="183" spans="3:28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T183" s="1"/>
      <c r="U183" s="1"/>
      <c r="Y183" s="1"/>
      <c r="Z183" s="1"/>
      <c r="AA183" s="1"/>
      <c r="AB183" s="1"/>
    </row>
    <row r="184" spans="3:28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T184" s="1"/>
      <c r="U184" s="1"/>
      <c r="Y184" s="1"/>
      <c r="Z184" s="1"/>
      <c r="AA184" s="1"/>
      <c r="AB184" s="1"/>
    </row>
    <row r="185" spans="3:28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T185" s="1"/>
      <c r="U185" s="1"/>
      <c r="Y185" s="1"/>
      <c r="Z185" s="1"/>
      <c r="AA185" s="1"/>
      <c r="AB185" s="1"/>
    </row>
    <row r="186" spans="3:28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T186" s="1"/>
      <c r="U186" s="1"/>
      <c r="Y186" s="1"/>
      <c r="Z186" s="1"/>
      <c r="AA186" s="1"/>
      <c r="AB186" s="1"/>
    </row>
    <row r="187" spans="3:28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T187" s="1"/>
      <c r="U187" s="1"/>
      <c r="Y187" s="1"/>
      <c r="Z187" s="1"/>
      <c r="AA187" s="1"/>
      <c r="AB187" s="1"/>
    </row>
    <row r="188" spans="3:28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T188" s="1"/>
      <c r="U188" s="1"/>
      <c r="Y188" s="1"/>
      <c r="Z188" s="1"/>
      <c r="AA188" s="1"/>
      <c r="AB188" s="1"/>
    </row>
    <row r="189" spans="3:28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T189" s="1"/>
      <c r="U189" s="1"/>
      <c r="Y189" s="1"/>
      <c r="Z189" s="1"/>
      <c r="AA189" s="1"/>
      <c r="AB189" s="1"/>
    </row>
    <row r="190" spans="3:28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T190" s="1"/>
      <c r="U190" s="1"/>
      <c r="Y190" s="1"/>
      <c r="Z190" s="1"/>
      <c r="AA190" s="1"/>
      <c r="AB190" s="1"/>
    </row>
    <row r="191" spans="3:28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T191" s="1"/>
      <c r="U191" s="1"/>
      <c r="Y191" s="1"/>
      <c r="Z191" s="1"/>
      <c r="AA191" s="1"/>
      <c r="AB191" s="1"/>
    </row>
    <row r="192" spans="3:28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T192" s="1"/>
      <c r="U192" s="1"/>
      <c r="Y192" s="1"/>
      <c r="Z192" s="1"/>
      <c r="AA192" s="1"/>
      <c r="AB192" s="1"/>
    </row>
    <row r="193" spans="3:28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T193" s="1"/>
      <c r="U193" s="1"/>
      <c r="Y193" s="1"/>
      <c r="Z193" s="1"/>
      <c r="AA193" s="1"/>
      <c r="AB193" s="1"/>
    </row>
    <row r="194" spans="3:28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T194" s="1"/>
      <c r="U194" s="1"/>
      <c r="Y194" s="1"/>
      <c r="Z194" s="1"/>
      <c r="AA194" s="1"/>
      <c r="AB194" s="1"/>
    </row>
    <row r="195" spans="3:28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T195" s="1"/>
      <c r="U195" s="1"/>
      <c r="Y195" s="1"/>
      <c r="Z195" s="1"/>
      <c r="AA195" s="1"/>
      <c r="AB195" s="1"/>
    </row>
    <row r="196" spans="3:28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T196" s="1"/>
      <c r="U196" s="1"/>
      <c r="Y196" s="1"/>
      <c r="Z196" s="1"/>
      <c r="AA196" s="1"/>
      <c r="AB196" s="1"/>
    </row>
    <row r="197" spans="3:28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T197" s="1"/>
      <c r="U197" s="1"/>
      <c r="Y197" s="1"/>
      <c r="Z197" s="1"/>
      <c r="AA197" s="1"/>
      <c r="AB197" s="1"/>
    </row>
    <row r="198" spans="3:28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T198" s="1"/>
      <c r="U198" s="1"/>
      <c r="Y198" s="1"/>
      <c r="Z198" s="1"/>
      <c r="AA198" s="1"/>
      <c r="AB198" s="1"/>
    </row>
    <row r="199" spans="3:28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T199" s="1"/>
      <c r="U199" s="1"/>
      <c r="Y199" s="1"/>
      <c r="Z199" s="1"/>
      <c r="AA199" s="1"/>
      <c r="AB199" s="1"/>
    </row>
    <row r="200" spans="3:28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T200" s="1"/>
      <c r="U200" s="1"/>
      <c r="Y200" s="1"/>
      <c r="Z200" s="1"/>
      <c r="AA200" s="1"/>
      <c r="AB200" s="1"/>
    </row>
    <row r="201" spans="3:28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T201" s="1"/>
      <c r="U201" s="1"/>
      <c r="Y201" s="1"/>
      <c r="Z201" s="1"/>
      <c r="AA201" s="1"/>
      <c r="AB201" s="1"/>
    </row>
    <row r="202" spans="3:28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T202" s="1"/>
      <c r="U202" s="1"/>
      <c r="Y202" s="1"/>
      <c r="Z202" s="1"/>
      <c r="AA202" s="1"/>
      <c r="AB202" s="1"/>
    </row>
  </sheetData>
  <sheetProtection algorithmName="SHA-512" hashValue="nB0H7hFqEB0XtCLqkRJIZpVlul8rZDfBk12FVdgGCWL90xKntBoIKcMFN6BG2lNvBqTwJc95GWijxoj49nEdqA==" saltValue="ckxaIsCFXzNxtXiYYADezw==" spinCount="100000" sheet="1" objects="1" scenarios="1"/>
  <mergeCells count="15">
    <mergeCell ref="R7:S7"/>
    <mergeCell ref="T7:T8"/>
    <mergeCell ref="L56:N56"/>
    <mergeCell ref="J7:J8"/>
    <mergeCell ref="K7:K8"/>
    <mergeCell ref="L7:M7"/>
    <mergeCell ref="N7:N8"/>
    <mergeCell ref="O7:P7"/>
    <mergeCell ref="Q7:Q8"/>
    <mergeCell ref="I7:I8"/>
    <mergeCell ref="C7:C8"/>
    <mergeCell ref="D7:E7"/>
    <mergeCell ref="F7:F8"/>
    <mergeCell ref="G7:G8"/>
    <mergeCell ref="H7:H8"/>
  </mergeCells>
  <dataValidations count="2">
    <dataValidation operator="greaterThan" allowBlank="1" showInputMessage="1" showErrorMessage="1" error="Шифра функције три поѕиције" sqref="D3" xr:uid="{00000000-0002-0000-0000-000000000000}"/>
    <dataValidation operator="notEqual" allowBlank="1" showInputMessage="1" showErrorMessage="1" error="Погрешна шифра корисника" sqref="D2" xr:uid="{00000000-0002-0000-0000-000001000000}"/>
  </dataValidations>
  <pageMargins left="0.11811023622047245" right="0.11811023622047245" top="0.11811023622047245" bottom="0.19685039370078741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98"/>
  <sheetViews>
    <sheetView showZeros="0" zoomScaleNormal="100" workbookViewId="0">
      <pane ySplit="4" topLeftCell="A5" activePane="bottomLeft" state="frozen"/>
      <selection pane="bottomLeft" activeCell="B5" sqref="B5"/>
    </sheetView>
  </sheetViews>
  <sheetFormatPr defaultRowHeight="12.75" x14ac:dyDescent="0.2"/>
  <cols>
    <col min="1" max="1" width="8.14062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9" customWidth="1"/>
    <col min="15" max="15" width="12.5703125" customWidth="1"/>
    <col min="16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3" width="11" customWidth="1"/>
    <col min="24" max="24" width="12.85546875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5703125" customWidth="1"/>
    <col min="34" max="34" width="12.85546875" bestFit="1" customWidth="1"/>
    <col min="35" max="35" width="11.7109375" bestFit="1" customWidth="1"/>
    <col min="36" max="36" width="10.7109375" bestFit="1" customWidth="1"/>
    <col min="37" max="37" width="11.7109375" bestFit="1" customWidth="1"/>
    <col min="38" max="38" width="10.7109375" bestFit="1" customWidth="1"/>
  </cols>
  <sheetData>
    <row r="1" spans="1:38" x14ac:dyDescent="0.2">
      <c r="A1">
        <f>+'1v -ostali'!A1</f>
        <v>0</v>
      </c>
      <c r="O1">
        <f>+T7/2</f>
        <v>0</v>
      </c>
      <c r="AF1" s="518"/>
      <c r="AI1" s="538"/>
      <c r="AJ1" s="538">
        <f>+'1v -ostali'!$V$9</f>
        <v>0.16650000000000001</v>
      </c>
    </row>
    <row r="2" spans="1:38" x14ac:dyDescent="0.2">
      <c r="S2" s="47"/>
      <c r="X2" s="47"/>
      <c r="AC2" s="47"/>
      <c r="AD2" s="47"/>
      <c r="AE2" s="47"/>
      <c r="AF2" s="47"/>
      <c r="AG2" s="47"/>
    </row>
    <row r="3" spans="1:38" x14ac:dyDescent="0.2">
      <c r="E3">
        <f>+'1v -ostali'!B510</f>
        <v>2</v>
      </c>
      <c r="G3">
        <f>+'1v -ostali'!N510</f>
        <v>14</v>
      </c>
      <c r="H3">
        <f>+'1v -ostali'!C510</f>
        <v>3</v>
      </c>
      <c r="I3">
        <f>+'1v -ostali'!H510</f>
        <v>8</v>
      </c>
      <c r="J3">
        <f>+'1v -ostali'!I510</f>
        <v>9</v>
      </c>
      <c r="K3">
        <f>+'1v -ostali'!E510</f>
        <v>5</v>
      </c>
      <c r="L3">
        <f>+'1v -ostali'!J510</f>
        <v>10</v>
      </c>
      <c r="M3">
        <f>+'1v -ostali'!K510</f>
        <v>11</v>
      </c>
      <c r="N3">
        <f>+'1v -ostali'!D510</f>
        <v>4</v>
      </c>
      <c r="O3">
        <f>+'1v -ostali'!J510</f>
        <v>10</v>
      </c>
      <c r="P3">
        <f>+'1v -ostali'!K510</f>
        <v>11</v>
      </c>
      <c r="T3">
        <f>+'1v -ostali'!S510</f>
        <v>19</v>
      </c>
      <c r="U3">
        <f>+'1v -ostali'!T510</f>
        <v>20</v>
      </c>
      <c r="W3">
        <f>+'1v -ostali'!U510</f>
        <v>21</v>
      </c>
      <c r="X3">
        <f>+'1v -ostali'!U510</f>
        <v>21</v>
      </c>
      <c r="Y3">
        <f>+'1v -ostali'!W510</f>
        <v>23</v>
      </c>
      <c r="Z3">
        <f>+'1v -ostali'!X510</f>
        <v>24</v>
      </c>
      <c r="AB3">
        <f>+'1v -ostali'!Y510</f>
        <v>25</v>
      </c>
      <c r="AC3">
        <f>+'1v -ostali'!Y510</f>
        <v>25</v>
      </c>
      <c r="AD3" s="47">
        <f>+'1v -ostali'!AA510</f>
        <v>27</v>
      </c>
      <c r="AE3" s="47">
        <f>+'1v -ostali'!AB510</f>
        <v>28</v>
      </c>
      <c r="AG3">
        <f>+'1v -ostali'!AC510</f>
        <v>29</v>
      </c>
      <c r="AH3">
        <f>+'1v -ostali'!AC510</f>
        <v>29</v>
      </c>
    </row>
    <row r="4" spans="1:38" ht="64.5" thickBot="1" x14ac:dyDescent="0.25">
      <c r="A4" s="277" t="s">
        <v>424</v>
      </c>
      <c r="B4" s="451" t="s">
        <v>434</v>
      </c>
      <c r="C4" s="277" t="s">
        <v>435</v>
      </c>
      <c r="D4" s="451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514</v>
      </c>
      <c r="L4" s="278" t="s">
        <v>515</v>
      </c>
      <c r="M4" s="278" t="s">
        <v>516</v>
      </c>
      <c r="N4" s="493" t="s">
        <v>529</v>
      </c>
      <c r="O4" s="278" t="s">
        <v>517</v>
      </c>
      <c r="P4" s="278" t="s">
        <v>518</v>
      </c>
      <c r="Q4" s="278" t="s">
        <v>431</v>
      </c>
      <c r="R4" s="278" t="s">
        <v>519</v>
      </c>
      <c r="S4" s="278" t="s">
        <v>520</v>
      </c>
      <c r="T4" s="279" t="s">
        <v>432</v>
      </c>
      <c r="U4" s="279" t="s">
        <v>433</v>
      </c>
      <c r="V4" s="279" t="s">
        <v>530</v>
      </c>
      <c r="W4" s="279" t="s">
        <v>523</v>
      </c>
      <c r="X4" s="279" t="s">
        <v>524</v>
      </c>
      <c r="Y4" s="280" t="s">
        <v>452</v>
      </c>
      <c r="Z4" s="280" t="s">
        <v>453</v>
      </c>
      <c r="AA4" s="280" t="s">
        <v>454</v>
      </c>
      <c r="AB4" s="280" t="s">
        <v>525</v>
      </c>
      <c r="AC4" s="280" t="s">
        <v>526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914</v>
      </c>
      <c r="AJ4" s="278" t="s">
        <v>915</v>
      </c>
      <c r="AK4" s="278" t="s">
        <v>916</v>
      </c>
      <c r="AL4" s="278" t="s">
        <v>917</v>
      </c>
    </row>
    <row r="5" spans="1:38" x14ac:dyDescent="0.2">
      <c r="A5">
        <v>1</v>
      </c>
      <c r="B5" s="276">
        <f>+'1 -sredstva'!D2</f>
        <v>0</v>
      </c>
      <c r="C5" t="str">
        <f>+'1 -sredstva'!F2</f>
        <v/>
      </c>
      <c r="D5" s="452">
        <f>+'1 -sredstva'!D3</f>
        <v>0</v>
      </c>
      <c r="E5" t="str">
        <f>_xlfn.IFNA(IF(A5=0,0,+VLOOKUP($A5,'1v -ostali'!$A$14:$R$517,E$3,FALSE)),"")</f>
        <v/>
      </c>
      <c r="G5" t="str">
        <f>+_xlfn.IFNA(VLOOKUP($A5,'1v -ostali'!$A$14:$N$517,G$3,FALSE),"")</f>
        <v/>
      </c>
      <c r="H5" t="str">
        <f>+_xlfn.IFNA(VLOOKUP($A5,'1v -ostali'!$A$14:$R$517,H$3,FALSE),"")</f>
        <v/>
      </c>
      <c r="I5" t="str">
        <f>+_xlfn.IFNA(VLOOKUP($A5,'1v -ostali'!$A$14:R$517,I$3,FALSE),"")</f>
        <v/>
      </c>
      <c r="J5" t="str">
        <f>+_xlfn.IFNA(VLOOKUP($A5,'1v -ostali'!$A$14:R$517,J$3,FALSE),"")</f>
        <v/>
      </c>
      <c r="K5" t="str">
        <f>+_xlfn.IFNA(VLOOKUP($A5,'1v -ostali'!$A$14:R$517,K$3,FALSE),"")</f>
        <v/>
      </c>
      <c r="L5" t="str">
        <f>+_xlfn.IFNA(IF(K5&gt;0,VLOOKUP($A5,'1v -ostali'!$A$14:R$517,L$3,FALSE),""),"")</f>
        <v/>
      </c>
      <c r="M5" t="str">
        <f>+_xlfn.IFNA(IF(K5&gt;0,VLOOKUP($A5,'1v -ostali'!$A$14:R$517,M$3,FALSE),""),"")</f>
        <v/>
      </c>
      <c r="N5" t="str">
        <f>+_xlfn.IFNA(VLOOKUP($A5,'1v -ostali'!$A$14:R$517,N$3,FALSE),"")</f>
        <v/>
      </c>
      <c r="O5" t="str">
        <f>+_xlfn.IFNA(IF(K5&gt;0,"",VLOOKUP($A5,'1v -ostali'!$A$14:R$517,O$3,FALSE)),"")</f>
        <v/>
      </c>
      <c r="P5" t="str">
        <f>+_xlfn.IFNA(IF(K5&gt;0,"",VLOOKUP($A5,'1v -ostali'!$A$14:R$517,P$3,FALSE)),"")</f>
        <v/>
      </c>
      <c r="T5" s="47" t="str">
        <f>_xlfn.IFNA(VLOOKUP($A5,'1v -ostali'!$A$14:AD$517,T$3,FALSE),"")</f>
        <v/>
      </c>
      <c r="U5" s="47" t="str">
        <f>_xlfn.IFNA(VLOOKUP($A5,'1v -ostali'!$A$14:AD$517,U$3,FALSE),"")</f>
        <v/>
      </c>
      <c r="V5" s="47" t="str">
        <f>+IFERROR(T5+U5,"")</f>
        <v/>
      </c>
      <c r="W5" s="47" t="str">
        <f>_xlfn.IFNA(VLOOKUP($A5,'1v -ostali'!$A$14:AD$517,W$3,FALSE)/12,"")</f>
        <v/>
      </c>
      <c r="X5" s="47" t="str">
        <f>_xlfn.IFNA(VLOOKUP($A5,'1v -ostali'!$A$14:AD$517,X$3,FALSE),"")</f>
        <v/>
      </c>
      <c r="Y5" s="47" t="str">
        <f>_xlfn.IFNA(VLOOKUP($A5,'1v -ostali'!$A$14:AD$517,Y$3,FALSE),"")</f>
        <v/>
      </c>
      <c r="Z5" s="47" t="str">
        <f>_xlfn.IFNA(VLOOKUP($A5,'1v -ostali'!$A$14:AD$517,Z$3,FALSE),"")</f>
        <v/>
      </c>
      <c r="AA5" s="47" t="str">
        <f>+IFERROR(Y5+Z5,"")</f>
        <v/>
      </c>
      <c r="AB5" s="47" t="str">
        <f>_xlfn.IFNA(VLOOKUP($A5,'1v -ostali'!$A$14:AD$517,AB$3,FALSE)/12,"")</f>
        <v/>
      </c>
      <c r="AC5" s="47" t="str">
        <f>_xlfn.IFNA(VLOOKUP($A5,'1v -ostali'!$A$14:AD$517,AC$3,FALSE),"")</f>
        <v/>
      </c>
      <c r="AD5" s="47" t="str">
        <f>_xlfn.IFNA(VLOOKUP($A5,'1v -ostali'!$A$14:AD$517,AD$3,FALSE),"")</f>
        <v/>
      </c>
      <c r="AE5" s="47" t="str">
        <f>_xlfn.IFNA(VLOOKUP($A5,'1v -ostali'!$A$14:AD$517,AE$3,FALSE),"")</f>
        <v/>
      </c>
      <c r="AF5" s="47" t="str">
        <f>+IFERROR(AD5+AE5,"")</f>
        <v/>
      </c>
      <c r="AG5" s="47" t="str">
        <f>_xlfn.IFNA(VLOOKUP($A5,'1v -ostali'!$A$14:AD$517,AG$3,FALSE)/12,"")</f>
        <v/>
      </c>
      <c r="AH5" s="47" t="str">
        <f>_xlfn.IFNA(VLOOKUP($A5,'1v -ostali'!$A$14:AD$517,AH$3,FALSE),"")</f>
        <v/>
      </c>
      <c r="AI5" s="47" t="str">
        <f>IFERROR(X5+AC5-AH5,"")</f>
        <v/>
      </c>
      <c r="AJ5" s="47" t="str">
        <f>+IFERROR(AI5*$AJ$1,"")</f>
        <v/>
      </c>
      <c r="AK5" s="47" t="str">
        <f>+IFERROR(AI5*(100+'1v -ostali'!$C$6)/100,"")</f>
        <v/>
      </c>
      <c r="AL5" s="47" t="str">
        <f>+IFERROR(AJ5*(100+'1v -ostali'!$C$6)/100,"")</f>
        <v/>
      </c>
    </row>
    <row r="6" spans="1:38" x14ac:dyDescent="0.2">
      <c r="A6">
        <f>+IF(MAX(A$4:A5)+1&lt;=A$1,A5+1,0)</f>
        <v>0</v>
      </c>
      <c r="B6" s="276">
        <f>+IF(A6&gt;0,B5,0)</f>
        <v>0</v>
      </c>
      <c r="C6">
        <f>+IF(B6&gt;0,C5,0)</f>
        <v>0</v>
      </c>
      <c r="D6" s="452">
        <f>+IF(C6&gt;0,D5,0)</f>
        <v>0</v>
      </c>
      <c r="E6">
        <f>IF(A6=0,0,+VLOOKUP($A6,'1v -ostali'!$A$14:$R$517,E$3,FALSE))</f>
        <v>0</v>
      </c>
      <c r="G6">
        <f>+VLOOKUP($A6,'1v -ostali'!$A$14:$R$517,G$3,FALSE)</f>
        <v>0</v>
      </c>
      <c r="H6">
        <f>+VLOOKUP($A6,'1v -ostali'!$A$14:$R$517,H$3,FALSE)</f>
        <v>0</v>
      </c>
      <c r="I6">
        <f>+VLOOKUP($A6,'1v -ostali'!$A$14:R$517,I$3,FALSE)</f>
        <v>0</v>
      </c>
      <c r="J6">
        <f>+VLOOKUP($A6,'1v -ostali'!$A$14:R$517,J$3,FALSE)</f>
        <v>0</v>
      </c>
      <c r="K6">
        <f>+VLOOKUP($A6,'1v -ostali'!$A$14:R$517,K$3,FALSE)</f>
        <v>0</v>
      </c>
      <c r="L6" t="str">
        <f>+IF(K6&gt;0,VLOOKUP($A6,'1v -ostali'!$A$14:R$517,L$3,FALSE),"")</f>
        <v/>
      </c>
      <c r="M6" t="str">
        <f>+IF(K6&gt;0,VLOOKUP($A6,'1v -ostali'!$A$14:R$517,M$3,FALSE),"")</f>
        <v/>
      </c>
      <c r="N6">
        <f>+VLOOKUP($A6,'1v -ostali'!$A$14:R$517,K$3,FALSE)</f>
        <v>0</v>
      </c>
      <c r="O6">
        <f>IF(K6&gt;0,"",VLOOKUP($A6,'1v -ostali'!$A$14:R$517,O$3,FALSE))</f>
        <v>0</v>
      </c>
      <c r="P6">
        <f>IF(K6&gt;0,"",VLOOKUP($A6,'1v -ostali'!$A$14:R$517,P$3,FALSE))</f>
        <v>0</v>
      </c>
      <c r="T6" s="47">
        <f>VLOOKUP($A6,'1v -ostali'!$A$14:AD$517,T$3,FALSE)</f>
        <v>0</v>
      </c>
      <c r="U6" s="47">
        <f>VLOOKUP($A6,'1v -ostali'!$A$14:AD$517,U$3,FALSE)</f>
        <v>0</v>
      </c>
      <c r="V6" s="47">
        <f t="shared" ref="V6:V69" si="0">+IFERROR(T6+U6,"")</f>
        <v>0</v>
      </c>
      <c r="W6" s="47">
        <f>VLOOKUP($A6,'1v -ostali'!$A$14:AD$517,W$3,FALSE)/12</f>
        <v>0</v>
      </c>
      <c r="X6" s="47">
        <f>VLOOKUP($A6,'1v -ostali'!$A$14:AD$517,X$3,FALSE)</f>
        <v>0</v>
      </c>
      <c r="Y6" s="47">
        <f>VLOOKUP($A6,'1v -ostali'!$A$14:AD$517,Y$3,FALSE)</f>
        <v>0</v>
      </c>
      <c r="Z6" s="47">
        <f>VLOOKUP($A6,'1v -ostali'!$A$14:AD$517,Z$3,FALSE)</f>
        <v>0</v>
      </c>
      <c r="AA6" s="47">
        <f t="shared" ref="AA6:AA69" si="1">+IFERROR(Y6+Z6,"")</f>
        <v>0</v>
      </c>
      <c r="AB6" s="47">
        <f>VLOOKUP($A6,'1v -ostali'!$A$14:AD$517,AB$3,FALSE)/12</f>
        <v>0</v>
      </c>
      <c r="AC6" s="47">
        <f>VLOOKUP($A6,'1v -ostali'!$A$14:AD$517,AC$3,FALSE)</f>
        <v>0</v>
      </c>
      <c r="AD6" s="47">
        <f>VLOOKUP($A6,'1v -ostali'!$A$14:AD$517,AD$3,FALSE)</f>
        <v>0</v>
      </c>
      <c r="AE6" s="47">
        <f>VLOOKUP($A6,'1v -ostali'!$A$14:AD$517,AE$3,FALSE)</f>
        <v>0</v>
      </c>
      <c r="AF6" s="47">
        <f t="shared" ref="AF6:AF69" si="2">+IFERROR(AD6+AE6,"")</f>
        <v>0</v>
      </c>
      <c r="AG6" s="47">
        <f>VLOOKUP($A6,'1v -ostali'!$A$14:AD$517,AG$3,FALSE)/12</f>
        <v>0</v>
      </c>
      <c r="AH6" s="47">
        <f>VLOOKUP($A6,'1v -ostali'!$A$14:AD$517,AH$3,FALSE)</f>
        <v>0</v>
      </c>
      <c r="AI6" s="47">
        <f t="shared" ref="AI6:AI69" si="3">IFERROR(X6+AC6-AH6,"")</f>
        <v>0</v>
      </c>
      <c r="AJ6" s="47">
        <f t="shared" ref="AJ6:AJ69" si="4">+IFERROR(AI6*$AJ$1,"")</f>
        <v>0</v>
      </c>
      <c r="AK6" s="47">
        <f>+IFERROR(AI6*(100+'1v -ostali'!$C$6)/100,"")</f>
        <v>0</v>
      </c>
      <c r="AL6" s="47">
        <f>+IFERROR(AJ6*(100+'1v -ostali'!$C$6)/100,"")</f>
        <v>0</v>
      </c>
    </row>
    <row r="7" spans="1:38" x14ac:dyDescent="0.2">
      <c r="A7">
        <f>+IF(MAX(A$4:A6)+1&lt;=A$1,A6+1,0)</f>
        <v>0</v>
      </c>
      <c r="B7" s="276">
        <f t="shared" ref="B7:B70" si="5">+IF(A7&gt;0,B6,0)</f>
        <v>0</v>
      </c>
      <c r="C7">
        <f t="shared" ref="C7:C70" si="6">+IF(B7&gt;0,C6,0)</f>
        <v>0</v>
      </c>
      <c r="D7" s="452">
        <f t="shared" ref="D7:D70" si="7">+IF(C7&gt;0,D6,0)</f>
        <v>0</v>
      </c>
      <c r="E7">
        <f>IF(A7=0,0,+VLOOKUP($A7,'1v -ostali'!$A$14:$R$517,E$3,FALSE))</f>
        <v>0</v>
      </c>
      <c r="G7">
        <f>+VLOOKUP($A7,'1v -ostali'!$A$14:$R$517,G$3,FALSE)</f>
        <v>0</v>
      </c>
      <c r="H7">
        <f>+VLOOKUP($A7,'1v -ostali'!$A$14:$R$517,H$3,FALSE)</f>
        <v>0</v>
      </c>
      <c r="I7">
        <f>+VLOOKUP($A7,'1v -ostali'!$A$14:R$517,I$3,FALSE)</f>
        <v>0</v>
      </c>
      <c r="J7">
        <f>+VLOOKUP($A7,'1v -ostali'!$A$14:R$517,J$3,FALSE)</f>
        <v>0</v>
      </c>
      <c r="K7">
        <f>+VLOOKUP($A7,'1v -ostali'!$A$14:R$517,K$3,FALSE)</f>
        <v>0</v>
      </c>
      <c r="L7" t="str">
        <f>+IF(K7&gt;0,VLOOKUP($A7,'1v -ostali'!$A$14:R$517,L$3,FALSE),"")</f>
        <v/>
      </c>
      <c r="M7" t="str">
        <f>+IF(K7&gt;0,VLOOKUP($A7,'1v -ostali'!$A$14:R$517,M$3,FALSE),"")</f>
        <v/>
      </c>
      <c r="N7">
        <f>+VLOOKUP($A7,'1v -ostali'!$A$14:R$517,K$3,FALSE)</f>
        <v>0</v>
      </c>
      <c r="O7">
        <f>IF(K7&gt;0,"",VLOOKUP($A7,'1v -ostali'!$A$14:R$517,O$3,FALSE))</f>
        <v>0</v>
      </c>
      <c r="P7">
        <f>IF(K7&gt;0,"",VLOOKUP($A7,'1v -ostali'!$A$14:R$517,P$3,FALSE))</f>
        <v>0</v>
      </c>
      <c r="T7" s="47">
        <f>VLOOKUP($A7,'1v -ostali'!$A$14:AD$517,T$3,FALSE)</f>
        <v>0</v>
      </c>
      <c r="U7" s="47">
        <f>VLOOKUP($A7,'1v -ostali'!$A$14:AD$517,U$3,FALSE)</f>
        <v>0</v>
      </c>
      <c r="V7" s="47">
        <f t="shared" si="0"/>
        <v>0</v>
      </c>
      <c r="W7" s="47">
        <f>VLOOKUP($A7,'1v -ostali'!$A$14:AD$517,W$3,FALSE)/12</f>
        <v>0</v>
      </c>
      <c r="X7" s="47">
        <f>VLOOKUP($A7,'1v -ostali'!$A$14:AD$517,X$3,FALSE)</f>
        <v>0</v>
      </c>
      <c r="Y7" s="47">
        <f>VLOOKUP($A7,'1v -ostali'!$A$14:AD$517,Y$3,FALSE)</f>
        <v>0</v>
      </c>
      <c r="Z7" s="47">
        <f>VLOOKUP($A7,'1v -ostali'!$A$14:AD$517,Z$3,FALSE)</f>
        <v>0</v>
      </c>
      <c r="AA7" s="47">
        <f t="shared" si="1"/>
        <v>0</v>
      </c>
      <c r="AB7" s="47">
        <f>VLOOKUP($A7,'1v -ostali'!$A$14:AD$517,AB$3,FALSE)/12</f>
        <v>0</v>
      </c>
      <c r="AC7" s="47">
        <f>VLOOKUP($A7,'1v -ostali'!$A$14:AD$517,AC$3,FALSE)</f>
        <v>0</v>
      </c>
      <c r="AD7" s="47">
        <f>VLOOKUP($A7,'1v -ostali'!$A$14:AD$517,AD$3,FALSE)</f>
        <v>0</v>
      </c>
      <c r="AE7" s="47">
        <f>VLOOKUP($A7,'1v -ostali'!$A$14:AD$517,AE$3,FALSE)</f>
        <v>0</v>
      </c>
      <c r="AF7" s="47">
        <f t="shared" si="2"/>
        <v>0</v>
      </c>
      <c r="AG7" s="47">
        <f>VLOOKUP($A7,'1v -ostali'!$A$14:AD$517,AG$3,FALSE)/12</f>
        <v>0</v>
      </c>
      <c r="AH7" s="47">
        <f>VLOOKUP($A7,'1v -ostali'!$A$14:AD$517,AH$3,FALSE)</f>
        <v>0</v>
      </c>
      <c r="AI7" s="47">
        <f t="shared" si="3"/>
        <v>0</v>
      </c>
      <c r="AJ7" s="47">
        <f t="shared" si="4"/>
        <v>0</v>
      </c>
      <c r="AK7" s="47">
        <f>+IFERROR(AI7*(100+'1v -ostali'!$C$6)/100,"")</f>
        <v>0</v>
      </c>
      <c r="AL7" s="47">
        <f>+IFERROR(AJ7*(100+'1v -ostali'!$C$6)/100,"")</f>
        <v>0</v>
      </c>
    </row>
    <row r="8" spans="1:38" x14ac:dyDescent="0.2">
      <c r="A8">
        <f>+IF(MAX(A$4:A7)+1&lt;=A$1,A7+1,0)</f>
        <v>0</v>
      </c>
      <c r="B8" s="276">
        <f t="shared" si="5"/>
        <v>0</v>
      </c>
      <c r="C8">
        <f t="shared" si="6"/>
        <v>0</v>
      </c>
      <c r="D8" s="452">
        <f t="shared" si="7"/>
        <v>0</v>
      </c>
      <c r="E8">
        <f>IF(A8=0,0,+VLOOKUP($A8,'1v -ostali'!$A$14:$R$517,E$3,FALSE))</f>
        <v>0</v>
      </c>
      <c r="G8">
        <f>+VLOOKUP($A8,'1v -ostali'!$A$14:$R$517,G$3,FALSE)</f>
        <v>0</v>
      </c>
      <c r="H8">
        <f>+VLOOKUP($A8,'1v -ostali'!$A$14:$R$517,H$3,FALSE)</f>
        <v>0</v>
      </c>
      <c r="I8">
        <f>+VLOOKUP($A8,'1v -ostali'!$A$14:R$517,I$3,FALSE)</f>
        <v>0</v>
      </c>
      <c r="J8">
        <f>+VLOOKUP($A8,'1v -ostali'!$A$14:R$517,J$3,FALSE)</f>
        <v>0</v>
      </c>
      <c r="K8">
        <f>+VLOOKUP($A8,'1v -ostali'!$A$14:R$517,K$3,FALSE)</f>
        <v>0</v>
      </c>
      <c r="L8" t="str">
        <f>+IF(K8&gt;0,VLOOKUP($A8,'1v -ostali'!$A$14:R$517,L$3,FALSE),"")</f>
        <v/>
      </c>
      <c r="M8" t="str">
        <f>+IF(K8&gt;0,VLOOKUP($A8,'1v -ostali'!$A$14:R$517,M$3,FALSE),"")</f>
        <v/>
      </c>
      <c r="N8">
        <f>+VLOOKUP($A8,'1v -ostali'!$A$14:R$517,K$3,FALSE)</f>
        <v>0</v>
      </c>
      <c r="O8">
        <f>IF(K8&gt;0,"",VLOOKUP($A8,'1v -ostali'!$A$14:R$517,O$3,FALSE))</f>
        <v>0</v>
      </c>
      <c r="P8">
        <f>IF(K8&gt;0,"",VLOOKUP($A8,'1v -ostali'!$A$14:R$517,P$3,FALSE))</f>
        <v>0</v>
      </c>
      <c r="T8" s="47">
        <f>VLOOKUP($A8,'1v -ostali'!$A$14:AD$517,T$3,FALSE)</f>
        <v>0</v>
      </c>
      <c r="U8" s="47">
        <f>VLOOKUP($A8,'1v -ostali'!$A$14:AD$517,U$3,FALSE)</f>
        <v>0</v>
      </c>
      <c r="V8" s="47">
        <f t="shared" si="0"/>
        <v>0</v>
      </c>
      <c r="W8" s="47">
        <f>VLOOKUP($A8,'1v -ostali'!$A$14:AD$517,W$3,FALSE)/12</f>
        <v>0</v>
      </c>
      <c r="X8" s="47">
        <f>VLOOKUP($A8,'1v -ostali'!$A$14:AD$517,X$3,FALSE)</f>
        <v>0</v>
      </c>
      <c r="Y8" s="47">
        <f>VLOOKUP($A8,'1v -ostali'!$A$14:AD$517,Y$3,FALSE)</f>
        <v>0</v>
      </c>
      <c r="Z8" s="47">
        <f>VLOOKUP($A8,'1v -ostali'!$A$14:AD$517,Z$3,FALSE)</f>
        <v>0</v>
      </c>
      <c r="AA8" s="47">
        <f t="shared" si="1"/>
        <v>0</v>
      </c>
      <c r="AB8" s="47">
        <f>VLOOKUP($A8,'1v -ostali'!$A$14:AD$517,AB$3,FALSE)/12</f>
        <v>0</v>
      </c>
      <c r="AC8" s="47">
        <f>VLOOKUP($A8,'1v -ostali'!$A$14:AD$517,AC$3,FALSE)</f>
        <v>0</v>
      </c>
      <c r="AD8" s="47">
        <f>VLOOKUP($A8,'1v -ostali'!$A$14:AD$517,AD$3,FALSE)</f>
        <v>0</v>
      </c>
      <c r="AE8" s="47">
        <f>VLOOKUP($A8,'1v -ostali'!$A$14:AD$517,AE$3,FALSE)</f>
        <v>0</v>
      </c>
      <c r="AF8" s="47">
        <f t="shared" si="2"/>
        <v>0</v>
      </c>
      <c r="AG8" s="47">
        <f>VLOOKUP($A8,'1v -ostali'!$A$14:AD$517,AG$3,FALSE)/12</f>
        <v>0</v>
      </c>
      <c r="AH8" s="47">
        <f>VLOOKUP($A8,'1v -ostali'!$A$14:AD$517,AH$3,FALSE)</f>
        <v>0</v>
      </c>
      <c r="AI8" s="47">
        <f t="shared" si="3"/>
        <v>0</v>
      </c>
      <c r="AJ8" s="47">
        <f t="shared" si="4"/>
        <v>0</v>
      </c>
      <c r="AK8" s="47">
        <f>+IFERROR(AI8*(100+'1v -ostali'!$C$6)/100,"")</f>
        <v>0</v>
      </c>
      <c r="AL8" s="47">
        <f>+IFERROR(AJ8*(100+'1v -ostali'!$C$6)/100,"")</f>
        <v>0</v>
      </c>
    </row>
    <row r="9" spans="1:38" x14ac:dyDescent="0.2">
      <c r="A9">
        <f>+IF(MAX(A$4:A8)+1&lt;=A$1,A8+1,0)</f>
        <v>0</v>
      </c>
      <c r="B9" s="276">
        <f t="shared" si="5"/>
        <v>0</v>
      </c>
      <c r="C9">
        <f t="shared" si="6"/>
        <v>0</v>
      </c>
      <c r="D9" s="452">
        <f t="shared" si="7"/>
        <v>0</v>
      </c>
      <c r="E9">
        <f>IF(A9=0,0,+VLOOKUP($A9,'1v -ostali'!$A$14:$R$517,E$3,FALSE))</f>
        <v>0</v>
      </c>
      <c r="G9">
        <f>+VLOOKUP($A9,'1v -ostali'!$A$14:$R$517,G$3,FALSE)</f>
        <v>0</v>
      </c>
      <c r="H9">
        <f>+VLOOKUP($A9,'1v -ostali'!$A$14:$R$517,H$3,FALSE)</f>
        <v>0</v>
      </c>
      <c r="I9">
        <f>+VLOOKUP($A9,'1v -ostali'!$A$14:R$517,I$3,FALSE)</f>
        <v>0</v>
      </c>
      <c r="J9">
        <f>+VLOOKUP($A9,'1v -ostali'!$A$14:R$517,J$3,FALSE)</f>
        <v>0</v>
      </c>
      <c r="K9">
        <f>+VLOOKUP($A9,'1v -ostali'!$A$14:R$517,K$3,FALSE)</f>
        <v>0</v>
      </c>
      <c r="L9" t="str">
        <f>+IF(K9&gt;0,VLOOKUP($A9,'1v -ostali'!$A$14:R$517,L$3,FALSE),"")</f>
        <v/>
      </c>
      <c r="M9" t="str">
        <f>+IF(K9&gt;0,VLOOKUP($A9,'1v -ostali'!$A$14:R$517,M$3,FALSE),"")</f>
        <v/>
      </c>
      <c r="N9">
        <f>+VLOOKUP($A9,'1v -ostali'!$A$14:R$517,K$3,FALSE)</f>
        <v>0</v>
      </c>
      <c r="O9">
        <f>IF(K9&gt;0,"",VLOOKUP($A9,'1v -ostali'!$A$14:R$517,O$3,FALSE))</f>
        <v>0</v>
      </c>
      <c r="P9">
        <f>IF(K9&gt;0,"",VLOOKUP($A9,'1v -ostali'!$A$14:R$517,P$3,FALSE))</f>
        <v>0</v>
      </c>
      <c r="T9" s="47">
        <f>VLOOKUP($A9,'1v -ostali'!$A$14:AD$517,T$3,FALSE)</f>
        <v>0</v>
      </c>
      <c r="U9" s="47">
        <f>VLOOKUP($A9,'1v -ostali'!$A$14:AD$517,U$3,FALSE)</f>
        <v>0</v>
      </c>
      <c r="V9" s="47">
        <f t="shared" si="0"/>
        <v>0</v>
      </c>
      <c r="W9" s="47">
        <f>VLOOKUP($A9,'1v -ostali'!$A$14:AD$517,W$3,FALSE)/12</f>
        <v>0</v>
      </c>
      <c r="X9" s="47">
        <f>VLOOKUP($A9,'1v -ostali'!$A$14:AD$517,X$3,FALSE)</f>
        <v>0</v>
      </c>
      <c r="Y9" s="47">
        <f>VLOOKUP($A9,'1v -ostali'!$A$14:AD$517,Y$3,FALSE)</f>
        <v>0</v>
      </c>
      <c r="Z9" s="47">
        <f>VLOOKUP($A9,'1v -ostali'!$A$14:AD$517,Z$3,FALSE)</f>
        <v>0</v>
      </c>
      <c r="AA9" s="47">
        <f t="shared" si="1"/>
        <v>0</v>
      </c>
      <c r="AB9" s="47">
        <f>VLOOKUP($A9,'1v -ostali'!$A$14:AD$517,AB$3,FALSE)/12</f>
        <v>0</v>
      </c>
      <c r="AC9" s="47">
        <f>VLOOKUP($A9,'1v -ostali'!$A$14:AD$517,AC$3,FALSE)</f>
        <v>0</v>
      </c>
      <c r="AD9" s="47">
        <f>VLOOKUP($A9,'1v -ostali'!$A$14:AD$517,AD$3,FALSE)</f>
        <v>0</v>
      </c>
      <c r="AE9" s="47">
        <f>VLOOKUP($A9,'1v -ostali'!$A$14:AD$517,AE$3,FALSE)</f>
        <v>0</v>
      </c>
      <c r="AF9" s="47">
        <f t="shared" si="2"/>
        <v>0</v>
      </c>
      <c r="AG9" s="47">
        <f>VLOOKUP($A9,'1v -ostali'!$A$14:AD$517,AG$3,FALSE)/12</f>
        <v>0</v>
      </c>
      <c r="AH9" s="47">
        <f>VLOOKUP($A9,'1v -ostali'!$A$14:AD$517,AH$3,FALSE)</f>
        <v>0</v>
      </c>
      <c r="AI9" s="47">
        <f t="shared" si="3"/>
        <v>0</v>
      </c>
      <c r="AJ9" s="47">
        <f t="shared" si="4"/>
        <v>0</v>
      </c>
      <c r="AK9" s="47">
        <f>+IFERROR(AI9*(100+'1v -ostali'!$C$6)/100,"")</f>
        <v>0</v>
      </c>
      <c r="AL9" s="47">
        <f>+IFERROR(AJ9*(100+'1v -ostali'!$C$6)/100,"")</f>
        <v>0</v>
      </c>
    </row>
    <row r="10" spans="1:38" x14ac:dyDescent="0.2">
      <c r="A10">
        <f>+IF(MAX(A$4:A9)+1&lt;=A$1,A9+1,0)</f>
        <v>0</v>
      </c>
      <c r="B10" s="276">
        <f t="shared" si="5"/>
        <v>0</v>
      </c>
      <c r="C10">
        <f t="shared" si="6"/>
        <v>0</v>
      </c>
      <c r="D10" s="452">
        <f t="shared" si="7"/>
        <v>0</v>
      </c>
      <c r="E10">
        <f>IF(A10=0,0,+VLOOKUP($A10,'1v -ostali'!$A$14:$R$517,E$3,FALSE))</f>
        <v>0</v>
      </c>
      <c r="G10">
        <f>+VLOOKUP($A10,'1v -ostali'!$A$14:$R$517,G$3,FALSE)</f>
        <v>0</v>
      </c>
      <c r="H10">
        <f>+VLOOKUP($A10,'1v -ostali'!$A$14:$R$517,H$3,FALSE)</f>
        <v>0</v>
      </c>
      <c r="I10">
        <f>+VLOOKUP($A10,'1v -ostali'!$A$14:R$517,I$3,FALSE)</f>
        <v>0</v>
      </c>
      <c r="J10">
        <f>+VLOOKUP($A10,'1v -ostali'!$A$14:R$517,J$3,FALSE)</f>
        <v>0</v>
      </c>
      <c r="K10">
        <f>+VLOOKUP($A10,'1v -ostali'!$A$14:R$517,K$3,FALSE)</f>
        <v>0</v>
      </c>
      <c r="L10" t="str">
        <f>+IF(K10&gt;0,VLOOKUP($A10,'1v -ostali'!$A$14:R$517,L$3,FALSE),"")</f>
        <v/>
      </c>
      <c r="M10" t="str">
        <f>+IF(K10&gt;0,VLOOKUP($A10,'1v -ostali'!$A$14:R$517,M$3,FALSE),"")</f>
        <v/>
      </c>
      <c r="N10">
        <f>+VLOOKUP($A10,'1v -ostali'!$A$14:R$517,K$3,FALSE)</f>
        <v>0</v>
      </c>
      <c r="O10">
        <f>IF(K10&gt;0,"",VLOOKUP($A10,'1v -ostali'!$A$14:R$517,O$3,FALSE))</f>
        <v>0</v>
      </c>
      <c r="P10">
        <f>IF(K10&gt;0,"",VLOOKUP($A10,'1v -ostali'!$A$14:R$517,P$3,FALSE))</f>
        <v>0</v>
      </c>
      <c r="T10" s="47">
        <f>VLOOKUP($A10,'1v -ostali'!$A$14:AD$517,T$3,FALSE)</f>
        <v>0</v>
      </c>
      <c r="U10" s="47">
        <f>VLOOKUP($A10,'1v -ostali'!$A$14:AD$517,U$3,FALSE)</f>
        <v>0</v>
      </c>
      <c r="V10" s="47">
        <f t="shared" si="0"/>
        <v>0</v>
      </c>
      <c r="W10" s="47">
        <f>VLOOKUP($A10,'1v -ostali'!$A$14:AD$517,W$3,FALSE)/12</f>
        <v>0</v>
      </c>
      <c r="X10" s="47">
        <f>VLOOKUP($A10,'1v -ostali'!$A$14:AD$517,X$3,FALSE)</f>
        <v>0</v>
      </c>
      <c r="Y10" s="47">
        <f>VLOOKUP($A10,'1v -ostali'!$A$14:AD$517,Y$3,FALSE)</f>
        <v>0</v>
      </c>
      <c r="Z10" s="47">
        <f>VLOOKUP($A10,'1v -ostali'!$A$14:AD$517,Z$3,FALSE)</f>
        <v>0</v>
      </c>
      <c r="AA10" s="47">
        <f t="shared" si="1"/>
        <v>0</v>
      </c>
      <c r="AB10" s="47">
        <f>VLOOKUP($A10,'1v -ostali'!$A$14:AD$517,AB$3,FALSE)/12</f>
        <v>0</v>
      </c>
      <c r="AC10" s="47">
        <f>VLOOKUP($A10,'1v -ostali'!$A$14:AD$517,AC$3,FALSE)</f>
        <v>0</v>
      </c>
      <c r="AD10" s="47">
        <f>VLOOKUP($A10,'1v -ostali'!$A$14:AD$517,AD$3,FALSE)</f>
        <v>0</v>
      </c>
      <c r="AE10" s="47">
        <f>VLOOKUP($A10,'1v -ostali'!$A$14:AD$517,AE$3,FALSE)</f>
        <v>0</v>
      </c>
      <c r="AF10" s="47">
        <f t="shared" si="2"/>
        <v>0</v>
      </c>
      <c r="AG10" s="47">
        <f>VLOOKUP($A10,'1v -ostali'!$A$14:AD$517,AG$3,FALSE)/12</f>
        <v>0</v>
      </c>
      <c r="AH10" s="47">
        <f>VLOOKUP($A10,'1v -ostali'!$A$14:AD$517,AH$3,FALSE)</f>
        <v>0</v>
      </c>
      <c r="AI10" s="47">
        <f t="shared" si="3"/>
        <v>0</v>
      </c>
      <c r="AJ10" s="47">
        <f t="shared" si="4"/>
        <v>0</v>
      </c>
      <c r="AK10" s="47">
        <f>+IFERROR(AI10*(100+'1v -ostali'!$C$6)/100,"")</f>
        <v>0</v>
      </c>
      <c r="AL10" s="47">
        <f>+IFERROR(AJ10*(100+'1v -ostali'!$C$6)/100,"")</f>
        <v>0</v>
      </c>
    </row>
    <row r="11" spans="1:38" x14ac:dyDescent="0.2">
      <c r="A11">
        <f>+IF(MAX(A$4:A10)+1&lt;=A$1,A10+1,0)</f>
        <v>0</v>
      </c>
      <c r="B11" s="276">
        <f t="shared" si="5"/>
        <v>0</v>
      </c>
      <c r="C11">
        <f t="shared" si="6"/>
        <v>0</v>
      </c>
      <c r="D11" s="452">
        <f t="shared" si="7"/>
        <v>0</v>
      </c>
      <c r="E11">
        <f>IF(A11=0,0,+VLOOKUP($A11,'1v -ostali'!$A$14:$R$517,E$3,FALSE))</f>
        <v>0</v>
      </c>
      <c r="G11">
        <f>+VLOOKUP($A11,'1v -ostali'!$A$14:$R$517,G$3,FALSE)</f>
        <v>0</v>
      </c>
      <c r="H11">
        <f>+VLOOKUP($A11,'1v -ostali'!$A$14:$R$517,H$3,FALSE)</f>
        <v>0</v>
      </c>
      <c r="I11">
        <f>+VLOOKUP($A11,'1v -ostali'!$A$14:R$517,I$3,FALSE)</f>
        <v>0</v>
      </c>
      <c r="J11">
        <f>+VLOOKUP($A11,'1v -ostali'!$A$14:R$517,J$3,FALSE)</f>
        <v>0</v>
      </c>
      <c r="K11">
        <f>+VLOOKUP($A11,'1v -ostali'!$A$14:R$517,K$3,FALSE)</f>
        <v>0</v>
      </c>
      <c r="L11" t="str">
        <f>+IF(K11&gt;0,VLOOKUP($A11,'1v -ostali'!$A$14:R$517,L$3,FALSE),"")</f>
        <v/>
      </c>
      <c r="M11" t="str">
        <f>+IF(K11&gt;0,VLOOKUP($A11,'1v -ostali'!$A$14:R$517,M$3,FALSE),"")</f>
        <v/>
      </c>
      <c r="N11">
        <f>+VLOOKUP($A11,'1v -ostali'!$A$14:R$517,K$3,FALSE)</f>
        <v>0</v>
      </c>
      <c r="O11">
        <f>IF(K11&gt;0,"",VLOOKUP($A11,'1v -ostali'!$A$14:R$517,O$3,FALSE))</f>
        <v>0</v>
      </c>
      <c r="P11">
        <f>IF(K11&gt;0,"",VLOOKUP($A11,'1v -ostali'!$A$14:R$517,P$3,FALSE))</f>
        <v>0</v>
      </c>
      <c r="T11" s="47">
        <f>VLOOKUP($A11,'1v -ostali'!$A$14:AD$517,T$3,FALSE)</f>
        <v>0</v>
      </c>
      <c r="U11" s="47">
        <f>VLOOKUP($A11,'1v -ostali'!$A$14:AD$517,U$3,FALSE)</f>
        <v>0</v>
      </c>
      <c r="V11" s="47">
        <f t="shared" si="0"/>
        <v>0</v>
      </c>
      <c r="W11" s="47">
        <f>VLOOKUP($A11,'1v -ostali'!$A$14:AD$517,W$3,FALSE)/12</f>
        <v>0</v>
      </c>
      <c r="X11" s="47">
        <f>VLOOKUP($A11,'1v -ostali'!$A$14:AD$517,X$3,FALSE)</f>
        <v>0</v>
      </c>
      <c r="Y11" s="47">
        <f>VLOOKUP($A11,'1v -ostali'!$A$14:AD$517,Y$3,FALSE)</f>
        <v>0</v>
      </c>
      <c r="Z11" s="47">
        <f>VLOOKUP($A11,'1v -ostali'!$A$14:AD$517,Z$3,FALSE)</f>
        <v>0</v>
      </c>
      <c r="AA11" s="47">
        <f t="shared" si="1"/>
        <v>0</v>
      </c>
      <c r="AB11" s="47">
        <f>VLOOKUP($A11,'1v -ostali'!$A$14:AD$517,AB$3,FALSE)/12</f>
        <v>0</v>
      </c>
      <c r="AC11" s="47">
        <f>VLOOKUP($A11,'1v -ostali'!$A$14:AD$517,AC$3,FALSE)</f>
        <v>0</v>
      </c>
      <c r="AD11" s="47">
        <f>VLOOKUP($A11,'1v -ostali'!$A$14:AD$517,AD$3,FALSE)</f>
        <v>0</v>
      </c>
      <c r="AE11" s="47">
        <f>VLOOKUP($A11,'1v -ostali'!$A$14:AD$517,AE$3,FALSE)</f>
        <v>0</v>
      </c>
      <c r="AF11" s="47">
        <f t="shared" si="2"/>
        <v>0</v>
      </c>
      <c r="AG11" s="47">
        <f>VLOOKUP($A11,'1v -ostali'!$A$14:AD$517,AG$3,FALSE)/12</f>
        <v>0</v>
      </c>
      <c r="AH11" s="47">
        <f>VLOOKUP($A11,'1v -ostali'!$A$14:AD$517,AH$3,FALSE)</f>
        <v>0</v>
      </c>
      <c r="AI11" s="47">
        <f t="shared" si="3"/>
        <v>0</v>
      </c>
      <c r="AJ11" s="47">
        <f t="shared" si="4"/>
        <v>0</v>
      </c>
      <c r="AK11" s="47">
        <f>+IFERROR(AI11*(100+'1v -ostali'!$C$6)/100,"")</f>
        <v>0</v>
      </c>
      <c r="AL11" s="47">
        <f>+IFERROR(AJ11*(100+'1v -ostali'!$C$6)/100,"")</f>
        <v>0</v>
      </c>
    </row>
    <row r="12" spans="1:38" x14ac:dyDescent="0.2">
      <c r="A12">
        <f>+IF(MAX(A$4:A11)+1&lt;=A$1,A11+1,0)</f>
        <v>0</v>
      </c>
      <c r="B12" s="276">
        <f t="shared" si="5"/>
        <v>0</v>
      </c>
      <c r="C12">
        <f t="shared" si="6"/>
        <v>0</v>
      </c>
      <c r="D12" s="452">
        <f t="shared" si="7"/>
        <v>0</v>
      </c>
      <c r="E12">
        <f>IF(A12=0,0,+VLOOKUP($A12,'1v -ostali'!$A$14:$R$517,E$3,FALSE))</f>
        <v>0</v>
      </c>
      <c r="G12">
        <f>+VLOOKUP($A12,'1v -ostali'!$A$14:$R$517,G$3,FALSE)</f>
        <v>0</v>
      </c>
      <c r="H12">
        <f>+VLOOKUP($A12,'1v -ostali'!$A$14:$R$517,H$3,FALSE)</f>
        <v>0</v>
      </c>
      <c r="I12">
        <f>+VLOOKUP($A12,'1v -ostali'!$A$14:R$517,I$3,FALSE)</f>
        <v>0</v>
      </c>
      <c r="J12">
        <f>+VLOOKUP($A12,'1v -ostali'!$A$14:R$517,J$3,FALSE)</f>
        <v>0</v>
      </c>
      <c r="K12">
        <f>+VLOOKUP($A12,'1v -ostali'!$A$14:R$517,K$3,FALSE)</f>
        <v>0</v>
      </c>
      <c r="L12" t="str">
        <f>+IF(K12&gt;0,VLOOKUP($A12,'1v -ostali'!$A$14:R$517,L$3,FALSE),"")</f>
        <v/>
      </c>
      <c r="M12" t="str">
        <f>+IF(K12&gt;0,VLOOKUP($A12,'1v -ostali'!$A$14:R$517,M$3,FALSE),"")</f>
        <v/>
      </c>
      <c r="N12">
        <f>+VLOOKUP($A12,'1v -ostali'!$A$14:R$517,K$3,FALSE)</f>
        <v>0</v>
      </c>
      <c r="O12">
        <f>IF(K12&gt;0,"",VLOOKUP($A12,'1v -ostali'!$A$14:R$517,O$3,FALSE))</f>
        <v>0</v>
      </c>
      <c r="P12">
        <f>IF(K12&gt;0,"",VLOOKUP($A12,'1v -ostali'!$A$14:R$517,P$3,FALSE))</f>
        <v>0</v>
      </c>
      <c r="T12" s="47">
        <f>VLOOKUP($A12,'1v -ostali'!$A$14:AD$517,T$3,FALSE)</f>
        <v>0</v>
      </c>
      <c r="U12" s="47">
        <f>VLOOKUP($A12,'1v -ostali'!$A$14:AD$517,U$3,FALSE)</f>
        <v>0</v>
      </c>
      <c r="V12" s="47">
        <f t="shared" si="0"/>
        <v>0</v>
      </c>
      <c r="W12" s="47">
        <f>VLOOKUP($A12,'1v -ostali'!$A$14:AD$517,W$3,FALSE)/12</f>
        <v>0</v>
      </c>
      <c r="X12" s="47">
        <f>VLOOKUP($A12,'1v -ostali'!$A$14:AD$517,X$3,FALSE)</f>
        <v>0</v>
      </c>
      <c r="Y12" s="47">
        <f>VLOOKUP($A12,'1v -ostali'!$A$14:AD$517,Y$3,FALSE)</f>
        <v>0</v>
      </c>
      <c r="Z12" s="47">
        <f>VLOOKUP($A12,'1v -ostali'!$A$14:AD$517,Z$3,FALSE)</f>
        <v>0</v>
      </c>
      <c r="AA12" s="47">
        <f t="shared" si="1"/>
        <v>0</v>
      </c>
      <c r="AB12" s="47">
        <f>VLOOKUP($A12,'1v -ostali'!$A$14:AD$517,AB$3,FALSE)/12</f>
        <v>0</v>
      </c>
      <c r="AC12" s="47">
        <f>VLOOKUP($A12,'1v -ostali'!$A$14:AD$517,AC$3,FALSE)</f>
        <v>0</v>
      </c>
      <c r="AD12" s="47">
        <f>VLOOKUP($A12,'1v -ostali'!$A$14:AD$517,AD$3,FALSE)</f>
        <v>0</v>
      </c>
      <c r="AE12" s="47">
        <f>VLOOKUP($A12,'1v -ostali'!$A$14:AD$517,AE$3,FALSE)</f>
        <v>0</v>
      </c>
      <c r="AF12" s="47">
        <f t="shared" si="2"/>
        <v>0</v>
      </c>
      <c r="AG12" s="47">
        <f>VLOOKUP($A12,'1v -ostali'!$A$14:AD$517,AG$3,FALSE)/12</f>
        <v>0</v>
      </c>
      <c r="AH12" s="47">
        <f>VLOOKUP($A12,'1v -ostali'!$A$14:AD$517,AH$3,FALSE)</f>
        <v>0</v>
      </c>
      <c r="AI12" s="47">
        <f t="shared" si="3"/>
        <v>0</v>
      </c>
      <c r="AJ12" s="47">
        <f t="shared" si="4"/>
        <v>0</v>
      </c>
      <c r="AK12" s="47">
        <f>+IFERROR(AI12*(100+'1v -ostali'!$C$6)/100,"")</f>
        <v>0</v>
      </c>
      <c r="AL12" s="47">
        <f>+IFERROR(AJ12*(100+'1v -ostali'!$C$6)/100,"")</f>
        <v>0</v>
      </c>
    </row>
    <row r="13" spans="1:38" x14ac:dyDescent="0.2">
      <c r="A13">
        <f>+IF(MAX(A$5:A12)+1&lt;=A$1,A12+1,0)</f>
        <v>0</v>
      </c>
      <c r="B13" s="276">
        <f t="shared" si="5"/>
        <v>0</v>
      </c>
      <c r="C13">
        <f t="shared" si="6"/>
        <v>0</v>
      </c>
      <c r="D13" s="452">
        <f t="shared" si="7"/>
        <v>0</v>
      </c>
      <c r="E13">
        <f>IF(A13=0,0,+VLOOKUP($A13,'1v -ostali'!$A$14:$R$517,E$3,FALSE))</f>
        <v>0</v>
      </c>
      <c r="G13">
        <f>+VLOOKUP($A13,'1v -ostali'!$A$14:$R$517,G$3,FALSE)</f>
        <v>0</v>
      </c>
      <c r="H13">
        <f>+VLOOKUP($A13,'1v -ostali'!$A$14:$R$517,H$3,FALSE)</f>
        <v>0</v>
      </c>
      <c r="I13">
        <f>+VLOOKUP($A13,'1v -ostali'!$A$14:R$517,I$3,FALSE)</f>
        <v>0</v>
      </c>
      <c r="J13">
        <f>+VLOOKUP($A13,'1v -ostali'!$A$14:R$517,J$3,FALSE)</f>
        <v>0</v>
      </c>
      <c r="K13">
        <f>+VLOOKUP($A13,'1v -ostali'!$A$14:R$517,K$3,FALSE)</f>
        <v>0</v>
      </c>
      <c r="L13" t="str">
        <f>+IF(K13&gt;0,VLOOKUP($A13,'1v -ostali'!$A$14:R$517,L$3,FALSE),"")</f>
        <v/>
      </c>
      <c r="M13" t="str">
        <f>+IF(K13&gt;0,VLOOKUP($A13,'1v -ostali'!$A$14:R$517,M$3,FALSE),"")</f>
        <v/>
      </c>
      <c r="N13">
        <f>+VLOOKUP($A13,'1v -ostali'!$A$14:R$517,K$3,FALSE)</f>
        <v>0</v>
      </c>
      <c r="O13">
        <f>IF(K13&gt;0,"",VLOOKUP($A13,'1v -ostali'!$A$14:R$517,O$3,FALSE))</f>
        <v>0</v>
      </c>
      <c r="P13">
        <f>IF(K13&gt;0,"",VLOOKUP($A13,'1v -ostali'!$A$14:R$517,P$3,FALSE))</f>
        <v>0</v>
      </c>
      <c r="T13" s="47">
        <f>VLOOKUP($A13,'1v -ostali'!$A$14:AD$517,T$3,FALSE)</f>
        <v>0</v>
      </c>
      <c r="U13" s="47">
        <f>VLOOKUP($A13,'1v -ostali'!$A$14:AD$517,U$3,FALSE)</f>
        <v>0</v>
      </c>
      <c r="V13" s="47">
        <f t="shared" si="0"/>
        <v>0</v>
      </c>
      <c r="W13" s="47">
        <f>VLOOKUP($A13,'1v -ostali'!$A$14:AD$517,W$3,FALSE)/12</f>
        <v>0</v>
      </c>
      <c r="X13" s="47">
        <f>VLOOKUP($A13,'1v -ostali'!$A$14:AD$517,X$3,FALSE)</f>
        <v>0</v>
      </c>
      <c r="Y13" s="47">
        <f>VLOOKUP($A13,'1v -ostali'!$A$14:AD$517,Y$3,FALSE)</f>
        <v>0</v>
      </c>
      <c r="Z13" s="47">
        <f>VLOOKUP($A13,'1v -ostali'!$A$14:AD$517,Z$3,FALSE)</f>
        <v>0</v>
      </c>
      <c r="AA13" s="47">
        <f t="shared" si="1"/>
        <v>0</v>
      </c>
      <c r="AB13" s="47">
        <f>VLOOKUP($A13,'1v -ostali'!$A$14:AD$517,AB$3,FALSE)/12</f>
        <v>0</v>
      </c>
      <c r="AC13" s="47">
        <f>VLOOKUP($A13,'1v -ostali'!$A$14:AD$517,AC$3,FALSE)</f>
        <v>0</v>
      </c>
      <c r="AD13" s="47">
        <f>VLOOKUP($A13,'1v -ostali'!$A$14:AD$517,AD$3,FALSE)</f>
        <v>0</v>
      </c>
      <c r="AE13" s="47">
        <f>VLOOKUP($A13,'1v -ostali'!$A$14:AD$517,AE$3,FALSE)</f>
        <v>0</v>
      </c>
      <c r="AF13" s="47">
        <f t="shared" si="2"/>
        <v>0</v>
      </c>
      <c r="AG13" s="47">
        <f>VLOOKUP($A13,'1v -ostali'!$A$14:AD$517,AG$3,FALSE)/12</f>
        <v>0</v>
      </c>
      <c r="AH13" s="47">
        <f>VLOOKUP($A13,'1v -ostali'!$A$14:AD$517,AH$3,FALSE)</f>
        <v>0</v>
      </c>
      <c r="AI13" s="47">
        <f t="shared" si="3"/>
        <v>0</v>
      </c>
      <c r="AJ13" s="47">
        <f t="shared" si="4"/>
        <v>0</v>
      </c>
      <c r="AK13" s="47">
        <f>+IFERROR(AI13*(100+'1v -ostali'!$C$6)/100,"")</f>
        <v>0</v>
      </c>
      <c r="AL13" s="47">
        <f>+IFERROR(AJ13*(100+'1v -ostali'!$C$6)/100,"")</f>
        <v>0</v>
      </c>
    </row>
    <row r="14" spans="1:38" x14ac:dyDescent="0.2">
      <c r="A14">
        <f>+IF(MAX(A$5:A13)+1&lt;=A$1,A13+1,0)</f>
        <v>0</v>
      </c>
      <c r="B14" s="276">
        <f t="shared" si="5"/>
        <v>0</v>
      </c>
      <c r="C14">
        <f t="shared" si="6"/>
        <v>0</v>
      </c>
      <c r="D14" s="452">
        <f t="shared" si="7"/>
        <v>0</v>
      </c>
      <c r="E14">
        <f>IF(A14=0,0,+VLOOKUP($A14,'1v -ostali'!$A$14:$R$517,E$3,FALSE))</f>
        <v>0</v>
      </c>
      <c r="G14">
        <f>+VLOOKUP($A14,'1v -ostali'!$A$14:$R$517,G$3,FALSE)</f>
        <v>0</v>
      </c>
      <c r="H14">
        <f>+VLOOKUP($A14,'1v -ostali'!$A$14:$R$517,H$3,FALSE)</f>
        <v>0</v>
      </c>
      <c r="I14">
        <f>+VLOOKUP($A14,'1v -ostali'!$A$14:R$517,I$3,FALSE)</f>
        <v>0</v>
      </c>
      <c r="J14">
        <f>+VLOOKUP($A14,'1v -ostali'!$A$14:R$517,J$3,FALSE)</f>
        <v>0</v>
      </c>
      <c r="K14">
        <f>+VLOOKUP($A14,'1v -ostali'!$A$14:R$517,K$3,FALSE)</f>
        <v>0</v>
      </c>
      <c r="L14" t="str">
        <f>+IF(K14&gt;0,VLOOKUP($A14,'1v -ostali'!$A$14:R$517,L$3,FALSE),"")</f>
        <v/>
      </c>
      <c r="M14" t="str">
        <f>+IF(K14&gt;0,VLOOKUP($A14,'1v -ostali'!$A$14:R$517,M$3,FALSE),"")</f>
        <v/>
      </c>
      <c r="N14">
        <f>+VLOOKUP($A14,'1v -ostali'!$A$14:R$517,K$3,FALSE)</f>
        <v>0</v>
      </c>
      <c r="O14">
        <f>IF(K14&gt;0,"",VLOOKUP($A14,'1v -ostali'!$A$14:R$517,O$3,FALSE))</f>
        <v>0</v>
      </c>
      <c r="P14">
        <f>IF(K14&gt;0,"",VLOOKUP($A14,'1v -ostali'!$A$14:R$517,P$3,FALSE))</f>
        <v>0</v>
      </c>
      <c r="T14" s="47">
        <f>VLOOKUP($A14,'1v -ostali'!$A$14:AD$517,T$3,FALSE)</f>
        <v>0</v>
      </c>
      <c r="U14" s="47">
        <f>VLOOKUP($A14,'1v -ostali'!$A$14:AD$517,U$3,FALSE)</f>
        <v>0</v>
      </c>
      <c r="V14" s="47">
        <f t="shared" si="0"/>
        <v>0</v>
      </c>
      <c r="W14" s="47">
        <f>VLOOKUP($A14,'1v -ostali'!$A$14:AD$517,W$3,FALSE)/12</f>
        <v>0</v>
      </c>
      <c r="X14" s="47">
        <f>VLOOKUP($A14,'1v -ostali'!$A$14:AD$517,X$3,FALSE)</f>
        <v>0</v>
      </c>
      <c r="Y14" s="47">
        <f>VLOOKUP($A14,'1v -ostali'!$A$14:AD$517,Y$3,FALSE)</f>
        <v>0</v>
      </c>
      <c r="Z14" s="47">
        <f>VLOOKUP($A14,'1v -ostali'!$A$14:AD$517,Z$3,FALSE)</f>
        <v>0</v>
      </c>
      <c r="AA14" s="47">
        <f t="shared" si="1"/>
        <v>0</v>
      </c>
      <c r="AB14" s="47">
        <f>VLOOKUP($A14,'1v -ostali'!$A$14:AD$517,AB$3,FALSE)/12</f>
        <v>0</v>
      </c>
      <c r="AC14" s="47">
        <f>VLOOKUP($A14,'1v -ostali'!$A$14:AD$517,AC$3,FALSE)</f>
        <v>0</v>
      </c>
      <c r="AD14" s="47">
        <f>VLOOKUP($A14,'1v -ostali'!$A$14:AD$517,AD$3,FALSE)</f>
        <v>0</v>
      </c>
      <c r="AE14" s="47">
        <f>VLOOKUP($A14,'1v -ostali'!$A$14:AD$517,AE$3,FALSE)</f>
        <v>0</v>
      </c>
      <c r="AF14" s="47">
        <f t="shared" si="2"/>
        <v>0</v>
      </c>
      <c r="AG14" s="47">
        <f>VLOOKUP($A14,'1v -ostali'!$A$14:AD$517,AG$3,FALSE)/12</f>
        <v>0</v>
      </c>
      <c r="AH14" s="47">
        <f>VLOOKUP($A14,'1v -ostali'!$A$14:AD$517,AH$3,FALSE)</f>
        <v>0</v>
      </c>
      <c r="AI14" s="47">
        <f t="shared" si="3"/>
        <v>0</v>
      </c>
      <c r="AJ14" s="47">
        <f t="shared" si="4"/>
        <v>0</v>
      </c>
      <c r="AK14" s="47">
        <f>+IFERROR(AI14*(100+'1v -ostali'!$C$6)/100,"")</f>
        <v>0</v>
      </c>
      <c r="AL14" s="47">
        <f>+IFERROR(AJ14*(100+'1v -ostali'!$C$6)/100,"")</f>
        <v>0</v>
      </c>
    </row>
    <row r="15" spans="1:38" x14ac:dyDescent="0.2">
      <c r="A15">
        <f>+IF(MAX(A$5:A14)+1&lt;=A$1,A14+1,0)</f>
        <v>0</v>
      </c>
      <c r="B15" s="276">
        <f t="shared" si="5"/>
        <v>0</v>
      </c>
      <c r="C15">
        <f t="shared" si="6"/>
        <v>0</v>
      </c>
      <c r="D15" s="452">
        <f t="shared" si="7"/>
        <v>0</v>
      </c>
      <c r="E15">
        <f>IF(A15=0,0,+VLOOKUP($A15,'1v -ostali'!$A$14:$R$517,E$3,FALSE))</f>
        <v>0</v>
      </c>
      <c r="G15">
        <f>+VLOOKUP($A15,'1v -ostali'!$A$14:$R$517,G$3,FALSE)</f>
        <v>0</v>
      </c>
      <c r="H15">
        <f>+VLOOKUP($A15,'1v -ostali'!$A$14:$R$517,H$3,FALSE)</f>
        <v>0</v>
      </c>
      <c r="I15">
        <f>+VLOOKUP($A15,'1v -ostali'!$A$14:R$517,I$3,FALSE)</f>
        <v>0</v>
      </c>
      <c r="J15">
        <f>+VLOOKUP($A15,'1v -ostali'!$A$14:R$517,J$3,FALSE)</f>
        <v>0</v>
      </c>
      <c r="K15">
        <f>+VLOOKUP($A15,'1v -ostali'!$A$14:R$517,K$3,FALSE)</f>
        <v>0</v>
      </c>
      <c r="L15" t="str">
        <f>+IF(K15&gt;0,VLOOKUP($A15,'1v -ostali'!$A$14:R$517,L$3,FALSE),"")</f>
        <v/>
      </c>
      <c r="M15" t="str">
        <f>+IF(K15&gt;0,VLOOKUP($A15,'1v -ostali'!$A$14:R$517,M$3,FALSE),"")</f>
        <v/>
      </c>
      <c r="N15">
        <f>+VLOOKUP($A15,'1v -ostali'!$A$14:R$517,K$3,FALSE)</f>
        <v>0</v>
      </c>
      <c r="O15">
        <f>IF(K15&gt;0,"",VLOOKUP($A15,'1v -ostali'!$A$14:R$517,O$3,FALSE))</f>
        <v>0</v>
      </c>
      <c r="P15">
        <f>IF(K15&gt;0,"",VLOOKUP($A15,'1v -ostali'!$A$14:R$517,P$3,FALSE))</f>
        <v>0</v>
      </c>
      <c r="T15" s="47">
        <f>VLOOKUP($A15,'1v -ostali'!$A$14:AD$517,T$3,FALSE)</f>
        <v>0</v>
      </c>
      <c r="U15" s="47">
        <f>VLOOKUP($A15,'1v -ostali'!$A$14:AD$517,U$3,FALSE)</f>
        <v>0</v>
      </c>
      <c r="V15" s="47">
        <f t="shared" si="0"/>
        <v>0</v>
      </c>
      <c r="W15" s="47">
        <f>VLOOKUP($A15,'1v -ostali'!$A$14:AD$517,W$3,FALSE)/12</f>
        <v>0</v>
      </c>
      <c r="X15" s="47">
        <f>VLOOKUP($A15,'1v -ostali'!$A$14:AD$517,X$3,FALSE)</f>
        <v>0</v>
      </c>
      <c r="Y15" s="47">
        <f>VLOOKUP($A15,'1v -ostali'!$A$14:AD$517,Y$3,FALSE)</f>
        <v>0</v>
      </c>
      <c r="Z15" s="47">
        <f>VLOOKUP($A15,'1v -ostali'!$A$14:AD$517,Z$3,FALSE)</f>
        <v>0</v>
      </c>
      <c r="AA15" s="47">
        <f t="shared" si="1"/>
        <v>0</v>
      </c>
      <c r="AB15" s="47">
        <f>VLOOKUP($A15,'1v -ostali'!$A$14:AD$517,AB$3,FALSE)/12</f>
        <v>0</v>
      </c>
      <c r="AC15" s="47">
        <f>VLOOKUP($A15,'1v -ostali'!$A$14:AD$517,AC$3,FALSE)</f>
        <v>0</v>
      </c>
      <c r="AD15" s="47">
        <f>VLOOKUP($A15,'1v -ostali'!$A$14:AD$517,AD$3,FALSE)</f>
        <v>0</v>
      </c>
      <c r="AE15" s="47">
        <f>VLOOKUP($A15,'1v -ostali'!$A$14:AD$517,AE$3,FALSE)</f>
        <v>0</v>
      </c>
      <c r="AF15" s="47">
        <f t="shared" si="2"/>
        <v>0</v>
      </c>
      <c r="AG15" s="47">
        <f>VLOOKUP($A15,'1v -ostali'!$A$14:AD$517,AG$3,FALSE)/12</f>
        <v>0</v>
      </c>
      <c r="AH15" s="47">
        <f>VLOOKUP($A15,'1v -ostali'!$A$14:AD$517,AH$3,FALSE)</f>
        <v>0</v>
      </c>
      <c r="AI15" s="47">
        <f t="shared" si="3"/>
        <v>0</v>
      </c>
      <c r="AJ15" s="47">
        <f t="shared" si="4"/>
        <v>0</v>
      </c>
      <c r="AK15" s="47">
        <f>+IFERROR(AI15*(100+'1v -ostali'!$C$6)/100,"")</f>
        <v>0</v>
      </c>
      <c r="AL15" s="47">
        <f>+IFERROR(AJ15*(100+'1v -ostali'!$C$6)/100,"")</f>
        <v>0</v>
      </c>
    </row>
    <row r="16" spans="1:38" x14ac:dyDescent="0.2">
      <c r="A16">
        <f>+IF(MAX(A$5:A15)+1&lt;=A$1,A15+1,0)</f>
        <v>0</v>
      </c>
      <c r="B16" s="276">
        <f t="shared" si="5"/>
        <v>0</v>
      </c>
      <c r="C16">
        <f t="shared" si="6"/>
        <v>0</v>
      </c>
      <c r="D16" s="452">
        <f t="shared" si="7"/>
        <v>0</v>
      </c>
      <c r="E16">
        <f>IF(A16=0,0,+VLOOKUP($A16,'1v -ostali'!$A$14:$R$517,E$3,FALSE))</f>
        <v>0</v>
      </c>
      <c r="G16">
        <f>+VLOOKUP($A16,'1v -ostali'!$A$14:$R$517,G$3,FALSE)</f>
        <v>0</v>
      </c>
      <c r="H16">
        <f>+VLOOKUP($A16,'1v -ostali'!$A$14:$R$517,H$3,FALSE)</f>
        <v>0</v>
      </c>
      <c r="I16">
        <f>+VLOOKUP($A16,'1v -ostali'!$A$14:R$517,I$3,FALSE)</f>
        <v>0</v>
      </c>
      <c r="J16">
        <f>+VLOOKUP($A16,'1v -ostali'!$A$14:R$517,J$3,FALSE)</f>
        <v>0</v>
      </c>
      <c r="K16">
        <f>+VLOOKUP($A16,'1v -ostali'!$A$14:R$517,K$3,FALSE)</f>
        <v>0</v>
      </c>
      <c r="L16" t="str">
        <f>+IF(K16&gt;0,VLOOKUP($A16,'1v -ostali'!$A$14:R$517,L$3,FALSE),"")</f>
        <v/>
      </c>
      <c r="M16" t="str">
        <f>+IF(K16&gt;0,VLOOKUP($A16,'1v -ostali'!$A$14:R$517,M$3,FALSE),"")</f>
        <v/>
      </c>
      <c r="N16">
        <f>+VLOOKUP($A16,'1v -ostali'!$A$14:R$517,K$3,FALSE)</f>
        <v>0</v>
      </c>
      <c r="O16">
        <f>IF(K16&gt;0,"",VLOOKUP($A16,'1v -ostali'!$A$14:R$517,O$3,FALSE))</f>
        <v>0</v>
      </c>
      <c r="P16">
        <f>IF(K16&gt;0,"",VLOOKUP($A16,'1v -ostali'!$A$14:R$517,P$3,FALSE))</f>
        <v>0</v>
      </c>
      <c r="T16" s="47">
        <f>VLOOKUP($A16,'1v -ostali'!$A$14:AD$517,T$3,FALSE)</f>
        <v>0</v>
      </c>
      <c r="U16" s="47">
        <f>VLOOKUP($A16,'1v -ostali'!$A$14:AD$517,U$3,FALSE)</f>
        <v>0</v>
      </c>
      <c r="V16" s="47">
        <f t="shared" si="0"/>
        <v>0</v>
      </c>
      <c r="W16" s="47">
        <f>VLOOKUP($A16,'1v -ostali'!$A$14:AD$517,W$3,FALSE)/12</f>
        <v>0</v>
      </c>
      <c r="X16" s="47">
        <f>VLOOKUP($A16,'1v -ostali'!$A$14:AD$517,X$3,FALSE)</f>
        <v>0</v>
      </c>
      <c r="Y16" s="47">
        <f>VLOOKUP($A16,'1v -ostali'!$A$14:AD$517,Y$3,FALSE)</f>
        <v>0</v>
      </c>
      <c r="Z16" s="47">
        <f>VLOOKUP($A16,'1v -ostali'!$A$14:AD$517,Z$3,FALSE)</f>
        <v>0</v>
      </c>
      <c r="AA16" s="47">
        <f t="shared" si="1"/>
        <v>0</v>
      </c>
      <c r="AB16" s="47">
        <f>VLOOKUP($A16,'1v -ostali'!$A$14:AD$517,AB$3,FALSE)/12</f>
        <v>0</v>
      </c>
      <c r="AC16" s="47">
        <f>VLOOKUP($A16,'1v -ostali'!$A$14:AD$517,AC$3,FALSE)</f>
        <v>0</v>
      </c>
      <c r="AD16" s="47">
        <f>VLOOKUP($A16,'1v -ostali'!$A$14:AD$517,AD$3,FALSE)</f>
        <v>0</v>
      </c>
      <c r="AE16" s="47">
        <f>VLOOKUP($A16,'1v -ostali'!$A$14:AD$517,AE$3,FALSE)</f>
        <v>0</v>
      </c>
      <c r="AF16" s="47">
        <f t="shared" si="2"/>
        <v>0</v>
      </c>
      <c r="AG16" s="47">
        <f>VLOOKUP($A16,'1v -ostali'!$A$14:AD$517,AG$3,FALSE)/12</f>
        <v>0</v>
      </c>
      <c r="AH16" s="47">
        <f>VLOOKUP($A16,'1v -ostali'!$A$14:AD$517,AH$3,FALSE)</f>
        <v>0</v>
      </c>
      <c r="AI16" s="47">
        <f t="shared" si="3"/>
        <v>0</v>
      </c>
      <c r="AJ16" s="47">
        <f t="shared" si="4"/>
        <v>0</v>
      </c>
      <c r="AK16" s="47">
        <f>+IFERROR(AI16*(100+'1v -ostali'!$C$6)/100,"")</f>
        <v>0</v>
      </c>
      <c r="AL16" s="47">
        <f>+IFERROR(AJ16*(100+'1v -ostali'!$C$6)/100,"")</f>
        <v>0</v>
      </c>
    </row>
    <row r="17" spans="1:38" x14ac:dyDescent="0.2">
      <c r="A17">
        <f>+IF(MAX(A$5:A16)+1&lt;=A$1,A16+1,0)</f>
        <v>0</v>
      </c>
      <c r="B17" s="276">
        <f t="shared" si="5"/>
        <v>0</v>
      </c>
      <c r="C17">
        <f t="shared" si="6"/>
        <v>0</v>
      </c>
      <c r="D17" s="452">
        <f t="shared" si="7"/>
        <v>0</v>
      </c>
      <c r="E17">
        <f>IF(A17=0,0,+VLOOKUP($A17,'1v -ostali'!$A$14:$R$517,E$3,FALSE))</f>
        <v>0</v>
      </c>
      <c r="G17">
        <f>+VLOOKUP($A17,'1v -ostali'!$A$14:$R$517,G$3,FALSE)</f>
        <v>0</v>
      </c>
      <c r="H17">
        <f>+VLOOKUP($A17,'1v -ostali'!$A$14:$R$517,H$3,FALSE)</f>
        <v>0</v>
      </c>
      <c r="I17">
        <f>+VLOOKUP($A17,'1v -ostali'!$A$14:R$517,I$3,FALSE)</f>
        <v>0</v>
      </c>
      <c r="J17">
        <f>+VLOOKUP($A17,'1v -ostali'!$A$14:R$517,J$3,FALSE)</f>
        <v>0</v>
      </c>
      <c r="K17">
        <f>+VLOOKUP($A17,'1v -ostali'!$A$14:R$517,K$3,FALSE)</f>
        <v>0</v>
      </c>
      <c r="L17" t="str">
        <f>+IF(K17&gt;0,VLOOKUP($A17,'1v -ostali'!$A$14:R$517,L$3,FALSE),"")</f>
        <v/>
      </c>
      <c r="M17" t="str">
        <f>+IF(K17&gt;0,VLOOKUP($A17,'1v -ostali'!$A$14:R$517,M$3,FALSE),"")</f>
        <v/>
      </c>
      <c r="N17">
        <f>+VLOOKUP($A17,'1v -ostali'!$A$14:R$517,K$3,FALSE)</f>
        <v>0</v>
      </c>
      <c r="O17">
        <f>IF(K17&gt;0,"",VLOOKUP($A17,'1v -ostali'!$A$14:R$517,O$3,FALSE))</f>
        <v>0</v>
      </c>
      <c r="P17">
        <f>IF(K17&gt;0,"",VLOOKUP($A17,'1v -ostali'!$A$14:R$517,P$3,FALSE))</f>
        <v>0</v>
      </c>
      <c r="T17" s="47">
        <f>VLOOKUP($A17,'1v -ostali'!$A$14:AD$517,T$3,FALSE)</f>
        <v>0</v>
      </c>
      <c r="U17" s="47">
        <f>VLOOKUP($A17,'1v -ostali'!$A$14:AD$517,U$3,FALSE)</f>
        <v>0</v>
      </c>
      <c r="V17" s="47">
        <f t="shared" si="0"/>
        <v>0</v>
      </c>
      <c r="W17" s="47">
        <f>VLOOKUP($A17,'1v -ostali'!$A$14:AD$517,W$3,FALSE)/12</f>
        <v>0</v>
      </c>
      <c r="X17" s="47">
        <f>VLOOKUP($A17,'1v -ostali'!$A$14:AD$517,X$3,FALSE)</f>
        <v>0</v>
      </c>
      <c r="Y17" s="47">
        <f>VLOOKUP($A17,'1v -ostali'!$A$14:AD$517,Y$3,FALSE)</f>
        <v>0</v>
      </c>
      <c r="Z17" s="47">
        <f>VLOOKUP($A17,'1v -ostali'!$A$14:AD$517,Z$3,FALSE)</f>
        <v>0</v>
      </c>
      <c r="AA17" s="47">
        <f t="shared" si="1"/>
        <v>0</v>
      </c>
      <c r="AB17" s="47">
        <f>VLOOKUP($A17,'1v -ostali'!$A$14:AD$517,AB$3,FALSE)/12</f>
        <v>0</v>
      </c>
      <c r="AC17" s="47">
        <f>VLOOKUP($A17,'1v -ostali'!$A$14:AD$517,AC$3,FALSE)</f>
        <v>0</v>
      </c>
      <c r="AD17" s="47">
        <f>VLOOKUP($A17,'1v -ostali'!$A$14:AD$517,AD$3,FALSE)</f>
        <v>0</v>
      </c>
      <c r="AE17" s="47">
        <f>VLOOKUP($A17,'1v -ostali'!$A$14:AD$517,AE$3,FALSE)</f>
        <v>0</v>
      </c>
      <c r="AF17" s="47">
        <f t="shared" si="2"/>
        <v>0</v>
      </c>
      <c r="AG17" s="47">
        <f>VLOOKUP($A17,'1v -ostali'!$A$14:AD$517,AG$3,FALSE)/12</f>
        <v>0</v>
      </c>
      <c r="AH17" s="47">
        <f>VLOOKUP($A17,'1v -ostali'!$A$14:AD$517,AH$3,FALSE)</f>
        <v>0</v>
      </c>
      <c r="AI17" s="47">
        <f t="shared" si="3"/>
        <v>0</v>
      </c>
      <c r="AJ17" s="47">
        <f t="shared" si="4"/>
        <v>0</v>
      </c>
      <c r="AK17" s="47">
        <f>+IFERROR(AI17*(100+'1v -ostali'!$C$6)/100,"")</f>
        <v>0</v>
      </c>
      <c r="AL17" s="47">
        <f>+IFERROR(AJ17*(100+'1v -ostali'!$C$6)/100,"")</f>
        <v>0</v>
      </c>
    </row>
    <row r="18" spans="1:38" x14ac:dyDescent="0.2">
      <c r="A18">
        <f>+IF(MAX(A$5:A17)+1&lt;=A$1,A17+1,0)</f>
        <v>0</v>
      </c>
      <c r="B18" s="276">
        <f t="shared" si="5"/>
        <v>0</v>
      </c>
      <c r="C18">
        <f t="shared" si="6"/>
        <v>0</v>
      </c>
      <c r="D18" s="452">
        <f t="shared" si="7"/>
        <v>0</v>
      </c>
      <c r="E18">
        <f>IF(A18=0,0,+VLOOKUP($A18,'1v -ostali'!$A$14:$R$517,E$3,FALSE))</f>
        <v>0</v>
      </c>
      <c r="G18">
        <f>+VLOOKUP($A18,'1v -ostali'!$A$14:$R$517,G$3,FALSE)</f>
        <v>0</v>
      </c>
      <c r="H18">
        <f>+VLOOKUP($A18,'1v -ostali'!$A$14:$R$517,H$3,FALSE)</f>
        <v>0</v>
      </c>
      <c r="I18">
        <f>+VLOOKUP($A18,'1v -ostali'!$A$14:R$517,I$3,FALSE)</f>
        <v>0</v>
      </c>
      <c r="J18">
        <f>+VLOOKUP($A18,'1v -ostali'!$A$14:R$517,J$3,FALSE)</f>
        <v>0</v>
      </c>
      <c r="K18">
        <f>+VLOOKUP($A18,'1v -ostali'!$A$14:R$517,K$3,FALSE)</f>
        <v>0</v>
      </c>
      <c r="L18" t="str">
        <f>+IF(K18&gt;0,VLOOKUP($A18,'1v -ostali'!$A$14:R$517,L$3,FALSE),"")</f>
        <v/>
      </c>
      <c r="M18" t="str">
        <f>+IF(K18&gt;0,VLOOKUP($A18,'1v -ostali'!$A$14:R$517,M$3,FALSE),"")</f>
        <v/>
      </c>
      <c r="N18">
        <f>+VLOOKUP($A18,'1v -ostali'!$A$14:R$517,K$3,FALSE)</f>
        <v>0</v>
      </c>
      <c r="O18">
        <f>IF(K18&gt;0,"",VLOOKUP($A18,'1v -ostali'!$A$14:R$517,O$3,FALSE))</f>
        <v>0</v>
      </c>
      <c r="P18">
        <f>IF(K18&gt;0,"",VLOOKUP($A18,'1v -ostali'!$A$14:R$517,P$3,FALSE))</f>
        <v>0</v>
      </c>
      <c r="T18" s="47">
        <f>VLOOKUP($A18,'1v -ostali'!$A$14:AD$517,T$3,FALSE)</f>
        <v>0</v>
      </c>
      <c r="U18" s="47">
        <f>VLOOKUP($A18,'1v -ostali'!$A$14:AD$517,U$3,FALSE)</f>
        <v>0</v>
      </c>
      <c r="V18" s="47">
        <f t="shared" si="0"/>
        <v>0</v>
      </c>
      <c r="W18" s="47">
        <f>VLOOKUP($A18,'1v -ostali'!$A$14:AD$517,W$3,FALSE)/12</f>
        <v>0</v>
      </c>
      <c r="X18" s="47">
        <f>VLOOKUP($A18,'1v -ostali'!$A$14:AD$517,X$3,FALSE)</f>
        <v>0</v>
      </c>
      <c r="Y18" s="47">
        <f>VLOOKUP($A18,'1v -ostali'!$A$14:AD$517,Y$3,FALSE)</f>
        <v>0</v>
      </c>
      <c r="Z18" s="47">
        <f>VLOOKUP($A18,'1v -ostali'!$A$14:AD$517,Z$3,FALSE)</f>
        <v>0</v>
      </c>
      <c r="AA18" s="47">
        <f t="shared" si="1"/>
        <v>0</v>
      </c>
      <c r="AB18" s="47">
        <f>VLOOKUP($A18,'1v -ostali'!$A$14:AD$517,AB$3,FALSE)/12</f>
        <v>0</v>
      </c>
      <c r="AC18" s="47">
        <f>VLOOKUP($A18,'1v -ostali'!$A$14:AD$517,AC$3,FALSE)</f>
        <v>0</v>
      </c>
      <c r="AD18" s="47">
        <f>VLOOKUP($A18,'1v -ostali'!$A$14:AD$517,AD$3,FALSE)</f>
        <v>0</v>
      </c>
      <c r="AE18" s="47">
        <f>VLOOKUP($A18,'1v -ostali'!$A$14:AD$517,AE$3,FALSE)</f>
        <v>0</v>
      </c>
      <c r="AF18" s="47">
        <f t="shared" si="2"/>
        <v>0</v>
      </c>
      <c r="AG18" s="47">
        <f>VLOOKUP($A18,'1v -ostali'!$A$14:AD$517,AG$3,FALSE)/12</f>
        <v>0</v>
      </c>
      <c r="AH18" s="47">
        <f>VLOOKUP($A18,'1v -ostali'!$A$14:AD$517,AH$3,FALSE)</f>
        <v>0</v>
      </c>
      <c r="AI18" s="47">
        <f t="shared" si="3"/>
        <v>0</v>
      </c>
      <c r="AJ18" s="47">
        <f t="shared" si="4"/>
        <v>0</v>
      </c>
      <c r="AK18" s="47">
        <f>+IFERROR(AI18*(100+'1v -ostali'!$C$6)/100,"")</f>
        <v>0</v>
      </c>
      <c r="AL18" s="47">
        <f>+IFERROR(AJ18*(100+'1v -ostali'!$C$6)/100,"")</f>
        <v>0</v>
      </c>
    </row>
    <row r="19" spans="1:38" x14ac:dyDescent="0.2">
      <c r="A19">
        <f>+IF(MAX(A$5:A18)+1&lt;=A$1,A18+1,0)</f>
        <v>0</v>
      </c>
      <c r="B19" s="276">
        <f t="shared" si="5"/>
        <v>0</v>
      </c>
      <c r="C19">
        <f t="shared" si="6"/>
        <v>0</v>
      </c>
      <c r="D19" s="452">
        <f t="shared" si="7"/>
        <v>0</v>
      </c>
      <c r="E19">
        <f>IF(A19=0,0,+VLOOKUP($A19,'1v -ostali'!$A$14:$R$517,E$3,FALSE))</f>
        <v>0</v>
      </c>
      <c r="G19">
        <f>+VLOOKUP($A19,'1v -ostali'!$A$14:$R$517,G$3,FALSE)</f>
        <v>0</v>
      </c>
      <c r="H19">
        <f>+VLOOKUP($A19,'1v -ostali'!$A$14:$R$517,H$3,FALSE)</f>
        <v>0</v>
      </c>
      <c r="I19">
        <f>+VLOOKUP($A19,'1v -ostali'!$A$14:R$517,I$3,FALSE)</f>
        <v>0</v>
      </c>
      <c r="J19">
        <f>+VLOOKUP($A19,'1v -ostali'!$A$14:R$517,J$3,FALSE)</f>
        <v>0</v>
      </c>
      <c r="K19">
        <f>+VLOOKUP($A19,'1v -ostali'!$A$14:R$517,K$3,FALSE)</f>
        <v>0</v>
      </c>
      <c r="L19" t="str">
        <f>+IF(K19&gt;0,VLOOKUP($A19,'1v -ostali'!$A$14:R$517,L$3,FALSE),"")</f>
        <v/>
      </c>
      <c r="M19" t="str">
        <f>+IF(K19&gt;0,VLOOKUP($A19,'1v -ostali'!$A$14:R$517,M$3,FALSE),"")</f>
        <v/>
      </c>
      <c r="N19">
        <f>+VLOOKUP($A19,'1v -ostali'!$A$14:R$517,K$3,FALSE)</f>
        <v>0</v>
      </c>
      <c r="O19">
        <f>IF(K19&gt;0,"",VLOOKUP($A19,'1v -ostali'!$A$14:R$517,O$3,FALSE))</f>
        <v>0</v>
      </c>
      <c r="P19">
        <f>IF(K19&gt;0,"",VLOOKUP($A19,'1v -ostali'!$A$14:R$517,P$3,FALSE))</f>
        <v>0</v>
      </c>
      <c r="T19" s="47">
        <f>VLOOKUP($A19,'1v -ostali'!$A$14:AD$517,T$3,FALSE)</f>
        <v>0</v>
      </c>
      <c r="U19" s="47">
        <f>VLOOKUP($A19,'1v -ostali'!$A$14:AD$517,U$3,FALSE)</f>
        <v>0</v>
      </c>
      <c r="V19" s="47">
        <f t="shared" si="0"/>
        <v>0</v>
      </c>
      <c r="W19" s="47">
        <f>VLOOKUP($A19,'1v -ostali'!$A$14:AD$517,W$3,FALSE)/12</f>
        <v>0</v>
      </c>
      <c r="X19" s="47">
        <f>VLOOKUP($A19,'1v -ostali'!$A$14:AD$517,X$3,FALSE)</f>
        <v>0</v>
      </c>
      <c r="Y19" s="47">
        <f>VLOOKUP($A19,'1v -ostali'!$A$14:AD$517,Y$3,FALSE)</f>
        <v>0</v>
      </c>
      <c r="Z19" s="47">
        <f>VLOOKUP($A19,'1v -ostali'!$A$14:AD$517,Z$3,FALSE)</f>
        <v>0</v>
      </c>
      <c r="AA19" s="47">
        <f t="shared" si="1"/>
        <v>0</v>
      </c>
      <c r="AB19" s="47">
        <f>VLOOKUP($A19,'1v -ostali'!$A$14:AD$517,AB$3,FALSE)/12</f>
        <v>0</v>
      </c>
      <c r="AC19" s="47">
        <f>VLOOKUP($A19,'1v -ostali'!$A$14:AD$517,AC$3,FALSE)</f>
        <v>0</v>
      </c>
      <c r="AD19" s="47">
        <f>VLOOKUP($A19,'1v -ostali'!$A$14:AD$517,AD$3,FALSE)</f>
        <v>0</v>
      </c>
      <c r="AE19" s="47">
        <f>VLOOKUP($A19,'1v -ostali'!$A$14:AD$517,AE$3,FALSE)</f>
        <v>0</v>
      </c>
      <c r="AF19" s="47">
        <f t="shared" si="2"/>
        <v>0</v>
      </c>
      <c r="AG19" s="47">
        <f>VLOOKUP($A19,'1v -ostali'!$A$14:AD$517,AG$3,FALSE)/12</f>
        <v>0</v>
      </c>
      <c r="AH19" s="47">
        <f>VLOOKUP($A19,'1v -ostali'!$A$14:AD$517,AH$3,FALSE)</f>
        <v>0</v>
      </c>
      <c r="AI19" s="47">
        <f t="shared" si="3"/>
        <v>0</v>
      </c>
      <c r="AJ19" s="47">
        <f t="shared" si="4"/>
        <v>0</v>
      </c>
      <c r="AK19" s="47">
        <f>+IFERROR(AI19*(100+'1v -ostali'!$C$6)/100,"")</f>
        <v>0</v>
      </c>
      <c r="AL19" s="47">
        <f>+IFERROR(AJ19*(100+'1v -ostali'!$C$6)/100,"")</f>
        <v>0</v>
      </c>
    </row>
    <row r="20" spans="1:38" x14ac:dyDescent="0.2">
      <c r="A20">
        <f>+IF(MAX(A$5:A19)+1&lt;=A$1,A19+1,0)</f>
        <v>0</v>
      </c>
      <c r="B20" s="276">
        <f t="shared" si="5"/>
        <v>0</v>
      </c>
      <c r="C20">
        <f t="shared" si="6"/>
        <v>0</v>
      </c>
      <c r="D20" s="452">
        <f t="shared" si="7"/>
        <v>0</v>
      </c>
      <c r="E20">
        <f>IF(A20=0,0,+VLOOKUP($A20,'1v -ostali'!$A$14:$R$517,E$3,FALSE))</f>
        <v>0</v>
      </c>
      <c r="G20">
        <f>+VLOOKUP($A20,'1v -ostali'!$A$14:$R$517,G$3,FALSE)</f>
        <v>0</v>
      </c>
      <c r="H20">
        <f>+VLOOKUP($A20,'1v -ostali'!$A$14:$R$517,H$3,FALSE)</f>
        <v>0</v>
      </c>
      <c r="I20">
        <f>+VLOOKUP($A20,'1v -ostali'!$A$14:R$517,I$3,FALSE)</f>
        <v>0</v>
      </c>
      <c r="J20">
        <f>+VLOOKUP($A20,'1v -ostali'!$A$14:R$517,J$3,FALSE)</f>
        <v>0</v>
      </c>
      <c r="K20">
        <f>+VLOOKUP($A20,'1v -ostali'!$A$14:R$517,K$3,FALSE)</f>
        <v>0</v>
      </c>
      <c r="L20" t="str">
        <f>+IF(K20&gt;0,VLOOKUP($A20,'1v -ostali'!$A$14:R$517,L$3,FALSE),"")</f>
        <v/>
      </c>
      <c r="M20" t="str">
        <f>+IF(K20&gt;0,VLOOKUP($A20,'1v -ostali'!$A$14:R$517,M$3,FALSE),"")</f>
        <v/>
      </c>
      <c r="N20">
        <f>+VLOOKUP($A20,'1v -ostali'!$A$14:R$517,K$3,FALSE)</f>
        <v>0</v>
      </c>
      <c r="O20">
        <f>IF(K20&gt;0,"",VLOOKUP($A20,'1v -ostali'!$A$14:R$517,O$3,FALSE))</f>
        <v>0</v>
      </c>
      <c r="P20">
        <f>IF(K20&gt;0,"",VLOOKUP($A20,'1v -ostali'!$A$14:R$517,P$3,FALSE))</f>
        <v>0</v>
      </c>
      <c r="T20" s="47">
        <f>VLOOKUP($A20,'1v -ostali'!$A$14:AD$517,T$3,FALSE)</f>
        <v>0</v>
      </c>
      <c r="U20" s="47">
        <f>VLOOKUP($A20,'1v -ostali'!$A$14:AD$517,U$3,FALSE)</f>
        <v>0</v>
      </c>
      <c r="V20" s="47">
        <f t="shared" si="0"/>
        <v>0</v>
      </c>
      <c r="W20" s="47">
        <f>VLOOKUP($A20,'1v -ostali'!$A$14:AD$517,W$3,FALSE)/12</f>
        <v>0</v>
      </c>
      <c r="X20" s="47">
        <f>VLOOKUP($A20,'1v -ostali'!$A$14:AD$517,X$3,FALSE)</f>
        <v>0</v>
      </c>
      <c r="Y20" s="47">
        <f>VLOOKUP($A20,'1v -ostali'!$A$14:AD$517,Y$3,FALSE)</f>
        <v>0</v>
      </c>
      <c r="Z20" s="47">
        <f>VLOOKUP($A20,'1v -ostali'!$A$14:AD$517,Z$3,FALSE)</f>
        <v>0</v>
      </c>
      <c r="AA20" s="47">
        <f t="shared" si="1"/>
        <v>0</v>
      </c>
      <c r="AB20" s="47">
        <f>VLOOKUP($A20,'1v -ostali'!$A$14:AD$517,AB$3,FALSE)/12</f>
        <v>0</v>
      </c>
      <c r="AC20" s="47">
        <f>VLOOKUP($A20,'1v -ostali'!$A$14:AD$517,AC$3,FALSE)</f>
        <v>0</v>
      </c>
      <c r="AD20" s="47">
        <f>VLOOKUP($A20,'1v -ostali'!$A$14:AD$517,AD$3,FALSE)</f>
        <v>0</v>
      </c>
      <c r="AE20" s="47">
        <f>VLOOKUP($A20,'1v -ostali'!$A$14:AD$517,AE$3,FALSE)</f>
        <v>0</v>
      </c>
      <c r="AF20" s="47">
        <f t="shared" si="2"/>
        <v>0</v>
      </c>
      <c r="AG20" s="47">
        <f>VLOOKUP($A20,'1v -ostali'!$A$14:AD$517,AG$3,FALSE)/12</f>
        <v>0</v>
      </c>
      <c r="AH20" s="47">
        <f>VLOOKUP($A20,'1v -ostali'!$A$14:AD$517,AH$3,FALSE)</f>
        <v>0</v>
      </c>
      <c r="AI20" s="47">
        <f t="shared" si="3"/>
        <v>0</v>
      </c>
      <c r="AJ20" s="47">
        <f t="shared" si="4"/>
        <v>0</v>
      </c>
      <c r="AK20" s="47">
        <f>+IFERROR(AI20*(100+'1v -ostali'!$C$6)/100,"")</f>
        <v>0</v>
      </c>
      <c r="AL20" s="47">
        <f>+IFERROR(AJ20*(100+'1v -ostali'!$C$6)/100,"")</f>
        <v>0</v>
      </c>
    </row>
    <row r="21" spans="1:38" x14ac:dyDescent="0.2">
      <c r="A21">
        <f>+IF(MAX(A$5:A20)+1&lt;=A$1,A20+1,0)</f>
        <v>0</v>
      </c>
      <c r="B21" s="276">
        <f t="shared" si="5"/>
        <v>0</v>
      </c>
      <c r="C21">
        <f t="shared" si="6"/>
        <v>0</v>
      </c>
      <c r="D21" s="452">
        <f t="shared" si="7"/>
        <v>0</v>
      </c>
      <c r="E21">
        <f>IF(A21=0,0,+VLOOKUP($A21,'1v -ostali'!$A$14:$R$517,E$3,FALSE))</f>
        <v>0</v>
      </c>
      <c r="G21">
        <f>+VLOOKUP($A21,'1v -ostali'!$A$14:$R$517,G$3,FALSE)</f>
        <v>0</v>
      </c>
      <c r="H21">
        <f>+VLOOKUP($A21,'1v -ostali'!$A$14:$R$517,H$3,FALSE)</f>
        <v>0</v>
      </c>
      <c r="I21">
        <f>+VLOOKUP($A21,'1v -ostali'!$A$14:R$517,I$3,FALSE)</f>
        <v>0</v>
      </c>
      <c r="J21">
        <f>+VLOOKUP($A21,'1v -ostali'!$A$14:R$517,J$3,FALSE)</f>
        <v>0</v>
      </c>
      <c r="K21">
        <f>+VLOOKUP($A21,'1v -ostali'!$A$14:R$517,K$3,FALSE)</f>
        <v>0</v>
      </c>
      <c r="L21" t="str">
        <f>+IF(K21&gt;0,VLOOKUP($A21,'1v -ostali'!$A$14:R$517,L$3,FALSE),"")</f>
        <v/>
      </c>
      <c r="M21" t="str">
        <f>+IF(K21&gt;0,VLOOKUP($A21,'1v -ostali'!$A$14:R$517,M$3,FALSE),"")</f>
        <v/>
      </c>
      <c r="N21">
        <f>+VLOOKUP($A21,'1v -ostali'!$A$14:R$517,K$3,FALSE)</f>
        <v>0</v>
      </c>
      <c r="O21">
        <f>IF(K21&gt;0,"",VLOOKUP($A21,'1v -ostali'!$A$14:R$517,O$3,FALSE))</f>
        <v>0</v>
      </c>
      <c r="P21">
        <f>IF(K21&gt;0,"",VLOOKUP($A21,'1v -ostali'!$A$14:R$517,P$3,FALSE))</f>
        <v>0</v>
      </c>
      <c r="T21" s="47">
        <f>VLOOKUP($A21,'1v -ostali'!$A$14:AD$517,T$3,FALSE)</f>
        <v>0</v>
      </c>
      <c r="U21" s="47">
        <f>VLOOKUP($A21,'1v -ostali'!$A$14:AD$517,U$3,FALSE)</f>
        <v>0</v>
      </c>
      <c r="V21" s="47">
        <f t="shared" si="0"/>
        <v>0</v>
      </c>
      <c r="W21" s="47">
        <f>VLOOKUP($A21,'1v -ostali'!$A$14:AD$517,W$3,FALSE)/12</f>
        <v>0</v>
      </c>
      <c r="X21" s="47">
        <f>VLOOKUP($A21,'1v -ostali'!$A$14:AD$517,X$3,FALSE)</f>
        <v>0</v>
      </c>
      <c r="Y21" s="47">
        <f>VLOOKUP($A21,'1v -ostali'!$A$14:AD$517,Y$3,FALSE)</f>
        <v>0</v>
      </c>
      <c r="Z21" s="47">
        <f>VLOOKUP($A21,'1v -ostali'!$A$14:AD$517,Z$3,FALSE)</f>
        <v>0</v>
      </c>
      <c r="AA21" s="47">
        <f t="shared" si="1"/>
        <v>0</v>
      </c>
      <c r="AB21" s="47">
        <f>VLOOKUP($A21,'1v -ostali'!$A$14:AD$517,AB$3,FALSE)/12</f>
        <v>0</v>
      </c>
      <c r="AC21" s="47">
        <f>VLOOKUP($A21,'1v -ostali'!$A$14:AD$517,AC$3,FALSE)</f>
        <v>0</v>
      </c>
      <c r="AD21" s="47">
        <f>VLOOKUP($A21,'1v -ostali'!$A$14:AD$517,AD$3,FALSE)</f>
        <v>0</v>
      </c>
      <c r="AE21" s="47">
        <f>VLOOKUP($A21,'1v -ostali'!$A$14:AD$517,AE$3,FALSE)</f>
        <v>0</v>
      </c>
      <c r="AF21" s="47">
        <f t="shared" si="2"/>
        <v>0</v>
      </c>
      <c r="AG21" s="47">
        <f>VLOOKUP($A21,'1v -ostali'!$A$14:AD$517,AG$3,FALSE)/12</f>
        <v>0</v>
      </c>
      <c r="AH21" s="47">
        <f>VLOOKUP($A21,'1v -ostali'!$A$14:AD$517,AH$3,FALSE)</f>
        <v>0</v>
      </c>
      <c r="AI21" s="47">
        <f t="shared" si="3"/>
        <v>0</v>
      </c>
      <c r="AJ21" s="47">
        <f t="shared" si="4"/>
        <v>0</v>
      </c>
      <c r="AK21" s="47">
        <f>+IFERROR(AI21*(100+'1v -ostali'!$C$6)/100,"")</f>
        <v>0</v>
      </c>
      <c r="AL21" s="47">
        <f>+IFERROR(AJ21*(100+'1v -ostali'!$C$6)/100,"")</f>
        <v>0</v>
      </c>
    </row>
    <row r="22" spans="1:38" x14ac:dyDescent="0.2">
      <c r="A22">
        <f>+IF(MAX(A$5:A21)+1&lt;=A$1,A21+1,0)</f>
        <v>0</v>
      </c>
      <c r="B22" s="276">
        <f t="shared" si="5"/>
        <v>0</v>
      </c>
      <c r="C22">
        <f t="shared" si="6"/>
        <v>0</v>
      </c>
      <c r="D22" s="452">
        <f t="shared" si="7"/>
        <v>0</v>
      </c>
      <c r="E22">
        <f>IF(A22=0,0,+VLOOKUP($A22,'1v -ostali'!$A$14:$R$517,E$3,FALSE))</f>
        <v>0</v>
      </c>
      <c r="G22">
        <f>+VLOOKUP($A22,'1v -ostali'!$A$14:$R$517,G$3,FALSE)</f>
        <v>0</v>
      </c>
      <c r="H22">
        <f>+VLOOKUP($A22,'1v -ostali'!$A$14:$R$517,H$3,FALSE)</f>
        <v>0</v>
      </c>
      <c r="I22">
        <f>+VLOOKUP($A22,'1v -ostali'!$A$14:R$517,I$3,FALSE)</f>
        <v>0</v>
      </c>
      <c r="J22">
        <f>+VLOOKUP($A22,'1v -ostali'!$A$14:R$517,J$3,FALSE)</f>
        <v>0</v>
      </c>
      <c r="K22">
        <f>+VLOOKUP($A22,'1v -ostali'!$A$14:R$517,K$3,FALSE)</f>
        <v>0</v>
      </c>
      <c r="L22" t="str">
        <f>+IF(K22&gt;0,VLOOKUP($A22,'1v -ostali'!$A$14:R$517,L$3,FALSE),"")</f>
        <v/>
      </c>
      <c r="M22" t="str">
        <f>+IF(K22&gt;0,VLOOKUP($A22,'1v -ostali'!$A$14:R$517,M$3,FALSE),"")</f>
        <v/>
      </c>
      <c r="N22">
        <f>+VLOOKUP($A22,'1v -ostali'!$A$14:R$517,K$3,FALSE)</f>
        <v>0</v>
      </c>
      <c r="O22">
        <f>IF(K22&gt;0,"",VLOOKUP($A22,'1v -ostali'!$A$14:R$517,O$3,FALSE))</f>
        <v>0</v>
      </c>
      <c r="P22">
        <f>IF(K22&gt;0,"",VLOOKUP($A22,'1v -ostali'!$A$14:R$517,P$3,FALSE))</f>
        <v>0</v>
      </c>
      <c r="T22" s="47">
        <f>VLOOKUP($A22,'1v -ostali'!$A$14:AD$517,T$3,FALSE)</f>
        <v>0</v>
      </c>
      <c r="U22" s="47">
        <f>VLOOKUP($A22,'1v -ostali'!$A$14:AD$517,U$3,FALSE)</f>
        <v>0</v>
      </c>
      <c r="V22" s="47">
        <f t="shared" si="0"/>
        <v>0</v>
      </c>
      <c r="W22" s="47">
        <f>VLOOKUP($A22,'1v -ostali'!$A$14:AD$517,W$3,FALSE)/12</f>
        <v>0</v>
      </c>
      <c r="X22" s="47">
        <f>VLOOKUP($A22,'1v -ostali'!$A$14:AD$517,X$3,FALSE)</f>
        <v>0</v>
      </c>
      <c r="Y22" s="47">
        <f>VLOOKUP($A22,'1v -ostali'!$A$14:AD$517,Y$3,FALSE)</f>
        <v>0</v>
      </c>
      <c r="Z22" s="47">
        <f>VLOOKUP($A22,'1v -ostali'!$A$14:AD$517,Z$3,FALSE)</f>
        <v>0</v>
      </c>
      <c r="AA22" s="47">
        <f t="shared" si="1"/>
        <v>0</v>
      </c>
      <c r="AB22" s="47">
        <f>VLOOKUP($A22,'1v -ostali'!$A$14:AD$517,AB$3,FALSE)/12</f>
        <v>0</v>
      </c>
      <c r="AC22" s="47">
        <f>VLOOKUP($A22,'1v -ostali'!$A$14:AD$517,AC$3,FALSE)</f>
        <v>0</v>
      </c>
      <c r="AD22" s="47">
        <f>VLOOKUP($A22,'1v -ostali'!$A$14:AD$517,AD$3,FALSE)</f>
        <v>0</v>
      </c>
      <c r="AE22" s="47">
        <f>VLOOKUP($A22,'1v -ostali'!$A$14:AD$517,AE$3,FALSE)</f>
        <v>0</v>
      </c>
      <c r="AF22" s="47">
        <f t="shared" si="2"/>
        <v>0</v>
      </c>
      <c r="AG22" s="47">
        <f>VLOOKUP($A22,'1v -ostali'!$A$14:AD$517,AG$3,FALSE)/12</f>
        <v>0</v>
      </c>
      <c r="AH22" s="47">
        <f>VLOOKUP($A22,'1v -ostali'!$A$14:AD$517,AH$3,FALSE)</f>
        <v>0</v>
      </c>
      <c r="AI22" s="47">
        <f t="shared" si="3"/>
        <v>0</v>
      </c>
      <c r="AJ22" s="47">
        <f t="shared" si="4"/>
        <v>0</v>
      </c>
      <c r="AK22" s="47">
        <f>+IFERROR(AI22*(100+'1v -ostali'!$C$6)/100,"")</f>
        <v>0</v>
      </c>
      <c r="AL22" s="47">
        <f>+IFERROR(AJ22*(100+'1v -ostali'!$C$6)/100,"")</f>
        <v>0</v>
      </c>
    </row>
    <row r="23" spans="1:38" x14ac:dyDescent="0.2">
      <c r="A23">
        <f>+IF(MAX(A$5:A22)+1&lt;=A$1,A22+1,0)</f>
        <v>0</v>
      </c>
      <c r="B23" s="276">
        <f t="shared" si="5"/>
        <v>0</v>
      </c>
      <c r="C23">
        <f t="shared" si="6"/>
        <v>0</v>
      </c>
      <c r="D23" s="452">
        <f t="shared" si="7"/>
        <v>0</v>
      </c>
      <c r="E23">
        <f>IF(A23=0,0,+VLOOKUP($A23,'1v -ostali'!$A$14:$R$517,E$3,FALSE))</f>
        <v>0</v>
      </c>
      <c r="G23">
        <f>+VLOOKUP($A23,'1v -ostali'!$A$14:$R$517,G$3,FALSE)</f>
        <v>0</v>
      </c>
      <c r="H23">
        <f>+VLOOKUP($A23,'1v -ostali'!$A$14:$R$517,H$3,FALSE)</f>
        <v>0</v>
      </c>
      <c r="I23">
        <f>+VLOOKUP($A23,'1v -ostali'!$A$14:R$517,I$3,FALSE)</f>
        <v>0</v>
      </c>
      <c r="J23">
        <f>+VLOOKUP($A23,'1v -ostali'!$A$14:R$517,J$3,FALSE)</f>
        <v>0</v>
      </c>
      <c r="K23">
        <f>+VLOOKUP($A23,'1v -ostali'!$A$14:R$517,K$3,FALSE)</f>
        <v>0</v>
      </c>
      <c r="L23" t="str">
        <f>+IF(K23&gt;0,VLOOKUP($A23,'1v -ostali'!$A$14:R$517,L$3,FALSE),"")</f>
        <v/>
      </c>
      <c r="M23" t="str">
        <f>+IF(K23&gt;0,VLOOKUP($A23,'1v -ostali'!$A$14:R$517,M$3,FALSE),"")</f>
        <v/>
      </c>
      <c r="N23">
        <f>+VLOOKUP($A23,'1v -ostali'!$A$14:R$517,K$3,FALSE)</f>
        <v>0</v>
      </c>
      <c r="O23">
        <f>IF(K23&gt;0,"",VLOOKUP($A23,'1v -ostali'!$A$14:R$517,O$3,FALSE))</f>
        <v>0</v>
      </c>
      <c r="P23">
        <f>IF(K23&gt;0,"",VLOOKUP($A23,'1v -ostali'!$A$14:R$517,P$3,FALSE))</f>
        <v>0</v>
      </c>
      <c r="T23" s="47">
        <f>VLOOKUP($A23,'1v -ostali'!$A$14:AD$517,T$3,FALSE)</f>
        <v>0</v>
      </c>
      <c r="U23" s="47">
        <f>VLOOKUP($A23,'1v -ostali'!$A$14:AD$517,U$3,FALSE)</f>
        <v>0</v>
      </c>
      <c r="V23" s="47">
        <f t="shared" si="0"/>
        <v>0</v>
      </c>
      <c r="W23" s="47">
        <f>VLOOKUP($A23,'1v -ostali'!$A$14:AD$517,W$3,FALSE)/12</f>
        <v>0</v>
      </c>
      <c r="X23" s="47">
        <f>VLOOKUP($A23,'1v -ostali'!$A$14:AD$517,X$3,FALSE)</f>
        <v>0</v>
      </c>
      <c r="Y23" s="47">
        <f>VLOOKUP($A23,'1v -ostali'!$A$14:AD$517,Y$3,FALSE)</f>
        <v>0</v>
      </c>
      <c r="Z23" s="47">
        <f>VLOOKUP($A23,'1v -ostali'!$A$14:AD$517,Z$3,FALSE)</f>
        <v>0</v>
      </c>
      <c r="AA23" s="47">
        <f t="shared" si="1"/>
        <v>0</v>
      </c>
      <c r="AB23" s="47">
        <f>VLOOKUP($A23,'1v -ostali'!$A$14:AD$517,AB$3,FALSE)/12</f>
        <v>0</v>
      </c>
      <c r="AC23" s="47">
        <f>VLOOKUP($A23,'1v -ostali'!$A$14:AD$517,AC$3,FALSE)</f>
        <v>0</v>
      </c>
      <c r="AD23" s="47">
        <f>VLOOKUP($A23,'1v -ostali'!$A$14:AD$517,AD$3,FALSE)</f>
        <v>0</v>
      </c>
      <c r="AE23" s="47">
        <f>VLOOKUP($A23,'1v -ostali'!$A$14:AD$517,AE$3,FALSE)</f>
        <v>0</v>
      </c>
      <c r="AF23" s="47">
        <f t="shared" si="2"/>
        <v>0</v>
      </c>
      <c r="AG23" s="47">
        <f>VLOOKUP($A23,'1v -ostali'!$A$14:AD$517,AG$3,FALSE)/12</f>
        <v>0</v>
      </c>
      <c r="AH23" s="47">
        <f>VLOOKUP($A23,'1v -ostali'!$A$14:AD$517,AH$3,FALSE)</f>
        <v>0</v>
      </c>
      <c r="AI23" s="47">
        <f t="shared" si="3"/>
        <v>0</v>
      </c>
      <c r="AJ23" s="47">
        <f t="shared" si="4"/>
        <v>0</v>
      </c>
      <c r="AK23" s="47">
        <f>+IFERROR(AI23*(100+'1v -ostali'!$C$6)/100,"")</f>
        <v>0</v>
      </c>
      <c r="AL23" s="47">
        <f>+IFERROR(AJ23*(100+'1v -ostali'!$C$6)/100,"")</f>
        <v>0</v>
      </c>
    </row>
    <row r="24" spans="1:38" x14ac:dyDescent="0.2">
      <c r="A24">
        <f>+IF(MAX(A$5:A23)+1&lt;=A$1,A23+1,0)</f>
        <v>0</v>
      </c>
      <c r="B24" s="276">
        <f t="shared" si="5"/>
        <v>0</v>
      </c>
      <c r="C24">
        <f t="shared" si="6"/>
        <v>0</v>
      </c>
      <c r="D24" s="452">
        <f t="shared" si="7"/>
        <v>0</v>
      </c>
      <c r="E24">
        <f>IF(A24=0,0,+VLOOKUP($A24,'1v -ostali'!$A$14:$R$517,E$3,FALSE))</f>
        <v>0</v>
      </c>
      <c r="G24">
        <f>+VLOOKUP($A24,'1v -ostali'!$A$14:$R$517,G$3,FALSE)</f>
        <v>0</v>
      </c>
      <c r="H24">
        <f>+VLOOKUP($A24,'1v -ostali'!$A$14:$R$517,H$3,FALSE)</f>
        <v>0</v>
      </c>
      <c r="I24">
        <f>+VLOOKUP($A24,'1v -ostali'!$A$14:R$517,I$3,FALSE)</f>
        <v>0</v>
      </c>
      <c r="J24">
        <f>+VLOOKUP($A24,'1v -ostali'!$A$14:R$517,J$3,FALSE)</f>
        <v>0</v>
      </c>
      <c r="K24">
        <f>+VLOOKUP($A24,'1v -ostali'!$A$14:R$517,K$3,FALSE)</f>
        <v>0</v>
      </c>
      <c r="L24" t="str">
        <f>+IF(K24&gt;0,VLOOKUP($A24,'1v -ostali'!$A$14:R$517,L$3,FALSE),"")</f>
        <v/>
      </c>
      <c r="M24" t="str">
        <f>+IF(K24&gt;0,VLOOKUP($A24,'1v -ostali'!$A$14:R$517,M$3,FALSE),"")</f>
        <v/>
      </c>
      <c r="N24">
        <f>+VLOOKUP($A24,'1v -ostali'!$A$14:R$517,K$3,FALSE)</f>
        <v>0</v>
      </c>
      <c r="O24">
        <f>IF(K24&gt;0,"",VLOOKUP($A24,'1v -ostali'!$A$14:R$517,O$3,FALSE))</f>
        <v>0</v>
      </c>
      <c r="P24">
        <f>IF(K24&gt;0,"",VLOOKUP($A24,'1v -ostali'!$A$14:R$517,P$3,FALSE))</f>
        <v>0</v>
      </c>
      <c r="T24" s="47">
        <f>VLOOKUP($A24,'1v -ostali'!$A$14:AD$517,T$3,FALSE)</f>
        <v>0</v>
      </c>
      <c r="U24" s="47">
        <f>VLOOKUP($A24,'1v -ostali'!$A$14:AD$517,U$3,FALSE)</f>
        <v>0</v>
      </c>
      <c r="V24" s="47">
        <f t="shared" si="0"/>
        <v>0</v>
      </c>
      <c r="W24" s="47">
        <f>VLOOKUP($A24,'1v -ostali'!$A$14:AD$517,W$3,FALSE)/12</f>
        <v>0</v>
      </c>
      <c r="X24" s="47">
        <f>VLOOKUP($A24,'1v -ostali'!$A$14:AD$517,X$3,FALSE)</f>
        <v>0</v>
      </c>
      <c r="Y24" s="47">
        <f>VLOOKUP($A24,'1v -ostali'!$A$14:AD$517,Y$3,FALSE)</f>
        <v>0</v>
      </c>
      <c r="Z24" s="47">
        <f>VLOOKUP($A24,'1v -ostali'!$A$14:AD$517,Z$3,FALSE)</f>
        <v>0</v>
      </c>
      <c r="AA24" s="47">
        <f t="shared" si="1"/>
        <v>0</v>
      </c>
      <c r="AB24" s="47">
        <f>VLOOKUP($A24,'1v -ostali'!$A$14:AD$517,AB$3,FALSE)/12</f>
        <v>0</v>
      </c>
      <c r="AC24" s="47">
        <f>VLOOKUP($A24,'1v -ostali'!$A$14:AD$517,AC$3,FALSE)</f>
        <v>0</v>
      </c>
      <c r="AD24" s="47">
        <f>VLOOKUP($A24,'1v -ostali'!$A$14:AD$517,AD$3,FALSE)</f>
        <v>0</v>
      </c>
      <c r="AE24" s="47">
        <f>VLOOKUP($A24,'1v -ostali'!$A$14:AD$517,AE$3,FALSE)</f>
        <v>0</v>
      </c>
      <c r="AF24" s="47">
        <f t="shared" si="2"/>
        <v>0</v>
      </c>
      <c r="AG24" s="47">
        <f>VLOOKUP($A24,'1v -ostali'!$A$14:AD$517,AG$3,FALSE)/12</f>
        <v>0</v>
      </c>
      <c r="AH24" s="47">
        <f>VLOOKUP($A24,'1v -ostali'!$A$14:AD$517,AH$3,FALSE)</f>
        <v>0</v>
      </c>
      <c r="AI24" s="47">
        <f t="shared" si="3"/>
        <v>0</v>
      </c>
      <c r="AJ24" s="47">
        <f t="shared" si="4"/>
        <v>0</v>
      </c>
      <c r="AK24" s="47">
        <f>+IFERROR(AI24*(100+'1v -ostali'!$C$6)/100,"")</f>
        <v>0</v>
      </c>
      <c r="AL24" s="47">
        <f>+IFERROR(AJ24*(100+'1v -ostali'!$C$6)/100,"")</f>
        <v>0</v>
      </c>
    </row>
    <row r="25" spans="1:38" x14ac:dyDescent="0.2">
      <c r="A25">
        <f>+IF(MAX(A$5:A24)+1&lt;=A$1,A24+1,0)</f>
        <v>0</v>
      </c>
      <c r="B25" s="276">
        <f t="shared" si="5"/>
        <v>0</v>
      </c>
      <c r="C25">
        <f t="shared" si="6"/>
        <v>0</v>
      </c>
      <c r="D25" s="452">
        <f t="shared" si="7"/>
        <v>0</v>
      </c>
      <c r="E25">
        <f>IF(A25=0,0,+VLOOKUP($A25,'1v -ostali'!$A$14:$R$517,E$3,FALSE))</f>
        <v>0</v>
      </c>
      <c r="G25">
        <f>+VLOOKUP($A25,'1v -ostali'!$A$14:$R$517,G$3,FALSE)</f>
        <v>0</v>
      </c>
      <c r="H25">
        <f>+VLOOKUP($A25,'1v -ostali'!$A$14:$R$517,H$3,FALSE)</f>
        <v>0</v>
      </c>
      <c r="I25">
        <f>+VLOOKUP($A25,'1v -ostali'!$A$14:R$517,I$3,FALSE)</f>
        <v>0</v>
      </c>
      <c r="J25">
        <f>+VLOOKUP($A25,'1v -ostali'!$A$14:R$517,J$3,FALSE)</f>
        <v>0</v>
      </c>
      <c r="K25">
        <f>+VLOOKUP($A25,'1v -ostali'!$A$14:R$517,K$3,FALSE)</f>
        <v>0</v>
      </c>
      <c r="L25" t="str">
        <f>+IF(K25&gt;0,VLOOKUP($A25,'1v -ostali'!$A$14:R$517,L$3,FALSE),"")</f>
        <v/>
      </c>
      <c r="M25" t="str">
        <f>+IF(K25&gt;0,VLOOKUP($A25,'1v -ostali'!$A$14:R$517,M$3,FALSE),"")</f>
        <v/>
      </c>
      <c r="N25">
        <f>+VLOOKUP($A25,'1v -ostali'!$A$14:R$517,K$3,FALSE)</f>
        <v>0</v>
      </c>
      <c r="O25">
        <f>IF(K25&gt;0,"",VLOOKUP($A25,'1v -ostali'!$A$14:R$517,O$3,FALSE))</f>
        <v>0</v>
      </c>
      <c r="P25">
        <f>IF(K25&gt;0,"",VLOOKUP($A25,'1v -ostali'!$A$14:R$517,P$3,FALSE))</f>
        <v>0</v>
      </c>
      <c r="T25" s="47">
        <f>VLOOKUP($A25,'1v -ostali'!$A$14:AD$517,T$3,FALSE)</f>
        <v>0</v>
      </c>
      <c r="U25" s="47">
        <f>VLOOKUP($A25,'1v -ostali'!$A$14:AD$517,U$3,FALSE)</f>
        <v>0</v>
      </c>
      <c r="V25" s="47">
        <f t="shared" si="0"/>
        <v>0</v>
      </c>
      <c r="W25" s="47">
        <f>VLOOKUP($A25,'1v -ostali'!$A$14:AD$517,W$3,FALSE)/12</f>
        <v>0</v>
      </c>
      <c r="X25" s="47">
        <f>VLOOKUP($A25,'1v -ostali'!$A$14:AD$517,X$3,FALSE)</f>
        <v>0</v>
      </c>
      <c r="Y25" s="47">
        <f>VLOOKUP($A25,'1v -ostali'!$A$14:AD$517,Y$3,FALSE)</f>
        <v>0</v>
      </c>
      <c r="Z25" s="47">
        <f>VLOOKUP($A25,'1v -ostali'!$A$14:AD$517,Z$3,FALSE)</f>
        <v>0</v>
      </c>
      <c r="AA25" s="47">
        <f t="shared" si="1"/>
        <v>0</v>
      </c>
      <c r="AB25" s="47">
        <f>VLOOKUP($A25,'1v -ostali'!$A$14:AD$517,AB$3,FALSE)/12</f>
        <v>0</v>
      </c>
      <c r="AC25" s="47">
        <f>VLOOKUP($A25,'1v -ostali'!$A$14:AD$517,AC$3,FALSE)</f>
        <v>0</v>
      </c>
      <c r="AD25" s="47">
        <f>VLOOKUP($A25,'1v -ostali'!$A$14:AD$517,AD$3,FALSE)</f>
        <v>0</v>
      </c>
      <c r="AE25" s="47">
        <f>VLOOKUP($A25,'1v -ostali'!$A$14:AD$517,AE$3,FALSE)</f>
        <v>0</v>
      </c>
      <c r="AF25" s="47">
        <f t="shared" si="2"/>
        <v>0</v>
      </c>
      <c r="AG25" s="47">
        <f>VLOOKUP($A25,'1v -ostali'!$A$14:AD$517,AG$3,FALSE)/12</f>
        <v>0</v>
      </c>
      <c r="AH25" s="47">
        <f>VLOOKUP($A25,'1v -ostali'!$A$14:AD$517,AH$3,FALSE)</f>
        <v>0</v>
      </c>
      <c r="AI25" s="47">
        <f t="shared" si="3"/>
        <v>0</v>
      </c>
      <c r="AJ25" s="47">
        <f t="shared" si="4"/>
        <v>0</v>
      </c>
      <c r="AK25" s="47">
        <f>+IFERROR(AI25*(100+'1v -ostali'!$C$6)/100,"")</f>
        <v>0</v>
      </c>
      <c r="AL25" s="47">
        <f>+IFERROR(AJ25*(100+'1v -ostali'!$C$6)/100,"")</f>
        <v>0</v>
      </c>
    </row>
    <row r="26" spans="1:38" x14ac:dyDescent="0.2">
      <c r="A26">
        <f>+IF(MAX(A$5:A25)+1&lt;=A$1,A25+1,0)</f>
        <v>0</v>
      </c>
      <c r="B26" s="276">
        <f t="shared" si="5"/>
        <v>0</v>
      </c>
      <c r="C26">
        <f t="shared" si="6"/>
        <v>0</v>
      </c>
      <c r="D26" s="452">
        <f t="shared" si="7"/>
        <v>0</v>
      </c>
      <c r="E26">
        <f>IF(A26=0,0,+VLOOKUP($A26,'1v -ostali'!$A$14:$R$517,E$3,FALSE))</f>
        <v>0</v>
      </c>
      <c r="G26">
        <f>+VLOOKUP($A26,'1v -ostali'!$A$14:$R$517,G$3,FALSE)</f>
        <v>0</v>
      </c>
      <c r="H26">
        <f>+VLOOKUP($A26,'1v -ostali'!$A$14:$R$517,H$3,FALSE)</f>
        <v>0</v>
      </c>
      <c r="I26">
        <f>+VLOOKUP($A26,'1v -ostali'!$A$14:R$517,I$3,FALSE)</f>
        <v>0</v>
      </c>
      <c r="J26">
        <f>+VLOOKUP($A26,'1v -ostali'!$A$14:R$517,J$3,FALSE)</f>
        <v>0</v>
      </c>
      <c r="K26">
        <f>+VLOOKUP($A26,'1v -ostali'!$A$14:R$517,K$3,FALSE)</f>
        <v>0</v>
      </c>
      <c r="L26" t="str">
        <f>+IF(K26&gt;0,VLOOKUP($A26,'1v -ostali'!$A$14:R$517,L$3,FALSE),"")</f>
        <v/>
      </c>
      <c r="M26" t="str">
        <f>+IF(K26&gt;0,VLOOKUP($A26,'1v -ostali'!$A$14:R$517,M$3,FALSE),"")</f>
        <v/>
      </c>
      <c r="N26">
        <f>+VLOOKUP($A26,'1v -ostali'!$A$14:R$517,K$3,FALSE)</f>
        <v>0</v>
      </c>
      <c r="O26">
        <f>IF(K26&gt;0,"",VLOOKUP($A26,'1v -ostali'!$A$14:R$517,O$3,FALSE))</f>
        <v>0</v>
      </c>
      <c r="P26">
        <f>IF(K26&gt;0,"",VLOOKUP($A26,'1v -ostali'!$A$14:R$517,P$3,FALSE))</f>
        <v>0</v>
      </c>
      <c r="T26" s="47">
        <f>VLOOKUP($A26,'1v -ostali'!$A$14:AD$517,T$3,FALSE)</f>
        <v>0</v>
      </c>
      <c r="U26" s="47">
        <f>VLOOKUP($A26,'1v -ostali'!$A$14:AD$517,U$3,FALSE)</f>
        <v>0</v>
      </c>
      <c r="V26" s="47">
        <f t="shared" si="0"/>
        <v>0</v>
      </c>
      <c r="W26" s="47">
        <f>VLOOKUP($A26,'1v -ostali'!$A$14:AD$517,W$3,FALSE)/12</f>
        <v>0</v>
      </c>
      <c r="X26" s="47">
        <f>VLOOKUP($A26,'1v -ostali'!$A$14:AD$517,X$3,FALSE)</f>
        <v>0</v>
      </c>
      <c r="Y26" s="47">
        <f>VLOOKUP($A26,'1v -ostali'!$A$14:AD$517,Y$3,FALSE)</f>
        <v>0</v>
      </c>
      <c r="Z26" s="47">
        <f>VLOOKUP($A26,'1v -ostali'!$A$14:AD$517,Z$3,FALSE)</f>
        <v>0</v>
      </c>
      <c r="AA26" s="47">
        <f t="shared" si="1"/>
        <v>0</v>
      </c>
      <c r="AB26" s="47">
        <f>VLOOKUP($A26,'1v -ostali'!$A$14:AD$517,AB$3,FALSE)/12</f>
        <v>0</v>
      </c>
      <c r="AC26" s="47">
        <f>VLOOKUP($A26,'1v -ostali'!$A$14:AD$517,AC$3,FALSE)</f>
        <v>0</v>
      </c>
      <c r="AD26" s="47">
        <f>VLOOKUP($A26,'1v -ostali'!$A$14:AD$517,AD$3,FALSE)</f>
        <v>0</v>
      </c>
      <c r="AE26" s="47">
        <f>VLOOKUP($A26,'1v -ostali'!$A$14:AD$517,AE$3,FALSE)</f>
        <v>0</v>
      </c>
      <c r="AF26" s="47">
        <f t="shared" si="2"/>
        <v>0</v>
      </c>
      <c r="AG26" s="47">
        <f>VLOOKUP($A26,'1v -ostali'!$A$14:AD$517,AG$3,FALSE)/12</f>
        <v>0</v>
      </c>
      <c r="AH26" s="47">
        <f>VLOOKUP($A26,'1v -ostali'!$A$14:AD$517,AH$3,FALSE)</f>
        <v>0</v>
      </c>
      <c r="AI26" s="47">
        <f t="shared" si="3"/>
        <v>0</v>
      </c>
      <c r="AJ26" s="47">
        <f t="shared" si="4"/>
        <v>0</v>
      </c>
      <c r="AK26" s="47">
        <f>+IFERROR(AI26*(100+'1v -ostali'!$C$6)/100,"")</f>
        <v>0</v>
      </c>
      <c r="AL26" s="47">
        <f>+IFERROR(AJ26*(100+'1v -ostali'!$C$6)/100,"")</f>
        <v>0</v>
      </c>
    </row>
    <row r="27" spans="1:38" x14ac:dyDescent="0.2">
      <c r="A27">
        <f>+IF(MAX(A$5:A26)+1&lt;=A$1,A26+1,0)</f>
        <v>0</v>
      </c>
      <c r="B27" s="276">
        <f t="shared" si="5"/>
        <v>0</v>
      </c>
      <c r="C27">
        <f t="shared" si="6"/>
        <v>0</v>
      </c>
      <c r="D27" s="452">
        <f t="shared" si="7"/>
        <v>0</v>
      </c>
      <c r="E27">
        <f>IF(A27=0,0,+VLOOKUP($A27,'1v -ostali'!$A$14:$R$517,E$3,FALSE))</f>
        <v>0</v>
      </c>
      <c r="G27">
        <f>+VLOOKUP($A27,'1v -ostali'!$A$14:$R$517,G$3,FALSE)</f>
        <v>0</v>
      </c>
      <c r="H27">
        <f>+VLOOKUP($A27,'1v -ostali'!$A$14:$R$517,H$3,FALSE)</f>
        <v>0</v>
      </c>
      <c r="I27">
        <f>+VLOOKUP($A27,'1v -ostali'!$A$14:R$517,I$3,FALSE)</f>
        <v>0</v>
      </c>
      <c r="J27">
        <f>+VLOOKUP($A27,'1v -ostali'!$A$14:R$517,J$3,FALSE)</f>
        <v>0</v>
      </c>
      <c r="K27">
        <f>+VLOOKUP($A27,'1v -ostali'!$A$14:R$517,K$3,FALSE)</f>
        <v>0</v>
      </c>
      <c r="L27" t="str">
        <f>+IF(K27&gt;0,VLOOKUP($A27,'1v -ostali'!$A$14:R$517,L$3,FALSE),"")</f>
        <v/>
      </c>
      <c r="M27" t="str">
        <f>+IF(K27&gt;0,VLOOKUP($A27,'1v -ostali'!$A$14:R$517,M$3,FALSE),"")</f>
        <v/>
      </c>
      <c r="N27">
        <f>+VLOOKUP($A27,'1v -ostali'!$A$14:R$517,K$3,FALSE)</f>
        <v>0</v>
      </c>
      <c r="O27">
        <f>IF(K27&gt;0,"",VLOOKUP($A27,'1v -ostali'!$A$14:R$517,O$3,FALSE))</f>
        <v>0</v>
      </c>
      <c r="P27">
        <f>IF(K27&gt;0,"",VLOOKUP($A27,'1v -ostali'!$A$14:R$517,P$3,FALSE))</f>
        <v>0</v>
      </c>
      <c r="T27" s="47">
        <f>VLOOKUP($A27,'1v -ostali'!$A$14:AD$517,T$3,FALSE)</f>
        <v>0</v>
      </c>
      <c r="U27" s="47">
        <f>VLOOKUP($A27,'1v -ostali'!$A$14:AD$517,U$3,FALSE)</f>
        <v>0</v>
      </c>
      <c r="V27" s="47">
        <f t="shared" si="0"/>
        <v>0</v>
      </c>
      <c r="W27" s="47">
        <f>VLOOKUP($A27,'1v -ostali'!$A$14:AD$517,W$3,FALSE)/12</f>
        <v>0</v>
      </c>
      <c r="X27" s="47">
        <f>VLOOKUP($A27,'1v -ostali'!$A$14:AD$517,X$3,FALSE)</f>
        <v>0</v>
      </c>
      <c r="Y27" s="47">
        <f>VLOOKUP($A27,'1v -ostali'!$A$14:AD$517,Y$3,FALSE)</f>
        <v>0</v>
      </c>
      <c r="Z27" s="47">
        <f>VLOOKUP($A27,'1v -ostali'!$A$14:AD$517,Z$3,FALSE)</f>
        <v>0</v>
      </c>
      <c r="AA27" s="47">
        <f t="shared" si="1"/>
        <v>0</v>
      </c>
      <c r="AB27" s="47">
        <f>VLOOKUP($A27,'1v -ostali'!$A$14:AD$517,AB$3,FALSE)/12</f>
        <v>0</v>
      </c>
      <c r="AC27" s="47">
        <f>VLOOKUP($A27,'1v -ostali'!$A$14:AD$517,AC$3,FALSE)</f>
        <v>0</v>
      </c>
      <c r="AD27" s="47">
        <f>VLOOKUP($A27,'1v -ostali'!$A$14:AD$517,AD$3,FALSE)</f>
        <v>0</v>
      </c>
      <c r="AE27" s="47">
        <f>VLOOKUP($A27,'1v -ostali'!$A$14:AD$517,AE$3,FALSE)</f>
        <v>0</v>
      </c>
      <c r="AF27" s="47">
        <f t="shared" si="2"/>
        <v>0</v>
      </c>
      <c r="AG27" s="47">
        <f>VLOOKUP($A27,'1v -ostali'!$A$14:AD$517,AG$3,FALSE)/12</f>
        <v>0</v>
      </c>
      <c r="AH27" s="47">
        <f>VLOOKUP($A27,'1v -ostali'!$A$14:AD$517,AH$3,FALSE)</f>
        <v>0</v>
      </c>
      <c r="AI27" s="47">
        <f t="shared" si="3"/>
        <v>0</v>
      </c>
      <c r="AJ27" s="47">
        <f t="shared" si="4"/>
        <v>0</v>
      </c>
      <c r="AK27" s="47">
        <f>+IFERROR(AI27*(100+'1v -ostali'!$C$6)/100,"")</f>
        <v>0</v>
      </c>
      <c r="AL27" s="47">
        <f>+IFERROR(AJ27*(100+'1v -ostali'!$C$6)/100,"")</f>
        <v>0</v>
      </c>
    </row>
    <row r="28" spans="1:38" x14ac:dyDescent="0.2">
      <c r="A28">
        <f>+IF(MAX(A$5:A27)+1&lt;=A$1,A27+1,0)</f>
        <v>0</v>
      </c>
      <c r="B28" s="276">
        <f t="shared" si="5"/>
        <v>0</v>
      </c>
      <c r="C28">
        <f t="shared" si="6"/>
        <v>0</v>
      </c>
      <c r="D28" s="452">
        <f t="shared" si="7"/>
        <v>0</v>
      </c>
      <c r="E28">
        <f>IF(A28=0,0,+VLOOKUP($A28,'1v -ostali'!$A$14:$R$517,E$3,FALSE))</f>
        <v>0</v>
      </c>
      <c r="G28">
        <f>+VLOOKUP($A28,'1v -ostali'!$A$14:$R$517,G$3,FALSE)</f>
        <v>0</v>
      </c>
      <c r="H28">
        <f>+VLOOKUP($A28,'1v -ostali'!$A$14:$R$517,H$3,FALSE)</f>
        <v>0</v>
      </c>
      <c r="I28">
        <f>+VLOOKUP($A28,'1v -ostali'!$A$14:R$517,I$3,FALSE)</f>
        <v>0</v>
      </c>
      <c r="J28">
        <f>+VLOOKUP($A28,'1v -ostali'!$A$14:R$517,J$3,FALSE)</f>
        <v>0</v>
      </c>
      <c r="K28">
        <f>+VLOOKUP($A28,'1v -ostali'!$A$14:R$517,K$3,FALSE)</f>
        <v>0</v>
      </c>
      <c r="L28" t="str">
        <f>+IF(K28&gt;0,VLOOKUP($A28,'1v -ostali'!$A$14:R$517,L$3,FALSE),"")</f>
        <v/>
      </c>
      <c r="M28" t="str">
        <f>+IF(K28&gt;0,VLOOKUP($A28,'1v -ostali'!$A$14:R$517,M$3,FALSE),"")</f>
        <v/>
      </c>
      <c r="N28">
        <f>+VLOOKUP($A28,'1v -ostali'!$A$14:R$517,K$3,FALSE)</f>
        <v>0</v>
      </c>
      <c r="O28">
        <f>IF(K28&gt;0,"",VLOOKUP($A28,'1v -ostali'!$A$14:R$517,O$3,FALSE))</f>
        <v>0</v>
      </c>
      <c r="P28">
        <f>IF(K28&gt;0,"",VLOOKUP($A28,'1v -ostali'!$A$14:R$517,P$3,FALSE))</f>
        <v>0</v>
      </c>
      <c r="T28" s="47">
        <f>VLOOKUP($A28,'1v -ostali'!$A$14:AD$517,T$3,FALSE)</f>
        <v>0</v>
      </c>
      <c r="U28" s="47">
        <f>VLOOKUP($A28,'1v -ostali'!$A$14:AD$517,U$3,FALSE)</f>
        <v>0</v>
      </c>
      <c r="V28" s="47">
        <f t="shared" si="0"/>
        <v>0</v>
      </c>
      <c r="W28" s="47">
        <f>VLOOKUP($A28,'1v -ostali'!$A$14:AD$517,W$3,FALSE)/12</f>
        <v>0</v>
      </c>
      <c r="X28" s="47">
        <f>VLOOKUP($A28,'1v -ostali'!$A$14:AD$517,X$3,FALSE)</f>
        <v>0</v>
      </c>
      <c r="Y28" s="47">
        <f>VLOOKUP($A28,'1v -ostali'!$A$14:AD$517,Y$3,FALSE)</f>
        <v>0</v>
      </c>
      <c r="Z28" s="47">
        <f>VLOOKUP($A28,'1v -ostali'!$A$14:AD$517,Z$3,FALSE)</f>
        <v>0</v>
      </c>
      <c r="AA28" s="47">
        <f t="shared" si="1"/>
        <v>0</v>
      </c>
      <c r="AB28" s="47">
        <f>VLOOKUP($A28,'1v -ostali'!$A$14:AD$517,AB$3,FALSE)/12</f>
        <v>0</v>
      </c>
      <c r="AC28" s="47">
        <f>VLOOKUP($A28,'1v -ostali'!$A$14:AD$517,AC$3,FALSE)</f>
        <v>0</v>
      </c>
      <c r="AD28" s="47">
        <f>VLOOKUP($A28,'1v -ostali'!$A$14:AD$517,AD$3,FALSE)</f>
        <v>0</v>
      </c>
      <c r="AE28" s="47">
        <f>VLOOKUP($A28,'1v -ostali'!$A$14:AD$517,AE$3,FALSE)</f>
        <v>0</v>
      </c>
      <c r="AF28" s="47">
        <f t="shared" si="2"/>
        <v>0</v>
      </c>
      <c r="AG28" s="47">
        <f>VLOOKUP($A28,'1v -ostali'!$A$14:AD$517,AG$3,FALSE)/12</f>
        <v>0</v>
      </c>
      <c r="AH28" s="47">
        <f>VLOOKUP($A28,'1v -ostali'!$A$14:AD$517,AH$3,FALSE)</f>
        <v>0</v>
      </c>
      <c r="AI28" s="47">
        <f t="shared" si="3"/>
        <v>0</v>
      </c>
      <c r="AJ28" s="47">
        <f t="shared" si="4"/>
        <v>0</v>
      </c>
      <c r="AK28" s="47">
        <f>+IFERROR(AI28*(100+'1v -ostali'!$C$6)/100,"")</f>
        <v>0</v>
      </c>
      <c r="AL28" s="47">
        <f>+IFERROR(AJ28*(100+'1v -ostali'!$C$6)/100,"")</f>
        <v>0</v>
      </c>
    </row>
    <row r="29" spans="1:38" x14ac:dyDescent="0.2">
      <c r="A29">
        <f>+IF(MAX(A$5:A28)+1&lt;=A$1,A28+1,0)</f>
        <v>0</v>
      </c>
      <c r="B29" s="276">
        <f t="shared" si="5"/>
        <v>0</v>
      </c>
      <c r="C29">
        <f t="shared" si="6"/>
        <v>0</v>
      </c>
      <c r="D29" s="452">
        <f t="shared" si="7"/>
        <v>0</v>
      </c>
      <c r="E29">
        <f>IF(A29=0,0,+VLOOKUP($A29,'1v -ostali'!$A$14:$R$517,E$3,FALSE))</f>
        <v>0</v>
      </c>
      <c r="G29">
        <f>+VLOOKUP($A29,'1v -ostali'!$A$14:$R$517,G$3,FALSE)</f>
        <v>0</v>
      </c>
      <c r="H29">
        <f>+VLOOKUP($A29,'1v -ostali'!$A$14:$R$517,H$3,FALSE)</f>
        <v>0</v>
      </c>
      <c r="I29">
        <f>+VLOOKUP($A29,'1v -ostali'!$A$14:R$517,I$3,FALSE)</f>
        <v>0</v>
      </c>
      <c r="J29">
        <f>+VLOOKUP($A29,'1v -ostali'!$A$14:R$517,J$3,FALSE)</f>
        <v>0</v>
      </c>
      <c r="K29">
        <f>+VLOOKUP($A29,'1v -ostali'!$A$14:R$517,K$3,FALSE)</f>
        <v>0</v>
      </c>
      <c r="L29" t="str">
        <f>+IF(K29&gt;0,VLOOKUP($A29,'1v -ostali'!$A$14:R$517,L$3,FALSE),"")</f>
        <v/>
      </c>
      <c r="M29" t="str">
        <f>+IF(K29&gt;0,VLOOKUP($A29,'1v -ostali'!$A$14:R$517,M$3,FALSE),"")</f>
        <v/>
      </c>
      <c r="N29">
        <f>+VLOOKUP($A29,'1v -ostali'!$A$14:R$517,K$3,FALSE)</f>
        <v>0</v>
      </c>
      <c r="O29">
        <f>IF(K29&gt;0,"",VLOOKUP($A29,'1v -ostali'!$A$14:R$517,O$3,FALSE))</f>
        <v>0</v>
      </c>
      <c r="P29">
        <f>IF(K29&gt;0,"",VLOOKUP($A29,'1v -ostali'!$A$14:R$517,P$3,FALSE))</f>
        <v>0</v>
      </c>
      <c r="T29" s="47">
        <f>VLOOKUP($A29,'1v -ostali'!$A$14:AD$517,T$3,FALSE)</f>
        <v>0</v>
      </c>
      <c r="U29" s="47">
        <f>VLOOKUP($A29,'1v -ostali'!$A$14:AD$517,U$3,FALSE)</f>
        <v>0</v>
      </c>
      <c r="V29" s="47">
        <f t="shared" si="0"/>
        <v>0</v>
      </c>
      <c r="W29" s="47">
        <f>VLOOKUP($A29,'1v -ostali'!$A$14:AD$517,W$3,FALSE)/12</f>
        <v>0</v>
      </c>
      <c r="X29" s="47">
        <f>VLOOKUP($A29,'1v -ostali'!$A$14:AD$517,X$3,FALSE)</f>
        <v>0</v>
      </c>
      <c r="Y29" s="47">
        <f>VLOOKUP($A29,'1v -ostali'!$A$14:AD$517,Y$3,FALSE)</f>
        <v>0</v>
      </c>
      <c r="Z29" s="47">
        <f>VLOOKUP($A29,'1v -ostali'!$A$14:AD$517,Z$3,FALSE)</f>
        <v>0</v>
      </c>
      <c r="AA29" s="47">
        <f t="shared" si="1"/>
        <v>0</v>
      </c>
      <c r="AB29" s="47">
        <f>VLOOKUP($A29,'1v -ostali'!$A$14:AD$517,AB$3,FALSE)/12</f>
        <v>0</v>
      </c>
      <c r="AC29" s="47">
        <f>VLOOKUP($A29,'1v -ostali'!$A$14:AD$517,AC$3,FALSE)</f>
        <v>0</v>
      </c>
      <c r="AD29" s="47">
        <f>VLOOKUP($A29,'1v -ostali'!$A$14:AD$517,AD$3,FALSE)</f>
        <v>0</v>
      </c>
      <c r="AE29" s="47">
        <f>VLOOKUP($A29,'1v -ostali'!$A$14:AD$517,AE$3,FALSE)</f>
        <v>0</v>
      </c>
      <c r="AF29" s="47">
        <f t="shared" si="2"/>
        <v>0</v>
      </c>
      <c r="AG29" s="47">
        <f>VLOOKUP($A29,'1v -ostali'!$A$14:AD$517,AG$3,FALSE)/12</f>
        <v>0</v>
      </c>
      <c r="AH29" s="47">
        <f>VLOOKUP($A29,'1v -ostali'!$A$14:AD$517,AH$3,FALSE)</f>
        <v>0</v>
      </c>
      <c r="AI29" s="47">
        <f t="shared" si="3"/>
        <v>0</v>
      </c>
      <c r="AJ29" s="47">
        <f t="shared" si="4"/>
        <v>0</v>
      </c>
      <c r="AK29" s="47">
        <f>+IFERROR(AI29*(100+'1v -ostali'!$C$6)/100,"")</f>
        <v>0</v>
      </c>
      <c r="AL29" s="47">
        <f>+IFERROR(AJ29*(100+'1v -ostali'!$C$6)/100,"")</f>
        <v>0</v>
      </c>
    </row>
    <row r="30" spans="1:38" x14ac:dyDescent="0.2">
      <c r="A30">
        <f>+IF(MAX(A$5:A29)+1&lt;=A$1,A29+1,0)</f>
        <v>0</v>
      </c>
      <c r="B30" s="276">
        <f t="shared" si="5"/>
        <v>0</v>
      </c>
      <c r="C30">
        <f t="shared" si="6"/>
        <v>0</v>
      </c>
      <c r="D30" s="452">
        <f t="shared" si="7"/>
        <v>0</v>
      </c>
      <c r="E30">
        <f>IF(A30=0,0,+VLOOKUP($A30,'1v -ostali'!$A$14:$R$517,E$3,FALSE))</f>
        <v>0</v>
      </c>
      <c r="G30">
        <f>+VLOOKUP($A30,'1v -ostali'!$A$14:$R$517,G$3,FALSE)</f>
        <v>0</v>
      </c>
      <c r="H30">
        <f>+VLOOKUP($A30,'1v -ostali'!$A$14:$R$517,H$3,FALSE)</f>
        <v>0</v>
      </c>
      <c r="I30">
        <f>+VLOOKUP($A30,'1v -ostali'!$A$14:R$517,I$3,FALSE)</f>
        <v>0</v>
      </c>
      <c r="J30">
        <f>+VLOOKUP($A30,'1v -ostali'!$A$14:R$517,J$3,FALSE)</f>
        <v>0</v>
      </c>
      <c r="K30">
        <f>+VLOOKUP($A30,'1v -ostali'!$A$14:R$517,K$3,FALSE)</f>
        <v>0</v>
      </c>
      <c r="L30" t="str">
        <f>+IF(K30&gt;0,VLOOKUP($A30,'1v -ostali'!$A$14:R$517,L$3,FALSE),"")</f>
        <v/>
      </c>
      <c r="M30" t="str">
        <f>+IF(K30&gt;0,VLOOKUP($A30,'1v -ostali'!$A$14:R$517,M$3,FALSE),"")</f>
        <v/>
      </c>
      <c r="N30">
        <f>+VLOOKUP($A30,'1v -ostali'!$A$14:R$517,K$3,FALSE)</f>
        <v>0</v>
      </c>
      <c r="O30">
        <f>IF(K30&gt;0,"",VLOOKUP($A30,'1v -ostali'!$A$14:R$517,O$3,FALSE))</f>
        <v>0</v>
      </c>
      <c r="P30">
        <f>IF(K30&gt;0,"",VLOOKUP($A30,'1v -ostali'!$A$14:R$517,P$3,FALSE))</f>
        <v>0</v>
      </c>
      <c r="T30" s="47">
        <f>VLOOKUP($A30,'1v -ostali'!$A$14:AD$517,T$3,FALSE)</f>
        <v>0</v>
      </c>
      <c r="U30" s="47">
        <f>VLOOKUP($A30,'1v -ostali'!$A$14:AD$517,U$3,FALSE)</f>
        <v>0</v>
      </c>
      <c r="V30" s="47">
        <f t="shared" si="0"/>
        <v>0</v>
      </c>
      <c r="W30" s="47">
        <f>VLOOKUP($A30,'1v -ostali'!$A$14:AD$517,W$3,FALSE)/12</f>
        <v>0</v>
      </c>
      <c r="X30" s="47">
        <f>VLOOKUP($A30,'1v -ostali'!$A$14:AD$517,X$3,FALSE)</f>
        <v>0</v>
      </c>
      <c r="Y30" s="47">
        <f>VLOOKUP($A30,'1v -ostali'!$A$14:AD$517,Y$3,FALSE)</f>
        <v>0</v>
      </c>
      <c r="Z30" s="47">
        <f>VLOOKUP($A30,'1v -ostali'!$A$14:AD$517,Z$3,FALSE)</f>
        <v>0</v>
      </c>
      <c r="AA30" s="47">
        <f t="shared" si="1"/>
        <v>0</v>
      </c>
      <c r="AB30" s="47">
        <f>VLOOKUP($A30,'1v -ostali'!$A$14:AD$517,AB$3,FALSE)/12</f>
        <v>0</v>
      </c>
      <c r="AC30" s="47">
        <f>VLOOKUP($A30,'1v -ostali'!$A$14:AD$517,AC$3,FALSE)</f>
        <v>0</v>
      </c>
      <c r="AD30" s="47">
        <f>VLOOKUP($A30,'1v -ostali'!$A$14:AD$517,AD$3,FALSE)</f>
        <v>0</v>
      </c>
      <c r="AE30" s="47">
        <f>VLOOKUP($A30,'1v -ostali'!$A$14:AD$517,AE$3,FALSE)</f>
        <v>0</v>
      </c>
      <c r="AF30" s="47">
        <f t="shared" si="2"/>
        <v>0</v>
      </c>
      <c r="AG30" s="47">
        <f>VLOOKUP($A30,'1v -ostali'!$A$14:AD$517,AG$3,FALSE)/12</f>
        <v>0</v>
      </c>
      <c r="AH30" s="47">
        <f>VLOOKUP($A30,'1v -ostali'!$A$14:AD$517,AH$3,FALSE)</f>
        <v>0</v>
      </c>
      <c r="AI30" s="47">
        <f t="shared" si="3"/>
        <v>0</v>
      </c>
      <c r="AJ30" s="47">
        <f t="shared" si="4"/>
        <v>0</v>
      </c>
      <c r="AK30" s="47">
        <f>+IFERROR(AI30*(100+'1v -ostali'!$C$6)/100,"")</f>
        <v>0</v>
      </c>
      <c r="AL30" s="47">
        <f>+IFERROR(AJ30*(100+'1v -ostali'!$C$6)/100,"")</f>
        <v>0</v>
      </c>
    </row>
    <row r="31" spans="1:38" x14ac:dyDescent="0.2">
      <c r="A31">
        <f>+IF(MAX(A$5:A30)+1&lt;=A$1,A30+1,0)</f>
        <v>0</v>
      </c>
      <c r="B31" s="276">
        <f t="shared" si="5"/>
        <v>0</v>
      </c>
      <c r="C31">
        <f t="shared" si="6"/>
        <v>0</v>
      </c>
      <c r="D31" s="452">
        <f t="shared" si="7"/>
        <v>0</v>
      </c>
      <c r="E31">
        <f>IF(A31=0,0,+VLOOKUP($A31,'1v -ostali'!$A$14:$R$517,E$3,FALSE))</f>
        <v>0</v>
      </c>
      <c r="G31">
        <f>+VLOOKUP($A31,'1v -ostali'!$A$14:$R$517,G$3,FALSE)</f>
        <v>0</v>
      </c>
      <c r="H31">
        <f>+VLOOKUP($A31,'1v -ostali'!$A$14:$R$517,H$3,FALSE)</f>
        <v>0</v>
      </c>
      <c r="I31">
        <f>+VLOOKUP($A31,'1v -ostali'!$A$14:R$517,I$3,FALSE)</f>
        <v>0</v>
      </c>
      <c r="J31">
        <f>+VLOOKUP($A31,'1v -ostali'!$A$14:R$517,J$3,FALSE)</f>
        <v>0</v>
      </c>
      <c r="K31">
        <f>+VLOOKUP($A31,'1v -ostali'!$A$14:R$517,K$3,FALSE)</f>
        <v>0</v>
      </c>
      <c r="L31" t="str">
        <f>+IF(K31&gt;0,VLOOKUP($A31,'1v -ostali'!$A$14:R$517,L$3,FALSE),"")</f>
        <v/>
      </c>
      <c r="M31" t="str">
        <f>+IF(K31&gt;0,VLOOKUP($A31,'1v -ostali'!$A$14:R$517,M$3,FALSE),"")</f>
        <v/>
      </c>
      <c r="N31">
        <f>+VLOOKUP($A31,'1v -ostali'!$A$14:R$517,K$3,FALSE)</f>
        <v>0</v>
      </c>
      <c r="O31">
        <f>IF(K31&gt;0,"",VLOOKUP($A31,'1v -ostali'!$A$14:R$517,O$3,FALSE))</f>
        <v>0</v>
      </c>
      <c r="P31">
        <f>IF(K31&gt;0,"",VLOOKUP($A31,'1v -ostali'!$A$14:R$517,P$3,FALSE))</f>
        <v>0</v>
      </c>
      <c r="T31" s="47">
        <f>VLOOKUP($A31,'1v -ostali'!$A$14:AD$517,T$3,FALSE)</f>
        <v>0</v>
      </c>
      <c r="U31" s="47">
        <f>VLOOKUP($A31,'1v -ostali'!$A$14:AD$517,U$3,FALSE)</f>
        <v>0</v>
      </c>
      <c r="V31" s="47">
        <f t="shared" si="0"/>
        <v>0</v>
      </c>
      <c r="W31" s="47">
        <f>VLOOKUP($A31,'1v -ostali'!$A$14:AD$517,W$3,FALSE)/12</f>
        <v>0</v>
      </c>
      <c r="X31" s="47">
        <f>VLOOKUP($A31,'1v -ostali'!$A$14:AD$517,X$3,FALSE)</f>
        <v>0</v>
      </c>
      <c r="Y31" s="47">
        <f>VLOOKUP($A31,'1v -ostali'!$A$14:AD$517,Y$3,FALSE)</f>
        <v>0</v>
      </c>
      <c r="Z31" s="47">
        <f>VLOOKUP($A31,'1v -ostali'!$A$14:AD$517,Z$3,FALSE)</f>
        <v>0</v>
      </c>
      <c r="AA31" s="47">
        <f t="shared" si="1"/>
        <v>0</v>
      </c>
      <c r="AB31" s="47">
        <f>VLOOKUP($A31,'1v -ostali'!$A$14:AD$517,AB$3,FALSE)/12</f>
        <v>0</v>
      </c>
      <c r="AC31" s="47">
        <f>VLOOKUP($A31,'1v -ostali'!$A$14:AD$517,AC$3,FALSE)</f>
        <v>0</v>
      </c>
      <c r="AD31" s="47">
        <f>VLOOKUP($A31,'1v -ostali'!$A$14:AD$517,AD$3,FALSE)</f>
        <v>0</v>
      </c>
      <c r="AE31" s="47">
        <f>VLOOKUP($A31,'1v -ostali'!$A$14:AD$517,AE$3,FALSE)</f>
        <v>0</v>
      </c>
      <c r="AF31" s="47">
        <f t="shared" si="2"/>
        <v>0</v>
      </c>
      <c r="AG31" s="47">
        <f>VLOOKUP($A31,'1v -ostali'!$A$14:AD$517,AG$3,FALSE)/12</f>
        <v>0</v>
      </c>
      <c r="AH31" s="47">
        <f>VLOOKUP($A31,'1v -ostali'!$A$14:AD$517,AH$3,FALSE)</f>
        <v>0</v>
      </c>
      <c r="AI31" s="47">
        <f t="shared" si="3"/>
        <v>0</v>
      </c>
      <c r="AJ31" s="47">
        <f t="shared" si="4"/>
        <v>0</v>
      </c>
      <c r="AK31" s="47">
        <f>+IFERROR(AI31*(100+'1v -ostali'!$C$6)/100,"")</f>
        <v>0</v>
      </c>
      <c r="AL31" s="47">
        <f>+IFERROR(AJ31*(100+'1v -ostali'!$C$6)/100,"")</f>
        <v>0</v>
      </c>
    </row>
    <row r="32" spans="1:38" x14ac:dyDescent="0.2">
      <c r="A32">
        <f>+IF(MAX(A$5:A31)+1&lt;=A$1,A31+1,0)</f>
        <v>0</v>
      </c>
      <c r="B32" s="276">
        <f t="shared" si="5"/>
        <v>0</v>
      </c>
      <c r="C32">
        <f t="shared" si="6"/>
        <v>0</v>
      </c>
      <c r="D32" s="452">
        <f t="shared" si="7"/>
        <v>0</v>
      </c>
      <c r="E32">
        <f>IF(A32=0,0,+VLOOKUP($A32,'1v -ostali'!$A$14:$R$517,E$3,FALSE))</f>
        <v>0</v>
      </c>
      <c r="G32">
        <f>+VLOOKUP($A32,'1v -ostali'!$A$14:$R$517,G$3,FALSE)</f>
        <v>0</v>
      </c>
      <c r="H32">
        <f>+VLOOKUP($A32,'1v -ostali'!$A$14:$R$517,H$3,FALSE)</f>
        <v>0</v>
      </c>
      <c r="I32">
        <f>+VLOOKUP($A32,'1v -ostali'!$A$14:R$517,I$3,FALSE)</f>
        <v>0</v>
      </c>
      <c r="J32">
        <f>+VLOOKUP($A32,'1v -ostali'!$A$14:R$517,J$3,FALSE)</f>
        <v>0</v>
      </c>
      <c r="K32">
        <f>+VLOOKUP($A32,'1v -ostali'!$A$14:R$517,K$3,FALSE)</f>
        <v>0</v>
      </c>
      <c r="L32" t="str">
        <f>+IF(K32&gt;0,VLOOKUP($A32,'1v -ostali'!$A$14:R$517,L$3,FALSE),"")</f>
        <v/>
      </c>
      <c r="M32" t="str">
        <f>+IF(K32&gt;0,VLOOKUP($A32,'1v -ostali'!$A$14:R$517,M$3,FALSE),"")</f>
        <v/>
      </c>
      <c r="N32">
        <f>+VLOOKUP($A32,'1v -ostali'!$A$14:R$517,K$3,FALSE)</f>
        <v>0</v>
      </c>
      <c r="O32">
        <f>IF(K32&gt;0,"",VLOOKUP($A32,'1v -ostali'!$A$14:R$517,O$3,FALSE))</f>
        <v>0</v>
      </c>
      <c r="P32">
        <f>IF(K32&gt;0,"",VLOOKUP($A32,'1v -ostali'!$A$14:R$517,P$3,FALSE))</f>
        <v>0</v>
      </c>
      <c r="T32" s="47">
        <f>VLOOKUP($A32,'1v -ostali'!$A$14:AD$517,T$3,FALSE)</f>
        <v>0</v>
      </c>
      <c r="U32" s="47">
        <f>VLOOKUP($A32,'1v -ostali'!$A$14:AD$517,U$3,FALSE)</f>
        <v>0</v>
      </c>
      <c r="V32" s="47">
        <f t="shared" si="0"/>
        <v>0</v>
      </c>
      <c r="W32" s="47">
        <f>VLOOKUP($A32,'1v -ostali'!$A$14:AD$517,W$3,FALSE)/12</f>
        <v>0</v>
      </c>
      <c r="X32" s="47">
        <f>VLOOKUP($A32,'1v -ostali'!$A$14:AD$517,X$3,FALSE)</f>
        <v>0</v>
      </c>
      <c r="Y32" s="47">
        <f>VLOOKUP($A32,'1v -ostali'!$A$14:AD$517,Y$3,FALSE)</f>
        <v>0</v>
      </c>
      <c r="Z32" s="47">
        <f>VLOOKUP($A32,'1v -ostali'!$A$14:AD$517,Z$3,FALSE)</f>
        <v>0</v>
      </c>
      <c r="AA32" s="47">
        <f t="shared" si="1"/>
        <v>0</v>
      </c>
      <c r="AB32" s="47">
        <f>VLOOKUP($A32,'1v -ostali'!$A$14:AD$517,AB$3,FALSE)/12</f>
        <v>0</v>
      </c>
      <c r="AC32" s="47">
        <f>VLOOKUP($A32,'1v -ostali'!$A$14:AD$517,AC$3,FALSE)</f>
        <v>0</v>
      </c>
      <c r="AD32" s="47">
        <f>VLOOKUP($A32,'1v -ostali'!$A$14:AD$517,AD$3,FALSE)</f>
        <v>0</v>
      </c>
      <c r="AE32" s="47">
        <f>VLOOKUP($A32,'1v -ostali'!$A$14:AD$517,AE$3,FALSE)</f>
        <v>0</v>
      </c>
      <c r="AF32" s="47">
        <f t="shared" si="2"/>
        <v>0</v>
      </c>
      <c r="AG32" s="47">
        <f>VLOOKUP($A32,'1v -ostali'!$A$14:AD$517,AG$3,FALSE)/12</f>
        <v>0</v>
      </c>
      <c r="AH32" s="47">
        <f>VLOOKUP($A32,'1v -ostali'!$A$14:AD$517,AH$3,FALSE)</f>
        <v>0</v>
      </c>
      <c r="AI32" s="47">
        <f t="shared" si="3"/>
        <v>0</v>
      </c>
      <c r="AJ32" s="47">
        <f t="shared" si="4"/>
        <v>0</v>
      </c>
      <c r="AK32" s="47">
        <f>+IFERROR(AI32*(100+'1v -ostali'!$C$6)/100,"")</f>
        <v>0</v>
      </c>
      <c r="AL32" s="47">
        <f>+IFERROR(AJ32*(100+'1v -ostali'!$C$6)/100,"")</f>
        <v>0</v>
      </c>
    </row>
    <row r="33" spans="1:38" x14ac:dyDescent="0.2">
      <c r="A33">
        <f>+IF(MAX(A$5:A32)+1&lt;=A$1,A32+1,0)</f>
        <v>0</v>
      </c>
      <c r="B33" s="276">
        <f t="shared" si="5"/>
        <v>0</v>
      </c>
      <c r="C33">
        <f t="shared" si="6"/>
        <v>0</v>
      </c>
      <c r="D33" s="452">
        <f t="shared" si="7"/>
        <v>0</v>
      </c>
      <c r="E33">
        <f>IF(A33=0,0,+VLOOKUP($A33,'1v -ostali'!$A$14:$R$517,E$3,FALSE))</f>
        <v>0</v>
      </c>
      <c r="G33">
        <f>+VLOOKUP($A33,'1v -ostali'!$A$14:$R$517,G$3,FALSE)</f>
        <v>0</v>
      </c>
      <c r="H33">
        <f>+VLOOKUP($A33,'1v -ostali'!$A$14:$R$517,H$3,FALSE)</f>
        <v>0</v>
      </c>
      <c r="I33">
        <f>+VLOOKUP($A33,'1v -ostali'!$A$14:R$517,I$3,FALSE)</f>
        <v>0</v>
      </c>
      <c r="J33">
        <f>+VLOOKUP($A33,'1v -ostali'!$A$14:R$517,J$3,FALSE)</f>
        <v>0</v>
      </c>
      <c r="K33">
        <f>+VLOOKUP($A33,'1v -ostali'!$A$14:R$517,K$3,FALSE)</f>
        <v>0</v>
      </c>
      <c r="L33" t="str">
        <f>+IF(K33&gt;0,VLOOKUP($A33,'1v -ostali'!$A$14:R$517,L$3,FALSE),"")</f>
        <v/>
      </c>
      <c r="M33" t="str">
        <f>+IF(K33&gt;0,VLOOKUP($A33,'1v -ostali'!$A$14:R$517,M$3,FALSE),"")</f>
        <v/>
      </c>
      <c r="N33">
        <f>+VLOOKUP($A33,'1v -ostali'!$A$14:R$517,K$3,FALSE)</f>
        <v>0</v>
      </c>
      <c r="O33">
        <f>IF(K33&gt;0,"",VLOOKUP($A33,'1v -ostali'!$A$14:R$517,O$3,FALSE))</f>
        <v>0</v>
      </c>
      <c r="P33">
        <f>IF(K33&gt;0,"",VLOOKUP($A33,'1v -ostali'!$A$14:R$517,P$3,FALSE))</f>
        <v>0</v>
      </c>
      <c r="T33" s="47">
        <f>VLOOKUP($A33,'1v -ostali'!$A$14:AD$517,T$3,FALSE)</f>
        <v>0</v>
      </c>
      <c r="U33" s="47">
        <f>VLOOKUP($A33,'1v -ostali'!$A$14:AD$517,U$3,FALSE)</f>
        <v>0</v>
      </c>
      <c r="V33" s="47">
        <f t="shared" si="0"/>
        <v>0</v>
      </c>
      <c r="W33" s="47">
        <f>VLOOKUP($A33,'1v -ostali'!$A$14:AD$517,W$3,FALSE)/12</f>
        <v>0</v>
      </c>
      <c r="X33" s="47">
        <f>VLOOKUP($A33,'1v -ostali'!$A$14:AD$517,X$3,FALSE)</f>
        <v>0</v>
      </c>
      <c r="Y33" s="47">
        <f>VLOOKUP($A33,'1v -ostali'!$A$14:AD$517,Y$3,FALSE)</f>
        <v>0</v>
      </c>
      <c r="Z33" s="47">
        <f>VLOOKUP($A33,'1v -ostali'!$A$14:AD$517,Z$3,FALSE)</f>
        <v>0</v>
      </c>
      <c r="AA33" s="47">
        <f t="shared" si="1"/>
        <v>0</v>
      </c>
      <c r="AB33" s="47">
        <f>VLOOKUP($A33,'1v -ostali'!$A$14:AD$517,AB$3,FALSE)/12</f>
        <v>0</v>
      </c>
      <c r="AC33" s="47">
        <f>VLOOKUP($A33,'1v -ostali'!$A$14:AD$517,AC$3,FALSE)</f>
        <v>0</v>
      </c>
      <c r="AD33" s="47">
        <f>VLOOKUP($A33,'1v -ostali'!$A$14:AD$517,AD$3,FALSE)</f>
        <v>0</v>
      </c>
      <c r="AE33" s="47">
        <f>VLOOKUP($A33,'1v -ostali'!$A$14:AD$517,AE$3,FALSE)</f>
        <v>0</v>
      </c>
      <c r="AF33" s="47">
        <f t="shared" si="2"/>
        <v>0</v>
      </c>
      <c r="AG33" s="47">
        <f>VLOOKUP($A33,'1v -ostali'!$A$14:AD$517,AG$3,FALSE)/12</f>
        <v>0</v>
      </c>
      <c r="AH33" s="47">
        <f>VLOOKUP($A33,'1v -ostali'!$A$14:AD$517,AH$3,FALSE)</f>
        <v>0</v>
      </c>
      <c r="AI33" s="47">
        <f t="shared" si="3"/>
        <v>0</v>
      </c>
      <c r="AJ33" s="47">
        <f t="shared" si="4"/>
        <v>0</v>
      </c>
      <c r="AK33" s="47">
        <f>+IFERROR(AI33*(100+'1v -ostali'!$C$6)/100,"")</f>
        <v>0</v>
      </c>
      <c r="AL33" s="47">
        <f>+IFERROR(AJ33*(100+'1v -ostali'!$C$6)/100,"")</f>
        <v>0</v>
      </c>
    </row>
    <row r="34" spans="1:38" x14ac:dyDescent="0.2">
      <c r="A34">
        <f>+IF(MAX(A$5:A33)+1&lt;=A$1,A33+1,0)</f>
        <v>0</v>
      </c>
      <c r="B34" s="276">
        <f t="shared" si="5"/>
        <v>0</v>
      </c>
      <c r="C34">
        <f t="shared" si="6"/>
        <v>0</v>
      </c>
      <c r="D34" s="452">
        <f t="shared" si="7"/>
        <v>0</v>
      </c>
      <c r="E34">
        <f>IF(A34=0,0,+VLOOKUP($A34,'1v -ostali'!$A$14:$R$517,E$3,FALSE))</f>
        <v>0</v>
      </c>
      <c r="G34">
        <f>+VLOOKUP($A34,'1v -ostali'!$A$14:$R$517,G$3,FALSE)</f>
        <v>0</v>
      </c>
      <c r="H34">
        <f>+VLOOKUP($A34,'1v -ostali'!$A$14:$R$517,H$3,FALSE)</f>
        <v>0</v>
      </c>
      <c r="I34">
        <f>+VLOOKUP($A34,'1v -ostali'!$A$14:R$517,I$3,FALSE)</f>
        <v>0</v>
      </c>
      <c r="J34">
        <f>+VLOOKUP($A34,'1v -ostali'!$A$14:R$517,J$3,FALSE)</f>
        <v>0</v>
      </c>
      <c r="K34">
        <f>+VLOOKUP($A34,'1v -ostali'!$A$14:R$517,K$3,FALSE)</f>
        <v>0</v>
      </c>
      <c r="L34" t="str">
        <f>+IF(K34&gt;0,VLOOKUP($A34,'1v -ostali'!$A$14:R$517,L$3,FALSE),"")</f>
        <v/>
      </c>
      <c r="M34" t="str">
        <f>+IF(K34&gt;0,VLOOKUP($A34,'1v -ostali'!$A$14:R$517,M$3,FALSE),"")</f>
        <v/>
      </c>
      <c r="N34">
        <f>+VLOOKUP($A34,'1v -ostali'!$A$14:R$517,K$3,FALSE)</f>
        <v>0</v>
      </c>
      <c r="O34">
        <f>IF(K34&gt;0,"",VLOOKUP($A34,'1v -ostali'!$A$14:R$517,O$3,FALSE))</f>
        <v>0</v>
      </c>
      <c r="P34">
        <f>IF(K34&gt;0,"",VLOOKUP($A34,'1v -ostali'!$A$14:R$517,P$3,FALSE))</f>
        <v>0</v>
      </c>
      <c r="T34" s="47">
        <f>VLOOKUP($A34,'1v -ostali'!$A$14:AD$517,T$3,FALSE)</f>
        <v>0</v>
      </c>
      <c r="U34" s="47">
        <f>VLOOKUP($A34,'1v -ostali'!$A$14:AD$517,U$3,FALSE)</f>
        <v>0</v>
      </c>
      <c r="V34" s="47">
        <f t="shared" si="0"/>
        <v>0</v>
      </c>
      <c r="W34" s="47">
        <f>VLOOKUP($A34,'1v -ostali'!$A$14:AD$517,W$3,FALSE)/12</f>
        <v>0</v>
      </c>
      <c r="X34" s="47">
        <f>VLOOKUP($A34,'1v -ostali'!$A$14:AD$517,X$3,FALSE)</f>
        <v>0</v>
      </c>
      <c r="Y34" s="47">
        <f>VLOOKUP($A34,'1v -ostali'!$A$14:AD$517,Y$3,FALSE)</f>
        <v>0</v>
      </c>
      <c r="Z34" s="47">
        <f>VLOOKUP($A34,'1v -ostali'!$A$14:AD$517,Z$3,FALSE)</f>
        <v>0</v>
      </c>
      <c r="AA34" s="47">
        <f t="shared" si="1"/>
        <v>0</v>
      </c>
      <c r="AB34" s="47">
        <f>VLOOKUP($A34,'1v -ostali'!$A$14:AD$517,AB$3,FALSE)/12</f>
        <v>0</v>
      </c>
      <c r="AC34" s="47">
        <f>VLOOKUP($A34,'1v -ostali'!$A$14:AD$517,AC$3,FALSE)</f>
        <v>0</v>
      </c>
      <c r="AD34" s="47">
        <f>VLOOKUP($A34,'1v -ostali'!$A$14:AD$517,AD$3,FALSE)</f>
        <v>0</v>
      </c>
      <c r="AE34" s="47">
        <f>VLOOKUP($A34,'1v -ostali'!$A$14:AD$517,AE$3,FALSE)</f>
        <v>0</v>
      </c>
      <c r="AF34" s="47">
        <f t="shared" si="2"/>
        <v>0</v>
      </c>
      <c r="AG34" s="47">
        <f>VLOOKUP($A34,'1v -ostali'!$A$14:AD$517,AG$3,FALSE)/12</f>
        <v>0</v>
      </c>
      <c r="AH34" s="47">
        <f>VLOOKUP($A34,'1v -ostali'!$A$14:AD$517,AH$3,FALSE)</f>
        <v>0</v>
      </c>
      <c r="AI34" s="47">
        <f t="shared" si="3"/>
        <v>0</v>
      </c>
      <c r="AJ34" s="47">
        <f t="shared" si="4"/>
        <v>0</v>
      </c>
      <c r="AK34" s="47">
        <f>+IFERROR(AI34*(100+'1v -ostali'!$C$6)/100,"")</f>
        <v>0</v>
      </c>
      <c r="AL34" s="47">
        <f>+IFERROR(AJ34*(100+'1v -ostali'!$C$6)/100,"")</f>
        <v>0</v>
      </c>
    </row>
    <row r="35" spans="1:38" x14ac:dyDescent="0.2">
      <c r="A35">
        <f>+IF(MAX(A$5:A34)+1&lt;=A$1,A34+1,0)</f>
        <v>0</v>
      </c>
      <c r="B35" s="276">
        <f t="shared" si="5"/>
        <v>0</v>
      </c>
      <c r="C35">
        <f t="shared" si="6"/>
        <v>0</v>
      </c>
      <c r="D35" s="452">
        <f t="shared" si="7"/>
        <v>0</v>
      </c>
      <c r="E35">
        <f>IF(A35=0,0,+VLOOKUP($A35,'1v -ostali'!$A$14:$R$517,E$3,FALSE))</f>
        <v>0</v>
      </c>
      <c r="G35">
        <f>+VLOOKUP($A35,'1v -ostali'!$A$14:$R$517,G$3,FALSE)</f>
        <v>0</v>
      </c>
      <c r="H35">
        <f>+VLOOKUP($A35,'1v -ostali'!$A$14:$R$517,H$3,FALSE)</f>
        <v>0</v>
      </c>
      <c r="I35">
        <f>+VLOOKUP($A35,'1v -ostali'!$A$14:R$517,I$3,FALSE)</f>
        <v>0</v>
      </c>
      <c r="J35">
        <f>+VLOOKUP($A35,'1v -ostali'!$A$14:R$517,J$3,FALSE)</f>
        <v>0</v>
      </c>
      <c r="K35">
        <f>+VLOOKUP($A35,'1v -ostali'!$A$14:R$517,K$3,FALSE)</f>
        <v>0</v>
      </c>
      <c r="L35" t="str">
        <f>+IF(K35&gt;0,VLOOKUP($A35,'1v -ostali'!$A$14:R$517,L$3,FALSE),"")</f>
        <v/>
      </c>
      <c r="M35" t="str">
        <f>+IF(K35&gt;0,VLOOKUP($A35,'1v -ostali'!$A$14:R$517,M$3,FALSE),"")</f>
        <v/>
      </c>
      <c r="N35">
        <f>+VLOOKUP($A35,'1v -ostali'!$A$14:R$517,K$3,FALSE)</f>
        <v>0</v>
      </c>
      <c r="O35">
        <f>IF(K35&gt;0,"",VLOOKUP($A35,'1v -ostali'!$A$14:R$517,O$3,FALSE))</f>
        <v>0</v>
      </c>
      <c r="P35">
        <f>IF(K35&gt;0,"",VLOOKUP($A35,'1v -ostali'!$A$14:R$517,P$3,FALSE))</f>
        <v>0</v>
      </c>
      <c r="T35" s="47">
        <f>VLOOKUP($A35,'1v -ostali'!$A$14:AD$517,T$3,FALSE)</f>
        <v>0</v>
      </c>
      <c r="U35" s="47">
        <f>VLOOKUP($A35,'1v -ostali'!$A$14:AD$517,U$3,FALSE)</f>
        <v>0</v>
      </c>
      <c r="V35" s="47">
        <f t="shared" si="0"/>
        <v>0</v>
      </c>
      <c r="W35" s="47">
        <f>VLOOKUP($A35,'1v -ostali'!$A$14:AD$517,W$3,FALSE)/12</f>
        <v>0</v>
      </c>
      <c r="X35" s="47">
        <f>VLOOKUP($A35,'1v -ostali'!$A$14:AD$517,X$3,FALSE)</f>
        <v>0</v>
      </c>
      <c r="Y35" s="47">
        <f>VLOOKUP($A35,'1v -ostali'!$A$14:AD$517,Y$3,FALSE)</f>
        <v>0</v>
      </c>
      <c r="Z35" s="47">
        <f>VLOOKUP($A35,'1v -ostali'!$A$14:AD$517,Z$3,FALSE)</f>
        <v>0</v>
      </c>
      <c r="AA35" s="47">
        <f t="shared" si="1"/>
        <v>0</v>
      </c>
      <c r="AB35" s="47">
        <f>VLOOKUP($A35,'1v -ostali'!$A$14:AD$517,AB$3,FALSE)/12</f>
        <v>0</v>
      </c>
      <c r="AC35" s="47">
        <f>VLOOKUP($A35,'1v -ostali'!$A$14:AD$517,AC$3,FALSE)</f>
        <v>0</v>
      </c>
      <c r="AD35" s="47">
        <f>VLOOKUP($A35,'1v -ostali'!$A$14:AD$517,AD$3,FALSE)</f>
        <v>0</v>
      </c>
      <c r="AE35" s="47">
        <f>VLOOKUP($A35,'1v -ostali'!$A$14:AD$517,AE$3,FALSE)</f>
        <v>0</v>
      </c>
      <c r="AF35" s="47">
        <f t="shared" si="2"/>
        <v>0</v>
      </c>
      <c r="AG35" s="47">
        <f>VLOOKUP($A35,'1v -ostali'!$A$14:AD$517,AG$3,FALSE)/12</f>
        <v>0</v>
      </c>
      <c r="AH35" s="47">
        <f>VLOOKUP($A35,'1v -ostali'!$A$14:AD$517,AH$3,FALSE)</f>
        <v>0</v>
      </c>
      <c r="AI35" s="47">
        <f t="shared" si="3"/>
        <v>0</v>
      </c>
      <c r="AJ35" s="47">
        <f t="shared" si="4"/>
        <v>0</v>
      </c>
      <c r="AK35" s="47">
        <f>+IFERROR(AI35*(100+'1v -ostali'!$C$6)/100,"")</f>
        <v>0</v>
      </c>
      <c r="AL35" s="47">
        <f>+IFERROR(AJ35*(100+'1v -ostali'!$C$6)/100,"")</f>
        <v>0</v>
      </c>
    </row>
    <row r="36" spans="1:38" x14ac:dyDescent="0.2">
      <c r="A36">
        <f>+IF(MAX(A$5:A35)+1&lt;=A$1,A35+1,0)</f>
        <v>0</v>
      </c>
      <c r="B36" s="276">
        <f t="shared" si="5"/>
        <v>0</v>
      </c>
      <c r="C36">
        <f t="shared" si="6"/>
        <v>0</v>
      </c>
      <c r="D36" s="452">
        <f t="shared" si="7"/>
        <v>0</v>
      </c>
      <c r="E36">
        <f>IF(A36=0,0,+VLOOKUP($A36,'1v -ostali'!$A$14:$R$517,E$3,FALSE))</f>
        <v>0</v>
      </c>
      <c r="G36">
        <f>+VLOOKUP($A36,'1v -ostali'!$A$14:$R$517,G$3,FALSE)</f>
        <v>0</v>
      </c>
      <c r="H36">
        <f>+VLOOKUP($A36,'1v -ostali'!$A$14:$R$517,H$3,FALSE)</f>
        <v>0</v>
      </c>
      <c r="I36">
        <f>+VLOOKUP($A36,'1v -ostali'!$A$14:R$517,I$3,FALSE)</f>
        <v>0</v>
      </c>
      <c r="J36">
        <f>+VLOOKUP($A36,'1v -ostali'!$A$14:R$517,J$3,FALSE)</f>
        <v>0</v>
      </c>
      <c r="K36">
        <f>+VLOOKUP($A36,'1v -ostali'!$A$14:R$517,K$3,FALSE)</f>
        <v>0</v>
      </c>
      <c r="L36" t="str">
        <f>+IF(K36&gt;0,VLOOKUP($A36,'1v -ostali'!$A$14:R$517,L$3,FALSE),"")</f>
        <v/>
      </c>
      <c r="M36" t="str">
        <f>+IF(K36&gt;0,VLOOKUP($A36,'1v -ostali'!$A$14:R$517,M$3,FALSE),"")</f>
        <v/>
      </c>
      <c r="N36">
        <f>+VLOOKUP($A36,'1v -ostali'!$A$14:R$517,K$3,FALSE)</f>
        <v>0</v>
      </c>
      <c r="O36">
        <f>IF(K36&gt;0,"",VLOOKUP($A36,'1v -ostali'!$A$14:R$517,O$3,FALSE))</f>
        <v>0</v>
      </c>
      <c r="P36">
        <f>IF(K36&gt;0,"",VLOOKUP($A36,'1v -ostali'!$A$14:R$517,P$3,FALSE))</f>
        <v>0</v>
      </c>
      <c r="T36" s="47">
        <f>VLOOKUP($A36,'1v -ostali'!$A$14:AD$517,T$3,FALSE)</f>
        <v>0</v>
      </c>
      <c r="U36" s="47">
        <f>VLOOKUP($A36,'1v -ostali'!$A$14:AD$517,U$3,FALSE)</f>
        <v>0</v>
      </c>
      <c r="V36" s="47">
        <f t="shared" si="0"/>
        <v>0</v>
      </c>
      <c r="W36" s="47">
        <f>VLOOKUP($A36,'1v -ostali'!$A$14:AD$517,W$3,FALSE)/12</f>
        <v>0</v>
      </c>
      <c r="X36" s="47">
        <f>VLOOKUP($A36,'1v -ostali'!$A$14:AD$517,X$3,FALSE)</f>
        <v>0</v>
      </c>
      <c r="Y36" s="47">
        <f>VLOOKUP($A36,'1v -ostali'!$A$14:AD$517,Y$3,FALSE)</f>
        <v>0</v>
      </c>
      <c r="Z36" s="47">
        <f>VLOOKUP($A36,'1v -ostali'!$A$14:AD$517,Z$3,FALSE)</f>
        <v>0</v>
      </c>
      <c r="AA36" s="47">
        <f t="shared" si="1"/>
        <v>0</v>
      </c>
      <c r="AB36" s="47">
        <f>VLOOKUP($A36,'1v -ostali'!$A$14:AD$517,AB$3,FALSE)/12</f>
        <v>0</v>
      </c>
      <c r="AC36" s="47">
        <f>VLOOKUP($A36,'1v -ostali'!$A$14:AD$517,AC$3,FALSE)</f>
        <v>0</v>
      </c>
      <c r="AD36" s="47">
        <f>VLOOKUP($A36,'1v -ostali'!$A$14:AD$517,AD$3,FALSE)</f>
        <v>0</v>
      </c>
      <c r="AE36" s="47">
        <f>VLOOKUP($A36,'1v -ostali'!$A$14:AD$517,AE$3,FALSE)</f>
        <v>0</v>
      </c>
      <c r="AF36" s="47">
        <f t="shared" si="2"/>
        <v>0</v>
      </c>
      <c r="AG36" s="47">
        <f>VLOOKUP($A36,'1v -ostali'!$A$14:AD$517,AG$3,FALSE)/12</f>
        <v>0</v>
      </c>
      <c r="AH36" s="47">
        <f>VLOOKUP($A36,'1v -ostali'!$A$14:AD$517,AH$3,FALSE)</f>
        <v>0</v>
      </c>
      <c r="AI36" s="47">
        <f t="shared" si="3"/>
        <v>0</v>
      </c>
      <c r="AJ36" s="47">
        <f t="shared" si="4"/>
        <v>0</v>
      </c>
      <c r="AK36" s="47">
        <f>+IFERROR(AI36*(100+'1v -ostali'!$C$6)/100,"")</f>
        <v>0</v>
      </c>
      <c r="AL36" s="47">
        <f>+IFERROR(AJ36*(100+'1v -ostali'!$C$6)/100,"")</f>
        <v>0</v>
      </c>
    </row>
    <row r="37" spans="1:38" x14ac:dyDescent="0.2">
      <c r="A37">
        <f>+IF(MAX(A$5:A36)+1&lt;=A$1,A36+1,0)</f>
        <v>0</v>
      </c>
      <c r="B37" s="276">
        <f t="shared" si="5"/>
        <v>0</v>
      </c>
      <c r="C37">
        <f t="shared" si="6"/>
        <v>0</v>
      </c>
      <c r="D37" s="452">
        <f t="shared" si="7"/>
        <v>0</v>
      </c>
      <c r="E37">
        <f>IF(A37=0,0,+VLOOKUP($A37,'1v -ostali'!$A$14:$R$517,E$3,FALSE))</f>
        <v>0</v>
      </c>
      <c r="G37">
        <f>+VLOOKUP($A37,'1v -ostali'!$A$14:$R$517,G$3,FALSE)</f>
        <v>0</v>
      </c>
      <c r="H37">
        <f>+VLOOKUP($A37,'1v -ostali'!$A$14:$R$517,H$3,FALSE)</f>
        <v>0</v>
      </c>
      <c r="I37">
        <f>+VLOOKUP($A37,'1v -ostali'!$A$14:R$517,I$3,FALSE)</f>
        <v>0</v>
      </c>
      <c r="J37">
        <f>+VLOOKUP($A37,'1v -ostali'!$A$14:R$517,J$3,FALSE)</f>
        <v>0</v>
      </c>
      <c r="K37">
        <f>+VLOOKUP($A37,'1v -ostali'!$A$14:R$517,K$3,FALSE)</f>
        <v>0</v>
      </c>
      <c r="L37" t="str">
        <f>+IF(K37&gt;0,VLOOKUP($A37,'1v -ostali'!$A$14:R$517,L$3,FALSE),"")</f>
        <v/>
      </c>
      <c r="M37" t="str">
        <f>+IF(K37&gt;0,VLOOKUP($A37,'1v -ostali'!$A$14:R$517,M$3,FALSE),"")</f>
        <v/>
      </c>
      <c r="N37">
        <f>+VLOOKUP($A37,'1v -ostali'!$A$14:R$517,K$3,FALSE)</f>
        <v>0</v>
      </c>
      <c r="O37">
        <f>IF(K37&gt;0,"",VLOOKUP($A37,'1v -ostali'!$A$14:R$517,O$3,FALSE))</f>
        <v>0</v>
      </c>
      <c r="P37">
        <f>IF(K37&gt;0,"",VLOOKUP($A37,'1v -ostali'!$A$14:R$517,P$3,FALSE))</f>
        <v>0</v>
      </c>
      <c r="T37" s="47">
        <f>VLOOKUP($A37,'1v -ostali'!$A$14:AD$517,T$3,FALSE)</f>
        <v>0</v>
      </c>
      <c r="U37" s="47">
        <f>VLOOKUP($A37,'1v -ostali'!$A$14:AD$517,U$3,FALSE)</f>
        <v>0</v>
      </c>
      <c r="V37" s="47">
        <f t="shared" si="0"/>
        <v>0</v>
      </c>
      <c r="W37" s="47">
        <f>VLOOKUP($A37,'1v -ostali'!$A$14:AD$517,W$3,FALSE)/12</f>
        <v>0</v>
      </c>
      <c r="X37" s="47">
        <f>VLOOKUP($A37,'1v -ostali'!$A$14:AD$517,X$3,FALSE)</f>
        <v>0</v>
      </c>
      <c r="Y37" s="47">
        <f>VLOOKUP($A37,'1v -ostali'!$A$14:AD$517,Y$3,FALSE)</f>
        <v>0</v>
      </c>
      <c r="Z37" s="47">
        <f>VLOOKUP($A37,'1v -ostali'!$A$14:AD$517,Z$3,FALSE)</f>
        <v>0</v>
      </c>
      <c r="AA37" s="47">
        <f t="shared" si="1"/>
        <v>0</v>
      </c>
      <c r="AB37" s="47">
        <f>VLOOKUP($A37,'1v -ostali'!$A$14:AD$517,AB$3,FALSE)/12</f>
        <v>0</v>
      </c>
      <c r="AC37" s="47">
        <f>VLOOKUP($A37,'1v -ostali'!$A$14:AD$517,AC$3,FALSE)</f>
        <v>0</v>
      </c>
      <c r="AD37" s="47">
        <f>VLOOKUP($A37,'1v -ostali'!$A$14:AD$517,AD$3,FALSE)</f>
        <v>0</v>
      </c>
      <c r="AE37" s="47">
        <f>VLOOKUP($A37,'1v -ostali'!$A$14:AD$517,AE$3,FALSE)</f>
        <v>0</v>
      </c>
      <c r="AF37" s="47">
        <f t="shared" si="2"/>
        <v>0</v>
      </c>
      <c r="AG37" s="47">
        <f>VLOOKUP($A37,'1v -ostali'!$A$14:AD$517,AG$3,FALSE)/12</f>
        <v>0</v>
      </c>
      <c r="AH37" s="47">
        <f>VLOOKUP($A37,'1v -ostali'!$A$14:AD$517,AH$3,FALSE)</f>
        <v>0</v>
      </c>
      <c r="AI37" s="47">
        <f t="shared" si="3"/>
        <v>0</v>
      </c>
      <c r="AJ37" s="47">
        <f t="shared" si="4"/>
        <v>0</v>
      </c>
      <c r="AK37" s="47">
        <f>+IFERROR(AI37*(100+'1v -ostali'!$C$6)/100,"")</f>
        <v>0</v>
      </c>
      <c r="AL37" s="47">
        <f>+IFERROR(AJ37*(100+'1v -ostali'!$C$6)/100,"")</f>
        <v>0</v>
      </c>
    </row>
    <row r="38" spans="1:38" x14ac:dyDescent="0.2">
      <c r="A38">
        <f>+IF(MAX(A$5:A37)+1&lt;=A$1,A37+1,0)</f>
        <v>0</v>
      </c>
      <c r="B38" s="276">
        <f t="shared" si="5"/>
        <v>0</v>
      </c>
      <c r="C38">
        <f t="shared" si="6"/>
        <v>0</v>
      </c>
      <c r="D38" s="452">
        <f t="shared" si="7"/>
        <v>0</v>
      </c>
      <c r="E38">
        <f>IF(A38=0,0,+VLOOKUP($A38,'1v -ostali'!$A$14:$R$517,E$3,FALSE))</f>
        <v>0</v>
      </c>
      <c r="G38">
        <f>+VLOOKUP($A38,'1v -ostali'!$A$14:$R$517,G$3,FALSE)</f>
        <v>0</v>
      </c>
      <c r="H38">
        <f>+VLOOKUP($A38,'1v -ostali'!$A$14:$R$517,H$3,FALSE)</f>
        <v>0</v>
      </c>
      <c r="I38">
        <f>+VLOOKUP($A38,'1v -ostali'!$A$14:R$517,I$3,FALSE)</f>
        <v>0</v>
      </c>
      <c r="J38">
        <f>+VLOOKUP($A38,'1v -ostali'!$A$14:R$517,J$3,FALSE)</f>
        <v>0</v>
      </c>
      <c r="K38">
        <f>+VLOOKUP($A38,'1v -ostali'!$A$14:R$517,K$3,FALSE)</f>
        <v>0</v>
      </c>
      <c r="L38" t="str">
        <f>+IF(K38&gt;0,VLOOKUP($A38,'1v -ostali'!$A$14:R$517,L$3,FALSE),"")</f>
        <v/>
      </c>
      <c r="M38" t="str">
        <f>+IF(K38&gt;0,VLOOKUP($A38,'1v -ostali'!$A$14:R$517,M$3,FALSE),"")</f>
        <v/>
      </c>
      <c r="N38">
        <f>+VLOOKUP($A38,'1v -ostali'!$A$14:R$517,K$3,FALSE)</f>
        <v>0</v>
      </c>
      <c r="O38">
        <f>IF(K38&gt;0,"",VLOOKUP($A38,'1v -ostali'!$A$14:R$517,O$3,FALSE))</f>
        <v>0</v>
      </c>
      <c r="P38">
        <f>IF(K38&gt;0,"",VLOOKUP($A38,'1v -ostali'!$A$14:R$517,P$3,FALSE))</f>
        <v>0</v>
      </c>
      <c r="T38" s="47">
        <f>VLOOKUP($A38,'1v -ostali'!$A$14:AD$517,T$3,FALSE)</f>
        <v>0</v>
      </c>
      <c r="U38" s="47">
        <f>VLOOKUP($A38,'1v -ostali'!$A$14:AD$517,U$3,FALSE)</f>
        <v>0</v>
      </c>
      <c r="V38" s="47">
        <f t="shared" si="0"/>
        <v>0</v>
      </c>
      <c r="W38" s="47">
        <f>VLOOKUP($A38,'1v -ostali'!$A$14:AD$517,W$3,FALSE)/12</f>
        <v>0</v>
      </c>
      <c r="X38" s="47">
        <f>VLOOKUP($A38,'1v -ostali'!$A$14:AD$517,X$3,FALSE)</f>
        <v>0</v>
      </c>
      <c r="Y38" s="47">
        <f>VLOOKUP($A38,'1v -ostali'!$A$14:AD$517,Y$3,FALSE)</f>
        <v>0</v>
      </c>
      <c r="Z38" s="47">
        <f>VLOOKUP($A38,'1v -ostali'!$A$14:AD$517,Z$3,FALSE)</f>
        <v>0</v>
      </c>
      <c r="AA38" s="47">
        <f t="shared" si="1"/>
        <v>0</v>
      </c>
      <c r="AB38" s="47">
        <f>VLOOKUP($A38,'1v -ostali'!$A$14:AD$517,AB$3,FALSE)/12</f>
        <v>0</v>
      </c>
      <c r="AC38" s="47">
        <f>VLOOKUP($A38,'1v -ostali'!$A$14:AD$517,AC$3,FALSE)</f>
        <v>0</v>
      </c>
      <c r="AD38" s="47">
        <f>VLOOKUP($A38,'1v -ostali'!$A$14:AD$517,AD$3,FALSE)</f>
        <v>0</v>
      </c>
      <c r="AE38" s="47">
        <f>VLOOKUP($A38,'1v -ostali'!$A$14:AD$517,AE$3,FALSE)</f>
        <v>0</v>
      </c>
      <c r="AF38" s="47">
        <f t="shared" si="2"/>
        <v>0</v>
      </c>
      <c r="AG38" s="47">
        <f>VLOOKUP($A38,'1v -ostali'!$A$14:AD$517,AG$3,FALSE)/12</f>
        <v>0</v>
      </c>
      <c r="AH38" s="47">
        <f>VLOOKUP($A38,'1v -ostali'!$A$14:AD$517,AH$3,FALSE)</f>
        <v>0</v>
      </c>
      <c r="AI38" s="47">
        <f t="shared" si="3"/>
        <v>0</v>
      </c>
      <c r="AJ38" s="47">
        <f t="shared" si="4"/>
        <v>0</v>
      </c>
      <c r="AK38" s="47">
        <f>+IFERROR(AI38*(100+'1v -ostali'!$C$6)/100,"")</f>
        <v>0</v>
      </c>
      <c r="AL38" s="47">
        <f>+IFERROR(AJ38*(100+'1v -ostali'!$C$6)/100,"")</f>
        <v>0</v>
      </c>
    </row>
    <row r="39" spans="1:38" x14ac:dyDescent="0.2">
      <c r="A39">
        <f>+IF(MAX(A$5:A38)+1&lt;=A$1,A38+1,0)</f>
        <v>0</v>
      </c>
      <c r="B39" s="276">
        <f t="shared" si="5"/>
        <v>0</v>
      </c>
      <c r="C39">
        <f t="shared" si="6"/>
        <v>0</v>
      </c>
      <c r="D39" s="452">
        <f t="shared" si="7"/>
        <v>0</v>
      </c>
      <c r="E39">
        <f>IF(A39=0,0,+VLOOKUP($A39,'1v -ostali'!$A$14:$R$517,E$3,FALSE))</f>
        <v>0</v>
      </c>
      <c r="G39">
        <f>+VLOOKUP($A39,'1v -ostali'!$A$14:$R$517,G$3,FALSE)</f>
        <v>0</v>
      </c>
      <c r="H39">
        <f>+VLOOKUP($A39,'1v -ostali'!$A$14:$R$517,H$3,FALSE)</f>
        <v>0</v>
      </c>
      <c r="I39">
        <f>+VLOOKUP($A39,'1v -ostali'!$A$14:R$517,I$3,FALSE)</f>
        <v>0</v>
      </c>
      <c r="J39">
        <f>+VLOOKUP($A39,'1v -ostali'!$A$14:R$517,J$3,FALSE)</f>
        <v>0</v>
      </c>
      <c r="K39">
        <f>+VLOOKUP($A39,'1v -ostali'!$A$14:R$517,K$3,FALSE)</f>
        <v>0</v>
      </c>
      <c r="L39" t="str">
        <f>+IF(K39&gt;0,VLOOKUP($A39,'1v -ostali'!$A$14:R$517,L$3,FALSE),"")</f>
        <v/>
      </c>
      <c r="M39" t="str">
        <f>+IF(K39&gt;0,VLOOKUP($A39,'1v -ostali'!$A$14:R$517,M$3,FALSE),"")</f>
        <v/>
      </c>
      <c r="N39">
        <f>+VLOOKUP($A39,'1v -ostali'!$A$14:R$517,K$3,FALSE)</f>
        <v>0</v>
      </c>
      <c r="O39">
        <f>IF(K39&gt;0,"",VLOOKUP($A39,'1v -ostali'!$A$14:R$517,O$3,FALSE))</f>
        <v>0</v>
      </c>
      <c r="P39">
        <f>IF(K39&gt;0,"",VLOOKUP($A39,'1v -ostali'!$A$14:R$517,P$3,FALSE))</f>
        <v>0</v>
      </c>
      <c r="T39" s="47">
        <f>VLOOKUP($A39,'1v -ostali'!$A$14:AD$517,T$3,FALSE)</f>
        <v>0</v>
      </c>
      <c r="U39" s="47">
        <f>VLOOKUP($A39,'1v -ostali'!$A$14:AD$517,U$3,FALSE)</f>
        <v>0</v>
      </c>
      <c r="V39" s="47">
        <f t="shared" si="0"/>
        <v>0</v>
      </c>
      <c r="W39" s="47">
        <f>VLOOKUP($A39,'1v -ostali'!$A$14:AD$517,W$3,FALSE)/12</f>
        <v>0</v>
      </c>
      <c r="X39" s="47">
        <f>VLOOKUP($A39,'1v -ostali'!$A$14:AD$517,X$3,FALSE)</f>
        <v>0</v>
      </c>
      <c r="Y39" s="47">
        <f>VLOOKUP($A39,'1v -ostali'!$A$14:AD$517,Y$3,FALSE)</f>
        <v>0</v>
      </c>
      <c r="Z39" s="47">
        <f>VLOOKUP($A39,'1v -ostali'!$A$14:AD$517,Z$3,FALSE)</f>
        <v>0</v>
      </c>
      <c r="AA39" s="47">
        <f t="shared" si="1"/>
        <v>0</v>
      </c>
      <c r="AB39" s="47">
        <f>VLOOKUP($A39,'1v -ostali'!$A$14:AD$517,AB$3,FALSE)/12</f>
        <v>0</v>
      </c>
      <c r="AC39" s="47">
        <f>VLOOKUP($A39,'1v -ostali'!$A$14:AD$517,AC$3,FALSE)</f>
        <v>0</v>
      </c>
      <c r="AD39" s="47">
        <f>VLOOKUP($A39,'1v -ostali'!$A$14:AD$517,AD$3,FALSE)</f>
        <v>0</v>
      </c>
      <c r="AE39" s="47">
        <f>VLOOKUP($A39,'1v -ostali'!$A$14:AD$517,AE$3,FALSE)</f>
        <v>0</v>
      </c>
      <c r="AF39" s="47">
        <f t="shared" si="2"/>
        <v>0</v>
      </c>
      <c r="AG39" s="47">
        <f>VLOOKUP($A39,'1v -ostali'!$A$14:AD$517,AG$3,FALSE)/12</f>
        <v>0</v>
      </c>
      <c r="AH39" s="47">
        <f>VLOOKUP($A39,'1v -ostali'!$A$14:AD$517,AH$3,FALSE)</f>
        <v>0</v>
      </c>
      <c r="AI39" s="47">
        <f t="shared" si="3"/>
        <v>0</v>
      </c>
      <c r="AJ39" s="47">
        <f t="shared" si="4"/>
        <v>0</v>
      </c>
      <c r="AK39" s="47">
        <f>+IFERROR(AI39*(100+'1v -ostali'!$C$6)/100,"")</f>
        <v>0</v>
      </c>
      <c r="AL39" s="47">
        <f>+IFERROR(AJ39*(100+'1v -ostali'!$C$6)/100,"")</f>
        <v>0</v>
      </c>
    </row>
    <row r="40" spans="1:38" x14ac:dyDescent="0.2">
      <c r="A40">
        <f>+IF(MAX(A$5:A39)+1&lt;=A$1,A39+1,0)</f>
        <v>0</v>
      </c>
      <c r="B40" s="276">
        <f t="shared" si="5"/>
        <v>0</v>
      </c>
      <c r="C40">
        <f t="shared" si="6"/>
        <v>0</v>
      </c>
      <c r="D40" s="452">
        <f t="shared" si="7"/>
        <v>0</v>
      </c>
      <c r="E40">
        <f>IF(A40=0,0,+VLOOKUP($A40,'1v -ostali'!$A$14:$R$517,E$3,FALSE))</f>
        <v>0</v>
      </c>
      <c r="G40">
        <f>+VLOOKUP($A40,'1v -ostali'!$A$14:$R$517,G$3,FALSE)</f>
        <v>0</v>
      </c>
      <c r="H40">
        <f>+VLOOKUP($A40,'1v -ostali'!$A$14:$R$517,H$3,FALSE)</f>
        <v>0</v>
      </c>
      <c r="I40">
        <f>+VLOOKUP($A40,'1v -ostali'!$A$14:R$517,I$3,FALSE)</f>
        <v>0</v>
      </c>
      <c r="J40">
        <f>+VLOOKUP($A40,'1v -ostali'!$A$14:R$517,J$3,FALSE)</f>
        <v>0</v>
      </c>
      <c r="K40">
        <f>+VLOOKUP($A40,'1v -ostali'!$A$14:R$517,K$3,FALSE)</f>
        <v>0</v>
      </c>
      <c r="L40" t="str">
        <f>+IF(K40&gt;0,VLOOKUP($A40,'1v -ostali'!$A$14:R$517,L$3,FALSE),"")</f>
        <v/>
      </c>
      <c r="M40" t="str">
        <f>+IF(K40&gt;0,VLOOKUP($A40,'1v -ostali'!$A$14:R$517,M$3,FALSE),"")</f>
        <v/>
      </c>
      <c r="N40">
        <f>+VLOOKUP($A40,'1v -ostali'!$A$14:R$517,K$3,FALSE)</f>
        <v>0</v>
      </c>
      <c r="O40">
        <f>IF(K40&gt;0,"",VLOOKUP($A40,'1v -ostali'!$A$14:R$517,O$3,FALSE))</f>
        <v>0</v>
      </c>
      <c r="P40">
        <f>IF(K40&gt;0,"",VLOOKUP($A40,'1v -ostali'!$A$14:R$517,P$3,FALSE))</f>
        <v>0</v>
      </c>
      <c r="T40" s="47">
        <f>VLOOKUP($A40,'1v -ostali'!$A$14:AD$517,T$3,FALSE)</f>
        <v>0</v>
      </c>
      <c r="U40" s="47">
        <f>VLOOKUP($A40,'1v -ostali'!$A$14:AD$517,U$3,FALSE)</f>
        <v>0</v>
      </c>
      <c r="V40" s="47">
        <f t="shared" si="0"/>
        <v>0</v>
      </c>
      <c r="W40" s="47">
        <f>VLOOKUP($A40,'1v -ostali'!$A$14:AD$517,W$3,FALSE)/12</f>
        <v>0</v>
      </c>
      <c r="X40" s="47">
        <f>VLOOKUP($A40,'1v -ostali'!$A$14:AD$517,X$3,FALSE)</f>
        <v>0</v>
      </c>
      <c r="Y40" s="47">
        <f>VLOOKUP($A40,'1v -ostali'!$A$14:AD$517,Y$3,FALSE)</f>
        <v>0</v>
      </c>
      <c r="Z40" s="47">
        <f>VLOOKUP($A40,'1v -ostali'!$A$14:AD$517,Z$3,FALSE)</f>
        <v>0</v>
      </c>
      <c r="AA40" s="47">
        <f t="shared" si="1"/>
        <v>0</v>
      </c>
      <c r="AB40" s="47">
        <f>VLOOKUP($A40,'1v -ostali'!$A$14:AD$517,AB$3,FALSE)/12</f>
        <v>0</v>
      </c>
      <c r="AC40" s="47">
        <f>VLOOKUP($A40,'1v -ostali'!$A$14:AD$517,AC$3,FALSE)</f>
        <v>0</v>
      </c>
      <c r="AD40" s="47">
        <f>VLOOKUP($A40,'1v -ostali'!$A$14:AD$517,AD$3,FALSE)</f>
        <v>0</v>
      </c>
      <c r="AE40" s="47">
        <f>VLOOKUP($A40,'1v -ostali'!$A$14:AD$517,AE$3,FALSE)</f>
        <v>0</v>
      </c>
      <c r="AF40" s="47">
        <f t="shared" si="2"/>
        <v>0</v>
      </c>
      <c r="AG40" s="47">
        <f>VLOOKUP($A40,'1v -ostali'!$A$14:AD$517,AG$3,FALSE)/12</f>
        <v>0</v>
      </c>
      <c r="AH40" s="47">
        <f>VLOOKUP($A40,'1v -ostali'!$A$14:AD$517,AH$3,FALSE)</f>
        <v>0</v>
      </c>
      <c r="AI40" s="47">
        <f t="shared" si="3"/>
        <v>0</v>
      </c>
      <c r="AJ40" s="47">
        <f t="shared" si="4"/>
        <v>0</v>
      </c>
      <c r="AK40" s="47">
        <f>+IFERROR(AI40*(100+'1v -ostali'!$C$6)/100,"")</f>
        <v>0</v>
      </c>
      <c r="AL40" s="47">
        <f>+IFERROR(AJ40*(100+'1v -ostali'!$C$6)/100,"")</f>
        <v>0</v>
      </c>
    </row>
    <row r="41" spans="1:38" x14ac:dyDescent="0.2">
      <c r="A41">
        <f>+IF(MAX(A$5:A40)+1&lt;=A$1,A40+1,0)</f>
        <v>0</v>
      </c>
      <c r="B41" s="276">
        <f t="shared" si="5"/>
        <v>0</v>
      </c>
      <c r="C41">
        <f t="shared" si="6"/>
        <v>0</v>
      </c>
      <c r="D41" s="452">
        <f t="shared" si="7"/>
        <v>0</v>
      </c>
      <c r="E41">
        <f>IF(A41=0,0,+VLOOKUP($A41,'1v -ostali'!$A$14:$R$517,E$3,FALSE))</f>
        <v>0</v>
      </c>
      <c r="G41">
        <f>+VLOOKUP($A41,'1v -ostali'!$A$14:$R$517,G$3,FALSE)</f>
        <v>0</v>
      </c>
      <c r="H41">
        <f>+VLOOKUP($A41,'1v -ostali'!$A$14:$R$517,H$3,FALSE)</f>
        <v>0</v>
      </c>
      <c r="I41">
        <f>+VLOOKUP($A41,'1v -ostali'!$A$14:R$517,I$3,FALSE)</f>
        <v>0</v>
      </c>
      <c r="J41">
        <f>+VLOOKUP($A41,'1v -ostali'!$A$14:R$517,J$3,FALSE)</f>
        <v>0</v>
      </c>
      <c r="K41">
        <f>+VLOOKUP($A41,'1v -ostali'!$A$14:R$517,K$3,FALSE)</f>
        <v>0</v>
      </c>
      <c r="L41" t="str">
        <f>+IF(K41&gt;0,VLOOKUP($A41,'1v -ostali'!$A$14:R$517,L$3,FALSE),"")</f>
        <v/>
      </c>
      <c r="M41" t="str">
        <f>+IF(K41&gt;0,VLOOKUP($A41,'1v -ostali'!$A$14:R$517,M$3,FALSE),"")</f>
        <v/>
      </c>
      <c r="N41">
        <f>+VLOOKUP($A41,'1v -ostali'!$A$14:R$517,K$3,FALSE)</f>
        <v>0</v>
      </c>
      <c r="O41">
        <f>IF(K41&gt;0,"",VLOOKUP($A41,'1v -ostali'!$A$14:R$517,O$3,FALSE))</f>
        <v>0</v>
      </c>
      <c r="P41">
        <f>IF(K41&gt;0,"",VLOOKUP($A41,'1v -ostali'!$A$14:R$517,P$3,FALSE))</f>
        <v>0</v>
      </c>
      <c r="T41" s="47">
        <f>VLOOKUP($A41,'1v -ostali'!$A$14:AD$517,T$3,FALSE)</f>
        <v>0</v>
      </c>
      <c r="U41" s="47">
        <f>VLOOKUP($A41,'1v -ostali'!$A$14:AD$517,U$3,FALSE)</f>
        <v>0</v>
      </c>
      <c r="V41" s="47">
        <f t="shared" si="0"/>
        <v>0</v>
      </c>
      <c r="W41" s="47">
        <f>VLOOKUP($A41,'1v -ostali'!$A$14:AD$517,W$3,FALSE)/12</f>
        <v>0</v>
      </c>
      <c r="X41" s="47">
        <f>VLOOKUP($A41,'1v -ostali'!$A$14:AD$517,X$3,FALSE)</f>
        <v>0</v>
      </c>
      <c r="Y41" s="47">
        <f>VLOOKUP($A41,'1v -ostali'!$A$14:AD$517,Y$3,FALSE)</f>
        <v>0</v>
      </c>
      <c r="Z41" s="47">
        <f>VLOOKUP($A41,'1v -ostali'!$A$14:AD$517,Z$3,FALSE)</f>
        <v>0</v>
      </c>
      <c r="AA41" s="47">
        <f t="shared" si="1"/>
        <v>0</v>
      </c>
      <c r="AB41" s="47">
        <f>VLOOKUP($A41,'1v -ostali'!$A$14:AD$517,AB$3,FALSE)/12</f>
        <v>0</v>
      </c>
      <c r="AC41" s="47">
        <f>VLOOKUP($A41,'1v -ostali'!$A$14:AD$517,AC$3,FALSE)</f>
        <v>0</v>
      </c>
      <c r="AD41" s="47">
        <f>VLOOKUP($A41,'1v -ostali'!$A$14:AD$517,AD$3,FALSE)</f>
        <v>0</v>
      </c>
      <c r="AE41" s="47">
        <f>VLOOKUP($A41,'1v -ostali'!$A$14:AD$517,AE$3,FALSE)</f>
        <v>0</v>
      </c>
      <c r="AF41" s="47">
        <f t="shared" si="2"/>
        <v>0</v>
      </c>
      <c r="AG41" s="47">
        <f>VLOOKUP($A41,'1v -ostali'!$A$14:AD$517,AG$3,FALSE)/12</f>
        <v>0</v>
      </c>
      <c r="AH41" s="47">
        <f>VLOOKUP($A41,'1v -ostali'!$A$14:AD$517,AH$3,FALSE)</f>
        <v>0</v>
      </c>
      <c r="AI41" s="47">
        <f t="shared" si="3"/>
        <v>0</v>
      </c>
      <c r="AJ41" s="47">
        <f t="shared" si="4"/>
        <v>0</v>
      </c>
      <c r="AK41" s="47">
        <f>+IFERROR(AI41*(100+'1v -ostali'!$C$6)/100,"")</f>
        <v>0</v>
      </c>
      <c r="AL41" s="47">
        <f>+IFERROR(AJ41*(100+'1v -ostali'!$C$6)/100,"")</f>
        <v>0</v>
      </c>
    </row>
    <row r="42" spans="1:38" x14ac:dyDescent="0.2">
      <c r="A42">
        <f>+IF(MAX(A$5:A41)+1&lt;=A$1,A41+1,0)</f>
        <v>0</v>
      </c>
      <c r="B42" s="276">
        <f t="shared" si="5"/>
        <v>0</v>
      </c>
      <c r="C42">
        <f t="shared" si="6"/>
        <v>0</v>
      </c>
      <c r="D42" s="452">
        <f t="shared" si="7"/>
        <v>0</v>
      </c>
      <c r="E42">
        <f>IF(A42=0,0,+VLOOKUP($A42,'1v -ostali'!$A$14:$R$517,E$3,FALSE))</f>
        <v>0</v>
      </c>
      <c r="G42">
        <f>+VLOOKUP($A42,'1v -ostali'!$A$14:$R$517,G$3,FALSE)</f>
        <v>0</v>
      </c>
      <c r="H42">
        <f>+VLOOKUP($A42,'1v -ostali'!$A$14:$R$517,H$3,FALSE)</f>
        <v>0</v>
      </c>
      <c r="I42">
        <f>+VLOOKUP($A42,'1v -ostali'!$A$14:R$517,I$3,FALSE)</f>
        <v>0</v>
      </c>
      <c r="J42">
        <f>+VLOOKUP($A42,'1v -ostali'!$A$14:R$517,J$3,FALSE)</f>
        <v>0</v>
      </c>
      <c r="K42">
        <f>+VLOOKUP($A42,'1v -ostali'!$A$14:R$517,K$3,FALSE)</f>
        <v>0</v>
      </c>
      <c r="L42" t="str">
        <f>+IF(K42&gt;0,VLOOKUP($A42,'1v -ostali'!$A$14:R$517,L$3,FALSE),"")</f>
        <v/>
      </c>
      <c r="M42" t="str">
        <f>+IF(K42&gt;0,VLOOKUP($A42,'1v -ostali'!$A$14:R$517,M$3,FALSE),"")</f>
        <v/>
      </c>
      <c r="N42">
        <f>+VLOOKUP($A42,'1v -ostali'!$A$14:R$517,K$3,FALSE)</f>
        <v>0</v>
      </c>
      <c r="O42">
        <f>IF(K42&gt;0,"",VLOOKUP($A42,'1v -ostali'!$A$14:R$517,O$3,FALSE))</f>
        <v>0</v>
      </c>
      <c r="P42">
        <f>IF(K42&gt;0,"",VLOOKUP($A42,'1v -ostali'!$A$14:R$517,P$3,FALSE))</f>
        <v>0</v>
      </c>
      <c r="T42" s="47">
        <f>VLOOKUP($A42,'1v -ostali'!$A$14:AD$517,T$3,FALSE)</f>
        <v>0</v>
      </c>
      <c r="U42" s="47">
        <f>VLOOKUP($A42,'1v -ostali'!$A$14:AD$517,U$3,FALSE)</f>
        <v>0</v>
      </c>
      <c r="V42" s="47">
        <f t="shared" si="0"/>
        <v>0</v>
      </c>
      <c r="W42" s="47">
        <f>VLOOKUP($A42,'1v -ostali'!$A$14:AD$517,W$3,FALSE)/12</f>
        <v>0</v>
      </c>
      <c r="X42" s="47">
        <f>VLOOKUP($A42,'1v -ostali'!$A$14:AD$517,X$3,FALSE)</f>
        <v>0</v>
      </c>
      <c r="Y42" s="47">
        <f>VLOOKUP($A42,'1v -ostali'!$A$14:AD$517,Y$3,FALSE)</f>
        <v>0</v>
      </c>
      <c r="Z42" s="47">
        <f>VLOOKUP($A42,'1v -ostali'!$A$14:AD$517,Z$3,FALSE)</f>
        <v>0</v>
      </c>
      <c r="AA42" s="47">
        <f t="shared" si="1"/>
        <v>0</v>
      </c>
      <c r="AB42" s="47">
        <f>VLOOKUP($A42,'1v -ostali'!$A$14:AD$517,AB$3,FALSE)/12</f>
        <v>0</v>
      </c>
      <c r="AC42" s="47">
        <f>VLOOKUP($A42,'1v -ostali'!$A$14:AD$517,AC$3,FALSE)</f>
        <v>0</v>
      </c>
      <c r="AD42" s="47">
        <f>VLOOKUP($A42,'1v -ostali'!$A$14:AD$517,AD$3,FALSE)</f>
        <v>0</v>
      </c>
      <c r="AE42" s="47">
        <f>VLOOKUP($A42,'1v -ostali'!$A$14:AD$517,AE$3,FALSE)</f>
        <v>0</v>
      </c>
      <c r="AF42" s="47">
        <f t="shared" si="2"/>
        <v>0</v>
      </c>
      <c r="AG42" s="47">
        <f>VLOOKUP($A42,'1v -ostali'!$A$14:AD$517,AG$3,FALSE)/12</f>
        <v>0</v>
      </c>
      <c r="AH42" s="47">
        <f>VLOOKUP($A42,'1v -ostali'!$A$14:AD$517,AH$3,FALSE)</f>
        <v>0</v>
      </c>
      <c r="AI42" s="47">
        <f t="shared" si="3"/>
        <v>0</v>
      </c>
      <c r="AJ42" s="47">
        <f t="shared" si="4"/>
        <v>0</v>
      </c>
      <c r="AK42" s="47">
        <f>+IFERROR(AI42*(100+'1v -ostali'!$C$6)/100,"")</f>
        <v>0</v>
      </c>
      <c r="AL42" s="47">
        <f>+IFERROR(AJ42*(100+'1v -ostali'!$C$6)/100,"")</f>
        <v>0</v>
      </c>
    </row>
    <row r="43" spans="1:38" x14ac:dyDescent="0.2">
      <c r="A43">
        <f>+IF(MAX(A$5:A42)+1&lt;=A$1,A42+1,0)</f>
        <v>0</v>
      </c>
      <c r="B43" s="276">
        <f t="shared" si="5"/>
        <v>0</v>
      </c>
      <c r="C43">
        <f t="shared" si="6"/>
        <v>0</v>
      </c>
      <c r="D43" s="452">
        <f t="shared" si="7"/>
        <v>0</v>
      </c>
      <c r="E43">
        <f>IF(A43=0,0,+VLOOKUP($A43,'1v -ostali'!$A$14:$R$517,E$3,FALSE))</f>
        <v>0</v>
      </c>
      <c r="G43">
        <f>+VLOOKUP($A43,'1v -ostali'!$A$14:$R$517,G$3,FALSE)</f>
        <v>0</v>
      </c>
      <c r="H43">
        <f>+VLOOKUP($A43,'1v -ostali'!$A$14:$R$517,H$3,FALSE)</f>
        <v>0</v>
      </c>
      <c r="I43">
        <f>+VLOOKUP($A43,'1v -ostali'!$A$14:R$517,I$3,FALSE)</f>
        <v>0</v>
      </c>
      <c r="J43">
        <f>+VLOOKUP($A43,'1v -ostali'!$A$14:R$517,J$3,FALSE)</f>
        <v>0</v>
      </c>
      <c r="K43">
        <f>+VLOOKUP($A43,'1v -ostali'!$A$14:R$517,K$3,FALSE)</f>
        <v>0</v>
      </c>
      <c r="L43" t="str">
        <f>+IF(K43&gt;0,VLOOKUP($A43,'1v -ostali'!$A$14:R$517,L$3,FALSE),"")</f>
        <v/>
      </c>
      <c r="M43" t="str">
        <f>+IF(K43&gt;0,VLOOKUP($A43,'1v -ostali'!$A$14:R$517,M$3,FALSE),"")</f>
        <v/>
      </c>
      <c r="N43">
        <f>+VLOOKUP($A43,'1v -ostali'!$A$14:R$517,K$3,FALSE)</f>
        <v>0</v>
      </c>
      <c r="O43">
        <f>IF(K43&gt;0,"",VLOOKUP($A43,'1v -ostali'!$A$14:R$517,O$3,FALSE))</f>
        <v>0</v>
      </c>
      <c r="P43">
        <f>IF(K43&gt;0,"",VLOOKUP($A43,'1v -ostali'!$A$14:R$517,P$3,FALSE))</f>
        <v>0</v>
      </c>
      <c r="T43" s="47">
        <f>VLOOKUP($A43,'1v -ostali'!$A$14:AD$517,T$3,FALSE)</f>
        <v>0</v>
      </c>
      <c r="U43" s="47">
        <f>VLOOKUP($A43,'1v -ostali'!$A$14:AD$517,U$3,FALSE)</f>
        <v>0</v>
      </c>
      <c r="V43" s="47">
        <f t="shared" si="0"/>
        <v>0</v>
      </c>
      <c r="W43" s="47">
        <f>VLOOKUP($A43,'1v -ostali'!$A$14:AD$517,W$3,FALSE)/12</f>
        <v>0</v>
      </c>
      <c r="X43" s="47">
        <f>VLOOKUP($A43,'1v -ostali'!$A$14:AD$517,X$3,FALSE)</f>
        <v>0</v>
      </c>
      <c r="Y43" s="47">
        <f>VLOOKUP($A43,'1v -ostali'!$A$14:AD$517,Y$3,FALSE)</f>
        <v>0</v>
      </c>
      <c r="Z43" s="47">
        <f>VLOOKUP($A43,'1v -ostali'!$A$14:AD$517,Z$3,FALSE)</f>
        <v>0</v>
      </c>
      <c r="AA43" s="47">
        <f t="shared" si="1"/>
        <v>0</v>
      </c>
      <c r="AB43" s="47">
        <f>VLOOKUP($A43,'1v -ostali'!$A$14:AD$517,AB$3,FALSE)/12</f>
        <v>0</v>
      </c>
      <c r="AC43" s="47">
        <f>VLOOKUP($A43,'1v -ostali'!$A$14:AD$517,AC$3,FALSE)</f>
        <v>0</v>
      </c>
      <c r="AD43" s="47">
        <f>VLOOKUP($A43,'1v -ostali'!$A$14:AD$517,AD$3,FALSE)</f>
        <v>0</v>
      </c>
      <c r="AE43" s="47">
        <f>VLOOKUP($A43,'1v -ostali'!$A$14:AD$517,AE$3,FALSE)</f>
        <v>0</v>
      </c>
      <c r="AF43" s="47">
        <f t="shared" si="2"/>
        <v>0</v>
      </c>
      <c r="AG43" s="47">
        <f>VLOOKUP($A43,'1v -ostali'!$A$14:AD$517,AG$3,FALSE)/12</f>
        <v>0</v>
      </c>
      <c r="AH43" s="47">
        <f>VLOOKUP($A43,'1v -ostali'!$A$14:AD$517,AH$3,FALSE)</f>
        <v>0</v>
      </c>
      <c r="AI43" s="47">
        <f t="shared" si="3"/>
        <v>0</v>
      </c>
      <c r="AJ43" s="47">
        <f t="shared" si="4"/>
        <v>0</v>
      </c>
      <c r="AK43" s="47">
        <f>+IFERROR(AI43*(100+'1v -ostali'!$C$6)/100,"")</f>
        <v>0</v>
      </c>
      <c r="AL43" s="47">
        <f>+IFERROR(AJ43*(100+'1v -ostali'!$C$6)/100,"")</f>
        <v>0</v>
      </c>
    </row>
    <row r="44" spans="1:38" x14ac:dyDescent="0.2">
      <c r="A44">
        <f>+IF(MAX(A$5:A43)+1&lt;=A$1,A43+1,0)</f>
        <v>0</v>
      </c>
      <c r="B44" s="276">
        <f t="shared" si="5"/>
        <v>0</v>
      </c>
      <c r="C44">
        <f t="shared" si="6"/>
        <v>0</v>
      </c>
      <c r="D44" s="452">
        <f t="shared" si="7"/>
        <v>0</v>
      </c>
      <c r="E44">
        <f>IF(A44=0,0,+VLOOKUP($A44,'1v -ostali'!$A$14:$R$517,E$3,FALSE))</f>
        <v>0</v>
      </c>
      <c r="G44">
        <f>+VLOOKUP($A44,'1v -ostali'!$A$14:$R$517,G$3,FALSE)</f>
        <v>0</v>
      </c>
      <c r="H44">
        <f>+VLOOKUP($A44,'1v -ostali'!$A$14:$R$517,H$3,FALSE)</f>
        <v>0</v>
      </c>
      <c r="I44">
        <f>+VLOOKUP($A44,'1v -ostali'!$A$14:R$517,I$3,FALSE)</f>
        <v>0</v>
      </c>
      <c r="J44">
        <f>+VLOOKUP($A44,'1v -ostali'!$A$14:R$517,J$3,FALSE)</f>
        <v>0</v>
      </c>
      <c r="K44">
        <f>+VLOOKUP($A44,'1v -ostali'!$A$14:R$517,K$3,FALSE)</f>
        <v>0</v>
      </c>
      <c r="L44" t="str">
        <f>+IF(K44&gt;0,VLOOKUP($A44,'1v -ostali'!$A$14:R$517,L$3,FALSE),"")</f>
        <v/>
      </c>
      <c r="M44" t="str">
        <f>+IF(K44&gt;0,VLOOKUP($A44,'1v -ostali'!$A$14:R$517,M$3,FALSE),"")</f>
        <v/>
      </c>
      <c r="N44">
        <f>+VLOOKUP($A44,'1v -ostali'!$A$14:R$517,K$3,FALSE)</f>
        <v>0</v>
      </c>
      <c r="O44">
        <f>IF(K44&gt;0,"",VLOOKUP($A44,'1v -ostali'!$A$14:R$517,O$3,FALSE))</f>
        <v>0</v>
      </c>
      <c r="P44">
        <f>IF(K44&gt;0,"",VLOOKUP($A44,'1v -ostali'!$A$14:R$517,P$3,FALSE))</f>
        <v>0</v>
      </c>
      <c r="T44" s="47">
        <f>VLOOKUP($A44,'1v -ostali'!$A$14:AD$517,T$3,FALSE)</f>
        <v>0</v>
      </c>
      <c r="U44" s="47">
        <f>VLOOKUP($A44,'1v -ostali'!$A$14:AD$517,U$3,FALSE)</f>
        <v>0</v>
      </c>
      <c r="V44" s="47">
        <f t="shared" si="0"/>
        <v>0</v>
      </c>
      <c r="W44" s="47">
        <f>VLOOKUP($A44,'1v -ostali'!$A$14:AD$517,W$3,FALSE)/12</f>
        <v>0</v>
      </c>
      <c r="X44" s="47">
        <f>VLOOKUP($A44,'1v -ostali'!$A$14:AD$517,X$3,FALSE)</f>
        <v>0</v>
      </c>
      <c r="Y44" s="47">
        <f>VLOOKUP($A44,'1v -ostali'!$A$14:AD$517,Y$3,FALSE)</f>
        <v>0</v>
      </c>
      <c r="Z44" s="47">
        <f>VLOOKUP($A44,'1v -ostali'!$A$14:AD$517,Z$3,FALSE)</f>
        <v>0</v>
      </c>
      <c r="AA44" s="47">
        <f t="shared" si="1"/>
        <v>0</v>
      </c>
      <c r="AB44" s="47">
        <f>VLOOKUP($A44,'1v -ostali'!$A$14:AD$517,AB$3,FALSE)/12</f>
        <v>0</v>
      </c>
      <c r="AC44" s="47">
        <f>VLOOKUP($A44,'1v -ostali'!$A$14:AD$517,AC$3,FALSE)</f>
        <v>0</v>
      </c>
      <c r="AD44" s="47">
        <f>VLOOKUP($A44,'1v -ostali'!$A$14:AD$517,AD$3,FALSE)</f>
        <v>0</v>
      </c>
      <c r="AE44" s="47">
        <f>VLOOKUP($A44,'1v -ostali'!$A$14:AD$517,AE$3,FALSE)</f>
        <v>0</v>
      </c>
      <c r="AF44" s="47">
        <f t="shared" si="2"/>
        <v>0</v>
      </c>
      <c r="AG44" s="47">
        <f>VLOOKUP($A44,'1v -ostali'!$A$14:AD$517,AG$3,FALSE)/12</f>
        <v>0</v>
      </c>
      <c r="AH44" s="47">
        <f>VLOOKUP($A44,'1v -ostali'!$A$14:AD$517,AH$3,FALSE)</f>
        <v>0</v>
      </c>
      <c r="AI44" s="47">
        <f t="shared" si="3"/>
        <v>0</v>
      </c>
      <c r="AJ44" s="47">
        <f t="shared" si="4"/>
        <v>0</v>
      </c>
      <c r="AK44" s="47">
        <f>+IFERROR(AI44*(100+'1v -ostali'!$C$6)/100,"")</f>
        <v>0</v>
      </c>
      <c r="AL44" s="47">
        <f>+IFERROR(AJ44*(100+'1v -ostali'!$C$6)/100,"")</f>
        <v>0</v>
      </c>
    </row>
    <row r="45" spans="1:38" x14ac:dyDescent="0.2">
      <c r="A45">
        <f>+IF(MAX(A$5:A44)+1&lt;=A$1,A44+1,0)</f>
        <v>0</v>
      </c>
      <c r="B45" s="276">
        <f t="shared" si="5"/>
        <v>0</v>
      </c>
      <c r="C45">
        <f t="shared" si="6"/>
        <v>0</v>
      </c>
      <c r="D45" s="452">
        <f t="shared" si="7"/>
        <v>0</v>
      </c>
      <c r="E45">
        <f>IF(A45=0,0,+VLOOKUP($A45,'1v -ostali'!$A$14:$R$517,E$3,FALSE))</f>
        <v>0</v>
      </c>
      <c r="G45">
        <f>+VLOOKUP($A45,'1v -ostali'!$A$14:$R$517,G$3,FALSE)</f>
        <v>0</v>
      </c>
      <c r="H45">
        <f>+VLOOKUP($A45,'1v -ostali'!$A$14:$R$517,H$3,FALSE)</f>
        <v>0</v>
      </c>
      <c r="I45">
        <f>+VLOOKUP($A45,'1v -ostali'!$A$14:R$517,I$3,FALSE)</f>
        <v>0</v>
      </c>
      <c r="J45">
        <f>+VLOOKUP($A45,'1v -ostali'!$A$14:R$517,J$3,FALSE)</f>
        <v>0</v>
      </c>
      <c r="K45">
        <f>+VLOOKUP($A45,'1v -ostali'!$A$14:R$517,K$3,FALSE)</f>
        <v>0</v>
      </c>
      <c r="L45" t="str">
        <f>+IF(K45&gt;0,VLOOKUP($A45,'1v -ostali'!$A$14:R$517,L$3,FALSE),"")</f>
        <v/>
      </c>
      <c r="M45" t="str">
        <f>+IF(K45&gt;0,VLOOKUP($A45,'1v -ostali'!$A$14:R$517,M$3,FALSE),"")</f>
        <v/>
      </c>
      <c r="N45">
        <f>+VLOOKUP($A45,'1v -ostali'!$A$14:R$517,K$3,FALSE)</f>
        <v>0</v>
      </c>
      <c r="O45">
        <f>IF(K45&gt;0,"",VLOOKUP($A45,'1v -ostali'!$A$14:R$517,O$3,FALSE))</f>
        <v>0</v>
      </c>
      <c r="P45">
        <f>IF(K45&gt;0,"",VLOOKUP($A45,'1v -ostali'!$A$14:R$517,P$3,FALSE))</f>
        <v>0</v>
      </c>
      <c r="T45" s="47">
        <f>VLOOKUP($A45,'1v -ostali'!$A$14:AD$517,T$3,FALSE)</f>
        <v>0</v>
      </c>
      <c r="U45" s="47">
        <f>VLOOKUP($A45,'1v -ostali'!$A$14:AD$517,U$3,FALSE)</f>
        <v>0</v>
      </c>
      <c r="V45" s="47">
        <f t="shared" si="0"/>
        <v>0</v>
      </c>
      <c r="W45" s="47">
        <f>VLOOKUP($A45,'1v -ostali'!$A$14:AD$517,W$3,FALSE)/12</f>
        <v>0</v>
      </c>
      <c r="X45" s="47">
        <f>VLOOKUP($A45,'1v -ostali'!$A$14:AD$517,X$3,FALSE)</f>
        <v>0</v>
      </c>
      <c r="Y45" s="47">
        <f>VLOOKUP($A45,'1v -ostali'!$A$14:AD$517,Y$3,FALSE)</f>
        <v>0</v>
      </c>
      <c r="Z45" s="47">
        <f>VLOOKUP($A45,'1v -ostali'!$A$14:AD$517,Z$3,FALSE)</f>
        <v>0</v>
      </c>
      <c r="AA45" s="47">
        <f t="shared" si="1"/>
        <v>0</v>
      </c>
      <c r="AB45" s="47">
        <f>VLOOKUP($A45,'1v -ostali'!$A$14:AD$517,AB$3,FALSE)/12</f>
        <v>0</v>
      </c>
      <c r="AC45" s="47">
        <f>VLOOKUP($A45,'1v -ostali'!$A$14:AD$517,AC$3,FALSE)</f>
        <v>0</v>
      </c>
      <c r="AD45" s="47">
        <f>VLOOKUP($A45,'1v -ostali'!$A$14:AD$517,AD$3,FALSE)</f>
        <v>0</v>
      </c>
      <c r="AE45" s="47">
        <f>VLOOKUP($A45,'1v -ostali'!$A$14:AD$517,AE$3,FALSE)</f>
        <v>0</v>
      </c>
      <c r="AF45" s="47">
        <f t="shared" si="2"/>
        <v>0</v>
      </c>
      <c r="AG45" s="47">
        <f>VLOOKUP($A45,'1v -ostali'!$A$14:AD$517,AG$3,FALSE)/12</f>
        <v>0</v>
      </c>
      <c r="AH45" s="47">
        <f>VLOOKUP($A45,'1v -ostali'!$A$14:AD$517,AH$3,FALSE)</f>
        <v>0</v>
      </c>
      <c r="AI45" s="47">
        <f t="shared" si="3"/>
        <v>0</v>
      </c>
      <c r="AJ45" s="47">
        <f t="shared" si="4"/>
        <v>0</v>
      </c>
      <c r="AK45" s="47">
        <f>+IFERROR(AI45*(100+'1v -ostali'!$C$6)/100,"")</f>
        <v>0</v>
      </c>
      <c r="AL45" s="47">
        <f>+IFERROR(AJ45*(100+'1v -ostali'!$C$6)/100,"")</f>
        <v>0</v>
      </c>
    </row>
    <row r="46" spans="1:38" x14ac:dyDescent="0.2">
      <c r="A46">
        <f>+IF(MAX(A$5:A45)+1&lt;=A$1,A45+1,0)</f>
        <v>0</v>
      </c>
      <c r="B46" s="276">
        <f t="shared" si="5"/>
        <v>0</v>
      </c>
      <c r="C46">
        <f t="shared" si="6"/>
        <v>0</v>
      </c>
      <c r="D46" s="452">
        <f t="shared" si="7"/>
        <v>0</v>
      </c>
      <c r="E46">
        <f>IF(A46=0,0,+VLOOKUP($A46,'1v -ostali'!$A$14:$R$517,E$3,FALSE))</f>
        <v>0</v>
      </c>
      <c r="G46">
        <f>+VLOOKUP($A46,'1v -ostali'!$A$14:$R$517,G$3,FALSE)</f>
        <v>0</v>
      </c>
      <c r="H46">
        <f>+VLOOKUP($A46,'1v -ostali'!$A$14:$R$517,H$3,FALSE)</f>
        <v>0</v>
      </c>
      <c r="I46">
        <f>+VLOOKUP($A46,'1v -ostali'!$A$14:R$517,I$3,FALSE)</f>
        <v>0</v>
      </c>
      <c r="J46">
        <f>+VLOOKUP($A46,'1v -ostali'!$A$14:R$517,J$3,FALSE)</f>
        <v>0</v>
      </c>
      <c r="K46">
        <f>+VLOOKUP($A46,'1v -ostali'!$A$14:R$517,K$3,FALSE)</f>
        <v>0</v>
      </c>
      <c r="L46" t="str">
        <f>+IF(K46&gt;0,VLOOKUP($A46,'1v -ostali'!$A$14:R$517,L$3,FALSE),"")</f>
        <v/>
      </c>
      <c r="M46" t="str">
        <f>+IF(K46&gt;0,VLOOKUP($A46,'1v -ostali'!$A$14:R$517,M$3,FALSE),"")</f>
        <v/>
      </c>
      <c r="N46">
        <f>+VLOOKUP($A46,'1v -ostali'!$A$14:R$517,K$3,FALSE)</f>
        <v>0</v>
      </c>
      <c r="O46">
        <f>IF(K46&gt;0,"",VLOOKUP($A46,'1v -ostali'!$A$14:R$517,O$3,FALSE))</f>
        <v>0</v>
      </c>
      <c r="P46">
        <f>IF(K46&gt;0,"",VLOOKUP($A46,'1v -ostali'!$A$14:R$517,P$3,FALSE))</f>
        <v>0</v>
      </c>
      <c r="T46" s="47">
        <f>VLOOKUP($A46,'1v -ostali'!$A$14:AD$517,T$3,FALSE)</f>
        <v>0</v>
      </c>
      <c r="U46" s="47">
        <f>VLOOKUP($A46,'1v -ostali'!$A$14:AD$517,U$3,FALSE)</f>
        <v>0</v>
      </c>
      <c r="V46" s="47">
        <f t="shared" si="0"/>
        <v>0</v>
      </c>
      <c r="W46" s="47">
        <f>VLOOKUP($A46,'1v -ostali'!$A$14:AD$517,W$3,FALSE)/12</f>
        <v>0</v>
      </c>
      <c r="X46" s="47">
        <f>VLOOKUP($A46,'1v -ostali'!$A$14:AD$517,X$3,FALSE)</f>
        <v>0</v>
      </c>
      <c r="Y46" s="47">
        <f>VLOOKUP($A46,'1v -ostali'!$A$14:AD$517,Y$3,FALSE)</f>
        <v>0</v>
      </c>
      <c r="Z46" s="47">
        <f>VLOOKUP($A46,'1v -ostali'!$A$14:AD$517,Z$3,FALSE)</f>
        <v>0</v>
      </c>
      <c r="AA46" s="47">
        <f t="shared" si="1"/>
        <v>0</v>
      </c>
      <c r="AB46" s="47">
        <f>VLOOKUP($A46,'1v -ostali'!$A$14:AD$517,AB$3,FALSE)/12</f>
        <v>0</v>
      </c>
      <c r="AC46" s="47">
        <f>VLOOKUP($A46,'1v -ostali'!$A$14:AD$517,AC$3,FALSE)</f>
        <v>0</v>
      </c>
      <c r="AD46" s="47">
        <f>VLOOKUP($A46,'1v -ostali'!$A$14:AD$517,AD$3,FALSE)</f>
        <v>0</v>
      </c>
      <c r="AE46" s="47">
        <f>VLOOKUP($A46,'1v -ostali'!$A$14:AD$517,AE$3,FALSE)</f>
        <v>0</v>
      </c>
      <c r="AF46" s="47">
        <f t="shared" si="2"/>
        <v>0</v>
      </c>
      <c r="AG46" s="47">
        <f>VLOOKUP($A46,'1v -ostali'!$A$14:AD$517,AG$3,FALSE)/12</f>
        <v>0</v>
      </c>
      <c r="AH46" s="47">
        <f>VLOOKUP($A46,'1v -ostali'!$A$14:AD$517,AH$3,FALSE)</f>
        <v>0</v>
      </c>
      <c r="AI46" s="47">
        <f t="shared" si="3"/>
        <v>0</v>
      </c>
      <c r="AJ46" s="47">
        <f t="shared" si="4"/>
        <v>0</v>
      </c>
      <c r="AK46" s="47">
        <f>+IFERROR(AI46*(100+'1v -ostali'!$C$6)/100,"")</f>
        <v>0</v>
      </c>
      <c r="AL46" s="47">
        <f>+IFERROR(AJ46*(100+'1v -ostali'!$C$6)/100,"")</f>
        <v>0</v>
      </c>
    </row>
    <row r="47" spans="1:38" x14ac:dyDescent="0.2">
      <c r="A47">
        <f>+IF(MAX(A$5:A46)+1&lt;=A$1,A46+1,0)</f>
        <v>0</v>
      </c>
      <c r="B47" s="276">
        <f t="shared" si="5"/>
        <v>0</v>
      </c>
      <c r="C47">
        <f t="shared" si="6"/>
        <v>0</v>
      </c>
      <c r="D47" s="452">
        <f t="shared" si="7"/>
        <v>0</v>
      </c>
      <c r="E47">
        <f>IF(A47=0,0,+VLOOKUP($A47,'1v -ostali'!$A$14:$R$517,E$3,FALSE))</f>
        <v>0</v>
      </c>
      <c r="G47">
        <f>+VLOOKUP($A47,'1v -ostali'!$A$14:$R$517,G$3,FALSE)</f>
        <v>0</v>
      </c>
      <c r="H47">
        <f>+VLOOKUP($A47,'1v -ostali'!$A$14:$R$517,H$3,FALSE)</f>
        <v>0</v>
      </c>
      <c r="I47">
        <f>+VLOOKUP($A47,'1v -ostali'!$A$14:R$517,I$3,FALSE)</f>
        <v>0</v>
      </c>
      <c r="J47">
        <f>+VLOOKUP($A47,'1v -ostali'!$A$14:R$517,J$3,FALSE)</f>
        <v>0</v>
      </c>
      <c r="K47">
        <f>+VLOOKUP($A47,'1v -ostali'!$A$14:R$517,K$3,FALSE)</f>
        <v>0</v>
      </c>
      <c r="L47" t="str">
        <f>+IF(K47&gt;0,VLOOKUP($A47,'1v -ostali'!$A$14:R$517,L$3,FALSE),"")</f>
        <v/>
      </c>
      <c r="M47" t="str">
        <f>+IF(K47&gt;0,VLOOKUP($A47,'1v -ostali'!$A$14:R$517,M$3,FALSE),"")</f>
        <v/>
      </c>
      <c r="N47">
        <f>+VLOOKUP($A47,'1v -ostali'!$A$14:R$517,K$3,FALSE)</f>
        <v>0</v>
      </c>
      <c r="O47">
        <f>IF(K47&gt;0,"",VLOOKUP($A47,'1v -ostali'!$A$14:R$517,O$3,FALSE))</f>
        <v>0</v>
      </c>
      <c r="P47">
        <f>IF(K47&gt;0,"",VLOOKUP($A47,'1v -ostali'!$A$14:R$517,P$3,FALSE))</f>
        <v>0</v>
      </c>
      <c r="T47" s="47">
        <f>VLOOKUP($A47,'1v -ostali'!$A$14:AD$517,T$3,FALSE)</f>
        <v>0</v>
      </c>
      <c r="U47" s="47">
        <f>VLOOKUP($A47,'1v -ostali'!$A$14:AD$517,U$3,FALSE)</f>
        <v>0</v>
      </c>
      <c r="V47" s="47">
        <f t="shared" si="0"/>
        <v>0</v>
      </c>
      <c r="W47" s="47">
        <f>VLOOKUP($A47,'1v -ostali'!$A$14:AD$517,W$3,FALSE)/12</f>
        <v>0</v>
      </c>
      <c r="X47" s="47">
        <f>VLOOKUP($A47,'1v -ostali'!$A$14:AD$517,X$3,FALSE)</f>
        <v>0</v>
      </c>
      <c r="Y47" s="47">
        <f>VLOOKUP($A47,'1v -ostali'!$A$14:AD$517,Y$3,FALSE)</f>
        <v>0</v>
      </c>
      <c r="Z47" s="47">
        <f>VLOOKUP($A47,'1v -ostali'!$A$14:AD$517,Z$3,FALSE)</f>
        <v>0</v>
      </c>
      <c r="AA47" s="47">
        <f t="shared" si="1"/>
        <v>0</v>
      </c>
      <c r="AB47" s="47">
        <f>VLOOKUP($A47,'1v -ostali'!$A$14:AD$517,AB$3,FALSE)/12</f>
        <v>0</v>
      </c>
      <c r="AC47" s="47">
        <f>VLOOKUP($A47,'1v -ostali'!$A$14:AD$517,AC$3,FALSE)</f>
        <v>0</v>
      </c>
      <c r="AD47" s="47">
        <f>VLOOKUP($A47,'1v -ostali'!$A$14:AD$517,AD$3,FALSE)</f>
        <v>0</v>
      </c>
      <c r="AE47" s="47">
        <f>VLOOKUP($A47,'1v -ostali'!$A$14:AD$517,AE$3,FALSE)</f>
        <v>0</v>
      </c>
      <c r="AF47" s="47">
        <f t="shared" si="2"/>
        <v>0</v>
      </c>
      <c r="AG47" s="47">
        <f>VLOOKUP($A47,'1v -ostali'!$A$14:AD$517,AG$3,FALSE)/12</f>
        <v>0</v>
      </c>
      <c r="AH47" s="47">
        <f>VLOOKUP($A47,'1v -ostali'!$A$14:AD$517,AH$3,FALSE)</f>
        <v>0</v>
      </c>
      <c r="AI47" s="47">
        <f t="shared" si="3"/>
        <v>0</v>
      </c>
      <c r="AJ47" s="47">
        <f t="shared" si="4"/>
        <v>0</v>
      </c>
      <c r="AK47" s="47">
        <f>+IFERROR(AI47*(100+'1v -ostali'!$C$6)/100,"")</f>
        <v>0</v>
      </c>
      <c r="AL47" s="47">
        <f>+IFERROR(AJ47*(100+'1v -ostali'!$C$6)/100,"")</f>
        <v>0</v>
      </c>
    </row>
    <row r="48" spans="1:38" x14ac:dyDescent="0.2">
      <c r="A48">
        <f>+IF(MAX(A$5:A47)+1&lt;=A$1,A47+1,0)</f>
        <v>0</v>
      </c>
      <c r="B48" s="276">
        <f t="shared" si="5"/>
        <v>0</v>
      </c>
      <c r="C48">
        <f t="shared" si="6"/>
        <v>0</v>
      </c>
      <c r="D48" s="452">
        <f t="shared" si="7"/>
        <v>0</v>
      </c>
      <c r="E48">
        <f>IF(A48=0,0,+VLOOKUP($A48,'1v -ostali'!$A$14:$R$517,E$3,FALSE))</f>
        <v>0</v>
      </c>
      <c r="G48">
        <f>+VLOOKUP($A48,'1v -ostali'!$A$14:$R$517,G$3,FALSE)</f>
        <v>0</v>
      </c>
      <c r="H48">
        <f>+VLOOKUP($A48,'1v -ostali'!$A$14:$R$517,H$3,FALSE)</f>
        <v>0</v>
      </c>
      <c r="I48">
        <f>+VLOOKUP($A48,'1v -ostali'!$A$14:R$517,I$3,FALSE)</f>
        <v>0</v>
      </c>
      <c r="J48">
        <f>+VLOOKUP($A48,'1v -ostali'!$A$14:R$517,J$3,FALSE)</f>
        <v>0</v>
      </c>
      <c r="K48">
        <f>+VLOOKUP($A48,'1v -ostali'!$A$14:R$517,K$3,FALSE)</f>
        <v>0</v>
      </c>
      <c r="L48" t="str">
        <f>+IF(K48&gt;0,VLOOKUP($A48,'1v -ostali'!$A$14:R$517,L$3,FALSE),"")</f>
        <v/>
      </c>
      <c r="M48" t="str">
        <f>+IF(K48&gt;0,VLOOKUP($A48,'1v -ostali'!$A$14:R$517,M$3,FALSE),"")</f>
        <v/>
      </c>
      <c r="N48">
        <f>+VLOOKUP($A48,'1v -ostali'!$A$14:R$517,K$3,FALSE)</f>
        <v>0</v>
      </c>
      <c r="O48">
        <f>IF(K48&gt;0,"",VLOOKUP($A48,'1v -ostali'!$A$14:R$517,O$3,FALSE))</f>
        <v>0</v>
      </c>
      <c r="P48">
        <f>IF(K48&gt;0,"",VLOOKUP($A48,'1v -ostali'!$A$14:R$517,P$3,FALSE))</f>
        <v>0</v>
      </c>
      <c r="T48" s="47">
        <f>VLOOKUP($A48,'1v -ostali'!$A$14:AD$517,T$3,FALSE)</f>
        <v>0</v>
      </c>
      <c r="U48" s="47">
        <f>VLOOKUP($A48,'1v -ostali'!$A$14:AD$517,U$3,FALSE)</f>
        <v>0</v>
      </c>
      <c r="V48" s="47">
        <f t="shared" si="0"/>
        <v>0</v>
      </c>
      <c r="W48" s="47">
        <f>VLOOKUP($A48,'1v -ostali'!$A$14:AD$517,W$3,FALSE)/12</f>
        <v>0</v>
      </c>
      <c r="X48" s="47">
        <f>VLOOKUP($A48,'1v -ostali'!$A$14:AD$517,X$3,FALSE)</f>
        <v>0</v>
      </c>
      <c r="Y48" s="47">
        <f>VLOOKUP($A48,'1v -ostali'!$A$14:AD$517,Y$3,FALSE)</f>
        <v>0</v>
      </c>
      <c r="Z48" s="47">
        <f>VLOOKUP($A48,'1v -ostali'!$A$14:AD$517,Z$3,FALSE)</f>
        <v>0</v>
      </c>
      <c r="AA48" s="47">
        <f t="shared" si="1"/>
        <v>0</v>
      </c>
      <c r="AB48" s="47">
        <f>VLOOKUP($A48,'1v -ostali'!$A$14:AD$517,AB$3,FALSE)/12</f>
        <v>0</v>
      </c>
      <c r="AC48" s="47">
        <f>VLOOKUP($A48,'1v -ostali'!$A$14:AD$517,AC$3,FALSE)</f>
        <v>0</v>
      </c>
      <c r="AD48" s="47">
        <f>VLOOKUP($A48,'1v -ostali'!$A$14:AD$517,AD$3,FALSE)</f>
        <v>0</v>
      </c>
      <c r="AE48" s="47">
        <f>VLOOKUP($A48,'1v -ostali'!$A$14:AD$517,AE$3,FALSE)</f>
        <v>0</v>
      </c>
      <c r="AF48" s="47">
        <f t="shared" si="2"/>
        <v>0</v>
      </c>
      <c r="AG48" s="47">
        <f>VLOOKUP($A48,'1v -ostali'!$A$14:AD$517,AG$3,FALSE)/12</f>
        <v>0</v>
      </c>
      <c r="AH48" s="47">
        <f>VLOOKUP($A48,'1v -ostali'!$A$14:AD$517,AH$3,FALSE)</f>
        <v>0</v>
      </c>
      <c r="AI48" s="47">
        <f t="shared" si="3"/>
        <v>0</v>
      </c>
      <c r="AJ48" s="47">
        <f t="shared" si="4"/>
        <v>0</v>
      </c>
      <c r="AK48" s="47">
        <f>+IFERROR(AI48*(100+'1v -ostali'!$C$6)/100,"")</f>
        <v>0</v>
      </c>
      <c r="AL48" s="47">
        <f>+IFERROR(AJ48*(100+'1v -ostali'!$C$6)/100,"")</f>
        <v>0</v>
      </c>
    </row>
    <row r="49" spans="1:38" x14ac:dyDescent="0.2">
      <c r="A49">
        <f>+IF(MAX(A$5:A48)+1&lt;=A$1,A48+1,0)</f>
        <v>0</v>
      </c>
      <c r="B49" s="276">
        <f t="shared" si="5"/>
        <v>0</v>
      </c>
      <c r="C49">
        <f t="shared" si="6"/>
        <v>0</v>
      </c>
      <c r="D49" s="452">
        <f t="shared" si="7"/>
        <v>0</v>
      </c>
      <c r="E49">
        <f>IF(A49=0,0,+VLOOKUP($A49,'1v -ostali'!$A$14:$R$517,E$3,FALSE))</f>
        <v>0</v>
      </c>
      <c r="G49">
        <f>+VLOOKUP($A49,'1v -ostali'!$A$14:$R$517,G$3,FALSE)</f>
        <v>0</v>
      </c>
      <c r="H49">
        <f>+VLOOKUP($A49,'1v -ostali'!$A$14:$R$517,H$3,FALSE)</f>
        <v>0</v>
      </c>
      <c r="I49">
        <f>+VLOOKUP($A49,'1v -ostali'!$A$14:R$517,I$3,FALSE)</f>
        <v>0</v>
      </c>
      <c r="J49">
        <f>+VLOOKUP($A49,'1v -ostali'!$A$14:R$517,J$3,FALSE)</f>
        <v>0</v>
      </c>
      <c r="K49">
        <f>+VLOOKUP($A49,'1v -ostali'!$A$14:R$517,K$3,FALSE)</f>
        <v>0</v>
      </c>
      <c r="L49" t="str">
        <f>+IF(K49&gt;0,VLOOKUP($A49,'1v -ostali'!$A$14:R$517,L$3,FALSE),"")</f>
        <v/>
      </c>
      <c r="M49" t="str">
        <f>+IF(K49&gt;0,VLOOKUP($A49,'1v -ostali'!$A$14:R$517,M$3,FALSE),"")</f>
        <v/>
      </c>
      <c r="N49">
        <f>+VLOOKUP($A49,'1v -ostali'!$A$14:R$517,K$3,FALSE)</f>
        <v>0</v>
      </c>
      <c r="O49">
        <f>IF(K49&gt;0,"",VLOOKUP($A49,'1v -ostali'!$A$14:R$517,O$3,FALSE))</f>
        <v>0</v>
      </c>
      <c r="P49">
        <f>IF(K49&gt;0,"",VLOOKUP($A49,'1v -ostali'!$A$14:R$517,P$3,FALSE))</f>
        <v>0</v>
      </c>
      <c r="T49" s="47">
        <f>VLOOKUP($A49,'1v -ostali'!$A$14:AD$517,T$3,FALSE)</f>
        <v>0</v>
      </c>
      <c r="U49" s="47">
        <f>VLOOKUP($A49,'1v -ostali'!$A$14:AD$517,U$3,FALSE)</f>
        <v>0</v>
      </c>
      <c r="V49" s="47">
        <f t="shared" si="0"/>
        <v>0</v>
      </c>
      <c r="W49" s="47">
        <f>VLOOKUP($A49,'1v -ostali'!$A$14:AD$517,W$3,FALSE)/12</f>
        <v>0</v>
      </c>
      <c r="X49" s="47">
        <f>VLOOKUP($A49,'1v -ostali'!$A$14:AD$517,X$3,FALSE)</f>
        <v>0</v>
      </c>
      <c r="Y49" s="47">
        <f>VLOOKUP($A49,'1v -ostali'!$A$14:AD$517,Y$3,FALSE)</f>
        <v>0</v>
      </c>
      <c r="Z49" s="47">
        <f>VLOOKUP($A49,'1v -ostali'!$A$14:AD$517,Z$3,FALSE)</f>
        <v>0</v>
      </c>
      <c r="AA49" s="47">
        <f t="shared" si="1"/>
        <v>0</v>
      </c>
      <c r="AB49" s="47">
        <f>VLOOKUP($A49,'1v -ostali'!$A$14:AD$517,AB$3,FALSE)/12</f>
        <v>0</v>
      </c>
      <c r="AC49" s="47">
        <f>VLOOKUP($A49,'1v -ostali'!$A$14:AD$517,AC$3,FALSE)</f>
        <v>0</v>
      </c>
      <c r="AD49" s="47">
        <f>VLOOKUP($A49,'1v -ostali'!$A$14:AD$517,AD$3,FALSE)</f>
        <v>0</v>
      </c>
      <c r="AE49" s="47">
        <f>VLOOKUP($A49,'1v -ostali'!$A$14:AD$517,AE$3,FALSE)</f>
        <v>0</v>
      </c>
      <c r="AF49" s="47">
        <f t="shared" si="2"/>
        <v>0</v>
      </c>
      <c r="AG49" s="47">
        <f>VLOOKUP($A49,'1v -ostali'!$A$14:AD$517,AG$3,FALSE)/12</f>
        <v>0</v>
      </c>
      <c r="AH49" s="47">
        <f>VLOOKUP($A49,'1v -ostali'!$A$14:AD$517,AH$3,FALSE)</f>
        <v>0</v>
      </c>
      <c r="AI49" s="47">
        <f t="shared" si="3"/>
        <v>0</v>
      </c>
      <c r="AJ49" s="47">
        <f t="shared" si="4"/>
        <v>0</v>
      </c>
      <c r="AK49" s="47">
        <f>+IFERROR(AI49*(100+'1v -ostali'!$C$6)/100,"")</f>
        <v>0</v>
      </c>
      <c r="AL49" s="47">
        <f>+IFERROR(AJ49*(100+'1v -ostali'!$C$6)/100,"")</f>
        <v>0</v>
      </c>
    </row>
    <row r="50" spans="1:38" x14ac:dyDescent="0.2">
      <c r="A50">
        <f>+IF(MAX(A$5:A49)+1&lt;=A$1,A49+1,0)</f>
        <v>0</v>
      </c>
      <c r="B50" s="276">
        <f t="shared" si="5"/>
        <v>0</v>
      </c>
      <c r="C50">
        <f t="shared" si="6"/>
        <v>0</v>
      </c>
      <c r="D50" s="452">
        <f t="shared" si="7"/>
        <v>0</v>
      </c>
      <c r="E50">
        <f>IF(A50=0,0,+VLOOKUP($A50,'1v -ostali'!$A$14:$R$517,E$3,FALSE))</f>
        <v>0</v>
      </c>
      <c r="G50">
        <f>+VLOOKUP($A50,'1v -ostali'!$A$14:$R$517,G$3,FALSE)</f>
        <v>0</v>
      </c>
      <c r="H50">
        <f>+VLOOKUP($A50,'1v -ostali'!$A$14:$R$517,H$3,FALSE)</f>
        <v>0</v>
      </c>
      <c r="I50">
        <f>+VLOOKUP($A50,'1v -ostali'!$A$14:R$517,I$3,FALSE)</f>
        <v>0</v>
      </c>
      <c r="J50">
        <f>+VLOOKUP($A50,'1v -ostali'!$A$14:R$517,J$3,FALSE)</f>
        <v>0</v>
      </c>
      <c r="K50">
        <f>+VLOOKUP($A50,'1v -ostali'!$A$14:R$517,K$3,FALSE)</f>
        <v>0</v>
      </c>
      <c r="L50" t="str">
        <f>+IF(K50&gt;0,VLOOKUP($A50,'1v -ostali'!$A$14:R$517,L$3,FALSE),"")</f>
        <v/>
      </c>
      <c r="M50" t="str">
        <f>+IF(K50&gt;0,VLOOKUP($A50,'1v -ostali'!$A$14:R$517,M$3,FALSE),"")</f>
        <v/>
      </c>
      <c r="N50">
        <f>+VLOOKUP($A50,'1v -ostali'!$A$14:R$517,K$3,FALSE)</f>
        <v>0</v>
      </c>
      <c r="O50">
        <f>IF(K50&gt;0,"",VLOOKUP($A50,'1v -ostali'!$A$14:R$517,O$3,FALSE))</f>
        <v>0</v>
      </c>
      <c r="P50">
        <f>IF(K50&gt;0,"",VLOOKUP($A50,'1v -ostali'!$A$14:R$517,P$3,FALSE))</f>
        <v>0</v>
      </c>
      <c r="T50" s="47">
        <f>VLOOKUP($A50,'1v -ostali'!$A$14:AD$517,T$3,FALSE)</f>
        <v>0</v>
      </c>
      <c r="U50" s="47">
        <f>VLOOKUP($A50,'1v -ostali'!$A$14:AD$517,U$3,FALSE)</f>
        <v>0</v>
      </c>
      <c r="V50" s="47">
        <f t="shared" si="0"/>
        <v>0</v>
      </c>
      <c r="W50" s="47">
        <f>VLOOKUP($A50,'1v -ostali'!$A$14:AD$517,W$3,FALSE)/12</f>
        <v>0</v>
      </c>
      <c r="X50" s="47">
        <f>VLOOKUP($A50,'1v -ostali'!$A$14:AD$517,X$3,FALSE)</f>
        <v>0</v>
      </c>
      <c r="Y50" s="47">
        <f>VLOOKUP($A50,'1v -ostali'!$A$14:AD$517,Y$3,FALSE)</f>
        <v>0</v>
      </c>
      <c r="Z50" s="47">
        <f>VLOOKUP($A50,'1v -ostali'!$A$14:AD$517,Z$3,FALSE)</f>
        <v>0</v>
      </c>
      <c r="AA50" s="47">
        <f t="shared" si="1"/>
        <v>0</v>
      </c>
      <c r="AB50" s="47">
        <f>VLOOKUP($A50,'1v -ostali'!$A$14:AD$517,AB$3,FALSE)/12</f>
        <v>0</v>
      </c>
      <c r="AC50" s="47">
        <f>VLOOKUP($A50,'1v -ostali'!$A$14:AD$517,AC$3,FALSE)</f>
        <v>0</v>
      </c>
      <c r="AD50" s="47">
        <f>VLOOKUP($A50,'1v -ostali'!$A$14:AD$517,AD$3,FALSE)</f>
        <v>0</v>
      </c>
      <c r="AE50" s="47">
        <f>VLOOKUP($A50,'1v -ostali'!$A$14:AD$517,AE$3,FALSE)</f>
        <v>0</v>
      </c>
      <c r="AF50" s="47">
        <f t="shared" si="2"/>
        <v>0</v>
      </c>
      <c r="AG50" s="47">
        <f>VLOOKUP($A50,'1v -ostali'!$A$14:AD$517,AG$3,FALSE)/12</f>
        <v>0</v>
      </c>
      <c r="AH50" s="47">
        <f>VLOOKUP($A50,'1v -ostali'!$A$14:AD$517,AH$3,FALSE)</f>
        <v>0</v>
      </c>
      <c r="AI50" s="47">
        <f t="shared" si="3"/>
        <v>0</v>
      </c>
      <c r="AJ50" s="47">
        <f t="shared" si="4"/>
        <v>0</v>
      </c>
      <c r="AK50" s="47">
        <f>+IFERROR(AI50*(100+'1v -ostali'!$C$6)/100,"")</f>
        <v>0</v>
      </c>
      <c r="AL50" s="47">
        <f>+IFERROR(AJ50*(100+'1v -ostali'!$C$6)/100,"")</f>
        <v>0</v>
      </c>
    </row>
    <row r="51" spans="1:38" x14ac:dyDescent="0.2">
      <c r="A51">
        <f>+IF(MAX(A$5:A50)+1&lt;=A$1,A50+1,0)</f>
        <v>0</v>
      </c>
      <c r="B51" s="276">
        <f t="shared" si="5"/>
        <v>0</v>
      </c>
      <c r="C51">
        <f t="shared" si="6"/>
        <v>0</v>
      </c>
      <c r="D51" s="452">
        <f t="shared" si="7"/>
        <v>0</v>
      </c>
      <c r="E51">
        <f>IF(A51=0,0,+VLOOKUP($A51,'1v -ostali'!$A$14:$R$517,E$3,FALSE))</f>
        <v>0</v>
      </c>
      <c r="G51">
        <f>+VLOOKUP($A51,'1v -ostali'!$A$14:$R$517,G$3,FALSE)</f>
        <v>0</v>
      </c>
      <c r="H51">
        <f>+VLOOKUP($A51,'1v -ostali'!$A$14:$R$517,H$3,FALSE)</f>
        <v>0</v>
      </c>
      <c r="I51">
        <f>+VLOOKUP($A51,'1v -ostali'!$A$14:R$517,I$3,FALSE)</f>
        <v>0</v>
      </c>
      <c r="J51">
        <f>+VLOOKUP($A51,'1v -ostali'!$A$14:R$517,J$3,FALSE)</f>
        <v>0</v>
      </c>
      <c r="K51">
        <f>+VLOOKUP($A51,'1v -ostali'!$A$14:R$517,K$3,FALSE)</f>
        <v>0</v>
      </c>
      <c r="L51" t="str">
        <f>+IF(K51&gt;0,VLOOKUP($A51,'1v -ostali'!$A$14:R$517,L$3,FALSE),"")</f>
        <v/>
      </c>
      <c r="M51" t="str">
        <f>+IF(K51&gt;0,VLOOKUP($A51,'1v -ostali'!$A$14:R$517,M$3,FALSE),"")</f>
        <v/>
      </c>
      <c r="N51">
        <f>+VLOOKUP($A51,'1v -ostali'!$A$14:R$517,K$3,FALSE)</f>
        <v>0</v>
      </c>
      <c r="O51">
        <f>IF(K51&gt;0,"",VLOOKUP($A51,'1v -ostali'!$A$14:R$517,O$3,FALSE))</f>
        <v>0</v>
      </c>
      <c r="P51">
        <f>IF(K51&gt;0,"",VLOOKUP($A51,'1v -ostali'!$A$14:R$517,P$3,FALSE))</f>
        <v>0</v>
      </c>
      <c r="T51" s="47">
        <f>VLOOKUP($A51,'1v -ostali'!$A$14:AD$517,T$3,FALSE)</f>
        <v>0</v>
      </c>
      <c r="U51" s="47">
        <f>VLOOKUP($A51,'1v -ostali'!$A$14:AD$517,U$3,FALSE)</f>
        <v>0</v>
      </c>
      <c r="V51" s="47">
        <f t="shared" si="0"/>
        <v>0</v>
      </c>
      <c r="W51" s="47">
        <f>VLOOKUP($A51,'1v -ostali'!$A$14:AD$517,W$3,FALSE)/12</f>
        <v>0</v>
      </c>
      <c r="X51" s="47">
        <f>VLOOKUP($A51,'1v -ostali'!$A$14:AD$517,X$3,FALSE)</f>
        <v>0</v>
      </c>
      <c r="Y51" s="47">
        <f>VLOOKUP($A51,'1v -ostali'!$A$14:AD$517,Y$3,FALSE)</f>
        <v>0</v>
      </c>
      <c r="Z51" s="47">
        <f>VLOOKUP($A51,'1v -ostali'!$A$14:AD$517,Z$3,FALSE)</f>
        <v>0</v>
      </c>
      <c r="AA51" s="47">
        <f t="shared" si="1"/>
        <v>0</v>
      </c>
      <c r="AB51" s="47">
        <f>VLOOKUP($A51,'1v -ostali'!$A$14:AD$517,AB$3,FALSE)/12</f>
        <v>0</v>
      </c>
      <c r="AC51" s="47">
        <f>VLOOKUP($A51,'1v -ostali'!$A$14:AD$517,AC$3,FALSE)</f>
        <v>0</v>
      </c>
      <c r="AD51" s="47">
        <f>VLOOKUP($A51,'1v -ostali'!$A$14:AD$517,AD$3,FALSE)</f>
        <v>0</v>
      </c>
      <c r="AE51" s="47">
        <f>VLOOKUP($A51,'1v -ostali'!$A$14:AD$517,AE$3,FALSE)</f>
        <v>0</v>
      </c>
      <c r="AF51" s="47">
        <f t="shared" si="2"/>
        <v>0</v>
      </c>
      <c r="AG51" s="47">
        <f>VLOOKUP($A51,'1v -ostali'!$A$14:AD$517,AG$3,FALSE)/12</f>
        <v>0</v>
      </c>
      <c r="AH51" s="47">
        <f>VLOOKUP($A51,'1v -ostali'!$A$14:AD$517,AH$3,FALSE)</f>
        <v>0</v>
      </c>
      <c r="AI51" s="47">
        <f t="shared" si="3"/>
        <v>0</v>
      </c>
      <c r="AJ51" s="47">
        <f t="shared" si="4"/>
        <v>0</v>
      </c>
      <c r="AK51" s="47">
        <f>+IFERROR(AI51*(100+'1v -ostali'!$C$6)/100,"")</f>
        <v>0</v>
      </c>
      <c r="AL51" s="47">
        <f>+IFERROR(AJ51*(100+'1v -ostali'!$C$6)/100,"")</f>
        <v>0</v>
      </c>
    </row>
    <row r="52" spans="1:38" x14ac:dyDescent="0.2">
      <c r="A52">
        <f>+IF(MAX(A$5:A51)+1&lt;=A$1,A51+1,0)</f>
        <v>0</v>
      </c>
      <c r="B52" s="276">
        <f t="shared" si="5"/>
        <v>0</v>
      </c>
      <c r="C52">
        <f t="shared" si="6"/>
        <v>0</v>
      </c>
      <c r="D52" s="452">
        <f t="shared" si="7"/>
        <v>0</v>
      </c>
      <c r="E52">
        <f>IF(A52=0,0,+VLOOKUP($A52,'1v -ostali'!$A$14:$R$517,E$3,FALSE))</f>
        <v>0</v>
      </c>
      <c r="G52">
        <f>+VLOOKUP($A52,'1v -ostali'!$A$14:$R$517,G$3,FALSE)</f>
        <v>0</v>
      </c>
      <c r="H52">
        <f>+VLOOKUP($A52,'1v -ostali'!$A$14:$R$517,H$3,FALSE)</f>
        <v>0</v>
      </c>
      <c r="I52">
        <f>+VLOOKUP($A52,'1v -ostali'!$A$14:R$517,I$3,FALSE)</f>
        <v>0</v>
      </c>
      <c r="J52">
        <f>+VLOOKUP($A52,'1v -ostali'!$A$14:R$517,J$3,FALSE)</f>
        <v>0</v>
      </c>
      <c r="K52">
        <f>+VLOOKUP($A52,'1v -ostali'!$A$14:R$517,K$3,FALSE)</f>
        <v>0</v>
      </c>
      <c r="L52" t="str">
        <f>+IF(K52&gt;0,VLOOKUP($A52,'1v -ostali'!$A$14:R$517,L$3,FALSE),"")</f>
        <v/>
      </c>
      <c r="M52" t="str">
        <f>+IF(K52&gt;0,VLOOKUP($A52,'1v -ostali'!$A$14:R$517,M$3,FALSE),"")</f>
        <v/>
      </c>
      <c r="N52">
        <f>+VLOOKUP($A52,'1v -ostali'!$A$14:R$517,K$3,FALSE)</f>
        <v>0</v>
      </c>
      <c r="O52">
        <f>IF(K52&gt;0,"",VLOOKUP($A52,'1v -ostali'!$A$14:R$517,O$3,FALSE))</f>
        <v>0</v>
      </c>
      <c r="P52">
        <f>IF(K52&gt;0,"",VLOOKUP($A52,'1v -ostali'!$A$14:R$517,P$3,FALSE))</f>
        <v>0</v>
      </c>
      <c r="T52" s="47">
        <f>VLOOKUP($A52,'1v -ostali'!$A$14:AD$517,T$3,FALSE)</f>
        <v>0</v>
      </c>
      <c r="U52" s="47">
        <f>VLOOKUP($A52,'1v -ostali'!$A$14:AD$517,U$3,FALSE)</f>
        <v>0</v>
      </c>
      <c r="V52" s="47">
        <f t="shared" si="0"/>
        <v>0</v>
      </c>
      <c r="W52" s="47">
        <f>VLOOKUP($A52,'1v -ostali'!$A$14:AD$517,W$3,FALSE)/12</f>
        <v>0</v>
      </c>
      <c r="X52" s="47">
        <f>VLOOKUP($A52,'1v -ostali'!$A$14:AD$517,X$3,FALSE)</f>
        <v>0</v>
      </c>
      <c r="Y52" s="47">
        <f>VLOOKUP($A52,'1v -ostali'!$A$14:AD$517,Y$3,FALSE)</f>
        <v>0</v>
      </c>
      <c r="Z52" s="47">
        <f>VLOOKUP($A52,'1v -ostali'!$A$14:AD$517,Z$3,FALSE)</f>
        <v>0</v>
      </c>
      <c r="AA52" s="47">
        <f t="shared" si="1"/>
        <v>0</v>
      </c>
      <c r="AB52" s="47">
        <f>VLOOKUP($A52,'1v -ostali'!$A$14:AD$517,AB$3,FALSE)/12</f>
        <v>0</v>
      </c>
      <c r="AC52" s="47">
        <f>VLOOKUP($A52,'1v -ostali'!$A$14:AD$517,AC$3,FALSE)</f>
        <v>0</v>
      </c>
      <c r="AD52" s="47">
        <f>VLOOKUP($A52,'1v -ostali'!$A$14:AD$517,AD$3,FALSE)</f>
        <v>0</v>
      </c>
      <c r="AE52" s="47">
        <f>VLOOKUP($A52,'1v -ostali'!$A$14:AD$517,AE$3,FALSE)</f>
        <v>0</v>
      </c>
      <c r="AF52" s="47">
        <f t="shared" si="2"/>
        <v>0</v>
      </c>
      <c r="AG52" s="47">
        <f>VLOOKUP($A52,'1v -ostali'!$A$14:AD$517,AG$3,FALSE)/12</f>
        <v>0</v>
      </c>
      <c r="AH52" s="47">
        <f>VLOOKUP($A52,'1v -ostali'!$A$14:AD$517,AH$3,FALSE)</f>
        <v>0</v>
      </c>
      <c r="AI52" s="47">
        <f t="shared" si="3"/>
        <v>0</v>
      </c>
      <c r="AJ52" s="47">
        <f t="shared" si="4"/>
        <v>0</v>
      </c>
      <c r="AK52" s="47">
        <f>+IFERROR(AI52*(100+'1v -ostali'!$C$6)/100,"")</f>
        <v>0</v>
      </c>
      <c r="AL52" s="47">
        <f>+IFERROR(AJ52*(100+'1v -ostali'!$C$6)/100,"")</f>
        <v>0</v>
      </c>
    </row>
    <row r="53" spans="1:38" x14ac:dyDescent="0.2">
      <c r="A53">
        <f>+IF(MAX(A$5:A52)+1&lt;=A$1,A52+1,0)</f>
        <v>0</v>
      </c>
      <c r="B53" s="276">
        <f t="shared" si="5"/>
        <v>0</v>
      </c>
      <c r="C53">
        <f t="shared" si="6"/>
        <v>0</v>
      </c>
      <c r="D53" s="452">
        <f t="shared" si="7"/>
        <v>0</v>
      </c>
      <c r="E53">
        <f>IF(A53=0,0,+VLOOKUP($A53,'1v -ostali'!$A$14:$R$517,E$3,FALSE))</f>
        <v>0</v>
      </c>
      <c r="G53">
        <f>+VLOOKUP($A53,'1v -ostali'!$A$14:$R$517,G$3,FALSE)</f>
        <v>0</v>
      </c>
      <c r="H53">
        <f>+VLOOKUP($A53,'1v -ostali'!$A$14:$R$517,H$3,FALSE)</f>
        <v>0</v>
      </c>
      <c r="I53">
        <f>+VLOOKUP($A53,'1v -ostali'!$A$14:R$517,I$3,FALSE)</f>
        <v>0</v>
      </c>
      <c r="J53">
        <f>+VLOOKUP($A53,'1v -ostali'!$A$14:R$517,J$3,FALSE)</f>
        <v>0</v>
      </c>
      <c r="K53">
        <f>+VLOOKUP($A53,'1v -ostali'!$A$14:R$517,K$3,FALSE)</f>
        <v>0</v>
      </c>
      <c r="L53" t="str">
        <f>+IF(K53&gt;0,VLOOKUP($A53,'1v -ostali'!$A$14:R$517,L$3,FALSE),"")</f>
        <v/>
      </c>
      <c r="M53" t="str">
        <f>+IF(K53&gt;0,VLOOKUP($A53,'1v -ostali'!$A$14:R$517,M$3,FALSE),"")</f>
        <v/>
      </c>
      <c r="N53">
        <f>+VLOOKUP($A53,'1v -ostali'!$A$14:R$517,K$3,FALSE)</f>
        <v>0</v>
      </c>
      <c r="O53">
        <f>IF(K53&gt;0,"",VLOOKUP($A53,'1v -ostali'!$A$14:R$517,O$3,FALSE))</f>
        <v>0</v>
      </c>
      <c r="P53">
        <f>IF(K53&gt;0,"",VLOOKUP($A53,'1v -ostali'!$A$14:R$517,P$3,FALSE))</f>
        <v>0</v>
      </c>
      <c r="T53" s="47">
        <f>VLOOKUP($A53,'1v -ostali'!$A$14:AD$517,T$3,FALSE)</f>
        <v>0</v>
      </c>
      <c r="U53" s="47">
        <f>VLOOKUP($A53,'1v -ostali'!$A$14:AD$517,U$3,FALSE)</f>
        <v>0</v>
      </c>
      <c r="V53" s="47">
        <f t="shared" si="0"/>
        <v>0</v>
      </c>
      <c r="W53" s="47">
        <f>VLOOKUP($A53,'1v -ostali'!$A$14:AD$517,W$3,FALSE)/12</f>
        <v>0</v>
      </c>
      <c r="X53" s="47">
        <f>VLOOKUP($A53,'1v -ostali'!$A$14:AD$517,X$3,FALSE)</f>
        <v>0</v>
      </c>
      <c r="Y53" s="47">
        <f>VLOOKUP($A53,'1v -ostali'!$A$14:AD$517,Y$3,FALSE)</f>
        <v>0</v>
      </c>
      <c r="Z53" s="47">
        <f>VLOOKUP($A53,'1v -ostali'!$A$14:AD$517,Z$3,FALSE)</f>
        <v>0</v>
      </c>
      <c r="AA53" s="47">
        <f t="shared" si="1"/>
        <v>0</v>
      </c>
      <c r="AB53" s="47">
        <f>VLOOKUP($A53,'1v -ostali'!$A$14:AD$517,AB$3,FALSE)/12</f>
        <v>0</v>
      </c>
      <c r="AC53" s="47">
        <f>VLOOKUP($A53,'1v -ostali'!$A$14:AD$517,AC$3,FALSE)</f>
        <v>0</v>
      </c>
      <c r="AD53" s="47">
        <f>VLOOKUP($A53,'1v -ostali'!$A$14:AD$517,AD$3,FALSE)</f>
        <v>0</v>
      </c>
      <c r="AE53" s="47">
        <f>VLOOKUP($A53,'1v -ostali'!$A$14:AD$517,AE$3,FALSE)</f>
        <v>0</v>
      </c>
      <c r="AF53" s="47">
        <f t="shared" si="2"/>
        <v>0</v>
      </c>
      <c r="AG53" s="47">
        <f>VLOOKUP($A53,'1v -ostali'!$A$14:AD$517,AG$3,FALSE)/12</f>
        <v>0</v>
      </c>
      <c r="AH53" s="47">
        <f>VLOOKUP($A53,'1v -ostali'!$A$14:AD$517,AH$3,FALSE)</f>
        <v>0</v>
      </c>
      <c r="AI53" s="47">
        <f t="shared" si="3"/>
        <v>0</v>
      </c>
      <c r="AJ53" s="47">
        <f t="shared" si="4"/>
        <v>0</v>
      </c>
      <c r="AK53" s="47">
        <f>+IFERROR(AI53*(100+'1v -ostali'!$C$6)/100,"")</f>
        <v>0</v>
      </c>
      <c r="AL53" s="47">
        <f>+IFERROR(AJ53*(100+'1v -ostali'!$C$6)/100,"")</f>
        <v>0</v>
      </c>
    </row>
    <row r="54" spans="1:38" x14ac:dyDescent="0.2">
      <c r="A54">
        <f>+IF(MAX(A$5:A53)+1&lt;=A$1,A53+1,0)</f>
        <v>0</v>
      </c>
      <c r="B54" s="276">
        <f t="shared" si="5"/>
        <v>0</v>
      </c>
      <c r="C54">
        <f t="shared" si="6"/>
        <v>0</v>
      </c>
      <c r="D54" s="452">
        <f t="shared" si="7"/>
        <v>0</v>
      </c>
      <c r="E54">
        <f>IF(A54=0,0,+VLOOKUP($A54,'1v -ostali'!$A$14:$R$517,E$3,FALSE))</f>
        <v>0</v>
      </c>
      <c r="G54">
        <f>+VLOOKUP($A54,'1v -ostali'!$A$14:$R$517,G$3,FALSE)</f>
        <v>0</v>
      </c>
      <c r="H54">
        <f>+VLOOKUP($A54,'1v -ostali'!$A$14:$R$517,H$3,FALSE)</f>
        <v>0</v>
      </c>
      <c r="I54">
        <f>+VLOOKUP($A54,'1v -ostali'!$A$14:R$517,I$3,FALSE)</f>
        <v>0</v>
      </c>
      <c r="J54">
        <f>+VLOOKUP($A54,'1v -ostali'!$A$14:R$517,J$3,FALSE)</f>
        <v>0</v>
      </c>
      <c r="K54">
        <f>+VLOOKUP($A54,'1v -ostali'!$A$14:R$517,K$3,FALSE)</f>
        <v>0</v>
      </c>
      <c r="L54" t="str">
        <f>+IF(K54&gt;0,VLOOKUP($A54,'1v -ostali'!$A$14:R$517,L$3,FALSE),"")</f>
        <v/>
      </c>
      <c r="M54" t="str">
        <f>+IF(K54&gt;0,VLOOKUP($A54,'1v -ostali'!$A$14:R$517,M$3,FALSE),"")</f>
        <v/>
      </c>
      <c r="N54">
        <f>+VLOOKUP($A54,'1v -ostali'!$A$14:R$517,K$3,FALSE)</f>
        <v>0</v>
      </c>
      <c r="O54">
        <f>IF(K54&gt;0,"",VLOOKUP($A54,'1v -ostali'!$A$14:R$517,O$3,FALSE))</f>
        <v>0</v>
      </c>
      <c r="P54">
        <f>IF(K54&gt;0,"",VLOOKUP($A54,'1v -ostali'!$A$14:R$517,P$3,FALSE))</f>
        <v>0</v>
      </c>
      <c r="T54" s="47">
        <f>VLOOKUP($A54,'1v -ostali'!$A$14:AD$517,T$3,FALSE)</f>
        <v>0</v>
      </c>
      <c r="U54" s="47">
        <f>VLOOKUP($A54,'1v -ostali'!$A$14:AD$517,U$3,FALSE)</f>
        <v>0</v>
      </c>
      <c r="V54" s="47">
        <f t="shared" si="0"/>
        <v>0</v>
      </c>
      <c r="W54" s="47">
        <f>VLOOKUP($A54,'1v -ostali'!$A$14:AD$517,W$3,FALSE)/12</f>
        <v>0</v>
      </c>
      <c r="X54" s="47">
        <f>VLOOKUP($A54,'1v -ostali'!$A$14:AD$517,X$3,FALSE)</f>
        <v>0</v>
      </c>
      <c r="Y54" s="47">
        <f>VLOOKUP($A54,'1v -ostali'!$A$14:AD$517,Y$3,FALSE)</f>
        <v>0</v>
      </c>
      <c r="Z54" s="47">
        <f>VLOOKUP($A54,'1v -ostali'!$A$14:AD$517,Z$3,FALSE)</f>
        <v>0</v>
      </c>
      <c r="AA54" s="47">
        <f t="shared" si="1"/>
        <v>0</v>
      </c>
      <c r="AB54" s="47">
        <f>VLOOKUP($A54,'1v -ostali'!$A$14:AD$517,AB$3,FALSE)/12</f>
        <v>0</v>
      </c>
      <c r="AC54" s="47">
        <f>VLOOKUP($A54,'1v -ostali'!$A$14:AD$517,AC$3,FALSE)</f>
        <v>0</v>
      </c>
      <c r="AD54" s="47">
        <f>VLOOKUP($A54,'1v -ostali'!$A$14:AD$517,AD$3,FALSE)</f>
        <v>0</v>
      </c>
      <c r="AE54" s="47">
        <f>VLOOKUP($A54,'1v -ostali'!$A$14:AD$517,AE$3,FALSE)</f>
        <v>0</v>
      </c>
      <c r="AF54" s="47">
        <f t="shared" si="2"/>
        <v>0</v>
      </c>
      <c r="AG54" s="47">
        <f>VLOOKUP($A54,'1v -ostali'!$A$14:AD$517,AG$3,FALSE)/12</f>
        <v>0</v>
      </c>
      <c r="AH54" s="47">
        <f>VLOOKUP($A54,'1v -ostali'!$A$14:AD$517,AH$3,FALSE)</f>
        <v>0</v>
      </c>
      <c r="AI54" s="47">
        <f t="shared" si="3"/>
        <v>0</v>
      </c>
      <c r="AJ54" s="47">
        <f t="shared" si="4"/>
        <v>0</v>
      </c>
      <c r="AK54" s="47">
        <f>+IFERROR(AI54*(100+'1v -ostali'!$C$6)/100,"")</f>
        <v>0</v>
      </c>
      <c r="AL54" s="47">
        <f>+IFERROR(AJ54*(100+'1v -ostali'!$C$6)/100,"")</f>
        <v>0</v>
      </c>
    </row>
    <row r="55" spans="1:38" x14ac:dyDescent="0.2">
      <c r="A55">
        <f>+IF(MAX(A$5:A54)+1&lt;=A$1,A54+1,0)</f>
        <v>0</v>
      </c>
      <c r="B55" s="276">
        <f t="shared" si="5"/>
        <v>0</v>
      </c>
      <c r="C55">
        <f t="shared" si="6"/>
        <v>0</v>
      </c>
      <c r="D55" s="452">
        <f t="shared" si="7"/>
        <v>0</v>
      </c>
      <c r="E55">
        <f>IF(A55=0,0,+VLOOKUP($A55,'1v -ostali'!$A$14:$R$517,E$3,FALSE))</f>
        <v>0</v>
      </c>
      <c r="G55">
        <f>+VLOOKUP($A55,'1v -ostali'!$A$14:$R$517,G$3,FALSE)</f>
        <v>0</v>
      </c>
      <c r="H55">
        <f>+VLOOKUP($A55,'1v -ostali'!$A$14:$R$517,H$3,FALSE)</f>
        <v>0</v>
      </c>
      <c r="I55">
        <f>+VLOOKUP($A55,'1v -ostali'!$A$14:R$517,I$3,FALSE)</f>
        <v>0</v>
      </c>
      <c r="J55">
        <f>+VLOOKUP($A55,'1v -ostali'!$A$14:R$517,J$3,FALSE)</f>
        <v>0</v>
      </c>
      <c r="K55">
        <f>+VLOOKUP($A55,'1v -ostali'!$A$14:R$517,K$3,FALSE)</f>
        <v>0</v>
      </c>
      <c r="L55" t="str">
        <f>+IF(K55&gt;0,VLOOKUP($A55,'1v -ostali'!$A$14:R$517,L$3,FALSE),"")</f>
        <v/>
      </c>
      <c r="M55" t="str">
        <f>+IF(K55&gt;0,VLOOKUP($A55,'1v -ostali'!$A$14:R$517,M$3,FALSE),"")</f>
        <v/>
      </c>
      <c r="N55">
        <f>+VLOOKUP($A55,'1v -ostali'!$A$14:R$517,K$3,FALSE)</f>
        <v>0</v>
      </c>
      <c r="O55">
        <f>IF(K55&gt;0,"",VLOOKUP($A55,'1v -ostali'!$A$14:R$517,O$3,FALSE))</f>
        <v>0</v>
      </c>
      <c r="P55">
        <f>IF(K55&gt;0,"",VLOOKUP($A55,'1v -ostali'!$A$14:R$517,P$3,FALSE))</f>
        <v>0</v>
      </c>
      <c r="T55" s="47">
        <f>VLOOKUP($A55,'1v -ostali'!$A$14:AD$517,T$3,FALSE)</f>
        <v>0</v>
      </c>
      <c r="U55" s="47">
        <f>VLOOKUP($A55,'1v -ostali'!$A$14:AD$517,U$3,FALSE)</f>
        <v>0</v>
      </c>
      <c r="V55" s="47">
        <f t="shared" si="0"/>
        <v>0</v>
      </c>
      <c r="W55" s="47">
        <f>VLOOKUP($A55,'1v -ostali'!$A$14:AD$517,W$3,FALSE)/12</f>
        <v>0</v>
      </c>
      <c r="X55" s="47">
        <f>VLOOKUP($A55,'1v -ostali'!$A$14:AD$517,X$3,FALSE)</f>
        <v>0</v>
      </c>
      <c r="Y55" s="47">
        <f>VLOOKUP($A55,'1v -ostali'!$A$14:AD$517,Y$3,FALSE)</f>
        <v>0</v>
      </c>
      <c r="Z55" s="47">
        <f>VLOOKUP($A55,'1v -ostali'!$A$14:AD$517,Z$3,FALSE)</f>
        <v>0</v>
      </c>
      <c r="AA55" s="47">
        <f t="shared" si="1"/>
        <v>0</v>
      </c>
      <c r="AB55" s="47">
        <f>VLOOKUP($A55,'1v -ostali'!$A$14:AD$517,AB$3,FALSE)/12</f>
        <v>0</v>
      </c>
      <c r="AC55" s="47">
        <f>VLOOKUP($A55,'1v -ostali'!$A$14:AD$517,AC$3,FALSE)</f>
        <v>0</v>
      </c>
      <c r="AD55" s="47">
        <f>VLOOKUP($A55,'1v -ostali'!$A$14:AD$517,AD$3,FALSE)</f>
        <v>0</v>
      </c>
      <c r="AE55" s="47">
        <f>VLOOKUP($A55,'1v -ostali'!$A$14:AD$517,AE$3,FALSE)</f>
        <v>0</v>
      </c>
      <c r="AF55" s="47">
        <f t="shared" si="2"/>
        <v>0</v>
      </c>
      <c r="AG55" s="47">
        <f>VLOOKUP($A55,'1v -ostali'!$A$14:AD$517,AG$3,FALSE)/12</f>
        <v>0</v>
      </c>
      <c r="AH55" s="47">
        <f>VLOOKUP($A55,'1v -ostali'!$A$14:AD$517,AH$3,FALSE)</f>
        <v>0</v>
      </c>
      <c r="AI55" s="47">
        <f t="shared" si="3"/>
        <v>0</v>
      </c>
      <c r="AJ55" s="47">
        <f t="shared" si="4"/>
        <v>0</v>
      </c>
      <c r="AK55" s="47">
        <f>+IFERROR(AI55*(100+'1v -ostali'!$C$6)/100,"")</f>
        <v>0</v>
      </c>
      <c r="AL55" s="47">
        <f>+IFERROR(AJ55*(100+'1v -ostali'!$C$6)/100,"")</f>
        <v>0</v>
      </c>
    </row>
    <row r="56" spans="1:38" x14ac:dyDescent="0.2">
      <c r="A56">
        <f>+IF(MAX(A$5:A55)+1&lt;=A$1,A55+1,0)</f>
        <v>0</v>
      </c>
      <c r="B56" s="276">
        <f t="shared" si="5"/>
        <v>0</v>
      </c>
      <c r="C56">
        <f t="shared" si="6"/>
        <v>0</v>
      </c>
      <c r="D56" s="452">
        <f t="shared" si="7"/>
        <v>0</v>
      </c>
      <c r="E56">
        <f>IF(A56=0,0,+VLOOKUP($A56,'1v -ostali'!$A$14:$R$517,E$3,FALSE))</f>
        <v>0</v>
      </c>
      <c r="G56">
        <f>+VLOOKUP($A56,'1v -ostali'!$A$14:$R$517,G$3,FALSE)</f>
        <v>0</v>
      </c>
      <c r="H56">
        <f>+VLOOKUP($A56,'1v -ostali'!$A$14:$R$517,H$3,FALSE)</f>
        <v>0</v>
      </c>
      <c r="I56">
        <f>+VLOOKUP($A56,'1v -ostali'!$A$14:R$517,I$3,FALSE)</f>
        <v>0</v>
      </c>
      <c r="J56">
        <f>+VLOOKUP($A56,'1v -ostali'!$A$14:R$517,J$3,FALSE)</f>
        <v>0</v>
      </c>
      <c r="K56">
        <f>+VLOOKUP($A56,'1v -ostali'!$A$14:R$517,K$3,FALSE)</f>
        <v>0</v>
      </c>
      <c r="L56" t="str">
        <f>+IF(K56&gt;0,VLOOKUP($A56,'1v -ostali'!$A$14:R$517,L$3,FALSE),"")</f>
        <v/>
      </c>
      <c r="M56" t="str">
        <f>+IF(K56&gt;0,VLOOKUP($A56,'1v -ostali'!$A$14:R$517,M$3,FALSE),"")</f>
        <v/>
      </c>
      <c r="N56">
        <f>+VLOOKUP($A56,'1v -ostali'!$A$14:R$517,K$3,FALSE)</f>
        <v>0</v>
      </c>
      <c r="O56">
        <f>IF(K56&gt;0,"",VLOOKUP($A56,'1v -ostali'!$A$14:R$517,O$3,FALSE))</f>
        <v>0</v>
      </c>
      <c r="P56">
        <f>IF(K56&gt;0,"",VLOOKUP($A56,'1v -ostali'!$A$14:R$517,P$3,FALSE))</f>
        <v>0</v>
      </c>
      <c r="T56" s="47">
        <f>VLOOKUP($A56,'1v -ostali'!$A$14:AD$517,T$3,FALSE)</f>
        <v>0</v>
      </c>
      <c r="U56" s="47">
        <f>VLOOKUP($A56,'1v -ostali'!$A$14:AD$517,U$3,FALSE)</f>
        <v>0</v>
      </c>
      <c r="V56" s="47">
        <f t="shared" si="0"/>
        <v>0</v>
      </c>
      <c r="W56" s="47">
        <f>VLOOKUP($A56,'1v -ostali'!$A$14:AD$517,W$3,FALSE)/12</f>
        <v>0</v>
      </c>
      <c r="X56" s="47">
        <f>VLOOKUP($A56,'1v -ostali'!$A$14:AD$517,X$3,FALSE)</f>
        <v>0</v>
      </c>
      <c r="Y56" s="47">
        <f>VLOOKUP($A56,'1v -ostali'!$A$14:AD$517,Y$3,FALSE)</f>
        <v>0</v>
      </c>
      <c r="Z56" s="47">
        <f>VLOOKUP($A56,'1v -ostali'!$A$14:AD$517,Z$3,FALSE)</f>
        <v>0</v>
      </c>
      <c r="AA56" s="47">
        <f t="shared" si="1"/>
        <v>0</v>
      </c>
      <c r="AB56" s="47">
        <f>VLOOKUP($A56,'1v -ostali'!$A$14:AD$517,AB$3,FALSE)/12</f>
        <v>0</v>
      </c>
      <c r="AC56" s="47">
        <f>VLOOKUP($A56,'1v -ostali'!$A$14:AD$517,AC$3,FALSE)</f>
        <v>0</v>
      </c>
      <c r="AD56" s="47">
        <f>VLOOKUP($A56,'1v -ostali'!$A$14:AD$517,AD$3,FALSE)</f>
        <v>0</v>
      </c>
      <c r="AE56" s="47">
        <f>VLOOKUP($A56,'1v -ostali'!$A$14:AD$517,AE$3,FALSE)</f>
        <v>0</v>
      </c>
      <c r="AF56" s="47">
        <f t="shared" si="2"/>
        <v>0</v>
      </c>
      <c r="AG56" s="47">
        <f>VLOOKUP($A56,'1v -ostali'!$A$14:AD$517,AG$3,FALSE)/12</f>
        <v>0</v>
      </c>
      <c r="AH56" s="47">
        <f>VLOOKUP($A56,'1v -ostali'!$A$14:AD$517,AH$3,FALSE)</f>
        <v>0</v>
      </c>
      <c r="AI56" s="47">
        <f t="shared" si="3"/>
        <v>0</v>
      </c>
      <c r="AJ56" s="47">
        <f t="shared" si="4"/>
        <v>0</v>
      </c>
      <c r="AK56" s="47">
        <f>+IFERROR(AI56*(100+'1v -ostali'!$C$6)/100,"")</f>
        <v>0</v>
      </c>
      <c r="AL56" s="47">
        <f>+IFERROR(AJ56*(100+'1v -ostali'!$C$6)/100,"")</f>
        <v>0</v>
      </c>
    </row>
    <row r="57" spans="1:38" x14ac:dyDescent="0.2">
      <c r="A57">
        <f>+IF(MAX(A$5:A56)+1&lt;=A$1,A56+1,0)</f>
        <v>0</v>
      </c>
      <c r="B57" s="276">
        <f t="shared" si="5"/>
        <v>0</v>
      </c>
      <c r="C57">
        <f t="shared" si="6"/>
        <v>0</v>
      </c>
      <c r="D57" s="452">
        <f t="shared" si="7"/>
        <v>0</v>
      </c>
      <c r="E57">
        <f>IF(A57=0,0,+VLOOKUP($A57,'1v -ostali'!$A$14:$R$517,E$3,FALSE))</f>
        <v>0</v>
      </c>
      <c r="G57">
        <f>+VLOOKUP($A57,'1v -ostali'!$A$14:$R$517,G$3,FALSE)</f>
        <v>0</v>
      </c>
      <c r="H57">
        <f>+VLOOKUP($A57,'1v -ostali'!$A$14:$R$517,H$3,FALSE)</f>
        <v>0</v>
      </c>
      <c r="I57">
        <f>+VLOOKUP($A57,'1v -ostali'!$A$14:R$517,I$3,FALSE)</f>
        <v>0</v>
      </c>
      <c r="J57">
        <f>+VLOOKUP($A57,'1v -ostali'!$A$14:R$517,J$3,FALSE)</f>
        <v>0</v>
      </c>
      <c r="K57">
        <f>+VLOOKUP($A57,'1v -ostali'!$A$14:R$517,K$3,FALSE)</f>
        <v>0</v>
      </c>
      <c r="L57" t="str">
        <f>+IF(K57&gt;0,VLOOKUP($A57,'1v -ostali'!$A$14:R$517,L$3,FALSE),"")</f>
        <v/>
      </c>
      <c r="M57" t="str">
        <f>+IF(K57&gt;0,VLOOKUP($A57,'1v -ostali'!$A$14:R$517,M$3,FALSE),"")</f>
        <v/>
      </c>
      <c r="N57">
        <f>+VLOOKUP($A57,'1v -ostali'!$A$14:R$517,K$3,FALSE)</f>
        <v>0</v>
      </c>
      <c r="O57">
        <f>IF(K57&gt;0,"",VLOOKUP($A57,'1v -ostali'!$A$14:R$517,O$3,FALSE))</f>
        <v>0</v>
      </c>
      <c r="P57">
        <f>IF(K57&gt;0,"",VLOOKUP($A57,'1v -ostali'!$A$14:R$517,P$3,FALSE))</f>
        <v>0</v>
      </c>
      <c r="T57" s="47">
        <f>VLOOKUP($A57,'1v -ostali'!$A$14:AD$517,T$3,FALSE)</f>
        <v>0</v>
      </c>
      <c r="U57" s="47">
        <f>VLOOKUP($A57,'1v -ostali'!$A$14:AD$517,U$3,FALSE)</f>
        <v>0</v>
      </c>
      <c r="V57" s="47">
        <f t="shared" si="0"/>
        <v>0</v>
      </c>
      <c r="W57" s="47">
        <f>VLOOKUP($A57,'1v -ostali'!$A$14:AD$517,W$3,FALSE)/12</f>
        <v>0</v>
      </c>
      <c r="X57" s="47">
        <f>VLOOKUP($A57,'1v -ostali'!$A$14:AD$517,X$3,FALSE)</f>
        <v>0</v>
      </c>
      <c r="Y57" s="47">
        <f>VLOOKUP($A57,'1v -ostali'!$A$14:AD$517,Y$3,FALSE)</f>
        <v>0</v>
      </c>
      <c r="Z57" s="47">
        <f>VLOOKUP($A57,'1v -ostali'!$A$14:AD$517,Z$3,FALSE)</f>
        <v>0</v>
      </c>
      <c r="AA57" s="47">
        <f t="shared" si="1"/>
        <v>0</v>
      </c>
      <c r="AB57" s="47">
        <f>VLOOKUP($A57,'1v -ostali'!$A$14:AD$517,AB$3,FALSE)/12</f>
        <v>0</v>
      </c>
      <c r="AC57" s="47">
        <f>VLOOKUP($A57,'1v -ostali'!$A$14:AD$517,AC$3,FALSE)</f>
        <v>0</v>
      </c>
      <c r="AD57" s="47">
        <f>VLOOKUP($A57,'1v -ostali'!$A$14:AD$517,AD$3,FALSE)</f>
        <v>0</v>
      </c>
      <c r="AE57" s="47">
        <f>VLOOKUP($A57,'1v -ostali'!$A$14:AD$517,AE$3,FALSE)</f>
        <v>0</v>
      </c>
      <c r="AF57" s="47">
        <f t="shared" si="2"/>
        <v>0</v>
      </c>
      <c r="AG57" s="47">
        <f>VLOOKUP($A57,'1v -ostali'!$A$14:AD$517,AG$3,FALSE)/12</f>
        <v>0</v>
      </c>
      <c r="AH57" s="47">
        <f>VLOOKUP($A57,'1v -ostali'!$A$14:AD$517,AH$3,FALSE)</f>
        <v>0</v>
      </c>
      <c r="AI57" s="47">
        <f t="shared" si="3"/>
        <v>0</v>
      </c>
      <c r="AJ57" s="47">
        <f t="shared" si="4"/>
        <v>0</v>
      </c>
      <c r="AK57" s="47">
        <f>+IFERROR(AI57*(100+'1v -ostali'!$C$6)/100,"")</f>
        <v>0</v>
      </c>
      <c r="AL57" s="47">
        <f>+IFERROR(AJ57*(100+'1v -ostali'!$C$6)/100,"")</f>
        <v>0</v>
      </c>
    </row>
    <row r="58" spans="1:38" x14ac:dyDescent="0.2">
      <c r="A58">
        <f>+IF(MAX(A$5:A57)+1&lt;=A$1,A57+1,0)</f>
        <v>0</v>
      </c>
      <c r="B58" s="276">
        <f t="shared" si="5"/>
        <v>0</v>
      </c>
      <c r="C58">
        <f t="shared" si="6"/>
        <v>0</v>
      </c>
      <c r="D58" s="452">
        <f t="shared" si="7"/>
        <v>0</v>
      </c>
      <c r="E58">
        <f>IF(A58=0,0,+VLOOKUP($A58,'1v -ostali'!$A$14:$R$517,E$3,FALSE))</f>
        <v>0</v>
      </c>
      <c r="G58">
        <f>+VLOOKUP($A58,'1v -ostali'!$A$14:$R$517,G$3,FALSE)</f>
        <v>0</v>
      </c>
      <c r="H58">
        <f>+VLOOKUP($A58,'1v -ostali'!$A$14:$R$517,H$3,FALSE)</f>
        <v>0</v>
      </c>
      <c r="I58">
        <f>+VLOOKUP($A58,'1v -ostali'!$A$14:R$517,I$3,FALSE)</f>
        <v>0</v>
      </c>
      <c r="J58">
        <f>+VLOOKUP($A58,'1v -ostali'!$A$14:R$517,J$3,FALSE)</f>
        <v>0</v>
      </c>
      <c r="K58">
        <f>+VLOOKUP($A58,'1v -ostali'!$A$14:R$517,K$3,FALSE)</f>
        <v>0</v>
      </c>
      <c r="L58" t="str">
        <f>+IF(K58&gt;0,VLOOKUP($A58,'1v -ostali'!$A$14:R$517,L$3,FALSE),"")</f>
        <v/>
      </c>
      <c r="M58" t="str">
        <f>+IF(K58&gt;0,VLOOKUP($A58,'1v -ostali'!$A$14:R$517,M$3,FALSE),"")</f>
        <v/>
      </c>
      <c r="N58">
        <f>+VLOOKUP($A58,'1v -ostali'!$A$14:R$517,K$3,FALSE)</f>
        <v>0</v>
      </c>
      <c r="O58">
        <f>IF(K58&gt;0,"",VLOOKUP($A58,'1v -ostali'!$A$14:R$517,O$3,FALSE))</f>
        <v>0</v>
      </c>
      <c r="P58">
        <f>IF(K58&gt;0,"",VLOOKUP($A58,'1v -ostali'!$A$14:R$517,P$3,FALSE))</f>
        <v>0</v>
      </c>
      <c r="T58" s="47">
        <f>VLOOKUP($A58,'1v -ostali'!$A$14:AD$517,T$3,FALSE)</f>
        <v>0</v>
      </c>
      <c r="U58" s="47">
        <f>VLOOKUP($A58,'1v -ostali'!$A$14:AD$517,U$3,FALSE)</f>
        <v>0</v>
      </c>
      <c r="V58" s="47">
        <f t="shared" si="0"/>
        <v>0</v>
      </c>
      <c r="W58" s="47">
        <f>VLOOKUP($A58,'1v -ostali'!$A$14:AD$517,W$3,FALSE)/12</f>
        <v>0</v>
      </c>
      <c r="X58" s="47">
        <f>VLOOKUP($A58,'1v -ostali'!$A$14:AD$517,X$3,FALSE)</f>
        <v>0</v>
      </c>
      <c r="Y58" s="47">
        <f>VLOOKUP($A58,'1v -ostali'!$A$14:AD$517,Y$3,FALSE)</f>
        <v>0</v>
      </c>
      <c r="Z58" s="47">
        <f>VLOOKUP($A58,'1v -ostali'!$A$14:AD$517,Z$3,FALSE)</f>
        <v>0</v>
      </c>
      <c r="AA58" s="47">
        <f t="shared" si="1"/>
        <v>0</v>
      </c>
      <c r="AB58" s="47">
        <f>VLOOKUP($A58,'1v -ostali'!$A$14:AD$517,AB$3,FALSE)/12</f>
        <v>0</v>
      </c>
      <c r="AC58" s="47">
        <f>VLOOKUP($A58,'1v -ostali'!$A$14:AD$517,AC$3,FALSE)</f>
        <v>0</v>
      </c>
      <c r="AD58" s="47">
        <f>VLOOKUP($A58,'1v -ostali'!$A$14:AD$517,AD$3,FALSE)</f>
        <v>0</v>
      </c>
      <c r="AE58" s="47">
        <f>VLOOKUP($A58,'1v -ostali'!$A$14:AD$517,AE$3,FALSE)</f>
        <v>0</v>
      </c>
      <c r="AF58" s="47">
        <f t="shared" si="2"/>
        <v>0</v>
      </c>
      <c r="AG58" s="47">
        <f>VLOOKUP($A58,'1v -ostali'!$A$14:AD$517,AG$3,FALSE)/12</f>
        <v>0</v>
      </c>
      <c r="AH58" s="47">
        <f>VLOOKUP($A58,'1v -ostali'!$A$14:AD$517,AH$3,FALSE)</f>
        <v>0</v>
      </c>
      <c r="AI58" s="47">
        <f t="shared" si="3"/>
        <v>0</v>
      </c>
      <c r="AJ58" s="47">
        <f t="shared" si="4"/>
        <v>0</v>
      </c>
      <c r="AK58" s="47">
        <f>+IFERROR(AI58*(100+'1v -ostali'!$C$6)/100,"")</f>
        <v>0</v>
      </c>
      <c r="AL58" s="47">
        <f>+IFERROR(AJ58*(100+'1v -ostali'!$C$6)/100,"")</f>
        <v>0</v>
      </c>
    </row>
    <row r="59" spans="1:38" x14ac:dyDescent="0.2">
      <c r="A59">
        <f>+IF(MAX(A$5:A58)+1&lt;=A$1,A58+1,0)</f>
        <v>0</v>
      </c>
      <c r="B59" s="276">
        <f t="shared" si="5"/>
        <v>0</v>
      </c>
      <c r="C59">
        <f t="shared" si="6"/>
        <v>0</v>
      </c>
      <c r="D59" s="452">
        <f t="shared" si="7"/>
        <v>0</v>
      </c>
      <c r="E59">
        <f>IF(A59=0,0,+VLOOKUP($A59,'1v -ostali'!$A$14:$R$517,E$3,FALSE))</f>
        <v>0</v>
      </c>
      <c r="G59">
        <f>+VLOOKUP($A59,'1v -ostali'!$A$14:$R$517,G$3,FALSE)</f>
        <v>0</v>
      </c>
      <c r="H59">
        <f>+VLOOKUP($A59,'1v -ostali'!$A$14:$R$517,H$3,FALSE)</f>
        <v>0</v>
      </c>
      <c r="I59">
        <f>+VLOOKUP($A59,'1v -ostali'!$A$14:R$517,I$3,FALSE)</f>
        <v>0</v>
      </c>
      <c r="J59">
        <f>+VLOOKUP($A59,'1v -ostali'!$A$14:R$517,J$3,FALSE)</f>
        <v>0</v>
      </c>
      <c r="K59">
        <f>+VLOOKUP($A59,'1v -ostali'!$A$14:R$517,K$3,FALSE)</f>
        <v>0</v>
      </c>
      <c r="L59" t="str">
        <f>+IF(K59&gt;0,VLOOKUP($A59,'1v -ostali'!$A$14:R$517,L$3,FALSE),"")</f>
        <v/>
      </c>
      <c r="M59" t="str">
        <f>+IF(K59&gt;0,VLOOKUP($A59,'1v -ostali'!$A$14:R$517,M$3,FALSE),"")</f>
        <v/>
      </c>
      <c r="N59">
        <f>+VLOOKUP($A59,'1v -ostali'!$A$14:R$517,K$3,FALSE)</f>
        <v>0</v>
      </c>
      <c r="O59">
        <f>IF(K59&gt;0,"",VLOOKUP($A59,'1v -ostali'!$A$14:R$517,O$3,FALSE))</f>
        <v>0</v>
      </c>
      <c r="P59">
        <f>IF(K59&gt;0,"",VLOOKUP($A59,'1v -ostali'!$A$14:R$517,P$3,FALSE))</f>
        <v>0</v>
      </c>
      <c r="T59" s="47">
        <f>VLOOKUP($A59,'1v -ostali'!$A$14:AD$517,T$3,FALSE)</f>
        <v>0</v>
      </c>
      <c r="U59" s="47">
        <f>VLOOKUP($A59,'1v -ostali'!$A$14:AD$517,U$3,FALSE)</f>
        <v>0</v>
      </c>
      <c r="V59" s="47">
        <f t="shared" si="0"/>
        <v>0</v>
      </c>
      <c r="W59" s="47">
        <f>VLOOKUP($A59,'1v -ostali'!$A$14:AD$517,W$3,FALSE)/12</f>
        <v>0</v>
      </c>
      <c r="X59" s="47">
        <f>VLOOKUP($A59,'1v -ostali'!$A$14:AD$517,X$3,FALSE)</f>
        <v>0</v>
      </c>
      <c r="Y59" s="47">
        <f>VLOOKUP($A59,'1v -ostali'!$A$14:AD$517,Y$3,FALSE)</f>
        <v>0</v>
      </c>
      <c r="Z59" s="47">
        <f>VLOOKUP($A59,'1v -ostali'!$A$14:AD$517,Z$3,FALSE)</f>
        <v>0</v>
      </c>
      <c r="AA59" s="47">
        <f t="shared" si="1"/>
        <v>0</v>
      </c>
      <c r="AB59" s="47">
        <f>VLOOKUP($A59,'1v -ostali'!$A$14:AD$517,AB$3,FALSE)/12</f>
        <v>0</v>
      </c>
      <c r="AC59" s="47">
        <f>VLOOKUP($A59,'1v -ostali'!$A$14:AD$517,AC$3,FALSE)</f>
        <v>0</v>
      </c>
      <c r="AD59" s="47">
        <f>VLOOKUP($A59,'1v -ostali'!$A$14:AD$517,AD$3,FALSE)</f>
        <v>0</v>
      </c>
      <c r="AE59" s="47">
        <f>VLOOKUP($A59,'1v -ostali'!$A$14:AD$517,AE$3,FALSE)</f>
        <v>0</v>
      </c>
      <c r="AF59" s="47">
        <f t="shared" si="2"/>
        <v>0</v>
      </c>
      <c r="AG59" s="47">
        <f>VLOOKUP($A59,'1v -ostali'!$A$14:AD$517,AG$3,FALSE)/12</f>
        <v>0</v>
      </c>
      <c r="AH59" s="47">
        <f>VLOOKUP($A59,'1v -ostali'!$A$14:AD$517,AH$3,FALSE)</f>
        <v>0</v>
      </c>
      <c r="AI59" s="47">
        <f t="shared" si="3"/>
        <v>0</v>
      </c>
      <c r="AJ59" s="47">
        <f t="shared" si="4"/>
        <v>0</v>
      </c>
      <c r="AK59" s="47">
        <f>+IFERROR(AI59*(100+'1v -ostali'!$C$6)/100,"")</f>
        <v>0</v>
      </c>
      <c r="AL59" s="47">
        <f>+IFERROR(AJ59*(100+'1v -ostali'!$C$6)/100,"")</f>
        <v>0</v>
      </c>
    </row>
    <row r="60" spans="1:38" x14ac:dyDescent="0.2">
      <c r="A60">
        <f>+IF(MAX(A$5:A59)+1&lt;=A$1,A59+1,0)</f>
        <v>0</v>
      </c>
      <c r="B60" s="276">
        <f t="shared" si="5"/>
        <v>0</v>
      </c>
      <c r="C60">
        <f t="shared" si="6"/>
        <v>0</v>
      </c>
      <c r="D60" s="452">
        <f t="shared" si="7"/>
        <v>0</v>
      </c>
      <c r="E60">
        <f>IF(A60=0,0,+VLOOKUP($A60,'1v -ostali'!$A$14:$R$517,E$3,FALSE))</f>
        <v>0</v>
      </c>
      <c r="G60">
        <f>+VLOOKUP($A60,'1v -ostali'!$A$14:$R$517,G$3,FALSE)</f>
        <v>0</v>
      </c>
      <c r="H60">
        <f>+VLOOKUP($A60,'1v -ostali'!$A$14:$R$517,H$3,FALSE)</f>
        <v>0</v>
      </c>
      <c r="I60">
        <f>+VLOOKUP($A60,'1v -ostali'!$A$14:R$517,I$3,FALSE)</f>
        <v>0</v>
      </c>
      <c r="J60">
        <f>+VLOOKUP($A60,'1v -ostali'!$A$14:R$517,J$3,FALSE)</f>
        <v>0</v>
      </c>
      <c r="K60">
        <f>+VLOOKUP($A60,'1v -ostali'!$A$14:R$517,K$3,FALSE)</f>
        <v>0</v>
      </c>
      <c r="L60" t="str">
        <f>+IF(K60&gt;0,VLOOKUP($A60,'1v -ostali'!$A$14:R$517,L$3,FALSE),"")</f>
        <v/>
      </c>
      <c r="M60" t="str">
        <f>+IF(K60&gt;0,VLOOKUP($A60,'1v -ostali'!$A$14:R$517,M$3,FALSE),"")</f>
        <v/>
      </c>
      <c r="N60">
        <f>+VLOOKUP($A60,'1v -ostali'!$A$14:R$517,K$3,FALSE)</f>
        <v>0</v>
      </c>
      <c r="O60">
        <f>IF(K60&gt;0,"",VLOOKUP($A60,'1v -ostali'!$A$14:R$517,O$3,FALSE))</f>
        <v>0</v>
      </c>
      <c r="P60">
        <f>IF(K60&gt;0,"",VLOOKUP($A60,'1v -ostali'!$A$14:R$517,P$3,FALSE))</f>
        <v>0</v>
      </c>
      <c r="T60" s="47">
        <f>VLOOKUP($A60,'1v -ostali'!$A$14:AD$517,T$3,FALSE)</f>
        <v>0</v>
      </c>
      <c r="U60" s="47">
        <f>VLOOKUP($A60,'1v -ostali'!$A$14:AD$517,U$3,FALSE)</f>
        <v>0</v>
      </c>
      <c r="V60" s="47">
        <f t="shared" si="0"/>
        <v>0</v>
      </c>
      <c r="W60" s="47">
        <f>VLOOKUP($A60,'1v -ostali'!$A$14:AD$517,W$3,FALSE)/12</f>
        <v>0</v>
      </c>
      <c r="X60" s="47">
        <f>VLOOKUP($A60,'1v -ostali'!$A$14:AD$517,X$3,FALSE)</f>
        <v>0</v>
      </c>
      <c r="Y60" s="47">
        <f>VLOOKUP($A60,'1v -ostali'!$A$14:AD$517,Y$3,FALSE)</f>
        <v>0</v>
      </c>
      <c r="Z60" s="47">
        <f>VLOOKUP($A60,'1v -ostali'!$A$14:AD$517,Z$3,FALSE)</f>
        <v>0</v>
      </c>
      <c r="AA60" s="47">
        <f t="shared" si="1"/>
        <v>0</v>
      </c>
      <c r="AB60" s="47">
        <f>VLOOKUP($A60,'1v -ostali'!$A$14:AD$517,AB$3,FALSE)/12</f>
        <v>0</v>
      </c>
      <c r="AC60" s="47">
        <f>VLOOKUP($A60,'1v -ostali'!$A$14:AD$517,AC$3,FALSE)</f>
        <v>0</v>
      </c>
      <c r="AD60" s="47">
        <f>VLOOKUP($A60,'1v -ostali'!$A$14:AD$517,AD$3,FALSE)</f>
        <v>0</v>
      </c>
      <c r="AE60" s="47">
        <f>VLOOKUP($A60,'1v -ostali'!$A$14:AD$517,AE$3,FALSE)</f>
        <v>0</v>
      </c>
      <c r="AF60" s="47">
        <f t="shared" si="2"/>
        <v>0</v>
      </c>
      <c r="AG60" s="47">
        <f>VLOOKUP($A60,'1v -ostali'!$A$14:AD$517,AG$3,FALSE)/12</f>
        <v>0</v>
      </c>
      <c r="AH60" s="47">
        <f>VLOOKUP($A60,'1v -ostali'!$A$14:AD$517,AH$3,FALSE)</f>
        <v>0</v>
      </c>
      <c r="AI60" s="47">
        <f t="shared" si="3"/>
        <v>0</v>
      </c>
      <c r="AJ60" s="47">
        <f t="shared" si="4"/>
        <v>0</v>
      </c>
      <c r="AK60" s="47">
        <f>+IFERROR(AI60*(100+'1v -ostali'!$C$6)/100,"")</f>
        <v>0</v>
      </c>
      <c r="AL60" s="47">
        <f>+IFERROR(AJ60*(100+'1v -ostali'!$C$6)/100,"")</f>
        <v>0</v>
      </c>
    </row>
    <row r="61" spans="1:38" x14ac:dyDescent="0.2">
      <c r="A61">
        <f>+IF(MAX(A$5:A60)+1&lt;=A$1,A60+1,0)</f>
        <v>0</v>
      </c>
      <c r="B61" s="276">
        <f t="shared" si="5"/>
        <v>0</v>
      </c>
      <c r="C61">
        <f t="shared" si="6"/>
        <v>0</v>
      </c>
      <c r="D61" s="452">
        <f t="shared" si="7"/>
        <v>0</v>
      </c>
      <c r="E61">
        <f>IF(A61=0,0,+VLOOKUP($A61,'1v -ostali'!$A$14:$R$517,E$3,FALSE))</f>
        <v>0</v>
      </c>
      <c r="G61">
        <f>+VLOOKUP($A61,'1v -ostali'!$A$14:$R$517,G$3,FALSE)</f>
        <v>0</v>
      </c>
      <c r="H61">
        <f>+VLOOKUP($A61,'1v -ostali'!$A$14:$R$517,H$3,FALSE)</f>
        <v>0</v>
      </c>
      <c r="I61">
        <f>+VLOOKUP($A61,'1v -ostali'!$A$14:R$517,I$3,FALSE)</f>
        <v>0</v>
      </c>
      <c r="J61">
        <f>+VLOOKUP($A61,'1v -ostali'!$A$14:R$517,J$3,FALSE)</f>
        <v>0</v>
      </c>
      <c r="K61">
        <f>+VLOOKUP($A61,'1v -ostali'!$A$14:R$517,K$3,FALSE)</f>
        <v>0</v>
      </c>
      <c r="L61" t="str">
        <f>+IF(K61&gt;0,VLOOKUP($A61,'1v -ostali'!$A$14:R$517,L$3,FALSE),"")</f>
        <v/>
      </c>
      <c r="M61" t="str">
        <f>+IF(K61&gt;0,VLOOKUP($A61,'1v -ostali'!$A$14:R$517,M$3,FALSE),"")</f>
        <v/>
      </c>
      <c r="N61">
        <f>+VLOOKUP($A61,'1v -ostali'!$A$14:R$517,K$3,FALSE)</f>
        <v>0</v>
      </c>
      <c r="O61">
        <f>IF(K61&gt;0,"",VLOOKUP($A61,'1v -ostali'!$A$14:R$517,O$3,FALSE))</f>
        <v>0</v>
      </c>
      <c r="P61">
        <f>IF(K61&gt;0,"",VLOOKUP($A61,'1v -ostali'!$A$14:R$517,P$3,FALSE))</f>
        <v>0</v>
      </c>
      <c r="T61" s="47">
        <f>VLOOKUP($A61,'1v -ostali'!$A$14:AD$517,T$3,FALSE)</f>
        <v>0</v>
      </c>
      <c r="U61" s="47">
        <f>VLOOKUP($A61,'1v -ostali'!$A$14:AD$517,U$3,FALSE)</f>
        <v>0</v>
      </c>
      <c r="V61" s="47">
        <f t="shared" si="0"/>
        <v>0</v>
      </c>
      <c r="W61" s="47">
        <f>VLOOKUP($A61,'1v -ostali'!$A$14:AD$517,W$3,FALSE)/12</f>
        <v>0</v>
      </c>
      <c r="X61" s="47">
        <f>VLOOKUP($A61,'1v -ostali'!$A$14:AD$517,X$3,FALSE)</f>
        <v>0</v>
      </c>
      <c r="Y61" s="47">
        <f>VLOOKUP($A61,'1v -ostali'!$A$14:AD$517,Y$3,FALSE)</f>
        <v>0</v>
      </c>
      <c r="Z61" s="47">
        <f>VLOOKUP($A61,'1v -ostali'!$A$14:AD$517,Z$3,FALSE)</f>
        <v>0</v>
      </c>
      <c r="AA61" s="47">
        <f t="shared" si="1"/>
        <v>0</v>
      </c>
      <c r="AB61" s="47">
        <f>VLOOKUP($A61,'1v -ostali'!$A$14:AD$517,AB$3,FALSE)/12</f>
        <v>0</v>
      </c>
      <c r="AC61" s="47">
        <f>VLOOKUP($A61,'1v -ostali'!$A$14:AD$517,AC$3,FALSE)</f>
        <v>0</v>
      </c>
      <c r="AD61" s="47">
        <f>VLOOKUP($A61,'1v -ostali'!$A$14:AD$517,AD$3,FALSE)</f>
        <v>0</v>
      </c>
      <c r="AE61" s="47">
        <f>VLOOKUP($A61,'1v -ostali'!$A$14:AD$517,AE$3,FALSE)</f>
        <v>0</v>
      </c>
      <c r="AF61" s="47">
        <f t="shared" si="2"/>
        <v>0</v>
      </c>
      <c r="AG61" s="47">
        <f>VLOOKUP($A61,'1v -ostali'!$A$14:AD$517,AG$3,FALSE)/12</f>
        <v>0</v>
      </c>
      <c r="AH61" s="47">
        <f>VLOOKUP($A61,'1v -ostali'!$A$14:AD$517,AH$3,FALSE)</f>
        <v>0</v>
      </c>
      <c r="AI61" s="47">
        <f t="shared" si="3"/>
        <v>0</v>
      </c>
      <c r="AJ61" s="47">
        <f t="shared" si="4"/>
        <v>0</v>
      </c>
      <c r="AK61" s="47">
        <f>+IFERROR(AI61*(100+'1v -ostali'!$C$6)/100,"")</f>
        <v>0</v>
      </c>
      <c r="AL61" s="47">
        <f>+IFERROR(AJ61*(100+'1v -ostali'!$C$6)/100,"")</f>
        <v>0</v>
      </c>
    </row>
    <row r="62" spans="1:38" x14ac:dyDescent="0.2">
      <c r="A62">
        <f>+IF(MAX(A$5:A61)+1&lt;=A$1,A61+1,0)</f>
        <v>0</v>
      </c>
      <c r="B62" s="276">
        <f t="shared" si="5"/>
        <v>0</v>
      </c>
      <c r="C62">
        <f t="shared" si="6"/>
        <v>0</v>
      </c>
      <c r="D62" s="452">
        <f t="shared" si="7"/>
        <v>0</v>
      </c>
      <c r="E62">
        <f>IF(A62=0,0,+VLOOKUP($A62,'1v -ostali'!$A$14:$R$517,E$3,FALSE))</f>
        <v>0</v>
      </c>
      <c r="G62">
        <f>+VLOOKUP($A62,'1v -ostali'!$A$14:$R$517,G$3,FALSE)</f>
        <v>0</v>
      </c>
      <c r="H62">
        <f>+VLOOKUP($A62,'1v -ostali'!$A$14:$R$517,H$3,FALSE)</f>
        <v>0</v>
      </c>
      <c r="I62">
        <f>+VLOOKUP($A62,'1v -ostali'!$A$14:R$517,I$3,FALSE)</f>
        <v>0</v>
      </c>
      <c r="J62">
        <f>+VLOOKUP($A62,'1v -ostali'!$A$14:R$517,J$3,FALSE)</f>
        <v>0</v>
      </c>
      <c r="K62">
        <f>+VLOOKUP($A62,'1v -ostali'!$A$14:R$517,K$3,FALSE)</f>
        <v>0</v>
      </c>
      <c r="L62" t="str">
        <f>+IF(K62&gt;0,VLOOKUP($A62,'1v -ostali'!$A$14:R$517,L$3,FALSE),"")</f>
        <v/>
      </c>
      <c r="M62" t="str">
        <f>+IF(K62&gt;0,VLOOKUP($A62,'1v -ostali'!$A$14:R$517,M$3,FALSE),"")</f>
        <v/>
      </c>
      <c r="N62">
        <f>+VLOOKUP($A62,'1v -ostali'!$A$14:R$517,K$3,FALSE)</f>
        <v>0</v>
      </c>
      <c r="O62">
        <f>IF(K62&gt;0,"",VLOOKUP($A62,'1v -ostali'!$A$14:R$517,O$3,FALSE))</f>
        <v>0</v>
      </c>
      <c r="P62">
        <f>IF(K62&gt;0,"",VLOOKUP($A62,'1v -ostali'!$A$14:R$517,P$3,FALSE))</f>
        <v>0</v>
      </c>
      <c r="T62" s="47">
        <f>VLOOKUP($A62,'1v -ostali'!$A$14:AD$517,T$3,FALSE)</f>
        <v>0</v>
      </c>
      <c r="U62" s="47">
        <f>VLOOKUP($A62,'1v -ostali'!$A$14:AD$517,U$3,FALSE)</f>
        <v>0</v>
      </c>
      <c r="V62" s="47">
        <f t="shared" si="0"/>
        <v>0</v>
      </c>
      <c r="W62" s="47">
        <f>VLOOKUP($A62,'1v -ostali'!$A$14:AD$517,W$3,FALSE)/12</f>
        <v>0</v>
      </c>
      <c r="X62" s="47">
        <f>VLOOKUP($A62,'1v -ostali'!$A$14:AD$517,X$3,FALSE)</f>
        <v>0</v>
      </c>
      <c r="Y62" s="47">
        <f>VLOOKUP($A62,'1v -ostali'!$A$14:AD$517,Y$3,FALSE)</f>
        <v>0</v>
      </c>
      <c r="Z62" s="47">
        <f>VLOOKUP($A62,'1v -ostali'!$A$14:AD$517,Z$3,FALSE)</f>
        <v>0</v>
      </c>
      <c r="AA62" s="47">
        <f t="shared" si="1"/>
        <v>0</v>
      </c>
      <c r="AB62" s="47">
        <f>VLOOKUP($A62,'1v -ostali'!$A$14:AD$517,AB$3,FALSE)/12</f>
        <v>0</v>
      </c>
      <c r="AC62" s="47">
        <f>VLOOKUP($A62,'1v -ostali'!$A$14:AD$517,AC$3,FALSE)</f>
        <v>0</v>
      </c>
      <c r="AD62" s="47">
        <f>VLOOKUP($A62,'1v -ostali'!$A$14:AD$517,AD$3,FALSE)</f>
        <v>0</v>
      </c>
      <c r="AE62" s="47">
        <f>VLOOKUP($A62,'1v -ostali'!$A$14:AD$517,AE$3,FALSE)</f>
        <v>0</v>
      </c>
      <c r="AF62" s="47">
        <f t="shared" si="2"/>
        <v>0</v>
      </c>
      <c r="AG62" s="47">
        <f>VLOOKUP($A62,'1v -ostali'!$A$14:AD$517,AG$3,FALSE)/12</f>
        <v>0</v>
      </c>
      <c r="AH62" s="47">
        <f>VLOOKUP($A62,'1v -ostali'!$A$14:AD$517,AH$3,FALSE)</f>
        <v>0</v>
      </c>
      <c r="AI62" s="47">
        <f t="shared" si="3"/>
        <v>0</v>
      </c>
      <c r="AJ62" s="47">
        <f t="shared" si="4"/>
        <v>0</v>
      </c>
      <c r="AK62" s="47">
        <f>+IFERROR(AI62*(100+'1v -ostali'!$C$6)/100,"")</f>
        <v>0</v>
      </c>
      <c r="AL62" s="47">
        <f>+IFERROR(AJ62*(100+'1v -ostali'!$C$6)/100,"")</f>
        <v>0</v>
      </c>
    </row>
    <row r="63" spans="1:38" x14ac:dyDescent="0.2">
      <c r="A63">
        <f>+IF(MAX(A$5:A62)+1&lt;=A$1,A62+1,0)</f>
        <v>0</v>
      </c>
      <c r="B63" s="276">
        <f t="shared" si="5"/>
        <v>0</v>
      </c>
      <c r="C63">
        <f t="shared" si="6"/>
        <v>0</v>
      </c>
      <c r="D63" s="452">
        <f t="shared" si="7"/>
        <v>0</v>
      </c>
      <c r="E63">
        <f>IF(A63=0,0,+VLOOKUP($A63,'1v -ostali'!$A$14:$R$517,E$3,FALSE))</f>
        <v>0</v>
      </c>
      <c r="G63">
        <f>+VLOOKUP($A63,'1v -ostali'!$A$14:$R$517,G$3,FALSE)</f>
        <v>0</v>
      </c>
      <c r="H63">
        <f>+VLOOKUP($A63,'1v -ostali'!$A$14:$R$517,H$3,FALSE)</f>
        <v>0</v>
      </c>
      <c r="I63">
        <f>+VLOOKUP($A63,'1v -ostali'!$A$14:R$517,I$3,FALSE)</f>
        <v>0</v>
      </c>
      <c r="J63">
        <f>+VLOOKUP($A63,'1v -ostali'!$A$14:R$517,J$3,FALSE)</f>
        <v>0</v>
      </c>
      <c r="K63">
        <f>+VLOOKUP($A63,'1v -ostali'!$A$14:R$517,K$3,FALSE)</f>
        <v>0</v>
      </c>
      <c r="L63" t="str">
        <f>+IF(K63&gt;0,VLOOKUP($A63,'1v -ostali'!$A$14:R$517,L$3,FALSE),"")</f>
        <v/>
      </c>
      <c r="M63" t="str">
        <f>+IF(K63&gt;0,VLOOKUP($A63,'1v -ostali'!$A$14:R$517,M$3,FALSE),"")</f>
        <v/>
      </c>
      <c r="N63">
        <f>+VLOOKUP($A63,'1v -ostali'!$A$14:R$517,K$3,FALSE)</f>
        <v>0</v>
      </c>
      <c r="O63">
        <f>IF(K63&gt;0,"",VLOOKUP($A63,'1v -ostali'!$A$14:R$517,O$3,FALSE))</f>
        <v>0</v>
      </c>
      <c r="P63">
        <f>IF(K63&gt;0,"",VLOOKUP($A63,'1v -ostali'!$A$14:R$517,P$3,FALSE))</f>
        <v>0</v>
      </c>
      <c r="T63" s="47">
        <f>VLOOKUP($A63,'1v -ostali'!$A$14:AD$517,T$3,FALSE)</f>
        <v>0</v>
      </c>
      <c r="U63" s="47">
        <f>VLOOKUP($A63,'1v -ostali'!$A$14:AD$517,U$3,FALSE)</f>
        <v>0</v>
      </c>
      <c r="V63" s="47">
        <f t="shared" si="0"/>
        <v>0</v>
      </c>
      <c r="W63" s="47">
        <f>VLOOKUP($A63,'1v -ostali'!$A$14:AD$517,W$3,FALSE)/12</f>
        <v>0</v>
      </c>
      <c r="X63" s="47">
        <f>VLOOKUP($A63,'1v -ostali'!$A$14:AD$517,X$3,FALSE)</f>
        <v>0</v>
      </c>
      <c r="Y63" s="47">
        <f>VLOOKUP($A63,'1v -ostali'!$A$14:AD$517,Y$3,FALSE)</f>
        <v>0</v>
      </c>
      <c r="Z63" s="47">
        <f>VLOOKUP($A63,'1v -ostali'!$A$14:AD$517,Z$3,FALSE)</f>
        <v>0</v>
      </c>
      <c r="AA63" s="47">
        <f t="shared" si="1"/>
        <v>0</v>
      </c>
      <c r="AB63" s="47">
        <f>VLOOKUP($A63,'1v -ostali'!$A$14:AD$517,AB$3,FALSE)/12</f>
        <v>0</v>
      </c>
      <c r="AC63" s="47">
        <f>VLOOKUP($A63,'1v -ostali'!$A$14:AD$517,AC$3,FALSE)</f>
        <v>0</v>
      </c>
      <c r="AD63" s="47">
        <f>VLOOKUP($A63,'1v -ostali'!$A$14:AD$517,AD$3,FALSE)</f>
        <v>0</v>
      </c>
      <c r="AE63" s="47">
        <f>VLOOKUP($A63,'1v -ostali'!$A$14:AD$517,AE$3,FALSE)</f>
        <v>0</v>
      </c>
      <c r="AF63" s="47">
        <f t="shared" si="2"/>
        <v>0</v>
      </c>
      <c r="AG63" s="47">
        <f>VLOOKUP($A63,'1v -ostali'!$A$14:AD$517,AG$3,FALSE)/12</f>
        <v>0</v>
      </c>
      <c r="AH63" s="47">
        <f>VLOOKUP($A63,'1v -ostali'!$A$14:AD$517,AH$3,FALSE)</f>
        <v>0</v>
      </c>
      <c r="AI63" s="47">
        <f t="shared" si="3"/>
        <v>0</v>
      </c>
      <c r="AJ63" s="47">
        <f t="shared" si="4"/>
        <v>0</v>
      </c>
      <c r="AK63" s="47">
        <f>+IFERROR(AI63*(100+'1v -ostali'!$C$6)/100,"")</f>
        <v>0</v>
      </c>
      <c r="AL63" s="47">
        <f>+IFERROR(AJ63*(100+'1v -ostali'!$C$6)/100,"")</f>
        <v>0</v>
      </c>
    </row>
    <row r="64" spans="1:38" x14ac:dyDescent="0.2">
      <c r="A64">
        <f>+IF(MAX(A$5:A63)+1&lt;=A$1,A63+1,0)</f>
        <v>0</v>
      </c>
      <c r="B64" s="276">
        <f t="shared" si="5"/>
        <v>0</v>
      </c>
      <c r="C64">
        <f t="shared" si="6"/>
        <v>0</v>
      </c>
      <c r="D64" s="452">
        <f t="shared" si="7"/>
        <v>0</v>
      </c>
      <c r="E64">
        <f>IF(A64=0,0,+VLOOKUP($A64,'1v -ostali'!$A$14:$R$517,E$3,FALSE))</f>
        <v>0</v>
      </c>
      <c r="G64">
        <f>+VLOOKUP($A64,'1v -ostali'!$A$14:$R$517,G$3,FALSE)</f>
        <v>0</v>
      </c>
      <c r="H64">
        <f>+VLOOKUP($A64,'1v -ostali'!$A$14:$R$517,H$3,FALSE)</f>
        <v>0</v>
      </c>
      <c r="I64">
        <f>+VLOOKUP($A64,'1v -ostali'!$A$14:R$517,I$3,FALSE)</f>
        <v>0</v>
      </c>
      <c r="J64">
        <f>+VLOOKUP($A64,'1v -ostali'!$A$14:R$517,J$3,FALSE)</f>
        <v>0</v>
      </c>
      <c r="K64">
        <f>+VLOOKUP($A64,'1v -ostali'!$A$14:R$517,K$3,FALSE)</f>
        <v>0</v>
      </c>
      <c r="L64" t="str">
        <f>+IF(K64&gt;0,VLOOKUP($A64,'1v -ostali'!$A$14:R$517,L$3,FALSE),"")</f>
        <v/>
      </c>
      <c r="M64" t="str">
        <f>+IF(K64&gt;0,VLOOKUP($A64,'1v -ostali'!$A$14:R$517,M$3,FALSE),"")</f>
        <v/>
      </c>
      <c r="N64">
        <f>+VLOOKUP($A64,'1v -ostali'!$A$14:R$517,K$3,FALSE)</f>
        <v>0</v>
      </c>
      <c r="O64">
        <f>IF(K64&gt;0,"",VLOOKUP($A64,'1v -ostali'!$A$14:R$517,O$3,FALSE))</f>
        <v>0</v>
      </c>
      <c r="P64">
        <f>IF(K64&gt;0,"",VLOOKUP($A64,'1v -ostali'!$A$14:R$517,P$3,FALSE))</f>
        <v>0</v>
      </c>
      <c r="T64" s="47">
        <f>VLOOKUP($A64,'1v -ostali'!$A$14:AD$517,T$3,FALSE)</f>
        <v>0</v>
      </c>
      <c r="U64" s="47">
        <f>VLOOKUP($A64,'1v -ostali'!$A$14:AD$517,U$3,FALSE)</f>
        <v>0</v>
      </c>
      <c r="V64" s="47">
        <f t="shared" si="0"/>
        <v>0</v>
      </c>
      <c r="W64" s="47">
        <f>VLOOKUP($A64,'1v -ostali'!$A$14:AD$517,W$3,FALSE)/12</f>
        <v>0</v>
      </c>
      <c r="X64" s="47">
        <f>VLOOKUP($A64,'1v -ostali'!$A$14:AD$517,X$3,FALSE)</f>
        <v>0</v>
      </c>
      <c r="Y64" s="47">
        <f>VLOOKUP($A64,'1v -ostali'!$A$14:AD$517,Y$3,FALSE)</f>
        <v>0</v>
      </c>
      <c r="Z64" s="47">
        <f>VLOOKUP($A64,'1v -ostali'!$A$14:AD$517,Z$3,FALSE)</f>
        <v>0</v>
      </c>
      <c r="AA64" s="47">
        <f t="shared" si="1"/>
        <v>0</v>
      </c>
      <c r="AB64" s="47">
        <f>VLOOKUP($A64,'1v -ostali'!$A$14:AD$517,AB$3,FALSE)/12</f>
        <v>0</v>
      </c>
      <c r="AC64" s="47">
        <f>VLOOKUP($A64,'1v -ostali'!$A$14:AD$517,AC$3,FALSE)</f>
        <v>0</v>
      </c>
      <c r="AD64" s="47">
        <f>VLOOKUP($A64,'1v -ostali'!$A$14:AD$517,AD$3,FALSE)</f>
        <v>0</v>
      </c>
      <c r="AE64" s="47">
        <f>VLOOKUP($A64,'1v -ostali'!$A$14:AD$517,AE$3,FALSE)</f>
        <v>0</v>
      </c>
      <c r="AF64" s="47">
        <f t="shared" si="2"/>
        <v>0</v>
      </c>
      <c r="AG64" s="47">
        <f>VLOOKUP($A64,'1v -ostali'!$A$14:AD$517,AG$3,FALSE)/12</f>
        <v>0</v>
      </c>
      <c r="AH64" s="47">
        <f>VLOOKUP($A64,'1v -ostali'!$A$14:AD$517,AH$3,FALSE)</f>
        <v>0</v>
      </c>
      <c r="AI64" s="47">
        <f t="shared" si="3"/>
        <v>0</v>
      </c>
      <c r="AJ64" s="47">
        <f t="shared" si="4"/>
        <v>0</v>
      </c>
      <c r="AK64" s="47">
        <f>+IFERROR(AI64*(100+'1v -ostali'!$C$6)/100,"")</f>
        <v>0</v>
      </c>
      <c r="AL64" s="47">
        <f>+IFERROR(AJ64*(100+'1v -ostali'!$C$6)/100,"")</f>
        <v>0</v>
      </c>
    </row>
    <row r="65" spans="1:38" x14ac:dyDescent="0.2">
      <c r="A65">
        <f>+IF(MAX(A$5:A64)+1&lt;=A$1,A64+1,0)</f>
        <v>0</v>
      </c>
      <c r="B65" s="276">
        <f t="shared" si="5"/>
        <v>0</v>
      </c>
      <c r="C65">
        <f t="shared" si="6"/>
        <v>0</v>
      </c>
      <c r="D65" s="452">
        <f t="shared" si="7"/>
        <v>0</v>
      </c>
      <c r="E65">
        <f>IF(A65=0,0,+VLOOKUP($A65,'1v -ostali'!$A$14:$R$517,E$3,FALSE))</f>
        <v>0</v>
      </c>
      <c r="G65">
        <f>+VLOOKUP($A65,'1v -ostali'!$A$14:$R$517,G$3,FALSE)</f>
        <v>0</v>
      </c>
      <c r="H65">
        <f>+VLOOKUP($A65,'1v -ostali'!$A$14:$R$517,H$3,FALSE)</f>
        <v>0</v>
      </c>
      <c r="I65">
        <f>+VLOOKUP($A65,'1v -ostali'!$A$14:R$517,I$3,FALSE)</f>
        <v>0</v>
      </c>
      <c r="J65">
        <f>+VLOOKUP($A65,'1v -ostali'!$A$14:R$517,J$3,FALSE)</f>
        <v>0</v>
      </c>
      <c r="K65">
        <f>+VLOOKUP($A65,'1v -ostali'!$A$14:R$517,K$3,FALSE)</f>
        <v>0</v>
      </c>
      <c r="L65" t="str">
        <f>+IF(K65&gt;0,VLOOKUP($A65,'1v -ostali'!$A$14:R$517,L$3,FALSE),"")</f>
        <v/>
      </c>
      <c r="M65" t="str">
        <f>+IF(K65&gt;0,VLOOKUP($A65,'1v -ostali'!$A$14:R$517,M$3,FALSE),"")</f>
        <v/>
      </c>
      <c r="N65">
        <f>+VLOOKUP($A65,'1v -ostali'!$A$14:R$517,K$3,FALSE)</f>
        <v>0</v>
      </c>
      <c r="O65">
        <f>IF(K65&gt;0,"",VLOOKUP($A65,'1v -ostali'!$A$14:R$517,O$3,FALSE))</f>
        <v>0</v>
      </c>
      <c r="P65">
        <f>IF(K65&gt;0,"",VLOOKUP($A65,'1v -ostali'!$A$14:R$517,P$3,FALSE))</f>
        <v>0</v>
      </c>
      <c r="T65" s="47">
        <f>VLOOKUP($A65,'1v -ostali'!$A$14:AD$517,T$3,FALSE)</f>
        <v>0</v>
      </c>
      <c r="U65" s="47">
        <f>VLOOKUP($A65,'1v -ostali'!$A$14:AD$517,U$3,FALSE)</f>
        <v>0</v>
      </c>
      <c r="V65" s="47">
        <f t="shared" si="0"/>
        <v>0</v>
      </c>
      <c r="W65" s="47">
        <f>VLOOKUP($A65,'1v -ostali'!$A$14:AD$517,W$3,FALSE)/12</f>
        <v>0</v>
      </c>
      <c r="X65" s="47">
        <f>VLOOKUP($A65,'1v -ostali'!$A$14:AD$517,X$3,FALSE)</f>
        <v>0</v>
      </c>
      <c r="Y65" s="47">
        <f>VLOOKUP($A65,'1v -ostali'!$A$14:AD$517,Y$3,FALSE)</f>
        <v>0</v>
      </c>
      <c r="Z65" s="47">
        <f>VLOOKUP($A65,'1v -ostali'!$A$14:AD$517,Z$3,FALSE)</f>
        <v>0</v>
      </c>
      <c r="AA65" s="47">
        <f t="shared" si="1"/>
        <v>0</v>
      </c>
      <c r="AB65" s="47">
        <f>VLOOKUP($A65,'1v -ostali'!$A$14:AD$517,AB$3,FALSE)/12</f>
        <v>0</v>
      </c>
      <c r="AC65" s="47">
        <f>VLOOKUP($A65,'1v -ostali'!$A$14:AD$517,AC$3,FALSE)</f>
        <v>0</v>
      </c>
      <c r="AD65" s="47">
        <f>VLOOKUP($A65,'1v -ostali'!$A$14:AD$517,AD$3,FALSE)</f>
        <v>0</v>
      </c>
      <c r="AE65" s="47">
        <f>VLOOKUP($A65,'1v -ostali'!$A$14:AD$517,AE$3,FALSE)</f>
        <v>0</v>
      </c>
      <c r="AF65" s="47">
        <f t="shared" si="2"/>
        <v>0</v>
      </c>
      <c r="AG65" s="47">
        <f>VLOOKUP($A65,'1v -ostali'!$A$14:AD$517,AG$3,FALSE)/12</f>
        <v>0</v>
      </c>
      <c r="AH65" s="47">
        <f>VLOOKUP($A65,'1v -ostali'!$A$14:AD$517,AH$3,FALSE)</f>
        <v>0</v>
      </c>
      <c r="AI65" s="47">
        <f t="shared" si="3"/>
        <v>0</v>
      </c>
      <c r="AJ65" s="47">
        <f t="shared" si="4"/>
        <v>0</v>
      </c>
      <c r="AK65" s="47">
        <f>+IFERROR(AI65*(100+'1v -ostali'!$C$6)/100,"")</f>
        <v>0</v>
      </c>
      <c r="AL65" s="47">
        <f>+IFERROR(AJ65*(100+'1v -ostali'!$C$6)/100,"")</f>
        <v>0</v>
      </c>
    </row>
    <row r="66" spans="1:38" x14ac:dyDescent="0.2">
      <c r="A66">
        <f>+IF(MAX(A$5:A65)+1&lt;=A$1,A65+1,0)</f>
        <v>0</v>
      </c>
      <c r="B66" s="276">
        <f t="shared" si="5"/>
        <v>0</v>
      </c>
      <c r="C66">
        <f t="shared" si="6"/>
        <v>0</v>
      </c>
      <c r="D66" s="452">
        <f t="shared" si="7"/>
        <v>0</v>
      </c>
      <c r="E66">
        <f>IF(A66=0,0,+VLOOKUP($A66,'1v -ostali'!$A$14:$R$517,E$3,FALSE))</f>
        <v>0</v>
      </c>
      <c r="G66">
        <f>+VLOOKUP($A66,'1v -ostali'!$A$14:$R$517,G$3,FALSE)</f>
        <v>0</v>
      </c>
      <c r="H66">
        <f>+VLOOKUP($A66,'1v -ostali'!$A$14:$R$517,H$3,FALSE)</f>
        <v>0</v>
      </c>
      <c r="I66">
        <f>+VLOOKUP($A66,'1v -ostali'!$A$14:R$517,I$3,FALSE)</f>
        <v>0</v>
      </c>
      <c r="J66">
        <f>+VLOOKUP($A66,'1v -ostali'!$A$14:R$517,J$3,FALSE)</f>
        <v>0</v>
      </c>
      <c r="K66">
        <f>+VLOOKUP($A66,'1v -ostali'!$A$14:R$517,K$3,FALSE)</f>
        <v>0</v>
      </c>
      <c r="L66" t="str">
        <f>+IF(K66&gt;0,VLOOKUP($A66,'1v -ostali'!$A$14:R$517,L$3,FALSE),"")</f>
        <v/>
      </c>
      <c r="M66" t="str">
        <f>+IF(K66&gt;0,VLOOKUP($A66,'1v -ostali'!$A$14:R$517,M$3,FALSE),"")</f>
        <v/>
      </c>
      <c r="N66">
        <f>+VLOOKUP($A66,'1v -ostali'!$A$14:R$517,K$3,FALSE)</f>
        <v>0</v>
      </c>
      <c r="O66">
        <f>IF(K66&gt;0,"",VLOOKUP($A66,'1v -ostali'!$A$14:R$517,O$3,FALSE))</f>
        <v>0</v>
      </c>
      <c r="P66">
        <f>IF(K66&gt;0,"",VLOOKUP($A66,'1v -ostali'!$A$14:R$517,P$3,FALSE))</f>
        <v>0</v>
      </c>
      <c r="T66" s="47">
        <f>VLOOKUP($A66,'1v -ostali'!$A$14:AD$517,T$3,FALSE)</f>
        <v>0</v>
      </c>
      <c r="U66" s="47">
        <f>VLOOKUP($A66,'1v -ostali'!$A$14:AD$517,U$3,FALSE)</f>
        <v>0</v>
      </c>
      <c r="V66" s="47">
        <f t="shared" si="0"/>
        <v>0</v>
      </c>
      <c r="W66" s="47">
        <f>VLOOKUP($A66,'1v -ostali'!$A$14:AD$517,W$3,FALSE)/12</f>
        <v>0</v>
      </c>
      <c r="X66" s="47">
        <f>VLOOKUP($A66,'1v -ostali'!$A$14:AD$517,X$3,FALSE)</f>
        <v>0</v>
      </c>
      <c r="Y66" s="47">
        <f>VLOOKUP($A66,'1v -ostali'!$A$14:AD$517,Y$3,FALSE)</f>
        <v>0</v>
      </c>
      <c r="Z66" s="47">
        <f>VLOOKUP($A66,'1v -ostali'!$A$14:AD$517,Z$3,FALSE)</f>
        <v>0</v>
      </c>
      <c r="AA66" s="47">
        <f t="shared" si="1"/>
        <v>0</v>
      </c>
      <c r="AB66" s="47">
        <f>VLOOKUP($A66,'1v -ostali'!$A$14:AD$517,AB$3,FALSE)/12</f>
        <v>0</v>
      </c>
      <c r="AC66" s="47">
        <f>VLOOKUP($A66,'1v -ostali'!$A$14:AD$517,AC$3,FALSE)</f>
        <v>0</v>
      </c>
      <c r="AD66" s="47">
        <f>VLOOKUP($A66,'1v -ostali'!$A$14:AD$517,AD$3,FALSE)</f>
        <v>0</v>
      </c>
      <c r="AE66" s="47">
        <f>VLOOKUP($A66,'1v -ostali'!$A$14:AD$517,AE$3,FALSE)</f>
        <v>0</v>
      </c>
      <c r="AF66" s="47">
        <f t="shared" si="2"/>
        <v>0</v>
      </c>
      <c r="AG66" s="47">
        <f>VLOOKUP($A66,'1v -ostali'!$A$14:AD$517,AG$3,FALSE)/12</f>
        <v>0</v>
      </c>
      <c r="AH66" s="47">
        <f>VLOOKUP($A66,'1v -ostali'!$A$14:AD$517,AH$3,FALSE)</f>
        <v>0</v>
      </c>
      <c r="AI66" s="47">
        <f t="shared" si="3"/>
        <v>0</v>
      </c>
      <c r="AJ66" s="47">
        <f t="shared" si="4"/>
        <v>0</v>
      </c>
      <c r="AK66" s="47">
        <f>+IFERROR(AI66*(100+'1v -ostali'!$C$6)/100,"")</f>
        <v>0</v>
      </c>
      <c r="AL66" s="47">
        <f>+IFERROR(AJ66*(100+'1v -ostali'!$C$6)/100,"")</f>
        <v>0</v>
      </c>
    </row>
    <row r="67" spans="1:38" x14ac:dyDescent="0.2">
      <c r="A67">
        <f>+IF(MAX(A$5:A66)+1&lt;=A$1,A66+1,0)</f>
        <v>0</v>
      </c>
      <c r="B67" s="276">
        <f t="shared" si="5"/>
        <v>0</v>
      </c>
      <c r="C67">
        <f t="shared" si="6"/>
        <v>0</v>
      </c>
      <c r="D67" s="452">
        <f t="shared" si="7"/>
        <v>0</v>
      </c>
      <c r="E67">
        <f>IF(A67=0,0,+VLOOKUP($A67,'1v -ostali'!$A$14:$R$517,E$3,FALSE))</f>
        <v>0</v>
      </c>
      <c r="G67">
        <f>+VLOOKUP($A67,'1v -ostali'!$A$14:$R$517,G$3,FALSE)</f>
        <v>0</v>
      </c>
      <c r="H67">
        <f>+VLOOKUP($A67,'1v -ostali'!$A$14:$R$517,H$3,FALSE)</f>
        <v>0</v>
      </c>
      <c r="I67">
        <f>+VLOOKUP($A67,'1v -ostali'!$A$14:R$517,I$3,FALSE)</f>
        <v>0</v>
      </c>
      <c r="J67">
        <f>+VLOOKUP($A67,'1v -ostali'!$A$14:R$517,J$3,FALSE)</f>
        <v>0</v>
      </c>
      <c r="K67">
        <f>+VLOOKUP($A67,'1v -ostali'!$A$14:R$517,K$3,FALSE)</f>
        <v>0</v>
      </c>
      <c r="L67" t="str">
        <f>+IF(K67&gt;0,VLOOKUP($A67,'1v -ostali'!$A$14:R$517,L$3,FALSE),"")</f>
        <v/>
      </c>
      <c r="M67" t="str">
        <f>+IF(K67&gt;0,VLOOKUP($A67,'1v -ostali'!$A$14:R$517,M$3,FALSE),"")</f>
        <v/>
      </c>
      <c r="N67">
        <f>+VLOOKUP($A67,'1v -ostali'!$A$14:R$517,K$3,FALSE)</f>
        <v>0</v>
      </c>
      <c r="O67">
        <f>IF(K67&gt;0,"",VLOOKUP($A67,'1v -ostali'!$A$14:R$517,O$3,FALSE))</f>
        <v>0</v>
      </c>
      <c r="P67">
        <f>IF(K67&gt;0,"",VLOOKUP($A67,'1v -ostali'!$A$14:R$517,P$3,FALSE))</f>
        <v>0</v>
      </c>
      <c r="T67" s="47">
        <f>VLOOKUP($A67,'1v -ostali'!$A$14:AD$517,T$3,FALSE)</f>
        <v>0</v>
      </c>
      <c r="U67" s="47">
        <f>VLOOKUP($A67,'1v -ostali'!$A$14:AD$517,U$3,FALSE)</f>
        <v>0</v>
      </c>
      <c r="V67" s="47">
        <f t="shared" si="0"/>
        <v>0</v>
      </c>
      <c r="W67" s="47">
        <f>VLOOKUP($A67,'1v -ostali'!$A$14:AD$517,W$3,FALSE)/12</f>
        <v>0</v>
      </c>
      <c r="X67" s="47">
        <f>VLOOKUP($A67,'1v -ostali'!$A$14:AD$517,X$3,FALSE)</f>
        <v>0</v>
      </c>
      <c r="Y67" s="47">
        <f>VLOOKUP($A67,'1v -ostali'!$A$14:AD$517,Y$3,FALSE)</f>
        <v>0</v>
      </c>
      <c r="Z67" s="47">
        <f>VLOOKUP($A67,'1v -ostali'!$A$14:AD$517,Z$3,FALSE)</f>
        <v>0</v>
      </c>
      <c r="AA67" s="47">
        <f t="shared" si="1"/>
        <v>0</v>
      </c>
      <c r="AB67" s="47">
        <f>VLOOKUP($A67,'1v -ostali'!$A$14:AD$517,AB$3,FALSE)/12</f>
        <v>0</v>
      </c>
      <c r="AC67" s="47">
        <f>VLOOKUP($A67,'1v -ostali'!$A$14:AD$517,AC$3,FALSE)</f>
        <v>0</v>
      </c>
      <c r="AD67" s="47">
        <f>VLOOKUP($A67,'1v -ostali'!$A$14:AD$517,AD$3,FALSE)</f>
        <v>0</v>
      </c>
      <c r="AE67" s="47">
        <f>VLOOKUP($A67,'1v -ostali'!$A$14:AD$517,AE$3,FALSE)</f>
        <v>0</v>
      </c>
      <c r="AF67" s="47">
        <f t="shared" si="2"/>
        <v>0</v>
      </c>
      <c r="AG67" s="47">
        <f>VLOOKUP($A67,'1v -ostali'!$A$14:AD$517,AG$3,FALSE)/12</f>
        <v>0</v>
      </c>
      <c r="AH67" s="47">
        <f>VLOOKUP($A67,'1v -ostali'!$A$14:AD$517,AH$3,FALSE)</f>
        <v>0</v>
      </c>
      <c r="AI67" s="47">
        <f t="shared" si="3"/>
        <v>0</v>
      </c>
      <c r="AJ67" s="47">
        <f t="shared" si="4"/>
        <v>0</v>
      </c>
      <c r="AK67" s="47">
        <f>+IFERROR(AI67*(100+'1v -ostali'!$C$6)/100,"")</f>
        <v>0</v>
      </c>
      <c r="AL67" s="47">
        <f>+IFERROR(AJ67*(100+'1v -ostali'!$C$6)/100,"")</f>
        <v>0</v>
      </c>
    </row>
    <row r="68" spans="1:38" x14ac:dyDescent="0.2">
      <c r="A68">
        <f>+IF(MAX(A$5:A67)+1&lt;=A$1,A67+1,0)</f>
        <v>0</v>
      </c>
      <c r="B68" s="276">
        <f t="shared" si="5"/>
        <v>0</v>
      </c>
      <c r="C68">
        <f t="shared" si="6"/>
        <v>0</v>
      </c>
      <c r="D68" s="452">
        <f t="shared" si="7"/>
        <v>0</v>
      </c>
      <c r="E68">
        <f>IF(A68=0,0,+VLOOKUP($A68,'1v -ostali'!$A$14:$R$517,E$3,FALSE))</f>
        <v>0</v>
      </c>
      <c r="G68">
        <f>+VLOOKUP($A68,'1v -ostali'!$A$14:$R$517,G$3,FALSE)</f>
        <v>0</v>
      </c>
      <c r="H68">
        <f>+VLOOKUP($A68,'1v -ostali'!$A$14:$R$517,H$3,FALSE)</f>
        <v>0</v>
      </c>
      <c r="I68">
        <f>+VLOOKUP($A68,'1v -ostali'!$A$14:R$517,I$3,FALSE)</f>
        <v>0</v>
      </c>
      <c r="J68">
        <f>+VLOOKUP($A68,'1v -ostali'!$A$14:R$517,J$3,FALSE)</f>
        <v>0</v>
      </c>
      <c r="K68">
        <f>+VLOOKUP($A68,'1v -ostali'!$A$14:R$517,K$3,FALSE)</f>
        <v>0</v>
      </c>
      <c r="L68" t="str">
        <f>+IF(K68&gt;0,VLOOKUP($A68,'1v -ostali'!$A$14:R$517,L$3,FALSE),"")</f>
        <v/>
      </c>
      <c r="M68" t="str">
        <f>+IF(K68&gt;0,VLOOKUP($A68,'1v -ostali'!$A$14:R$517,M$3,FALSE),"")</f>
        <v/>
      </c>
      <c r="N68">
        <f>+VLOOKUP($A68,'1v -ostali'!$A$14:R$517,K$3,FALSE)</f>
        <v>0</v>
      </c>
      <c r="O68">
        <f>IF(K68&gt;0,"",VLOOKUP($A68,'1v -ostali'!$A$14:R$517,O$3,FALSE))</f>
        <v>0</v>
      </c>
      <c r="P68">
        <f>IF(K68&gt;0,"",VLOOKUP($A68,'1v -ostali'!$A$14:R$517,P$3,FALSE))</f>
        <v>0</v>
      </c>
      <c r="T68" s="47">
        <f>VLOOKUP($A68,'1v -ostali'!$A$14:AD$517,T$3,FALSE)</f>
        <v>0</v>
      </c>
      <c r="U68" s="47">
        <f>VLOOKUP($A68,'1v -ostali'!$A$14:AD$517,U$3,FALSE)</f>
        <v>0</v>
      </c>
      <c r="V68" s="47">
        <f t="shared" si="0"/>
        <v>0</v>
      </c>
      <c r="W68" s="47">
        <f>VLOOKUP($A68,'1v -ostali'!$A$14:AD$517,W$3,FALSE)/12</f>
        <v>0</v>
      </c>
      <c r="X68" s="47">
        <f>VLOOKUP($A68,'1v -ostali'!$A$14:AD$517,X$3,FALSE)</f>
        <v>0</v>
      </c>
      <c r="Y68" s="47">
        <f>VLOOKUP($A68,'1v -ostali'!$A$14:AD$517,Y$3,FALSE)</f>
        <v>0</v>
      </c>
      <c r="Z68" s="47">
        <f>VLOOKUP($A68,'1v -ostali'!$A$14:AD$517,Z$3,FALSE)</f>
        <v>0</v>
      </c>
      <c r="AA68" s="47">
        <f t="shared" si="1"/>
        <v>0</v>
      </c>
      <c r="AB68" s="47">
        <f>VLOOKUP($A68,'1v -ostali'!$A$14:AD$517,AB$3,FALSE)/12</f>
        <v>0</v>
      </c>
      <c r="AC68" s="47">
        <f>VLOOKUP($A68,'1v -ostali'!$A$14:AD$517,AC$3,FALSE)</f>
        <v>0</v>
      </c>
      <c r="AD68" s="47">
        <f>VLOOKUP($A68,'1v -ostali'!$A$14:AD$517,AD$3,FALSE)</f>
        <v>0</v>
      </c>
      <c r="AE68" s="47">
        <f>VLOOKUP($A68,'1v -ostali'!$A$14:AD$517,AE$3,FALSE)</f>
        <v>0</v>
      </c>
      <c r="AF68" s="47">
        <f t="shared" si="2"/>
        <v>0</v>
      </c>
      <c r="AG68" s="47">
        <f>VLOOKUP($A68,'1v -ostali'!$A$14:AD$517,AG$3,FALSE)/12</f>
        <v>0</v>
      </c>
      <c r="AH68" s="47">
        <f>VLOOKUP($A68,'1v -ostali'!$A$14:AD$517,AH$3,FALSE)</f>
        <v>0</v>
      </c>
      <c r="AI68" s="47">
        <f t="shared" si="3"/>
        <v>0</v>
      </c>
      <c r="AJ68" s="47">
        <f t="shared" si="4"/>
        <v>0</v>
      </c>
      <c r="AK68" s="47">
        <f>+IFERROR(AI68*(100+'1v -ostali'!$C$6)/100,"")</f>
        <v>0</v>
      </c>
      <c r="AL68" s="47">
        <f>+IFERROR(AJ68*(100+'1v -ostali'!$C$6)/100,"")</f>
        <v>0</v>
      </c>
    </row>
    <row r="69" spans="1:38" x14ac:dyDescent="0.2">
      <c r="A69">
        <f>+IF(MAX(A$5:A68)+1&lt;=A$1,A68+1,0)</f>
        <v>0</v>
      </c>
      <c r="B69" s="276">
        <f t="shared" si="5"/>
        <v>0</v>
      </c>
      <c r="C69">
        <f t="shared" si="6"/>
        <v>0</v>
      </c>
      <c r="D69" s="452">
        <f t="shared" si="7"/>
        <v>0</v>
      </c>
      <c r="E69">
        <f>IF(A69=0,0,+VLOOKUP($A69,'1v -ostali'!$A$14:$R$517,E$3,FALSE))</f>
        <v>0</v>
      </c>
      <c r="G69">
        <f>+VLOOKUP($A69,'1v -ostali'!$A$14:$R$517,G$3,FALSE)</f>
        <v>0</v>
      </c>
      <c r="H69">
        <f>+VLOOKUP($A69,'1v -ostali'!$A$14:$R$517,H$3,FALSE)</f>
        <v>0</v>
      </c>
      <c r="I69">
        <f>+VLOOKUP($A69,'1v -ostali'!$A$14:R$517,I$3,FALSE)</f>
        <v>0</v>
      </c>
      <c r="J69">
        <f>+VLOOKUP($A69,'1v -ostali'!$A$14:R$517,J$3,FALSE)</f>
        <v>0</v>
      </c>
      <c r="K69">
        <f>+VLOOKUP($A69,'1v -ostali'!$A$14:R$517,K$3,FALSE)</f>
        <v>0</v>
      </c>
      <c r="L69" t="str">
        <f>+IF(K69&gt;0,VLOOKUP($A69,'1v -ostali'!$A$14:R$517,L$3,FALSE),"")</f>
        <v/>
      </c>
      <c r="M69" t="str">
        <f>+IF(K69&gt;0,VLOOKUP($A69,'1v -ostali'!$A$14:R$517,M$3,FALSE),"")</f>
        <v/>
      </c>
      <c r="N69">
        <f>+VLOOKUP($A69,'1v -ostali'!$A$14:R$517,K$3,FALSE)</f>
        <v>0</v>
      </c>
      <c r="O69">
        <f>IF(K69&gt;0,"",VLOOKUP($A69,'1v -ostali'!$A$14:R$517,O$3,FALSE))</f>
        <v>0</v>
      </c>
      <c r="P69">
        <f>IF(K69&gt;0,"",VLOOKUP($A69,'1v -ostali'!$A$14:R$517,P$3,FALSE))</f>
        <v>0</v>
      </c>
      <c r="T69" s="47">
        <f>VLOOKUP($A69,'1v -ostali'!$A$14:AD$517,T$3,FALSE)</f>
        <v>0</v>
      </c>
      <c r="U69" s="47">
        <f>VLOOKUP($A69,'1v -ostali'!$A$14:AD$517,U$3,FALSE)</f>
        <v>0</v>
      </c>
      <c r="V69" s="47">
        <f t="shared" si="0"/>
        <v>0</v>
      </c>
      <c r="W69" s="47">
        <f>VLOOKUP($A69,'1v -ostali'!$A$14:AD$517,W$3,FALSE)/12</f>
        <v>0</v>
      </c>
      <c r="X69" s="47">
        <f>VLOOKUP($A69,'1v -ostali'!$A$14:AD$517,X$3,FALSE)</f>
        <v>0</v>
      </c>
      <c r="Y69" s="47">
        <f>VLOOKUP($A69,'1v -ostali'!$A$14:AD$517,Y$3,FALSE)</f>
        <v>0</v>
      </c>
      <c r="Z69" s="47">
        <f>VLOOKUP($A69,'1v -ostali'!$A$14:AD$517,Z$3,FALSE)</f>
        <v>0</v>
      </c>
      <c r="AA69" s="47">
        <f t="shared" si="1"/>
        <v>0</v>
      </c>
      <c r="AB69" s="47">
        <f>VLOOKUP($A69,'1v -ostali'!$A$14:AD$517,AB$3,FALSE)/12</f>
        <v>0</v>
      </c>
      <c r="AC69" s="47">
        <f>VLOOKUP($A69,'1v -ostali'!$A$14:AD$517,AC$3,FALSE)</f>
        <v>0</v>
      </c>
      <c r="AD69" s="47">
        <f>VLOOKUP($A69,'1v -ostali'!$A$14:AD$517,AD$3,FALSE)</f>
        <v>0</v>
      </c>
      <c r="AE69" s="47">
        <f>VLOOKUP($A69,'1v -ostali'!$A$14:AD$517,AE$3,FALSE)</f>
        <v>0</v>
      </c>
      <c r="AF69" s="47">
        <f t="shared" si="2"/>
        <v>0</v>
      </c>
      <c r="AG69" s="47">
        <f>VLOOKUP($A69,'1v -ostali'!$A$14:AD$517,AG$3,FALSE)/12</f>
        <v>0</v>
      </c>
      <c r="AH69" s="47">
        <f>VLOOKUP($A69,'1v -ostali'!$A$14:AD$517,AH$3,FALSE)</f>
        <v>0</v>
      </c>
      <c r="AI69" s="47">
        <f t="shared" si="3"/>
        <v>0</v>
      </c>
      <c r="AJ69" s="47">
        <f t="shared" si="4"/>
        <v>0</v>
      </c>
      <c r="AK69" s="47">
        <f>+IFERROR(AI69*(100+'1v -ostali'!$C$6)/100,"")</f>
        <v>0</v>
      </c>
      <c r="AL69" s="47">
        <f>+IFERROR(AJ69*(100+'1v -ostali'!$C$6)/100,"")</f>
        <v>0</v>
      </c>
    </row>
    <row r="70" spans="1:38" x14ac:dyDescent="0.2">
      <c r="A70">
        <f>+IF(MAX(A$5:A69)+1&lt;=A$1,A69+1,0)</f>
        <v>0</v>
      </c>
      <c r="B70" s="276">
        <f t="shared" si="5"/>
        <v>0</v>
      </c>
      <c r="C70">
        <f t="shared" si="6"/>
        <v>0</v>
      </c>
      <c r="D70" s="452">
        <f t="shared" si="7"/>
        <v>0</v>
      </c>
      <c r="E70">
        <f>IF(A70=0,0,+VLOOKUP($A70,'1v -ostali'!$A$14:$R$517,E$3,FALSE))</f>
        <v>0</v>
      </c>
      <c r="G70">
        <f>+VLOOKUP($A70,'1v -ostali'!$A$14:$R$517,G$3,FALSE)</f>
        <v>0</v>
      </c>
      <c r="H70">
        <f>+VLOOKUP($A70,'1v -ostali'!$A$14:$R$517,H$3,FALSE)</f>
        <v>0</v>
      </c>
      <c r="I70">
        <f>+VLOOKUP($A70,'1v -ostali'!$A$14:R$517,I$3,FALSE)</f>
        <v>0</v>
      </c>
      <c r="J70">
        <f>+VLOOKUP($A70,'1v -ostali'!$A$14:R$517,J$3,FALSE)</f>
        <v>0</v>
      </c>
      <c r="K70">
        <f>+VLOOKUP($A70,'1v -ostali'!$A$14:R$517,K$3,FALSE)</f>
        <v>0</v>
      </c>
      <c r="L70" t="str">
        <f>+IF(K70&gt;0,VLOOKUP($A70,'1v -ostali'!$A$14:R$517,L$3,FALSE),"")</f>
        <v/>
      </c>
      <c r="M70" t="str">
        <f>+IF(K70&gt;0,VLOOKUP($A70,'1v -ostali'!$A$14:R$517,M$3,FALSE),"")</f>
        <v/>
      </c>
      <c r="N70">
        <f>+VLOOKUP($A70,'1v -ostali'!$A$14:R$517,K$3,FALSE)</f>
        <v>0</v>
      </c>
      <c r="O70">
        <f>IF(K70&gt;0,"",VLOOKUP($A70,'1v -ostali'!$A$14:R$517,O$3,FALSE))</f>
        <v>0</v>
      </c>
      <c r="P70">
        <f>IF(K70&gt;0,"",VLOOKUP($A70,'1v -ostali'!$A$14:R$517,P$3,FALSE))</f>
        <v>0</v>
      </c>
      <c r="T70" s="47">
        <f>VLOOKUP($A70,'1v -ostali'!$A$14:AD$517,T$3,FALSE)</f>
        <v>0</v>
      </c>
      <c r="U70" s="47">
        <f>VLOOKUP($A70,'1v -ostali'!$A$14:AD$517,U$3,FALSE)</f>
        <v>0</v>
      </c>
      <c r="V70" s="47">
        <f t="shared" ref="V70:V133" si="8">+IFERROR(T70+U70,"")</f>
        <v>0</v>
      </c>
      <c r="W70" s="47">
        <f>VLOOKUP($A70,'1v -ostali'!$A$14:AD$517,W$3,FALSE)/12</f>
        <v>0</v>
      </c>
      <c r="X70" s="47">
        <f>VLOOKUP($A70,'1v -ostali'!$A$14:AD$517,X$3,FALSE)</f>
        <v>0</v>
      </c>
      <c r="Y70" s="47">
        <f>VLOOKUP($A70,'1v -ostali'!$A$14:AD$517,Y$3,FALSE)</f>
        <v>0</v>
      </c>
      <c r="Z70" s="47">
        <f>VLOOKUP($A70,'1v -ostali'!$A$14:AD$517,Z$3,FALSE)</f>
        <v>0</v>
      </c>
      <c r="AA70" s="47">
        <f t="shared" ref="AA70:AA133" si="9">+IFERROR(Y70+Z70,"")</f>
        <v>0</v>
      </c>
      <c r="AB70" s="47">
        <f>VLOOKUP($A70,'1v -ostali'!$A$14:AD$517,AB$3,FALSE)/12</f>
        <v>0</v>
      </c>
      <c r="AC70" s="47">
        <f>VLOOKUP($A70,'1v -ostali'!$A$14:AD$517,AC$3,FALSE)</f>
        <v>0</v>
      </c>
      <c r="AD70" s="47">
        <f>VLOOKUP($A70,'1v -ostali'!$A$14:AD$517,AD$3,FALSE)</f>
        <v>0</v>
      </c>
      <c r="AE70" s="47">
        <f>VLOOKUP($A70,'1v -ostali'!$A$14:AD$517,AE$3,FALSE)</f>
        <v>0</v>
      </c>
      <c r="AF70" s="47">
        <f t="shared" ref="AF70:AF133" si="10">+IFERROR(AD70+AE70,"")</f>
        <v>0</v>
      </c>
      <c r="AG70" s="47">
        <f>VLOOKUP($A70,'1v -ostali'!$A$14:AD$517,AG$3,FALSE)/12</f>
        <v>0</v>
      </c>
      <c r="AH70" s="47">
        <f>VLOOKUP($A70,'1v -ostali'!$A$14:AD$517,AH$3,FALSE)</f>
        <v>0</v>
      </c>
      <c r="AI70" s="47">
        <f t="shared" ref="AI70:AI133" si="11">IFERROR(X70+AC70-AH70,"")</f>
        <v>0</v>
      </c>
      <c r="AJ70" s="47">
        <f t="shared" ref="AJ70:AJ133" si="12">+IFERROR(AI70*$AJ$1,"")</f>
        <v>0</v>
      </c>
      <c r="AK70" s="47">
        <f>+IFERROR(AI70*(100+'1v -ostali'!$C$6)/100,"")</f>
        <v>0</v>
      </c>
      <c r="AL70" s="47">
        <f>+IFERROR(AJ70*(100+'1v -ostali'!$C$6)/100,"")</f>
        <v>0</v>
      </c>
    </row>
    <row r="71" spans="1:38" x14ac:dyDescent="0.2">
      <c r="A71">
        <f>+IF(MAX(A$5:A70)+1&lt;=A$1,A70+1,0)</f>
        <v>0</v>
      </c>
      <c r="B71" s="276">
        <f t="shared" ref="B71:B83" si="13">+IF(A71&gt;0,B70,0)</f>
        <v>0</v>
      </c>
      <c r="C71">
        <f t="shared" ref="C71:C83" si="14">+IF(B71&gt;0,C70,0)</f>
        <v>0</v>
      </c>
      <c r="D71" s="452">
        <f t="shared" ref="D71:D83" si="15">+IF(C71&gt;0,D70,0)</f>
        <v>0</v>
      </c>
      <c r="E71">
        <f>IF(A71=0,0,+VLOOKUP($A71,'1v -ostali'!$A$14:$R$517,E$3,FALSE))</f>
        <v>0</v>
      </c>
      <c r="G71">
        <f>+VLOOKUP($A71,'1v -ostali'!$A$14:$R$517,G$3,FALSE)</f>
        <v>0</v>
      </c>
      <c r="H71">
        <f>+VLOOKUP($A71,'1v -ostali'!$A$14:$R$517,H$3,FALSE)</f>
        <v>0</v>
      </c>
      <c r="I71">
        <f>+VLOOKUP($A71,'1v -ostali'!$A$14:R$517,I$3,FALSE)</f>
        <v>0</v>
      </c>
      <c r="J71">
        <f>+VLOOKUP($A71,'1v -ostali'!$A$14:R$517,J$3,FALSE)</f>
        <v>0</v>
      </c>
      <c r="K71">
        <f>+VLOOKUP($A71,'1v -ostali'!$A$14:R$517,K$3,FALSE)</f>
        <v>0</v>
      </c>
      <c r="L71" t="str">
        <f>+IF(K71&gt;0,VLOOKUP($A71,'1v -ostali'!$A$14:R$517,L$3,FALSE),"")</f>
        <v/>
      </c>
      <c r="M71" t="str">
        <f>+IF(K71&gt;0,VLOOKUP($A71,'1v -ostali'!$A$14:R$517,M$3,FALSE),"")</f>
        <v/>
      </c>
      <c r="N71">
        <f>+VLOOKUP($A71,'1v -ostali'!$A$14:R$517,K$3,FALSE)</f>
        <v>0</v>
      </c>
      <c r="O71">
        <f>IF(K71&gt;0,"",VLOOKUP($A71,'1v -ostali'!$A$14:R$517,O$3,FALSE))</f>
        <v>0</v>
      </c>
      <c r="P71">
        <f>IF(K71&gt;0,"",VLOOKUP($A71,'1v -ostali'!$A$14:R$517,P$3,FALSE))</f>
        <v>0</v>
      </c>
      <c r="T71" s="47">
        <f>VLOOKUP($A71,'1v -ostali'!$A$14:AD$517,T$3,FALSE)</f>
        <v>0</v>
      </c>
      <c r="U71" s="47">
        <f>VLOOKUP($A71,'1v -ostali'!$A$14:AD$517,U$3,FALSE)</f>
        <v>0</v>
      </c>
      <c r="V71" s="47">
        <f t="shared" si="8"/>
        <v>0</v>
      </c>
      <c r="W71" s="47">
        <f>VLOOKUP($A71,'1v -ostali'!$A$14:AD$517,W$3,FALSE)/12</f>
        <v>0</v>
      </c>
      <c r="X71" s="47">
        <f>VLOOKUP($A71,'1v -ostali'!$A$14:AD$517,X$3,FALSE)</f>
        <v>0</v>
      </c>
      <c r="Y71" s="47">
        <f>VLOOKUP($A71,'1v -ostali'!$A$14:AD$517,Y$3,FALSE)</f>
        <v>0</v>
      </c>
      <c r="Z71" s="47">
        <f>VLOOKUP($A71,'1v -ostali'!$A$14:AD$517,Z$3,FALSE)</f>
        <v>0</v>
      </c>
      <c r="AA71" s="47">
        <f t="shared" si="9"/>
        <v>0</v>
      </c>
      <c r="AB71" s="47">
        <f>VLOOKUP($A71,'1v -ostali'!$A$14:AD$517,AB$3,FALSE)/12</f>
        <v>0</v>
      </c>
      <c r="AC71" s="47">
        <f>VLOOKUP($A71,'1v -ostali'!$A$14:AD$517,AC$3,FALSE)</f>
        <v>0</v>
      </c>
      <c r="AD71" s="47">
        <f>VLOOKUP($A71,'1v -ostali'!$A$14:AD$517,AD$3,FALSE)</f>
        <v>0</v>
      </c>
      <c r="AE71" s="47">
        <f>VLOOKUP($A71,'1v -ostali'!$A$14:AD$517,AE$3,FALSE)</f>
        <v>0</v>
      </c>
      <c r="AF71" s="47">
        <f t="shared" si="10"/>
        <v>0</v>
      </c>
      <c r="AG71" s="47">
        <f>VLOOKUP($A71,'1v -ostali'!$A$14:AD$517,AG$3,FALSE)/12</f>
        <v>0</v>
      </c>
      <c r="AH71" s="47">
        <f>VLOOKUP($A71,'1v -ostali'!$A$14:AD$517,AH$3,FALSE)</f>
        <v>0</v>
      </c>
      <c r="AI71" s="47">
        <f t="shared" si="11"/>
        <v>0</v>
      </c>
      <c r="AJ71" s="47">
        <f t="shared" si="12"/>
        <v>0</v>
      </c>
      <c r="AK71" s="47">
        <f>+IFERROR(AI71*(100+'1v -ostali'!$C$6)/100,"")</f>
        <v>0</v>
      </c>
      <c r="AL71" s="47">
        <f>+IFERROR(AJ71*(100+'1v -ostali'!$C$6)/100,"")</f>
        <v>0</v>
      </c>
    </row>
    <row r="72" spans="1:38" x14ac:dyDescent="0.2">
      <c r="A72">
        <f>+IF(MAX(A$5:A71)+1&lt;=A$1,A71+1,0)</f>
        <v>0</v>
      </c>
      <c r="B72" s="276">
        <f t="shared" si="13"/>
        <v>0</v>
      </c>
      <c r="C72">
        <f t="shared" si="14"/>
        <v>0</v>
      </c>
      <c r="D72" s="452">
        <f t="shared" si="15"/>
        <v>0</v>
      </c>
      <c r="E72">
        <f>IF(A72=0,0,+VLOOKUP($A72,'1v -ostali'!$A$14:$R$517,E$3,FALSE))</f>
        <v>0</v>
      </c>
      <c r="G72">
        <f>+VLOOKUP($A72,'1v -ostali'!$A$14:$R$517,G$3,FALSE)</f>
        <v>0</v>
      </c>
      <c r="H72">
        <f>+VLOOKUP($A72,'1v -ostali'!$A$14:$R$517,H$3,FALSE)</f>
        <v>0</v>
      </c>
      <c r="I72">
        <f>+VLOOKUP($A72,'1v -ostali'!$A$14:R$517,I$3,FALSE)</f>
        <v>0</v>
      </c>
      <c r="J72">
        <f>+VLOOKUP($A72,'1v -ostali'!$A$14:R$517,J$3,FALSE)</f>
        <v>0</v>
      </c>
      <c r="K72">
        <f>+VLOOKUP($A72,'1v -ostali'!$A$14:R$517,K$3,FALSE)</f>
        <v>0</v>
      </c>
      <c r="L72" t="str">
        <f>+IF(K72&gt;0,VLOOKUP($A72,'1v -ostali'!$A$14:R$517,L$3,FALSE),"")</f>
        <v/>
      </c>
      <c r="M72" t="str">
        <f>+IF(K72&gt;0,VLOOKUP($A72,'1v -ostali'!$A$14:R$517,M$3,FALSE),"")</f>
        <v/>
      </c>
      <c r="N72">
        <f>+VLOOKUP($A72,'1v -ostali'!$A$14:R$517,K$3,FALSE)</f>
        <v>0</v>
      </c>
      <c r="O72">
        <f>IF(K72&gt;0,"",VLOOKUP($A72,'1v -ostali'!$A$14:R$517,O$3,FALSE))</f>
        <v>0</v>
      </c>
      <c r="P72">
        <f>IF(K72&gt;0,"",VLOOKUP($A72,'1v -ostali'!$A$14:R$517,P$3,FALSE))</f>
        <v>0</v>
      </c>
      <c r="T72" s="47">
        <f>VLOOKUP($A72,'1v -ostali'!$A$14:AD$517,T$3,FALSE)</f>
        <v>0</v>
      </c>
      <c r="U72" s="47">
        <f>VLOOKUP($A72,'1v -ostali'!$A$14:AD$517,U$3,FALSE)</f>
        <v>0</v>
      </c>
      <c r="V72" s="47">
        <f t="shared" si="8"/>
        <v>0</v>
      </c>
      <c r="W72" s="47">
        <f>VLOOKUP($A72,'1v -ostali'!$A$14:AD$517,W$3,FALSE)/12</f>
        <v>0</v>
      </c>
      <c r="X72" s="47">
        <f>VLOOKUP($A72,'1v -ostali'!$A$14:AD$517,X$3,FALSE)</f>
        <v>0</v>
      </c>
      <c r="Y72" s="47">
        <f>VLOOKUP($A72,'1v -ostali'!$A$14:AD$517,Y$3,FALSE)</f>
        <v>0</v>
      </c>
      <c r="Z72" s="47">
        <f>VLOOKUP($A72,'1v -ostali'!$A$14:AD$517,Z$3,FALSE)</f>
        <v>0</v>
      </c>
      <c r="AA72" s="47">
        <f t="shared" si="9"/>
        <v>0</v>
      </c>
      <c r="AB72" s="47">
        <f>VLOOKUP($A72,'1v -ostali'!$A$14:AD$517,AB$3,FALSE)/12</f>
        <v>0</v>
      </c>
      <c r="AC72" s="47">
        <f>VLOOKUP($A72,'1v -ostali'!$A$14:AD$517,AC$3,FALSE)</f>
        <v>0</v>
      </c>
      <c r="AD72" s="47">
        <f>VLOOKUP($A72,'1v -ostali'!$A$14:AD$517,AD$3,FALSE)</f>
        <v>0</v>
      </c>
      <c r="AE72" s="47">
        <f>VLOOKUP($A72,'1v -ostali'!$A$14:AD$517,AE$3,FALSE)</f>
        <v>0</v>
      </c>
      <c r="AF72" s="47">
        <f t="shared" si="10"/>
        <v>0</v>
      </c>
      <c r="AG72" s="47">
        <f>VLOOKUP($A72,'1v -ostali'!$A$14:AD$517,AG$3,FALSE)/12</f>
        <v>0</v>
      </c>
      <c r="AH72" s="47">
        <f>VLOOKUP($A72,'1v -ostali'!$A$14:AD$517,AH$3,FALSE)</f>
        <v>0</v>
      </c>
      <c r="AI72" s="47">
        <f t="shared" si="11"/>
        <v>0</v>
      </c>
      <c r="AJ72" s="47">
        <f t="shared" si="12"/>
        <v>0</v>
      </c>
      <c r="AK72" s="47">
        <f>+IFERROR(AI72*(100+'1v -ostali'!$C$6)/100,"")</f>
        <v>0</v>
      </c>
      <c r="AL72" s="47">
        <f>+IFERROR(AJ72*(100+'1v -ostali'!$C$6)/100,"")</f>
        <v>0</v>
      </c>
    </row>
    <row r="73" spans="1:38" x14ac:dyDescent="0.2">
      <c r="A73">
        <f>+IF(MAX(A$5:A72)+1&lt;=A$1,A72+1,0)</f>
        <v>0</v>
      </c>
      <c r="B73" s="276">
        <f t="shared" si="13"/>
        <v>0</v>
      </c>
      <c r="C73">
        <f t="shared" si="14"/>
        <v>0</v>
      </c>
      <c r="D73" s="452">
        <f t="shared" si="15"/>
        <v>0</v>
      </c>
      <c r="E73">
        <f>IF(A73=0,0,+VLOOKUP($A73,'1v -ostali'!$A$14:$R$517,E$3,FALSE))</f>
        <v>0</v>
      </c>
      <c r="G73">
        <f>+VLOOKUP($A73,'1v -ostali'!$A$14:$R$517,G$3,FALSE)</f>
        <v>0</v>
      </c>
      <c r="H73">
        <f>+VLOOKUP($A73,'1v -ostali'!$A$14:$R$517,H$3,FALSE)</f>
        <v>0</v>
      </c>
      <c r="I73">
        <f>+VLOOKUP($A73,'1v -ostali'!$A$14:R$517,I$3,FALSE)</f>
        <v>0</v>
      </c>
      <c r="J73">
        <f>+VLOOKUP($A73,'1v -ostali'!$A$14:R$517,J$3,FALSE)</f>
        <v>0</v>
      </c>
      <c r="K73">
        <f>+VLOOKUP($A73,'1v -ostali'!$A$14:R$517,K$3,FALSE)</f>
        <v>0</v>
      </c>
      <c r="L73" t="str">
        <f>+IF(K73&gt;0,VLOOKUP($A73,'1v -ostali'!$A$14:R$517,L$3,FALSE),"")</f>
        <v/>
      </c>
      <c r="M73" t="str">
        <f>+IF(K73&gt;0,VLOOKUP($A73,'1v -ostali'!$A$14:R$517,M$3,FALSE),"")</f>
        <v/>
      </c>
      <c r="N73">
        <f>+VLOOKUP($A73,'1v -ostali'!$A$14:R$517,K$3,FALSE)</f>
        <v>0</v>
      </c>
      <c r="O73">
        <f>IF(K73&gt;0,"",VLOOKUP($A73,'1v -ostali'!$A$14:R$517,O$3,FALSE))</f>
        <v>0</v>
      </c>
      <c r="P73">
        <f>IF(K73&gt;0,"",VLOOKUP($A73,'1v -ostali'!$A$14:R$517,P$3,FALSE))</f>
        <v>0</v>
      </c>
      <c r="T73" s="47">
        <f>VLOOKUP($A73,'1v -ostali'!$A$14:AD$517,T$3,FALSE)</f>
        <v>0</v>
      </c>
      <c r="U73" s="47">
        <f>VLOOKUP($A73,'1v -ostali'!$A$14:AD$517,U$3,FALSE)</f>
        <v>0</v>
      </c>
      <c r="V73" s="47">
        <f t="shared" si="8"/>
        <v>0</v>
      </c>
      <c r="W73" s="47">
        <f>VLOOKUP($A73,'1v -ostali'!$A$14:AD$517,W$3,FALSE)/12</f>
        <v>0</v>
      </c>
      <c r="X73" s="47">
        <f>VLOOKUP($A73,'1v -ostali'!$A$14:AD$517,X$3,FALSE)</f>
        <v>0</v>
      </c>
      <c r="Y73" s="47">
        <f>VLOOKUP($A73,'1v -ostali'!$A$14:AD$517,Y$3,FALSE)</f>
        <v>0</v>
      </c>
      <c r="Z73" s="47">
        <f>VLOOKUP($A73,'1v -ostali'!$A$14:AD$517,Z$3,FALSE)</f>
        <v>0</v>
      </c>
      <c r="AA73" s="47">
        <f t="shared" si="9"/>
        <v>0</v>
      </c>
      <c r="AB73" s="47">
        <f>VLOOKUP($A73,'1v -ostali'!$A$14:AD$517,AB$3,FALSE)/12</f>
        <v>0</v>
      </c>
      <c r="AC73" s="47">
        <f>VLOOKUP($A73,'1v -ostali'!$A$14:AD$517,AC$3,FALSE)</f>
        <v>0</v>
      </c>
      <c r="AD73" s="47">
        <f>VLOOKUP($A73,'1v -ostali'!$A$14:AD$517,AD$3,FALSE)</f>
        <v>0</v>
      </c>
      <c r="AE73" s="47">
        <f>VLOOKUP($A73,'1v -ostali'!$A$14:AD$517,AE$3,FALSE)</f>
        <v>0</v>
      </c>
      <c r="AF73" s="47">
        <f t="shared" si="10"/>
        <v>0</v>
      </c>
      <c r="AG73" s="47">
        <f>VLOOKUP($A73,'1v -ostali'!$A$14:AD$517,AG$3,FALSE)/12</f>
        <v>0</v>
      </c>
      <c r="AH73" s="47">
        <f>VLOOKUP($A73,'1v -ostali'!$A$14:AD$517,AH$3,FALSE)</f>
        <v>0</v>
      </c>
      <c r="AI73" s="47">
        <f t="shared" si="11"/>
        <v>0</v>
      </c>
      <c r="AJ73" s="47">
        <f t="shared" si="12"/>
        <v>0</v>
      </c>
      <c r="AK73" s="47">
        <f>+IFERROR(AI73*(100+'1v -ostali'!$C$6)/100,"")</f>
        <v>0</v>
      </c>
      <c r="AL73" s="47">
        <f>+IFERROR(AJ73*(100+'1v -ostali'!$C$6)/100,"")</f>
        <v>0</v>
      </c>
    </row>
    <row r="74" spans="1:38" x14ac:dyDescent="0.2">
      <c r="A74">
        <f>+IF(MAX(A$5:A73)+1&lt;=A$1,A73+1,0)</f>
        <v>0</v>
      </c>
      <c r="B74" s="276">
        <f t="shared" si="13"/>
        <v>0</v>
      </c>
      <c r="C74">
        <f t="shared" si="14"/>
        <v>0</v>
      </c>
      <c r="D74" s="452">
        <f t="shared" si="15"/>
        <v>0</v>
      </c>
      <c r="E74">
        <f>IF(A74=0,0,+VLOOKUP($A74,'1v -ostali'!$A$14:$R$517,E$3,FALSE))</f>
        <v>0</v>
      </c>
      <c r="G74">
        <f>+VLOOKUP($A74,'1v -ostali'!$A$14:$R$517,G$3,FALSE)</f>
        <v>0</v>
      </c>
      <c r="H74">
        <f>+VLOOKUP($A74,'1v -ostali'!$A$14:$R$517,H$3,FALSE)</f>
        <v>0</v>
      </c>
      <c r="I74">
        <f>+VLOOKUP($A74,'1v -ostali'!$A$14:R$517,I$3,FALSE)</f>
        <v>0</v>
      </c>
      <c r="J74">
        <f>+VLOOKUP($A74,'1v -ostali'!$A$14:R$517,J$3,FALSE)</f>
        <v>0</v>
      </c>
      <c r="K74">
        <f>+VLOOKUP($A74,'1v -ostali'!$A$14:R$517,K$3,FALSE)</f>
        <v>0</v>
      </c>
      <c r="L74" t="str">
        <f>+IF(K74&gt;0,VLOOKUP($A74,'1v -ostali'!$A$14:R$517,L$3,FALSE),"")</f>
        <v/>
      </c>
      <c r="M74" t="str">
        <f>+IF(K74&gt;0,VLOOKUP($A74,'1v -ostali'!$A$14:R$517,M$3,FALSE),"")</f>
        <v/>
      </c>
      <c r="N74">
        <f>+VLOOKUP($A74,'1v -ostali'!$A$14:R$517,K$3,FALSE)</f>
        <v>0</v>
      </c>
      <c r="O74">
        <f>IF(K74&gt;0,"",VLOOKUP($A74,'1v -ostali'!$A$14:R$517,O$3,FALSE))</f>
        <v>0</v>
      </c>
      <c r="P74">
        <f>IF(K74&gt;0,"",VLOOKUP($A74,'1v -ostali'!$A$14:R$517,P$3,FALSE))</f>
        <v>0</v>
      </c>
      <c r="T74" s="47">
        <f>VLOOKUP($A74,'1v -ostali'!$A$14:AD$517,T$3,FALSE)</f>
        <v>0</v>
      </c>
      <c r="U74" s="47">
        <f>VLOOKUP($A74,'1v -ostali'!$A$14:AD$517,U$3,FALSE)</f>
        <v>0</v>
      </c>
      <c r="V74" s="47">
        <f t="shared" si="8"/>
        <v>0</v>
      </c>
      <c r="W74" s="47">
        <f>VLOOKUP($A74,'1v -ostali'!$A$14:AD$517,W$3,FALSE)/12</f>
        <v>0</v>
      </c>
      <c r="X74" s="47">
        <f>VLOOKUP($A74,'1v -ostali'!$A$14:AD$517,X$3,FALSE)</f>
        <v>0</v>
      </c>
      <c r="Y74" s="47">
        <f>VLOOKUP($A74,'1v -ostali'!$A$14:AD$517,Y$3,FALSE)</f>
        <v>0</v>
      </c>
      <c r="Z74" s="47">
        <f>VLOOKUP($A74,'1v -ostali'!$A$14:AD$517,Z$3,FALSE)</f>
        <v>0</v>
      </c>
      <c r="AA74" s="47">
        <f t="shared" si="9"/>
        <v>0</v>
      </c>
      <c r="AB74" s="47">
        <f>VLOOKUP($A74,'1v -ostali'!$A$14:AD$517,AB$3,FALSE)/12</f>
        <v>0</v>
      </c>
      <c r="AC74" s="47">
        <f>VLOOKUP($A74,'1v -ostali'!$A$14:AD$517,AC$3,FALSE)</f>
        <v>0</v>
      </c>
      <c r="AD74" s="47">
        <f>VLOOKUP($A74,'1v -ostali'!$A$14:AD$517,AD$3,FALSE)</f>
        <v>0</v>
      </c>
      <c r="AE74" s="47">
        <f>VLOOKUP($A74,'1v -ostali'!$A$14:AD$517,AE$3,FALSE)</f>
        <v>0</v>
      </c>
      <c r="AF74" s="47">
        <f t="shared" si="10"/>
        <v>0</v>
      </c>
      <c r="AG74" s="47">
        <f>VLOOKUP($A74,'1v -ostali'!$A$14:AD$517,AG$3,FALSE)/12</f>
        <v>0</v>
      </c>
      <c r="AH74" s="47">
        <f>VLOOKUP($A74,'1v -ostali'!$A$14:AD$517,AH$3,FALSE)</f>
        <v>0</v>
      </c>
      <c r="AI74" s="47">
        <f t="shared" si="11"/>
        <v>0</v>
      </c>
      <c r="AJ74" s="47">
        <f t="shared" si="12"/>
        <v>0</v>
      </c>
      <c r="AK74" s="47">
        <f>+IFERROR(AI74*(100+'1v -ostali'!$C$6)/100,"")</f>
        <v>0</v>
      </c>
      <c r="AL74" s="47">
        <f>+IFERROR(AJ74*(100+'1v -ostali'!$C$6)/100,"")</f>
        <v>0</v>
      </c>
    </row>
    <row r="75" spans="1:38" x14ac:dyDescent="0.2">
      <c r="A75">
        <f>+IF(MAX(A$5:A74)+1&lt;=A$1,A74+1,0)</f>
        <v>0</v>
      </c>
      <c r="B75" s="276">
        <f t="shared" si="13"/>
        <v>0</v>
      </c>
      <c r="C75">
        <f t="shared" si="14"/>
        <v>0</v>
      </c>
      <c r="D75" s="452">
        <f t="shared" si="15"/>
        <v>0</v>
      </c>
      <c r="E75">
        <f>IF(A75=0,0,+VLOOKUP($A75,'1v -ostali'!$A$14:$R$517,E$3,FALSE))</f>
        <v>0</v>
      </c>
      <c r="G75">
        <f>+VLOOKUP($A75,'1v -ostali'!$A$14:$R$517,G$3,FALSE)</f>
        <v>0</v>
      </c>
      <c r="H75">
        <f>+VLOOKUP($A75,'1v -ostali'!$A$14:$R$517,H$3,FALSE)</f>
        <v>0</v>
      </c>
      <c r="I75">
        <f>+VLOOKUP($A75,'1v -ostali'!$A$14:R$517,I$3,FALSE)</f>
        <v>0</v>
      </c>
      <c r="J75">
        <f>+VLOOKUP($A75,'1v -ostali'!$A$14:R$517,J$3,FALSE)</f>
        <v>0</v>
      </c>
      <c r="K75">
        <f>+VLOOKUP($A75,'1v -ostali'!$A$14:R$517,K$3,FALSE)</f>
        <v>0</v>
      </c>
      <c r="L75" t="str">
        <f>+IF(K75&gt;0,VLOOKUP($A75,'1v -ostali'!$A$14:R$517,L$3,FALSE),"")</f>
        <v/>
      </c>
      <c r="M75" t="str">
        <f>+IF(K75&gt;0,VLOOKUP($A75,'1v -ostali'!$A$14:R$517,M$3,FALSE),"")</f>
        <v/>
      </c>
      <c r="N75">
        <f>+VLOOKUP($A75,'1v -ostali'!$A$14:R$517,K$3,FALSE)</f>
        <v>0</v>
      </c>
      <c r="O75">
        <f>IF(K75&gt;0,"",VLOOKUP($A75,'1v -ostali'!$A$14:R$517,O$3,FALSE))</f>
        <v>0</v>
      </c>
      <c r="P75">
        <f>IF(K75&gt;0,"",VLOOKUP($A75,'1v -ostali'!$A$14:R$517,P$3,FALSE))</f>
        <v>0</v>
      </c>
      <c r="T75" s="47">
        <f>VLOOKUP($A75,'1v -ostali'!$A$14:AD$517,T$3,FALSE)</f>
        <v>0</v>
      </c>
      <c r="U75" s="47">
        <f>VLOOKUP($A75,'1v -ostali'!$A$14:AD$517,U$3,FALSE)</f>
        <v>0</v>
      </c>
      <c r="V75" s="47">
        <f t="shared" si="8"/>
        <v>0</v>
      </c>
      <c r="W75" s="47">
        <f>VLOOKUP($A75,'1v -ostali'!$A$14:AD$517,W$3,FALSE)/12</f>
        <v>0</v>
      </c>
      <c r="X75" s="47">
        <f>VLOOKUP($A75,'1v -ostali'!$A$14:AD$517,X$3,FALSE)</f>
        <v>0</v>
      </c>
      <c r="Y75" s="47">
        <f>VLOOKUP($A75,'1v -ostali'!$A$14:AD$517,Y$3,FALSE)</f>
        <v>0</v>
      </c>
      <c r="Z75" s="47">
        <f>VLOOKUP($A75,'1v -ostali'!$A$14:AD$517,Z$3,FALSE)</f>
        <v>0</v>
      </c>
      <c r="AA75" s="47">
        <f t="shared" si="9"/>
        <v>0</v>
      </c>
      <c r="AB75" s="47">
        <f>VLOOKUP($A75,'1v -ostali'!$A$14:AD$517,AB$3,FALSE)/12</f>
        <v>0</v>
      </c>
      <c r="AC75" s="47">
        <f>VLOOKUP($A75,'1v -ostali'!$A$14:AD$517,AC$3,FALSE)</f>
        <v>0</v>
      </c>
      <c r="AD75" s="47">
        <f>VLOOKUP($A75,'1v -ostali'!$A$14:AD$517,AD$3,FALSE)</f>
        <v>0</v>
      </c>
      <c r="AE75" s="47">
        <f>VLOOKUP($A75,'1v -ostali'!$A$14:AD$517,AE$3,FALSE)</f>
        <v>0</v>
      </c>
      <c r="AF75" s="47">
        <f t="shared" si="10"/>
        <v>0</v>
      </c>
      <c r="AG75" s="47">
        <f>VLOOKUP($A75,'1v -ostali'!$A$14:AD$517,AG$3,FALSE)/12</f>
        <v>0</v>
      </c>
      <c r="AH75" s="47">
        <f>VLOOKUP($A75,'1v -ostali'!$A$14:AD$517,AH$3,FALSE)</f>
        <v>0</v>
      </c>
      <c r="AI75" s="47">
        <f t="shared" si="11"/>
        <v>0</v>
      </c>
      <c r="AJ75" s="47">
        <f t="shared" si="12"/>
        <v>0</v>
      </c>
      <c r="AK75" s="47">
        <f>+IFERROR(AI75*(100+'1v -ostali'!$C$6)/100,"")</f>
        <v>0</v>
      </c>
      <c r="AL75" s="47">
        <f>+IFERROR(AJ75*(100+'1v -ostali'!$C$6)/100,"")</f>
        <v>0</v>
      </c>
    </row>
    <row r="76" spans="1:38" x14ac:dyDescent="0.2">
      <c r="A76">
        <f>+IF(MAX(A$5:A75)+1&lt;=A$1,A75+1,0)</f>
        <v>0</v>
      </c>
      <c r="B76" s="276">
        <f t="shared" si="13"/>
        <v>0</v>
      </c>
      <c r="C76">
        <f t="shared" si="14"/>
        <v>0</v>
      </c>
      <c r="D76" s="452">
        <f t="shared" si="15"/>
        <v>0</v>
      </c>
      <c r="E76">
        <f>IF(A76=0,0,+VLOOKUP($A76,'1v -ostali'!$A$14:$R$517,E$3,FALSE))</f>
        <v>0</v>
      </c>
      <c r="G76">
        <f>+VLOOKUP($A76,'1v -ostali'!$A$14:$R$517,G$3,FALSE)</f>
        <v>0</v>
      </c>
      <c r="H76">
        <f>+VLOOKUP($A76,'1v -ostali'!$A$14:$R$517,H$3,FALSE)</f>
        <v>0</v>
      </c>
      <c r="I76">
        <f>+VLOOKUP($A76,'1v -ostali'!$A$14:R$517,I$3,FALSE)</f>
        <v>0</v>
      </c>
      <c r="J76">
        <f>+VLOOKUP($A76,'1v -ostali'!$A$14:R$517,J$3,FALSE)</f>
        <v>0</v>
      </c>
      <c r="K76">
        <f>+VLOOKUP($A76,'1v -ostali'!$A$14:R$517,K$3,FALSE)</f>
        <v>0</v>
      </c>
      <c r="L76" t="str">
        <f>+IF(K76&gt;0,VLOOKUP($A76,'1v -ostali'!$A$14:R$517,L$3,FALSE),"")</f>
        <v/>
      </c>
      <c r="M76" t="str">
        <f>+IF(K76&gt;0,VLOOKUP($A76,'1v -ostali'!$A$14:R$517,M$3,FALSE),"")</f>
        <v/>
      </c>
      <c r="N76">
        <f>+VLOOKUP($A76,'1v -ostali'!$A$14:R$517,K$3,FALSE)</f>
        <v>0</v>
      </c>
      <c r="O76">
        <f>IF(K76&gt;0,"",VLOOKUP($A76,'1v -ostali'!$A$14:R$517,O$3,FALSE))</f>
        <v>0</v>
      </c>
      <c r="P76">
        <f>IF(K76&gt;0,"",VLOOKUP($A76,'1v -ostali'!$A$14:R$517,P$3,FALSE))</f>
        <v>0</v>
      </c>
      <c r="T76" s="47">
        <f>VLOOKUP($A76,'1v -ostali'!$A$14:AD$517,T$3,FALSE)</f>
        <v>0</v>
      </c>
      <c r="U76" s="47">
        <f>VLOOKUP($A76,'1v -ostali'!$A$14:AD$517,U$3,FALSE)</f>
        <v>0</v>
      </c>
      <c r="V76" s="47">
        <f t="shared" si="8"/>
        <v>0</v>
      </c>
      <c r="W76" s="47">
        <f>VLOOKUP($A76,'1v -ostali'!$A$14:AD$517,W$3,FALSE)/12</f>
        <v>0</v>
      </c>
      <c r="X76" s="47">
        <f>VLOOKUP($A76,'1v -ostali'!$A$14:AD$517,X$3,FALSE)</f>
        <v>0</v>
      </c>
      <c r="Y76" s="47">
        <f>VLOOKUP($A76,'1v -ostali'!$A$14:AD$517,Y$3,FALSE)</f>
        <v>0</v>
      </c>
      <c r="Z76" s="47">
        <f>VLOOKUP($A76,'1v -ostali'!$A$14:AD$517,Z$3,FALSE)</f>
        <v>0</v>
      </c>
      <c r="AA76" s="47">
        <f t="shared" si="9"/>
        <v>0</v>
      </c>
      <c r="AB76" s="47">
        <f>VLOOKUP($A76,'1v -ostali'!$A$14:AD$517,AB$3,FALSE)/12</f>
        <v>0</v>
      </c>
      <c r="AC76" s="47">
        <f>VLOOKUP($A76,'1v -ostali'!$A$14:AD$517,AC$3,FALSE)</f>
        <v>0</v>
      </c>
      <c r="AD76" s="47">
        <f>VLOOKUP($A76,'1v -ostali'!$A$14:AD$517,AD$3,FALSE)</f>
        <v>0</v>
      </c>
      <c r="AE76" s="47">
        <f>VLOOKUP($A76,'1v -ostali'!$A$14:AD$517,AE$3,FALSE)</f>
        <v>0</v>
      </c>
      <c r="AF76" s="47">
        <f t="shared" si="10"/>
        <v>0</v>
      </c>
      <c r="AG76" s="47">
        <f>VLOOKUP($A76,'1v -ostali'!$A$14:AD$517,AG$3,FALSE)/12</f>
        <v>0</v>
      </c>
      <c r="AH76" s="47">
        <f>VLOOKUP($A76,'1v -ostali'!$A$14:AD$517,AH$3,FALSE)</f>
        <v>0</v>
      </c>
      <c r="AI76" s="47">
        <f t="shared" si="11"/>
        <v>0</v>
      </c>
      <c r="AJ76" s="47">
        <f t="shared" si="12"/>
        <v>0</v>
      </c>
      <c r="AK76" s="47">
        <f>+IFERROR(AI76*(100+'1v -ostali'!$C$6)/100,"")</f>
        <v>0</v>
      </c>
      <c r="AL76" s="47">
        <f>+IFERROR(AJ76*(100+'1v -ostali'!$C$6)/100,"")</f>
        <v>0</v>
      </c>
    </row>
    <row r="77" spans="1:38" x14ac:dyDescent="0.2">
      <c r="A77">
        <f>+IF(MAX(A$5:A76)+1&lt;=A$1,A76+1,0)</f>
        <v>0</v>
      </c>
      <c r="B77" s="276">
        <f t="shared" si="13"/>
        <v>0</v>
      </c>
      <c r="C77">
        <f t="shared" si="14"/>
        <v>0</v>
      </c>
      <c r="D77" s="452">
        <f t="shared" si="15"/>
        <v>0</v>
      </c>
      <c r="E77">
        <f>IF(A77=0,0,+VLOOKUP($A77,'1v -ostali'!$A$14:$R$517,E$3,FALSE))</f>
        <v>0</v>
      </c>
      <c r="G77">
        <f>+VLOOKUP($A77,'1v -ostali'!$A$14:$R$517,G$3,FALSE)</f>
        <v>0</v>
      </c>
      <c r="H77">
        <f>+VLOOKUP($A77,'1v -ostali'!$A$14:$R$517,H$3,FALSE)</f>
        <v>0</v>
      </c>
      <c r="I77">
        <f>+VLOOKUP($A77,'1v -ostali'!$A$14:R$517,I$3,FALSE)</f>
        <v>0</v>
      </c>
      <c r="J77">
        <f>+VLOOKUP($A77,'1v -ostali'!$A$14:R$517,J$3,FALSE)</f>
        <v>0</v>
      </c>
      <c r="K77">
        <f>+VLOOKUP($A77,'1v -ostali'!$A$14:R$517,K$3,FALSE)</f>
        <v>0</v>
      </c>
      <c r="L77" t="str">
        <f>+IF(K77&gt;0,VLOOKUP($A77,'1v -ostali'!$A$14:R$517,L$3,FALSE),"")</f>
        <v/>
      </c>
      <c r="M77" t="str">
        <f>+IF(K77&gt;0,VLOOKUP($A77,'1v -ostali'!$A$14:R$517,M$3,FALSE),"")</f>
        <v/>
      </c>
      <c r="N77">
        <f>+VLOOKUP($A77,'1v -ostali'!$A$14:R$517,K$3,FALSE)</f>
        <v>0</v>
      </c>
      <c r="O77">
        <f>IF(K77&gt;0,"",VLOOKUP($A77,'1v -ostali'!$A$14:R$517,O$3,FALSE))</f>
        <v>0</v>
      </c>
      <c r="P77">
        <f>IF(K77&gt;0,"",VLOOKUP($A77,'1v -ostali'!$A$14:R$517,P$3,FALSE))</f>
        <v>0</v>
      </c>
      <c r="T77" s="47">
        <f>VLOOKUP($A77,'1v -ostali'!$A$14:AD$517,T$3,FALSE)</f>
        <v>0</v>
      </c>
      <c r="U77" s="47">
        <f>VLOOKUP($A77,'1v -ostali'!$A$14:AD$517,U$3,FALSE)</f>
        <v>0</v>
      </c>
      <c r="V77" s="47">
        <f t="shared" si="8"/>
        <v>0</v>
      </c>
      <c r="W77" s="47">
        <f>VLOOKUP($A77,'1v -ostali'!$A$14:AD$517,W$3,FALSE)/12</f>
        <v>0</v>
      </c>
      <c r="X77" s="47">
        <f>VLOOKUP($A77,'1v -ostali'!$A$14:AD$517,X$3,FALSE)</f>
        <v>0</v>
      </c>
      <c r="Y77" s="47">
        <f>VLOOKUP($A77,'1v -ostali'!$A$14:AD$517,Y$3,FALSE)</f>
        <v>0</v>
      </c>
      <c r="Z77" s="47">
        <f>VLOOKUP($A77,'1v -ostali'!$A$14:AD$517,Z$3,FALSE)</f>
        <v>0</v>
      </c>
      <c r="AA77" s="47">
        <f t="shared" si="9"/>
        <v>0</v>
      </c>
      <c r="AB77" s="47">
        <f>VLOOKUP($A77,'1v -ostali'!$A$14:AD$517,AB$3,FALSE)/12</f>
        <v>0</v>
      </c>
      <c r="AC77" s="47">
        <f>VLOOKUP($A77,'1v -ostali'!$A$14:AD$517,AC$3,FALSE)</f>
        <v>0</v>
      </c>
      <c r="AD77" s="47">
        <f>VLOOKUP($A77,'1v -ostali'!$A$14:AD$517,AD$3,FALSE)</f>
        <v>0</v>
      </c>
      <c r="AE77" s="47">
        <f>VLOOKUP($A77,'1v -ostali'!$A$14:AD$517,AE$3,FALSE)</f>
        <v>0</v>
      </c>
      <c r="AF77" s="47">
        <f t="shared" si="10"/>
        <v>0</v>
      </c>
      <c r="AG77" s="47">
        <f>VLOOKUP($A77,'1v -ostali'!$A$14:AD$517,AG$3,FALSE)/12</f>
        <v>0</v>
      </c>
      <c r="AH77" s="47">
        <f>VLOOKUP($A77,'1v -ostali'!$A$14:AD$517,AH$3,FALSE)</f>
        <v>0</v>
      </c>
      <c r="AI77" s="47">
        <f t="shared" si="11"/>
        <v>0</v>
      </c>
      <c r="AJ77" s="47">
        <f t="shared" si="12"/>
        <v>0</v>
      </c>
      <c r="AK77" s="47">
        <f>+IFERROR(AI77*(100+'1v -ostali'!$C$6)/100,"")</f>
        <v>0</v>
      </c>
      <c r="AL77" s="47">
        <f>+IFERROR(AJ77*(100+'1v -ostali'!$C$6)/100,"")</f>
        <v>0</v>
      </c>
    </row>
    <row r="78" spans="1:38" x14ac:dyDescent="0.2">
      <c r="A78">
        <f>+IF(MAX(A$5:A77)+1&lt;=A$1,A77+1,0)</f>
        <v>0</v>
      </c>
      <c r="B78" s="276">
        <f t="shared" si="13"/>
        <v>0</v>
      </c>
      <c r="C78">
        <f t="shared" si="14"/>
        <v>0</v>
      </c>
      <c r="D78" s="452">
        <f t="shared" si="15"/>
        <v>0</v>
      </c>
      <c r="E78">
        <f>IF(A78=0,0,+VLOOKUP($A78,'1v -ostali'!$A$14:$R$517,E$3,FALSE))</f>
        <v>0</v>
      </c>
      <c r="G78">
        <f>+VLOOKUP($A78,'1v -ostali'!$A$14:$R$517,G$3,FALSE)</f>
        <v>0</v>
      </c>
      <c r="H78">
        <f>+VLOOKUP($A78,'1v -ostali'!$A$14:$R$517,H$3,FALSE)</f>
        <v>0</v>
      </c>
      <c r="I78">
        <f>+VLOOKUP($A78,'1v -ostali'!$A$14:R$517,I$3,FALSE)</f>
        <v>0</v>
      </c>
      <c r="J78">
        <f>+VLOOKUP($A78,'1v -ostali'!$A$14:R$517,J$3,FALSE)</f>
        <v>0</v>
      </c>
      <c r="K78">
        <f>+VLOOKUP($A78,'1v -ostali'!$A$14:R$517,K$3,FALSE)</f>
        <v>0</v>
      </c>
      <c r="L78" t="str">
        <f>+IF(K78&gt;0,VLOOKUP($A78,'1v -ostali'!$A$14:R$517,L$3,FALSE),"")</f>
        <v/>
      </c>
      <c r="M78" t="str">
        <f>+IF(K78&gt;0,VLOOKUP($A78,'1v -ostali'!$A$14:R$517,M$3,FALSE),"")</f>
        <v/>
      </c>
      <c r="N78">
        <f>+VLOOKUP($A78,'1v -ostali'!$A$14:R$517,K$3,FALSE)</f>
        <v>0</v>
      </c>
      <c r="O78">
        <f>IF(K78&gt;0,"",VLOOKUP($A78,'1v -ostali'!$A$14:R$517,O$3,FALSE))</f>
        <v>0</v>
      </c>
      <c r="P78">
        <f>IF(K78&gt;0,"",VLOOKUP($A78,'1v -ostali'!$A$14:R$517,P$3,FALSE))</f>
        <v>0</v>
      </c>
      <c r="T78" s="47">
        <f>VLOOKUP($A78,'1v -ostali'!$A$14:AD$517,T$3,FALSE)</f>
        <v>0</v>
      </c>
      <c r="U78" s="47">
        <f>VLOOKUP($A78,'1v -ostali'!$A$14:AD$517,U$3,FALSE)</f>
        <v>0</v>
      </c>
      <c r="V78" s="47">
        <f t="shared" si="8"/>
        <v>0</v>
      </c>
      <c r="W78" s="47">
        <f>VLOOKUP($A78,'1v -ostali'!$A$14:AD$517,W$3,FALSE)/12</f>
        <v>0</v>
      </c>
      <c r="X78" s="47">
        <f>VLOOKUP($A78,'1v -ostali'!$A$14:AD$517,X$3,FALSE)</f>
        <v>0</v>
      </c>
      <c r="Y78" s="47">
        <f>VLOOKUP($A78,'1v -ostali'!$A$14:AD$517,Y$3,FALSE)</f>
        <v>0</v>
      </c>
      <c r="Z78" s="47">
        <f>VLOOKUP($A78,'1v -ostali'!$A$14:AD$517,Z$3,FALSE)</f>
        <v>0</v>
      </c>
      <c r="AA78" s="47">
        <f t="shared" si="9"/>
        <v>0</v>
      </c>
      <c r="AB78" s="47">
        <f>VLOOKUP($A78,'1v -ostali'!$A$14:AD$517,AB$3,FALSE)/12</f>
        <v>0</v>
      </c>
      <c r="AC78" s="47">
        <f>VLOOKUP($A78,'1v -ostali'!$A$14:AD$517,AC$3,FALSE)</f>
        <v>0</v>
      </c>
      <c r="AD78" s="47">
        <f>VLOOKUP($A78,'1v -ostali'!$A$14:AD$517,AD$3,FALSE)</f>
        <v>0</v>
      </c>
      <c r="AE78" s="47">
        <f>VLOOKUP($A78,'1v -ostali'!$A$14:AD$517,AE$3,FALSE)</f>
        <v>0</v>
      </c>
      <c r="AF78" s="47">
        <f t="shared" si="10"/>
        <v>0</v>
      </c>
      <c r="AG78" s="47">
        <f>VLOOKUP($A78,'1v -ostali'!$A$14:AD$517,AG$3,FALSE)/12</f>
        <v>0</v>
      </c>
      <c r="AH78" s="47">
        <f>VLOOKUP($A78,'1v -ostali'!$A$14:AD$517,AH$3,FALSE)</f>
        <v>0</v>
      </c>
      <c r="AI78" s="47">
        <f t="shared" si="11"/>
        <v>0</v>
      </c>
      <c r="AJ78" s="47">
        <f t="shared" si="12"/>
        <v>0</v>
      </c>
      <c r="AK78" s="47">
        <f>+IFERROR(AI78*(100+'1v -ostali'!$C$6)/100,"")</f>
        <v>0</v>
      </c>
      <c r="AL78" s="47">
        <f>+IFERROR(AJ78*(100+'1v -ostali'!$C$6)/100,"")</f>
        <v>0</v>
      </c>
    </row>
    <row r="79" spans="1:38" x14ac:dyDescent="0.2">
      <c r="A79">
        <f>+IF(MAX(A$5:A78)+1&lt;=A$1,A78+1,0)</f>
        <v>0</v>
      </c>
      <c r="B79" s="276">
        <f t="shared" si="13"/>
        <v>0</v>
      </c>
      <c r="C79">
        <f t="shared" si="14"/>
        <v>0</v>
      </c>
      <c r="D79" s="452">
        <f t="shared" si="15"/>
        <v>0</v>
      </c>
      <c r="E79">
        <f>IF(A79=0,0,+VLOOKUP($A79,'1v -ostali'!$A$14:$R$517,E$3,FALSE))</f>
        <v>0</v>
      </c>
      <c r="G79">
        <f>+VLOOKUP($A79,'1v -ostali'!$A$14:$R$517,G$3,FALSE)</f>
        <v>0</v>
      </c>
      <c r="H79">
        <f>+VLOOKUP($A79,'1v -ostali'!$A$14:$R$517,H$3,FALSE)</f>
        <v>0</v>
      </c>
      <c r="I79">
        <f>+VLOOKUP($A79,'1v -ostali'!$A$14:R$517,I$3,FALSE)</f>
        <v>0</v>
      </c>
      <c r="J79">
        <f>+VLOOKUP($A79,'1v -ostali'!$A$14:R$517,J$3,FALSE)</f>
        <v>0</v>
      </c>
      <c r="K79">
        <f>+VLOOKUP($A79,'1v -ostali'!$A$14:R$517,K$3,FALSE)</f>
        <v>0</v>
      </c>
      <c r="L79" t="str">
        <f>+IF(K79&gt;0,VLOOKUP($A79,'1v -ostali'!$A$14:R$517,L$3,FALSE),"")</f>
        <v/>
      </c>
      <c r="M79" t="str">
        <f>+IF(K79&gt;0,VLOOKUP($A79,'1v -ostali'!$A$14:R$517,M$3,FALSE),"")</f>
        <v/>
      </c>
      <c r="N79">
        <f>+VLOOKUP($A79,'1v -ostali'!$A$14:R$517,K$3,FALSE)</f>
        <v>0</v>
      </c>
      <c r="O79">
        <f>IF(K79&gt;0,"",VLOOKUP($A79,'1v -ostali'!$A$14:R$517,O$3,FALSE))</f>
        <v>0</v>
      </c>
      <c r="P79">
        <f>IF(K79&gt;0,"",VLOOKUP($A79,'1v -ostali'!$A$14:R$517,P$3,FALSE))</f>
        <v>0</v>
      </c>
      <c r="T79" s="47">
        <f>VLOOKUP($A79,'1v -ostali'!$A$14:AD$517,T$3,FALSE)</f>
        <v>0</v>
      </c>
      <c r="U79" s="47">
        <f>VLOOKUP($A79,'1v -ostali'!$A$14:AD$517,U$3,FALSE)</f>
        <v>0</v>
      </c>
      <c r="V79" s="47">
        <f t="shared" si="8"/>
        <v>0</v>
      </c>
      <c r="W79" s="47">
        <f>VLOOKUP($A79,'1v -ostali'!$A$14:AD$517,W$3,FALSE)/12</f>
        <v>0</v>
      </c>
      <c r="X79" s="47">
        <f>VLOOKUP($A79,'1v -ostali'!$A$14:AD$517,X$3,FALSE)</f>
        <v>0</v>
      </c>
      <c r="Y79" s="47">
        <f>VLOOKUP($A79,'1v -ostali'!$A$14:AD$517,Y$3,FALSE)</f>
        <v>0</v>
      </c>
      <c r="Z79" s="47">
        <f>VLOOKUP($A79,'1v -ostali'!$A$14:AD$517,Z$3,FALSE)</f>
        <v>0</v>
      </c>
      <c r="AA79" s="47">
        <f t="shared" si="9"/>
        <v>0</v>
      </c>
      <c r="AB79" s="47">
        <f>VLOOKUP($A79,'1v -ostali'!$A$14:AD$517,AB$3,FALSE)/12</f>
        <v>0</v>
      </c>
      <c r="AC79" s="47">
        <f>VLOOKUP($A79,'1v -ostali'!$A$14:AD$517,AC$3,FALSE)</f>
        <v>0</v>
      </c>
      <c r="AD79" s="47">
        <f>VLOOKUP($A79,'1v -ostali'!$A$14:AD$517,AD$3,FALSE)</f>
        <v>0</v>
      </c>
      <c r="AE79" s="47">
        <f>VLOOKUP($A79,'1v -ostali'!$A$14:AD$517,AE$3,FALSE)</f>
        <v>0</v>
      </c>
      <c r="AF79" s="47">
        <f t="shared" si="10"/>
        <v>0</v>
      </c>
      <c r="AG79" s="47">
        <f>VLOOKUP($A79,'1v -ostali'!$A$14:AD$517,AG$3,FALSE)/12</f>
        <v>0</v>
      </c>
      <c r="AH79" s="47">
        <f>VLOOKUP($A79,'1v -ostali'!$A$14:AD$517,AH$3,FALSE)</f>
        <v>0</v>
      </c>
      <c r="AI79" s="47">
        <f t="shared" si="11"/>
        <v>0</v>
      </c>
      <c r="AJ79" s="47">
        <f t="shared" si="12"/>
        <v>0</v>
      </c>
      <c r="AK79" s="47">
        <f>+IFERROR(AI79*(100+'1v -ostali'!$C$6)/100,"")</f>
        <v>0</v>
      </c>
      <c r="AL79" s="47">
        <f>+IFERROR(AJ79*(100+'1v -ostali'!$C$6)/100,"")</f>
        <v>0</v>
      </c>
    </row>
    <row r="80" spans="1:38" x14ac:dyDescent="0.2">
      <c r="A80">
        <f>+IF(MAX(A$5:A79)+1&lt;=A$1,A79+1,0)</f>
        <v>0</v>
      </c>
      <c r="B80" s="276">
        <f t="shared" si="13"/>
        <v>0</v>
      </c>
      <c r="C80">
        <f t="shared" si="14"/>
        <v>0</v>
      </c>
      <c r="D80" s="452">
        <f t="shared" si="15"/>
        <v>0</v>
      </c>
      <c r="E80">
        <f>IF(A80=0,0,+VLOOKUP($A80,'1v -ostali'!$A$14:$R$517,E$3,FALSE))</f>
        <v>0</v>
      </c>
      <c r="G80">
        <f>+VLOOKUP($A80,'1v -ostali'!$A$14:$R$517,G$3,FALSE)</f>
        <v>0</v>
      </c>
      <c r="H80">
        <f>+VLOOKUP($A80,'1v -ostali'!$A$14:$R$517,H$3,FALSE)</f>
        <v>0</v>
      </c>
      <c r="I80">
        <f>+VLOOKUP($A80,'1v -ostali'!$A$14:R$517,I$3,FALSE)</f>
        <v>0</v>
      </c>
      <c r="J80">
        <f>+VLOOKUP($A80,'1v -ostali'!$A$14:R$517,J$3,FALSE)</f>
        <v>0</v>
      </c>
      <c r="K80">
        <f>+VLOOKUP($A80,'1v -ostali'!$A$14:R$517,K$3,FALSE)</f>
        <v>0</v>
      </c>
      <c r="L80" t="str">
        <f>+IF(K80&gt;0,VLOOKUP($A80,'1v -ostali'!$A$14:R$517,L$3,FALSE),"")</f>
        <v/>
      </c>
      <c r="M80" t="str">
        <f>+IF(K80&gt;0,VLOOKUP($A80,'1v -ostali'!$A$14:R$517,M$3,FALSE),"")</f>
        <v/>
      </c>
      <c r="N80">
        <f>+VLOOKUP($A80,'1v -ostali'!$A$14:R$517,K$3,FALSE)</f>
        <v>0</v>
      </c>
      <c r="O80">
        <f>IF(K80&gt;0,"",VLOOKUP($A80,'1v -ostali'!$A$14:R$517,O$3,FALSE))</f>
        <v>0</v>
      </c>
      <c r="P80">
        <f>IF(K80&gt;0,"",VLOOKUP($A80,'1v -ostali'!$A$14:R$517,P$3,FALSE))</f>
        <v>0</v>
      </c>
      <c r="T80" s="47">
        <f>VLOOKUP($A80,'1v -ostali'!$A$14:AD$517,T$3,FALSE)</f>
        <v>0</v>
      </c>
      <c r="U80" s="47">
        <f>VLOOKUP($A80,'1v -ostali'!$A$14:AD$517,U$3,FALSE)</f>
        <v>0</v>
      </c>
      <c r="V80" s="47">
        <f t="shared" si="8"/>
        <v>0</v>
      </c>
      <c r="W80" s="47">
        <f>VLOOKUP($A80,'1v -ostali'!$A$14:AD$517,W$3,FALSE)/12</f>
        <v>0</v>
      </c>
      <c r="X80" s="47">
        <f>VLOOKUP($A80,'1v -ostali'!$A$14:AD$517,X$3,FALSE)</f>
        <v>0</v>
      </c>
      <c r="Y80" s="47">
        <f>VLOOKUP($A80,'1v -ostali'!$A$14:AD$517,Y$3,FALSE)</f>
        <v>0</v>
      </c>
      <c r="Z80" s="47">
        <f>VLOOKUP($A80,'1v -ostali'!$A$14:AD$517,Z$3,FALSE)</f>
        <v>0</v>
      </c>
      <c r="AA80" s="47">
        <f t="shared" si="9"/>
        <v>0</v>
      </c>
      <c r="AB80" s="47">
        <f>VLOOKUP($A80,'1v -ostali'!$A$14:AD$517,AB$3,FALSE)/12</f>
        <v>0</v>
      </c>
      <c r="AC80" s="47">
        <f>VLOOKUP($A80,'1v -ostali'!$A$14:AD$517,AC$3,FALSE)</f>
        <v>0</v>
      </c>
      <c r="AD80" s="47">
        <f>VLOOKUP($A80,'1v -ostali'!$A$14:AD$517,AD$3,FALSE)</f>
        <v>0</v>
      </c>
      <c r="AE80" s="47">
        <f>VLOOKUP($A80,'1v -ostali'!$A$14:AD$517,AE$3,FALSE)</f>
        <v>0</v>
      </c>
      <c r="AF80" s="47">
        <f t="shared" si="10"/>
        <v>0</v>
      </c>
      <c r="AG80" s="47">
        <f>VLOOKUP($A80,'1v -ostali'!$A$14:AD$517,AG$3,FALSE)/12</f>
        <v>0</v>
      </c>
      <c r="AH80" s="47">
        <f>VLOOKUP($A80,'1v -ostali'!$A$14:AD$517,AH$3,FALSE)</f>
        <v>0</v>
      </c>
      <c r="AI80" s="47">
        <f t="shared" si="11"/>
        <v>0</v>
      </c>
      <c r="AJ80" s="47">
        <f t="shared" si="12"/>
        <v>0</v>
      </c>
      <c r="AK80" s="47">
        <f>+IFERROR(AI80*(100+'1v -ostali'!$C$6)/100,"")</f>
        <v>0</v>
      </c>
      <c r="AL80" s="47">
        <f>+IFERROR(AJ80*(100+'1v -ostali'!$C$6)/100,"")</f>
        <v>0</v>
      </c>
    </row>
    <row r="81" spans="1:38" x14ac:dyDescent="0.2">
      <c r="A81">
        <f>+IF(MAX(A$5:A80)+1&lt;=A$1,A80+1,0)</f>
        <v>0</v>
      </c>
      <c r="B81" s="276">
        <f t="shared" si="13"/>
        <v>0</v>
      </c>
      <c r="C81">
        <f t="shared" si="14"/>
        <v>0</v>
      </c>
      <c r="D81" s="452">
        <f t="shared" si="15"/>
        <v>0</v>
      </c>
      <c r="E81">
        <f>IF(A81=0,0,+VLOOKUP($A81,'1v -ostali'!$A$14:$R$517,E$3,FALSE))</f>
        <v>0</v>
      </c>
      <c r="G81">
        <f>+VLOOKUP($A81,'1v -ostali'!$A$14:$R$517,G$3,FALSE)</f>
        <v>0</v>
      </c>
      <c r="H81">
        <f>+VLOOKUP($A81,'1v -ostali'!$A$14:$R$517,H$3,FALSE)</f>
        <v>0</v>
      </c>
      <c r="I81">
        <f>+VLOOKUP($A81,'1v -ostali'!$A$14:R$517,I$3,FALSE)</f>
        <v>0</v>
      </c>
      <c r="J81">
        <f>+VLOOKUP($A81,'1v -ostali'!$A$14:R$517,J$3,FALSE)</f>
        <v>0</v>
      </c>
      <c r="K81">
        <f>+VLOOKUP($A81,'1v -ostali'!$A$14:R$517,K$3,FALSE)</f>
        <v>0</v>
      </c>
      <c r="L81" t="str">
        <f>+IF(K81&gt;0,VLOOKUP($A81,'1v -ostali'!$A$14:R$517,L$3,FALSE),"")</f>
        <v/>
      </c>
      <c r="M81" t="str">
        <f>+IF(K81&gt;0,VLOOKUP($A81,'1v -ostali'!$A$14:R$517,M$3,FALSE),"")</f>
        <v/>
      </c>
      <c r="N81">
        <f>+VLOOKUP($A81,'1v -ostali'!$A$14:R$517,K$3,FALSE)</f>
        <v>0</v>
      </c>
      <c r="O81">
        <f>IF(K81&gt;0,"",VLOOKUP($A81,'1v -ostali'!$A$14:R$517,O$3,FALSE))</f>
        <v>0</v>
      </c>
      <c r="P81">
        <f>IF(K81&gt;0,"",VLOOKUP($A81,'1v -ostali'!$A$14:R$517,P$3,FALSE))</f>
        <v>0</v>
      </c>
      <c r="T81" s="47">
        <f>VLOOKUP($A81,'1v -ostali'!$A$14:AD$517,T$3,FALSE)</f>
        <v>0</v>
      </c>
      <c r="U81" s="47">
        <f>VLOOKUP($A81,'1v -ostali'!$A$14:AD$517,U$3,FALSE)</f>
        <v>0</v>
      </c>
      <c r="V81" s="47">
        <f t="shared" si="8"/>
        <v>0</v>
      </c>
      <c r="W81" s="47">
        <f>VLOOKUP($A81,'1v -ostali'!$A$14:AD$517,W$3,FALSE)/12</f>
        <v>0</v>
      </c>
      <c r="X81" s="47">
        <f>VLOOKUP($A81,'1v -ostali'!$A$14:AD$517,X$3,FALSE)</f>
        <v>0</v>
      </c>
      <c r="Y81" s="47">
        <f>VLOOKUP($A81,'1v -ostali'!$A$14:AD$517,Y$3,FALSE)</f>
        <v>0</v>
      </c>
      <c r="Z81" s="47">
        <f>VLOOKUP($A81,'1v -ostali'!$A$14:AD$517,Z$3,FALSE)</f>
        <v>0</v>
      </c>
      <c r="AA81" s="47">
        <f t="shared" si="9"/>
        <v>0</v>
      </c>
      <c r="AB81" s="47">
        <f>VLOOKUP($A81,'1v -ostali'!$A$14:AD$517,AB$3,FALSE)/12</f>
        <v>0</v>
      </c>
      <c r="AC81" s="47">
        <f>VLOOKUP($A81,'1v -ostali'!$A$14:AD$517,AC$3,FALSE)</f>
        <v>0</v>
      </c>
      <c r="AD81" s="47">
        <f>VLOOKUP($A81,'1v -ostali'!$A$14:AD$517,AD$3,FALSE)</f>
        <v>0</v>
      </c>
      <c r="AE81" s="47">
        <f>VLOOKUP($A81,'1v -ostali'!$A$14:AD$517,AE$3,FALSE)</f>
        <v>0</v>
      </c>
      <c r="AF81" s="47">
        <f t="shared" si="10"/>
        <v>0</v>
      </c>
      <c r="AG81" s="47">
        <f>VLOOKUP($A81,'1v -ostali'!$A$14:AD$517,AG$3,FALSE)/12</f>
        <v>0</v>
      </c>
      <c r="AH81" s="47">
        <f>VLOOKUP($A81,'1v -ostali'!$A$14:AD$517,AH$3,FALSE)</f>
        <v>0</v>
      </c>
      <c r="AI81" s="47">
        <f t="shared" si="11"/>
        <v>0</v>
      </c>
      <c r="AJ81" s="47">
        <f t="shared" si="12"/>
        <v>0</v>
      </c>
      <c r="AK81" s="47">
        <f>+IFERROR(AI81*(100+'1v -ostali'!$C$6)/100,"")</f>
        <v>0</v>
      </c>
      <c r="AL81" s="47">
        <f>+IFERROR(AJ81*(100+'1v -ostali'!$C$6)/100,"")</f>
        <v>0</v>
      </c>
    </row>
    <row r="82" spans="1:38" x14ac:dyDescent="0.2">
      <c r="A82">
        <f>+IF(MAX(A$5:A81)+1&lt;=A$1,A81+1,0)</f>
        <v>0</v>
      </c>
      <c r="B82" s="276">
        <f t="shared" si="13"/>
        <v>0</v>
      </c>
      <c r="C82">
        <f t="shared" si="14"/>
        <v>0</v>
      </c>
      <c r="D82" s="452">
        <f t="shared" si="15"/>
        <v>0</v>
      </c>
      <c r="E82">
        <f>IF(A82=0,0,+VLOOKUP($A82,'1v -ostali'!$A$14:$R$517,E$3,FALSE))</f>
        <v>0</v>
      </c>
      <c r="G82">
        <f>+VLOOKUP($A82,'1v -ostali'!$A$14:$R$517,G$3,FALSE)</f>
        <v>0</v>
      </c>
      <c r="H82">
        <f>+VLOOKUP($A82,'1v -ostali'!$A$14:$R$517,H$3,FALSE)</f>
        <v>0</v>
      </c>
      <c r="I82">
        <f>+VLOOKUP($A82,'1v -ostali'!$A$14:R$517,I$3,FALSE)</f>
        <v>0</v>
      </c>
      <c r="J82">
        <f>+VLOOKUP($A82,'1v -ostali'!$A$14:R$517,J$3,FALSE)</f>
        <v>0</v>
      </c>
      <c r="K82">
        <f>+VLOOKUP($A82,'1v -ostali'!$A$14:R$517,K$3,FALSE)</f>
        <v>0</v>
      </c>
      <c r="L82" t="str">
        <f>+IF(K82&gt;0,VLOOKUP($A82,'1v -ostali'!$A$14:R$517,L$3,FALSE),"")</f>
        <v/>
      </c>
      <c r="M82" t="str">
        <f>+IF(K82&gt;0,VLOOKUP($A82,'1v -ostali'!$A$14:R$517,M$3,FALSE),"")</f>
        <v/>
      </c>
      <c r="N82">
        <f>+VLOOKUP($A82,'1v -ostali'!$A$14:R$517,K$3,FALSE)</f>
        <v>0</v>
      </c>
      <c r="O82">
        <f>IF(K82&gt;0,"",VLOOKUP($A82,'1v -ostali'!$A$14:R$517,O$3,FALSE))</f>
        <v>0</v>
      </c>
      <c r="P82">
        <f>IF(K82&gt;0,"",VLOOKUP($A82,'1v -ostali'!$A$14:R$517,P$3,FALSE))</f>
        <v>0</v>
      </c>
      <c r="T82" s="47">
        <f>VLOOKUP($A82,'1v -ostali'!$A$14:AD$517,T$3,FALSE)</f>
        <v>0</v>
      </c>
      <c r="U82" s="47">
        <f>VLOOKUP($A82,'1v -ostali'!$A$14:AD$517,U$3,FALSE)</f>
        <v>0</v>
      </c>
      <c r="V82" s="47">
        <f t="shared" si="8"/>
        <v>0</v>
      </c>
      <c r="W82" s="47">
        <f>VLOOKUP($A82,'1v -ostali'!$A$14:AD$517,W$3,FALSE)/12</f>
        <v>0</v>
      </c>
      <c r="X82" s="47">
        <f>VLOOKUP($A82,'1v -ostali'!$A$14:AD$517,X$3,FALSE)</f>
        <v>0</v>
      </c>
      <c r="Y82" s="47">
        <f>VLOOKUP($A82,'1v -ostali'!$A$14:AD$517,Y$3,FALSE)</f>
        <v>0</v>
      </c>
      <c r="Z82" s="47">
        <f>VLOOKUP($A82,'1v -ostali'!$A$14:AD$517,Z$3,FALSE)</f>
        <v>0</v>
      </c>
      <c r="AA82" s="47">
        <f t="shared" si="9"/>
        <v>0</v>
      </c>
      <c r="AB82" s="47">
        <f>VLOOKUP($A82,'1v -ostali'!$A$14:AD$517,AB$3,FALSE)/12</f>
        <v>0</v>
      </c>
      <c r="AC82" s="47">
        <f>VLOOKUP($A82,'1v -ostali'!$A$14:AD$517,AC$3,FALSE)</f>
        <v>0</v>
      </c>
      <c r="AD82" s="47">
        <f>VLOOKUP($A82,'1v -ostali'!$A$14:AD$517,AD$3,FALSE)</f>
        <v>0</v>
      </c>
      <c r="AE82" s="47">
        <f>VLOOKUP($A82,'1v -ostali'!$A$14:AD$517,AE$3,FALSE)</f>
        <v>0</v>
      </c>
      <c r="AF82" s="47">
        <f t="shared" si="10"/>
        <v>0</v>
      </c>
      <c r="AG82" s="47">
        <f>VLOOKUP($A82,'1v -ostali'!$A$14:AD$517,AG$3,FALSE)/12</f>
        <v>0</v>
      </c>
      <c r="AH82" s="47">
        <f>VLOOKUP($A82,'1v -ostali'!$A$14:AD$517,AH$3,FALSE)</f>
        <v>0</v>
      </c>
      <c r="AI82" s="47">
        <f t="shared" si="11"/>
        <v>0</v>
      </c>
      <c r="AJ82" s="47">
        <f t="shared" si="12"/>
        <v>0</v>
      </c>
      <c r="AK82" s="47">
        <f>+IFERROR(AI82*(100+'1v -ostali'!$C$6)/100,"")</f>
        <v>0</v>
      </c>
      <c r="AL82" s="47">
        <f>+IFERROR(AJ82*(100+'1v -ostali'!$C$6)/100,"")</f>
        <v>0</v>
      </c>
    </row>
    <row r="83" spans="1:38" x14ac:dyDescent="0.2">
      <c r="A83">
        <f>+IF(MAX(A$5:A82)+1&lt;=A$1,A82+1,0)</f>
        <v>0</v>
      </c>
      <c r="B83" s="276">
        <f t="shared" si="13"/>
        <v>0</v>
      </c>
      <c r="C83">
        <f t="shared" si="14"/>
        <v>0</v>
      </c>
      <c r="D83" s="452">
        <f t="shared" si="15"/>
        <v>0</v>
      </c>
      <c r="E83">
        <f>IF(A83=0,0,+VLOOKUP($A83,'1v -ostali'!$A$14:$R$517,E$3,FALSE))</f>
        <v>0</v>
      </c>
      <c r="G83">
        <f>+VLOOKUP($A83,'1v -ostali'!$A$14:$R$517,G$3,FALSE)</f>
        <v>0</v>
      </c>
      <c r="H83">
        <f>+VLOOKUP($A83,'1v -ostali'!$A$14:$R$517,H$3,FALSE)</f>
        <v>0</v>
      </c>
      <c r="I83">
        <f>+VLOOKUP($A83,'1v -ostali'!$A$14:R$517,I$3,FALSE)</f>
        <v>0</v>
      </c>
      <c r="J83">
        <f>+VLOOKUP($A83,'1v -ostali'!$A$14:R$517,J$3,FALSE)</f>
        <v>0</v>
      </c>
      <c r="K83">
        <f>+VLOOKUP($A83,'1v -ostali'!$A$14:R$517,K$3,FALSE)</f>
        <v>0</v>
      </c>
      <c r="L83" t="str">
        <f>+IF(K83&gt;0,VLOOKUP($A83,'1v -ostali'!$A$14:R$517,L$3,FALSE),"")</f>
        <v/>
      </c>
      <c r="M83" t="str">
        <f>+IF(K83&gt;0,VLOOKUP($A83,'1v -ostali'!$A$14:R$517,M$3,FALSE),"")</f>
        <v/>
      </c>
      <c r="N83">
        <f>+VLOOKUP($A83,'1v -ostali'!$A$14:R$517,K$3,FALSE)</f>
        <v>0</v>
      </c>
      <c r="O83">
        <f>IF(K83&gt;0,"",VLOOKUP($A83,'1v -ostali'!$A$14:R$517,O$3,FALSE))</f>
        <v>0</v>
      </c>
      <c r="P83">
        <f>IF(K83&gt;0,"",VLOOKUP($A83,'1v -ostali'!$A$14:R$517,P$3,FALSE))</f>
        <v>0</v>
      </c>
      <c r="T83" s="47">
        <f>VLOOKUP($A83,'1v -ostali'!$A$14:AD$517,T$3,FALSE)</f>
        <v>0</v>
      </c>
      <c r="U83" s="47">
        <f>VLOOKUP($A83,'1v -ostali'!$A$14:AD$517,U$3,FALSE)</f>
        <v>0</v>
      </c>
      <c r="V83" s="47">
        <f t="shared" si="8"/>
        <v>0</v>
      </c>
      <c r="W83" s="47">
        <f>VLOOKUP($A83,'1v -ostali'!$A$14:AD$517,W$3,FALSE)/12</f>
        <v>0</v>
      </c>
      <c r="X83" s="47">
        <f>VLOOKUP($A83,'1v -ostali'!$A$14:AD$517,X$3,FALSE)</f>
        <v>0</v>
      </c>
      <c r="Y83" s="47">
        <f>VLOOKUP($A83,'1v -ostali'!$A$14:AD$517,Y$3,FALSE)</f>
        <v>0</v>
      </c>
      <c r="Z83" s="47">
        <f>VLOOKUP($A83,'1v -ostali'!$A$14:AD$517,Z$3,FALSE)</f>
        <v>0</v>
      </c>
      <c r="AA83" s="47">
        <f t="shared" si="9"/>
        <v>0</v>
      </c>
      <c r="AB83" s="47">
        <f>VLOOKUP($A83,'1v -ostali'!$A$14:AD$517,AB$3,FALSE)/12</f>
        <v>0</v>
      </c>
      <c r="AC83" s="47">
        <f>VLOOKUP($A83,'1v -ostali'!$A$14:AD$517,AC$3,FALSE)</f>
        <v>0</v>
      </c>
      <c r="AD83" s="47">
        <f>VLOOKUP($A83,'1v -ostali'!$A$14:AD$517,AD$3,FALSE)</f>
        <v>0</v>
      </c>
      <c r="AE83" s="47">
        <f>VLOOKUP($A83,'1v -ostali'!$A$14:AD$517,AE$3,FALSE)</f>
        <v>0</v>
      </c>
      <c r="AF83" s="47">
        <f t="shared" si="10"/>
        <v>0</v>
      </c>
      <c r="AG83" s="47">
        <f>VLOOKUP($A83,'1v -ostali'!$A$14:AD$517,AG$3,FALSE)/12</f>
        <v>0</v>
      </c>
      <c r="AH83" s="47">
        <f>VLOOKUP($A83,'1v -ostali'!$A$14:AD$517,AH$3,FALSE)</f>
        <v>0</v>
      </c>
      <c r="AI83" s="47">
        <f t="shared" si="11"/>
        <v>0</v>
      </c>
      <c r="AJ83" s="47">
        <f t="shared" si="12"/>
        <v>0</v>
      </c>
      <c r="AK83" s="47">
        <f>+IFERROR(AI83*(100+'1v -ostali'!$C$6)/100,"")</f>
        <v>0</v>
      </c>
      <c r="AL83" s="47">
        <f>+IFERROR(AJ83*(100+'1v -ostali'!$C$6)/100,"")</f>
        <v>0</v>
      </c>
    </row>
    <row r="84" spans="1:38" x14ac:dyDescent="0.2">
      <c r="A84">
        <f>+IF(MAX(A$5:A83)+1&lt;=A$1,A83+1,0)</f>
        <v>0</v>
      </c>
      <c r="B84" s="276">
        <f t="shared" ref="B84:B147" si="16">+IF(A84&gt;0,B83,0)</f>
        <v>0</v>
      </c>
      <c r="C84">
        <f t="shared" ref="C84:C147" si="17">+IF(B84&gt;0,C83,0)</f>
        <v>0</v>
      </c>
      <c r="D84" s="452">
        <f t="shared" ref="D84:D147" si="18">+IF(C84&gt;0,D83,0)</f>
        <v>0</v>
      </c>
      <c r="E84">
        <f>IF(A84=0,0,+VLOOKUP($A84,'1v -ostali'!$A$14:$R$517,E$3,FALSE))</f>
        <v>0</v>
      </c>
      <c r="G84">
        <f>+VLOOKUP($A84,'1v -ostali'!$A$14:$R$517,G$3,FALSE)</f>
        <v>0</v>
      </c>
      <c r="H84">
        <f>+VLOOKUP($A84,'1v -ostali'!$A$14:$R$517,H$3,FALSE)</f>
        <v>0</v>
      </c>
      <c r="I84">
        <f>+VLOOKUP($A84,'1v -ostali'!$A$14:R$517,I$3,FALSE)</f>
        <v>0</v>
      </c>
      <c r="J84">
        <f>+VLOOKUP($A84,'1v -ostali'!$A$14:R$517,J$3,FALSE)</f>
        <v>0</v>
      </c>
      <c r="K84">
        <f>+VLOOKUP($A84,'1v -ostali'!$A$14:R$517,K$3,FALSE)</f>
        <v>0</v>
      </c>
      <c r="L84" t="str">
        <f>+IF(K84&gt;0,VLOOKUP($A84,'1v -ostali'!$A$14:R$517,L$3,FALSE),"")</f>
        <v/>
      </c>
      <c r="M84" t="str">
        <f>+IF(K84&gt;0,VLOOKUP($A84,'1v -ostali'!$A$14:R$517,M$3,FALSE),"")</f>
        <v/>
      </c>
      <c r="N84">
        <f>+VLOOKUP($A84,'1v -ostali'!$A$14:R$517,K$3,FALSE)</f>
        <v>0</v>
      </c>
      <c r="O84">
        <f>IF(K84&gt;0,"",VLOOKUP($A84,'1v -ostali'!$A$14:R$517,O$3,FALSE))</f>
        <v>0</v>
      </c>
      <c r="P84">
        <f>IF(K84&gt;0,"",VLOOKUP($A84,'1v -ostali'!$A$14:R$517,P$3,FALSE))</f>
        <v>0</v>
      </c>
      <c r="T84" s="47">
        <f>VLOOKUP($A84,'1v -ostali'!$A$14:AD$517,T$3,FALSE)</f>
        <v>0</v>
      </c>
      <c r="U84" s="47">
        <f>VLOOKUP($A84,'1v -ostali'!$A$14:AD$517,U$3,FALSE)</f>
        <v>0</v>
      </c>
      <c r="V84" s="47">
        <f t="shared" si="8"/>
        <v>0</v>
      </c>
      <c r="W84" s="47">
        <f>VLOOKUP($A84,'1v -ostali'!$A$14:AD$517,W$3,FALSE)/12</f>
        <v>0</v>
      </c>
      <c r="X84" s="47">
        <f>VLOOKUP($A84,'1v -ostali'!$A$14:AD$517,X$3,FALSE)</f>
        <v>0</v>
      </c>
      <c r="Y84" s="47">
        <f>VLOOKUP($A84,'1v -ostali'!$A$14:AD$517,Y$3,FALSE)</f>
        <v>0</v>
      </c>
      <c r="Z84" s="47">
        <f>VLOOKUP($A84,'1v -ostali'!$A$14:AD$517,Z$3,FALSE)</f>
        <v>0</v>
      </c>
      <c r="AA84" s="47">
        <f t="shared" si="9"/>
        <v>0</v>
      </c>
      <c r="AB84" s="47">
        <f>VLOOKUP($A84,'1v -ostali'!$A$14:AD$517,AB$3,FALSE)/12</f>
        <v>0</v>
      </c>
      <c r="AC84" s="47">
        <f>VLOOKUP($A84,'1v -ostali'!$A$14:AD$517,AC$3,FALSE)</f>
        <v>0</v>
      </c>
      <c r="AD84" s="47">
        <f>VLOOKUP($A84,'1v -ostali'!$A$14:AD$517,AD$3,FALSE)</f>
        <v>0</v>
      </c>
      <c r="AE84" s="47">
        <f>VLOOKUP($A84,'1v -ostali'!$A$14:AD$517,AE$3,FALSE)</f>
        <v>0</v>
      </c>
      <c r="AF84" s="47">
        <f t="shared" si="10"/>
        <v>0</v>
      </c>
      <c r="AG84" s="47">
        <f>VLOOKUP($A84,'1v -ostali'!$A$14:AD$517,AG$3,FALSE)/12</f>
        <v>0</v>
      </c>
      <c r="AH84" s="47">
        <f>VLOOKUP($A84,'1v -ostali'!$A$14:AD$517,AH$3,FALSE)</f>
        <v>0</v>
      </c>
      <c r="AI84" s="47">
        <f t="shared" si="11"/>
        <v>0</v>
      </c>
      <c r="AJ84" s="47">
        <f t="shared" si="12"/>
        <v>0</v>
      </c>
      <c r="AK84" s="47">
        <f>+IFERROR(AI84*(100+'1v -ostali'!$C$6)/100,"")</f>
        <v>0</v>
      </c>
      <c r="AL84" s="47">
        <f>+IFERROR(AJ84*(100+'1v -ostali'!$C$6)/100,"")</f>
        <v>0</v>
      </c>
    </row>
    <row r="85" spans="1:38" x14ac:dyDescent="0.2">
      <c r="A85">
        <f>+IF(MAX(A$5:A84)+1&lt;=A$1,A84+1,0)</f>
        <v>0</v>
      </c>
      <c r="B85" s="276">
        <f t="shared" si="16"/>
        <v>0</v>
      </c>
      <c r="C85">
        <f t="shared" si="17"/>
        <v>0</v>
      </c>
      <c r="D85" s="452">
        <f t="shared" si="18"/>
        <v>0</v>
      </c>
      <c r="E85">
        <f>IF(A85=0,0,+VLOOKUP($A85,'1v -ostali'!$A$14:$R$517,E$3,FALSE))</f>
        <v>0</v>
      </c>
      <c r="G85">
        <f>+VLOOKUP($A85,'1v -ostali'!$A$14:$R$517,G$3,FALSE)</f>
        <v>0</v>
      </c>
      <c r="H85">
        <f>+VLOOKUP($A85,'1v -ostali'!$A$14:$R$517,H$3,FALSE)</f>
        <v>0</v>
      </c>
      <c r="I85">
        <f>+VLOOKUP($A85,'1v -ostali'!$A$14:R$517,I$3,FALSE)</f>
        <v>0</v>
      </c>
      <c r="J85">
        <f>+VLOOKUP($A85,'1v -ostali'!$A$14:R$517,J$3,FALSE)</f>
        <v>0</v>
      </c>
      <c r="K85">
        <f>+VLOOKUP($A85,'1v -ostali'!$A$14:R$517,K$3,FALSE)</f>
        <v>0</v>
      </c>
      <c r="L85" t="str">
        <f>+IF(K85&gt;0,VLOOKUP($A85,'1v -ostali'!$A$14:R$517,L$3,FALSE),"")</f>
        <v/>
      </c>
      <c r="M85" t="str">
        <f>+IF(K85&gt;0,VLOOKUP($A85,'1v -ostali'!$A$14:R$517,M$3,FALSE),"")</f>
        <v/>
      </c>
      <c r="N85">
        <f>+VLOOKUP($A85,'1v -ostali'!$A$14:R$517,K$3,FALSE)</f>
        <v>0</v>
      </c>
      <c r="O85">
        <f>IF(K85&gt;0,"",VLOOKUP($A85,'1v -ostali'!$A$14:R$517,O$3,FALSE))</f>
        <v>0</v>
      </c>
      <c r="P85">
        <f>IF(K85&gt;0,"",VLOOKUP($A85,'1v -ostali'!$A$14:R$517,P$3,FALSE))</f>
        <v>0</v>
      </c>
      <c r="T85" s="47">
        <f>VLOOKUP($A85,'1v -ostali'!$A$14:AD$517,T$3,FALSE)</f>
        <v>0</v>
      </c>
      <c r="U85" s="47">
        <f>VLOOKUP($A85,'1v -ostali'!$A$14:AD$517,U$3,FALSE)</f>
        <v>0</v>
      </c>
      <c r="V85" s="47">
        <f t="shared" si="8"/>
        <v>0</v>
      </c>
      <c r="W85" s="47">
        <f>VLOOKUP($A85,'1v -ostali'!$A$14:AD$517,W$3,FALSE)/12</f>
        <v>0</v>
      </c>
      <c r="X85" s="47">
        <f>VLOOKUP($A85,'1v -ostali'!$A$14:AD$517,X$3,FALSE)</f>
        <v>0</v>
      </c>
      <c r="Y85" s="47">
        <f>VLOOKUP($A85,'1v -ostali'!$A$14:AD$517,Y$3,FALSE)</f>
        <v>0</v>
      </c>
      <c r="Z85" s="47">
        <f>VLOOKUP($A85,'1v -ostali'!$A$14:AD$517,Z$3,FALSE)</f>
        <v>0</v>
      </c>
      <c r="AA85" s="47">
        <f t="shared" si="9"/>
        <v>0</v>
      </c>
      <c r="AB85" s="47">
        <f>VLOOKUP($A85,'1v -ostali'!$A$14:AD$517,AB$3,FALSE)/12</f>
        <v>0</v>
      </c>
      <c r="AC85" s="47">
        <f>VLOOKUP($A85,'1v -ostali'!$A$14:AD$517,AC$3,FALSE)</f>
        <v>0</v>
      </c>
      <c r="AD85" s="47">
        <f>VLOOKUP($A85,'1v -ostali'!$A$14:AD$517,AD$3,FALSE)</f>
        <v>0</v>
      </c>
      <c r="AE85" s="47">
        <f>VLOOKUP($A85,'1v -ostali'!$A$14:AD$517,AE$3,FALSE)</f>
        <v>0</v>
      </c>
      <c r="AF85" s="47">
        <f t="shared" si="10"/>
        <v>0</v>
      </c>
      <c r="AG85" s="47">
        <f>VLOOKUP($A85,'1v -ostali'!$A$14:AD$517,AG$3,FALSE)/12</f>
        <v>0</v>
      </c>
      <c r="AH85" s="47">
        <f>VLOOKUP($A85,'1v -ostali'!$A$14:AD$517,AH$3,FALSE)</f>
        <v>0</v>
      </c>
      <c r="AI85" s="47">
        <f t="shared" si="11"/>
        <v>0</v>
      </c>
      <c r="AJ85" s="47">
        <f t="shared" si="12"/>
        <v>0</v>
      </c>
      <c r="AK85" s="47">
        <f>+IFERROR(AI85*(100+'1v -ostali'!$C$6)/100,"")</f>
        <v>0</v>
      </c>
      <c r="AL85" s="47">
        <f>+IFERROR(AJ85*(100+'1v -ostali'!$C$6)/100,"")</f>
        <v>0</v>
      </c>
    </row>
    <row r="86" spans="1:38" x14ac:dyDescent="0.2">
      <c r="A86">
        <f>+IF(MAX(A$5:A85)+1&lt;=A$1,A85+1,0)</f>
        <v>0</v>
      </c>
      <c r="B86" s="276">
        <f t="shared" si="16"/>
        <v>0</v>
      </c>
      <c r="C86">
        <f t="shared" si="17"/>
        <v>0</v>
      </c>
      <c r="D86" s="452">
        <f t="shared" si="18"/>
        <v>0</v>
      </c>
      <c r="E86">
        <f>IF(A86=0,0,+VLOOKUP($A86,'1v -ostali'!$A$14:$R$517,E$3,FALSE))</f>
        <v>0</v>
      </c>
      <c r="G86">
        <f>+VLOOKUP($A86,'1v -ostali'!$A$14:$R$517,G$3,FALSE)</f>
        <v>0</v>
      </c>
      <c r="H86">
        <f>+VLOOKUP($A86,'1v -ostali'!$A$14:$R$517,H$3,FALSE)</f>
        <v>0</v>
      </c>
      <c r="I86">
        <f>+VLOOKUP($A86,'1v -ostali'!$A$14:R$517,I$3,FALSE)</f>
        <v>0</v>
      </c>
      <c r="J86">
        <f>+VLOOKUP($A86,'1v -ostali'!$A$14:R$517,J$3,FALSE)</f>
        <v>0</v>
      </c>
      <c r="K86">
        <f>+VLOOKUP($A86,'1v -ostali'!$A$14:R$517,K$3,FALSE)</f>
        <v>0</v>
      </c>
      <c r="L86" t="str">
        <f>+IF(K86&gt;0,VLOOKUP($A86,'1v -ostali'!$A$14:R$517,L$3,FALSE),"")</f>
        <v/>
      </c>
      <c r="M86" t="str">
        <f>+IF(K86&gt;0,VLOOKUP($A86,'1v -ostali'!$A$14:R$517,M$3,FALSE),"")</f>
        <v/>
      </c>
      <c r="N86">
        <f>+VLOOKUP($A86,'1v -ostali'!$A$14:R$517,K$3,FALSE)</f>
        <v>0</v>
      </c>
      <c r="O86">
        <f>IF(K86&gt;0,"",VLOOKUP($A86,'1v -ostali'!$A$14:R$517,O$3,FALSE))</f>
        <v>0</v>
      </c>
      <c r="P86">
        <f>IF(K86&gt;0,"",VLOOKUP($A86,'1v -ostali'!$A$14:R$517,P$3,FALSE))</f>
        <v>0</v>
      </c>
      <c r="T86" s="47">
        <f>VLOOKUP($A86,'1v -ostali'!$A$14:AD$517,T$3,FALSE)</f>
        <v>0</v>
      </c>
      <c r="U86" s="47">
        <f>VLOOKUP($A86,'1v -ostali'!$A$14:AD$517,U$3,FALSE)</f>
        <v>0</v>
      </c>
      <c r="V86" s="47">
        <f t="shared" si="8"/>
        <v>0</v>
      </c>
      <c r="W86" s="47">
        <f>VLOOKUP($A86,'1v -ostali'!$A$14:AD$517,W$3,FALSE)/12</f>
        <v>0</v>
      </c>
      <c r="X86" s="47">
        <f>VLOOKUP($A86,'1v -ostali'!$A$14:AD$517,X$3,FALSE)</f>
        <v>0</v>
      </c>
      <c r="Y86" s="47">
        <f>VLOOKUP($A86,'1v -ostali'!$A$14:AD$517,Y$3,FALSE)</f>
        <v>0</v>
      </c>
      <c r="Z86" s="47">
        <f>VLOOKUP($A86,'1v -ostali'!$A$14:AD$517,Z$3,FALSE)</f>
        <v>0</v>
      </c>
      <c r="AA86" s="47">
        <f t="shared" si="9"/>
        <v>0</v>
      </c>
      <c r="AB86" s="47">
        <f>VLOOKUP($A86,'1v -ostali'!$A$14:AD$517,AB$3,FALSE)/12</f>
        <v>0</v>
      </c>
      <c r="AC86" s="47">
        <f>VLOOKUP($A86,'1v -ostali'!$A$14:AD$517,AC$3,FALSE)</f>
        <v>0</v>
      </c>
      <c r="AD86" s="47">
        <f>VLOOKUP($A86,'1v -ostali'!$A$14:AD$517,AD$3,FALSE)</f>
        <v>0</v>
      </c>
      <c r="AE86" s="47">
        <f>VLOOKUP($A86,'1v -ostali'!$A$14:AD$517,AE$3,FALSE)</f>
        <v>0</v>
      </c>
      <c r="AF86" s="47">
        <f t="shared" si="10"/>
        <v>0</v>
      </c>
      <c r="AG86" s="47">
        <f>VLOOKUP($A86,'1v -ostali'!$A$14:AD$517,AG$3,FALSE)/12</f>
        <v>0</v>
      </c>
      <c r="AH86" s="47">
        <f>VLOOKUP($A86,'1v -ostali'!$A$14:AD$517,AH$3,FALSE)</f>
        <v>0</v>
      </c>
      <c r="AI86" s="47">
        <f t="shared" si="11"/>
        <v>0</v>
      </c>
      <c r="AJ86" s="47">
        <f t="shared" si="12"/>
        <v>0</v>
      </c>
      <c r="AK86" s="47">
        <f>+IFERROR(AI86*(100+'1v -ostali'!$C$6)/100,"")</f>
        <v>0</v>
      </c>
      <c r="AL86" s="47">
        <f>+IFERROR(AJ86*(100+'1v -ostali'!$C$6)/100,"")</f>
        <v>0</v>
      </c>
    </row>
    <row r="87" spans="1:38" x14ac:dyDescent="0.2">
      <c r="A87">
        <f>+IF(MAX(A$5:A86)+1&lt;=A$1,A86+1,0)</f>
        <v>0</v>
      </c>
      <c r="B87" s="276">
        <f t="shared" si="16"/>
        <v>0</v>
      </c>
      <c r="C87">
        <f t="shared" si="17"/>
        <v>0</v>
      </c>
      <c r="D87" s="452">
        <f t="shared" si="18"/>
        <v>0</v>
      </c>
      <c r="E87">
        <f>IF(A87=0,0,+VLOOKUP($A87,'1v -ostali'!$A$14:$R$517,E$3,FALSE))</f>
        <v>0</v>
      </c>
      <c r="G87">
        <f>+VLOOKUP($A87,'1v -ostali'!$A$14:$R$517,G$3,FALSE)</f>
        <v>0</v>
      </c>
      <c r="H87">
        <f>+VLOOKUP($A87,'1v -ostali'!$A$14:$R$517,H$3,FALSE)</f>
        <v>0</v>
      </c>
      <c r="I87">
        <f>+VLOOKUP($A87,'1v -ostali'!$A$14:R$517,I$3,FALSE)</f>
        <v>0</v>
      </c>
      <c r="J87">
        <f>+VLOOKUP($A87,'1v -ostali'!$A$14:R$517,J$3,FALSE)</f>
        <v>0</v>
      </c>
      <c r="K87">
        <f>+VLOOKUP($A87,'1v -ostali'!$A$14:R$517,K$3,FALSE)</f>
        <v>0</v>
      </c>
      <c r="L87" t="str">
        <f>+IF(K87&gt;0,VLOOKUP($A87,'1v -ostali'!$A$14:R$517,L$3,FALSE),"")</f>
        <v/>
      </c>
      <c r="M87" t="str">
        <f>+IF(K87&gt;0,VLOOKUP($A87,'1v -ostali'!$A$14:R$517,M$3,FALSE),"")</f>
        <v/>
      </c>
      <c r="N87">
        <f>+VLOOKUP($A87,'1v -ostali'!$A$14:R$517,K$3,FALSE)</f>
        <v>0</v>
      </c>
      <c r="O87">
        <f>IF(K87&gt;0,"",VLOOKUP($A87,'1v -ostali'!$A$14:R$517,O$3,FALSE))</f>
        <v>0</v>
      </c>
      <c r="P87">
        <f>IF(K87&gt;0,"",VLOOKUP($A87,'1v -ostali'!$A$14:R$517,P$3,FALSE))</f>
        <v>0</v>
      </c>
      <c r="T87" s="47">
        <f>VLOOKUP($A87,'1v -ostali'!$A$14:AD$517,T$3,FALSE)</f>
        <v>0</v>
      </c>
      <c r="U87" s="47">
        <f>VLOOKUP($A87,'1v -ostali'!$A$14:AD$517,U$3,FALSE)</f>
        <v>0</v>
      </c>
      <c r="V87" s="47">
        <f t="shared" si="8"/>
        <v>0</v>
      </c>
      <c r="W87" s="47">
        <f>VLOOKUP($A87,'1v -ostali'!$A$14:AD$517,W$3,FALSE)/12</f>
        <v>0</v>
      </c>
      <c r="X87" s="47">
        <f>VLOOKUP($A87,'1v -ostali'!$A$14:AD$517,X$3,FALSE)</f>
        <v>0</v>
      </c>
      <c r="Y87" s="47">
        <f>VLOOKUP($A87,'1v -ostali'!$A$14:AD$517,Y$3,FALSE)</f>
        <v>0</v>
      </c>
      <c r="Z87" s="47">
        <f>VLOOKUP($A87,'1v -ostali'!$A$14:AD$517,Z$3,FALSE)</f>
        <v>0</v>
      </c>
      <c r="AA87" s="47">
        <f t="shared" si="9"/>
        <v>0</v>
      </c>
      <c r="AB87" s="47">
        <f>VLOOKUP($A87,'1v -ostali'!$A$14:AD$517,AB$3,FALSE)/12</f>
        <v>0</v>
      </c>
      <c r="AC87" s="47">
        <f>VLOOKUP($A87,'1v -ostali'!$A$14:AD$517,AC$3,FALSE)</f>
        <v>0</v>
      </c>
      <c r="AD87" s="47">
        <f>VLOOKUP($A87,'1v -ostali'!$A$14:AD$517,AD$3,FALSE)</f>
        <v>0</v>
      </c>
      <c r="AE87" s="47">
        <f>VLOOKUP($A87,'1v -ostali'!$A$14:AD$517,AE$3,FALSE)</f>
        <v>0</v>
      </c>
      <c r="AF87" s="47">
        <f t="shared" si="10"/>
        <v>0</v>
      </c>
      <c r="AG87" s="47">
        <f>VLOOKUP($A87,'1v -ostali'!$A$14:AD$517,AG$3,FALSE)/12</f>
        <v>0</v>
      </c>
      <c r="AH87" s="47">
        <f>VLOOKUP($A87,'1v -ostali'!$A$14:AD$517,AH$3,FALSE)</f>
        <v>0</v>
      </c>
      <c r="AI87" s="47">
        <f t="shared" si="11"/>
        <v>0</v>
      </c>
      <c r="AJ87" s="47">
        <f t="shared" si="12"/>
        <v>0</v>
      </c>
      <c r="AK87" s="47">
        <f>+IFERROR(AI87*(100+'1v -ostali'!$C$6)/100,"")</f>
        <v>0</v>
      </c>
      <c r="AL87" s="47">
        <f>+IFERROR(AJ87*(100+'1v -ostali'!$C$6)/100,"")</f>
        <v>0</v>
      </c>
    </row>
    <row r="88" spans="1:38" x14ac:dyDescent="0.2">
      <c r="A88">
        <f>+IF(MAX(A$5:A87)+1&lt;=A$1,A87+1,0)</f>
        <v>0</v>
      </c>
      <c r="B88" s="276">
        <f t="shared" si="16"/>
        <v>0</v>
      </c>
      <c r="C88">
        <f t="shared" si="17"/>
        <v>0</v>
      </c>
      <c r="D88" s="452">
        <f t="shared" si="18"/>
        <v>0</v>
      </c>
      <c r="E88">
        <f>IF(A88=0,0,+VLOOKUP($A88,'1v -ostali'!$A$14:$R$517,E$3,FALSE))</f>
        <v>0</v>
      </c>
      <c r="G88">
        <f>+VLOOKUP($A88,'1v -ostali'!$A$14:$R$517,G$3,FALSE)</f>
        <v>0</v>
      </c>
      <c r="H88">
        <f>+VLOOKUP($A88,'1v -ostali'!$A$14:$R$517,H$3,FALSE)</f>
        <v>0</v>
      </c>
      <c r="I88">
        <f>+VLOOKUP($A88,'1v -ostali'!$A$14:R$517,I$3,FALSE)</f>
        <v>0</v>
      </c>
      <c r="J88">
        <f>+VLOOKUP($A88,'1v -ostali'!$A$14:R$517,J$3,FALSE)</f>
        <v>0</v>
      </c>
      <c r="K88">
        <f>+VLOOKUP($A88,'1v -ostali'!$A$14:R$517,K$3,FALSE)</f>
        <v>0</v>
      </c>
      <c r="L88" t="str">
        <f>+IF(K88&gt;0,VLOOKUP($A88,'1v -ostali'!$A$14:R$517,L$3,FALSE),"")</f>
        <v/>
      </c>
      <c r="M88" t="str">
        <f>+IF(K88&gt;0,VLOOKUP($A88,'1v -ostali'!$A$14:R$517,M$3,FALSE),"")</f>
        <v/>
      </c>
      <c r="N88">
        <f>+VLOOKUP($A88,'1v -ostali'!$A$14:R$517,K$3,FALSE)</f>
        <v>0</v>
      </c>
      <c r="O88">
        <f>IF(K88&gt;0,"",VLOOKUP($A88,'1v -ostali'!$A$14:R$517,O$3,FALSE))</f>
        <v>0</v>
      </c>
      <c r="P88">
        <f>IF(K88&gt;0,"",VLOOKUP($A88,'1v -ostali'!$A$14:R$517,P$3,FALSE))</f>
        <v>0</v>
      </c>
      <c r="T88" s="47">
        <f>VLOOKUP($A88,'1v -ostali'!$A$14:AD$517,T$3,FALSE)</f>
        <v>0</v>
      </c>
      <c r="U88" s="47">
        <f>VLOOKUP($A88,'1v -ostali'!$A$14:AD$517,U$3,FALSE)</f>
        <v>0</v>
      </c>
      <c r="V88" s="47">
        <f t="shared" si="8"/>
        <v>0</v>
      </c>
      <c r="W88" s="47">
        <f>VLOOKUP($A88,'1v -ostali'!$A$14:AD$517,W$3,FALSE)/12</f>
        <v>0</v>
      </c>
      <c r="X88" s="47">
        <f>VLOOKUP($A88,'1v -ostali'!$A$14:AD$517,X$3,FALSE)</f>
        <v>0</v>
      </c>
      <c r="Y88" s="47">
        <f>VLOOKUP($A88,'1v -ostali'!$A$14:AD$517,Y$3,FALSE)</f>
        <v>0</v>
      </c>
      <c r="Z88" s="47">
        <f>VLOOKUP($A88,'1v -ostali'!$A$14:AD$517,Z$3,FALSE)</f>
        <v>0</v>
      </c>
      <c r="AA88" s="47">
        <f t="shared" si="9"/>
        <v>0</v>
      </c>
      <c r="AB88" s="47">
        <f>VLOOKUP($A88,'1v -ostali'!$A$14:AD$517,AB$3,FALSE)/12</f>
        <v>0</v>
      </c>
      <c r="AC88" s="47">
        <f>VLOOKUP($A88,'1v -ostali'!$A$14:AD$517,AC$3,FALSE)</f>
        <v>0</v>
      </c>
      <c r="AD88" s="47">
        <f>VLOOKUP($A88,'1v -ostali'!$A$14:AD$517,AD$3,FALSE)</f>
        <v>0</v>
      </c>
      <c r="AE88" s="47">
        <f>VLOOKUP($A88,'1v -ostali'!$A$14:AD$517,AE$3,FALSE)</f>
        <v>0</v>
      </c>
      <c r="AF88" s="47">
        <f t="shared" si="10"/>
        <v>0</v>
      </c>
      <c r="AG88" s="47">
        <f>VLOOKUP($A88,'1v -ostali'!$A$14:AD$517,AG$3,FALSE)/12</f>
        <v>0</v>
      </c>
      <c r="AH88" s="47">
        <f>VLOOKUP($A88,'1v -ostali'!$A$14:AD$517,AH$3,FALSE)</f>
        <v>0</v>
      </c>
      <c r="AI88" s="47">
        <f t="shared" si="11"/>
        <v>0</v>
      </c>
      <c r="AJ88" s="47">
        <f t="shared" si="12"/>
        <v>0</v>
      </c>
      <c r="AK88" s="47">
        <f>+IFERROR(AI88*(100+'1v -ostali'!$C$6)/100,"")</f>
        <v>0</v>
      </c>
      <c r="AL88" s="47">
        <f>+IFERROR(AJ88*(100+'1v -ostali'!$C$6)/100,"")</f>
        <v>0</v>
      </c>
    </row>
    <row r="89" spans="1:38" x14ac:dyDescent="0.2">
      <c r="A89">
        <f>+IF(MAX(A$5:A88)+1&lt;=A$1,A88+1,0)</f>
        <v>0</v>
      </c>
      <c r="B89" s="276">
        <f t="shared" si="16"/>
        <v>0</v>
      </c>
      <c r="C89">
        <f t="shared" si="17"/>
        <v>0</v>
      </c>
      <c r="D89" s="452">
        <f t="shared" si="18"/>
        <v>0</v>
      </c>
      <c r="E89">
        <f>IF(A89=0,0,+VLOOKUP($A89,'1v -ostali'!$A$14:$R$517,E$3,FALSE))</f>
        <v>0</v>
      </c>
      <c r="G89">
        <f>+VLOOKUP($A89,'1v -ostali'!$A$14:$R$517,G$3,FALSE)</f>
        <v>0</v>
      </c>
      <c r="H89">
        <f>+VLOOKUP($A89,'1v -ostali'!$A$14:$R$517,H$3,FALSE)</f>
        <v>0</v>
      </c>
      <c r="I89">
        <f>+VLOOKUP($A89,'1v -ostali'!$A$14:R$517,I$3,FALSE)</f>
        <v>0</v>
      </c>
      <c r="J89">
        <f>+VLOOKUP($A89,'1v -ostali'!$A$14:R$517,J$3,FALSE)</f>
        <v>0</v>
      </c>
      <c r="K89">
        <f>+VLOOKUP($A89,'1v -ostali'!$A$14:R$517,K$3,FALSE)</f>
        <v>0</v>
      </c>
      <c r="L89" t="str">
        <f>+IF(K89&gt;0,VLOOKUP($A89,'1v -ostali'!$A$14:R$517,L$3,FALSE),"")</f>
        <v/>
      </c>
      <c r="M89" t="str">
        <f>+IF(K89&gt;0,VLOOKUP($A89,'1v -ostali'!$A$14:R$517,M$3,FALSE),"")</f>
        <v/>
      </c>
      <c r="N89">
        <f>+VLOOKUP($A89,'1v -ostali'!$A$14:R$517,K$3,FALSE)</f>
        <v>0</v>
      </c>
      <c r="O89">
        <f>IF(K89&gt;0,"",VLOOKUP($A89,'1v -ostali'!$A$14:R$517,O$3,FALSE))</f>
        <v>0</v>
      </c>
      <c r="P89">
        <f>IF(K89&gt;0,"",VLOOKUP($A89,'1v -ostali'!$A$14:R$517,P$3,FALSE))</f>
        <v>0</v>
      </c>
      <c r="T89" s="47">
        <f>VLOOKUP($A89,'1v -ostali'!$A$14:AD$517,T$3,FALSE)</f>
        <v>0</v>
      </c>
      <c r="U89" s="47">
        <f>VLOOKUP($A89,'1v -ostali'!$A$14:AD$517,U$3,FALSE)</f>
        <v>0</v>
      </c>
      <c r="V89" s="47">
        <f t="shared" si="8"/>
        <v>0</v>
      </c>
      <c r="W89" s="47">
        <f>VLOOKUP($A89,'1v -ostali'!$A$14:AD$517,W$3,FALSE)/12</f>
        <v>0</v>
      </c>
      <c r="X89" s="47">
        <f>VLOOKUP($A89,'1v -ostali'!$A$14:AD$517,X$3,FALSE)</f>
        <v>0</v>
      </c>
      <c r="Y89" s="47">
        <f>VLOOKUP($A89,'1v -ostali'!$A$14:AD$517,Y$3,FALSE)</f>
        <v>0</v>
      </c>
      <c r="Z89" s="47">
        <f>VLOOKUP($A89,'1v -ostali'!$A$14:AD$517,Z$3,FALSE)</f>
        <v>0</v>
      </c>
      <c r="AA89" s="47">
        <f t="shared" si="9"/>
        <v>0</v>
      </c>
      <c r="AB89" s="47">
        <f>VLOOKUP($A89,'1v -ostali'!$A$14:AD$517,AB$3,FALSE)/12</f>
        <v>0</v>
      </c>
      <c r="AC89" s="47">
        <f>VLOOKUP($A89,'1v -ostali'!$A$14:AD$517,AC$3,FALSE)</f>
        <v>0</v>
      </c>
      <c r="AD89" s="47">
        <f>VLOOKUP($A89,'1v -ostali'!$A$14:AD$517,AD$3,FALSE)</f>
        <v>0</v>
      </c>
      <c r="AE89" s="47">
        <f>VLOOKUP($A89,'1v -ostali'!$A$14:AD$517,AE$3,FALSE)</f>
        <v>0</v>
      </c>
      <c r="AF89" s="47">
        <f t="shared" si="10"/>
        <v>0</v>
      </c>
      <c r="AG89" s="47">
        <f>VLOOKUP($A89,'1v -ostali'!$A$14:AD$517,AG$3,FALSE)/12</f>
        <v>0</v>
      </c>
      <c r="AH89" s="47">
        <f>VLOOKUP($A89,'1v -ostali'!$A$14:AD$517,AH$3,FALSE)</f>
        <v>0</v>
      </c>
      <c r="AI89" s="47">
        <f t="shared" si="11"/>
        <v>0</v>
      </c>
      <c r="AJ89" s="47">
        <f t="shared" si="12"/>
        <v>0</v>
      </c>
      <c r="AK89" s="47">
        <f>+IFERROR(AI89*(100+'1v -ostali'!$C$6)/100,"")</f>
        <v>0</v>
      </c>
      <c r="AL89" s="47">
        <f>+IFERROR(AJ89*(100+'1v -ostali'!$C$6)/100,"")</f>
        <v>0</v>
      </c>
    </row>
    <row r="90" spans="1:38" x14ac:dyDescent="0.2">
      <c r="A90">
        <f>+IF(MAX(A$5:A89)+1&lt;=A$1,A89+1,0)</f>
        <v>0</v>
      </c>
      <c r="B90" s="276">
        <f t="shared" si="16"/>
        <v>0</v>
      </c>
      <c r="C90">
        <f t="shared" si="17"/>
        <v>0</v>
      </c>
      <c r="D90" s="452">
        <f t="shared" si="18"/>
        <v>0</v>
      </c>
      <c r="E90">
        <f>IF(A90=0,0,+VLOOKUP($A90,'1v -ostali'!$A$14:$R$517,E$3,FALSE))</f>
        <v>0</v>
      </c>
      <c r="G90">
        <f>+VLOOKUP($A90,'1v -ostali'!$A$14:$R$517,G$3,FALSE)</f>
        <v>0</v>
      </c>
      <c r="H90">
        <f>+VLOOKUP($A90,'1v -ostali'!$A$14:$R$517,H$3,FALSE)</f>
        <v>0</v>
      </c>
      <c r="I90">
        <f>+VLOOKUP($A90,'1v -ostali'!$A$14:R$517,I$3,FALSE)</f>
        <v>0</v>
      </c>
      <c r="J90">
        <f>+VLOOKUP($A90,'1v -ostali'!$A$14:R$517,J$3,FALSE)</f>
        <v>0</v>
      </c>
      <c r="K90">
        <f>+VLOOKUP($A90,'1v -ostali'!$A$14:R$517,K$3,FALSE)</f>
        <v>0</v>
      </c>
      <c r="L90" t="str">
        <f>+IF(K90&gt;0,VLOOKUP($A90,'1v -ostali'!$A$14:R$517,L$3,FALSE),"")</f>
        <v/>
      </c>
      <c r="M90" t="str">
        <f>+IF(K90&gt;0,VLOOKUP($A90,'1v -ostali'!$A$14:R$517,M$3,FALSE),"")</f>
        <v/>
      </c>
      <c r="N90">
        <f>+VLOOKUP($A90,'1v -ostali'!$A$14:R$517,K$3,FALSE)</f>
        <v>0</v>
      </c>
      <c r="O90">
        <f>IF(K90&gt;0,"",VLOOKUP($A90,'1v -ostali'!$A$14:R$517,O$3,FALSE))</f>
        <v>0</v>
      </c>
      <c r="P90">
        <f>IF(K90&gt;0,"",VLOOKUP($A90,'1v -ostali'!$A$14:R$517,P$3,FALSE))</f>
        <v>0</v>
      </c>
      <c r="T90" s="47">
        <f>VLOOKUP($A90,'1v -ostali'!$A$14:AD$517,T$3,FALSE)</f>
        <v>0</v>
      </c>
      <c r="U90" s="47">
        <f>VLOOKUP($A90,'1v -ostali'!$A$14:AD$517,U$3,FALSE)</f>
        <v>0</v>
      </c>
      <c r="V90" s="47">
        <f t="shared" si="8"/>
        <v>0</v>
      </c>
      <c r="W90" s="47">
        <f>VLOOKUP($A90,'1v -ostali'!$A$14:AD$517,W$3,FALSE)/12</f>
        <v>0</v>
      </c>
      <c r="X90" s="47">
        <f>VLOOKUP($A90,'1v -ostali'!$A$14:AD$517,X$3,FALSE)</f>
        <v>0</v>
      </c>
      <c r="Y90" s="47">
        <f>VLOOKUP($A90,'1v -ostali'!$A$14:AD$517,Y$3,FALSE)</f>
        <v>0</v>
      </c>
      <c r="Z90" s="47">
        <f>VLOOKUP($A90,'1v -ostali'!$A$14:AD$517,Z$3,FALSE)</f>
        <v>0</v>
      </c>
      <c r="AA90" s="47">
        <f t="shared" si="9"/>
        <v>0</v>
      </c>
      <c r="AB90" s="47">
        <f>VLOOKUP($A90,'1v -ostali'!$A$14:AD$517,AB$3,FALSE)/12</f>
        <v>0</v>
      </c>
      <c r="AC90" s="47">
        <f>VLOOKUP($A90,'1v -ostali'!$A$14:AD$517,AC$3,FALSE)</f>
        <v>0</v>
      </c>
      <c r="AD90" s="47">
        <f>VLOOKUP($A90,'1v -ostali'!$A$14:AD$517,AD$3,FALSE)</f>
        <v>0</v>
      </c>
      <c r="AE90" s="47">
        <f>VLOOKUP($A90,'1v -ostali'!$A$14:AD$517,AE$3,FALSE)</f>
        <v>0</v>
      </c>
      <c r="AF90" s="47">
        <f t="shared" si="10"/>
        <v>0</v>
      </c>
      <c r="AG90" s="47">
        <f>VLOOKUP($A90,'1v -ostali'!$A$14:AD$517,AG$3,FALSE)/12</f>
        <v>0</v>
      </c>
      <c r="AH90" s="47">
        <f>VLOOKUP($A90,'1v -ostali'!$A$14:AD$517,AH$3,FALSE)</f>
        <v>0</v>
      </c>
      <c r="AI90" s="47">
        <f t="shared" si="11"/>
        <v>0</v>
      </c>
      <c r="AJ90" s="47">
        <f t="shared" si="12"/>
        <v>0</v>
      </c>
      <c r="AK90" s="47">
        <f>+IFERROR(AI90*(100+'1v -ostali'!$C$6)/100,"")</f>
        <v>0</v>
      </c>
      <c r="AL90" s="47">
        <f>+IFERROR(AJ90*(100+'1v -ostali'!$C$6)/100,"")</f>
        <v>0</v>
      </c>
    </row>
    <row r="91" spans="1:38" x14ac:dyDescent="0.2">
      <c r="A91">
        <f>+IF(MAX(A$5:A90)+1&lt;=A$1,A90+1,0)</f>
        <v>0</v>
      </c>
      <c r="B91" s="276">
        <f t="shared" si="16"/>
        <v>0</v>
      </c>
      <c r="C91">
        <f t="shared" si="17"/>
        <v>0</v>
      </c>
      <c r="D91" s="452">
        <f t="shared" si="18"/>
        <v>0</v>
      </c>
      <c r="E91">
        <f>IF(A91=0,0,+VLOOKUP($A91,'1v -ostali'!$A$14:$R$517,E$3,FALSE))</f>
        <v>0</v>
      </c>
      <c r="G91">
        <f>+VLOOKUP($A91,'1v -ostali'!$A$14:$R$517,G$3,FALSE)</f>
        <v>0</v>
      </c>
      <c r="H91">
        <f>+VLOOKUP($A91,'1v -ostali'!$A$14:$R$517,H$3,FALSE)</f>
        <v>0</v>
      </c>
      <c r="I91">
        <f>+VLOOKUP($A91,'1v -ostali'!$A$14:R$517,I$3,FALSE)</f>
        <v>0</v>
      </c>
      <c r="J91">
        <f>+VLOOKUP($A91,'1v -ostali'!$A$14:R$517,J$3,FALSE)</f>
        <v>0</v>
      </c>
      <c r="K91">
        <f>+VLOOKUP($A91,'1v -ostali'!$A$14:R$517,K$3,FALSE)</f>
        <v>0</v>
      </c>
      <c r="L91" t="str">
        <f>+IF(K91&gt;0,VLOOKUP($A91,'1v -ostali'!$A$14:R$517,L$3,FALSE),"")</f>
        <v/>
      </c>
      <c r="M91" t="str">
        <f>+IF(K91&gt;0,VLOOKUP($A91,'1v -ostali'!$A$14:R$517,M$3,FALSE),"")</f>
        <v/>
      </c>
      <c r="N91">
        <f>+VLOOKUP($A91,'1v -ostali'!$A$14:R$517,K$3,FALSE)</f>
        <v>0</v>
      </c>
      <c r="O91">
        <f>IF(K91&gt;0,"",VLOOKUP($A91,'1v -ostali'!$A$14:R$517,O$3,FALSE))</f>
        <v>0</v>
      </c>
      <c r="P91">
        <f>IF(K91&gt;0,"",VLOOKUP($A91,'1v -ostali'!$A$14:R$517,P$3,FALSE))</f>
        <v>0</v>
      </c>
      <c r="T91" s="47">
        <f>VLOOKUP($A91,'1v -ostali'!$A$14:AD$517,T$3,FALSE)</f>
        <v>0</v>
      </c>
      <c r="U91" s="47">
        <f>VLOOKUP($A91,'1v -ostali'!$A$14:AD$517,U$3,FALSE)</f>
        <v>0</v>
      </c>
      <c r="V91" s="47">
        <f t="shared" si="8"/>
        <v>0</v>
      </c>
      <c r="W91" s="47">
        <f>VLOOKUP($A91,'1v -ostali'!$A$14:AD$517,W$3,FALSE)/12</f>
        <v>0</v>
      </c>
      <c r="X91" s="47">
        <f>VLOOKUP($A91,'1v -ostali'!$A$14:AD$517,X$3,FALSE)</f>
        <v>0</v>
      </c>
      <c r="Y91" s="47">
        <f>VLOOKUP($A91,'1v -ostali'!$A$14:AD$517,Y$3,FALSE)</f>
        <v>0</v>
      </c>
      <c r="Z91" s="47">
        <f>VLOOKUP($A91,'1v -ostali'!$A$14:AD$517,Z$3,FALSE)</f>
        <v>0</v>
      </c>
      <c r="AA91" s="47">
        <f t="shared" si="9"/>
        <v>0</v>
      </c>
      <c r="AB91" s="47">
        <f>VLOOKUP($A91,'1v -ostali'!$A$14:AD$517,AB$3,FALSE)/12</f>
        <v>0</v>
      </c>
      <c r="AC91" s="47">
        <f>VLOOKUP($A91,'1v -ostali'!$A$14:AD$517,AC$3,FALSE)</f>
        <v>0</v>
      </c>
      <c r="AD91" s="47">
        <f>VLOOKUP($A91,'1v -ostali'!$A$14:AD$517,AD$3,FALSE)</f>
        <v>0</v>
      </c>
      <c r="AE91" s="47">
        <f>VLOOKUP($A91,'1v -ostali'!$A$14:AD$517,AE$3,FALSE)</f>
        <v>0</v>
      </c>
      <c r="AF91" s="47">
        <f t="shared" si="10"/>
        <v>0</v>
      </c>
      <c r="AG91" s="47">
        <f>VLOOKUP($A91,'1v -ostali'!$A$14:AD$517,AG$3,FALSE)/12</f>
        <v>0</v>
      </c>
      <c r="AH91" s="47">
        <f>VLOOKUP($A91,'1v -ostali'!$A$14:AD$517,AH$3,FALSE)</f>
        <v>0</v>
      </c>
      <c r="AI91" s="47">
        <f t="shared" si="11"/>
        <v>0</v>
      </c>
      <c r="AJ91" s="47">
        <f t="shared" si="12"/>
        <v>0</v>
      </c>
      <c r="AK91" s="47">
        <f>+IFERROR(AI91*(100+'1v -ostali'!$C$6)/100,"")</f>
        <v>0</v>
      </c>
      <c r="AL91" s="47">
        <f>+IFERROR(AJ91*(100+'1v -ostali'!$C$6)/100,"")</f>
        <v>0</v>
      </c>
    </row>
    <row r="92" spans="1:38" x14ac:dyDescent="0.2">
      <c r="A92">
        <f>+IF(MAX(A$5:A91)+1&lt;=A$1,A91+1,0)</f>
        <v>0</v>
      </c>
      <c r="B92" s="276">
        <f t="shared" si="16"/>
        <v>0</v>
      </c>
      <c r="C92">
        <f t="shared" si="17"/>
        <v>0</v>
      </c>
      <c r="D92" s="452">
        <f t="shared" si="18"/>
        <v>0</v>
      </c>
      <c r="E92">
        <f>IF(A92=0,0,+VLOOKUP($A92,'1v -ostali'!$A$14:$R$517,E$3,FALSE))</f>
        <v>0</v>
      </c>
      <c r="G92">
        <f>+VLOOKUP($A92,'1v -ostali'!$A$14:$R$517,G$3,FALSE)</f>
        <v>0</v>
      </c>
      <c r="H92">
        <f>+VLOOKUP($A92,'1v -ostali'!$A$14:$R$517,H$3,FALSE)</f>
        <v>0</v>
      </c>
      <c r="I92">
        <f>+VLOOKUP($A92,'1v -ostali'!$A$14:R$517,I$3,FALSE)</f>
        <v>0</v>
      </c>
      <c r="J92">
        <f>+VLOOKUP($A92,'1v -ostali'!$A$14:R$517,J$3,FALSE)</f>
        <v>0</v>
      </c>
      <c r="K92">
        <f>+VLOOKUP($A92,'1v -ostali'!$A$14:R$517,K$3,FALSE)</f>
        <v>0</v>
      </c>
      <c r="L92" t="str">
        <f>+IF(K92&gt;0,VLOOKUP($A92,'1v -ostali'!$A$14:R$517,L$3,FALSE),"")</f>
        <v/>
      </c>
      <c r="M92" t="str">
        <f>+IF(K92&gt;0,VLOOKUP($A92,'1v -ostali'!$A$14:R$517,M$3,FALSE),"")</f>
        <v/>
      </c>
      <c r="N92">
        <f>+VLOOKUP($A92,'1v -ostali'!$A$14:R$517,K$3,FALSE)</f>
        <v>0</v>
      </c>
      <c r="O92">
        <f>IF(K92&gt;0,"",VLOOKUP($A92,'1v -ostali'!$A$14:R$517,O$3,FALSE))</f>
        <v>0</v>
      </c>
      <c r="P92">
        <f>IF(K92&gt;0,"",VLOOKUP($A92,'1v -ostali'!$A$14:R$517,P$3,FALSE))</f>
        <v>0</v>
      </c>
      <c r="T92" s="47">
        <f>VLOOKUP($A92,'1v -ostali'!$A$14:AD$517,T$3,FALSE)</f>
        <v>0</v>
      </c>
      <c r="U92" s="47">
        <f>VLOOKUP($A92,'1v -ostali'!$A$14:AD$517,U$3,FALSE)</f>
        <v>0</v>
      </c>
      <c r="V92" s="47">
        <f t="shared" si="8"/>
        <v>0</v>
      </c>
      <c r="W92" s="47">
        <f>VLOOKUP($A92,'1v -ostali'!$A$14:AD$517,W$3,FALSE)/12</f>
        <v>0</v>
      </c>
      <c r="X92" s="47">
        <f>VLOOKUP($A92,'1v -ostali'!$A$14:AD$517,X$3,FALSE)</f>
        <v>0</v>
      </c>
      <c r="Y92" s="47">
        <f>VLOOKUP($A92,'1v -ostali'!$A$14:AD$517,Y$3,FALSE)</f>
        <v>0</v>
      </c>
      <c r="Z92" s="47">
        <f>VLOOKUP($A92,'1v -ostali'!$A$14:AD$517,Z$3,FALSE)</f>
        <v>0</v>
      </c>
      <c r="AA92" s="47">
        <f t="shared" si="9"/>
        <v>0</v>
      </c>
      <c r="AB92" s="47">
        <f>VLOOKUP($A92,'1v -ostali'!$A$14:AD$517,AB$3,FALSE)/12</f>
        <v>0</v>
      </c>
      <c r="AC92" s="47">
        <f>VLOOKUP($A92,'1v -ostali'!$A$14:AD$517,AC$3,FALSE)</f>
        <v>0</v>
      </c>
      <c r="AD92" s="47">
        <f>VLOOKUP($A92,'1v -ostali'!$A$14:AD$517,AD$3,FALSE)</f>
        <v>0</v>
      </c>
      <c r="AE92" s="47">
        <f>VLOOKUP($A92,'1v -ostali'!$A$14:AD$517,AE$3,FALSE)</f>
        <v>0</v>
      </c>
      <c r="AF92" s="47">
        <f t="shared" si="10"/>
        <v>0</v>
      </c>
      <c r="AG92" s="47">
        <f>VLOOKUP($A92,'1v -ostali'!$A$14:AD$517,AG$3,FALSE)/12</f>
        <v>0</v>
      </c>
      <c r="AH92" s="47">
        <f>VLOOKUP($A92,'1v -ostali'!$A$14:AD$517,AH$3,FALSE)</f>
        <v>0</v>
      </c>
      <c r="AI92" s="47">
        <f t="shared" si="11"/>
        <v>0</v>
      </c>
      <c r="AJ92" s="47">
        <f t="shared" si="12"/>
        <v>0</v>
      </c>
      <c r="AK92" s="47">
        <f>+IFERROR(AI92*(100+'1v -ostali'!$C$6)/100,"")</f>
        <v>0</v>
      </c>
      <c r="AL92" s="47">
        <f>+IFERROR(AJ92*(100+'1v -ostali'!$C$6)/100,"")</f>
        <v>0</v>
      </c>
    </row>
    <row r="93" spans="1:38" x14ac:dyDescent="0.2">
      <c r="A93">
        <f>+IF(MAX(A$5:A92)+1&lt;=A$1,A92+1,0)</f>
        <v>0</v>
      </c>
      <c r="B93" s="276">
        <f t="shared" si="16"/>
        <v>0</v>
      </c>
      <c r="C93">
        <f t="shared" si="17"/>
        <v>0</v>
      </c>
      <c r="D93" s="452">
        <f t="shared" si="18"/>
        <v>0</v>
      </c>
      <c r="E93">
        <f>IF(A93=0,0,+VLOOKUP($A93,'1v -ostali'!$A$14:$R$517,E$3,FALSE))</f>
        <v>0</v>
      </c>
      <c r="G93">
        <f>+VLOOKUP($A93,'1v -ostali'!$A$14:$R$517,G$3,FALSE)</f>
        <v>0</v>
      </c>
      <c r="H93">
        <f>+VLOOKUP($A93,'1v -ostali'!$A$14:$R$517,H$3,FALSE)</f>
        <v>0</v>
      </c>
      <c r="I93">
        <f>+VLOOKUP($A93,'1v -ostali'!$A$14:R$517,I$3,FALSE)</f>
        <v>0</v>
      </c>
      <c r="J93">
        <f>+VLOOKUP($A93,'1v -ostali'!$A$14:R$517,J$3,FALSE)</f>
        <v>0</v>
      </c>
      <c r="K93">
        <f>+VLOOKUP($A93,'1v -ostali'!$A$14:R$517,K$3,FALSE)</f>
        <v>0</v>
      </c>
      <c r="L93" t="str">
        <f>+IF(K93&gt;0,VLOOKUP($A93,'1v -ostali'!$A$14:R$517,L$3,FALSE),"")</f>
        <v/>
      </c>
      <c r="M93" t="str">
        <f>+IF(K93&gt;0,VLOOKUP($A93,'1v -ostali'!$A$14:R$517,M$3,FALSE),"")</f>
        <v/>
      </c>
      <c r="N93">
        <f>+VLOOKUP($A93,'1v -ostali'!$A$14:R$517,K$3,FALSE)</f>
        <v>0</v>
      </c>
      <c r="O93">
        <f>IF(K93&gt;0,"",VLOOKUP($A93,'1v -ostali'!$A$14:R$517,O$3,FALSE))</f>
        <v>0</v>
      </c>
      <c r="P93">
        <f>IF(K93&gt;0,"",VLOOKUP($A93,'1v -ostali'!$A$14:R$517,P$3,FALSE))</f>
        <v>0</v>
      </c>
      <c r="T93" s="47">
        <f>VLOOKUP($A93,'1v -ostali'!$A$14:AD$517,T$3,FALSE)</f>
        <v>0</v>
      </c>
      <c r="U93" s="47">
        <f>VLOOKUP($A93,'1v -ostali'!$A$14:AD$517,U$3,FALSE)</f>
        <v>0</v>
      </c>
      <c r="V93" s="47">
        <f t="shared" si="8"/>
        <v>0</v>
      </c>
      <c r="W93" s="47">
        <f>VLOOKUP($A93,'1v -ostali'!$A$14:AD$517,W$3,FALSE)/12</f>
        <v>0</v>
      </c>
      <c r="X93" s="47">
        <f>VLOOKUP($A93,'1v -ostali'!$A$14:AD$517,X$3,FALSE)</f>
        <v>0</v>
      </c>
      <c r="Y93" s="47">
        <f>VLOOKUP($A93,'1v -ostali'!$A$14:AD$517,Y$3,FALSE)</f>
        <v>0</v>
      </c>
      <c r="Z93" s="47">
        <f>VLOOKUP($A93,'1v -ostali'!$A$14:AD$517,Z$3,FALSE)</f>
        <v>0</v>
      </c>
      <c r="AA93" s="47">
        <f t="shared" si="9"/>
        <v>0</v>
      </c>
      <c r="AB93" s="47">
        <f>VLOOKUP($A93,'1v -ostali'!$A$14:AD$517,AB$3,FALSE)/12</f>
        <v>0</v>
      </c>
      <c r="AC93" s="47">
        <f>VLOOKUP($A93,'1v -ostali'!$A$14:AD$517,AC$3,FALSE)</f>
        <v>0</v>
      </c>
      <c r="AD93" s="47">
        <f>VLOOKUP($A93,'1v -ostali'!$A$14:AD$517,AD$3,FALSE)</f>
        <v>0</v>
      </c>
      <c r="AE93" s="47">
        <f>VLOOKUP($A93,'1v -ostali'!$A$14:AD$517,AE$3,FALSE)</f>
        <v>0</v>
      </c>
      <c r="AF93" s="47">
        <f t="shared" si="10"/>
        <v>0</v>
      </c>
      <c r="AG93" s="47">
        <f>VLOOKUP($A93,'1v -ostali'!$A$14:AD$517,AG$3,FALSE)/12</f>
        <v>0</v>
      </c>
      <c r="AH93" s="47">
        <f>VLOOKUP($A93,'1v -ostali'!$A$14:AD$517,AH$3,FALSE)</f>
        <v>0</v>
      </c>
      <c r="AI93" s="47">
        <f t="shared" si="11"/>
        <v>0</v>
      </c>
      <c r="AJ93" s="47">
        <f t="shared" si="12"/>
        <v>0</v>
      </c>
      <c r="AK93" s="47">
        <f>+IFERROR(AI93*(100+'1v -ostali'!$C$6)/100,"")</f>
        <v>0</v>
      </c>
      <c r="AL93" s="47">
        <f>+IFERROR(AJ93*(100+'1v -ostali'!$C$6)/100,"")</f>
        <v>0</v>
      </c>
    </row>
    <row r="94" spans="1:38" x14ac:dyDescent="0.2">
      <c r="A94">
        <f>+IF(MAX(A$5:A93)+1&lt;=A$1,A93+1,0)</f>
        <v>0</v>
      </c>
      <c r="B94" s="276">
        <f t="shared" si="16"/>
        <v>0</v>
      </c>
      <c r="C94">
        <f t="shared" si="17"/>
        <v>0</v>
      </c>
      <c r="D94" s="452">
        <f t="shared" si="18"/>
        <v>0</v>
      </c>
      <c r="E94">
        <f>IF(A94=0,0,+VLOOKUP($A94,'1v -ostali'!$A$14:$R$517,E$3,FALSE))</f>
        <v>0</v>
      </c>
      <c r="G94">
        <f>+VLOOKUP($A94,'1v -ostali'!$A$14:$R$517,G$3,FALSE)</f>
        <v>0</v>
      </c>
      <c r="H94">
        <f>+VLOOKUP($A94,'1v -ostali'!$A$14:$R$517,H$3,FALSE)</f>
        <v>0</v>
      </c>
      <c r="I94">
        <f>+VLOOKUP($A94,'1v -ostali'!$A$14:R$517,I$3,FALSE)</f>
        <v>0</v>
      </c>
      <c r="J94">
        <f>+VLOOKUP($A94,'1v -ostali'!$A$14:R$517,J$3,FALSE)</f>
        <v>0</v>
      </c>
      <c r="K94">
        <f>+VLOOKUP($A94,'1v -ostali'!$A$14:R$517,K$3,FALSE)</f>
        <v>0</v>
      </c>
      <c r="L94" t="str">
        <f>+IF(K94&gt;0,VLOOKUP($A94,'1v -ostali'!$A$14:R$517,L$3,FALSE),"")</f>
        <v/>
      </c>
      <c r="M94" t="str">
        <f>+IF(K94&gt;0,VLOOKUP($A94,'1v -ostali'!$A$14:R$517,M$3,FALSE),"")</f>
        <v/>
      </c>
      <c r="N94">
        <f>+VLOOKUP($A94,'1v -ostali'!$A$14:R$517,K$3,FALSE)</f>
        <v>0</v>
      </c>
      <c r="O94">
        <f>IF(K94&gt;0,"",VLOOKUP($A94,'1v -ostali'!$A$14:R$517,O$3,FALSE))</f>
        <v>0</v>
      </c>
      <c r="P94">
        <f>IF(K94&gt;0,"",VLOOKUP($A94,'1v -ostali'!$A$14:R$517,P$3,FALSE))</f>
        <v>0</v>
      </c>
      <c r="T94" s="47">
        <f>VLOOKUP($A94,'1v -ostali'!$A$14:AD$517,T$3,FALSE)</f>
        <v>0</v>
      </c>
      <c r="U94" s="47">
        <f>VLOOKUP($A94,'1v -ostali'!$A$14:AD$517,U$3,FALSE)</f>
        <v>0</v>
      </c>
      <c r="V94" s="47">
        <f t="shared" si="8"/>
        <v>0</v>
      </c>
      <c r="W94" s="47">
        <f>VLOOKUP($A94,'1v -ostali'!$A$14:AD$517,W$3,FALSE)/12</f>
        <v>0</v>
      </c>
      <c r="X94" s="47">
        <f>VLOOKUP($A94,'1v -ostali'!$A$14:AD$517,X$3,FALSE)</f>
        <v>0</v>
      </c>
      <c r="Y94" s="47">
        <f>VLOOKUP($A94,'1v -ostali'!$A$14:AD$517,Y$3,FALSE)</f>
        <v>0</v>
      </c>
      <c r="Z94" s="47">
        <f>VLOOKUP($A94,'1v -ostali'!$A$14:AD$517,Z$3,FALSE)</f>
        <v>0</v>
      </c>
      <c r="AA94" s="47">
        <f t="shared" si="9"/>
        <v>0</v>
      </c>
      <c r="AB94" s="47">
        <f>VLOOKUP($A94,'1v -ostali'!$A$14:AD$517,AB$3,FALSE)/12</f>
        <v>0</v>
      </c>
      <c r="AC94" s="47">
        <f>VLOOKUP($A94,'1v -ostali'!$A$14:AD$517,AC$3,FALSE)</f>
        <v>0</v>
      </c>
      <c r="AD94" s="47">
        <f>VLOOKUP($A94,'1v -ostali'!$A$14:AD$517,AD$3,FALSE)</f>
        <v>0</v>
      </c>
      <c r="AE94" s="47">
        <f>VLOOKUP($A94,'1v -ostali'!$A$14:AD$517,AE$3,FALSE)</f>
        <v>0</v>
      </c>
      <c r="AF94" s="47">
        <f t="shared" si="10"/>
        <v>0</v>
      </c>
      <c r="AG94" s="47">
        <f>VLOOKUP($A94,'1v -ostali'!$A$14:AD$517,AG$3,FALSE)/12</f>
        <v>0</v>
      </c>
      <c r="AH94" s="47">
        <f>VLOOKUP($A94,'1v -ostali'!$A$14:AD$517,AH$3,FALSE)</f>
        <v>0</v>
      </c>
      <c r="AI94" s="47">
        <f t="shared" si="11"/>
        <v>0</v>
      </c>
      <c r="AJ94" s="47">
        <f t="shared" si="12"/>
        <v>0</v>
      </c>
      <c r="AK94" s="47">
        <f>+IFERROR(AI94*(100+'1v -ostali'!$C$6)/100,"")</f>
        <v>0</v>
      </c>
      <c r="AL94" s="47">
        <f>+IFERROR(AJ94*(100+'1v -ostali'!$C$6)/100,"")</f>
        <v>0</v>
      </c>
    </row>
    <row r="95" spans="1:38" x14ac:dyDescent="0.2">
      <c r="A95">
        <f>+IF(MAX(A$5:A94)+1&lt;=A$1,A94+1,0)</f>
        <v>0</v>
      </c>
      <c r="B95" s="276">
        <f t="shared" si="16"/>
        <v>0</v>
      </c>
      <c r="C95">
        <f t="shared" si="17"/>
        <v>0</v>
      </c>
      <c r="D95" s="452">
        <f t="shared" si="18"/>
        <v>0</v>
      </c>
      <c r="E95">
        <f>IF(A95=0,0,+VLOOKUP($A95,'1v -ostali'!$A$14:$R$517,E$3,FALSE))</f>
        <v>0</v>
      </c>
      <c r="G95">
        <f>+VLOOKUP($A95,'1v -ostali'!$A$14:$R$517,G$3,FALSE)</f>
        <v>0</v>
      </c>
      <c r="H95">
        <f>+VLOOKUP($A95,'1v -ostali'!$A$14:$R$517,H$3,FALSE)</f>
        <v>0</v>
      </c>
      <c r="I95">
        <f>+VLOOKUP($A95,'1v -ostali'!$A$14:R$517,I$3,FALSE)</f>
        <v>0</v>
      </c>
      <c r="J95">
        <f>+VLOOKUP($A95,'1v -ostali'!$A$14:R$517,J$3,FALSE)</f>
        <v>0</v>
      </c>
      <c r="K95">
        <f>+VLOOKUP($A95,'1v -ostali'!$A$14:R$517,K$3,FALSE)</f>
        <v>0</v>
      </c>
      <c r="L95" t="str">
        <f>+IF(K95&gt;0,VLOOKUP($A95,'1v -ostali'!$A$14:R$517,L$3,FALSE),"")</f>
        <v/>
      </c>
      <c r="M95" t="str">
        <f>+IF(K95&gt;0,VLOOKUP($A95,'1v -ostali'!$A$14:R$517,M$3,FALSE),"")</f>
        <v/>
      </c>
      <c r="N95">
        <f>+VLOOKUP($A95,'1v -ostali'!$A$14:R$517,K$3,FALSE)</f>
        <v>0</v>
      </c>
      <c r="O95">
        <f>IF(K95&gt;0,"",VLOOKUP($A95,'1v -ostali'!$A$14:R$517,O$3,FALSE))</f>
        <v>0</v>
      </c>
      <c r="P95">
        <f>IF(K95&gt;0,"",VLOOKUP($A95,'1v -ostali'!$A$14:R$517,P$3,FALSE))</f>
        <v>0</v>
      </c>
      <c r="T95" s="47">
        <f>VLOOKUP($A95,'1v -ostali'!$A$14:AD$517,T$3,FALSE)</f>
        <v>0</v>
      </c>
      <c r="U95" s="47">
        <f>VLOOKUP($A95,'1v -ostali'!$A$14:AD$517,U$3,FALSE)</f>
        <v>0</v>
      </c>
      <c r="V95" s="47">
        <f t="shared" si="8"/>
        <v>0</v>
      </c>
      <c r="W95" s="47">
        <f>VLOOKUP($A95,'1v -ostali'!$A$14:AD$517,W$3,FALSE)/12</f>
        <v>0</v>
      </c>
      <c r="X95" s="47">
        <f>VLOOKUP($A95,'1v -ostali'!$A$14:AD$517,X$3,FALSE)</f>
        <v>0</v>
      </c>
      <c r="Y95" s="47">
        <f>VLOOKUP($A95,'1v -ostali'!$A$14:AD$517,Y$3,FALSE)</f>
        <v>0</v>
      </c>
      <c r="Z95" s="47">
        <f>VLOOKUP($A95,'1v -ostali'!$A$14:AD$517,Z$3,FALSE)</f>
        <v>0</v>
      </c>
      <c r="AA95" s="47">
        <f t="shared" si="9"/>
        <v>0</v>
      </c>
      <c r="AB95" s="47">
        <f>VLOOKUP($A95,'1v -ostali'!$A$14:AD$517,AB$3,FALSE)/12</f>
        <v>0</v>
      </c>
      <c r="AC95" s="47">
        <f>VLOOKUP($A95,'1v -ostali'!$A$14:AD$517,AC$3,FALSE)</f>
        <v>0</v>
      </c>
      <c r="AD95" s="47">
        <f>VLOOKUP($A95,'1v -ostali'!$A$14:AD$517,AD$3,FALSE)</f>
        <v>0</v>
      </c>
      <c r="AE95" s="47">
        <f>VLOOKUP($A95,'1v -ostali'!$A$14:AD$517,AE$3,FALSE)</f>
        <v>0</v>
      </c>
      <c r="AF95" s="47">
        <f t="shared" si="10"/>
        <v>0</v>
      </c>
      <c r="AG95" s="47">
        <f>VLOOKUP($A95,'1v -ostali'!$A$14:AD$517,AG$3,FALSE)/12</f>
        <v>0</v>
      </c>
      <c r="AH95" s="47">
        <f>VLOOKUP($A95,'1v -ostali'!$A$14:AD$517,AH$3,FALSE)</f>
        <v>0</v>
      </c>
      <c r="AI95" s="47">
        <f t="shared" si="11"/>
        <v>0</v>
      </c>
      <c r="AJ95" s="47">
        <f t="shared" si="12"/>
        <v>0</v>
      </c>
      <c r="AK95" s="47">
        <f>+IFERROR(AI95*(100+'1v -ostali'!$C$6)/100,"")</f>
        <v>0</v>
      </c>
      <c r="AL95" s="47">
        <f>+IFERROR(AJ95*(100+'1v -ostali'!$C$6)/100,"")</f>
        <v>0</v>
      </c>
    </row>
    <row r="96" spans="1:38" x14ac:dyDescent="0.2">
      <c r="A96">
        <f>+IF(MAX(A$5:A95)+1&lt;=A$1,A95+1,0)</f>
        <v>0</v>
      </c>
      <c r="B96" s="276">
        <f t="shared" si="16"/>
        <v>0</v>
      </c>
      <c r="C96">
        <f t="shared" si="17"/>
        <v>0</v>
      </c>
      <c r="D96" s="452">
        <f t="shared" si="18"/>
        <v>0</v>
      </c>
      <c r="E96">
        <f>IF(A96=0,0,+VLOOKUP($A96,'1v -ostali'!$A$14:$R$517,E$3,FALSE))</f>
        <v>0</v>
      </c>
      <c r="G96">
        <f>+VLOOKUP($A96,'1v -ostali'!$A$14:$R$517,G$3,FALSE)</f>
        <v>0</v>
      </c>
      <c r="H96">
        <f>+VLOOKUP($A96,'1v -ostali'!$A$14:$R$517,H$3,FALSE)</f>
        <v>0</v>
      </c>
      <c r="I96">
        <f>+VLOOKUP($A96,'1v -ostali'!$A$14:R$517,I$3,FALSE)</f>
        <v>0</v>
      </c>
      <c r="J96">
        <f>+VLOOKUP($A96,'1v -ostali'!$A$14:R$517,J$3,FALSE)</f>
        <v>0</v>
      </c>
      <c r="K96">
        <f>+VLOOKUP($A96,'1v -ostali'!$A$14:R$517,K$3,FALSE)</f>
        <v>0</v>
      </c>
      <c r="L96" t="str">
        <f>+IF(K96&gt;0,VLOOKUP($A96,'1v -ostali'!$A$14:R$517,L$3,FALSE),"")</f>
        <v/>
      </c>
      <c r="M96" t="str">
        <f>+IF(K96&gt;0,VLOOKUP($A96,'1v -ostali'!$A$14:R$517,M$3,FALSE),"")</f>
        <v/>
      </c>
      <c r="N96">
        <f>+VLOOKUP($A96,'1v -ostali'!$A$14:R$517,K$3,FALSE)</f>
        <v>0</v>
      </c>
      <c r="O96">
        <f>IF(K96&gt;0,"",VLOOKUP($A96,'1v -ostali'!$A$14:R$517,O$3,FALSE))</f>
        <v>0</v>
      </c>
      <c r="P96">
        <f>IF(K96&gt;0,"",VLOOKUP($A96,'1v -ostali'!$A$14:R$517,P$3,FALSE))</f>
        <v>0</v>
      </c>
      <c r="T96" s="47">
        <f>VLOOKUP($A96,'1v -ostali'!$A$14:AD$517,T$3,FALSE)</f>
        <v>0</v>
      </c>
      <c r="U96" s="47">
        <f>VLOOKUP($A96,'1v -ostali'!$A$14:AD$517,U$3,FALSE)</f>
        <v>0</v>
      </c>
      <c r="V96" s="47">
        <f t="shared" si="8"/>
        <v>0</v>
      </c>
      <c r="W96" s="47">
        <f>VLOOKUP($A96,'1v -ostali'!$A$14:AD$517,W$3,FALSE)/12</f>
        <v>0</v>
      </c>
      <c r="X96" s="47">
        <f>VLOOKUP($A96,'1v -ostali'!$A$14:AD$517,X$3,FALSE)</f>
        <v>0</v>
      </c>
      <c r="Y96" s="47">
        <f>VLOOKUP($A96,'1v -ostali'!$A$14:AD$517,Y$3,FALSE)</f>
        <v>0</v>
      </c>
      <c r="Z96" s="47">
        <f>VLOOKUP($A96,'1v -ostali'!$A$14:AD$517,Z$3,FALSE)</f>
        <v>0</v>
      </c>
      <c r="AA96" s="47">
        <f t="shared" si="9"/>
        <v>0</v>
      </c>
      <c r="AB96" s="47">
        <f>VLOOKUP($A96,'1v -ostali'!$A$14:AD$517,AB$3,FALSE)/12</f>
        <v>0</v>
      </c>
      <c r="AC96" s="47">
        <f>VLOOKUP($A96,'1v -ostali'!$A$14:AD$517,AC$3,FALSE)</f>
        <v>0</v>
      </c>
      <c r="AD96" s="47">
        <f>VLOOKUP($A96,'1v -ostali'!$A$14:AD$517,AD$3,FALSE)</f>
        <v>0</v>
      </c>
      <c r="AE96" s="47">
        <f>VLOOKUP($A96,'1v -ostali'!$A$14:AD$517,AE$3,FALSE)</f>
        <v>0</v>
      </c>
      <c r="AF96" s="47">
        <f t="shared" si="10"/>
        <v>0</v>
      </c>
      <c r="AG96" s="47">
        <f>VLOOKUP($A96,'1v -ostali'!$A$14:AD$517,AG$3,FALSE)/12</f>
        <v>0</v>
      </c>
      <c r="AH96" s="47">
        <f>VLOOKUP($A96,'1v -ostali'!$A$14:AD$517,AH$3,FALSE)</f>
        <v>0</v>
      </c>
      <c r="AI96" s="47">
        <f t="shared" si="11"/>
        <v>0</v>
      </c>
      <c r="AJ96" s="47">
        <f t="shared" si="12"/>
        <v>0</v>
      </c>
      <c r="AK96" s="47">
        <f>+IFERROR(AI96*(100+'1v -ostali'!$C$6)/100,"")</f>
        <v>0</v>
      </c>
      <c r="AL96" s="47">
        <f>+IFERROR(AJ96*(100+'1v -ostali'!$C$6)/100,"")</f>
        <v>0</v>
      </c>
    </row>
    <row r="97" spans="1:38" x14ac:dyDescent="0.2">
      <c r="A97">
        <f>+IF(MAX(A$5:A96)+1&lt;=A$1,A96+1,0)</f>
        <v>0</v>
      </c>
      <c r="B97" s="276">
        <f t="shared" si="16"/>
        <v>0</v>
      </c>
      <c r="C97">
        <f t="shared" si="17"/>
        <v>0</v>
      </c>
      <c r="D97" s="452">
        <f t="shared" si="18"/>
        <v>0</v>
      </c>
      <c r="E97">
        <f>IF(A97=0,0,+VLOOKUP($A97,'1v -ostali'!$A$14:$R$517,E$3,FALSE))</f>
        <v>0</v>
      </c>
      <c r="G97">
        <f>+VLOOKUP($A97,'1v -ostali'!$A$14:$R$517,G$3,FALSE)</f>
        <v>0</v>
      </c>
      <c r="H97">
        <f>+VLOOKUP($A97,'1v -ostali'!$A$14:$R$517,H$3,FALSE)</f>
        <v>0</v>
      </c>
      <c r="I97">
        <f>+VLOOKUP($A97,'1v -ostali'!$A$14:R$517,I$3,FALSE)</f>
        <v>0</v>
      </c>
      <c r="J97">
        <f>+VLOOKUP($A97,'1v -ostali'!$A$14:R$517,J$3,FALSE)</f>
        <v>0</v>
      </c>
      <c r="K97">
        <f>+VLOOKUP($A97,'1v -ostali'!$A$14:R$517,K$3,FALSE)</f>
        <v>0</v>
      </c>
      <c r="L97" t="str">
        <f>+IF(K97&gt;0,VLOOKUP($A97,'1v -ostali'!$A$14:R$517,L$3,FALSE),"")</f>
        <v/>
      </c>
      <c r="M97" t="str">
        <f>+IF(K97&gt;0,VLOOKUP($A97,'1v -ostali'!$A$14:R$517,M$3,FALSE),"")</f>
        <v/>
      </c>
      <c r="N97">
        <f>+VLOOKUP($A97,'1v -ostali'!$A$14:R$517,K$3,FALSE)</f>
        <v>0</v>
      </c>
      <c r="O97">
        <f>IF(K97&gt;0,"",VLOOKUP($A97,'1v -ostali'!$A$14:R$517,O$3,FALSE))</f>
        <v>0</v>
      </c>
      <c r="P97">
        <f>IF(K97&gt;0,"",VLOOKUP($A97,'1v -ostali'!$A$14:R$517,P$3,FALSE))</f>
        <v>0</v>
      </c>
      <c r="T97" s="47">
        <f>VLOOKUP($A97,'1v -ostali'!$A$14:AD$517,T$3,FALSE)</f>
        <v>0</v>
      </c>
      <c r="U97" s="47">
        <f>VLOOKUP($A97,'1v -ostali'!$A$14:AD$517,U$3,FALSE)</f>
        <v>0</v>
      </c>
      <c r="V97" s="47">
        <f t="shared" si="8"/>
        <v>0</v>
      </c>
      <c r="W97" s="47">
        <f>VLOOKUP($A97,'1v -ostali'!$A$14:AD$517,W$3,FALSE)/12</f>
        <v>0</v>
      </c>
      <c r="X97" s="47">
        <f>VLOOKUP($A97,'1v -ostali'!$A$14:AD$517,X$3,FALSE)</f>
        <v>0</v>
      </c>
      <c r="Y97" s="47">
        <f>VLOOKUP($A97,'1v -ostali'!$A$14:AD$517,Y$3,FALSE)</f>
        <v>0</v>
      </c>
      <c r="Z97" s="47">
        <f>VLOOKUP($A97,'1v -ostali'!$A$14:AD$517,Z$3,FALSE)</f>
        <v>0</v>
      </c>
      <c r="AA97" s="47">
        <f t="shared" si="9"/>
        <v>0</v>
      </c>
      <c r="AB97" s="47">
        <f>VLOOKUP($A97,'1v -ostali'!$A$14:AD$517,AB$3,FALSE)/12</f>
        <v>0</v>
      </c>
      <c r="AC97" s="47">
        <f>VLOOKUP($A97,'1v -ostali'!$A$14:AD$517,AC$3,FALSE)</f>
        <v>0</v>
      </c>
      <c r="AD97" s="47">
        <f>VLOOKUP($A97,'1v -ostali'!$A$14:AD$517,AD$3,FALSE)</f>
        <v>0</v>
      </c>
      <c r="AE97" s="47">
        <f>VLOOKUP($A97,'1v -ostali'!$A$14:AD$517,AE$3,FALSE)</f>
        <v>0</v>
      </c>
      <c r="AF97" s="47">
        <f t="shared" si="10"/>
        <v>0</v>
      </c>
      <c r="AG97" s="47">
        <f>VLOOKUP($A97,'1v -ostali'!$A$14:AD$517,AG$3,FALSE)/12</f>
        <v>0</v>
      </c>
      <c r="AH97" s="47">
        <f>VLOOKUP($A97,'1v -ostali'!$A$14:AD$517,AH$3,FALSE)</f>
        <v>0</v>
      </c>
      <c r="AI97" s="47">
        <f t="shared" si="11"/>
        <v>0</v>
      </c>
      <c r="AJ97" s="47">
        <f t="shared" si="12"/>
        <v>0</v>
      </c>
      <c r="AK97" s="47">
        <f>+IFERROR(AI97*(100+'1v -ostali'!$C$6)/100,"")</f>
        <v>0</v>
      </c>
      <c r="AL97" s="47">
        <f>+IFERROR(AJ97*(100+'1v -ostali'!$C$6)/100,"")</f>
        <v>0</v>
      </c>
    </row>
    <row r="98" spans="1:38" x14ac:dyDescent="0.2">
      <c r="A98">
        <f>+IF(MAX(A$5:A97)+1&lt;=A$1,A97+1,0)</f>
        <v>0</v>
      </c>
      <c r="B98" s="276">
        <f t="shared" si="16"/>
        <v>0</v>
      </c>
      <c r="C98">
        <f t="shared" si="17"/>
        <v>0</v>
      </c>
      <c r="D98" s="452">
        <f t="shared" si="18"/>
        <v>0</v>
      </c>
      <c r="E98">
        <f>IF(A98=0,0,+VLOOKUP($A98,'1v -ostali'!$A$14:$R$517,E$3,FALSE))</f>
        <v>0</v>
      </c>
      <c r="G98">
        <f>+VLOOKUP($A98,'1v -ostali'!$A$14:$R$517,G$3,FALSE)</f>
        <v>0</v>
      </c>
      <c r="H98">
        <f>+VLOOKUP($A98,'1v -ostali'!$A$14:$R$517,H$3,FALSE)</f>
        <v>0</v>
      </c>
      <c r="I98">
        <f>+VLOOKUP($A98,'1v -ostali'!$A$14:R$517,I$3,FALSE)</f>
        <v>0</v>
      </c>
      <c r="J98">
        <f>+VLOOKUP($A98,'1v -ostali'!$A$14:R$517,J$3,FALSE)</f>
        <v>0</v>
      </c>
      <c r="K98">
        <f>+VLOOKUP($A98,'1v -ostali'!$A$14:R$517,K$3,FALSE)</f>
        <v>0</v>
      </c>
      <c r="L98" t="str">
        <f>+IF(K98&gt;0,VLOOKUP($A98,'1v -ostali'!$A$14:R$517,L$3,FALSE),"")</f>
        <v/>
      </c>
      <c r="M98" t="str">
        <f>+IF(K98&gt;0,VLOOKUP($A98,'1v -ostali'!$A$14:R$517,M$3,FALSE),"")</f>
        <v/>
      </c>
      <c r="N98">
        <f>+VLOOKUP($A98,'1v -ostali'!$A$14:R$517,K$3,FALSE)</f>
        <v>0</v>
      </c>
      <c r="O98">
        <f>IF(K98&gt;0,"",VLOOKUP($A98,'1v -ostali'!$A$14:R$517,O$3,FALSE))</f>
        <v>0</v>
      </c>
      <c r="P98">
        <f>IF(K98&gt;0,"",VLOOKUP($A98,'1v -ostali'!$A$14:R$517,P$3,FALSE))</f>
        <v>0</v>
      </c>
      <c r="T98" s="47">
        <f>VLOOKUP($A98,'1v -ostali'!$A$14:AD$517,T$3,FALSE)</f>
        <v>0</v>
      </c>
      <c r="U98" s="47">
        <f>VLOOKUP($A98,'1v -ostali'!$A$14:AD$517,U$3,FALSE)</f>
        <v>0</v>
      </c>
      <c r="V98" s="47">
        <f t="shared" si="8"/>
        <v>0</v>
      </c>
      <c r="W98" s="47">
        <f>VLOOKUP($A98,'1v -ostali'!$A$14:AD$517,W$3,FALSE)/12</f>
        <v>0</v>
      </c>
      <c r="X98" s="47">
        <f>VLOOKUP($A98,'1v -ostali'!$A$14:AD$517,X$3,FALSE)</f>
        <v>0</v>
      </c>
      <c r="Y98" s="47">
        <f>VLOOKUP($A98,'1v -ostali'!$A$14:AD$517,Y$3,FALSE)</f>
        <v>0</v>
      </c>
      <c r="Z98" s="47">
        <f>VLOOKUP($A98,'1v -ostali'!$A$14:AD$517,Z$3,FALSE)</f>
        <v>0</v>
      </c>
      <c r="AA98" s="47">
        <f t="shared" si="9"/>
        <v>0</v>
      </c>
      <c r="AB98" s="47">
        <f>VLOOKUP($A98,'1v -ostali'!$A$14:AD$517,AB$3,FALSE)/12</f>
        <v>0</v>
      </c>
      <c r="AC98" s="47">
        <f>VLOOKUP($A98,'1v -ostali'!$A$14:AD$517,AC$3,FALSE)</f>
        <v>0</v>
      </c>
      <c r="AD98" s="47">
        <f>VLOOKUP($A98,'1v -ostali'!$A$14:AD$517,AD$3,FALSE)</f>
        <v>0</v>
      </c>
      <c r="AE98" s="47">
        <f>VLOOKUP($A98,'1v -ostali'!$A$14:AD$517,AE$3,FALSE)</f>
        <v>0</v>
      </c>
      <c r="AF98" s="47">
        <f t="shared" si="10"/>
        <v>0</v>
      </c>
      <c r="AG98" s="47">
        <f>VLOOKUP($A98,'1v -ostali'!$A$14:AD$517,AG$3,FALSE)/12</f>
        <v>0</v>
      </c>
      <c r="AH98" s="47">
        <f>VLOOKUP($A98,'1v -ostali'!$A$14:AD$517,AH$3,FALSE)</f>
        <v>0</v>
      </c>
      <c r="AI98" s="47">
        <f t="shared" si="11"/>
        <v>0</v>
      </c>
      <c r="AJ98" s="47">
        <f t="shared" si="12"/>
        <v>0</v>
      </c>
      <c r="AK98" s="47">
        <f>+IFERROR(AI98*(100+'1v -ostali'!$C$6)/100,"")</f>
        <v>0</v>
      </c>
      <c r="AL98" s="47">
        <f>+IFERROR(AJ98*(100+'1v -ostali'!$C$6)/100,"")</f>
        <v>0</v>
      </c>
    </row>
    <row r="99" spans="1:38" x14ac:dyDescent="0.2">
      <c r="A99">
        <f>+IF(MAX(A$5:A98)+1&lt;=A$1,A98+1,0)</f>
        <v>0</v>
      </c>
      <c r="B99" s="276">
        <f t="shared" si="16"/>
        <v>0</v>
      </c>
      <c r="C99">
        <f t="shared" si="17"/>
        <v>0</v>
      </c>
      <c r="D99" s="452">
        <f t="shared" si="18"/>
        <v>0</v>
      </c>
      <c r="E99">
        <f>IF(A99=0,0,+VLOOKUP($A99,'1v -ostali'!$A$14:$R$517,E$3,FALSE))</f>
        <v>0</v>
      </c>
      <c r="G99">
        <f>+VLOOKUP($A99,'1v -ostali'!$A$14:$R$517,G$3,FALSE)</f>
        <v>0</v>
      </c>
      <c r="H99">
        <f>+VLOOKUP($A99,'1v -ostali'!$A$14:$R$517,H$3,FALSE)</f>
        <v>0</v>
      </c>
      <c r="I99">
        <f>+VLOOKUP($A99,'1v -ostali'!$A$14:R$517,I$3,FALSE)</f>
        <v>0</v>
      </c>
      <c r="J99">
        <f>+VLOOKUP($A99,'1v -ostali'!$A$14:R$517,J$3,FALSE)</f>
        <v>0</v>
      </c>
      <c r="K99">
        <f>+VLOOKUP($A99,'1v -ostali'!$A$14:R$517,K$3,FALSE)</f>
        <v>0</v>
      </c>
      <c r="L99" t="str">
        <f>+IF(K99&gt;0,VLOOKUP($A99,'1v -ostali'!$A$14:R$517,L$3,FALSE),"")</f>
        <v/>
      </c>
      <c r="M99" t="str">
        <f>+IF(K99&gt;0,VLOOKUP($A99,'1v -ostali'!$A$14:R$517,M$3,FALSE),"")</f>
        <v/>
      </c>
      <c r="N99">
        <f>+VLOOKUP($A99,'1v -ostali'!$A$14:R$517,K$3,FALSE)</f>
        <v>0</v>
      </c>
      <c r="O99">
        <f>IF(K99&gt;0,"",VLOOKUP($A99,'1v -ostali'!$A$14:R$517,O$3,FALSE))</f>
        <v>0</v>
      </c>
      <c r="P99">
        <f>IF(K99&gt;0,"",VLOOKUP($A99,'1v -ostali'!$A$14:R$517,P$3,FALSE))</f>
        <v>0</v>
      </c>
      <c r="T99" s="47">
        <f>VLOOKUP($A99,'1v -ostali'!$A$14:AD$517,T$3,FALSE)</f>
        <v>0</v>
      </c>
      <c r="U99" s="47">
        <f>VLOOKUP($A99,'1v -ostali'!$A$14:AD$517,U$3,FALSE)</f>
        <v>0</v>
      </c>
      <c r="V99" s="47">
        <f t="shared" si="8"/>
        <v>0</v>
      </c>
      <c r="W99" s="47">
        <f>VLOOKUP($A99,'1v -ostali'!$A$14:AD$517,W$3,FALSE)/12</f>
        <v>0</v>
      </c>
      <c r="X99" s="47">
        <f>VLOOKUP($A99,'1v -ostali'!$A$14:AD$517,X$3,FALSE)</f>
        <v>0</v>
      </c>
      <c r="Y99" s="47">
        <f>VLOOKUP($A99,'1v -ostali'!$A$14:AD$517,Y$3,FALSE)</f>
        <v>0</v>
      </c>
      <c r="Z99" s="47">
        <f>VLOOKUP($A99,'1v -ostali'!$A$14:AD$517,Z$3,FALSE)</f>
        <v>0</v>
      </c>
      <c r="AA99" s="47">
        <f t="shared" si="9"/>
        <v>0</v>
      </c>
      <c r="AB99" s="47">
        <f>VLOOKUP($A99,'1v -ostali'!$A$14:AD$517,AB$3,FALSE)/12</f>
        <v>0</v>
      </c>
      <c r="AC99" s="47">
        <f>VLOOKUP($A99,'1v -ostali'!$A$14:AD$517,AC$3,FALSE)</f>
        <v>0</v>
      </c>
      <c r="AD99" s="47">
        <f>VLOOKUP($A99,'1v -ostali'!$A$14:AD$517,AD$3,FALSE)</f>
        <v>0</v>
      </c>
      <c r="AE99" s="47">
        <f>VLOOKUP($A99,'1v -ostali'!$A$14:AD$517,AE$3,FALSE)</f>
        <v>0</v>
      </c>
      <c r="AF99" s="47">
        <f t="shared" si="10"/>
        <v>0</v>
      </c>
      <c r="AG99" s="47">
        <f>VLOOKUP($A99,'1v -ostali'!$A$14:AD$517,AG$3,FALSE)/12</f>
        <v>0</v>
      </c>
      <c r="AH99" s="47">
        <f>VLOOKUP($A99,'1v -ostali'!$A$14:AD$517,AH$3,FALSE)</f>
        <v>0</v>
      </c>
      <c r="AI99" s="47">
        <f t="shared" si="11"/>
        <v>0</v>
      </c>
      <c r="AJ99" s="47">
        <f t="shared" si="12"/>
        <v>0</v>
      </c>
      <c r="AK99" s="47">
        <f>+IFERROR(AI99*(100+'1v -ostali'!$C$6)/100,"")</f>
        <v>0</v>
      </c>
      <c r="AL99" s="47">
        <f>+IFERROR(AJ99*(100+'1v -ostali'!$C$6)/100,"")</f>
        <v>0</v>
      </c>
    </row>
    <row r="100" spans="1:38" x14ac:dyDescent="0.2">
      <c r="A100">
        <f>+IF(MAX(A$5:A99)+1&lt;=A$1,A99+1,0)</f>
        <v>0</v>
      </c>
      <c r="B100" s="276">
        <f t="shared" si="16"/>
        <v>0</v>
      </c>
      <c r="C100">
        <f t="shared" si="17"/>
        <v>0</v>
      </c>
      <c r="D100" s="452">
        <f t="shared" si="18"/>
        <v>0</v>
      </c>
      <c r="E100">
        <f>IF(A100=0,0,+VLOOKUP($A100,'1v -ostali'!$A$14:$R$517,E$3,FALSE))</f>
        <v>0</v>
      </c>
      <c r="G100">
        <f>+VLOOKUP($A100,'1v -ostali'!$A$14:$R$517,G$3,FALSE)</f>
        <v>0</v>
      </c>
      <c r="H100">
        <f>+VLOOKUP($A100,'1v -ostali'!$A$14:$R$517,H$3,FALSE)</f>
        <v>0</v>
      </c>
      <c r="I100">
        <f>+VLOOKUP($A100,'1v -ostali'!$A$14:R$517,I$3,FALSE)</f>
        <v>0</v>
      </c>
      <c r="J100">
        <f>+VLOOKUP($A100,'1v -ostali'!$A$14:R$517,J$3,FALSE)</f>
        <v>0</v>
      </c>
      <c r="K100">
        <f>+VLOOKUP($A100,'1v -ostali'!$A$14:R$517,K$3,FALSE)</f>
        <v>0</v>
      </c>
      <c r="L100" t="str">
        <f>+IF(K100&gt;0,VLOOKUP($A100,'1v -ostali'!$A$14:R$517,L$3,FALSE),"")</f>
        <v/>
      </c>
      <c r="M100" t="str">
        <f>+IF(K100&gt;0,VLOOKUP($A100,'1v -ostali'!$A$14:R$517,M$3,FALSE),"")</f>
        <v/>
      </c>
      <c r="N100">
        <f>+VLOOKUP($A100,'1v -ostali'!$A$14:R$517,K$3,FALSE)</f>
        <v>0</v>
      </c>
      <c r="O100">
        <f>IF(K100&gt;0,"",VLOOKUP($A100,'1v -ostali'!$A$14:R$517,O$3,FALSE))</f>
        <v>0</v>
      </c>
      <c r="P100">
        <f>IF(K100&gt;0,"",VLOOKUP($A100,'1v -ostali'!$A$14:R$517,P$3,FALSE))</f>
        <v>0</v>
      </c>
      <c r="T100" s="47">
        <f>VLOOKUP($A100,'1v -ostali'!$A$14:AD$517,T$3,FALSE)</f>
        <v>0</v>
      </c>
      <c r="U100" s="47">
        <f>VLOOKUP($A100,'1v -ostali'!$A$14:AD$517,U$3,FALSE)</f>
        <v>0</v>
      </c>
      <c r="V100" s="47">
        <f t="shared" si="8"/>
        <v>0</v>
      </c>
      <c r="W100" s="47">
        <f>VLOOKUP($A100,'1v -ostali'!$A$14:AD$517,W$3,FALSE)/12</f>
        <v>0</v>
      </c>
      <c r="X100" s="47">
        <f>VLOOKUP($A100,'1v -ostali'!$A$14:AD$517,X$3,FALSE)</f>
        <v>0</v>
      </c>
      <c r="Y100" s="47">
        <f>VLOOKUP($A100,'1v -ostali'!$A$14:AD$517,Y$3,FALSE)</f>
        <v>0</v>
      </c>
      <c r="Z100" s="47">
        <f>VLOOKUP($A100,'1v -ostali'!$A$14:AD$517,Z$3,FALSE)</f>
        <v>0</v>
      </c>
      <c r="AA100" s="47">
        <f t="shared" si="9"/>
        <v>0</v>
      </c>
      <c r="AB100" s="47">
        <f>VLOOKUP($A100,'1v -ostali'!$A$14:AD$517,AB$3,FALSE)/12</f>
        <v>0</v>
      </c>
      <c r="AC100" s="47">
        <f>VLOOKUP($A100,'1v -ostali'!$A$14:AD$517,AC$3,FALSE)</f>
        <v>0</v>
      </c>
      <c r="AD100" s="47">
        <f>VLOOKUP($A100,'1v -ostali'!$A$14:AD$517,AD$3,FALSE)</f>
        <v>0</v>
      </c>
      <c r="AE100" s="47">
        <f>VLOOKUP($A100,'1v -ostali'!$A$14:AD$517,AE$3,FALSE)</f>
        <v>0</v>
      </c>
      <c r="AF100" s="47">
        <f t="shared" si="10"/>
        <v>0</v>
      </c>
      <c r="AG100" s="47">
        <f>VLOOKUP($A100,'1v -ostali'!$A$14:AD$517,AG$3,FALSE)/12</f>
        <v>0</v>
      </c>
      <c r="AH100" s="47">
        <f>VLOOKUP($A100,'1v -ostali'!$A$14:AD$517,AH$3,FALSE)</f>
        <v>0</v>
      </c>
      <c r="AI100" s="47">
        <f t="shared" si="11"/>
        <v>0</v>
      </c>
      <c r="AJ100" s="47">
        <f t="shared" si="12"/>
        <v>0</v>
      </c>
      <c r="AK100" s="47">
        <f>+IFERROR(AI100*(100+'1v -ostali'!$C$6)/100,"")</f>
        <v>0</v>
      </c>
      <c r="AL100" s="47">
        <f>+IFERROR(AJ100*(100+'1v -ostali'!$C$6)/100,"")</f>
        <v>0</v>
      </c>
    </row>
    <row r="101" spans="1:38" x14ac:dyDescent="0.2">
      <c r="A101">
        <f>+IF(MAX(A$5:A100)+1&lt;=A$1,A100+1,0)</f>
        <v>0</v>
      </c>
      <c r="B101" s="276">
        <f t="shared" si="16"/>
        <v>0</v>
      </c>
      <c r="C101">
        <f t="shared" si="17"/>
        <v>0</v>
      </c>
      <c r="D101" s="452">
        <f t="shared" si="18"/>
        <v>0</v>
      </c>
      <c r="E101">
        <f>IF(A101=0,0,+VLOOKUP($A101,'1v -ostali'!$A$14:$R$517,E$3,FALSE))</f>
        <v>0</v>
      </c>
      <c r="G101">
        <f>+VLOOKUP($A101,'1v -ostali'!$A$14:$R$517,G$3,FALSE)</f>
        <v>0</v>
      </c>
      <c r="H101">
        <f>+VLOOKUP($A101,'1v -ostali'!$A$14:$R$517,H$3,FALSE)</f>
        <v>0</v>
      </c>
      <c r="I101">
        <f>+VLOOKUP($A101,'1v -ostali'!$A$14:R$517,I$3,FALSE)</f>
        <v>0</v>
      </c>
      <c r="J101">
        <f>+VLOOKUP($A101,'1v -ostali'!$A$14:R$517,J$3,FALSE)</f>
        <v>0</v>
      </c>
      <c r="K101">
        <f>+VLOOKUP($A101,'1v -ostali'!$A$14:R$517,K$3,FALSE)</f>
        <v>0</v>
      </c>
      <c r="L101" t="str">
        <f>+IF(K101&gt;0,VLOOKUP($A101,'1v -ostali'!$A$14:R$517,L$3,FALSE),"")</f>
        <v/>
      </c>
      <c r="M101" t="str">
        <f>+IF(K101&gt;0,VLOOKUP($A101,'1v -ostali'!$A$14:R$517,M$3,FALSE),"")</f>
        <v/>
      </c>
      <c r="N101">
        <f>+VLOOKUP($A101,'1v -ostali'!$A$14:R$517,K$3,FALSE)</f>
        <v>0</v>
      </c>
      <c r="O101">
        <f>IF(K101&gt;0,"",VLOOKUP($A101,'1v -ostali'!$A$14:R$517,O$3,FALSE))</f>
        <v>0</v>
      </c>
      <c r="P101">
        <f>IF(K101&gt;0,"",VLOOKUP($A101,'1v -ostali'!$A$14:R$517,P$3,FALSE))</f>
        <v>0</v>
      </c>
      <c r="T101" s="47">
        <f>VLOOKUP($A101,'1v -ostali'!$A$14:AD$517,T$3,FALSE)</f>
        <v>0</v>
      </c>
      <c r="U101" s="47">
        <f>VLOOKUP($A101,'1v -ostali'!$A$14:AD$517,U$3,FALSE)</f>
        <v>0</v>
      </c>
      <c r="V101" s="47">
        <f t="shared" si="8"/>
        <v>0</v>
      </c>
      <c r="W101" s="47">
        <f>VLOOKUP($A101,'1v -ostali'!$A$14:AD$517,W$3,FALSE)/12</f>
        <v>0</v>
      </c>
      <c r="X101" s="47">
        <f>VLOOKUP($A101,'1v -ostali'!$A$14:AD$517,X$3,FALSE)</f>
        <v>0</v>
      </c>
      <c r="Y101" s="47">
        <f>VLOOKUP($A101,'1v -ostali'!$A$14:AD$517,Y$3,FALSE)</f>
        <v>0</v>
      </c>
      <c r="Z101" s="47">
        <f>VLOOKUP($A101,'1v -ostali'!$A$14:AD$517,Z$3,FALSE)</f>
        <v>0</v>
      </c>
      <c r="AA101" s="47">
        <f t="shared" si="9"/>
        <v>0</v>
      </c>
      <c r="AB101" s="47">
        <f>VLOOKUP($A101,'1v -ostali'!$A$14:AD$517,AB$3,FALSE)/12</f>
        <v>0</v>
      </c>
      <c r="AC101" s="47">
        <f>VLOOKUP($A101,'1v -ostali'!$A$14:AD$517,AC$3,FALSE)</f>
        <v>0</v>
      </c>
      <c r="AD101" s="47">
        <f>VLOOKUP($A101,'1v -ostali'!$A$14:AD$517,AD$3,FALSE)</f>
        <v>0</v>
      </c>
      <c r="AE101" s="47">
        <f>VLOOKUP($A101,'1v -ostali'!$A$14:AD$517,AE$3,FALSE)</f>
        <v>0</v>
      </c>
      <c r="AF101" s="47">
        <f t="shared" si="10"/>
        <v>0</v>
      </c>
      <c r="AG101" s="47">
        <f>VLOOKUP($A101,'1v -ostali'!$A$14:AD$517,AG$3,FALSE)/12</f>
        <v>0</v>
      </c>
      <c r="AH101" s="47">
        <f>VLOOKUP($A101,'1v -ostali'!$A$14:AD$517,AH$3,FALSE)</f>
        <v>0</v>
      </c>
      <c r="AI101" s="47">
        <f t="shared" si="11"/>
        <v>0</v>
      </c>
      <c r="AJ101" s="47">
        <f t="shared" si="12"/>
        <v>0</v>
      </c>
      <c r="AK101" s="47">
        <f>+IFERROR(AI101*(100+'1v -ostali'!$C$6)/100,"")</f>
        <v>0</v>
      </c>
      <c r="AL101" s="47">
        <f>+IFERROR(AJ101*(100+'1v -ostali'!$C$6)/100,"")</f>
        <v>0</v>
      </c>
    </row>
    <row r="102" spans="1:38" x14ac:dyDescent="0.2">
      <c r="A102">
        <f>+IF(MAX(A$5:A101)+1&lt;=A$1,A101+1,0)</f>
        <v>0</v>
      </c>
      <c r="B102" s="276">
        <f t="shared" si="16"/>
        <v>0</v>
      </c>
      <c r="C102">
        <f t="shared" si="17"/>
        <v>0</v>
      </c>
      <c r="D102" s="452">
        <f t="shared" si="18"/>
        <v>0</v>
      </c>
      <c r="E102">
        <f>IF(A102=0,0,+VLOOKUP($A102,'1v -ostali'!$A$14:$R$517,E$3,FALSE))</f>
        <v>0</v>
      </c>
      <c r="G102">
        <f>+VLOOKUP($A102,'1v -ostali'!$A$14:$R$517,G$3,FALSE)</f>
        <v>0</v>
      </c>
      <c r="H102">
        <f>+VLOOKUP($A102,'1v -ostali'!$A$14:$R$517,H$3,FALSE)</f>
        <v>0</v>
      </c>
      <c r="I102">
        <f>+VLOOKUP($A102,'1v -ostali'!$A$14:R$517,I$3,FALSE)</f>
        <v>0</v>
      </c>
      <c r="J102">
        <f>+VLOOKUP($A102,'1v -ostali'!$A$14:R$517,J$3,FALSE)</f>
        <v>0</v>
      </c>
      <c r="K102">
        <f>+VLOOKUP($A102,'1v -ostali'!$A$14:R$517,K$3,FALSE)</f>
        <v>0</v>
      </c>
      <c r="L102" t="str">
        <f>+IF(K102&gt;0,VLOOKUP($A102,'1v -ostali'!$A$14:R$517,L$3,FALSE),"")</f>
        <v/>
      </c>
      <c r="M102" t="str">
        <f>+IF(K102&gt;0,VLOOKUP($A102,'1v -ostali'!$A$14:R$517,M$3,FALSE),"")</f>
        <v/>
      </c>
      <c r="N102">
        <f>+VLOOKUP($A102,'1v -ostali'!$A$14:R$517,K$3,FALSE)</f>
        <v>0</v>
      </c>
      <c r="O102">
        <f>IF(K102&gt;0,"",VLOOKUP($A102,'1v -ostali'!$A$14:R$517,O$3,FALSE))</f>
        <v>0</v>
      </c>
      <c r="P102">
        <f>IF(K102&gt;0,"",VLOOKUP($A102,'1v -ostali'!$A$14:R$517,P$3,FALSE))</f>
        <v>0</v>
      </c>
      <c r="T102" s="47">
        <f>VLOOKUP($A102,'1v -ostali'!$A$14:AD$517,T$3,FALSE)</f>
        <v>0</v>
      </c>
      <c r="U102" s="47">
        <f>VLOOKUP($A102,'1v -ostali'!$A$14:AD$517,U$3,FALSE)</f>
        <v>0</v>
      </c>
      <c r="V102" s="47">
        <f t="shared" si="8"/>
        <v>0</v>
      </c>
      <c r="W102" s="47">
        <f>VLOOKUP($A102,'1v -ostali'!$A$14:AD$517,W$3,FALSE)/12</f>
        <v>0</v>
      </c>
      <c r="X102" s="47">
        <f>VLOOKUP($A102,'1v -ostali'!$A$14:AD$517,X$3,FALSE)</f>
        <v>0</v>
      </c>
      <c r="Y102" s="47">
        <f>VLOOKUP($A102,'1v -ostali'!$A$14:AD$517,Y$3,FALSE)</f>
        <v>0</v>
      </c>
      <c r="Z102" s="47">
        <f>VLOOKUP($A102,'1v -ostali'!$A$14:AD$517,Z$3,FALSE)</f>
        <v>0</v>
      </c>
      <c r="AA102" s="47">
        <f t="shared" si="9"/>
        <v>0</v>
      </c>
      <c r="AB102" s="47">
        <f>VLOOKUP($A102,'1v -ostali'!$A$14:AD$517,AB$3,FALSE)/12</f>
        <v>0</v>
      </c>
      <c r="AC102" s="47">
        <f>VLOOKUP($A102,'1v -ostali'!$A$14:AD$517,AC$3,FALSE)</f>
        <v>0</v>
      </c>
      <c r="AD102" s="47">
        <f>VLOOKUP($A102,'1v -ostali'!$A$14:AD$517,AD$3,FALSE)</f>
        <v>0</v>
      </c>
      <c r="AE102" s="47">
        <f>VLOOKUP($A102,'1v -ostali'!$A$14:AD$517,AE$3,FALSE)</f>
        <v>0</v>
      </c>
      <c r="AF102" s="47">
        <f t="shared" si="10"/>
        <v>0</v>
      </c>
      <c r="AG102" s="47">
        <f>VLOOKUP($A102,'1v -ostali'!$A$14:AD$517,AG$3,FALSE)/12</f>
        <v>0</v>
      </c>
      <c r="AH102" s="47">
        <f>VLOOKUP($A102,'1v -ostali'!$A$14:AD$517,AH$3,FALSE)</f>
        <v>0</v>
      </c>
      <c r="AI102" s="47">
        <f t="shared" si="11"/>
        <v>0</v>
      </c>
      <c r="AJ102" s="47">
        <f t="shared" si="12"/>
        <v>0</v>
      </c>
      <c r="AK102" s="47">
        <f>+IFERROR(AI102*(100+'1v -ostali'!$C$6)/100,"")</f>
        <v>0</v>
      </c>
      <c r="AL102" s="47">
        <f>+IFERROR(AJ102*(100+'1v -ostali'!$C$6)/100,"")</f>
        <v>0</v>
      </c>
    </row>
    <row r="103" spans="1:38" x14ac:dyDescent="0.2">
      <c r="A103">
        <f>+IF(MAX(A$5:A102)+1&lt;=A$1,A102+1,0)</f>
        <v>0</v>
      </c>
      <c r="B103" s="276">
        <f t="shared" si="16"/>
        <v>0</v>
      </c>
      <c r="C103">
        <f t="shared" si="17"/>
        <v>0</v>
      </c>
      <c r="D103" s="452">
        <f t="shared" si="18"/>
        <v>0</v>
      </c>
      <c r="E103">
        <f>IF(A103=0,0,+VLOOKUP($A103,'1v -ostali'!$A$14:$R$517,E$3,FALSE))</f>
        <v>0</v>
      </c>
      <c r="G103">
        <f>+VLOOKUP($A103,'1v -ostali'!$A$14:$R$517,G$3,FALSE)</f>
        <v>0</v>
      </c>
      <c r="H103">
        <f>+VLOOKUP($A103,'1v -ostali'!$A$14:$R$517,H$3,FALSE)</f>
        <v>0</v>
      </c>
      <c r="I103">
        <f>+VLOOKUP($A103,'1v -ostali'!$A$14:R$517,I$3,FALSE)</f>
        <v>0</v>
      </c>
      <c r="J103">
        <f>+VLOOKUP($A103,'1v -ostali'!$A$14:R$517,J$3,FALSE)</f>
        <v>0</v>
      </c>
      <c r="K103">
        <f>+VLOOKUP($A103,'1v -ostali'!$A$14:R$517,K$3,FALSE)</f>
        <v>0</v>
      </c>
      <c r="L103" t="str">
        <f>+IF(K103&gt;0,VLOOKUP($A103,'1v -ostali'!$A$14:R$517,L$3,FALSE),"")</f>
        <v/>
      </c>
      <c r="M103" t="str">
        <f>+IF(K103&gt;0,VLOOKUP($A103,'1v -ostali'!$A$14:R$517,M$3,FALSE),"")</f>
        <v/>
      </c>
      <c r="N103">
        <f>+VLOOKUP($A103,'1v -ostali'!$A$14:R$517,K$3,FALSE)</f>
        <v>0</v>
      </c>
      <c r="O103">
        <f>IF(K103&gt;0,"",VLOOKUP($A103,'1v -ostali'!$A$14:R$517,O$3,FALSE))</f>
        <v>0</v>
      </c>
      <c r="P103">
        <f>IF(K103&gt;0,"",VLOOKUP($A103,'1v -ostali'!$A$14:R$517,P$3,FALSE))</f>
        <v>0</v>
      </c>
      <c r="T103" s="47">
        <f>VLOOKUP($A103,'1v -ostali'!$A$14:AD$517,T$3,FALSE)</f>
        <v>0</v>
      </c>
      <c r="U103" s="47">
        <f>VLOOKUP($A103,'1v -ostali'!$A$14:AD$517,U$3,FALSE)</f>
        <v>0</v>
      </c>
      <c r="V103" s="47">
        <f t="shared" si="8"/>
        <v>0</v>
      </c>
      <c r="W103" s="47">
        <f>VLOOKUP($A103,'1v -ostali'!$A$14:AD$517,W$3,FALSE)/12</f>
        <v>0</v>
      </c>
      <c r="X103" s="47">
        <f>VLOOKUP($A103,'1v -ostali'!$A$14:AD$517,X$3,FALSE)</f>
        <v>0</v>
      </c>
      <c r="Y103" s="47">
        <f>VLOOKUP($A103,'1v -ostali'!$A$14:AD$517,Y$3,FALSE)</f>
        <v>0</v>
      </c>
      <c r="Z103" s="47">
        <f>VLOOKUP($A103,'1v -ostali'!$A$14:AD$517,Z$3,FALSE)</f>
        <v>0</v>
      </c>
      <c r="AA103" s="47">
        <f t="shared" si="9"/>
        <v>0</v>
      </c>
      <c r="AB103" s="47">
        <f>VLOOKUP($A103,'1v -ostali'!$A$14:AD$517,AB$3,FALSE)/12</f>
        <v>0</v>
      </c>
      <c r="AC103" s="47">
        <f>VLOOKUP($A103,'1v -ostali'!$A$14:AD$517,AC$3,FALSE)</f>
        <v>0</v>
      </c>
      <c r="AD103" s="47">
        <f>VLOOKUP($A103,'1v -ostali'!$A$14:AD$517,AD$3,FALSE)</f>
        <v>0</v>
      </c>
      <c r="AE103" s="47">
        <f>VLOOKUP($A103,'1v -ostali'!$A$14:AD$517,AE$3,FALSE)</f>
        <v>0</v>
      </c>
      <c r="AF103" s="47">
        <f t="shared" si="10"/>
        <v>0</v>
      </c>
      <c r="AG103" s="47">
        <f>VLOOKUP($A103,'1v -ostali'!$A$14:AD$517,AG$3,FALSE)/12</f>
        <v>0</v>
      </c>
      <c r="AH103" s="47">
        <f>VLOOKUP($A103,'1v -ostali'!$A$14:AD$517,AH$3,FALSE)</f>
        <v>0</v>
      </c>
      <c r="AI103" s="47">
        <f t="shared" si="11"/>
        <v>0</v>
      </c>
      <c r="AJ103" s="47">
        <f t="shared" si="12"/>
        <v>0</v>
      </c>
      <c r="AK103" s="47">
        <f>+IFERROR(AI103*(100+'1v -ostali'!$C$6)/100,"")</f>
        <v>0</v>
      </c>
      <c r="AL103" s="47">
        <f>+IFERROR(AJ103*(100+'1v -ostali'!$C$6)/100,"")</f>
        <v>0</v>
      </c>
    </row>
    <row r="104" spans="1:38" x14ac:dyDescent="0.2">
      <c r="A104">
        <f>+IF(MAX(A$5:A103)+1&lt;=A$1,A103+1,0)</f>
        <v>0</v>
      </c>
      <c r="B104" s="276">
        <f t="shared" si="16"/>
        <v>0</v>
      </c>
      <c r="C104">
        <f t="shared" si="17"/>
        <v>0</v>
      </c>
      <c r="D104" s="452">
        <f t="shared" si="18"/>
        <v>0</v>
      </c>
      <c r="E104">
        <f>IF(A104=0,0,+VLOOKUP($A104,'1v -ostali'!$A$14:$R$517,E$3,FALSE))</f>
        <v>0</v>
      </c>
      <c r="G104">
        <f>+VLOOKUP($A104,'1v -ostali'!$A$14:$R$517,G$3,FALSE)</f>
        <v>0</v>
      </c>
      <c r="H104">
        <f>+VLOOKUP($A104,'1v -ostali'!$A$14:$R$517,H$3,FALSE)</f>
        <v>0</v>
      </c>
      <c r="I104">
        <f>+VLOOKUP($A104,'1v -ostali'!$A$14:R$517,I$3,FALSE)</f>
        <v>0</v>
      </c>
      <c r="J104">
        <f>+VLOOKUP($A104,'1v -ostali'!$A$14:R$517,J$3,FALSE)</f>
        <v>0</v>
      </c>
      <c r="K104">
        <f>+VLOOKUP($A104,'1v -ostali'!$A$14:R$517,K$3,FALSE)</f>
        <v>0</v>
      </c>
      <c r="L104" t="str">
        <f>+IF(K104&gt;0,VLOOKUP($A104,'1v -ostali'!$A$14:R$517,L$3,FALSE),"")</f>
        <v/>
      </c>
      <c r="M104" t="str">
        <f>+IF(K104&gt;0,VLOOKUP($A104,'1v -ostali'!$A$14:R$517,M$3,FALSE),"")</f>
        <v/>
      </c>
      <c r="N104">
        <f>+VLOOKUP($A104,'1v -ostali'!$A$14:R$517,K$3,FALSE)</f>
        <v>0</v>
      </c>
      <c r="O104">
        <f>IF(K104&gt;0,"",VLOOKUP($A104,'1v -ostali'!$A$14:R$517,O$3,FALSE))</f>
        <v>0</v>
      </c>
      <c r="P104">
        <f>IF(K104&gt;0,"",VLOOKUP($A104,'1v -ostali'!$A$14:R$517,P$3,FALSE))</f>
        <v>0</v>
      </c>
      <c r="T104" s="47">
        <f>VLOOKUP($A104,'1v -ostali'!$A$14:AD$517,T$3,FALSE)</f>
        <v>0</v>
      </c>
      <c r="U104" s="47">
        <f>VLOOKUP($A104,'1v -ostali'!$A$14:AD$517,U$3,FALSE)</f>
        <v>0</v>
      </c>
      <c r="V104" s="47">
        <f t="shared" si="8"/>
        <v>0</v>
      </c>
      <c r="W104" s="47">
        <f>VLOOKUP($A104,'1v -ostali'!$A$14:AD$517,W$3,FALSE)/12</f>
        <v>0</v>
      </c>
      <c r="X104" s="47">
        <f>VLOOKUP($A104,'1v -ostali'!$A$14:AD$517,X$3,FALSE)</f>
        <v>0</v>
      </c>
      <c r="Y104" s="47">
        <f>VLOOKUP($A104,'1v -ostali'!$A$14:AD$517,Y$3,FALSE)</f>
        <v>0</v>
      </c>
      <c r="Z104" s="47">
        <f>VLOOKUP($A104,'1v -ostali'!$A$14:AD$517,Z$3,FALSE)</f>
        <v>0</v>
      </c>
      <c r="AA104" s="47">
        <f t="shared" si="9"/>
        <v>0</v>
      </c>
      <c r="AB104" s="47">
        <f>VLOOKUP($A104,'1v -ostali'!$A$14:AD$517,AB$3,FALSE)/12</f>
        <v>0</v>
      </c>
      <c r="AC104" s="47">
        <f>VLOOKUP($A104,'1v -ostali'!$A$14:AD$517,AC$3,FALSE)</f>
        <v>0</v>
      </c>
      <c r="AD104" s="47">
        <f>VLOOKUP($A104,'1v -ostali'!$A$14:AD$517,AD$3,FALSE)</f>
        <v>0</v>
      </c>
      <c r="AE104" s="47">
        <f>VLOOKUP($A104,'1v -ostali'!$A$14:AD$517,AE$3,FALSE)</f>
        <v>0</v>
      </c>
      <c r="AF104" s="47">
        <f t="shared" si="10"/>
        <v>0</v>
      </c>
      <c r="AG104" s="47">
        <f>VLOOKUP($A104,'1v -ostali'!$A$14:AD$517,AG$3,FALSE)/12</f>
        <v>0</v>
      </c>
      <c r="AH104" s="47">
        <f>VLOOKUP($A104,'1v -ostali'!$A$14:AD$517,AH$3,FALSE)</f>
        <v>0</v>
      </c>
      <c r="AI104" s="47">
        <f t="shared" si="11"/>
        <v>0</v>
      </c>
      <c r="AJ104" s="47">
        <f t="shared" si="12"/>
        <v>0</v>
      </c>
      <c r="AK104" s="47">
        <f>+IFERROR(AI104*(100+'1v -ostali'!$C$6)/100,"")</f>
        <v>0</v>
      </c>
      <c r="AL104" s="47">
        <f>+IFERROR(AJ104*(100+'1v -ostali'!$C$6)/100,"")</f>
        <v>0</v>
      </c>
    </row>
    <row r="105" spans="1:38" x14ac:dyDescent="0.2">
      <c r="A105">
        <f>+IF(MAX(A$5:A104)+1&lt;=A$1,A104+1,0)</f>
        <v>0</v>
      </c>
      <c r="B105" s="276">
        <f t="shared" si="16"/>
        <v>0</v>
      </c>
      <c r="C105">
        <f t="shared" si="17"/>
        <v>0</v>
      </c>
      <c r="D105" s="452">
        <f t="shared" si="18"/>
        <v>0</v>
      </c>
      <c r="E105">
        <f>IF(A105=0,0,+VLOOKUP($A105,'1v -ostali'!$A$14:$R$517,E$3,FALSE))</f>
        <v>0</v>
      </c>
      <c r="G105">
        <f>+VLOOKUP($A105,'1v -ostali'!$A$14:$R$517,G$3,FALSE)</f>
        <v>0</v>
      </c>
      <c r="H105">
        <f>+VLOOKUP($A105,'1v -ostali'!$A$14:$R$517,H$3,FALSE)</f>
        <v>0</v>
      </c>
      <c r="I105">
        <f>+VLOOKUP($A105,'1v -ostali'!$A$14:R$517,I$3,FALSE)</f>
        <v>0</v>
      </c>
      <c r="J105">
        <f>+VLOOKUP($A105,'1v -ostali'!$A$14:R$517,J$3,FALSE)</f>
        <v>0</v>
      </c>
      <c r="K105">
        <f>+VLOOKUP($A105,'1v -ostali'!$A$14:R$517,K$3,FALSE)</f>
        <v>0</v>
      </c>
      <c r="L105" t="str">
        <f>+IF(K105&gt;0,VLOOKUP($A105,'1v -ostali'!$A$14:R$517,L$3,FALSE),"")</f>
        <v/>
      </c>
      <c r="M105" t="str">
        <f>+IF(K105&gt;0,VLOOKUP($A105,'1v -ostali'!$A$14:R$517,M$3,FALSE),"")</f>
        <v/>
      </c>
      <c r="N105">
        <f>+VLOOKUP($A105,'1v -ostali'!$A$14:R$517,K$3,FALSE)</f>
        <v>0</v>
      </c>
      <c r="O105">
        <f>IF(K105&gt;0,"",VLOOKUP($A105,'1v -ostali'!$A$14:R$517,O$3,FALSE))</f>
        <v>0</v>
      </c>
      <c r="P105">
        <f>IF(K105&gt;0,"",VLOOKUP($A105,'1v -ostali'!$A$14:R$517,P$3,FALSE))</f>
        <v>0</v>
      </c>
      <c r="T105" s="47">
        <f>VLOOKUP($A105,'1v -ostali'!$A$14:AD$517,T$3,FALSE)</f>
        <v>0</v>
      </c>
      <c r="U105" s="47">
        <f>VLOOKUP($A105,'1v -ostali'!$A$14:AD$517,U$3,FALSE)</f>
        <v>0</v>
      </c>
      <c r="V105" s="47">
        <f t="shared" si="8"/>
        <v>0</v>
      </c>
      <c r="W105" s="47">
        <f>VLOOKUP($A105,'1v -ostali'!$A$14:AD$517,W$3,FALSE)/12</f>
        <v>0</v>
      </c>
      <c r="X105" s="47">
        <f>VLOOKUP($A105,'1v -ostali'!$A$14:AD$517,X$3,FALSE)</f>
        <v>0</v>
      </c>
      <c r="Y105" s="47">
        <f>VLOOKUP($A105,'1v -ostali'!$A$14:AD$517,Y$3,FALSE)</f>
        <v>0</v>
      </c>
      <c r="Z105" s="47">
        <f>VLOOKUP($A105,'1v -ostali'!$A$14:AD$517,Z$3,FALSE)</f>
        <v>0</v>
      </c>
      <c r="AA105" s="47">
        <f t="shared" si="9"/>
        <v>0</v>
      </c>
      <c r="AB105" s="47">
        <f>VLOOKUP($A105,'1v -ostali'!$A$14:AD$517,AB$3,FALSE)/12</f>
        <v>0</v>
      </c>
      <c r="AC105" s="47">
        <f>VLOOKUP($A105,'1v -ostali'!$A$14:AD$517,AC$3,FALSE)</f>
        <v>0</v>
      </c>
      <c r="AD105" s="47">
        <f>VLOOKUP($A105,'1v -ostali'!$A$14:AD$517,AD$3,FALSE)</f>
        <v>0</v>
      </c>
      <c r="AE105" s="47">
        <f>VLOOKUP($A105,'1v -ostali'!$A$14:AD$517,AE$3,FALSE)</f>
        <v>0</v>
      </c>
      <c r="AF105" s="47">
        <f t="shared" si="10"/>
        <v>0</v>
      </c>
      <c r="AG105" s="47">
        <f>VLOOKUP($A105,'1v -ostali'!$A$14:AD$517,AG$3,FALSE)/12</f>
        <v>0</v>
      </c>
      <c r="AH105" s="47">
        <f>VLOOKUP($A105,'1v -ostali'!$A$14:AD$517,AH$3,FALSE)</f>
        <v>0</v>
      </c>
      <c r="AI105" s="47">
        <f t="shared" si="11"/>
        <v>0</v>
      </c>
      <c r="AJ105" s="47">
        <f t="shared" si="12"/>
        <v>0</v>
      </c>
      <c r="AK105" s="47">
        <f>+IFERROR(AI105*(100+'1v -ostali'!$C$6)/100,"")</f>
        <v>0</v>
      </c>
      <c r="AL105" s="47">
        <f>+IFERROR(AJ105*(100+'1v -ostali'!$C$6)/100,"")</f>
        <v>0</v>
      </c>
    </row>
    <row r="106" spans="1:38" x14ac:dyDescent="0.2">
      <c r="A106">
        <f>+IF(MAX(A$5:A105)+1&lt;=A$1,A105+1,0)</f>
        <v>0</v>
      </c>
      <c r="B106" s="276">
        <f t="shared" si="16"/>
        <v>0</v>
      </c>
      <c r="C106">
        <f t="shared" si="17"/>
        <v>0</v>
      </c>
      <c r="D106" s="452">
        <f t="shared" si="18"/>
        <v>0</v>
      </c>
      <c r="E106">
        <f>IF(A106=0,0,+VLOOKUP($A106,'1v -ostali'!$A$14:$R$517,E$3,FALSE))</f>
        <v>0</v>
      </c>
      <c r="G106">
        <f>+VLOOKUP($A106,'1v -ostali'!$A$14:$R$517,G$3,FALSE)</f>
        <v>0</v>
      </c>
      <c r="H106">
        <f>+VLOOKUP($A106,'1v -ostali'!$A$14:$R$517,H$3,FALSE)</f>
        <v>0</v>
      </c>
      <c r="I106">
        <f>+VLOOKUP($A106,'1v -ostali'!$A$14:R$517,I$3,FALSE)</f>
        <v>0</v>
      </c>
      <c r="J106">
        <f>+VLOOKUP($A106,'1v -ostali'!$A$14:R$517,J$3,FALSE)</f>
        <v>0</v>
      </c>
      <c r="K106">
        <f>+VLOOKUP($A106,'1v -ostali'!$A$14:R$517,K$3,FALSE)</f>
        <v>0</v>
      </c>
      <c r="L106" t="str">
        <f>+IF(K106&gt;0,VLOOKUP($A106,'1v -ostali'!$A$14:R$517,L$3,FALSE),"")</f>
        <v/>
      </c>
      <c r="M106" t="str">
        <f>+IF(K106&gt;0,VLOOKUP($A106,'1v -ostali'!$A$14:R$517,M$3,FALSE),"")</f>
        <v/>
      </c>
      <c r="N106">
        <f>+VLOOKUP($A106,'1v -ostali'!$A$14:R$517,K$3,FALSE)</f>
        <v>0</v>
      </c>
      <c r="O106">
        <f>IF(K106&gt;0,"",VLOOKUP($A106,'1v -ostali'!$A$14:R$517,O$3,FALSE))</f>
        <v>0</v>
      </c>
      <c r="P106">
        <f>IF(K106&gt;0,"",VLOOKUP($A106,'1v -ostali'!$A$14:R$517,P$3,FALSE))</f>
        <v>0</v>
      </c>
      <c r="T106" s="47">
        <f>VLOOKUP($A106,'1v -ostali'!$A$14:AD$517,T$3,FALSE)</f>
        <v>0</v>
      </c>
      <c r="U106" s="47">
        <f>VLOOKUP($A106,'1v -ostali'!$A$14:AD$517,U$3,FALSE)</f>
        <v>0</v>
      </c>
      <c r="V106" s="47">
        <f t="shared" si="8"/>
        <v>0</v>
      </c>
      <c r="W106" s="47">
        <f>VLOOKUP($A106,'1v -ostali'!$A$14:AD$517,W$3,FALSE)/12</f>
        <v>0</v>
      </c>
      <c r="X106" s="47">
        <f>VLOOKUP($A106,'1v -ostali'!$A$14:AD$517,X$3,FALSE)</f>
        <v>0</v>
      </c>
      <c r="Y106" s="47">
        <f>VLOOKUP($A106,'1v -ostali'!$A$14:AD$517,Y$3,FALSE)</f>
        <v>0</v>
      </c>
      <c r="Z106" s="47">
        <f>VLOOKUP($A106,'1v -ostali'!$A$14:AD$517,Z$3,FALSE)</f>
        <v>0</v>
      </c>
      <c r="AA106" s="47">
        <f t="shared" si="9"/>
        <v>0</v>
      </c>
      <c r="AB106" s="47">
        <f>VLOOKUP($A106,'1v -ostali'!$A$14:AD$517,AB$3,FALSE)/12</f>
        <v>0</v>
      </c>
      <c r="AC106" s="47">
        <f>VLOOKUP($A106,'1v -ostali'!$A$14:AD$517,AC$3,FALSE)</f>
        <v>0</v>
      </c>
      <c r="AD106" s="47">
        <f>VLOOKUP($A106,'1v -ostali'!$A$14:AD$517,AD$3,FALSE)</f>
        <v>0</v>
      </c>
      <c r="AE106" s="47">
        <f>VLOOKUP($A106,'1v -ostali'!$A$14:AD$517,AE$3,FALSE)</f>
        <v>0</v>
      </c>
      <c r="AF106" s="47">
        <f t="shared" si="10"/>
        <v>0</v>
      </c>
      <c r="AG106" s="47">
        <f>VLOOKUP($A106,'1v -ostali'!$A$14:AD$517,AG$3,FALSE)/12</f>
        <v>0</v>
      </c>
      <c r="AH106" s="47">
        <f>VLOOKUP($A106,'1v -ostali'!$A$14:AD$517,AH$3,FALSE)</f>
        <v>0</v>
      </c>
      <c r="AI106" s="47">
        <f t="shared" si="11"/>
        <v>0</v>
      </c>
      <c r="AJ106" s="47">
        <f t="shared" si="12"/>
        <v>0</v>
      </c>
      <c r="AK106" s="47">
        <f>+IFERROR(AI106*(100+'1v -ostali'!$C$6)/100,"")</f>
        <v>0</v>
      </c>
      <c r="AL106" s="47">
        <f>+IFERROR(AJ106*(100+'1v -ostali'!$C$6)/100,"")</f>
        <v>0</v>
      </c>
    </row>
    <row r="107" spans="1:38" x14ac:dyDescent="0.2">
      <c r="A107">
        <f>+IF(MAX(A$5:A106)+1&lt;=A$1,A106+1,0)</f>
        <v>0</v>
      </c>
      <c r="B107" s="276">
        <f t="shared" si="16"/>
        <v>0</v>
      </c>
      <c r="C107">
        <f t="shared" si="17"/>
        <v>0</v>
      </c>
      <c r="D107" s="452">
        <f t="shared" si="18"/>
        <v>0</v>
      </c>
      <c r="E107">
        <f>IF(A107=0,0,+VLOOKUP($A107,'1v -ostali'!$A$14:$R$517,E$3,FALSE))</f>
        <v>0</v>
      </c>
      <c r="G107">
        <f>+VLOOKUP($A107,'1v -ostali'!$A$14:$R$517,G$3,FALSE)</f>
        <v>0</v>
      </c>
      <c r="H107">
        <f>+VLOOKUP($A107,'1v -ostali'!$A$14:$R$517,H$3,FALSE)</f>
        <v>0</v>
      </c>
      <c r="I107">
        <f>+VLOOKUP($A107,'1v -ostali'!$A$14:R$517,I$3,FALSE)</f>
        <v>0</v>
      </c>
      <c r="J107">
        <f>+VLOOKUP($A107,'1v -ostali'!$A$14:R$517,J$3,FALSE)</f>
        <v>0</v>
      </c>
      <c r="K107">
        <f>+VLOOKUP($A107,'1v -ostali'!$A$14:R$517,K$3,FALSE)</f>
        <v>0</v>
      </c>
      <c r="L107" t="str">
        <f>+IF(K107&gt;0,VLOOKUP($A107,'1v -ostali'!$A$14:R$517,L$3,FALSE),"")</f>
        <v/>
      </c>
      <c r="M107" t="str">
        <f>+IF(K107&gt;0,VLOOKUP($A107,'1v -ostali'!$A$14:R$517,M$3,FALSE),"")</f>
        <v/>
      </c>
      <c r="N107">
        <f>+VLOOKUP($A107,'1v -ostali'!$A$14:R$517,K$3,FALSE)</f>
        <v>0</v>
      </c>
      <c r="O107">
        <f>IF(K107&gt;0,"",VLOOKUP($A107,'1v -ostali'!$A$14:R$517,O$3,FALSE))</f>
        <v>0</v>
      </c>
      <c r="P107">
        <f>IF(K107&gt;0,"",VLOOKUP($A107,'1v -ostali'!$A$14:R$517,P$3,FALSE))</f>
        <v>0</v>
      </c>
      <c r="T107" s="47">
        <f>VLOOKUP($A107,'1v -ostali'!$A$14:AD$517,T$3,FALSE)</f>
        <v>0</v>
      </c>
      <c r="U107" s="47">
        <f>VLOOKUP($A107,'1v -ostali'!$A$14:AD$517,U$3,FALSE)</f>
        <v>0</v>
      </c>
      <c r="V107" s="47">
        <f t="shared" si="8"/>
        <v>0</v>
      </c>
      <c r="W107" s="47">
        <f>VLOOKUP($A107,'1v -ostali'!$A$14:AD$517,W$3,FALSE)/12</f>
        <v>0</v>
      </c>
      <c r="X107" s="47">
        <f>VLOOKUP($A107,'1v -ostali'!$A$14:AD$517,X$3,FALSE)</f>
        <v>0</v>
      </c>
      <c r="Y107" s="47">
        <f>VLOOKUP($A107,'1v -ostali'!$A$14:AD$517,Y$3,FALSE)</f>
        <v>0</v>
      </c>
      <c r="Z107" s="47">
        <f>VLOOKUP($A107,'1v -ostali'!$A$14:AD$517,Z$3,FALSE)</f>
        <v>0</v>
      </c>
      <c r="AA107" s="47">
        <f t="shared" si="9"/>
        <v>0</v>
      </c>
      <c r="AB107" s="47">
        <f>VLOOKUP($A107,'1v -ostali'!$A$14:AD$517,AB$3,FALSE)/12</f>
        <v>0</v>
      </c>
      <c r="AC107" s="47">
        <f>VLOOKUP($A107,'1v -ostali'!$A$14:AD$517,AC$3,FALSE)</f>
        <v>0</v>
      </c>
      <c r="AD107" s="47">
        <f>VLOOKUP($A107,'1v -ostali'!$A$14:AD$517,AD$3,FALSE)</f>
        <v>0</v>
      </c>
      <c r="AE107" s="47">
        <f>VLOOKUP($A107,'1v -ostali'!$A$14:AD$517,AE$3,FALSE)</f>
        <v>0</v>
      </c>
      <c r="AF107" s="47">
        <f t="shared" si="10"/>
        <v>0</v>
      </c>
      <c r="AG107" s="47">
        <f>VLOOKUP($A107,'1v -ostali'!$A$14:AD$517,AG$3,FALSE)/12</f>
        <v>0</v>
      </c>
      <c r="AH107" s="47">
        <f>VLOOKUP($A107,'1v -ostali'!$A$14:AD$517,AH$3,FALSE)</f>
        <v>0</v>
      </c>
      <c r="AI107" s="47">
        <f t="shared" si="11"/>
        <v>0</v>
      </c>
      <c r="AJ107" s="47">
        <f t="shared" si="12"/>
        <v>0</v>
      </c>
      <c r="AK107" s="47">
        <f>+IFERROR(AI107*(100+'1v -ostali'!$C$6)/100,"")</f>
        <v>0</v>
      </c>
      <c r="AL107" s="47">
        <f>+IFERROR(AJ107*(100+'1v -ostali'!$C$6)/100,"")</f>
        <v>0</v>
      </c>
    </row>
    <row r="108" spans="1:38" x14ac:dyDescent="0.2">
      <c r="A108">
        <f>+IF(MAX(A$5:A107)+1&lt;=A$1,A107+1,0)</f>
        <v>0</v>
      </c>
      <c r="B108" s="276">
        <f t="shared" si="16"/>
        <v>0</v>
      </c>
      <c r="C108">
        <f t="shared" si="17"/>
        <v>0</v>
      </c>
      <c r="D108" s="452">
        <f t="shared" si="18"/>
        <v>0</v>
      </c>
      <c r="E108">
        <f>IF(A108=0,0,+VLOOKUP($A108,'1v -ostali'!$A$14:$R$517,E$3,FALSE))</f>
        <v>0</v>
      </c>
      <c r="G108">
        <f>+VLOOKUP($A108,'1v -ostali'!$A$14:$R$517,G$3,FALSE)</f>
        <v>0</v>
      </c>
      <c r="H108">
        <f>+VLOOKUP($A108,'1v -ostali'!$A$14:$R$517,H$3,FALSE)</f>
        <v>0</v>
      </c>
      <c r="I108">
        <f>+VLOOKUP($A108,'1v -ostali'!$A$14:R$517,I$3,FALSE)</f>
        <v>0</v>
      </c>
      <c r="J108">
        <f>+VLOOKUP($A108,'1v -ostali'!$A$14:R$517,J$3,FALSE)</f>
        <v>0</v>
      </c>
      <c r="K108">
        <f>+VLOOKUP($A108,'1v -ostali'!$A$14:R$517,K$3,FALSE)</f>
        <v>0</v>
      </c>
      <c r="L108" t="str">
        <f>+IF(K108&gt;0,VLOOKUP($A108,'1v -ostali'!$A$14:R$517,L$3,FALSE),"")</f>
        <v/>
      </c>
      <c r="M108" t="str">
        <f>+IF(K108&gt;0,VLOOKUP($A108,'1v -ostali'!$A$14:R$517,M$3,FALSE),"")</f>
        <v/>
      </c>
      <c r="N108">
        <f>+VLOOKUP($A108,'1v -ostali'!$A$14:R$517,K$3,FALSE)</f>
        <v>0</v>
      </c>
      <c r="O108">
        <f>IF(K108&gt;0,"",VLOOKUP($A108,'1v -ostali'!$A$14:R$517,O$3,FALSE))</f>
        <v>0</v>
      </c>
      <c r="P108">
        <f>IF(K108&gt;0,"",VLOOKUP($A108,'1v -ostali'!$A$14:R$517,P$3,FALSE))</f>
        <v>0</v>
      </c>
      <c r="T108" s="47">
        <f>VLOOKUP($A108,'1v -ostali'!$A$14:AD$517,T$3,FALSE)</f>
        <v>0</v>
      </c>
      <c r="U108" s="47">
        <f>VLOOKUP($A108,'1v -ostali'!$A$14:AD$517,U$3,FALSE)</f>
        <v>0</v>
      </c>
      <c r="V108" s="47">
        <f t="shared" si="8"/>
        <v>0</v>
      </c>
      <c r="W108" s="47">
        <f>VLOOKUP($A108,'1v -ostali'!$A$14:AD$517,W$3,FALSE)/12</f>
        <v>0</v>
      </c>
      <c r="X108" s="47">
        <f>VLOOKUP($A108,'1v -ostali'!$A$14:AD$517,X$3,FALSE)</f>
        <v>0</v>
      </c>
      <c r="Y108" s="47">
        <f>VLOOKUP($A108,'1v -ostali'!$A$14:AD$517,Y$3,FALSE)</f>
        <v>0</v>
      </c>
      <c r="Z108" s="47">
        <f>VLOOKUP($A108,'1v -ostali'!$A$14:AD$517,Z$3,FALSE)</f>
        <v>0</v>
      </c>
      <c r="AA108" s="47">
        <f t="shared" si="9"/>
        <v>0</v>
      </c>
      <c r="AB108" s="47">
        <f>VLOOKUP($A108,'1v -ostali'!$A$14:AD$517,AB$3,FALSE)/12</f>
        <v>0</v>
      </c>
      <c r="AC108" s="47">
        <f>VLOOKUP($A108,'1v -ostali'!$A$14:AD$517,AC$3,FALSE)</f>
        <v>0</v>
      </c>
      <c r="AD108" s="47">
        <f>VLOOKUP($A108,'1v -ostali'!$A$14:AD$517,AD$3,FALSE)</f>
        <v>0</v>
      </c>
      <c r="AE108" s="47">
        <f>VLOOKUP($A108,'1v -ostali'!$A$14:AD$517,AE$3,FALSE)</f>
        <v>0</v>
      </c>
      <c r="AF108" s="47">
        <f t="shared" si="10"/>
        <v>0</v>
      </c>
      <c r="AG108" s="47">
        <f>VLOOKUP($A108,'1v -ostali'!$A$14:AD$517,AG$3,FALSE)/12</f>
        <v>0</v>
      </c>
      <c r="AH108" s="47">
        <f>VLOOKUP($A108,'1v -ostali'!$A$14:AD$517,AH$3,FALSE)</f>
        <v>0</v>
      </c>
      <c r="AI108" s="47">
        <f t="shared" si="11"/>
        <v>0</v>
      </c>
      <c r="AJ108" s="47">
        <f t="shared" si="12"/>
        <v>0</v>
      </c>
      <c r="AK108" s="47">
        <f>+IFERROR(AI108*(100+'1v -ostali'!$C$6)/100,"")</f>
        <v>0</v>
      </c>
      <c r="AL108" s="47">
        <f>+IFERROR(AJ108*(100+'1v -ostali'!$C$6)/100,"")</f>
        <v>0</v>
      </c>
    </row>
    <row r="109" spans="1:38" x14ac:dyDescent="0.2">
      <c r="A109">
        <f>+IF(MAX(A$5:A108)+1&lt;=A$1,A108+1,0)</f>
        <v>0</v>
      </c>
      <c r="B109" s="276">
        <f t="shared" si="16"/>
        <v>0</v>
      </c>
      <c r="C109">
        <f t="shared" si="17"/>
        <v>0</v>
      </c>
      <c r="D109" s="452">
        <f t="shared" si="18"/>
        <v>0</v>
      </c>
      <c r="E109">
        <f>IF(A109=0,0,+VLOOKUP($A109,'1v -ostali'!$A$14:$R$517,E$3,FALSE))</f>
        <v>0</v>
      </c>
      <c r="G109">
        <f>+VLOOKUP($A109,'1v -ostali'!$A$14:$R$517,G$3,FALSE)</f>
        <v>0</v>
      </c>
      <c r="H109">
        <f>+VLOOKUP($A109,'1v -ostali'!$A$14:$R$517,H$3,FALSE)</f>
        <v>0</v>
      </c>
      <c r="I109">
        <f>+VLOOKUP($A109,'1v -ostali'!$A$14:R$517,I$3,FALSE)</f>
        <v>0</v>
      </c>
      <c r="J109">
        <f>+VLOOKUP($A109,'1v -ostali'!$A$14:R$517,J$3,FALSE)</f>
        <v>0</v>
      </c>
      <c r="K109">
        <f>+VLOOKUP($A109,'1v -ostali'!$A$14:R$517,K$3,FALSE)</f>
        <v>0</v>
      </c>
      <c r="L109" t="str">
        <f>+IF(K109&gt;0,VLOOKUP($A109,'1v -ostali'!$A$14:R$517,L$3,FALSE),"")</f>
        <v/>
      </c>
      <c r="M109" t="str">
        <f>+IF(K109&gt;0,VLOOKUP($A109,'1v -ostali'!$A$14:R$517,M$3,FALSE),"")</f>
        <v/>
      </c>
      <c r="N109">
        <f>+VLOOKUP($A109,'1v -ostali'!$A$14:R$517,K$3,FALSE)</f>
        <v>0</v>
      </c>
      <c r="O109">
        <f>IF(K109&gt;0,"",VLOOKUP($A109,'1v -ostali'!$A$14:R$517,O$3,FALSE))</f>
        <v>0</v>
      </c>
      <c r="P109">
        <f>IF(K109&gt;0,"",VLOOKUP($A109,'1v -ostali'!$A$14:R$517,P$3,FALSE))</f>
        <v>0</v>
      </c>
      <c r="T109" s="47">
        <f>VLOOKUP($A109,'1v -ostali'!$A$14:AD$517,T$3,FALSE)</f>
        <v>0</v>
      </c>
      <c r="U109" s="47">
        <f>VLOOKUP($A109,'1v -ostali'!$A$14:AD$517,U$3,FALSE)</f>
        <v>0</v>
      </c>
      <c r="V109" s="47">
        <f t="shared" si="8"/>
        <v>0</v>
      </c>
      <c r="W109" s="47">
        <f>VLOOKUP($A109,'1v -ostali'!$A$14:AD$517,W$3,FALSE)/12</f>
        <v>0</v>
      </c>
      <c r="X109" s="47">
        <f>VLOOKUP($A109,'1v -ostali'!$A$14:AD$517,X$3,FALSE)</f>
        <v>0</v>
      </c>
      <c r="Y109" s="47">
        <f>VLOOKUP($A109,'1v -ostali'!$A$14:AD$517,Y$3,FALSE)</f>
        <v>0</v>
      </c>
      <c r="Z109" s="47">
        <f>VLOOKUP($A109,'1v -ostali'!$A$14:AD$517,Z$3,FALSE)</f>
        <v>0</v>
      </c>
      <c r="AA109" s="47">
        <f t="shared" si="9"/>
        <v>0</v>
      </c>
      <c r="AB109" s="47">
        <f>VLOOKUP($A109,'1v -ostali'!$A$14:AD$517,AB$3,FALSE)/12</f>
        <v>0</v>
      </c>
      <c r="AC109" s="47">
        <f>VLOOKUP($A109,'1v -ostali'!$A$14:AD$517,AC$3,FALSE)</f>
        <v>0</v>
      </c>
      <c r="AD109" s="47">
        <f>VLOOKUP($A109,'1v -ostali'!$A$14:AD$517,AD$3,FALSE)</f>
        <v>0</v>
      </c>
      <c r="AE109" s="47">
        <f>VLOOKUP($A109,'1v -ostali'!$A$14:AD$517,AE$3,FALSE)</f>
        <v>0</v>
      </c>
      <c r="AF109" s="47">
        <f t="shared" si="10"/>
        <v>0</v>
      </c>
      <c r="AG109" s="47">
        <f>VLOOKUP($A109,'1v -ostali'!$A$14:AD$517,AG$3,FALSE)/12</f>
        <v>0</v>
      </c>
      <c r="AH109" s="47">
        <f>VLOOKUP($A109,'1v -ostali'!$A$14:AD$517,AH$3,FALSE)</f>
        <v>0</v>
      </c>
      <c r="AI109" s="47">
        <f t="shared" si="11"/>
        <v>0</v>
      </c>
      <c r="AJ109" s="47">
        <f t="shared" si="12"/>
        <v>0</v>
      </c>
      <c r="AK109" s="47">
        <f>+IFERROR(AI109*(100+'1v -ostali'!$C$6)/100,"")</f>
        <v>0</v>
      </c>
      <c r="AL109" s="47">
        <f>+IFERROR(AJ109*(100+'1v -ostali'!$C$6)/100,"")</f>
        <v>0</v>
      </c>
    </row>
    <row r="110" spans="1:38" x14ac:dyDescent="0.2">
      <c r="A110">
        <f>+IF(MAX(A$5:A109)+1&lt;=A$1,A109+1,0)</f>
        <v>0</v>
      </c>
      <c r="B110" s="276">
        <f t="shared" si="16"/>
        <v>0</v>
      </c>
      <c r="C110">
        <f t="shared" si="17"/>
        <v>0</v>
      </c>
      <c r="D110" s="452">
        <f t="shared" si="18"/>
        <v>0</v>
      </c>
      <c r="E110">
        <f>IF(A110=0,0,+VLOOKUP($A110,'1v -ostali'!$A$14:$R$517,E$3,FALSE))</f>
        <v>0</v>
      </c>
      <c r="G110">
        <f>+VLOOKUP($A110,'1v -ostali'!$A$14:$R$517,G$3,FALSE)</f>
        <v>0</v>
      </c>
      <c r="H110">
        <f>+VLOOKUP($A110,'1v -ostali'!$A$14:$R$517,H$3,FALSE)</f>
        <v>0</v>
      </c>
      <c r="I110">
        <f>+VLOOKUP($A110,'1v -ostali'!$A$14:R$517,I$3,FALSE)</f>
        <v>0</v>
      </c>
      <c r="J110">
        <f>+VLOOKUP($A110,'1v -ostali'!$A$14:R$517,J$3,FALSE)</f>
        <v>0</v>
      </c>
      <c r="K110">
        <f>+VLOOKUP($A110,'1v -ostali'!$A$14:R$517,K$3,FALSE)</f>
        <v>0</v>
      </c>
      <c r="L110" t="str">
        <f>+IF(K110&gt;0,VLOOKUP($A110,'1v -ostali'!$A$14:R$517,L$3,FALSE),"")</f>
        <v/>
      </c>
      <c r="M110" t="str">
        <f>+IF(K110&gt;0,VLOOKUP($A110,'1v -ostali'!$A$14:R$517,M$3,FALSE),"")</f>
        <v/>
      </c>
      <c r="N110">
        <f>+VLOOKUP($A110,'1v -ostali'!$A$14:R$517,K$3,FALSE)</f>
        <v>0</v>
      </c>
      <c r="O110">
        <f>IF(K110&gt;0,"",VLOOKUP($A110,'1v -ostali'!$A$14:R$517,O$3,FALSE))</f>
        <v>0</v>
      </c>
      <c r="P110">
        <f>IF(K110&gt;0,"",VLOOKUP($A110,'1v -ostali'!$A$14:R$517,P$3,FALSE))</f>
        <v>0</v>
      </c>
      <c r="T110" s="47">
        <f>VLOOKUP($A110,'1v -ostali'!$A$14:AD$517,T$3,FALSE)</f>
        <v>0</v>
      </c>
      <c r="U110" s="47">
        <f>VLOOKUP($A110,'1v -ostali'!$A$14:AD$517,U$3,FALSE)</f>
        <v>0</v>
      </c>
      <c r="V110" s="47">
        <f t="shared" si="8"/>
        <v>0</v>
      </c>
      <c r="W110" s="47">
        <f>VLOOKUP($A110,'1v -ostali'!$A$14:AD$517,W$3,FALSE)/12</f>
        <v>0</v>
      </c>
      <c r="X110" s="47">
        <f>VLOOKUP($A110,'1v -ostali'!$A$14:AD$517,X$3,FALSE)</f>
        <v>0</v>
      </c>
      <c r="Y110" s="47">
        <f>VLOOKUP($A110,'1v -ostali'!$A$14:AD$517,Y$3,FALSE)</f>
        <v>0</v>
      </c>
      <c r="Z110" s="47">
        <f>VLOOKUP($A110,'1v -ostali'!$A$14:AD$517,Z$3,FALSE)</f>
        <v>0</v>
      </c>
      <c r="AA110" s="47">
        <f t="shared" si="9"/>
        <v>0</v>
      </c>
      <c r="AB110" s="47">
        <f>VLOOKUP($A110,'1v -ostali'!$A$14:AD$517,AB$3,FALSE)/12</f>
        <v>0</v>
      </c>
      <c r="AC110" s="47">
        <f>VLOOKUP($A110,'1v -ostali'!$A$14:AD$517,AC$3,FALSE)</f>
        <v>0</v>
      </c>
      <c r="AD110" s="47">
        <f>VLOOKUP($A110,'1v -ostali'!$A$14:AD$517,AD$3,FALSE)</f>
        <v>0</v>
      </c>
      <c r="AE110" s="47">
        <f>VLOOKUP($A110,'1v -ostali'!$A$14:AD$517,AE$3,FALSE)</f>
        <v>0</v>
      </c>
      <c r="AF110" s="47">
        <f t="shared" si="10"/>
        <v>0</v>
      </c>
      <c r="AG110" s="47">
        <f>VLOOKUP($A110,'1v -ostali'!$A$14:AD$517,AG$3,FALSE)/12</f>
        <v>0</v>
      </c>
      <c r="AH110" s="47">
        <f>VLOOKUP($A110,'1v -ostali'!$A$14:AD$517,AH$3,FALSE)</f>
        <v>0</v>
      </c>
      <c r="AI110" s="47">
        <f t="shared" si="11"/>
        <v>0</v>
      </c>
      <c r="AJ110" s="47">
        <f t="shared" si="12"/>
        <v>0</v>
      </c>
      <c r="AK110" s="47">
        <f>+IFERROR(AI110*(100+'1v -ostali'!$C$6)/100,"")</f>
        <v>0</v>
      </c>
      <c r="AL110" s="47">
        <f>+IFERROR(AJ110*(100+'1v -ostali'!$C$6)/100,"")</f>
        <v>0</v>
      </c>
    </row>
    <row r="111" spans="1:38" x14ac:dyDescent="0.2">
      <c r="A111">
        <f>+IF(MAX(A$5:A110)+1&lt;=A$1,A110+1,0)</f>
        <v>0</v>
      </c>
      <c r="B111" s="276">
        <f t="shared" si="16"/>
        <v>0</v>
      </c>
      <c r="C111">
        <f t="shared" si="17"/>
        <v>0</v>
      </c>
      <c r="D111" s="452">
        <f t="shared" si="18"/>
        <v>0</v>
      </c>
      <c r="E111">
        <f>IF(A111=0,0,+VLOOKUP($A111,'1v -ostali'!$A$14:$R$517,E$3,FALSE))</f>
        <v>0</v>
      </c>
      <c r="G111">
        <f>+VLOOKUP($A111,'1v -ostali'!$A$14:$R$517,G$3,FALSE)</f>
        <v>0</v>
      </c>
      <c r="H111">
        <f>+VLOOKUP($A111,'1v -ostali'!$A$14:$R$517,H$3,FALSE)</f>
        <v>0</v>
      </c>
      <c r="I111">
        <f>+VLOOKUP($A111,'1v -ostali'!$A$14:R$517,I$3,FALSE)</f>
        <v>0</v>
      </c>
      <c r="J111">
        <f>+VLOOKUP($A111,'1v -ostali'!$A$14:R$517,J$3,FALSE)</f>
        <v>0</v>
      </c>
      <c r="K111">
        <f>+VLOOKUP($A111,'1v -ostali'!$A$14:R$517,K$3,FALSE)</f>
        <v>0</v>
      </c>
      <c r="L111" t="str">
        <f>+IF(K111&gt;0,VLOOKUP($A111,'1v -ostali'!$A$14:R$517,L$3,FALSE),"")</f>
        <v/>
      </c>
      <c r="M111" t="str">
        <f>+IF(K111&gt;0,VLOOKUP($A111,'1v -ostali'!$A$14:R$517,M$3,FALSE),"")</f>
        <v/>
      </c>
      <c r="N111">
        <f>+VLOOKUP($A111,'1v -ostali'!$A$14:R$517,K$3,FALSE)</f>
        <v>0</v>
      </c>
      <c r="O111">
        <f>IF(K111&gt;0,"",VLOOKUP($A111,'1v -ostali'!$A$14:R$517,O$3,FALSE))</f>
        <v>0</v>
      </c>
      <c r="P111">
        <f>IF(K111&gt;0,"",VLOOKUP($A111,'1v -ostali'!$A$14:R$517,P$3,FALSE))</f>
        <v>0</v>
      </c>
      <c r="T111" s="47">
        <f>VLOOKUP($A111,'1v -ostali'!$A$14:AD$517,T$3,FALSE)</f>
        <v>0</v>
      </c>
      <c r="U111" s="47">
        <f>VLOOKUP($A111,'1v -ostali'!$A$14:AD$517,U$3,FALSE)</f>
        <v>0</v>
      </c>
      <c r="V111" s="47">
        <f t="shared" si="8"/>
        <v>0</v>
      </c>
      <c r="W111" s="47">
        <f>VLOOKUP($A111,'1v -ostali'!$A$14:AD$517,W$3,FALSE)/12</f>
        <v>0</v>
      </c>
      <c r="X111" s="47">
        <f>VLOOKUP($A111,'1v -ostali'!$A$14:AD$517,X$3,FALSE)</f>
        <v>0</v>
      </c>
      <c r="Y111" s="47">
        <f>VLOOKUP($A111,'1v -ostali'!$A$14:AD$517,Y$3,FALSE)</f>
        <v>0</v>
      </c>
      <c r="Z111" s="47">
        <f>VLOOKUP($A111,'1v -ostali'!$A$14:AD$517,Z$3,FALSE)</f>
        <v>0</v>
      </c>
      <c r="AA111" s="47">
        <f t="shared" si="9"/>
        <v>0</v>
      </c>
      <c r="AB111" s="47">
        <f>VLOOKUP($A111,'1v -ostali'!$A$14:AD$517,AB$3,FALSE)/12</f>
        <v>0</v>
      </c>
      <c r="AC111" s="47">
        <f>VLOOKUP($A111,'1v -ostali'!$A$14:AD$517,AC$3,FALSE)</f>
        <v>0</v>
      </c>
      <c r="AD111" s="47">
        <f>VLOOKUP($A111,'1v -ostali'!$A$14:AD$517,AD$3,FALSE)</f>
        <v>0</v>
      </c>
      <c r="AE111" s="47">
        <f>VLOOKUP($A111,'1v -ostali'!$A$14:AD$517,AE$3,FALSE)</f>
        <v>0</v>
      </c>
      <c r="AF111" s="47">
        <f t="shared" si="10"/>
        <v>0</v>
      </c>
      <c r="AG111" s="47">
        <f>VLOOKUP($A111,'1v -ostali'!$A$14:AD$517,AG$3,FALSE)/12</f>
        <v>0</v>
      </c>
      <c r="AH111" s="47">
        <f>VLOOKUP($A111,'1v -ostali'!$A$14:AD$517,AH$3,FALSE)</f>
        <v>0</v>
      </c>
      <c r="AI111" s="47">
        <f t="shared" si="11"/>
        <v>0</v>
      </c>
      <c r="AJ111" s="47">
        <f t="shared" si="12"/>
        <v>0</v>
      </c>
      <c r="AK111" s="47">
        <f>+IFERROR(AI111*(100+'1v -ostali'!$C$6)/100,"")</f>
        <v>0</v>
      </c>
      <c r="AL111" s="47">
        <f>+IFERROR(AJ111*(100+'1v -ostali'!$C$6)/100,"")</f>
        <v>0</v>
      </c>
    </row>
    <row r="112" spans="1:38" x14ac:dyDescent="0.2">
      <c r="A112">
        <f>+IF(MAX(A$5:A111)+1&lt;=A$1,A111+1,0)</f>
        <v>0</v>
      </c>
      <c r="B112" s="276">
        <f t="shared" si="16"/>
        <v>0</v>
      </c>
      <c r="C112">
        <f t="shared" si="17"/>
        <v>0</v>
      </c>
      <c r="D112" s="452">
        <f t="shared" si="18"/>
        <v>0</v>
      </c>
      <c r="E112">
        <f>IF(A112=0,0,+VLOOKUP($A112,'1v -ostali'!$A$14:$R$517,E$3,FALSE))</f>
        <v>0</v>
      </c>
      <c r="G112">
        <f>+VLOOKUP($A112,'1v -ostali'!$A$14:$R$517,G$3,FALSE)</f>
        <v>0</v>
      </c>
      <c r="H112">
        <f>+VLOOKUP($A112,'1v -ostali'!$A$14:$R$517,H$3,FALSE)</f>
        <v>0</v>
      </c>
      <c r="I112">
        <f>+VLOOKUP($A112,'1v -ostali'!$A$14:R$517,I$3,FALSE)</f>
        <v>0</v>
      </c>
      <c r="J112">
        <f>+VLOOKUP($A112,'1v -ostali'!$A$14:R$517,J$3,FALSE)</f>
        <v>0</v>
      </c>
      <c r="K112">
        <f>+VLOOKUP($A112,'1v -ostali'!$A$14:R$517,K$3,FALSE)</f>
        <v>0</v>
      </c>
      <c r="L112" t="str">
        <f>+IF(K112&gt;0,VLOOKUP($A112,'1v -ostali'!$A$14:R$517,L$3,FALSE),"")</f>
        <v/>
      </c>
      <c r="M112" t="str">
        <f>+IF(K112&gt;0,VLOOKUP($A112,'1v -ostali'!$A$14:R$517,M$3,FALSE),"")</f>
        <v/>
      </c>
      <c r="N112">
        <f>+VLOOKUP($A112,'1v -ostali'!$A$14:R$517,K$3,FALSE)</f>
        <v>0</v>
      </c>
      <c r="O112">
        <f>IF(K112&gt;0,"",VLOOKUP($A112,'1v -ostali'!$A$14:R$517,O$3,FALSE))</f>
        <v>0</v>
      </c>
      <c r="P112">
        <f>IF(K112&gt;0,"",VLOOKUP($A112,'1v -ostali'!$A$14:R$517,P$3,FALSE))</f>
        <v>0</v>
      </c>
      <c r="T112" s="47">
        <f>VLOOKUP($A112,'1v -ostali'!$A$14:AD$517,T$3,FALSE)</f>
        <v>0</v>
      </c>
      <c r="U112" s="47">
        <f>VLOOKUP($A112,'1v -ostali'!$A$14:AD$517,U$3,FALSE)</f>
        <v>0</v>
      </c>
      <c r="V112" s="47">
        <f t="shared" si="8"/>
        <v>0</v>
      </c>
      <c r="W112" s="47">
        <f>VLOOKUP($A112,'1v -ostali'!$A$14:AD$517,W$3,FALSE)/12</f>
        <v>0</v>
      </c>
      <c r="X112" s="47">
        <f>VLOOKUP($A112,'1v -ostali'!$A$14:AD$517,X$3,FALSE)</f>
        <v>0</v>
      </c>
      <c r="Y112" s="47">
        <f>VLOOKUP($A112,'1v -ostali'!$A$14:AD$517,Y$3,FALSE)</f>
        <v>0</v>
      </c>
      <c r="Z112" s="47">
        <f>VLOOKUP($A112,'1v -ostali'!$A$14:AD$517,Z$3,FALSE)</f>
        <v>0</v>
      </c>
      <c r="AA112" s="47">
        <f t="shared" si="9"/>
        <v>0</v>
      </c>
      <c r="AB112" s="47">
        <f>VLOOKUP($A112,'1v -ostali'!$A$14:AD$517,AB$3,FALSE)/12</f>
        <v>0</v>
      </c>
      <c r="AC112" s="47">
        <f>VLOOKUP($A112,'1v -ostali'!$A$14:AD$517,AC$3,FALSE)</f>
        <v>0</v>
      </c>
      <c r="AD112" s="47">
        <f>VLOOKUP($A112,'1v -ostali'!$A$14:AD$517,AD$3,FALSE)</f>
        <v>0</v>
      </c>
      <c r="AE112" s="47">
        <f>VLOOKUP($A112,'1v -ostali'!$A$14:AD$517,AE$3,FALSE)</f>
        <v>0</v>
      </c>
      <c r="AF112" s="47">
        <f t="shared" si="10"/>
        <v>0</v>
      </c>
      <c r="AG112" s="47">
        <f>VLOOKUP($A112,'1v -ostali'!$A$14:AD$517,AG$3,FALSE)/12</f>
        <v>0</v>
      </c>
      <c r="AH112" s="47">
        <f>VLOOKUP($A112,'1v -ostali'!$A$14:AD$517,AH$3,FALSE)</f>
        <v>0</v>
      </c>
      <c r="AI112" s="47">
        <f t="shared" si="11"/>
        <v>0</v>
      </c>
      <c r="AJ112" s="47">
        <f t="shared" si="12"/>
        <v>0</v>
      </c>
      <c r="AK112" s="47">
        <f>+IFERROR(AI112*(100+'1v -ostali'!$C$6)/100,"")</f>
        <v>0</v>
      </c>
      <c r="AL112" s="47">
        <f>+IFERROR(AJ112*(100+'1v -ostali'!$C$6)/100,"")</f>
        <v>0</v>
      </c>
    </row>
    <row r="113" spans="1:38" x14ac:dyDescent="0.2">
      <c r="A113">
        <f>+IF(MAX(A$5:A112)+1&lt;=A$1,A112+1,0)</f>
        <v>0</v>
      </c>
      <c r="B113" s="276">
        <f t="shared" si="16"/>
        <v>0</v>
      </c>
      <c r="C113">
        <f t="shared" si="17"/>
        <v>0</v>
      </c>
      <c r="D113" s="452">
        <f t="shared" si="18"/>
        <v>0</v>
      </c>
      <c r="E113">
        <f>IF(A113=0,0,+VLOOKUP($A113,'1v -ostali'!$A$14:$R$517,E$3,FALSE))</f>
        <v>0</v>
      </c>
      <c r="G113">
        <f>+VLOOKUP($A113,'1v -ostali'!$A$14:$R$517,G$3,FALSE)</f>
        <v>0</v>
      </c>
      <c r="H113">
        <f>+VLOOKUP($A113,'1v -ostali'!$A$14:$R$517,H$3,FALSE)</f>
        <v>0</v>
      </c>
      <c r="I113">
        <f>+VLOOKUP($A113,'1v -ostali'!$A$14:R$517,I$3,FALSE)</f>
        <v>0</v>
      </c>
      <c r="J113">
        <f>+VLOOKUP($A113,'1v -ostali'!$A$14:R$517,J$3,FALSE)</f>
        <v>0</v>
      </c>
      <c r="K113">
        <f>+VLOOKUP($A113,'1v -ostali'!$A$14:R$517,K$3,FALSE)</f>
        <v>0</v>
      </c>
      <c r="L113" t="str">
        <f>+IF(K113&gt;0,VLOOKUP($A113,'1v -ostali'!$A$14:R$517,L$3,FALSE),"")</f>
        <v/>
      </c>
      <c r="M113" t="str">
        <f>+IF(K113&gt;0,VLOOKUP($A113,'1v -ostali'!$A$14:R$517,M$3,FALSE),"")</f>
        <v/>
      </c>
      <c r="N113">
        <f>+VLOOKUP($A113,'1v -ostali'!$A$14:R$517,K$3,FALSE)</f>
        <v>0</v>
      </c>
      <c r="O113">
        <f>IF(K113&gt;0,"",VLOOKUP($A113,'1v -ostali'!$A$14:R$517,O$3,FALSE))</f>
        <v>0</v>
      </c>
      <c r="P113">
        <f>IF(K113&gt;0,"",VLOOKUP($A113,'1v -ostali'!$A$14:R$517,P$3,FALSE))</f>
        <v>0</v>
      </c>
      <c r="T113" s="47">
        <f>VLOOKUP($A113,'1v -ostali'!$A$14:AD$517,T$3,FALSE)</f>
        <v>0</v>
      </c>
      <c r="U113" s="47">
        <f>VLOOKUP($A113,'1v -ostali'!$A$14:AD$517,U$3,FALSE)</f>
        <v>0</v>
      </c>
      <c r="V113" s="47">
        <f t="shared" si="8"/>
        <v>0</v>
      </c>
      <c r="W113" s="47">
        <f>VLOOKUP($A113,'1v -ostali'!$A$14:AD$517,W$3,FALSE)/12</f>
        <v>0</v>
      </c>
      <c r="X113" s="47">
        <f>VLOOKUP($A113,'1v -ostali'!$A$14:AD$517,X$3,FALSE)</f>
        <v>0</v>
      </c>
      <c r="Y113" s="47">
        <f>VLOOKUP($A113,'1v -ostali'!$A$14:AD$517,Y$3,FALSE)</f>
        <v>0</v>
      </c>
      <c r="Z113" s="47">
        <f>VLOOKUP($A113,'1v -ostali'!$A$14:AD$517,Z$3,FALSE)</f>
        <v>0</v>
      </c>
      <c r="AA113" s="47">
        <f t="shared" si="9"/>
        <v>0</v>
      </c>
      <c r="AB113" s="47">
        <f>VLOOKUP($A113,'1v -ostali'!$A$14:AD$517,AB$3,FALSE)/12</f>
        <v>0</v>
      </c>
      <c r="AC113" s="47">
        <f>VLOOKUP($A113,'1v -ostali'!$A$14:AD$517,AC$3,FALSE)</f>
        <v>0</v>
      </c>
      <c r="AD113" s="47">
        <f>VLOOKUP($A113,'1v -ostali'!$A$14:AD$517,AD$3,FALSE)</f>
        <v>0</v>
      </c>
      <c r="AE113" s="47">
        <f>VLOOKUP($A113,'1v -ostali'!$A$14:AD$517,AE$3,FALSE)</f>
        <v>0</v>
      </c>
      <c r="AF113" s="47">
        <f t="shared" si="10"/>
        <v>0</v>
      </c>
      <c r="AG113" s="47">
        <f>VLOOKUP($A113,'1v -ostali'!$A$14:AD$517,AG$3,FALSE)/12</f>
        <v>0</v>
      </c>
      <c r="AH113" s="47">
        <f>VLOOKUP($A113,'1v -ostali'!$A$14:AD$517,AH$3,FALSE)</f>
        <v>0</v>
      </c>
      <c r="AI113" s="47">
        <f t="shared" si="11"/>
        <v>0</v>
      </c>
      <c r="AJ113" s="47">
        <f t="shared" si="12"/>
        <v>0</v>
      </c>
      <c r="AK113" s="47">
        <f>+IFERROR(AI113*(100+'1v -ostali'!$C$6)/100,"")</f>
        <v>0</v>
      </c>
      <c r="AL113" s="47">
        <f>+IFERROR(AJ113*(100+'1v -ostali'!$C$6)/100,"")</f>
        <v>0</v>
      </c>
    </row>
    <row r="114" spans="1:38" x14ac:dyDescent="0.2">
      <c r="A114">
        <f>+IF(MAX(A$5:A113)+1&lt;=A$1,A113+1,0)</f>
        <v>0</v>
      </c>
      <c r="B114" s="276">
        <f t="shared" si="16"/>
        <v>0</v>
      </c>
      <c r="C114">
        <f t="shared" si="17"/>
        <v>0</v>
      </c>
      <c r="D114" s="452">
        <f t="shared" si="18"/>
        <v>0</v>
      </c>
      <c r="E114">
        <f>IF(A114=0,0,+VLOOKUP($A114,'1v -ostali'!$A$14:$R$517,E$3,FALSE))</f>
        <v>0</v>
      </c>
      <c r="G114">
        <f>+VLOOKUP($A114,'1v -ostali'!$A$14:$R$517,G$3,FALSE)</f>
        <v>0</v>
      </c>
      <c r="H114">
        <f>+VLOOKUP($A114,'1v -ostali'!$A$14:$R$517,H$3,FALSE)</f>
        <v>0</v>
      </c>
      <c r="I114">
        <f>+VLOOKUP($A114,'1v -ostali'!$A$14:R$517,I$3,FALSE)</f>
        <v>0</v>
      </c>
      <c r="J114">
        <f>+VLOOKUP($A114,'1v -ostali'!$A$14:R$517,J$3,FALSE)</f>
        <v>0</v>
      </c>
      <c r="K114">
        <f>+VLOOKUP($A114,'1v -ostali'!$A$14:R$517,K$3,FALSE)</f>
        <v>0</v>
      </c>
      <c r="L114" t="str">
        <f>+IF(K114&gt;0,VLOOKUP($A114,'1v -ostali'!$A$14:R$517,L$3,FALSE),"")</f>
        <v/>
      </c>
      <c r="M114" t="str">
        <f>+IF(K114&gt;0,VLOOKUP($A114,'1v -ostali'!$A$14:R$517,M$3,FALSE),"")</f>
        <v/>
      </c>
      <c r="N114">
        <f>+VLOOKUP($A114,'1v -ostali'!$A$14:R$517,K$3,FALSE)</f>
        <v>0</v>
      </c>
      <c r="O114">
        <f>IF(K114&gt;0,"",VLOOKUP($A114,'1v -ostali'!$A$14:R$517,O$3,FALSE))</f>
        <v>0</v>
      </c>
      <c r="P114">
        <f>IF(K114&gt;0,"",VLOOKUP($A114,'1v -ostali'!$A$14:R$517,P$3,FALSE))</f>
        <v>0</v>
      </c>
      <c r="T114" s="47">
        <f>VLOOKUP($A114,'1v -ostali'!$A$14:AD$517,T$3,FALSE)</f>
        <v>0</v>
      </c>
      <c r="U114" s="47">
        <f>VLOOKUP($A114,'1v -ostali'!$A$14:AD$517,U$3,FALSE)</f>
        <v>0</v>
      </c>
      <c r="V114" s="47">
        <f t="shared" si="8"/>
        <v>0</v>
      </c>
      <c r="W114" s="47">
        <f>VLOOKUP($A114,'1v -ostali'!$A$14:AD$517,W$3,FALSE)/12</f>
        <v>0</v>
      </c>
      <c r="X114" s="47">
        <f>VLOOKUP($A114,'1v -ostali'!$A$14:AD$517,X$3,FALSE)</f>
        <v>0</v>
      </c>
      <c r="Y114" s="47">
        <f>VLOOKUP($A114,'1v -ostali'!$A$14:AD$517,Y$3,FALSE)</f>
        <v>0</v>
      </c>
      <c r="Z114" s="47">
        <f>VLOOKUP($A114,'1v -ostali'!$A$14:AD$517,Z$3,FALSE)</f>
        <v>0</v>
      </c>
      <c r="AA114" s="47">
        <f t="shared" si="9"/>
        <v>0</v>
      </c>
      <c r="AB114" s="47">
        <f>VLOOKUP($A114,'1v -ostali'!$A$14:AD$517,AB$3,FALSE)/12</f>
        <v>0</v>
      </c>
      <c r="AC114" s="47">
        <f>VLOOKUP($A114,'1v -ostali'!$A$14:AD$517,AC$3,FALSE)</f>
        <v>0</v>
      </c>
      <c r="AD114" s="47">
        <f>VLOOKUP($A114,'1v -ostali'!$A$14:AD$517,AD$3,FALSE)</f>
        <v>0</v>
      </c>
      <c r="AE114" s="47">
        <f>VLOOKUP($A114,'1v -ostali'!$A$14:AD$517,AE$3,FALSE)</f>
        <v>0</v>
      </c>
      <c r="AF114" s="47">
        <f t="shared" si="10"/>
        <v>0</v>
      </c>
      <c r="AG114" s="47">
        <f>VLOOKUP($A114,'1v -ostali'!$A$14:AD$517,AG$3,FALSE)/12</f>
        <v>0</v>
      </c>
      <c r="AH114" s="47">
        <f>VLOOKUP($A114,'1v -ostali'!$A$14:AD$517,AH$3,FALSE)</f>
        <v>0</v>
      </c>
      <c r="AI114" s="47">
        <f t="shared" si="11"/>
        <v>0</v>
      </c>
      <c r="AJ114" s="47">
        <f t="shared" si="12"/>
        <v>0</v>
      </c>
      <c r="AK114" s="47">
        <f>+IFERROR(AI114*(100+'1v -ostali'!$C$6)/100,"")</f>
        <v>0</v>
      </c>
      <c r="AL114" s="47">
        <f>+IFERROR(AJ114*(100+'1v -ostali'!$C$6)/100,"")</f>
        <v>0</v>
      </c>
    </row>
    <row r="115" spans="1:38" x14ac:dyDescent="0.2">
      <c r="A115">
        <f>+IF(MAX(A$5:A114)+1&lt;=A$1,A114+1,0)</f>
        <v>0</v>
      </c>
      <c r="B115" s="276">
        <f t="shared" si="16"/>
        <v>0</v>
      </c>
      <c r="C115">
        <f t="shared" si="17"/>
        <v>0</v>
      </c>
      <c r="D115" s="452">
        <f t="shared" si="18"/>
        <v>0</v>
      </c>
      <c r="E115">
        <f>IF(A115=0,0,+VLOOKUP($A115,'1v -ostali'!$A$14:$R$517,E$3,FALSE))</f>
        <v>0</v>
      </c>
      <c r="G115">
        <f>+VLOOKUP($A115,'1v -ostali'!$A$14:$R$517,G$3,FALSE)</f>
        <v>0</v>
      </c>
      <c r="H115">
        <f>+VLOOKUP($A115,'1v -ostali'!$A$14:$R$517,H$3,FALSE)</f>
        <v>0</v>
      </c>
      <c r="I115">
        <f>+VLOOKUP($A115,'1v -ostali'!$A$14:R$517,I$3,FALSE)</f>
        <v>0</v>
      </c>
      <c r="J115">
        <f>+VLOOKUP($A115,'1v -ostali'!$A$14:R$517,J$3,FALSE)</f>
        <v>0</v>
      </c>
      <c r="K115">
        <f>+VLOOKUP($A115,'1v -ostali'!$A$14:R$517,K$3,FALSE)</f>
        <v>0</v>
      </c>
      <c r="L115" t="str">
        <f>+IF(K115&gt;0,VLOOKUP($A115,'1v -ostali'!$A$14:R$517,L$3,FALSE),"")</f>
        <v/>
      </c>
      <c r="M115" t="str">
        <f>+IF(K115&gt;0,VLOOKUP($A115,'1v -ostali'!$A$14:R$517,M$3,FALSE),"")</f>
        <v/>
      </c>
      <c r="N115">
        <f>+VLOOKUP($A115,'1v -ostali'!$A$14:R$517,K$3,FALSE)</f>
        <v>0</v>
      </c>
      <c r="O115">
        <f>IF(K115&gt;0,"",VLOOKUP($A115,'1v -ostali'!$A$14:R$517,O$3,FALSE))</f>
        <v>0</v>
      </c>
      <c r="P115">
        <f>IF(K115&gt;0,"",VLOOKUP($A115,'1v -ostali'!$A$14:R$517,P$3,FALSE))</f>
        <v>0</v>
      </c>
      <c r="T115" s="47">
        <f>VLOOKUP($A115,'1v -ostali'!$A$14:AD$517,T$3,FALSE)</f>
        <v>0</v>
      </c>
      <c r="U115" s="47">
        <f>VLOOKUP($A115,'1v -ostali'!$A$14:AD$517,U$3,FALSE)</f>
        <v>0</v>
      </c>
      <c r="V115" s="47">
        <f t="shared" si="8"/>
        <v>0</v>
      </c>
      <c r="W115" s="47">
        <f>VLOOKUP($A115,'1v -ostali'!$A$14:AD$517,W$3,FALSE)/12</f>
        <v>0</v>
      </c>
      <c r="X115" s="47">
        <f>VLOOKUP($A115,'1v -ostali'!$A$14:AD$517,X$3,FALSE)</f>
        <v>0</v>
      </c>
      <c r="Y115" s="47">
        <f>VLOOKUP($A115,'1v -ostali'!$A$14:AD$517,Y$3,FALSE)</f>
        <v>0</v>
      </c>
      <c r="Z115" s="47">
        <f>VLOOKUP($A115,'1v -ostali'!$A$14:AD$517,Z$3,FALSE)</f>
        <v>0</v>
      </c>
      <c r="AA115" s="47">
        <f t="shared" si="9"/>
        <v>0</v>
      </c>
      <c r="AB115" s="47">
        <f>VLOOKUP($A115,'1v -ostali'!$A$14:AD$517,AB$3,FALSE)/12</f>
        <v>0</v>
      </c>
      <c r="AC115" s="47">
        <f>VLOOKUP($A115,'1v -ostali'!$A$14:AD$517,AC$3,FALSE)</f>
        <v>0</v>
      </c>
      <c r="AD115" s="47">
        <f>VLOOKUP($A115,'1v -ostali'!$A$14:AD$517,AD$3,FALSE)</f>
        <v>0</v>
      </c>
      <c r="AE115" s="47">
        <f>VLOOKUP($A115,'1v -ostali'!$A$14:AD$517,AE$3,FALSE)</f>
        <v>0</v>
      </c>
      <c r="AF115" s="47">
        <f t="shared" si="10"/>
        <v>0</v>
      </c>
      <c r="AG115" s="47">
        <f>VLOOKUP($A115,'1v -ostali'!$A$14:AD$517,AG$3,FALSE)/12</f>
        <v>0</v>
      </c>
      <c r="AH115" s="47">
        <f>VLOOKUP($A115,'1v -ostali'!$A$14:AD$517,AH$3,FALSE)</f>
        <v>0</v>
      </c>
      <c r="AI115" s="47">
        <f t="shared" si="11"/>
        <v>0</v>
      </c>
      <c r="AJ115" s="47">
        <f t="shared" si="12"/>
        <v>0</v>
      </c>
      <c r="AK115" s="47">
        <f>+IFERROR(AI115*(100+'1v -ostali'!$C$6)/100,"")</f>
        <v>0</v>
      </c>
      <c r="AL115" s="47">
        <f>+IFERROR(AJ115*(100+'1v -ostali'!$C$6)/100,"")</f>
        <v>0</v>
      </c>
    </row>
    <row r="116" spans="1:38" x14ac:dyDescent="0.2">
      <c r="A116">
        <f>+IF(MAX(A$5:A115)+1&lt;=A$1,A115+1,0)</f>
        <v>0</v>
      </c>
      <c r="B116" s="276">
        <f t="shared" si="16"/>
        <v>0</v>
      </c>
      <c r="C116">
        <f t="shared" si="17"/>
        <v>0</v>
      </c>
      <c r="D116" s="452">
        <f t="shared" si="18"/>
        <v>0</v>
      </c>
      <c r="E116">
        <f>IF(A116=0,0,+VLOOKUP($A116,'1v -ostali'!$A$14:$R$517,E$3,FALSE))</f>
        <v>0</v>
      </c>
      <c r="G116">
        <f>+VLOOKUP($A116,'1v -ostali'!$A$14:$R$517,G$3,FALSE)</f>
        <v>0</v>
      </c>
      <c r="H116">
        <f>+VLOOKUP($A116,'1v -ostali'!$A$14:$R$517,H$3,FALSE)</f>
        <v>0</v>
      </c>
      <c r="I116">
        <f>+VLOOKUP($A116,'1v -ostali'!$A$14:R$517,I$3,FALSE)</f>
        <v>0</v>
      </c>
      <c r="J116">
        <f>+VLOOKUP($A116,'1v -ostali'!$A$14:R$517,J$3,FALSE)</f>
        <v>0</v>
      </c>
      <c r="K116">
        <f>+VLOOKUP($A116,'1v -ostali'!$A$14:R$517,K$3,FALSE)</f>
        <v>0</v>
      </c>
      <c r="L116" t="str">
        <f>+IF(K116&gt;0,VLOOKUP($A116,'1v -ostali'!$A$14:R$517,L$3,FALSE),"")</f>
        <v/>
      </c>
      <c r="M116" t="str">
        <f>+IF(K116&gt;0,VLOOKUP($A116,'1v -ostali'!$A$14:R$517,M$3,FALSE),"")</f>
        <v/>
      </c>
      <c r="N116">
        <f>+VLOOKUP($A116,'1v -ostali'!$A$14:R$517,K$3,FALSE)</f>
        <v>0</v>
      </c>
      <c r="O116">
        <f>IF(K116&gt;0,"",VLOOKUP($A116,'1v -ostali'!$A$14:R$517,O$3,FALSE))</f>
        <v>0</v>
      </c>
      <c r="P116">
        <f>IF(K116&gt;0,"",VLOOKUP($A116,'1v -ostali'!$A$14:R$517,P$3,FALSE))</f>
        <v>0</v>
      </c>
      <c r="T116" s="47">
        <f>VLOOKUP($A116,'1v -ostali'!$A$14:AD$517,T$3,FALSE)</f>
        <v>0</v>
      </c>
      <c r="U116" s="47">
        <f>VLOOKUP($A116,'1v -ostali'!$A$14:AD$517,U$3,FALSE)</f>
        <v>0</v>
      </c>
      <c r="V116" s="47">
        <f t="shared" si="8"/>
        <v>0</v>
      </c>
      <c r="W116" s="47">
        <f>VLOOKUP($A116,'1v -ostali'!$A$14:AD$517,W$3,FALSE)/12</f>
        <v>0</v>
      </c>
      <c r="X116" s="47">
        <f>VLOOKUP($A116,'1v -ostali'!$A$14:AD$517,X$3,FALSE)</f>
        <v>0</v>
      </c>
      <c r="Y116" s="47">
        <f>VLOOKUP($A116,'1v -ostali'!$A$14:AD$517,Y$3,FALSE)</f>
        <v>0</v>
      </c>
      <c r="Z116" s="47">
        <f>VLOOKUP($A116,'1v -ostali'!$A$14:AD$517,Z$3,FALSE)</f>
        <v>0</v>
      </c>
      <c r="AA116" s="47">
        <f t="shared" si="9"/>
        <v>0</v>
      </c>
      <c r="AB116" s="47">
        <f>VLOOKUP($A116,'1v -ostali'!$A$14:AD$517,AB$3,FALSE)/12</f>
        <v>0</v>
      </c>
      <c r="AC116" s="47">
        <f>VLOOKUP($A116,'1v -ostali'!$A$14:AD$517,AC$3,FALSE)</f>
        <v>0</v>
      </c>
      <c r="AD116" s="47">
        <f>VLOOKUP($A116,'1v -ostali'!$A$14:AD$517,AD$3,FALSE)</f>
        <v>0</v>
      </c>
      <c r="AE116" s="47">
        <f>VLOOKUP($A116,'1v -ostali'!$A$14:AD$517,AE$3,FALSE)</f>
        <v>0</v>
      </c>
      <c r="AF116" s="47">
        <f t="shared" si="10"/>
        <v>0</v>
      </c>
      <c r="AG116" s="47">
        <f>VLOOKUP($A116,'1v -ostali'!$A$14:AD$517,AG$3,FALSE)/12</f>
        <v>0</v>
      </c>
      <c r="AH116" s="47">
        <f>VLOOKUP($A116,'1v -ostali'!$A$14:AD$517,AH$3,FALSE)</f>
        <v>0</v>
      </c>
      <c r="AI116" s="47">
        <f t="shared" si="11"/>
        <v>0</v>
      </c>
      <c r="AJ116" s="47">
        <f t="shared" si="12"/>
        <v>0</v>
      </c>
      <c r="AK116" s="47">
        <f>+IFERROR(AI116*(100+'1v -ostali'!$C$6)/100,"")</f>
        <v>0</v>
      </c>
      <c r="AL116" s="47">
        <f>+IFERROR(AJ116*(100+'1v -ostali'!$C$6)/100,"")</f>
        <v>0</v>
      </c>
    </row>
    <row r="117" spans="1:38" x14ac:dyDescent="0.2">
      <c r="A117">
        <f>+IF(MAX(A$5:A116)+1&lt;=A$1,A116+1,0)</f>
        <v>0</v>
      </c>
      <c r="B117" s="276">
        <f t="shared" si="16"/>
        <v>0</v>
      </c>
      <c r="C117">
        <f t="shared" si="17"/>
        <v>0</v>
      </c>
      <c r="D117" s="452">
        <f t="shared" si="18"/>
        <v>0</v>
      </c>
      <c r="E117">
        <f>IF(A117=0,0,+VLOOKUP($A117,'1v -ostali'!$A$14:$R$517,E$3,FALSE))</f>
        <v>0</v>
      </c>
      <c r="G117">
        <f>+VLOOKUP($A117,'1v -ostali'!$A$14:$R$517,G$3,FALSE)</f>
        <v>0</v>
      </c>
      <c r="H117">
        <f>+VLOOKUP($A117,'1v -ostali'!$A$14:$R$517,H$3,FALSE)</f>
        <v>0</v>
      </c>
      <c r="I117">
        <f>+VLOOKUP($A117,'1v -ostali'!$A$14:R$517,I$3,FALSE)</f>
        <v>0</v>
      </c>
      <c r="J117">
        <f>+VLOOKUP($A117,'1v -ostali'!$A$14:R$517,J$3,FALSE)</f>
        <v>0</v>
      </c>
      <c r="K117">
        <f>+VLOOKUP($A117,'1v -ostali'!$A$14:R$517,K$3,FALSE)</f>
        <v>0</v>
      </c>
      <c r="L117" t="str">
        <f>+IF(K117&gt;0,VLOOKUP($A117,'1v -ostali'!$A$14:R$517,L$3,FALSE),"")</f>
        <v/>
      </c>
      <c r="M117" t="str">
        <f>+IF(K117&gt;0,VLOOKUP($A117,'1v -ostali'!$A$14:R$517,M$3,FALSE),"")</f>
        <v/>
      </c>
      <c r="N117">
        <f>+VLOOKUP($A117,'1v -ostali'!$A$14:R$517,K$3,FALSE)</f>
        <v>0</v>
      </c>
      <c r="O117">
        <f>IF(K117&gt;0,"",VLOOKUP($A117,'1v -ostali'!$A$14:R$517,O$3,FALSE))</f>
        <v>0</v>
      </c>
      <c r="P117">
        <f>IF(K117&gt;0,"",VLOOKUP($A117,'1v -ostali'!$A$14:R$517,P$3,FALSE))</f>
        <v>0</v>
      </c>
      <c r="T117" s="47">
        <f>VLOOKUP($A117,'1v -ostali'!$A$14:AD$517,T$3,FALSE)</f>
        <v>0</v>
      </c>
      <c r="U117" s="47">
        <f>VLOOKUP($A117,'1v -ostali'!$A$14:AD$517,U$3,FALSE)</f>
        <v>0</v>
      </c>
      <c r="V117" s="47">
        <f t="shared" si="8"/>
        <v>0</v>
      </c>
      <c r="W117" s="47">
        <f>VLOOKUP($A117,'1v -ostali'!$A$14:AD$517,W$3,FALSE)/12</f>
        <v>0</v>
      </c>
      <c r="X117" s="47">
        <f>VLOOKUP($A117,'1v -ostali'!$A$14:AD$517,X$3,FALSE)</f>
        <v>0</v>
      </c>
      <c r="Y117" s="47">
        <f>VLOOKUP($A117,'1v -ostali'!$A$14:AD$517,Y$3,FALSE)</f>
        <v>0</v>
      </c>
      <c r="Z117" s="47">
        <f>VLOOKUP($A117,'1v -ostali'!$A$14:AD$517,Z$3,FALSE)</f>
        <v>0</v>
      </c>
      <c r="AA117" s="47">
        <f t="shared" si="9"/>
        <v>0</v>
      </c>
      <c r="AB117" s="47">
        <f>VLOOKUP($A117,'1v -ostali'!$A$14:AD$517,AB$3,FALSE)/12</f>
        <v>0</v>
      </c>
      <c r="AC117" s="47">
        <f>VLOOKUP($A117,'1v -ostali'!$A$14:AD$517,AC$3,FALSE)</f>
        <v>0</v>
      </c>
      <c r="AD117" s="47">
        <f>VLOOKUP($A117,'1v -ostali'!$A$14:AD$517,AD$3,FALSE)</f>
        <v>0</v>
      </c>
      <c r="AE117" s="47">
        <f>VLOOKUP($A117,'1v -ostali'!$A$14:AD$517,AE$3,FALSE)</f>
        <v>0</v>
      </c>
      <c r="AF117" s="47">
        <f t="shared" si="10"/>
        <v>0</v>
      </c>
      <c r="AG117" s="47">
        <f>VLOOKUP($A117,'1v -ostali'!$A$14:AD$517,AG$3,FALSE)/12</f>
        <v>0</v>
      </c>
      <c r="AH117" s="47">
        <f>VLOOKUP($A117,'1v -ostali'!$A$14:AD$517,AH$3,FALSE)</f>
        <v>0</v>
      </c>
      <c r="AI117" s="47">
        <f t="shared" si="11"/>
        <v>0</v>
      </c>
      <c r="AJ117" s="47">
        <f t="shared" si="12"/>
        <v>0</v>
      </c>
      <c r="AK117" s="47">
        <f>+IFERROR(AI117*(100+'1v -ostali'!$C$6)/100,"")</f>
        <v>0</v>
      </c>
      <c r="AL117" s="47">
        <f>+IFERROR(AJ117*(100+'1v -ostali'!$C$6)/100,"")</f>
        <v>0</v>
      </c>
    </row>
    <row r="118" spans="1:38" x14ac:dyDescent="0.2">
      <c r="A118">
        <f>+IF(MAX(A$5:A117)+1&lt;=A$1,A117+1,0)</f>
        <v>0</v>
      </c>
      <c r="B118" s="276">
        <f t="shared" si="16"/>
        <v>0</v>
      </c>
      <c r="C118">
        <f t="shared" si="17"/>
        <v>0</v>
      </c>
      <c r="D118" s="452">
        <f t="shared" si="18"/>
        <v>0</v>
      </c>
      <c r="E118">
        <f>IF(A118=0,0,+VLOOKUP($A118,'1v -ostali'!$A$14:$R$517,E$3,FALSE))</f>
        <v>0</v>
      </c>
      <c r="G118">
        <f>+VLOOKUP($A118,'1v -ostali'!$A$14:$R$517,G$3,FALSE)</f>
        <v>0</v>
      </c>
      <c r="H118">
        <f>+VLOOKUP($A118,'1v -ostali'!$A$14:$R$517,H$3,FALSE)</f>
        <v>0</v>
      </c>
      <c r="I118">
        <f>+VLOOKUP($A118,'1v -ostali'!$A$14:R$517,I$3,FALSE)</f>
        <v>0</v>
      </c>
      <c r="J118">
        <f>+VLOOKUP($A118,'1v -ostali'!$A$14:R$517,J$3,FALSE)</f>
        <v>0</v>
      </c>
      <c r="K118">
        <f>+VLOOKUP($A118,'1v -ostali'!$A$14:R$517,K$3,FALSE)</f>
        <v>0</v>
      </c>
      <c r="L118" t="str">
        <f>+IF(K118&gt;0,VLOOKUP($A118,'1v -ostali'!$A$14:R$517,L$3,FALSE),"")</f>
        <v/>
      </c>
      <c r="M118" t="str">
        <f>+IF(K118&gt;0,VLOOKUP($A118,'1v -ostali'!$A$14:R$517,M$3,FALSE),"")</f>
        <v/>
      </c>
      <c r="N118">
        <f>+VLOOKUP($A118,'1v -ostali'!$A$14:R$517,K$3,FALSE)</f>
        <v>0</v>
      </c>
      <c r="O118">
        <f>IF(K118&gt;0,"",VLOOKUP($A118,'1v -ostali'!$A$14:R$517,O$3,FALSE))</f>
        <v>0</v>
      </c>
      <c r="P118">
        <f>IF(K118&gt;0,"",VLOOKUP($A118,'1v -ostali'!$A$14:R$517,P$3,FALSE))</f>
        <v>0</v>
      </c>
      <c r="T118" s="47">
        <f>VLOOKUP($A118,'1v -ostali'!$A$14:AD$517,T$3,FALSE)</f>
        <v>0</v>
      </c>
      <c r="U118" s="47">
        <f>VLOOKUP($A118,'1v -ostali'!$A$14:AD$517,U$3,FALSE)</f>
        <v>0</v>
      </c>
      <c r="V118" s="47">
        <f t="shared" si="8"/>
        <v>0</v>
      </c>
      <c r="W118" s="47">
        <f>VLOOKUP($A118,'1v -ostali'!$A$14:AD$517,W$3,FALSE)/12</f>
        <v>0</v>
      </c>
      <c r="X118" s="47">
        <f>VLOOKUP($A118,'1v -ostali'!$A$14:AD$517,X$3,FALSE)</f>
        <v>0</v>
      </c>
      <c r="Y118" s="47">
        <f>VLOOKUP($A118,'1v -ostali'!$A$14:AD$517,Y$3,FALSE)</f>
        <v>0</v>
      </c>
      <c r="Z118" s="47">
        <f>VLOOKUP($A118,'1v -ostali'!$A$14:AD$517,Z$3,FALSE)</f>
        <v>0</v>
      </c>
      <c r="AA118" s="47">
        <f t="shared" si="9"/>
        <v>0</v>
      </c>
      <c r="AB118" s="47">
        <f>VLOOKUP($A118,'1v -ostali'!$A$14:AD$517,AB$3,FALSE)/12</f>
        <v>0</v>
      </c>
      <c r="AC118" s="47">
        <f>VLOOKUP($A118,'1v -ostali'!$A$14:AD$517,AC$3,FALSE)</f>
        <v>0</v>
      </c>
      <c r="AD118" s="47">
        <f>VLOOKUP($A118,'1v -ostali'!$A$14:AD$517,AD$3,FALSE)</f>
        <v>0</v>
      </c>
      <c r="AE118" s="47">
        <f>VLOOKUP($A118,'1v -ostali'!$A$14:AD$517,AE$3,FALSE)</f>
        <v>0</v>
      </c>
      <c r="AF118" s="47">
        <f t="shared" si="10"/>
        <v>0</v>
      </c>
      <c r="AG118" s="47">
        <f>VLOOKUP($A118,'1v -ostali'!$A$14:AD$517,AG$3,FALSE)/12</f>
        <v>0</v>
      </c>
      <c r="AH118" s="47">
        <f>VLOOKUP($A118,'1v -ostali'!$A$14:AD$517,AH$3,FALSE)</f>
        <v>0</v>
      </c>
      <c r="AI118" s="47">
        <f t="shared" si="11"/>
        <v>0</v>
      </c>
      <c r="AJ118" s="47">
        <f t="shared" si="12"/>
        <v>0</v>
      </c>
      <c r="AK118" s="47">
        <f>+IFERROR(AI118*(100+'1v -ostali'!$C$6)/100,"")</f>
        <v>0</v>
      </c>
      <c r="AL118" s="47">
        <f>+IFERROR(AJ118*(100+'1v -ostali'!$C$6)/100,"")</f>
        <v>0</v>
      </c>
    </row>
    <row r="119" spans="1:38" x14ac:dyDescent="0.2">
      <c r="A119">
        <f>+IF(MAX(A$5:A118)+1&lt;=A$1,A118+1,0)</f>
        <v>0</v>
      </c>
      <c r="B119" s="276">
        <f t="shared" si="16"/>
        <v>0</v>
      </c>
      <c r="C119">
        <f t="shared" si="17"/>
        <v>0</v>
      </c>
      <c r="D119" s="452">
        <f t="shared" si="18"/>
        <v>0</v>
      </c>
      <c r="E119">
        <f>IF(A119=0,0,+VLOOKUP($A119,'1v -ostali'!$A$14:$R$517,E$3,FALSE))</f>
        <v>0</v>
      </c>
      <c r="G119">
        <f>+VLOOKUP($A119,'1v -ostali'!$A$14:$R$517,G$3,FALSE)</f>
        <v>0</v>
      </c>
      <c r="H119">
        <f>+VLOOKUP($A119,'1v -ostali'!$A$14:$R$517,H$3,FALSE)</f>
        <v>0</v>
      </c>
      <c r="I119">
        <f>+VLOOKUP($A119,'1v -ostali'!$A$14:R$517,I$3,FALSE)</f>
        <v>0</v>
      </c>
      <c r="J119">
        <f>+VLOOKUP($A119,'1v -ostali'!$A$14:R$517,J$3,FALSE)</f>
        <v>0</v>
      </c>
      <c r="K119">
        <f>+VLOOKUP($A119,'1v -ostali'!$A$14:R$517,K$3,FALSE)</f>
        <v>0</v>
      </c>
      <c r="L119" t="str">
        <f>+IF(K119&gt;0,VLOOKUP($A119,'1v -ostali'!$A$14:R$517,L$3,FALSE),"")</f>
        <v/>
      </c>
      <c r="M119" t="str">
        <f>+IF(K119&gt;0,VLOOKUP($A119,'1v -ostali'!$A$14:R$517,M$3,FALSE),"")</f>
        <v/>
      </c>
      <c r="N119">
        <f>+VLOOKUP($A119,'1v -ostali'!$A$14:R$517,K$3,FALSE)</f>
        <v>0</v>
      </c>
      <c r="O119">
        <f>IF(K119&gt;0,"",VLOOKUP($A119,'1v -ostali'!$A$14:R$517,O$3,FALSE))</f>
        <v>0</v>
      </c>
      <c r="P119">
        <f>IF(K119&gt;0,"",VLOOKUP($A119,'1v -ostali'!$A$14:R$517,P$3,FALSE))</f>
        <v>0</v>
      </c>
      <c r="T119" s="47">
        <f>VLOOKUP($A119,'1v -ostali'!$A$14:AD$517,T$3,FALSE)</f>
        <v>0</v>
      </c>
      <c r="U119" s="47">
        <f>VLOOKUP($A119,'1v -ostali'!$A$14:AD$517,U$3,FALSE)</f>
        <v>0</v>
      </c>
      <c r="V119" s="47">
        <f t="shared" si="8"/>
        <v>0</v>
      </c>
      <c r="W119" s="47">
        <f>VLOOKUP($A119,'1v -ostali'!$A$14:AD$517,W$3,FALSE)/12</f>
        <v>0</v>
      </c>
      <c r="X119" s="47">
        <f>VLOOKUP($A119,'1v -ostali'!$A$14:AD$517,X$3,FALSE)</f>
        <v>0</v>
      </c>
      <c r="Y119" s="47">
        <f>VLOOKUP($A119,'1v -ostali'!$A$14:AD$517,Y$3,FALSE)</f>
        <v>0</v>
      </c>
      <c r="Z119" s="47">
        <f>VLOOKUP($A119,'1v -ostali'!$A$14:AD$517,Z$3,FALSE)</f>
        <v>0</v>
      </c>
      <c r="AA119" s="47">
        <f t="shared" si="9"/>
        <v>0</v>
      </c>
      <c r="AB119" s="47">
        <f>VLOOKUP($A119,'1v -ostali'!$A$14:AD$517,AB$3,FALSE)/12</f>
        <v>0</v>
      </c>
      <c r="AC119" s="47">
        <f>VLOOKUP($A119,'1v -ostali'!$A$14:AD$517,AC$3,FALSE)</f>
        <v>0</v>
      </c>
      <c r="AD119" s="47">
        <f>VLOOKUP($A119,'1v -ostali'!$A$14:AD$517,AD$3,FALSE)</f>
        <v>0</v>
      </c>
      <c r="AE119" s="47">
        <f>VLOOKUP($A119,'1v -ostali'!$A$14:AD$517,AE$3,FALSE)</f>
        <v>0</v>
      </c>
      <c r="AF119" s="47">
        <f t="shared" si="10"/>
        <v>0</v>
      </c>
      <c r="AG119" s="47">
        <f>VLOOKUP($A119,'1v -ostali'!$A$14:AD$517,AG$3,FALSE)/12</f>
        <v>0</v>
      </c>
      <c r="AH119" s="47">
        <f>VLOOKUP($A119,'1v -ostali'!$A$14:AD$517,AH$3,FALSE)</f>
        <v>0</v>
      </c>
      <c r="AI119" s="47">
        <f t="shared" si="11"/>
        <v>0</v>
      </c>
      <c r="AJ119" s="47">
        <f t="shared" si="12"/>
        <v>0</v>
      </c>
      <c r="AK119" s="47">
        <f>+IFERROR(AI119*(100+'1v -ostali'!$C$6)/100,"")</f>
        <v>0</v>
      </c>
      <c r="AL119" s="47">
        <f>+IFERROR(AJ119*(100+'1v -ostali'!$C$6)/100,"")</f>
        <v>0</v>
      </c>
    </row>
    <row r="120" spans="1:38" x14ac:dyDescent="0.2">
      <c r="A120">
        <f>+IF(MAX(A$5:A119)+1&lt;=A$1,A119+1,0)</f>
        <v>0</v>
      </c>
      <c r="B120" s="276">
        <f t="shared" si="16"/>
        <v>0</v>
      </c>
      <c r="C120">
        <f t="shared" si="17"/>
        <v>0</v>
      </c>
      <c r="D120" s="452">
        <f t="shared" si="18"/>
        <v>0</v>
      </c>
      <c r="E120">
        <f>IF(A120=0,0,+VLOOKUP($A120,'1v -ostali'!$A$14:$R$517,E$3,FALSE))</f>
        <v>0</v>
      </c>
      <c r="G120">
        <f>+VLOOKUP($A120,'1v -ostali'!$A$14:$R$517,G$3,FALSE)</f>
        <v>0</v>
      </c>
      <c r="H120">
        <f>+VLOOKUP($A120,'1v -ostali'!$A$14:$R$517,H$3,FALSE)</f>
        <v>0</v>
      </c>
      <c r="I120">
        <f>+VLOOKUP($A120,'1v -ostali'!$A$14:R$517,I$3,FALSE)</f>
        <v>0</v>
      </c>
      <c r="J120">
        <f>+VLOOKUP($A120,'1v -ostali'!$A$14:R$517,J$3,FALSE)</f>
        <v>0</v>
      </c>
      <c r="K120">
        <f>+VLOOKUP($A120,'1v -ostali'!$A$14:R$517,K$3,FALSE)</f>
        <v>0</v>
      </c>
      <c r="L120" t="str">
        <f>+IF(K120&gt;0,VLOOKUP($A120,'1v -ostali'!$A$14:R$517,L$3,FALSE),"")</f>
        <v/>
      </c>
      <c r="M120" t="str">
        <f>+IF(K120&gt;0,VLOOKUP($A120,'1v -ostali'!$A$14:R$517,M$3,FALSE),"")</f>
        <v/>
      </c>
      <c r="N120">
        <f>+VLOOKUP($A120,'1v -ostali'!$A$14:R$517,K$3,FALSE)</f>
        <v>0</v>
      </c>
      <c r="O120">
        <f>IF(K120&gt;0,"",VLOOKUP($A120,'1v -ostali'!$A$14:R$517,O$3,FALSE))</f>
        <v>0</v>
      </c>
      <c r="P120">
        <f>IF(K120&gt;0,"",VLOOKUP($A120,'1v -ostali'!$A$14:R$517,P$3,FALSE))</f>
        <v>0</v>
      </c>
      <c r="T120" s="47">
        <f>VLOOKUP($A120,'1v -ostali'!$A$14:AD$517,T$3,FALSE)</f>
        <v>0</v>
      </c>
      <c r="U120" s="47">
        <f>VLOOKUP($A120,'1v -ostali'!$A$14:AD$517,U$3,FALSE)</f>
        <v>0</v>
      </c>
      <c r="V120" s="47">
        <f t="shared" si="8"/>
        <v>0</v>
      </c>
      <c r="W120" s="47">
        <f>VLOOKUP($A120,'1v -ostali'!$A$14:AD$517,W$3,FALSE)/12</f>
        <v>0</v>
      </c>
      <c r="X120" s="47">
        <f>VLOOKUP($A120,'1v -ostali'!$A$14:AD$517,X$3,FALSE)</f>
        <v>0</v>
      </c>
      <c r="Y120" s="47">
        <f>VLOOKUP($A120,'1v -ostali'!$A$14:AD$517,Y$3,FALSE)</f>
        <v>0</v>
      </c>
      <c r="Z120" s="47">
        <f>VLOOKUP($A120,'1v -ostali'!$A$14:AD$517,Z$3,FALSE)</f>
        <v>0</v>
      </c>
      <c r="AA120" s="47">
        <f t="shared" si="9"/>
        <v>0</v>
      </c>
      <c r="AB120" s="47">
        <f>VLOOKUP($A120,'1v -ostali'!$A$14:AD$517,AB$3,FALSE)/12</f>
        <v>0</v>
      </c>
      <c r="AC120" s="47">
        <f>VLOOKUP($A120,'1v -ostali'!$A$14:AD$517,AC$3,FALSE)</f>
        <v>0</v>
      </c>
      <c r="AD120" s="47">
        <f>VLOOKUP($A120,'1v -ostali'!$A$14:AD$517,AD$3,FALSE)</f>
        <v>0</v>
      </c>
      <c r="AE120" s="47">
        <f>VLOOKUP($A120,'1v -ostali'!$A$14:AD$517,AE$3,FALSE)</f>
        <v>0</v>
      </c>
      <c r="AF120" s="47">
        <f t="shared" si="10"/>
        <v>0</v>
      </c>
      <c r="AG120" s="47">
        <f>VLOOKUP($A120,'1v -ostali'!$A$14:AD$517,AG$3,FALSE)/12</f>
        <v>0</v>
      </c>
      <c r="AH120" s="47">
        <f>VLOOKUP($A120,'1v -ostali'!$A$14:AD$517,AH$3,FALSE)</f>
        <v>0</v>
      </c>
      <c r="AI120" s="47">
        <f t="shared" si="11"/>
        <v>0</v>
      </c>
      <c r="AJ120" s="47">
        <f t="shared" si="12"/>
        <v>0</v>
      </c>
      <c r="AK120" s="47">
        <f>+IFERROR(AI120*(100+'1v -ostali'!$C$6)/100,"")</f>
        <v>0</v>
      </c>
      <c r="AL120" s="47">
        <f>+IFERROR(AJ120*(100+'1v -ostali'!$C$6)/100,"")</f>
        <v>0</v>
      </c>
    </row>
    <row r="121" spans="1:38" x14ac:dyDescent="0.2">
      <c r="A121">
        <f>+IF(MAX(A$5:A120)+1&lt;=A$1,A120+1,0)</f>
        <v>0</v>
      </c>
      <c r="B121" s="276">
        <f t="shared" si="16"/>
        <v>0</v>
      </c>
      <c r="C121">
        <f t="shared" si="17"/>
        <v>0</v>
      </c>
      <c r="D121" s="452">
        <f t="shared" si="18"/>
        <v>0</v>
      </c>
      <c r="E121">
        <f>IF(A121=0,0,+VLOOKUP($A121,'1v -ostali'!$A$14:$R$517,E$3,FALSE))</f>
        <v>0</v>
      </c>
      <c r="G121">
        <f>+VLOOKUP($A121,'1v -ostali'!$A$14:$R$517,G$3,FALSE)</f>
        <v>0</v>
      </c>
      <c r="H121">
        <f>+VLOOKUP($A121,'1v -ostali'!$A$14:$R$517,H$3,FALSE)</f>
        <v>0</v>
      </c>
      <c r="I121">
        <f>+VLOOKUP($A121,'1v -ostali'!$A$14:R$517,I$3,FALSE)</f>
        <v>0</v>
      </c>
      <c r="J121">
        <f>+VLOOKUP($A121,'1v -ostali'!$A$14:R$517,J$3,FALSE)</f>
        <v>0</v>
      </c>
      <c r="K121">
        <f>+VLOOKUP($A121,'1v -ostali'!$A$14:R$517,K$3,FALSE)</f>
        <v>0</v>
      </c>
      <c r="L121" t="str">
        <f>+IF(K121&gt;0,VLOOKUP($A121,'1v -ostali'!$A$14:R$517,L$3,FALSE),"")</f>
        <v/>
      </c>
      <c r="M121" t="str">
        <f>+IF(K121&gt;0,VLOOKUP($A121,'1v -ostali'!$A$14:R$517,M$3,FALSE),"")</f>
        <v/>
      </c>
      <c r="N121">
        <f>+VLOOKUP($A121,'1v -ostali'!$A$14:R$517,K$3,FALSE)</f>
        <v>0</v>
      </c>
      <c r="O121">
        <f>IF(K121&gt;0,"",VLOOKUP($A121,'1v -ostali'!$A$14:R$517,O$3,FALSE))</f>
        <v>0</v>
      </c>
      <c r="P121">
        <f>IF(K121&gt;0,"",VLOOKUP($A121,'1v -ostali'!$A$14:R$517,P$3,FALSE))</f>
        <v>0</v>
      </c>
      <c r="T121" s="47">
        <f>VLOOKUP($A121,'1v -ostali'!$A$14:AD$517,T$3,FALSE)</f>
        <v>0</v>
      </c>
      <c r="U121" s="47">
        <f>VLOOKUP($A121,'1v -ostali'!$A$14:AD$517,U$3,FALSE)</f>
        <v>0</v>
      </c>
      <c r="V121" s="47">
        <f t="shared" si="8"/>
        <v>0</v>
      </c>
      <c r="W121" s="47">
        <f>VLOOKUP($A121,'1v -ostali'!$A$14:AD$517,W$3,FALSE)/12</f>
        <v>0</v>
      </c>
      <c r="X121" s="47">
        <f>VLOOKUP($A121,'1v -ostali'!$A$14:AD$517,X$3,FALSE)</f>
        <v>0</v>
      </c>
      <c r="Y121" s="47">
        <f>VLOOKUP($A121,'1v -ostali'!$A$14:AD$517,Y$3,FALSE)</f>
        <v>0</v>
      </c>
      <c r="Z121" s="47">
        <f>VLOOKUP($A121,'1v -ostali'!$A$14:AD$517,Z$3,FALSE)</f>
        <v>0</v>
      </c>
      <c r="AA121" s="47">
        <f t="shared" si="9"/>
        <v>0</v>
      </c>
      <c r="AB121" s="47">
        <f>VLOOKUP($A121,'1v -ostali'!$A$14:AD$517,AB$3,FALSE)/12</f>
        <v>0</v>
      </c>
      <c r="AC121" s="47">
        <f>VLOOKUP($A121,'1v -ostali'!$A$14:AD$517,AC$3,FALSE)</f>
        <v>0</v>
      </c>
      <c r="AD121" s="47">
        <f>VLOOKUP($A121,'1v -ostali'!$A$14:AD$517,AD$3,FALSE)</f>
        <v>0</v>
      </c>
      <c r="AE121" s="47">
        <f>VLOOKUP($A121,'1v -ostali'!$A$14:AD$517,AE$3,FALSE)</f>
        <v>0</v>
      </c>
      <c r="AF121" s="47">
        <f t="shared" si="10"/>
        <v>0</v>
      </c>
      <c r="AG121" s="47">
        <f>VLOOKUP($A121,'1v -ostali'!$A$14:AD$517,AG$3,FALSE)/12</f>
        <v>0</v>
      </c>
      <c r="AH121" s="47">
        <f>VLOOKUP($A121,'1v -ostali'!$A$14:AD$517,AH$3,FALSE)</f>
        <v>0</v>
      </c>
      <c r="AI121" s="47">
        <f t="shared" si="11"/>
        <v>0</v>
      </c>
      <c r="AJ121" s="47">
        <f t="shared" si="12"/>
        <v>0</v>
      </c>
      <c r="AK121" s="47">
        <f>+IFERROR(AI121*(100+'1v -ostali'!$C$6)/100,"")</f>
        <v>0</v>
      </c>
      <c r="AL121" s="47">
        <f>+IFERROR(AJ121*(100+'1v -ostali'!$C$6)/100,"")</f>
        <v>0</v>
      </c>
    </row>
    <row r="122" spans="1:38" x14ac:dyDescent="0.2">
      <c r="A122">
        <f>+IF(MAX(A$5:A121)+1&lt;=A$1,A121+1,0)</f>
        <v>0</v>
      </c>
      <c r="B122" s="276">
        <f t="shared" si="16"/>
        <v>0</v>
      </c>
      <c r="C122">
        <f t="shared" si="17"/>
        <v>0</v>
      </c>
      <c r="D122" s="452">
        <f t="shared" si="18"/>
        <v>0</v>
      </c>
      <c r="E122">
        <f>IF(A122=0,0,+VLOOKUP($A122,'1v -ostali'!$A$14:$R$517,E$3,FALSE))</f>
        <v>0</v>
      </c>
      <c r="G122">
        <f>+VLOOKUP($A122,'1v -ostali'!$A$14:$R$517,G$3,FALSE)</f>
        <v>0</v>
      </c>
      <c r="H122">
        <f>+VLOOKUP($A122,'1v -ostali'!$A$14:$R$517,H$3,FALSE)</f>
        <v>0</v>
      </c>
      <c r="I122">
        <f>+VLOOKUP($A122,'1v -ostali'!$A$14:R$517,I$3,FALSE)</f>
        <v>0</v>
      </c>
      <c r="J122">
        <f>+VLOOKUP($A122,'1v -ostali'!$A$14:R$517,J$3,FALSE)</f>
        <v>0</v>
      </c>
      <c r="K122">
        <f>+VLOOKUP($A122,'1v -ostali'!$A$14:R$517,K$3,FALSE)</f>
        <v>0</v>
      </c>
      <c r="L122" t="str">
        <f>+IF(K122&gt;0,VLOOKUP($A122,'1v -ostali'!$A$14:R$517,L$3,FALSE),"")</f>
        <v/>
      </c>
      <c r="M122" t="str">
        <f>+IF(K122&gt;0,VLOOKUP($A122,'1v -ostali'!$A$14:R$517,M$3,FALSE),"")</f>
        <v/>
      </c>
      <c r="N122">
        <f>+VLOOKUP($A122,'1v -ostali'!$A$14:R$517,K$3,FALSE)</f>
        <v>0</v>
      </c>
      <c r="O122">
        <f>IF(K122&gt;0,"",VLOOKUP($A122,'1v -ostali'!$A$14:R$517,O$3,FALSE))</f>
        <v>0</v>
      </c>
      <c r="P122">
        <f>IF(K122&gt;0,"",VLOOKUP($A122,'1v -ostali'!$A$14:R$517,P$3,FALSE))</f>
        <v>0</v>
      </c>
      <c r="T122" s="47">
        <f>VLOOKUP($A122,'1v -ostali'!$A$14:AD$517,T$3,FALSE)</f>
        <v>0</v>
      </c>
      <c r="U122" s="47">
        <f>VLOOKUP($A122,'1v -ostali'!$A$14:AD$517,U$3,FALSE)</f>
        <v>0</v>
      </c>
      <c r="V122" s="47">
        <f t="shared" si="8"/>
        <v>0</v>
      </c>
      <c r="W122" s="47">
        <f>VLOOKUP($A122,'1v -ostali'!$A$14:AD$517,W$3,FALSE)/12</f>
        <v>0</v>
      </c>
      <c r="X122" s="47">
        <f>VLOOKUP($A122,'1v -ostali'!$A$14:AD$517,X$3,FALSE)</f>
        <v>0</v>
      </c>
      <c r="Y122" s="47">
        <f>VLOOKUP($A122,'1v -ostali'!$A$14:AD$517,Y$3,FALSE)</f>
        <v>0</v>
      </c>
      <c r="Z122" s="47">
        <f>VLOOKUP($A122,'1v -ostali'!$A$14:AD$517,Z$3,FALSE)</f>
        <v>0</v>
      </c>
      <c r="AA122" s="47">
        <f t="shared" si="9"/>
        <v>0</v>
      </c>
      <c r="AB122" s="47">
        <f>VLOOKUP($A122,'1v -ostali'!$A$14:AD$517,AB$3,FALSE)/12</f>
        <v>0</v>
      </c>
      <c r="AC122" s="47">
        <f>VLOOKUP($A122,'1v -ostali'!$A$14:AD$517,AC$3,FALSE)</f>
        <v>0</v>
      </c>
      <c r="AD122" s="47">
        <f>VLOOKUP($A122,'1v -ostali'!$A$14:AD$517,AD$3,FALSE)</f>
        <v>0</v>
      </c>
      <c r="AE122" s="47">
        <f>VLOOKUP($A122,'1v -ostali'!$A$14:AD$517,AE$3,FALSE)</f>
        <v>0</v>
      </c>
      <c r="AF122" s="47">
        <f t="shared" si="10"/>
        <v>0</v>
      </c>
      <c r="AG122" s="47">
        <f>VLOOKUP($A122,'1v -ostali'!$A$14:AD$517,AG$3,FALSE)/12</f>
        <v>0</v>
      </c>
      <c r="AH122" s="47">
        <f>VLOOKUP($A122,'1v -ostali'!$A$14:AD$517,AH$3,FALSE)</f>
        <v>0</v>
      </c>
      <c r="AI122" s="47">
        <f t="shared" si="11"/>
        <v>0</v>
      </c>
      <c r="AJ122" s="47">
        <f t="shared" si="12"/>
        <v>0</v>
      </c>
      <c r="AK122" s="47">
        <f>+IFERROR(AI122*(100+'1v -ostali'!$C$6)/100,"")</f>
        <v>0</v>
      </c>
      <c r="AL122" s="47">
        <f>+IFERROR(AJ122*(100+'1v -ostali'!$C$6)/100,"")</f>
        <v>0</v>
      </c>
    </row>
    <row r="123" spans="1:38" x14ac:dyDescent="0.2">
      <c r="A123">
        <f>+IF(MAX(A$5:A122)+1&lt;=A$1,A122+1,0)</f>
        <v>0</v>
      </c>
      <c r="B123" s="276">
        <f t="shared" si="16"/>
        <v>0</v>
      </c>
      <c r="C123">
        <f t="shared" si="17"/>
        <v>0</v>
      </c>
      <c r="D123" s="452">
        <f t="shared" si="18"/>
        <v>0</v>
      </c>
      <c r="E123">
        <f>IF(A123=0,0,+VLOOKUP($A123,'1v -ostali'!$A$14:$R$517,E$3,FALSE))</f>
        <v>0</v>
      </c>
      <c r="G123">
        <f>+VLOOKUP($A123,'1v -ostali'!$A$14:$R$517,G$3,FALSE)</f>
        <v>0</v>
      </c>
      <c r="H123">
        <f>+VLOOKUP($A123,'1v -ostali'!$A$14:$R$517,H$3,FALSE)</f>
        <v>0</v>
      </c>
      <c r="I123">
        <f>+VLOOKUP($A123,'1v -ostali'!$A$14:R$517,I$3,FALSE)</f>
        <v>0</v>
      </c>
      <c r="J123">
        <f>+VLOOKUP($A123,'1v -ostali'!$A$14:R$517,J$3,FALSE)</f>
        <v>0</v>
      </c>
      <c r="K123">
        <f>+VLOOKUP($A123,'1v -ostali'!$A$14:R$517,K$3,FALSE)</f>
        <v>0</v>
      </c>
      <c r="L123" t="str">
        <f>+IF(K123&gt;0,VLOOKUP($A123,'1v -ostali'!$A$14:R$517,L$3,FALSE),"")</f>
        <v/>
      </c>
      <c r="M123" t="str">
        <f>+IF(K123&gt;0,VLOOKUP($A123,'1v -ostali'!$A$14:R$517,M$3,FALSE),"")</f>
        <v/>
      </c>
      <c r="N123">
        <f>+VLOOKUP($A123,'1v -ostali'!$A$14:R$517,K$3,FALSE)</f>
        <v>0</v>
      </c>
      <c r="O123">
        <f>IF(K123&gt;0,"",VLOOKUP($A123,'1v -ostali'!$A$14:R$517,O$3,FALSE))</f>
        <v>0</v>
      </c>
      <c r="P123">
        <f>IF(K123&gt;0,"",VLOOKUP($A123,'1v -ostali'!$A$14:R$517,P$3,FALSE))</f>
        <v>0</v>
      </c>
      <c r="T123" s="47">
        <f>VLOOKUP($A123,'1v -ostali'!$A$14:AD$517,T$3,FALSE)</f>
        <v>0</v>
      </c>
      <c r="U123" s="47">
        <f>VLOOKUP($A123,'1v -ostali'!$A$14:AD$517,U$3,FALSE)</f>
        <v>0</v>
      </c>
      <c r="V123" s="47">
        <f t="shared" si="8"/>
        <v>0</v>
      </c>
      <c r="W123" s="47">
        <f>VLOOKUP($A123,'1v -ostali'!$A$14:AD$517,W$3,FALSE)/12</f>
        <v>0</v>
      </c>
      <c r="X123" s="47">
        <f>VLOOKUP($A123,'1v -ostali'!$A$14:AD$517,X$3,FALSE)</f>
        <v>0</v>
      </c>
      <c r="Y123" s="47">
        <f>VLOOKUP($A123,'1v -ostali'!$A$14:AD$517,Y$3,FALSE)</f>
        <v>0</v>
      </c>
      <c r="Z123" s="47">
        <f>VLOOKUP($A123,'1v -ostali'!$A$14:AD$517,Z$3,FALSE)</f>
        <v>0</v>
      </c>
      <c r="AA123" s="47">
        <f t="shared" si="9"/>
        <v>0</v>
      </c>
      <c r="AB123" s="47">
        <f>VLOOKUP($A123,'1v -ostali'!$A$14:AD$517,AB$3,FALSE)/12</f>
        <v>0</v>
      </c>
      <c r="AC123" s="47">
        <f>VLOOKUP($A123,'1v -ostali'!$A$14:AD$517,AC$3,FALSE)</f>
        <v>0</v>
      </c>
      <c r="AD123" s="47">
        <f>VLOOKUP($A123,'1v -ostali'!$A$14:AD$517,AD$3,FALSE)</f>
        <v>0</v>
      </c>
      <c r="AE123" s="47">
        <f>VLOOKUP($A123,'1v -ostali'!$A$14:AD$517,AE$3,FALSE)</f>
        <v>0</v>
      </c>
      <c r="AF123" s="47">
        <f t="shared" si="10"/>
        <v>0</v>
      </c>
      <c r="AG123" s="47">
        <f>VLOOKUP($A123,'1v -ostali'!$A$14:AD$517,AG$3,FALSE)/12</f>
        <v>0</v>
      </c>
      <c r="AH123" s="47">
        <f>VLOOKUP($A123,'1v -ostali'!$A$14:AD$517,AH$3,FALSE)</f>
        <v>0</v>
      </c>
      <c r="AI123" s="47">
        <f t="shared" si="11"/>
        <v>0</v>
      </c>
      <c r="AJ123" s="47">
        <f t="shared" si="12"/>
        <v>0</v>
      </c>
      <c r="AK123" s="47">
        <f>+IFERROR(AI123*(100+'1v -ostali'!$C$6)/100,"")</f>
        <v>0</v>
      </c>
      <c r="AL123" s="47">
        <f>+IFERROR(AJ123*(100+'1v -ostali'!$C$6)/100,"")</f>
        <v>0</v>
      </c>
    </row>
    <row r="124" spans="1:38" x14ac:dyDescent="0.2">
      <c r="A124">
        <f>+IF(MAX(A$5:A123)+1&lt;=A$1,A123+1,0)</f>
        <v>0</v>
      </c>
      <c r="B124" s="276">
        <f t="shared" si="16"/>
        <v>0</v>
      </c>
      <c r="C124">
        <f t="shared" si="17"/>
        <v>0</v>
      </c>
      <c r="D124" s="452">
        <f t="shared" si="18"/>
        <v>0</v>
      </c>
      <c r="E124">
        <f>IF(A124=0,0,+VLOOKUP($A124,'1v -ostali'!$A$14:$R$517,E$3,FALSE))</f>
        <v>0</v>
      </c>
      <c r="G124">
        <f>+VLOOKUP($A124,'1v -ostali'!$A$14:$R$517,G$3,FALSE)</f>
        <v>0</v>
      </c>
      <c r="H124">
        <f>+VLOOKUP($A124,'1v -ostali'!$A$14:$R$517,H$3,FALSE)</f>
        <v>0</v>
      </c>
      <c r="I124">
        <f>+VLOOKUP($A124,'1v -ostali'!$A$14:R$517,I$3,FALSE)</f>
        <v>0</v>
      </c>
      <c r="J124">
        <f>+VLOOKUP($A124,'1v -ostali'!$A$14:R$517,J$3,FALSE)</f>
        <v>0</v>
      </c>
      <c r="K124">
        <f>+VLOOKUP($A124,'1v -ostali'!$A$14:R$517,K$3,FALSE)</f>
        <v>0</v>
      </c>
      <c r="L124" t="str">
        <f>+IF(K124&gt;0,VLOOKUP($A124,'1v -ostali'!$A$14:R$517,L$3,FALSE),"")</f>
        <v/>
      </c>
      <c r="M124" t="str">
        <f>+IF(K124&gt;0,VLOOKUP($A124,'1v -ostali'!$A$14:R$517,M$3,FALSE),"")</f>
        <v/>
      </c>
      <c r="N124">
        <f>+VLOOKUP($A124,'1v -ostali'!$A$14:R$517,K$3,FALSE)</f>
        <v>0</v>
      </c>
      <c r="O124">
        <f>IF(K124&gt;0,"",VLOOKUP($A124,'1v -ostali'!$A$14:R$517,O$3,FALSE))</f>
        <v>0</v>
      </c>
      <c r="P124">
        <f>IF(K124&gt;0,"",VLOOKUP($A124,'1v -ostali'!$A$14:R$517,P$3,FALSE))</f>
        <v>0</v>
      </c>
      <c r="T124" s="47">
        <f>VLOOKUP($A124,'1v -ostali'!$A$14:AD$517,T$3,FALSE)</f>
        <v>0</v>
      </c>
      <c r="U124" s="47">
        <f>VLOOKUP($A124,'1v -ostali'!$A$14:AD$517,U$3,FALSE)</f>
        <v>0</v>
      </c>
      <c r="V124" s="47">
        <f t="shared" si="8"/>
        <v>0</v>
      </c>
      <c r="W124" s="47">
        <f>VLOOKUP($A124,'1v -ostali'!$A$14:AD$517,W$3,FALSE)/12</f>
        <v>0</v>
      </c>
      <c r="X124" s="47">
        <f>VLOOKUP($A124,'1v -ostali'!$A$14:AD$517,X$3,FALSE)</f>
        <v>0</v>
      </c>
      <c r="Y124" s="47">
        <f>VLOOKUP($A124,'1v -ostali'!$A$14:AD$517,Y$3,FALSE)</f>
        <v>0</v>
      </c>
      <c r="Z124" s="47">
        <f>VLOOKUP($A124,'1v -ostali'!$A$14:AD$517,Z$3,FALSE)</f>
        <v>0</v>
      </c>
      <c r="AA124" s="47">
        <f t="shared" si="9"/>
        <v>0</v>
      </c>
      <c r="AB124" s="47">
        <f>VLOOKUP($A124,'1v -ostali'!$A$14:AD$517,AB$3,FALSE)/12</f>
        <v>0</v>
      </c>
      <c r="AC124" s="47">
        <f>VLOOKUP($A124,'1v -ostali'!$A$14:AD$517,AC$3,FALSE)</f>
        <v>0</v>
      </c>
      <c r="AD124" s="47">
        <f>VLOOKUP($A124,'1v -ostali'!$A$14:AD$517,AD$3,FALSE)</f>
        <v>0</v>
      </c>
      <c r="AE124" s="47">
        <f>VLOOKUP($A124,'1v -ostali'!$A$14:AD$517,AE$3,FALSE)</f>
        <v>0</v>
      </c>
      <c r="AF124" s="47">
        <f t="shared" si="10"/>
        <v>0</v>
      </c>
      <c r="AG124" s="47">
        <f>VLOOKUP($A124,'1v -ostali'!$A$14:AD$517,AG$3,FALSE)/12</f>
        <v>0</v>
      </c>
      <c r="AH124" s="47">
        <f>VLOOKUP($A124,'1v -ostali'!$A$14:AD$517,AH$3,FALSE)</f>
        <v>0</v>
      </c>
      <c r="AI124" s="47">
        <f t="shared" si="11"/>
        <v>0</v>
      </c>
      <c r="AJ124" s="47">
        <f t="shared" si="12"/>
        <v>0</v>
      </c>
      <c r="AK124" s="47">
        <f>+IFERROR(AI124*(100+'1v -ostali'!$C$6)/100,"")</f>
        <v>0</v>
      </c>
      <c r="AL124" s="47">
        <f>+IFERROR(AJ124*(100+'1v -ostali'!$C$6)/100,"")</f>
        <v>0</v>
      </c>
    </row>
    <row r="125" spans="1:38" x14ac:dyDescent="0.2">
      <c r="A125">
        <f>+IF(MAX(A$5:A124)+1&lt;=A$1,A124+1,0)</f>
        <v>0</v>
      </c>
      <c r="B125" s="276">
        <f t="shared" si="16"/>
        <v>0</v>
      </c>
      <c r="C125">
        <f t="shared" si="17"/>
        <v>0</v>
      </c>
      <c r="D125" s="452">
        <f t="shared" si="18"/>
        <v>0</v>
      </c>
      <c r="E125">
        <f>IF(A125=0,0,+VLOOKUP($A125,'1v -ostali'!$A$14:$R$517,E$3,FALSE))</f>
        <v>0</v>
      </c>
      <c r="G125">
        <f>+VLOOKUP($A125,'1v -ostali'!$A$14:$R$517,G$3,FALSE)</f>
        <v>0</v>
      </c>
      <c r="H125">
        <f>+VLOOKUP($A125,'1v -ostali'!$A$14:$R$517,H$3,FALSE)</f>
        <v>0</v>
      </c>
      <c r="I125">
        <f>+VLOOKUP($A125,'1v -ostali'!$A$14:R$517,I$3,FALSE)</f>
        <v>0</v>
      </c>
      <c r="J125">
        <f>+VLOOKUP($A125,'1v -ostali'!$A$14:R$517,J$3,FALSE)</f>
        <v>0</v>
      </c>
      <c r="K125">
        <f>+VLOOKUP($A125,'1v -ostali'!$A$14:R$517,K$3,FALSE)</f>
        <v>0</v>
      </c>
      <c r="L125" t="str">
        <f>+IF(K125&gt;0,VLOOKUP($A125,'1v -ostali'!$A$14:R$517,L$3,FALSE),"")</f>
        <v/>
      </c>
      <c r="M125" t="str">
        <f>+IF(K125&gt;0,VLOOKUP($A125,'1v -ostali'!$A$14:R$517,M$3,FALSE),"")</f>
        <v/>
      </c>
      <c r="N125">
        <f>+VLOOKUP($A125,'1v -ostali'!$A$14:R$517,K$3,FALSE)</f>
        <v>0</v>
      </c>
      <c r="O125">
        <f>IF(K125&gt;0,"",VLOOKUP($A125,'1v -ostali'!$A$14:R$517,O$3,FALSE))</f>
        <v>0</v>
      </c>
      <c r="P125">
        <f>IF(K125&gt;0,"",VLOOKUP($A125,'1v -ostali'!$A$14:R$517,P$3,FALSE))</f>
        <v>0</v>
      </c>
      <c r="T125" s="47">
        <f>VLOOKUP($A125,'1v -ostali'!$A$14:AD$517,T$3,FALSE)</f>
        <v>0</v>
      </c>
      <c r="U125" s="47">
        <f>VLOOKUP($A125,'1v -ostali'!$A$14:AD$517,U$3,FALSE)</f>
        <v>0</v>
      </c>
      <c r="V125" s="47">
        <f t="shared" si="8"/>
        <v>0</v>
      </c>
      <c r="W125" s="47">
        <f>VLOOKUP($A125,'1v -ostali'!$A$14:AD$517,W$3,FALSE)/12</f>
        <v>0</v>
      </c>
      <c r="X125" s="47">
        <f>VLOOKUP($A125,'1v -ostali'!$A$14:AD$517,X$3,FALSE)</f>
        <v>0</v>
      </c>
      <c r="Y125" s="47">
        <f>VLOOKUP($A125,'1v -ostali'!$A$14:AD$517,Y$3,FALSE)</f>
        <v>0</v>
      </c>
      <c r="Z125" s="47">
        <f>VLOOKUP($A125,'1v -ostali'!$A$14:AD$517,Z$3,FALSE)</f>
        <v>0</v>
      </c>
      <c r="AA125" s="47">
        <f t="shared" si="9"/>
        <v>0</v>
      </c>
      <c r="AB125" s="47">
        <f>VLOOKUP($A125,'1v -ostali'!$A$14:AD$517,AB$3,FALSE)/12</f>
        <v>0</v>
      </c>
      <c r="AC125" s="47">
        <f>VLOOKUP($A125,'1v -ostali'!$A$14:AD$517,AC$3,FALSE)</f>
        <v>0</v>
      </c>
      <c r="AD125" s="47">
        <f>VLOOKUP($A125,'1v -ostali'!$A$14:AD$517,AD$3,FALSE)</f>
        <v>0</v>
      </c>
      <c r="AE125" s="47">
        <f>VLOOKUP($A125,'1v -ostali'!$A$14:AD$517,AE$3,FALSE)</f>
        <v>0</v>
      </c>
      <c r="AF125" s="47">
        <f t="shared" si="10"/>
        <v>0</v>
      </c>
      <c r="AG125" s="47">
        <f>VLOOKUP($A125,'1v -ostali'!$A$14:AD$517,AG$3,FALSE)/12</f>
        <v>0</v>
      </c>
      <c r="AH125" s="47">
        <f>VLOOKUP($A125,'1v -ostali'!$A$14:AD$517,AH$3,FALSE)</f>
        <v>0</v>
      </c>
      <c r="AI125" s="47">
        <f t="shared" si="11"/>
        <v>0</v>
      </c>
      <c r="AJ125" s="47">
        <f t="shared" si="12"/>
        <v>0</v>
      </c>
      <c r="AK125" s="47">
        <f>+IFERROR(AI125*(100+'1v -ostali'!$C$6)/100,"")</f>
        <v>0</v>
      </c>
      <c r="AL125" s="47">
        <f>+IFERROR(AJ125*(100+'1v -ostali'!$C$6)/100,"")</f>
        <v>0</v>
      </c>
    </row>
    <row r="126" spans="1:38" x14ac:dyDescent="0.2">
      <c r="A126">
        <f>+IF(MAX(A$5:A125)+1&lt;=A$1,A125+1,0)</f>
        <v>0</v>
      </c>
      <c r="B126" s="276">
        <f t="shared" si="16"/>
        <v>0</v>
      </c>
      <c r="C126">
        <f t="shared" si="17"/>
        <v>0</v>
      </c>
      <c r="D126" s="452">
        <f t="shared" si="18"/>
        <v>0</v>
      </c>
      <c r="E126">
        <f>IF(A126=0,0,+VLOOKUP($A126,'1v -ostali'!$A$14:$R$517,E$3,FALSE))</f>
        <v>0</v>
      </c>
      <c r="G126">
        <f>+VLOOKUP($A126,'1v -ostali'!$A$14:$R$517,G$3,FALSE)</f>
        <v>0</v>
      </c>
      <c r="H126">
        <f>+VLOOKUP($A126,'1v -ostali'!$A$14:$R$517,H$3,FALSE)</f>
        <v>0</v>
      </c>
      <c r="I126">
        <f>+VLOOKUP($A126,'1v -ostali'!$A$14:R$517,I$3,FALSE)</f>
        <v>0</v>
      </c>
      <c r="J126">
        <f>+VLOOKUP($A126,'1v -ostali'!$A$14:R$517,J$3,FALSE)</f>
        <v>0</v>
      </c>
      <c r="K126">
        <f>+VLOOKUP($A126,'1v -ostali'!$A$14:R$517,K$3,FALSE)</f>
        <v>0</v>
      </c>
      <c r="L126" t="str">
        <f>+IF(K126&gt;0,VLOOKUP($A126,'1v -ostali'!$A$14:R$517,L$3,FALSE),"")</f>
        <v/>
      </c>
      <c r="M126" t="str">
        <f>+IF(K126&gt;0,VLOOKUP($A126,'1v -ostali'!$A$14:R$517,M$3,FALSE),"")</f>
        <v/>
      </c>
      <c r="N126">
        <f>+VLOOKUP($A126,'1v -ostali'!$A$14:R$517,K$3,FALSE)</f>
        <v>0</v>
      </c>
      <c r="O126">
        <f>IF(K126&gt;0,"",VLOOKUP($A126,'1v -ostali'!$A$14:R$517,O$3,FALSE))</f>
        <v>0</v>
      </c>
      <c r="P126">
        <f>IF(K126&gt;0,"",VLOOKUP($A126,'1v -ostali'!$A$14:R$517,P$3,FALSE))</f>
        <v>0</v>
      </c>
      <c r="T126" s="47">
        <f>VLOOKUP($A126,'1v -ostali'!$A$14:AD$517,T$3,FALSE)</f>
        <v>0</v>
      </c>
      <c r="U126" s="47">
        <f>VLOOKUP($A126,'1v -ostali'!$A$14:AD$517,U$3,FALSE)</f>
        <v>0</v>
      </c>
      <c r="V126" s="47">
        <f t="shared" si="8"/>
        <v>0</v>
      </c>
      <c r="W126" s="47">
        <f>VLOOKUP($A126,'1v -ostali'!$A$14:AD$517,W$3,FALSE)/12</f>
        <v>0</v>
      </c>
      <c r="X126" s="47">
        <f>VLOOKUP($A126,'1v -ostali'!$A$14:AD$517,X$3,FALSE)</f>
        <v>0</v>
      </c>
      <c r="Y126" s="47">
        <f>VLOOKUP($A126,'1v -ostali'!$A$14:AD$517,Y$3,FALSE)</f>
        <v>0</v>
      </c>
      <c r="Z126" s="47">
        <f>VLOOKUP($A126,'1v -ostali'!$A$14:AD$517,Z$3,FALSE)</f>
        <v>0</v>
      </c>
      <c r="AA126" s="47">
        <f t="shared" si="9"/>
        <v>0</v>
      </c>
      <c r="AB126" s="47">
        <f>VLOOKUP($A126,'1v -ostali'!$A$14:AD$517,AB$3,FALSE)/12</f>
        <v>0</v>
      </c>
      <c r="AC126" s="47">
        <f>VLOOKUP($A126,'1v -ostali'!$A$14:AD$517,AC$3,FALSE)</f>
        <v>0</v>
      </c>
      <c r="AD126" s="47">
        <f>VLOOKUP($A126,'1v -ostali'!$A$14:AD$517,AD$3,FALSE)</f>
        <v>0</v>
      </c>
      <c r="AE126" s="47">
        <f>VLOOKUP($A126,'1v -ostali'!$A$14:AD$517,AE$3,FALSE)</f>
        <v>0</v>
      </c>
      <c r="AF126" s="47">
        <f t="shared" si="10"/>
        <v>0</v>
      </c>
      <c r="AG126" s="47">
        <f>VLOOKUP($A126,'1v -ostali'!$A$14:AD$517,AG$3,FALSE)/12</f>
        <v>0</v>
      </c>
      <c r="AH126" s="47">
        <f>VLOOKUP($A126,'1v -ostali'!$A$14:AD$517,AH$3,FALSE)</f>
        <v>0</v>
      </c>
      <c r="AI126" s="47">
        <f t="shared" si="11"/>
        <v>0</v>
      </c>
      <c r="AJ126" s="47">
        <f t="shared" si="12"/>
        <v>0</v>
      </c>
      <c r="AK126" s="47">
        <f>+IFERROR(AI126*(100+'1v -ostali'!$C$6)/100,"")</f>
        <v>0</v>
      </c>
      <c r="AL126" s="47">
        <f>+IFERROR(AJ126*(100+'1v -ostali'!$C$6)/100,"")</f>
        <v>0</v>
      </c>
    </row>
    <row r="127" spans="1:38" x14ac:dyDescent="0.2">
      <c r="A127">
        <f>+IF(MAX(A$5:A126)+1&lt;=A$1,A126+1,0)</f>
        <v>0</v>
      </c>
      <c r="B127" s="276">
        <f t="shared" si="16"/>
        <v>0</v>
      </c>
      <c r="C127">
        <f t="shared" si="17"/>
        <v>0</v>
      </c>
      <c r="D127" s="452">
        <f t="shared" si="18"/>
        <v>0</v>
      </c>
      <c r="E127">
        <f>IF(A127=0,0,+VLOOKUP($A127,'1v -ostali'!$A$14:$R$517,E$3,FALSE))</f>
        <v>0</v>
      </c>
      <c r="G127">
        <f>+VLOOKUP($A127,'1v -ostali'!$A$14:$R$517,G$3,FALSE)</f>
        <v>0</v>
      </c>
      <c r="H127">
        <f>+VLOOKUP($A127,'1v -ostali'!$A$14:$R$517,H$3,FALSE)</f>
        <v>0</v>
      </c>
      <c r="I127">
        <f>+VLOOKUP($A127,'1v -ostali'!$A$14:R$517,I$3,FALSE)</f>
        <v>0</v>
      </c>
      <c r="J127">
        <f>+VLOOKUP($A127,'1v -ostali'!$A$14:R$517,J$3,FALSE)</f>
        <v>0</v>
      </c>
      <c r="K127">
        <f>+VLOOKUP($A127,'1v -ostali'!$A$14:R$517,K$3,FALSE)</f>
        <v>0</v>
      </c>
      <c r="L127" t="str">
        <f>+IF(K127&gt;0,VLOOKUP($A127,'1v -ostali'!$A$14:R$517,L$3,FALSE),"")</f>
        <v/>
      </c>
      <c r="M127" t="str">
        <f>+IF(K127&gt;0,VLOOKUP($A127,'1v -ostali'!$A$14:R$517,M$3,FALSE),"")</f>
        <v/>
      </c>
      <c r="N127">
        <f>+VLOOKUP($A127,'1v -ostali'!$A$14:R$517,K$3,FALSE)</f>
        <v>0</v>
      </c>
      <c r="O127">
        <f>IF(K127&gt;0,"",VLOOKUP($A127,'1v -ostali'!$A$14:R$517,O$3,FALSE))</f>
        <v>0</v>
      </c>
      <c r="P127">
        <f>IF(K127&gt;0,"",VLOOKUP($A127,'1v -ostali'!$A$14:R$517,P$3,FALSE))</f>
        <v>0</v>
      </c>
      <c r="T127" s="47">
        <f>VLOOKUP($A127,'1v -ostali'!$A$14:AD$517,T$3,FALSE)</f>
        <v>0</v>
      </c>
      <c r="U127" s="47">
        <f>VLOOKUP($A127,'1v -ostali'!$A$14:AD$517,U$3,FALSE)</f>
        <v>0</v>
      </c>
      <c r="V127" s="47">
        <f t="shared" si="8"/>
        <v>0</v>
      </c>
      <c r="W127" s="47">
        <f>VLOOKUP($A127,'1v -ostali'!$A$14:AD$517,W$3,FALSE)/12</f>
        <v>0</v>
      </c>
      <c r="X127" s="47">
        <f>VLOOKUP($A127,'1v -ostali'!$A$14:AD$517,X$3,FALSE)</f>
        <v>0</v>
      </c>
      <c r="Y127" s="47">
        <f>VLOOKUP($A127,'1v -ostali'!$A$14:AD$517,Y$3,FALSE)</f>
        <v>0</v>
      </c>
      <c r="Z127" s="47">
        <f>VLOOKUP($A127,'1v -ostali'!$A$14:AD$517,Z$3,FALSE)</f>
        <v>0</v>
      </c>
      <c r="AA127" s="47">
        <f t="shared" si="9"/>
        <v>0</v>
      </c>
      <c r="AB127" s="47">
        <f>VLOOKUP($A127,'1v -ostali'!$A$14:AD$517,AB$3,FALSE)/12</f>
        <v>0</v>
      </c>
      <c r="AC127" s="47">
        <f>VLOOKUP($A127,'1v -ostali'!$A$14:AD$517,AC$3,FALSE)</f>
        <v>0</v>
      </c>
      <c r="AD127" s="47">
        <f>VLOOKUP($A127,'1v -ostali'!$A$14:AD$517,AD$3,FALSE)</f>
        <v>0</v>
      </c>
      <c r="AE127" s="47">
        <f>VLOOKUP($A127,'1v -ostali'!$A$14:AD$517,AE$3,FALSE)</f>
        <v>0</v>
      </c>
      <c r="AF127" s="47">
        <f t="shared" si="10"/>
        <v>0</v>
      </c>
      <c r="AG127" s="47">
        <f>VLOOKUP($A127,'1v -ostali'!$A$14:AD$517,AG$3,FALSE)/12</f>
        <v>0</v>
      </c>
      <c r="AH127" s="47">
        <f>VLOOKUP($A127,'1v -ostali'!$A$14:AD$517,AH$3,FALSE)</f>
        <v>0</v>
      </c>
      <c r="AI127" s="47">
        <f t="shared" si="11"/>
        <v>0</v>
      </c>
      <c r="AJ127" s="47">
        <f t="shared" si="12"/>
        <v>0</v>
      </c>
      <c r="AK127" s="47">
        <f>+IFERROR(AI127*(100+'1v -ostali'!$C$6)/100,"")</f>
        <v>0</v>
      </c>
      <c r="AL127" s="47">
        <f>+IFERROR(AJ127*(100+'1v -ostali'!$C$6)/100,"")</f>
        <v>0</v>
      </c>
    </row>
    <row r="128" spans="1:38" x14ac:dyDescent="0.2">
      <c r="A128">
        <f>+IF(MAX(A$5:A127)+1&lt;=A$1,A127+1,0)</f>
        <v>0</v>
      </c>
      <c r="B128" s="276">
        <f t="shared" si="16"/>
        <v>0</v>
      </c>
      <c r="C128">
        <f t="shared" si="17"/>
        <v>0</v>
      </c>
      <c r="D128" s="452">
        <f t="shared" si="18"/>
        <v>0</v>
      </c>
      <c r="E128">
        <f>IF(A128=0,0,+VLOOKUP($A128,'1v -ostali'!$A$14:$R$517,E$3,FALSE))</f>
        <v>0</v>
      </c>
      <c r="G128">
        <f>+VLOOKUP($A128,'1v -ostali'!$A$14:$R$517,G$3,FALSE)</f>
        <v>0</v>
      </c>
      <c r="H128">
        <f>+VLOOKUP($A128,'1v -ostali'!$A$14:$R$517,H$3,FALSE)</f>
        <v>0</v>
      </c>
      <c r="I128">
        <f>+VLOOKUP($A128,'1v -ostali'!$A$14:R$517,I$3,FALSE)</f>
        <v>0</v>
      </c>
      <c r="J128">
        <f>+VLOOKUP($A128,'1v -ostali'!$A$14:R$517,J$3,FALSE)</f>
        <v>0</v>
      </c>
      <c r="K128">
        <f>+VLOOKUP($A128,'1v -ostali'!$A$14:R$517,K$3,FALSE)</f>
        <v>0</v>
      </c>
      <c r="L128" t="str">
        <f>+IF(K128&gt;0,VLOOKUP($A128,'1v -ostali'!$A$14:R$517,L$3,FALSE),"")</f>
        <v/>
      </c>
      <c r="M128" t="str">
        <f>+IF(K128&gt;0,VLOOKUP($A128,'1v -ostali'!$A$14:R$517,M$3,FALSE),"")</f>
        <v/>
      </c>
      <c r="N128">
        <f>+VLOOKUP($A128,'1v -ostali'!$A$14:R$517,K$3,FALSE)</f>
        <v>0</v>
      </c>
      <c r="O128">
        <f>IF(K128&gt;0,"",VLOOKUP($A128,'1v -ostali'!$A$14:R$517,O$3,FALSE))</f>
        <v>0</v>
      </c>
      <c r="P128">
        <f>IF(K128&gt;0,"",VLOOKUP($A128,'1v -ostali'!$A$14:R$517,P$3,FALSE))</f>
        <v>0</v>
      </c>
      <c r="T128" s="47">
        <f>VLOOKUP($A128,'1v -ostali'!$A$14:AD$517,T$3,FALSE)</f>
        <v>0</v>
      </c>
      <c r="U128" s="47">
        <f>VLOOKUP($A128,'1v -ostali'!$A$14:AD$517,U$3,FALSE)</f>
        <v>0</v>
      </c>
      <c r="V128" s="47">
        <f t="shared" si="8"/>
        <v>0</v>
      </c>
      <c r="W128" s="47">
        <f>VLOOKUP($A128,'1v -ostali'!$A$14:AD$517,W$3,FALSE)/12</f>
        <v>0</v>
      </c>
      <c r="X128" s="47">
        <f>VLOOKUP($A128,'1v -ostali'!$A$14:AD$517,X$3,FALSE)</f>
        <v>0</v>
      </c>
      <c r="Y128" s="47">
        <f>VLOOKUP($A128,'1v -ostali'!$A$14:AD$517,Y$3,FALSE)</f>
        <v>0</v>
      </c>
      <c r="Z128" s="47">
        <f>VLOOKUP($A128,'1v -ostali'!$A$14:AD$517,Z$3,FALSE)</f>
        <v>0</v>
      </c>
      <c r="AA128" s="47">
        <f t="shared" si="9"/>
        <v>0</v>
      </c>
      <c r="AB128" s="47">
        <f>VLOOKUP($A128,'1v -ostali'!$A$14:AD$517,AB$3,FALSE)/12</f>
        <v>0</v>
      </c>
      <c r="AC128" s="47">
        <f>VLOOKUP($A128,'1v -ostali'!$A$14:AD$517,AC$3,FALSE)</f>
        <v>0</v>
      </c>
      <c r="AD128" s="47">
        <f>VLOOKUP($A128,'1v -ostali'!$A$14:AD$517,AD$3,FALSE)</f>
        <v>0</v>
      </c>
      <c r="AE128" s="47">
        <f>VLOOKUP($A128,'1v -ostali'!$A$14:AD$517,AE$3,FALSE)</f>
        <v>0</v>
      </c>
      <c r="AF128" s="47">
        <f t="shared" si="10"/>
        <v>0</v>
      </c>
      <c r="AG128" s="47">
        <f>VLOOKUP($A128,'1v -ostali'!$A$14:AD$517,AG$3,FALSE)/12</f>
        <v>0</v>
      </c>
      <c r="AH128" s="47">
        <f>VLOOKUP($A128,'1v -ostali'!$A$14:AD$517,AH$3,FALSE)</f>
        <v>0</v>
      </c>
      <c r="AI128" s="47">
        <f t="shared" si="11"/>
        <v>0</v>
      </c>
      <c r="AJ128" s="47">
        <f t="shared" si="12"/>
        <v>0</v>
      </c>
      <c r="AK128" s="47">
        <f>+IFERROR(AI128*(100+'1v -ostali'!$C$6)/100,"")</f>
        <v>0</v>
      </c>
      <c r="AL128" s="47">
        <f>+IFERROR(AJ128*(100+'1v -ostali'!$C$6)/100,"")</f>
        <v>0</v>
      </c>
    </row>
    <row r="129" spans="1:38" x14ac:dyDescent="0.2">
      <c r="A129">
        <f>+IF(MAX(A$5:A128)+1&lt;=A$1,A128+1,0)</f>
        <v>0</v>
      </c>
      <c r="B129" s="276">
        <f t="shared" si="16"/>
        <v>0</v>
      </c>
      <c r="C129">
        <f t="shared" si="17"/>
        <v>0</v>
      </c>
      <c r="D129" s="452">
        <f t="shared" si="18"/>
        <v>0</v>
      </c>
      <c r="E129">
        <f>IF(A129=0,0,+VLOOKUP($A129,'1v -ostali'!$A$14:$R$517,E$3,FALSE))</f>
        <v>0</v>
      </c>
      <c r="G129">
        <f>+VLOOKUP($A129,'1v -ostali'!$A$14:$R$517,G$3,FALSE)</f>
        <v>0</v>
      </c>
      <c r="H129">
        <f>+VLOOKUP($A129,'1v -ostali'!$A$14:$R$517,H$3,FALSE)</f>
        <v>0</v>
      </c>
      <c r="I129">
        <f>+VLOOKUP($A129,'1v -ostali'!$A$14:R$517,I$3,FALSE)</f>
        <v>0</v>
      </c>
      <c r="J129">
        <f>+VLOOKUP($A129,'1v -ostali'!$A$14:R$517,J$3,FALSE)</f>
        <v>0</v>
      </c>
      <c r="K129">
        <f>+VLOOKUP($A129,'1v -ostali'!$A$14:R$517,K$3,FALSE)</f>
        <v>0</v>
      </c>
      <c r="L129" t="str">
        <f>+IF(K129&gt;0,VLOOKUP($A129,'1v -ostali'!$A$14:R$517,L$3,FALSE),"")</f>
        <v/>
      </c>
      <c r="M129" t="str">
        <f>+IF(K129&gt;0,VLOOKUP($A129,'1v -ostali'!$A$14:R$517,M$3,FALSE),"")</f>
        <v/>
      </c>
      <c r="N129">
        <f>+VLOOKUP($A129,'1v -ostali'!$A$14:R$517,K$3,FALSE)</f>
        <v>0</v>
      </c>
      <c r="O129">
        <f>IF(K129&gt;0,"",VLOOKUP($A129,'1v -ostali'!$A$14:R$517,O$3,FALSE))</f>
        <v>0</v>
      </c>
      <c r="P129">
        <f>IF(K129&gt;0,"",VLOOKUP($A129,'1v -ostali'!$A$14:R$517,P$3,FALSE))</f>
        <v>0</v>
      </c>
      <c r="T129" s="47">
        <f>VLOOKUP($A129,'1v -ostali'!$A$14:AD$517,T$3,FALSE)</f>
        <v>0</v>
      </c>
      <c r="U129" s="47">
        <f>VLOOKUP($A129,'1v -ostali'!$A$14:AD$517,U$3,FALSE)</f>
        <v>0</v>
      </c>
      <c r="V129" s="47">
        <f t="shared" si="8"/>
        <v>0</v>
      </c>
      <c r="W129" s="47">
        <f>VLOOKUP($A129,'1v -ostali'!$A$14:AD$517,W$3,FALSE)/12</f>
        <v>0</v>
      </c>
      <c r="X129" s="47">
        <f>VLOOKUP($A129,'1v -ostali'!$A$14:AD$517,X$3,FALSE)</f>
        <v>0</v>
      </c>
      <c r="Y129" s="47">
        <f>VLOOKUP($A129,'1v -ostali'!$A$14:AD$517,Y$3,FALSE)</f>
        <v>0</v>
      </c>
      <c r="Z129" s="47">
        <f>VLOOKUP($A129,'1v -ostali'!$A$14:AD$517,Z$3,FALSE)</f>
        <v>0</v>
      </c>
      <c r="AA129" s="47">
        <f t="shared" si="9"/>
        <v>0</v>
      </c>
      <c r="AB129" s="47">
        <f>VLOOKUP($A129,'1v -ostali'!$A$14:AD$517,AB$3,FALSE)/12</f>
        <v>0</v>
      </c>
      <c r="AC129" s="47">
        <f>VLOOKUP($A129,'1v -ostali'!$A$14:AD$517,AC$3,FALSE)</f>
        <v>0</v>
      </c>
      <c r="AD129" s="47">
        <f>VLOOKUP($A129,'1v -ostali'!$A$14:AD$517,AD$3,FALSE)</f>
        <v>0</v>
      </c>
      <c r="AE129" s="47">
        <f>VLOOKUP($A129,'1v -ostali'!$A$14:AD$517,AE$3,FALSE)</f>
        <v>0</v>
      </c>
      <c r="AF129" s="47">
        <f t="shared" si="10"/>
        <v>0</v>
      </c>
      <c r="AG129" s="47">
        <f>VLOOKUP($A129,'1v -ostali'!$A$14:AD$517,AG$3,FALSE)/12</f>
        <v>0</v>
      </c>
      <c r="AH129" s="47">
        <f>VLOOKUP($A129,'1v -ostali'!$A$14:AD$517,AH$3,FALSE)</f>
        <v>0</v>
      </c>
      <c r="AI129" s="47">
        <f t="shared" si="11"/>
        <v>0</v>
      </c>
      <c r="AJ129" s="47">
        <f t="shared" si="12"/>
        <v>0</v>
      </c>
      <c r="AK129" s="47">
        <f>+IFERROR(AI129*(100+'1v -ostali'!$C$6)/100,"")</f>
        <v>0</v>
      </c>
      <c r="AL129" s="47">
        <f>+IFERROR(AJ129*(100+'1v -ostali'!$C$6)/100,"")</f>
        <v>0</v>
      </c>
    </row>
    <row r="130" spans="1:38" x14ac:dyDescent="0.2">
      <c r="A130">
        <f>+IF(MAX(A$5:A129)+1&lt;=A$1,A129+1,0)</f>
        <v>0</v>
      </c>
      <c r="B130" s="276">
        <f t="shared" si="16"/>
        <v>0</v>
      </c>
      <c r="C130">
        <f t="shared" si="17"/>
        <v>0</v>
      </c>
      <c r="D130" s="452">
        <f t="shared" si="18"/>
        <v>0</v>
      </c>
      <c r="E130">
        <f>IF(A130=0,0,+VLOOKUP($A130,'1v -ostali'!$A$14:$R$517,E$3,FALSE))</f>
        <v>0</v>
      </c>
      <c r="G130">
        <f>+VLOOKUP($A130,'1v -ostali'!$A$14:$R$517,G$3,FALSE)</f>
        <v>0</v>
      </c>
      <c r="H130">
        <f>+VLOOKUP($A130,'1v -ostali'!$A$14:$R$517,H$3,FALSE)</f>
        <v>0</v>
      </c>
      <c r="I130">
        <f>+VLOOKUP($A130,'1v -ostali'!$A$14:R$517,I$3,FALSE)</f>
        <v>0</v>
      </c>
      <c r="J130">
        <f>+VLOOKUP($A130,'1v -ostali'!$A$14:R$517,J$3,FALSE)</f>
        <v>0</v>
      </c>
      <c r="K130">
        <f>+VLOOKUP($A130,'1v -ostali'!$A$14:R$517,K$3,FALSE)</f>
        <v>0</v>
      </c>
      <c r="L130" t="str">
        <f>+IF(K130&gt;0,VLOOKUP($A130,'1v -ostali'!$A$14:R$517,L$3,FALSE),"")</f>
        <v/>
      </c>
      <c r="M130" t="str">
        <f>+IF(K130&gt;0,VLOOKUP($A130,'1v -ostali'!$A$14:R$517,M$3,FALSE),"")</f>
        <v/>
      </c>
      <c r="N130">
        <f>+VLOOKUP($A130,'1v -ostali'!$A$14:R$517,K$3,FALSE)</f>
        <v>0</v>
      </c>
      <c r="O130">
        <f>IF(K130&gt;0,"",VLOOKUP($A130,'1v -ostali'!$A$14:R$517,O$3,FALSE))</f>
        <v>0</v>
      </c>
      <c r="P130">
        <f>IF(K130&gt;0,"",VLOOKUP($A130,'1v -ostali'!$A$14:R$517,P$3,FALSE))</f>
        <v>0</v>
      </c>
      <c r="T130" s="47">
        <f>VLOOKUP($A130,'1v -ostali'!$A$14:AD$517,T$3,FALSE)</f>
        <v>0</v>
      </c>
      <c r="U130" s="47">
        <f>VLOOKUP($A130,'1v -ostali'!$A$14:AD$517,U$3,FALSE)</f>
        <v>0</v>
      </c>
      <c r="V130" s="47">
        <f t="shared" si="8"/>
        <v>0</v>
      </c>
      <c r="W130" s="47">
        <f>VLOOKUP($A130,'1v -ostali'!$A$14:AD$517,W$3,FALSE)/12</f>
        <v>0</v>
      </c>
      <c r="X130" s="47">
        <f>VLOOKUP($A130,'1v -ostali'!$A$14:AD$517,X$3,FALSE)</f>
        <v>0</v>
      </c>
      <c r="Y130" s="47">
        <f>VLOOKUP($A130,'1v -ostali'!$A$14:AD$517,Y$3,FALSE)</f>
        <v>0</v>
      </c>
      <c r="Z130" s="47">
        <f>VLOOKUP($A130,'1v -ostali'!$A$14:AD$517,Z$3,FALSE)</f>
        <v>0</v>
      </c>
      <c r="AA130" s="47">
        <f t="shared" si="9"/>
        <v>0</v>
      </c>
      <c r="AB130" s="47">
        <f>VLOOKUP($A130,'1v -ostali'!$A$14:AD$517,AB$3,FALSE)/12</f>
        <v>0</v>
      </c>
      <c r="AC130" s="47">
        <f>VLOOKUP($A130,'1v -ostali'!$A$14:AD$517,AC$3,FALSE)</f>
        <v>0</v>
      </c>
      <c r="AD130" s="47">
        <f>VLOOKUP($A130,'1v -ostali'!$A$14:AD$517,AD$3,FALSE)</f>
        <v>0</v>
      </c>
      <c r="AE130" s="47">
        <f>VLOOKUP($A130,'1v -ostali'!$A$14:AD$517,AE$3,FALSE)</f>
        <v>0</v>
      </c>
      <c r="AF130" s="47">
        <f t="shared" si="10"/>
        <v>0</v>
      </c>
      <c r="AG130" s="47">
        <f>VLOOKUP($A130,'1v -ostali'!$A$14:AD$517,AG$3,FALSE)/12</f>
        <v>0</v>
      </c>
      <c r="AH130" s="47">
        <f>VLOOKUP($A130,'1v -ostali'!$A$14:AD$517,AH$3,FALSE)</f>
        <v>0</v>
      </c>
      <c r="AI130" s="47">
        <f t="shared" si="11"/>
        <v>0</v>
      </c>
      <c r="AJ130" s="47">
        <f t="shared" si="12"/>
        <v>0</v>
      </c>
      <c r="AK130" s="47">
        <f>+IFERROR(AI130*(100+'1v -ostali'!$C$6)/100,"")</f>
        <v>0</v>
      </c>
      <c r="AL130" s="47">
        <f>+IFERROR(AJ130*(100+'1v -ostali'!$C$6)/100,"")</f>
        <v>0</v>
      </c>
    </row>
    <row r="131" spans="1:38" x14ac:dyDescent="0.2">
      <c r="A131">
        <f>+IF(MAX(A$5:A130)+1&lt;=A$1,A130+1,0)</f>
        <v>0</v>
      </c>
      <c r="B131" s="276">
        <f t="shared" si="16"/>
        <v>0</v>
      </c>
      <c r="C131">
        <f t="shared" si="17"/>
        <v>0</v>
      </c>
      <c r="D131" s="452">
        <f t="shared" si="18"/>
        <v>0</v>
      </c>
      <c r="E131">
        <f>IF(A131=0,0,+VLOOKUP($A131,'1v -ostali'!$A$14:$R$517,E$3,FALSE))</f>
        <v>0</v>
      </c>
      <c r="G131">
        <f>+VLOOKUP($A131,'1v -ostali'!$A$14:$R$517,G$3,FALSE)</f>
        <v>0</v>
      </c>
      <c r="H131">
        <f>+VLOOKUP($A131,'1v -ostali'!$A$14:$R$517,H$3,FALSE)</f>
        <v>0</v>
      </c>
      <c r="I131">
        <f>+VLOOKUP($A131,'1v -ostali'!$A$14:R$517,I$3,FALSE)</f>
        <v>0</v>
      </c>
      <c r="J131">
        <f>+VLOOKUP($A131,'1v -ostali'!$A$14:R$517,J$3,FALSE)</f>
        <v>0</v>
      </c>
      <c r="K131">
        <f>+VLOOKUP($A131,'1v -ostali'!$A$14:R$517,K$3,FALSE)</f>
        <v>0</v>
      </c>
      <c r="L131" t="str">
        <f>+IF(K131&gt;0,VLOOKUP($A131,'1v -ostali'!$A$14:R$517,L$3,FALSE),"")</f>
        <v/>
      </c>
      <c r="M131" t="str">
        <f>+IF(K131&gt;0,VLOOKUP($A131,'1v -ostali'!$A$14:R$517,M$3,FALSE),"")</f>
        <v/>
      </c>
      <c r="N131">
        <f>+VLOOKUP($A131,'1v -ostali'!$A$14:R$517,K$3,FALSE)</f>
        <v>0</v>
      </c>
      <c r="O131">
        <f>IF(K131&gt;0,"",VLOOKUP($A131,'1v -ostali'!$A$14:R$517,O$3,FALSE))</f>
        <v>0</v>
      </c>
      <c r="P131">
        <f>IF(K131&gt;0,"",VLOOKUP($A131,'1v -ostali'!$A$14:R$517,P$3,FALSE))</f>
        <v>0</v>
      </c>
      <c r="T131" s="47">
        <f>VLOOKUP($A131,'1v -ostali'!$A$14:AD$517,T$3,FALSE)</f>
        <v>0</v>
      </c>
      <c r="U131" s="47">
        <f>VLOOKUP($A131,'1v -ostali'!$A$14:AD$517,U$3,FALSE)</f>
        <v>0</v>
      </c>
      <c r="V131" s="47">
        <f t="shared" si="8"/>
        <v>0</v>
      </c>
      <c r="W131" s="47">
        <f>VLOOKUP($A131,'1v -ostali'!$A$14:AD$517,W$3,FALSE)/12</f>
        <v>0</v>
      </c>
      <c r="X131" s="47">
        <f>VLOOKUP($A131,'1v -ostali'!$A$14:AD$517,X$3,FALSE)</f>
        <v>0</v>
      </c>
      <c r="Y131" s="47">
        <f>VLOOKUP($A131,'1v -ostali'!$A$14:AD$517,Y$3,FALSE)</f>
        <v>0</v>
      </c>
      <c r="Z131" s="47">
        <f>VLOOKUP($A131,'1v -ostali'!$A$14:AD$517,Z$3,FALSE)</f>
        <v>0</v>
      </c>
      <c r="AA131" s="47">
        <f t="shared" si="9"/>
        <v>0</v>
      </c>
      <c r="AB131" s="47">
        <f>VLOOKUP($A131,'1v -ostali'!$A$14:AD$517,AB$3,FALSE)/12</f>
        <v>0</v>
      </c>
      <c r="AC131" s="47">
        <f>VLOOKUP($A131,'1v -ostali'!$A$14:AD$517,AC$3,FALSE)</f>
        <v>0</v>
      </c>
      <c r="AD131" s="47">
        <f>VLOOKUP($A131,'1v -ostali'!$A$14:AD$517,AD$3,FALSE)</f>
        <v>0</v>
      </c>
      <c r="AE131" s="47">
        <f>VLOOKUP($A131,'1v -ostali'!$A$14:AD$517,AE$3,FALSE)</f>
        <v>0</v>
      </c>
      <c r="AF131" s="47">
        <f t="shared" si="10"/>
        <v>0</v>
      </c>
      <c r="AG131" s="47">
        <f>VLOOKUP($A131,'1v -ostali'!$A$14:AD$517,AG$3,FALSE)/12</f>
        <v>0</v>
      </c>
      <c r="AH131" s="47">
        <f>VLOOKUP($A131,'1v -ostali'!$A$14:AD$517,AH$3,FALSE)</f>
        <v>0</v>
      </c>
      <c r="AI131" s="47">
        <f t="shared" si="11"/>
        <v>0</v>
      </c>
      <c r="AJ131" s="47">
        <f t="shared" si="12"/>
        <v>0</v>
      </c>
      <c r="AK131" s="47">
        <f>+IFERROR(AI131*(100+'1v -ostali'!$C$6)/100,"")</f>
        <v>0</v>
      </c>
      <c r="AL131" s="47">
        <f>+IFERROR(AJ131*(100+'1v -ostali'!$C$6)/100,"")</f>
        <v>0</v>
      </c>
    </row>
    <row r="132" spans="1:38" x14ac:dyDescent="0.2">
      <c r="A132">
        <f>+IF(MAX(A$5:A131)+1&lt;=A$1,A131+1,0)</f>
        <v>0</v>
      </c>
      <c r="B132" s="276">
        <f t="shared" si="16"/>
        <v>0</v>
      </c>
      <c r="C132">
        <f t="shared" si="17"/>
        <v>0</v>
      </c>
      <c r="D132" s="452">
        <f t="shared" si="18"/>
        <v>0</v>
      </c>
      <c r="E132">
        <f>IF(A132=0,0,+VLOOKUP($A132,'1v -ostali'!$A$14:$R$517,E$3,FALSE))</f>
        <v>0</v>
      </c>
      <c r="G132">
        <f>+VLOOKUP($A132,'1v -ostali'!$A$14:$R$517,G$3,FALSE)</f>
        <v>0</v>
      </c>
      <c r="H132">
        <f>+VLOOKUP($A132,'1v -ostali'!$A$14:$R$517,H$3,FALSE)</f>
        <v>0</v>
      </c>
      <c r="I132">
        <f>+VLOOKUP($A132,'1v -ostali'!$A$14:R$517,I$3,FALSE)</f>
        <v>0</v>
      </c>
      <c r="J132">
        <f>+VLOOKUP($A132,'1v -ostali'!$A$14:R$517,J$3,FALSE)</f>
        <v>0</v>
      </c>
      <c r="K132">
        <f>+VLOOKUP($A132,'1v -ostali'!$A$14:R$517,K$3,FALSE)</f>
        <v>0</v>
      </c>
      <c r="L132" t="str">
        <f>+IF(K132&gt;0,VLOOKUP($A132,'1v -ostali'!$A$14:R$517,L$3,FALSE),"")</f>
        <v/>
      </c>
      <c r="M132" t="str">
        <f>+IF(K132&gt;0,VLOOKUP($A132,'1v -ostali'!$A$14:R$517,M$3,FALSE),"")</f>
        <v/>
      </c>
      <c r="N132">
        <f>+VLOOKUP($A132,'1v -ostali'!$A$14:R$517,K$3,FALSE)</f>
        <v>0</v>
      </c>
      <c r="O132">
        <f>IF(K132&gt;0,"",VLOOKUP($A132,'1v -ostali'!$A$14:R$517,O$3,FALSE))</f>
        <v>0</v>
      </c>
      <c r="P132">
        <f>IF(K132&gt;0,"",VLOOKUP($A132,'1v -ostali'!$A$14:R$517,P$3,FALSE))</f>
        <v>0</v>
      </c>
      <c r="T132" s="47">
        <f>VLOOKUP($A132,'1v -ostali'!$A$14:AD$517,T$3,FALSE)</f>
        <v>0</v>
      </c>
      <c r="U132" s="47">
        <f>VLOOKUP($A132,'1v -ostali'!$A$14:AD$517,U$3,FALSE)</f>
        <v>0</v>
      </c>
      <c r="V132" s="47">
        <f t="shared" si="8"/>
        <v>0</v>
      </c>
      <c r="W132" s="47">
        <f>VLOOKUP($A132,'1v -ostali'!$A$14:AD$517,W$3,FALSE)/12</f>
        <v>0</v>
      </c>
      <c r="X132" s="47">
        <f>VLOOKUP($A132,'1v -ostali'!$A$14:AD$517,X$3,FALSE)</f>
        <v>0</v>
      </c>
      <c r="Y132" s="47">
        <f>VLOOKUP($A132,'1v -ostali'!$A$14:AD$517,Y$3,FALSE)</f>
        <v>0</v>
      </c>
      <c r="Z132" s="47">
        <f>VLOOKUP($A132,'1v -ostali'!$A$14:AD$517,Z$3,FALSE)</f>
        <v>0</v>
      </c>
      <c r="AA132" s="47">
        <f t="shared" si="9"/>
        <v>0</v>
      </c>
      <c r="AB132" s="47">
        <f>VLOOKUP($A132,'1v -ostali'!$A$14:AD$517,AB$3,FALSE)/12</f>
        <v>0</v>
      </c>
      <c r="AC132" s="47">
        <f>VLOOKUP($A132,'1v -ostali'!$A$14:AD$517,AC$3,FALSE)</f>
        <v>0</v>
      </c>
      <c r="AD132" s="47">
        <f>VLOOKUP($A132,'1v -ostali'!$A$14:AD$517,AD$3,FALSE)</f>
        <v>0</v>
      </c>
      <c r="AE132" s="47">
        <f>VLOOKUP($A132,'1v -ostali'!$A$14:AD$517,AE$3,FALSE)</f>
        <v>0</v>
      </c>
      <c r="AF132" s="47">
        <f t="shared" si="10"/>
        <v>0</v>
      </c>
      <c r="AG132" s="47">
        <f>VLOOKUP($A132,'1v -ostali'!$A$14:AD$517,AG$3,FALSE)/12</f>
        <v>0</v>
      </c>
      <c r="AH132" s="47">
        <f>VLOOKUP($A132,'1v -ostali'!$A$14:AD$517,AH$3,FALSE)</f>
        <v>0</v>
      </c>
      <c r="AI132" s="47">
        <f t="shared" si="11"/>
        <v>0</v>
      </c>
      <c r="AJ132" s="47">
        <f t="shared" si="12"/>
        <v>0</v>
      </c>
      <c r="AK132" s="47">
        <f>+IFERROR(AI132*(100+'1v -ostali'!$C$6)/100,"")</f>
        <v>0</v>
      </c>
      <c r="AL132" s="47">
        <f>+IFERROR(AJ132*(100+'1v -ostali'!$C$6)/100,"")</f>
        <v>0</v>
      </c>
    </row>
    <row r="133" spans="1:38" x14ac:dyDescent="0.2">
      <c r="A133">
        <f>+IF(MAX(A$5:A132)+1&lt;=A$1,A132+1,0)</f>
        <v>0</v>
      </c>
      <c r="B133" s="276">
        <f t="shared" si="16"/>
        <v>0</v>
      </c>
      <c r="C133">
        <f t="shared" si="17"/>
        <v>0</v>
      </c>
      <c r="D133" s="452">
        <f t="shared" si="18"/>
        <v>0</v>
      </c>
      <c r="E133">
        <f>IF(A133=0,0,+VLOOKUP($A133,'1v -ostali'!$A$14:$R$517,E$3,FALSE))</f>
        <v>0</v>
      </c>
      <c r="G133">
        <f>+VLOOKUP($A133,'1v -ostali'!$A$14:$R$517,G$3,FALSE)</f>
        <v>0</v>
      </c>
      <c r="H133">
        <f>+VLOOKUP($A133,'1v -ostali'!$A$14:$R$517,H$3,FALSE)</f>
        <v>0</v>
      </c>
      <c r="I133">
        <f>+VLOOKUP($A133,'1v -ostali'!$A$14:R$517,I$3,FALSE)</f>
        <v>0</v>
      </c>
      <c r="J133">
        <f>+VLOOKUP($A133,'1v -ostali'!$A$14:R$517,J$3,FALSE)</f>
        <v>0</v>
      </c>
      <c r="K133">
        <f>+VLOOKUP($A133,'1v -ostali'!$A$14:R$517,K$3,FALSE)</f>
        <v>0</v>
      </c>
      <c r="L133" t="str">
        <f>+IF(K133&gt;0,VLOOKUP($A133,'1v -ostali'!$A$14:R$517,L$3,FALSE),"")</f>
        <v/>
      </c>
      <c r="M133" t="str">
        <f>+IF(K133&gt;0,VLOOKUP($A133,'1v -ostali'!$A$14:R$517,M$3,FALSE),"")</f>
        <v/>
      </c>
      <c r="N133">
        <f>+VLOOKUP($A133,'1v -ostali'!$A$14:R$517,K$3,FALSE)</f>
        <v>0</v>
      </c>
      <c r="O133">
        <f>IF(K133&gt;0,"",VLOOKUP($A133,'1v -ostali'!$A$14:R$517,O$3,FALSE))</f>
        <v>0</v>
      </c>
      <c r="P133">
        <f>IF(K133&gt;0,"",VLOOKUP($A133,'1v -ostali'!$A$14:R$517,P$3,FALSE))</f>
        <v>0</v>
      </c>
      <c r="T133" s="47">
        <f>VLOOKUP($A133,'1v -ostali'!$A$14:AD$517,T$3,FALSE)</f>
        <v>0</v>
      </c>
      <c r="U133" s="47">
        <f>VLOOKUP($A133,'1v -ostali'!$A$14:AD$517,U$3,FALSE)</f>
        <v>0</v>
      </c>
      <c r="V133" s="47">
        <f t="shared" si="8"/>
        <v>0</v>
      </c>
      <c r="W133" s="47">
        <f>VLOOKUP($A133,'1v -ostali'!$A$14:AD$517,W$3,FALSE)/12</f>
        <v>0</v>
      </c>
      <c r="X133" s="47">
        <f>VLOOKUP($A133,'1v -ostali'!$A$14:AD$517,X$3,FALSE)</f>
        <v>0</v>
      </c>
      <c r="Y133" s="47">
        <f>VLOOKUP($A133,'1v -ostali'!$A$14:AD$517,Y$3,FALSE)</f>
        <v>0</v>
      </c>
      <c r="Z133" s="47">
        <f>VLOOKUP($A133,'1v -ostali'!$A$14:AD$517,Z$3,FALSE)</f>
        <v>0</v>
      </c>
      <c r="AA133" s="47">
        <f t="shared" si="9"/>
        <v>0</v>
      </c>
      <c r="AB133" s="47">
        <f>VLOOKUP($A133,'1v -ostali'!$A$14:AD$517,AB$3,FALSE)/12</f>
        <v>0</v>
      </c>
      <c r="AC133" s="47">
        <f>VLOOKUP($A133,'1v -ostali'!$A$14:AD$517,AC$3,FALSE)</f>
        <v>0</v>
      </c>
      <c r="AD133" s="47">
        <f>VLOOKUP($A133,'1v -ostali'!$A$14:AD$517,AD$3,FALSE)</f>
        <v>0</v>
      </c>
      <c r="AE133" s="47">
        <f>VLOOKUP($A133,'1v -ostali'!$A$14:AD$517,AE$3,FALSE)</f>
        <v>0</v>
      </c>
      <c r="AF133" s="47">
        <f t="shared" si="10"/>
        <v>0</v>
      </c>
      <c r="AG133" s="47">
        <f>VLOOKUP($A133,'1v -ostali'!$A$14:AD$517,AG$3,FALSE)/12</f>
        <v>0</v>
      </c>
      <c r="AH133" s="47">
        <f>VLOOKUP($A133,'1v -ostali'!$A$14:AD$517,AH$3,FALSE)</f>
        <v>0</v>
      </c>
      <c r="AI133" s="47">
        <f t="shared" si="11"/>
        <v>0</v>
      </c>
      <c r="AJ133" s="47">
        <f t="shared" si="12"/>
        <v>0</v>
      </c>
      <c r="AK133" s="47">
        <f>+IFERROR(AI133*(100+'1v -ostali'!$C$6)/100,"")</f>
        <v>0</v>
      </c>
      <c r="AL133" s="47">
        <f>+IFERROR(AJ133*(100+'1v -ostali'!$C$6)/100,"")</f>
        <v>0</v>
      </c>
    </row>
    <row r="134" spans="1:38" x14ac:dyDescent="0.2">
      <c r="A134">
        <f>+IF(MAX(A$5:A133)+1&lt;=A$1,A133+1,0)</f>
        <v>0</v>
      </c>
      <c r="B134" s="276">
        <f t="shared" si="16"/>
        <v>0</v>
      </c>
      <c r="C134">
        <f t="shared" si="17"/>
        <v>0</v>
      </c>
      <c r="D134" s="452">
        <f t="shared" si="18"/>
        <v>0</v>
      </c>
      <c r="E134">
        <f>IF(A134=0,0,+VLOOKUP($A134,'1v -ostali'!$A$14:$R$517,E$3,FALSE))</f>
        <v>0</v>
      </c>
      <c r="G134">
        <f>+VLOOKUP($A134,'1v -ostali'!$A$14:$R$517,G$3,FALSE)</f>
        <v>0</v>
      </c>
      <c r="H134">
        <f>+VLOOKUP($A134,'1v -ostali'!$A$14:$R$517,H$3,FALSE)</f>
        <v>0</v>
      </c>
      <c r="I134">
        <f>+VLOOKUP($A134,'1v -ostali'!$A$14:R$517,I$3,FALSE)</f>
        <v>0</v>
      </c>
      <c r="J134">
        <f>+VLOOKUP($A134,'1v -ostali'!$A$14:R$517,J$3,FALSE)</f>
        <v>0</v>
      </c>
      <c r="K134">
        <f>+VLOOKUP($A134,'1v -ostali'!$A$14:R$517,K$3,FALSE)</f>
        <v>0</v>
      </c>
      <c r="L134" t="str">
        <f>+IF(K134&gt;0,VLOOKUP($A134,'1v -ostali'!$A$14:R$517,L$3,FALSE),"")</f>
        <v/>
      </c>
      <c r="M134" t="str">
        <f>+IF(K134&gt;0,VLOOKUP($A134,'1v -ostali'!$A$14:R$517,M$3,FALSE),"")</f>
        <v/>
      </c>
      <c r="N134">
        <f>+VLOOKUP($A134,'1v -ostali'!$A$14:R$517,K$3,FALSE)</f>
        <v>0</v>
      </c>
      <c r="O134">
        <f>IF(K134&gt;0,"",VLOOKUP($A134,'1v -ostali'!$A$14:R$517,O$3,FALSE))</f>
        <v>0</v>
      </c>
      <c r="P134">
        <f>IF(K134&gt;0,"",VLOOKUP($A134,'1v -ostali'!$A$14:R$517,P$3,FALSE))</f>
        <v>0</v>
      </c>
      <c r="T134" s="47">
        <f>VLOOKUP($A134,'1v -ostali'!$A$14:AD$517,T$3,FALSE)</f>
        <v>0</v>
      </c>
      <c r="U134" s="47">
        <f>VLOOKUP($A134,'1v -ostali'!$A$14:AD$517,U$3,FALSE)</f>
        <v>0</v>
      </c>
      <c r="V134" s="47">
        <f t="shared" ref="V134:V197" si="19">+IFERROR(T134+U134,"")</f>
        <v>0</v>
      </c>
      <c r="W134" s="47">
        <f>VLOOKUP($A134,'1v -ostali'!$A$14:AD$517,W$3,FALSE)/12</f>
        <v>0</v>
      </c>
      <c r="X134" s="47">
        <f>VLOOKUP($A134,'1v -ostali'!$A$14:AD$517,X$3,FALSE)</f>
        <v>0</v>
      </c>
      <c r="Y134" s="47">
        <f>VLOOKUP($A134,'1v -ostali'!$A$14:AD$517,Y$3,FALSE)</f>
        <v>0</v>
      </c>
      <c r="Z134" s="47">
        <f>VLOOKUP($A134,'1v -ostali'!$A$14:AD$517,Z$3,FALSE)</f>
        <v>0</v>
      </c>
      <c r="AA134" s="47">
        <f t="shared" ref="AA134:AA197" si="20">+IFERROR(Y134+Z134,"")</f>
        <v>0</v>
      </c>
      <c r="AB134" s="47">
        <f>VLOOKUP($A134,'1v -ostali'!$A$14:AD$517,AB$3,FALSE)/12</f>
        <v>0</v>
      </c>
      <c r="AC134" s="47">
        <f>VLOOKUP($A134,'1v -ostali'!$A$14:AD$517,AC$3,FALSE)</f>
        <v>0</v>
      </c>
      <c r="AD134" s="47">
        <f>VLOOKUP($A134,'1v -ostali'!$A$14:AD$517,AD$3,FALSE)</f>
        <v>0</v>
      </c>
      <c r="AE134" s="47">
        <f>VLOOKUP($A134,'1v -ostali'!$A$14:AD$517,AE$3,FALSE)</f>
        <v>0</v>
      </c>
      <c r="AF134" s="47">
        <f t="shared" ref="AF134:AF197" si="21">+IFERROR(AD134+AE134,"")</f>
        <v>0</v>
      </c>
      <c r="AG134" s="47">
        <f>VLOOKUP($A134,'1v -ostali'!$A$14:AD$517,AG$3,FALSE)/12</f>
        <v>0</v>
      </c>
      <c r="AH134" s="47">
        <f>VLOOKUP($A134,'1v -ostali'!$A$14:AD$517,AH$3,FALSE)</f>
        <v>0</v>
      </c>
      <c r="AI134" s="47">
        <f t="shared" ref="AI134:AI197" si="22">IFERROR(X134+AC134-AH134,"")</f>
        <v>0</v>
      </c>
      <c r="AJ134" s="47">
        <f t="shared" ref="AJ134:AJ197" si="23">+IFERROR(AI134*$AJ$1,"")</f>
        <v>0</v>
      </c>
      <c r="AK134" s="47">
        <f>+IFERROR(AI134*(100+'1v -ostali'!$C$6)/100,"")</f>
        <v>0</v>
      </c>
      <c r="AL134" s="47">
        <f>+IFERROR(AJ134*(100+'1v -ostali'!$C$6)/100,"")</f>
        <v>0</v>
      </c>
    </row>
    <row r="135" spans="1:38" x14ac:dyDescent="0.2">
      <c r="A135">
        <f>+IF(MAX(A$5:A134)+1&lt;=A$1,A134+1,0)</f>
        <v>0</v>
      </c>
      <c r="B135" s="276">
        <f t="shared" si="16"/>
        <v>0</v>
      </c>
      <c r="C135">
        <f t="shared" si="17"/>
        <v>0</v>
      </c>
      <c r="D135" s="452">
        <f t="shared" si="18"/>
        <v>0</v>
      </c>
      <c r="E135">
        <f>IF(A135=0,0,+VLOOKUP($A135,'1v -ostali'!$A$14:$R$517,E$3,FALSE))</f>
        <v>0</v>
      </c>
      <c r="G135">
        <f>+VLOOKUP($A135,'1v -ostali'!$A$14:$R$517,G$3,FALSE)</f>
        <v>0</v>
      </c>
      <c r="H135">
        <f>+VLOOKUP($A135,'1v -ostali'!$A$14:$R$517,H$3,FALSE)</f>
        <v>0</v>
      </c>
      <c r="I135">
        <f>+VLOOKUP($A135,'1v -ostali'!$A$14:R$517,I$3,FALSE)</f>
        <v>0</v>
      </c>
      <c r="J135">
        <f>+VLOOKUP($A135,'1v -ostali'!$A$14:R$517,J$3,FALSE)</f>
        <v>0</v>
      </c>
      <c r="K135">
        <f>+VLOOKUP($A135,'1v -ostali'!$A$14:R$517,K$3,FALSE)</f>
        <v>0</v>
      </c>
      <c r="L135" t="str">
        <f>+IF(K135&gt;0,VLOOKUP($A135,'1v -ostali'!$A$14:R$517,L$3,FALSE),"")</f>
        <v/>
      </c>
      <c r="M135" t="str">
        <f>+IF(K135&gt;0,VLOOKUP($A135,'1v -ostali'!$A$14:R$517,M$3,FALSE),"")</f>
        <v/>
      </c>
      <c r="N135">
        <f>+VLOOKUP($A135,'1v -ostali'!$A$14:R$517,K$3,FALSE)</f>
        <v>0</v>
      </c>
      <c r="O135">
        <f>IF(K135&gt;0,"",VLOOKUP($A135,'1v -ostali'!$A$14:R$517,O$3,FALSE))</f>
        <v>0</v>
      </c>
      <c r="P135">
        <f>IF(K135&gt;0,"",VLOOKUP($A135,'1v -ostali'!$A$14:R$517,P$3,FALSE))</f>
        <v>0</v>
      </c>
      <c r="T135" s="47">
        <f>VLOOKUP($A135,'1v -ostali'!$A$14:AD$517,T$3,FALSE)</f>
        <v>0</v>
      </c>
      <c r="U135" s="47">
        <f>VLOOKUP($A135,'1v -ostali'!$A$14:AD$517,U$3,FALSE)</f>
        <v>0</v>
      </c>
      <c r="V135" s="47">
        <f t="shared" si="19"/>
        <v>0</v>
      </c>
      <c r="W135" s="47">
        <f>VLOOKUP($A135,'1v -ostali'!$A$14:AD$517,W$3,FALSE)/12</f>
        <v>0</v>
      </c>
      <c r="X135" s="47">
        <f>VLOOKUP($A135,'1v -ostali'!$A$14:AD$517,X$3,FALSE)</f>
        <v>0</v>
      </c>
      <c r="Y135" s="47">
        <f>VLOOKUP($A135,'1v -ostali'!$A$14:AD$517,Y$3,FALSE)</f>
        <v>0</v>
      </c>
      <c r="Z135" s="47">
        <f>VLOOKUP($A135,'1v -ostali'!$A$14:AD$517,Z$3,FALSE)</f>
        <v>0</v>
      </c>
      <c r="AA135" s="47">
        <f t="shared" si="20"/>
        <v>0</v>
      </c>
      <c r="AB135" s="47">
        <f>VLOOKUP($A135,'1v -ostali'!$A$14:AD$517,AB$3,FALSE)/12</f>
        <v>0</v>
      </c>
      <c r="AC135" s="47">
        <f>VLOOKUP($A135,'1v -ostali'!$A$14:AD$517,AC$3,FALSE)</f>
        <v>0</v>
      </c>
      <c r="AD135" s="47">
        <f>VLOOKUP($A135,'1v -ostali'!$A$14:AD$517,AD$3,FALSE)</f>
        <v>0</v>
      </c>
      <c r="AE135" s="47">
        <f>VLOOKUP($A135,'1v -ostali'!$A$14:AD$517,AE$3,FALSE)</f>
        <v>0</v>
      </c>
      <c r="AF135" s="47">
        <f t="shared" si="21"/>
        <v>0</v>
      </c>
      <c r="AG135" s="47">
        <f>VLOOKUP($A135,'1v -ostali'!$A$14:AD$517,AG$3,FALSE)/12</f>
        <v>0</v>
      </c>
      <c r="AH135" s="47">
        <f>VLOOKUP($A135,'1v -ostali'!$A$14:AD$517,AH$3,FALSE)</f>
        <v>0</v>
      </c>
      <c r="AI135" s="47">
        <f t="shared" si="22"/>
        <v>0</v>
      </c>
      <c r="AJ135" s="47">
        <f t="shared" si="23"/>
        <v>0</v>
      </c>
      <c r="AK135" s="47">
        <f>+IFERROR(AI135*(100+'1v -ostali'!$C$6)/100,"")</f>
        <v>0</v>
      </c>
      <c r="AL135" s="47">
        <f>+IFERROR(AJ135*(100+'1v -ostali'!$C$6)/100,"")</f>
        <v>0</v>
      </c>
    </row>
    <row r="136" spans="1:38" x14ac:dyDescent="0.2">
      <c r="A136">
        <f>+IF(MAX(A$5:A135)+1&lt;=A$1,A135+1,0)</f>
        <v>0</v>
      </c>
      <c r="B136" s="276">
        <f t="shared" si="16"/>
        <v>0</v>
      </c>
      <c r="C136">
        <f t="shared" si="17"/>
        <v>0</v>
      </c>
      <c r="D136" s="452">
        <f t="shared" si="18"/>
        <v>0</v>
      </c>
      <c r="E136">
        <f>IF(A136=0,0,+VLOOKUP($A136,'1v -ostali'!$A$14:$R$517,E$3,FALSE))</f>
        <v>0</v>
      </c>
      <c r="G136">
        <f>+VLOOKUP($A136,'1v -ostali'!$A$14:$R$517,G$3,FALSE)</f>
        <v>0</v>
      </c>
      <c r="H136">
        <f>+VLOOKUP($A136,'1v -ostali'!$A$14:$R$517,H$3,FALSE)</f>
        <v>0</v>
      </c>
      <c r="I136">
        <f>+VLOOKUP($A136,'1v -ostali'!$A$14:R$517,I$3,FALSE)</f>
        <v>0</v>
      </c>
      <c r="J136">
        <f>+VLOOKUP($A136,'1v -ostali'!$A$14:R$517,J$3,FALSE)</f>
        <v>0</v>
      </c>
      <c r="K136">
        <f>+VLOOKUP($A136,'1v -ostali'!$A$14:R$517,K$3,FALSE)</f>
        <v>0</v>
      </c>
      <c r="L136" t="str">
        <f>+IF(K136&gt;0,VLOOKUP($A136,'1v -ostali'!$A$14:R$517,L$3,FALSE),"")</f>
        <v/>
      </c>
      <c r="M136" t="str">
        <f>+IF(K136&gt;0,VLOOKUP($A136,'1v -ostali'!$A$14:R$517,M$3,FALSE),"")</f>
        <v/>
      </c>
      <c r="N136">
        <f>+VLOOKUP($A136,'1v -ostali'!$A$14:R$517,K$3,FALSE)</f>
        <v>0</v>
      </c>
      <c r="O136">
        <f>IF(K136&gt;0,"",VLOOKUP($A136,'1v -ostali'!$A$14:R$517,O$3,FALSE))</f>
        <v>0</v>
      </c>
      <c r="P136">
        <f>IF(K136&gt;0,"",VLOOKUP($A136,'1v -ostali'!$A$14:R$517,P$3,FALSE))</f>
        <v>0</v>
      </c>
      <c r="T136" s="47">
        <f>VLOOKUP($A136,'1v -ostali'!$A$14:AD$517,T$3,FALSE)</f>
        <v>0</v>
      </c>
      <c r="U136" s="47">
        <f>VLOOKUP($A136,'1v -ostali'!$A$14:AD$517,U$3,FALSE)</f>
        <v>0</v>
      </c>
      <c r="V136" s="47">
        <f t="shared" si="19"/>
        <v>0</v>
      </c>
      <c r="W136" s="47">
        <f>VLOOKUP($A136,'1v -ostali'!$A$14:AD$517,W$3,FALSE)/12</f>
        <v>0</v>
      </c>
      <c r="X136" s="47">
        <f>VLOOKUP($A136,'1v -ostali'!$A$14:AD$517,X$3,FALSE)</f>
        <v>0</v>
      </c>
      <c r="Y136" s="47">
        <f>VLOOKUP($A136,'1v -ostali'!$A$14:AD$517,Y$3,FALSE)</f>
        <v>0</v>
      </c>
      <c r="Z136" s="47">
        <f>VLOOKUP($A136,'1v -ostali'!$A$14:AD$517,Z$3,FALSE)</f>
        <v>0</v>
      </c>
      <c r="AA136" s="47">
        <f t="shared" si="20"/>
        <v>0</v>
      </c>
      <c r="AB136" s="47">
        <f>VLOOKUP($A136,'1v -ostali'!$A$14:AD$517,AB$3,FALSE)/12</f>
        <v>0</v>
      </c>
      <c r="AC136" s="47">
        <f>VLOOKUP($A136,'1v -ostali'!$A$14:AD$517,AC$3,FALSE)</f>
        <v>0</v>
      </c>
      <c r="AD136" s="47">
        <f>VLOOKUP($A136,'1v -ostali'!$A$14:AD$517,AD$3,FALSE)</f>
        <v>0</v>
      </c>
      <c r="AE136" s="47">
        <f>VLOOKUP($A136,'1v -ostali'!$A$14:AD$517,AE$3,FALSE)</f>
        <v>0</v>
      </c>
      <c r="AF136" s="47">
        <f t="shared" si="21"/>
        <v>0</v>
      </c>
      <c r="AG136" s="47">
        <f>VLOOKUP($A136,'1v -ostali'!$A$14:AD$517,AG$3,FALSE)/12</f>
        <v>0</v>
      </c>
      <c r="AH136" s="47">
        <f>VLOOKUP($A136,'1v -ostali'!$A$14:AD$517,AH$3,FALSE)</f>
        <v>0</v>
      </c>
      <c r="AI136" s="47">
        <f t="shared" si="22"/>
        <v>0</v>
      </c>
      <c r="AJ136" s="47">
        <f t="shared" si="23"/>
        <v>0</v>
      </c>
      <c r="AK136" s="47">
        <f>+IFERROR(AI136*(100+'1v -ostali'!$C$6)/100,"")</f>
        <v>0</v>
      </c>
      <c r="AL136" s="47">
        <f>+IFERROR(AJ136*(100+'1v -ostali'!$C$6)/100,"")</f>
        <v>0</v>
      </c>
    </row>
    <row r="137" spans="1:38" x14ac:dyDescent="0.2">
      <c r="A137">
        <f>+IF(MAX(A$5:A136)+1&lt;=A$1,A136+1,0)</f>
        <v>0</v>
      </c>
      <c r="B137" s="276">
        <f t="shared" si="16"/>
        <v>0</v>
      </c>
      <c r="C137">
        <f t="shared" si="17"/>
        <v>0</v>
      </c>
      <c r="D137" s="452">
        <f t="shared" si="18"/>
        <v>0</v>
      </c>
      <c r="E137">
        <f>IF(A137=0,0,+VLOOKUP($A137,'1v -ostali'!$A$14:$R$517,E$3,FALSE))</f>
        <v>0</v>
      </c>
      <c r="G137">
        <f>+VLOOKUP($A137,'1v -ostali'!$A$14:$R$517,G$3,FALSE)</f>
        <v>0</v>
      </c>
      <c r="H137">
        <f>+VLOOKUP($A137,'1v -ostali'!$A$14:$R$517,H$3,FALSE)</f>
        <v>0</v>
      </c>
      <c r="I137">
        <f>+VLOOKUP($A137,'1v -ostali'!$A$14:R$517,I$3,FALSE)</f>
        <v>0</v>
      </c>
      <c r="J137">
        <f>+VLOOKUP($A137,'1v -ostali'!$A$14:R$517,J$3,FALSE)</f>
        <v>0</v>
      </c>
      <c r="K137">
        <f>+VLOOKUP($A137,'1v -ostali'!$A$14:R$517,K$3,FALSE)</f>
        <v>0</v>
      </c>
      <c r="L137" t="str">
        <f>+IF(K137&gt;0,VLOOKUP($A137,'1v -ostali'!$A$14:R$517,L$3,FALSE),"")</f>
        <v/>
      </c>
      <c r="M137" t="str">
        <f>+IF(K137&gt;0,VLOOKUP($A137,'1v -ostali'!$A$14:R$517,M$3,FALSE),"")</f>
        <v/>
      </c>
      <c r="N137">
        <f>+VLOOKUP($A137,'1v -ostali'!$A$14:R$517,K$3,FALSE)</f>
        <v>0</v>
      </c>
      <c r="O137">
        <f>IF(K137&gt;0,"",VLOOKUP($A137,'1v -ostali'!$A$14:R$517,O$3,FALSE))</f>
        <v>0</v>
      </c>
      <c r="P137">
        <f>IF(K137&gt;0,"",VLOOKUP($A137,'1v -ostali'!$A$14:R$517,P$3,FALSE))</f>
        <v>0</v>
      </c>
      <c r="T137" s="47">
        <f>VLOOKUP($A137,'1v -ostali'!$A$14:AD$517,T$3,FALSE)</f>
        <v>0</v>
      </c>
      <c r="U137" s="47">
        <f>VLOOKUP($A137,'1v -ostali'!$A$14:AD$517,U$3,FALSE)</f>
        <v>0</v>
      </c>
      <c r="V137" s="47">
        <f t="shared" si="19"/>
        <v>0</v>
      </c>
      <c r="W137" s="47">
        <f>VLOOKUP($A137,'1v -ostali'!$A$14:AD$517,W$3,FALSE)/12</f>
        <v>0</v>
      </c>
      <c r="X137" s="47">
        <f>VLOOKUP($A137,'1v -ostali'!$A$14:AD$517,X$3,FALSE)</f>
        <v>0</v>
      </c>
      <c r="Y137" s="47">
        <f>VLOOKUP($A137,'1v -ostali'!$A$14:AD$517,Y$3,FALSE)</f>
        <v>0</v>
      </c>
      <c r="Z137" s="47">
        <f>VLOOKUP($A137,'1v -ostali'!$A$14:AD$517,Z$3,FALSE)</f>
        <v>0</v>
      </c>
      <c r="AA137" s="47">
        <f t="shared" si="20"/>
        <v>0</v>
      </c>
      <c r="AB137" s="47">
        <f>VLOOKUP($A137,'1v -ostali'!$A$14:AD$517,AB$3,FALSE)/12</f>
        <v>0</v>
      </c>
      <c r="AC137" s="47">
        <f>VLOOKUP($A137,'1v -ostali'!$A$14:AD$517,AC$3,FALSE)</f>
        <v>0</v>
      </c>
      <c r="AD137" s="47">
        <f>VLOOKUP($A137,'1v -ostali'!$A$14:AD$517,AD$3,FALSE)</f>
        <v>0</v>
      </c>
      <c r="AE137" s="47">
        <f>VLOOKUP($A137,'1v -ostali'!$A$14:AD$517,AE$3,FALSE)</f>
        <v>0</v>
      </c>
      <c r="AF137" s="47">
        <f t="shared" si="21"/>
        <v>0</v>
      </c>
      <c r="AG137" s="47">
        <f>VLOOKUP($A137,'1v -ostali'!$A$14:AD$517,AG$3,FALSE)/12</f>
        <v>0</v>
      </c>
      <c r="AH137" s="47">
        <f>VLOOKUP($A137,'1v -ostali'!$A$14:AD$517,AH$3,FALSE)</f>
        <v>0</v>
      </c>
      <c r="AI137" s="47">
        <f t="shared" si="22"/>
        <v>0</v>
      </c>
      <c r="AJ137" s="47">
        <f t="shared" si="23"/>
        <v>0</v>
      </c>
      <c r="AK137" s="47">
        <f>+IFERROR(AI137*(100+'1v -ostali'!$C$6)/100,"")</f>
        <v>0</v>
      </c>
      <c r="AL137" s="47">
        <f>+IFERROR(AJ137*(100+'1v -ostali'!$C$6)/100,"")</f>
        <v>0</v>
      </c>
    </row>
    <row r="138" spans="1:38" x14ac:dyDescent="0.2">
      <c r="A138">
        <f>+IF(MAX(A$5:A137)+1&lt;=A$1,A137+1,0)</f>
        <v>0</v>
      </c>
      <c r="B138" s="276">
        <f t="shared" si="16"/>
        <v>0</v>
      </c>
      <c r="C138">
        <f t="shared" si="17"/>
        <v>0</v>
      </c>
      <c r="D138" s="452">
        <f t="shared" si="18"/>
        <v>0</v>
      </c>
      <c r="E138">
        <f>IF(A138=0,0,+VLOOKUP($A138,'1v -ostali'!$A$14:$R$517,E$3,FALSE))</f>
        <v>0</v>
      </c>
      <c r="G138">
        <f>+VLOOKUP($A138,'1v -ostali'!$A$14:$R$517,G$3,FALSE)</f>
        <v>0</v>
      </c>
      <c r="H138">
        <f>+VLOOKUP($A138,'1v -ostali'!$A$14:$R$517,H$3,FALSE)</f>
        <v>0</v>
      </c>
      <c r="I138">
        <f>+VLOOKUP($A138,'1v -ostali'!$A$14:R$517,I$3,FALSE)</f>
        <v>0</v>
      </c>
      <c r="J138">
        <f>+VLOOKUP($A138,'1v -ostali'!$A$14:R$517,J$3,FALSE)</f>
        <v>0</v>
      </c>
      <c r="K138">
        <f>+VLOOKUP($A138,'1v -ostali'!$A$14:R$517,K$3,FALSE)</f>
        <v>0</v>
      </c>
      <c r="L138" t="str">
        <f>+IF(K138&gt;0,VLOOKUP($A138,'1v -ostali'!$A$14:R$517,L$3,FALSE),"")</f>
        <v/>
      </c>
      <c r="M138" t="str">
        <f>+IF(K138&gt;0,VLOOKUP($A138,'1v -ostali'!$A$14:R$517,M$3,FALSE),"")</f>
        <v/>
      </c>
      <c r="N138">
        <f>+VLOOKUP($A138,'1v -ostali'!$A$14:R$517,K$3,FALSE)</f>
        <v>0</v>
      </c>
      <c r="O138">
        <f>IF(K138&gt;0,"",VLOOKUP($A138,'1v -ostali'!$A$14:R$517,O$3,FALSE))</f>
        <v>0</v>
      </c>
      <c r="P138">
        <f>IF(K138&gt;0,"",VLOOKUP($A138,'1v -ostali'!$A$14:R$517,P$3,FALSE))</f>
        <v>0</v>
      </c>
      <c r="T138" s="47">
        <f>VLOOKUP($A138,'1v -ostali'!$A$14:AD$517,T$3,FALSE)</f>
        <v>0</v>
      </c>
      <c r="U138" s="47">
        <f>VLOOKUP($A138,'1v -ostali'!$A$14:AD$517,U$3,FALSE)</f>
        <v>0</v>
      </c>
      <c r="V138" s="47">
        <f t="shared" si="19"/>
        <v>0</v>
      </c>
      <c r="W138" s="47">
        <f>VLOOKUP($A138,'1v -ostali'!$A$14:AD$517,W$3,FALSE)/12</f>
        <v>0</v>
      </c>
      <c r="X138" s="47">
        <f>VLOOKUP($A138,'1v -ostali'!$A$14:AD$517,X$3,FALSE)</f>
        <v>0</v>
      </c>
      <c r="Y138" s="47">
        <f>VLOOKUP($A138,'1v -ostali'!$A$14:AD$517,Y$3,FALSE)</f>
        <v>0</v>
      </c>
      <c r="Z138" s="47">
        <f>VLOOKUP($A138,'1v -ostali'!$A$14:AD$517,Z$3,FALSE)</f>
        <v>0</v>
      </c>
      <c r="AA138" s="47">
        <f t="shared" si="20"/>
        <v>0</v>
      </c>
      <c r="AB138" s="47">
        <f>VLOOKUP($A138,'1v -ostali'!$A$14:AD$517,AB$3,FALSE)/12</f>
        <v>0</v>
      </c>
      <c r="AC138" s="47">
        <f>VLOOKUP($A138,'1v -ostali'!$A$14:AD$517,AC$3,FALSE)</f>
        <v>0</v>
      </c>
      <c r="AD138" s="47">
        <f>VLOOKUP($A138,'1v -ostali'!$A$14:AD$517,AD$3,FALSE)</f>
        <v>0</v>
      </c>
      <c r="AE138" s="47">
        <f>VLOOKUP($A138,'1v -ostali'!$A$14:AD$517,AE$3,FALSE)</f>
        <v>0</v>
      </c>
      <c r="AF138" s="47">
        <f t="shared" si="21"/>
        <v>0</v>
      </c>
      <c r="AG138" s="47">
        <f>VLOOKUP($A138,'1v -ostali'!$A$14:AD$517,AG$3,FALSE)/12</f>
        <v>0</v>
      </c>
      <c r="AH138" s="47">
        <f>VLOOKUP($A138,'1v -ostali'!$A$14:AD$517,AH$3,FALSE)</f>
        <v>0</v>
      </c>
      <c r="AI138" s="47">
        <f t="shared" si="22"/>
        <v>0</v>
      </c>
      <c r="AJ138" s="47">
        <f t="shared" si="23"/>
        <v>0</v>
      </c>
      <c r="AK138" s="47">
        <f>+IFERROR(AI138*(100+'1v -ostali'!$C$6)/100,"")</f>
        <v>0</v>
      </c>
      <c r="AL138" s="47">
        <f>+IFERROR(AJ138*(100+'1v -ostali'!$C$6)/100,"")</f>
        <v>0</v>
      </c>
    </row>
    <row r="139" spans="1:38" x14ac:dyDescent="0.2">
      <c r="A139">
        <f>+IF(MAX(A$5:A138)+1&lt;=A$1,A138+1,0)</f>
        <v>0</v>
      </c>
      <c r="B139" s="276">
        <f t="shared" si="16"/>
        <v>0</v>
      </c>
      <c r="C139">
        <f t="shared" si="17"/>
        <v>0</v>
      </c>
      <c r="D139" s="452">
        <f t="shared" si="18"/>
        <v>0</v>
      </c>
      <c r="E139">
        <f>IF(A139=0,0,+VLOOKUP($A139,'1v -ostali'!$A$14:$R$517,E$3,FALSE))</f>
        <v>0</v>
      </c>
      <c r="G139">
        <f>+VLOOKUP($A139,'1v -ostali'!$A$14:$R$517,G$3,FALSE)</f>
        <v>0</v>
      </c>
      <c r="H139">
        <f>+VLOOKUP($A139,'1v -ostali'!$A$14:$R$517,H$3,FALSE)</f>
        <v>0</v>
      </c>
      <c r="I139">
        <f>+VLOOKUP($A139,'1v -ostali'!$A$14:R$517,I$3,FALSE)</f>
        <v>0</v>
      </c>
      <c r="J139">
        <f>+VLOOKUP($A139,'1v -ostali'!$A$14:R$517,J$3,FALSE)</f>
        <v>0</v>
      </c>
      <c r="K139">
        <f>+VLOOKUP($A139,'1v -ostali'!$A$14:R$517,K$3,FALSE)</f>
        <v>0</v>
      </c>
      <c r="L139" t="str">
        <f>+IF(K139&gt;0,VLOOKUP($A139,'1v -ostali'!$A$14:R$517,L$3,FALSE),"")</f>
        <v/>
      </c>
      <c r="M139" t="str">
        <f>+IF(K139&gt;0,VLOOKUP($A139,'1v -ostali'!$A$14:R$517,M$3,FALSE),"")</f>
        <v/>
      </c>
      <c r="N139">
        <f>+VLOOKUP($A139,'1v -ostali'!$A$14:R$517,K$3,FALSE)</f>
        <v>0</v>
      </c>
      <c r="O139">
        <f>IF(K139&gt;0,"",VLOOKUP($A139,'1v -ostali'!$A$14:R$517,O$3,FALSE))</f>
        <v>0</v>
      </c>
      <c r="P139">
        <f>IF(K139&gt;0,"",VLOOKUP($A139,'1v -ostali'!$A$14:R$517,P$3,FALSE))</f>
        <v>0</v>
      </c>
      <c r="T139" s="47">
        <f>VLOOKUP($A139,'1v -ostali'!$A$14:AD$517,T$3,FALSE)</f>
        <v>0</v>
      </c>
      <c r="U139" s="47">
        <f>VLOOKUP($A139,'1v -ostali'!$A$14:AD$517,U$3,FALSE)</f>
        <v>0</v>
      </c>
      <c r="V139" s="47">
        <f t="shared" si="19"/>
        <v>0</v>
      </c>
      <c r="W139" s="47">
        <f>VLOOKUP($A139,'1v -ostali'!$A$14:AD$517,W$3,FALSE)/12</f>
        <v>0</v>
      </c>
      <c r="X139" s="47">
        <f>VLOOKUP($A139,'1v -ostali'!$A$14:AD$517,X$3,FALSE)</f>
        <v>0</v>
      </c>
      <c r="Y139" s="47">
        <f>VLOOKUP($A139,'1v -ostali'!$A$14:AD$517,Y$3,FALSE)</f>
        <v>0</v>
      </c>
      <c r="Z139" s="47">
        <f>VLOOKUP($A139,'1v -ostali'!$A$14:AD$517,Z$3,FALSE)</f>
        <v>0</v>
      </c>
      <c r="AA139" s="47">
        <f t="shared" si="20"/>
        <v>0</v>
      </c>
      <c r="AB139" s="47">
        <f>VLOOKUP($A139,'1v -ostali'!$A$14:AD$517,AB$3,FALSE)/12</f>
        <v>0</v>
      </c>
      <c r="AC139" s="47">
        <f>VLOOKUP($A139,'1v -ostali'!$A$14:AD$517,AC$3,FALSE)</f>
        <v>0</v>
      </c>
      <c r="AD139" s="47">
        <f>VLOOKUP($A139,'1v -ostali'!$A$14:AD$517,AD$3,FALSE)</f>
        <v>0</v>
      </c>
      <c r="AE139" s="47">
        <f>VLOOKUP($A139,'1v -ostali'!$A$14:AD$517,AE$3,FALSE)</f>
        <v>0</v>
      </c>
      <c r="AF139" s="47">
        <f t="shared" si="21"/>
        <v>0</v>
      </c>
      <c r="AG139" s="47">
        <f>VLOOKUP($A139,'1v -ostali'!$A$14:AD$517,AG$3,FALSE)/12</f>
        <v>0</v>
      </c>
      <c r="AH139" s="47">
        <f>VLOOKUP($A139,'1v -ostali'!$A$14:AD$517,AH$3,FALSE)</f>
        <v>0</v>
      </c>
      <c r="AI139" s="47">
        <f t="shared" si="22"/>
        <v>0</v>
      </c>
      <c r="AJ139" s="47">
        <f t="shared" si="23"/>
        <v>0</v>
      </c>
      <c r="AK139" s="47">
        <f>+IFERROR(AI139*(100+'1v -ostali'!$C$6)/100,"")</f>
        <v>0</v>
      </c>
      <c r="AL139" s="47">
        <f>+IFERROR(AJ139*(100+'1v -ostali'!$C$6)/100,"")</f>
        <v>0</v>
      </c>
    </row>
    <row r="140" spans="1:38" x14ac:dyDescent="0.2">
      <c r="A140">
        <f>+IF(MAX(A$5:A139)+1&lt;=A$1,A139+1,0)</f>
        <v>0</v>
      </c>
      <c r="B140" s="276">
        <f t="shared" si="16"/>
        <v>0</v>
      </c>
      <c r="C140">
        <f t="shared" si="17"/>
        <v>0</v>
      </c>
      <c r="D140" s="452">
        <f t="shared" si="18"/>
        <v>0</v>
      </c>
      <c r="E140">
        <f>IF(A140=0,0,+VLOOKUP($A140,'1v -ostali'!$A$14:$R$517,E$3,FALSE))</f>
        <v>0</v>
      </c>
      <c r="G140">
        <f>+VLOOKUP($A140,'1v -ostali'!$A$14:$R$517,G$3,FALSE)</f>
        <v>0</v>
      </c>
      <c r="H140">
        <f>+VLOOKUP($A140,'1v -ostali'!$A$14:$R$517,H$3,FALSE)</f>
        <v>0</v>
      </c>
      <c r="I140">
        <f>+VLOOKUP($A140,'1v -ostali'!$A$14:R$517,I$3,FALSE)</f>
        <v>0</v>
      </c>
      <c r="J140">
        <f>+VLOOKUP($A140,'1v -ostali'!$A$14:R$517,J$3,FALSE)</f>
        <v>0</v>
      </c>
      <c r="K140">
        <f>+VLOOKUP($A140,'1v -ostali'!$A$14:R$517,K$3,FALSE)</f>
        <v>0</v>
      </c>
      <c r="L140" t="str">
        <f>+IF(K140&gt;0,VLOOKUP($A140,'1v -ostali'!$A$14:R$517,L$3,FALSE),"")</f>
        <v/>
      </c>
      <c r="M140" t="str">
        <f>+IF(K140&gt;0,VLOOKUP($A140,'1v -ostali'!$A$14:R$517,M$3,FALSE),"")</f>
        <v/>
      </c>
      <c r="N140">
        <f>+VLOOKUP($A140,'1v -ostali'!$A$14:R$517,K$3,FALSE)</f>
        <v>0</v>
      </c>
      <c r="O140">
        <f>IF(K140&gt;0,"",VLOOKUP($A140,'1v -ostali'!$A$14:R$517,O$3,FALSE))</f>
        <v>0</v>
      </c>
      <c r="P140">
        <f>IF(K140&gt;0,"",VLOOKUP($A140,'1v -ostali'!$A$14:R$517,P$3,FALSE))</f>
        <v>0</v>
      </c>
      <c r="T140" s="47">
        <f>VLOOKUP($A140,'1v -ostali'!$A$14:AD$517,T$3,FALSE)</f>
        <v>0</v>
      </c>
      <c r="U140" s="47">
        <f>VLOOKUP($A140,'1v -ostali'!$A$14:AD$517,U$3,FALSE)</f>
        <v>0</v>
      </c>
      <c r="V140" s="47">
        <f t="shared" si="19"/>
        <v>0</v>
      </c>
      <c r="W140" s="47">
        <f>VLOOKUP($A140,'1v -ostali'!$A$14:AD$517,W$3,FALSE)/12</f>
        <v>0</v>
      </c>
      <c r="X140" s="47">
        <f>VLOOKUP($A140,'1v -ostali'!$A$14:AD$517,X$3,FALSE)</f>
        <v>0</v>
      </c>
      <c r="Y140" s="47">
        <f>VLOOKUP($A140,'1v -ostali'!$A$14:AD$517,Y$3,FALSE)</f>
        <v>0</v>
      </c>
      <c r="Z140" s="47">
        <f>VLOOKUP($A140,'1v -ostali'!$A$14:AD$517,Z$3,FALSE)</f>
        <v>0</v>
      </c>
      <c r="AA140" s="47">
        <f t="shared" si="20"/>
        <v>0</v>
      </c>
      <c r="AB140" s="47">
        <f>VLOOKUP($A140,'1v -ostali'!$A$14:AD$517,AB$3,FALSE)/12</f>
        <v>0</v>
      </c>
      <c r="AC140" s="47">
        <f>VLOOKUP($A140,'1v -ostali'!$A$14:AD$517,AC$3,FALSE)</f>
        <v>0</v>
      </c>
      <c r="AD140" s="47">
        <f>VLOOKUP($A140,'1v -ostali'!$A$14:AD$517,AD$3,FALSE)</f>
        <v>0</v>
      </c>
      <c r="AE140" s="47">
        <f>VLOOKUP($A140,'1v -ostali'!$A$14:AD$517,AE$3,FALSE)</f>
        <v>0</v>
      </c>
      <c r="AF140" s="47">
        <f t="shared" si="21"/>
        <v>0</v>
      </c>
      <c r="AG140" s="47">
        <f>VLOOKUP($A140,'1v -ostali'!$A$14:AD$517,AG$3,FALSE)/12</f>
        <v>0</v>
      </c>
      <c r="AH140" s="47">
        <f>VLOOKUP($A140,'1v -ostali'!$A$14:AD$517,AH$3,FALSE)</f>
        <v>0</v>
      </c>
      <c r="AI140" s="47">
        <f t="shared" si="22"/>
        <v>0</v>
      </c>
      <c r="AJ140" s="47">
        <f t="shared" si="23"/>
        <v>0</v>
      </c>
      <c r="AK140" s="47">
        <f>+IFERROR(AI140*(100+'1v -ostali'!$C$6)/100,"")</f>
        <v>0</v>
      </c>
      <c r="AL140" s="47">
        <f>+IFERROR(AJ140*(100+'1v -ostali'!$C$6)/100,"")</f>
        <v>0</v>
      </c>
    </row>
    <row r="141" spans="1:38" x14ac:dyDescent="0.2">
      <c r="A141">
        <f>+IF(MAX(A$5:A140)+1&lt;=A$1,A140+1,0)</f>
        <v>0</v>
      </c>
      <c r="B141" s="276">
        <f t="shared" si="16"/>
        <v>0</v>
      </c>
      <c r="C141">
        <f t="shared" si="17"/>
        <v>0</v>
      </c>
      <c r="D141" s="452">
        <f t="shared" si="18"/>
        <v>0</v>
      </c>
      <c r="E141">
        <f>IF(A141=0,0,+VLOOKUP($A141,'1v -ostali'!$A$14:$R$517,E$3,FALSE))</f>
        <v>0</v>
      </c>
      <c r="G141">
        <f>+VLOOKUP($A141,'1v -ostali'!$A$14:$R$517,G$3,FALSE)</f>
        <v>0</v>
      </c>
      <c r="H141">
        <f>+VLOOKUP($A141,'1v -ostali'!$A$14:$R$517,H$3,FALSE)</f>
        <v>0</v>
      </c>
      <c r="I141">
        <f>+VLOOKUP($A141,'1v -ostali'!$A$14:R$517,I$3,FALSE)</f>
        <v>0</v>
      </c>
      <c r="J141">
        <f>+VLOOKUP($A141,'1v -ostali'!$A$14:R$517,J$3,FALSE)</f>
        <v>0</v>
      </c>
      <c r="K141">
        <f>+VLOOKUP($A141,'1v -ostali'!$A$14:R$517,K$3,FALSE)</f>
        <v>0</v>
      </c>
      <c r="L141" t="str">
        <f>+IF(K141&gt;0,VLOOKUP($A141,'1v -ostali'!$A$14:R$517,L$3,FALSE),"")</f>
        <v/>
      </c>
      <c r="M141" t="str">
        <f>+IF(K141&gt;0,VLOOKUP($A141,'1v -ostali'!$A$14:R$517,M$3,FALSE),"")</f>
        <v/>
      </c>
      <c r="N141">
        <f>+VLOOKUP($A141,'1v -ostali'!$A$14:R$517,K$3,FALSE)</f>
        <v>0</v>
      </c>
      <c r="O141">
        <f>IF(K141&gt;0,"",VLOOKUP($A141,'1v -ostali'!$A$14:R$517,O$3,FALSE))</f>
        <v>0</v>
      </c>
      <c r="P141">
        <f>IF(K141&gt;0,"",VLOOKUP($A141,'1v -ostali'!$A$14:R$517,P$3,FALSE))</f>
        <v>0</v>
      </c>
      <c r="T141" s="47">
        <f>VLOOKUP($A141,'1v -ostali'!$A$14:AD$517,T$3,FALSE)</f>
        <v>0</v>
      </c>
      <c r="U141" s="47">
        <f>VLOOKUP($A141,'1v -ostali'!$A$14:AD$517,U$3,FALSE)</f>
        <v>0</v>
      </c>
      <c r="V141" s="47">
        <f t="shared" si="19"/>
        <v>0</v>
      </c>
      <c r="W141" s="47">
        <f>VLOOKUP($A141,'1v -ostali'!$A$14:AD$517,W$3,FALSE)/12</f>
        <v>0</v>
      </c>
      <c r="X141" s="47">
        <f>VLOOKUP($A141,'1v -ostali'!$A$14:AD$517,X$3,FALSE)</f>
        <v>0</v>
      </c>
      <c r="Y141" s="47">
        <f>VLOOKUP($A141,'1v -ostali'!$A$14:AD$517,Y$3,FALSE)</f>
        <v>0</v>
      </c>
      <c r="Z141" s="47">
        <f>VLOOKUP($A141,'1v -ostali'!$A$14:AD$517,Z$3,FALSE)</f>
        <v>0</v>
      </c>
      <c r="AA141" s="47">
        <f t="shared" si="20"/>
        <v>0</v>
      </c>
      <c r="AB141" s="47">
        <f>VLOOKUP($A141,'1v -ostali'!$A$14:AD$517,AB$3,FALSE)/12</f>
        <v>0</v>
      </c>
      <c r="AC141" s="47">
        <f>VLOOKUP($A141,'1v -ostali'!$A$14:AD$517,AC$3,FALSE)</f>
        <v>0</v>
      </c>
      <c r="AD141" s="47">
        <f>VLOOKUP($A141,'1v -ostali'!$A$14:AD$517,AD$3,FALSE)</f>
        <v>0</v>
      </c>
      <c r="AE141" s="47">
        <f>VLOOKUP($A141,'1v -ostali'!$A$14:AD$517,AE$3,FALSE)</f>
        <v>0</v>
      </c>
      <c r="AF141" s="47">
        <f t="shared" si="21"/>
        <v>0</v>
      </c>
      <c r="AG141" s="47">
        <f>VLOOKUP($A141,'1v -ostali'!$A$14:AD$517,AG$3,FALSE)/12</f>
        <v>0</v>
      </c>
      <c r="AH141" s="47">
        <f>VLOOKUP($A141,'1v -ostali'!$A$14:AD$517,AH$3,FALSE)</f>
        <v>0</v>
      </c>
      <c r="AI141" s="47">
        <f t="shared" si="22"/>
        <v>0</v>
      </c>
      <c r="AJ141" s="47">
        <f t="shared" si="23"/>
        <v>0</v>
      </c>
      <c r="AK141" s="47">
        <f>+IFERROR(AI141*(100+'1v -ostali'!$C$6)/100,"")</f>
        <v>0</v>
      </c>
      <c r="AL141" s="47">
        <f>+IFERROR(AJ141*(100+'1v -ostali'!$C$6)/100,"")</f>
        <v>0</v>
      </c>
    </row>
    <row r="142" spans="1:38" x14ac:dyDescent="0.2">
      <c r="A142">
        <f>+IF(MAX(A$5:A141)+1&lt;=A$1,A141+1,0)</f>
        <v>0</v>
      </c>
      <c r="B142" s="276">
        <f t="shared" si="16"/>
        <v>0</v>
      </c>
      <c r="C142">
        <f t="shared" si="17"/>
        <v>0</v>
      </c>
      <c r="D142" s="452">
        <f t="shared" si="18"/>
        <v>0</v>
      </c>
      <c r="E142">
        <f>IF(A142=0,0,+VLOOKUP($A142,'1v -ostali'!$A$14:$R$517,E$3,FALSE))</f>
        <v>0</v>
      </c>
      <c r="G142">
        <f>+VLOOKUP($A142,'1v -ostali'!$A$14:$R$517,G$3,FALSE)</f>
        <v>0</v>
      </c>
      <c r="H142">
        <f>+VLOOKUP($A142,'1v -ostali'!$A$14:$R$517,H$3,FALSE)</f>
        <v>0</v>
      </c>
      <c r="I142">
        <f>+VLOOKUP($A142,'1v -ostali'!$A$14:R$517,I$3,FALSE)</f>
        <v>0</v>
      </c>
      <c r="J142">
        <f>+VLOOKUP($A142,'1v -ostali'!$A$14:R$517,J$3,FALSE)</f>
        <v>0</v>
      </c>
      <c r="K142">
        <f>+VLOOKUP($A142,'1v -ostali'!$A$14:R$517,K$3,FALSE)</f>
        <v>0</v>
      </c>
      <c r="L142" t="str">
        <f>+IF(K142&gt;0,VLOOKUP($A142,'1v -ostali'!$A$14:R$517,L$3,FALSE),"")</f>
        <v/>
      </c>
      <c r="M142" t="str">
        <f>+IF(K142&gt;0,VLOOKUP($A142,'1v -ostali'!$A$14:R$517,M$3,FALSE),"")</f>
        <v/>
      </c>
      <c r="N142">
        <f>+VLOOKUP($A142,'1v -ostali'!$A$14:R$517,K$3,FALSE)</f>
        <v>0</v>
      </c>
      <c r="O142">
        <f>IF(K142&gt;0,"",VLOOKUP($A142,'1v -ostali'!$A$14:R$517,O$3,FALSE))</f>
        <v>0</v>
      </c>
      <c r="P142">
        <f>IF(K142&gt;0,"",VLOOKUP($A142,'1v -ostali'!$A$14:R$517,P$3,FALSE))</f>
        <v>0</v>
      </c>
      <c r="T142" s="47">
        <f>VLOOKUP($A142,'1v -ostali'!$A$14:AD$517,T$3,FALSE)</f>
        <v>0</v>
      </c>
      <c r="U142" s="47">
        <f>VLOOKUP($A142,'1v -ostali'!$A$14:AD$517,U$3,FALSE)</f>
        <v>0</v>
      </c>
      <c r="V142" s="47">
        <f t="shared" si="19"/>
        <v>0</v>
      </c>
      <c r="W142" s="47">
        <f>VLOOKUP($A142,'1v -ostali'!$A$14:AD$517,W$3,FALSE)/12</f>
        <v>0</v>
      </c>
      <c r="X142" s="47">
        <f>VLOOKUP($A142,'1v -ostali'!$A$14:AD$517,X$3,FALSE)</f>
        <v>0</v>
      </c>
      <c r="Y142" s="47">
        <f>VLOOKUP($A142,'1v -ostali'!$A$14:AD$517,Y$3,FALSE)</f>
        <v>0</v>
      </c>
      <c r="Z142" s="47">
        <f>VLOOKUP($A142,'1v -ostali'!$A$14:AD$517,Z$3,FALSE)</f>
        <v>0</v>
      </c>
      <c r="AA142" s="47">
        <f t="shared" si="20"/>
        <v>0</v>
      </c>
      <c r="AB142" s="47">
        <f>VLOOKUP($A142,'1v -ostali'!$A$14:AD$517,AB$3,FALSE)/12</f>
        <v>0</v>
      </c>
      <c r="AC142" s="47">
        <f>VLOOKUP($A142,'1v -ostali'!$A$14:AD$517,AC$3,FALSE)</f>
        <v>0</v>
      </c>
      <c r="AD142" s="47">
        <f>VLOOKUP($A142,'1v -ostali'!$A$14:AD$517,AD$3,FALSE)</f>
        <v>0</v>
      </c>
      <c r="AE142" s="47">
        <f>VLOOKUP($A142,'1v -ostali'!$A$14:AD$517,AE$3,FALSE)</f>
        <v>0</v>
      </c>
      <c r="AF142" s="47">
        <f t="shared" si="21"/>
        <v>0</v>
      </c>
      <c r="AG142" s="47">
        <f>VLOOKUP($A142,'1v -ostali'!$A$14:AD$517,AG$3,FALSE)/12</f>
        <v>0</v>
      </c>
      <c r="AH142" s="47">
        <f>VLOOKUP($A142,'1v -ostali'!$A$14:AD$517,AH$3,FALSE)</f>
        <v>0</v>
      </c>
      <c r="AI142" s="47">
        <f t="shared" si="22"/>
        <v>0</v>
      </c>
      <c r="AJ142" s="47">
        <f t="shared" si="23"/>
        <v>0</v>
      </c>
      <c r="AK142" s="47">
        <f>+IFERROR(AI142*(100+'1v -ostali'!$C$6)/100,"")</f>
        <v>0</v>
      </c>
      <c r="AL142" s="47">
        <f>+IFERROR(AJ142*(100+'1v -ostali'!$C$6)/100,"")</f>
        <v>0</v>
      </c>
    </row>
    <row r="143" spans="1:38" x14ac:dyDescent="0.2">
      <c r="A143">
        <f>+IF(MAX(A$5:A142)+1&lt;=A$1,A142+1,0)</f>
        <v>0</v>
      </c>
      <c r="B143" s="276">
        <f t="shared" si="16"/>
        <v>0</v>
      </c>
      <c r="C143">
        <f t="shared" si="17"/>
        <v>0</v>
      </c>
      <c r="D143" s="452">
        <f t="shared" si="18"/>
        <v>0</v>
      </c>
      <c r="E143">
        <f>IF(A143=0,0,+VLOOKUP($A143,'1v -ostali'!$A$14:$R$517,E$3,FALSE))</f>
        <v>0</v>
      </c>
      <c r="G143">
        <f>+VLOOKUP($A143,'1v -ostali'!$A$14:$R$517,G$3,FALSE)</f>
        <v>0</v>
      </c>
      <c r="H143">
        <f>+VLOOKUP($A143,'1v -ostali'!$A$14:$R$517,H$3,FALSE)</f>
        <v>0</v>
      </c>
      <c r="I143">
        <f>+VLOOKUP($A143,'1v -ostali'!$A$14:R$517,I$3,FALSE)</f>
        <v>0</v>
      </c>
      <c r="J143">
        <f>+VLOOKUP($A143,'1v -ostali'!$A$14:R$517,J$3,FALSE)</f>
        <v>0</v>
      </c>
      <c r="K143">
        <f>+VLOOKUP($A143,'1v -ostali'!$A$14:R$517,K$3,FALSE)</f>
        <v>0</v>
      </c>
      <c r="L143" t="str">
        <f>+IF(K143&gt;0,VLOOKUP($A143,'1v -ostali'!$A$14:R$517,L$3,FALSE),"")</f>
        <v/>
      </c>
      <c r="M143" t="str">
        <f>+IF(K143&gt;0,VLOOKUP($A143,'1v -ostali'!$A$14:R$517,M$3,FALSE),"")</f>
        <v/>
      </c>
      <c r="N143">
        <f>+VLOOKUP($A143,'1v -ostali'!$A$14:R$517,K$3,FALSE)</f>
        <v>0</v>
      </c>
      <c r="O143">
        <f>IF(K143&gt;0,"",VLOOKUP($A143,'1v -ostali'!$A$14:R$517,O$3,FALSE))</f>
        <v>0</v>
      </c>
      <c r="P143">
        <f>IF(K143&gt;0,"",VLOOKUP($A143,'1v -ostali'!$A$14:R$517,P$3,FALSE))</f>
        <v>0</v>
      </c>
      <c r="T143" s="47">
        <f>VLOOKUP($A143,'1v -ostali'!$A$14:AD$517,T$3,FALSE)</f>
        <v>0</v>
      </c>
      <c r="U143" s="47">
        <f>VLOOKUP($A143,'1v -ostali'!$A$14:AD$517,U$3,FALSE)</f>
        <v>0</v>
      </c>
      <c r="V143" s="47">
        <f t="shared" si="19"/>
        <v>0</v>
      </c>
      <c r="W143" s="47">
        <f>VLOOKUP($A143,'1v -ostali'!$A$14:AD$517,W$3,FALSE)/12</f>
        <v>0</v>
      </c>
      <c r="X143" s="47">
        <f>VLOOKUP($A143,'1v -ostali'!$A$14:AD$517,X$3,FALSE)</f>
        <v>0</v>
      </c>
      <c r="Y143" s="47">
        <f>VLOOKUP($A143,'1v -ostali'!$A$14:AD$517,Y$3,FALSE)</f>
        <v>0</v>
      </c>
      <c r="Z143" s="47">
        <f>VLOOKUP($A143,'1v -ostali'!$A$14:AD$517,Z$3,FALSE)</f>
        <v>0</v>
      </c>
      <c r="AA143" s="47">
        <f t="shared" si="20"/>
        <v>0</v>
      </c>
      <c r="AB143" s="47">
        <f>VLOOKUP($A143,'1v -ostali'!$A$14:AD$517,AB$3,FALSE)/12</f>
        <v>0</v>
      </c>
      <c r="AC143" s="47">
        <f>VLOOKUP($A143,'1v -ostali'!$A$14:AD$517,AC$3,FALSE)</f>
        <v>0</v>
      </c>
      <c r="AD143" s="47">
        <f>VLOOKUP($A143,'1v -ostali'!$A$14:AD$517,AD$3,FALSE)</f>
        <v>0</v>
      </c>
      <c r="AE143" s="47">
        <f>VLOOKUP($A143,'1v -ostali'!$A$14:AD$517,AE$3,FALSE)</f>
        <v>0</v>
      </c>
      <c r="AF143" s="47">
        <f t="shared" si="21"/>
        <v>0</v>
      </c>
      <c r="AG143" s="47">
        <f>VLOOKUP($A143,'1v -ostali'!$A$14:AD$517,AG$3,FALSE)/12</f>
        <v>0</v>
      </c>
      <c r="AH143" s="47">
        <f>VLOOKUP($A143,'1v -ostali'!$A$14:AD$517,AH$3,FALSE)</f>
        <v>0</v>
      </c>
      <c r="AI143" s="47">
        <f t="shared" si="22"/>
        <v>0</v>
      </c>
      <c r="AJ143" s="47">
        <f t="shared" si="23"/>
        <v>0</v>
      </c>
      <c r="AK143" s="47">
        <f>+IFERROR(AI143*(100+'1v -ostali'!$C$6)/100,"")</f>
        <v>0</v>
      </c>
      <c r="AL143" s="47">
        <f>+IFERROR(AJ143*(100+'1v -ostali'!$C$6)/100,"")</f>
        <v>0</v>
      </c>
    </row>
    <row r="144" spans="1:38" x14ac:dyDescent="0.2">
      <c r="A144">
        <f>+IF(MAX(A$5:A143)+1&lt;=A$1,A143+1,0)</f>
        <v>0</v>
      </c>
      <c r="B144" s="276">
        <f t="shared" si="16"/>
        <v>0</v>
      </c>
      <c r="C144">
        <f t="shared" si="17"/>
        <v>0</v>
      </c>
      <c r="D144" s="452">
        <f t="shared" si="18"/>
        <v>0</v>
      </c>
      <c r="E144">
        <f>IF(A144=0,0,+VLOOKUP($A144,'1v -ostali'!$A$14:$R$517,E$3,FALSE))</f>
        <v>0</v>
      </c>
      <c r="G144">
        <f>+VLOOKUP($A144,'1v -ostali'!$A$14:$R$517,G$3,FALSE)</f>
        <v>0</v>
      </c>
      <c r="H144">
        <f>+VLOOKUP($A144,'1v -ostali'!$A$14:$R$517,H$3,FALSE)</f>
        <v>0</v>
      </c>
      <c r="I144">
        <f>+VLOOKUP($A144,'1v -ostali'!$A$14:R$517,I$3,FALSE)</f>
        <v>0</v>
      </c>
      <c r="J144">
        <f>+VLOOKUP($A144,'1v -ostali'!$A$14:R$517,J$3,FALSE)</f>
        <v>0</v>
      </c>
      <c r="K144">
        <f>+VLOOKUP($A144,'1v -ostali'!$A$14:R$517,K$3,FALSE)</f>
        <v>0</v>
      </c>
      <c r="L144" t="str">
        <f>+IF(K144&gt;0,VLOOKUP($A144,'1v -ostali'!$A$14:R$517,L$3,FALSE),"")</f>
        <v/>
      </c>
      <c r="M144" t="str">
        <f>+IF(K144&gt;0,VLOOKUP($A144,'1v -ostali'!$A$14:R$517,M$3,FALSE),"")</f>
        <v/>
      </c>
      <c r="N144">
        <f>+VLOOKUP($A144,'1v -ostali'!$A$14:R$517,K$3,FALSE)</f>
        <v>0</v>
      </c>
      <c r="O144">
        <f>IF(K144&gt;0,"",VLOOKUP($A144,'1v -ostali'!$A$14:R$517,O$3,FALSE))</f>
        <v>0</v>
      </c>
      <c r="P144">
        <f>IF(K144&gt;0,"",VLOOKUP($A144,'1v -ostali'!$A$14:R$517,P$3,FALSE))</f>
        <v>0</v>
      </c>
      <c r="T144" s="47">
        <f>VLOOKUP($A144,'1v -ostali'!$A$14:AD$517,T$3,FALSE)</f>
        <v>0</v>
      </c>
      <c r="U144" s="47">
        <f>VLOOKUP($A144,'1v -ostali'!$A$14:AD$517,U$3,FALSE)</f>
        <v>0</v>
      </c>
      <c r="V144" s="47">
        <f t="shared" si="19"/>
        <v>0</v>
      </c>
      <c r="W144" s="47">
        <f>VLOOKUP($A144,'1v -ostali'!$A$14:AD$517,W$3,FALSE)/12</f>
        <v>0</v>
      </c>
      <c r="X144" s="47">
        <f>VLOOKUP($A144,'1v -ostali'!$A$14:AD$517,X$3,FALSE)</f>
        <v>0</v>
      </c>
      <c r="Y144" s="47">
        <f>VLOOKUP($A144,'1v -ostali'!$A$14:AD$517,Y$3,FALSE)</f>
        <v>0</v>
      </c>
      <c r="Z144" s="47">
        <f>VLOOKUP($A144,'1v -ostali'!$A$14:AD$517,Z$3,FALSE)</f>
        <v>0</v>
      </c>
      <c r="AA144" s="47">
        <f t="shared" si="20"/>
        <v>0</v>
      </c>
      <c r="AB144" s="47">
        <f>VLOOKUP($A144,'1v -ostali'!$A$14:AD$517,AB$3,FALSE)/12</f>
        <v>0</v>
      </c>
      <c r="AC144" s="47">
        <f>VLOOKUP($A144,'1v -ostali'!$A$14:AD$517,AC$3,FALSE)</f>
        <v>0</v>
      </c>
      <c r="AD144" s="47">
        <f>VLOOKUP($A144,'1v -ostali'!$A$14:AD$517,AD$3,FALSE)</f>
        <v>0</v>
      </c>
      <c r="AE144" s="47">
        <f>VLOOKUP($A144,'1v -ostali'!$A$14:AD$517,AE$3,FALSE)</f>
        <v>0</v>
      </c>
      <c r="AF144" s="47">
        <f t="shared" si="21"/>
        <v>0</v>
      </c>
      <c r="AG144" s="47">
        <f>VLOOKUP($A144,'1v -ostali'!$A$14:AD$517,AG$3,FALSE)/12</f>
        <v>0</v>
      </c>
      <c r="AH144" s="47">
        <f>VLOOKUP($A144,'1v -ostali'!$A$14:AD$517,AH$3,FALSE)</f>
        <v>0</v>
      </c>
      <c r="AI144" s="47">
        <f t="shared" si="22"/>
        <v>0</v>
      </c>
      <c r="AJ144" s="47">
        <f t="shared" si="23"/>
        <v>0</v>
      </c>
      <c r="AK144" s="47">
        <f>+IFERROR(AI144*(100+'1v -ostali'!$C$6)/100,"")</f>
        <v>0</v>
      </c>
      <c r="AL144" s="47">
        <f>+IFERROR(AJ144*(100+'1v -ostali'!$C$6)/100,"")</f>
        <v>0</v>
      </c>
    </row>
    <row r="145" spans="1:38" x14ac:dyDescent="0.2">
      <c r="A145">
        <f>+IF(MAX(A$5:A144)+1&lt;=A$1,A144+1,0)</f>
        <v>0</v>
      </c>
      <c r="B145" s="276">
        <f t="shared" si="16"/>
        <v>0</v>
      </c>
      <c r="C145">
        <f t="shared" si="17"/>
        <v>0</v>
      </c>
      <c r="D145" s="452">
        <f t="shared" si="18"/>
        <v>0</v>
      </c>
      <c r="E145">
        <f>IF(A145=0,0,+VLOOKUP($A145,'1v -ostali'!$A$14:$R$517,E$3,FALSE))</f>
        <v>0</v>
      </c>
      <c r="G145">
        <f>+VLOOKUP($A145,'1v -ostali'!$A$14:$R$517,G$3,FALSE)</f>
        <v>0</v>
      </c>
      <c r="H145">
        <f>+VLOOKUP($A145,'1v -ostali'!$A$14:$R$517,H$3,FALSE)</f>
        <v>0</v>
      </c>
      <c r="I145">
        <f>+VLOOKUP($A145,'1v -ostali'!$A$14:R$517,I$3,FALSE)</f>
        <v>0</v>
      </c>
      <c r="J145">
        <f>+VLOOKUP($A145,'1v -ostali'!$A$14:R$517,J$3,FALSE)</f>
        <v>0</v>
      </c>
      <c r="K145">
        <f>+VLOOKUP($A145,'1v -ostali'!$A$14:R$517,K$3,FALSE)</f>
        <v>0</v>
      </c>
      <c r="L145" t="str">
        <f>+IF(K145&gt;0,VLOOKUP($A145,'1v -ostali'!$A$14:R$517,L$3,FALSE),"")</f>
        <v/>
      </c>
      <c r="M145" t="str">
        <f>+IF(K145&gt;0,VLOOKUP($A145,'1v -ostali'!$A$14:R$517,M$3,FALSE),"")</f>
        <v/>
      </c>
      <c r="N145">
        <f>+VLOOKUP($A145,'1v -ostali'!$A$14:R$517,K$3,FALSE)</f>
        <v>0</v>
      </c>
      <c r="O145">
        <f>IF(K145&gt;0,"",VLOOKUP($A145,'1v -ostali'!$A$14:R$517,O$3,FALSE))</f>
        <v>0</v>
      </c>
      <c r="P145">
        <f>IF(K145&gt;0,"",VLOOKUP($A145,'1v -ostali'!$A$14:R$517,P$3,FALSE))</f>
        <v>0</v>
      </c>
      <c r="T145" s="47">
        <f>VLOOKUP($A145,'1v -ostali'!$A$14:AD$517,T$3,FALSE)</f>
        <v>0</v>
      </c>
      <c r="U145" s="47">
        <f>VLOOKUP($A145,'1v -ostali'!$A$14:AD$517,U$3,FALSE)</f>
        <v>0</v>
      </c>
      <c r="V145" s="47">
        <f t="shared" si="19"/>
        <v>0</v>
      </c>
      <c r="W145" s="47">
        <f>VLOOKUP($A145,'1v -ostali'!$A$14:AD$517,W$3,FALSE)/12</f>
        <v>0</v>
      </c>
      <c r="X145" s="47">
        <f>VLOOKUP($A145,'1v -ostali'!$A$14:AD$517,X$3,FALSE)</f>
        <v>0</v>
      </c>
      <c r="Y145" s="47">
        <f>VLOOKUP($A145,'1v -ostali'!$A$14:AD$517,Y$3,FALSE)</f>
        <v>0</v>
      </c>
      <c r="Z145" s="47">
        <f>VLOOKUP($A145,'1v -ostali'!$A$14:AD$517,Z$3,FALSE)</f>
        <v>0</v>
      </c>
      <c r="AA145" s="47">
        <f t="shared" si="20"/>
        <v>0</v>
      </c>
      <c r="AB145" s="47">
        <f>VLOOKUP($A145,'1v -ostali'!$A$14:AD$517,AB$3,FALSE)/12</f>
        <v>0</v>
      </c>
      <c r="AC145" s="47">
        <f>VLOOKUP($A145,'1v -ostali'!$A$14:AD$517,AC$3,FALSE)</f>
        <v>0</v>
      </c>
      <c r="AD145" s="47">
        <f>VLOOKUP($A145,'1v -ostali'!$A$14:AD$517,AD$3,FALSE)</f>
        <v>0</v>
      </c>
      <c r="AE145" s="47">
        <f>VLOOKUP($A145,'1v -ostali'!$A$14:AD$517,AE$3,FALSE)</f>
        <v>0</v>
      </c>
      <c r="AF145" s="47">
        <f t="shared" si="21"/>
        <v>0</v>
      </c>
      <c r="AG145" s="47">
        <f>VLOOKUP($A145,'1v -ostali'!$A$14:AD$517,AG$3,FALSE)/12</f>
        <v>0</v>
      </c>
      <c r="AH145" s="47">
        <f>VLOOKUP($A145,'1v -ostali'!$A$14:AD$517,AH$3,FALSE)</f>
        <v>0</v>
      </c>
      <c r="AI145" s="47">
        <f t="shared" si="22"/>
        <v>0</v>
      </c>
      <c r="AJ145" s="47">
        <f t="shared" si="23"/>
        <v>0</v>
      </c>
      <c r="AK145" s="47">
        <f>+IFERROR(AI145*(100+'1v -ostali'!$C$6)/100,"")</f>
        <v>0</v>
      </c>
      <c r="AL145" s="47">
        <f>+IFERROR(AJ145*(100+'1v -ostali'!$C$6)/100,"")</f>
        <v>0</v>
      </c>
    </row>
    <row r="146" spans="1:38" x14ac:dyDescent="0.2">
      <c r="A146">
        <f>+IF(MAX(A$5:A145)+1&lt;=A$1,A145+1,0)</f>
        <v>0</v>
      </c>
      <c r="B146" s="276">
        <f t="shared" si="16"/>
        <v>0</v>
      </c>
      <c r="C146">
        <f t="shared" si="17"/>
        <v>0</v>
      </c>
      <c r="D146" s="452">
        <f t="shared" si="18"/>
        <v>0</v>
      </c>
      <c r="E146">
        <f>IF(A146=0,0,+VLOOKUP($A146,'1v -ostali'!$A$14:$R$517,E$3,FALSE))</f>
        <v>0</v>
      </c>
      <c r="G146">
        <f>+VLOOKUP($A146,'1v -ostali'!$A$14:$R$517,G$3,FALSE)</f>
        <v>0</v>
      </c>
      <c r="H146">
        <f>+VLOOKUP($A146,'1v -ostali'!$A$14:$R$517,H$3,FALSE)</f>
        <v>0</v>
      </c>
      <c r="I146">
        <f>+VLOOKUP($A146,'1v -ostali'!$A$14:R$517,I$3,FALSE)</f>
        <v>0</v>
      </c>
      <c r="J146">
        <f>+VLOOKUP($A146,'1v -ostali'!$A$14:R$517,J$3,FALSE)</f>
        <v>0</v>
      </c>
      <c r="K146">
        <f>+VLOOKUP($A146,'1v -ostali'!$A$14:R$517,K$3,FALSE)</f>
        <v>0</v>
      </c>
      <c r="L146" t="str">
        <f>+IF(K146&gt;0,VLOOKUP($A146,'1v -ostali'!$A$14:R$517,L$3,FALSE),"")</f>
        <v/>
      </c>
      <c r="M146" t="str">
        <f>+IF(K146&gt;0,VLOOKUP($A146,'1v -ostali'!$A$14:R$517,M$3,FALSE),"")</f>
        <v/>
      </c>
      <c r="N146">
        <f>+VLOOKUP($A146,'1v -ostali'!$A$14:R$517,K$3,FALSE)</f>
        <v>0</v>
      </c>
      <c r="O146">
        <f>IF(K146&gt;0,"",VLOOKUP($A146,'1v -ostali'!$A$14:R$517,O$3,FALSE))</f>
        <v>0</v>
      </c>
      <c r="P146">
        <f>IF(K146&gt;0,"",VLOOKUP($A146,'1v -ostali'!$A$14:R$517,P$3,FALSE))</f>
        <v>0</v>
      </c>
      <c r="T146" s="47">
        <f>VLOOKUP($A146,'1v -ostali'!$A$14:AD$517,T$3,FALSE)</f>
        <v>0</v>
      </c>
      <c r="U146" s="47">
        <f>VLOOKUP($A146,'1v -ostali'!$A$14:AD$517,U$3,FALSE)</f>
        <v>0</v>
      </c>
      <c r="V146" s="47">
        <f t="shared" si="19"/>
        <v>0</v>
      </c>
      <c r="W146" s="47">
        <f>VLOOKUP($A146,'1v -ostali'!$A$14:AD$517,W$3,FALSE)/12</f>
        <v>0</v>
      </c>
      <c r="X146" s="47">
        <f>VLOOKUP($A146,'1v -ostali'!$A$14:AD$517,X$3,FALSE)</f>
        <v>0</v>
      </c>
      <c r="Y146" s="47">
        <f>VLOOKUP($A146,'1v -ostali'!$A$14:AD$517,Y$3,FALSE)</f>
        <v>0</v>
      </c>
      <c r="Z146" s="47">
        <f>VLOOKUP($A146,'1v -ostali'!$A$14:AD$517,Z$3,FALSE)</f>
        <v>0</v>
      </c>
      <c r="AA146" s="47">
        <f t="shared" si="20"/>
        <v>0</v>
      </c>
      <c r="AB146" s="47">
        <f>VLOOKUP($A146,'1v -ostali'!$A$14:AD$517,AB$3,FALSE)/12</f>
        <v>0</v>
      </c>
      <c r="AC146" s="47">
        <f>VLOOKUP($A146,'1v -ostali'!$A$14:AD$517,AC$3,FALSE)</f>
        <v>0</v>
      </c>
      <c r="AD146" s="47">
        <f>VLOOKUP($A146,'1v -ostali'!$A$14:AD$517,AD$3,FALSE)</f>
        <v>0</v>
      </c>
      <c r="AE146" s="47">
        <f>VLOOKUP($A146,'1v -ostali'!$A$14:AD$517,AE$3,FALSE)</f>
        <v>0</v>
      </c>
      <c r="AF146" s="47">
        <f t="shared" si="21"/>
        <v>0</v>
      </c>
      <c r="AG146" s="47">
        <f>VLOOKUP($A146,'1v -ostali'!$A$14:AD$517,AG$3,FALSE)/12</f>
        <v>0</v>
      </c>
      <c r="AH146" s="47">
        <f>VLOOKUP($A146,'1v -ostali'!$A$14:AD$517,AH$3,FALSE)</f>
        <v>0</v>
      </c>
      <c r="AI146" s="47">
        <f t="shared" si="22"/>
        <v>0</v>
      </c>
      <c r="AJ146" s="47">
        <f t="shared" si="23"/>
        <v>0</v>
      </c>
      <c r="AK146" s="47">
        <f>+IFERROR(AI146*(100+'1v -ostali'!$C$6)/100,"")</f>
        <v>0</v>
      </c>
      <c r="AL146" s="47">
        <f>+IFERROR(AJ146*(100+'1v -ostali'!$C$6)/100,"")</f>
        <v>0</v>
      </c>
    </row>
    <row r="147" spans="1:38" x14ac:dyDescent="0.2">
      <c r="A147">
        <f>+IF(MAX(A$5:A146)+1&lt;=A$1,A146+1,0)</f>
        <v>0</v>
      </c>
      <c r="B147" s="276">
        <f t="shared" si="16"/>
        <v>0</v>
      </c>
      <c r="C147">
        <f t="shared" si="17"/>
        <v>0</v>
      </c>
      <c r="D147" s="452">
        <f t="shared" si="18"/>
        <v>0</v>
      </c>
      <c r="E147">
        <f>IF(A147=0,0,+VLOOKUP($A147,'1v -ostali'!$A$14:$R$517,E$3,FALSE))</f>
        <v>0</v>
      </c>
      <c r="G147">
        <f>+VLOOKUP($A147,'1v -ostali'!$A$14:$R$517,G$3,FALSE)</f>
        <v>0</v>
      </c>
      <c r="H147">
        <f>+VLOOKUP($A147,'1v -ostali'!$A$14:$R$517,H$3,FALSE)</f>
        <v>0</v>
      </c>
      <c r="I147">
        <f>+VLOOKUP($A147,'1v -ostali'!$A$14:R$517,I$3,FALSE)</f>
        <v>0</v>
      </c>
      <c r="J147">
        <f>+VLOOKUP($A147,'1v -ostali'!$A$14:R$517,J$3,FALSE)</f>
        <v>0</v>
      </c>
      <c r="K147">
        <f>+VLOOKUP($A147,'1v -ostali'!$A$14:R$517,K$3,FALSE)</f>
        <v>0</v>
      </c>
      <c r="L147" t="str">
        <f>+IF(K147&gt;0,VLOOKUP($A147,'1v -ostali'!$A$14:R$517,L$3,FALSE),"")</f>
        <v/>
      </c>
      <c r="M147" t="str">
        <f>+IF(K147&gt;0,VLOOKUP($A147,'1v -ostali'!$A$14:R$517,M$3,FALSE),"")</f>
        <v/>
      </c>
      <c r="N147">
        <f>+VLOOKUP($A147,'1v -ostali'!$A$14:R$517,K$3,FALSE)</f>
        <v>0</v>
      </c>
      <c r="O147">
        <f>IF(K147&gt;0,"",VLOOKUP($A147,'1v -ostali'!$A$14:R$517,O$3,FALSE))</f>
        <v>0</v>
      </c>
      <c r="P147">
        <f>IF(K147&gt;0,"",VLOOKUP($A147,'1v -ostali'!$A$14:R$517,P$3,FALSE))</f>
        <v>0</v>
      </c>
      <c r="T147" s="47">
        <f>VLOOKUP($A147,'1v -ostali'!$A$14:AD$517,T$3,FALSE)</f>
        <v>0</v>
      </c>
      <c r="U147" s="47">
        <f>VLOOKUP($A147,'1v -ostali'!$A$14:AD$517,U$3,FALSE)</f>
        <v>0</v>
      </c>
      <c r="V147" s="47">
        <f t="shared" si="19"/>
        <v>0</v>
      </c>
      <c r="W147" s="47">
        <f>VLOOKUP($A147,'1v -ostali'!$A$14:AD$517,W$3,FALSE)/12</f>
        <v>0</v>
      </c>
      <c r="X147" s="47">
        <f>VLOOKUP($A147,'1v -ostali'!$A$14:AD$517,X$3,FALSE)</f>
        <v>0</v>
      </c>
      <c r="Y147" s="47">
        <f>VLOOKUP($A147,'1v -ostali'!$A$14:AD$517,Y$3,FALSE)</f>
        <v>0</v>
      </c>
      <c r="Z147" s="47">
        <f>VLOOKUP($A147,'1v -ostali'!$A$14:AD$517,Z$3,FALSE)</f>
        <v>0</v>
      </c>
      <c r="AA147" s="47">
        <f t="shared" si="20"/>
        <v>0</v>
      </c>
      <c r="AB147" s="47">
        <f>VLOOKUP($A147,'1v -ostali'!$A$14:AD$517,AB$3,FALSE)/12</f>
        <v>0</v>
      </c>
      <c r="AC147" s="47">
        <f>VLOOKUP($A147,'1v -ostali'!$A$14:AD$517,AC$3,FALSE)</f>
        <v>0</v>
      </c>
      <c r="AD147" s="47">
        <f>VLOOKUP($A147,'1v -ostali'!$A$14:AD$517,AD$3,FALSE)</f>
        <v>0</v>
      </c>
      <c r="AE147" s="47">
        <f>VLOOKUP($A147,'1v -ostali'!$A$14:AD$517,AE$3,FALSE)</f>
        <v>0</v>
      </c>
      <c r="AF147" s="47">
        <f t="shared" si="21"/>
        <v>0</v>
      </c>
      <c r="AG147" s="47">
        <f>VLOOKUP($A147,'1v -ostali'!$A$14:AD$517,AG$3,FALSE)/12</f>
        <v>0</v>
      </c>
      <c r="AH147" s="47">
        <f>VLOOKUP($A147,'1v -ostali'!$A$14:AD$517,AH$3,FALSE)</f>
        <v>0</v>
      </c>
      <c r="AI147" s="47">
        <f t="shared" si="22"/>
        <v>0</v>
      </c>
      <c r="AJ147" s="47">
        <f t="shared" si="23"/>
        <v>0</v>
      </c>
      <c r="AK147" s="47">
        <f>+IFERROR(AI147*(100+'1v -ostali'!$C$6)/100,"")</f>
        <v>0</v>
      </c>
      <c r="AL147" s="47">
        <f>+IFERROR(AJ147*(100+'1v -ostali'!$C$6)/100,"")</f>
        <v>0</v>
      </c>
    </row>
    <row r="148" spans="1:38" x14ac:dyDescent="0.2">
      <c r="A148">
        <f>+IF(MAX(A$5:A147)+1&lt;=A$1,A147+1,0)</f>
        <v>0</v>
      </c>
      <c r="B148" s="276">
        <f t="shared" ref="B148:B197" si="24">+IF(A148&gt;0,B147,0)</f>
        <v>0</v>
      </c>
      <c r="C148">
        <f t="shared" ref="C148:C197" si="25">+IF(B148&gt;0,C147,0)</f>
        <v>0</v>
      </c>
      <c r="D148" s="452">
        <f t="shared" ref="D148:D197" si="26">+IF(C148&gt;0,D147,0)</f>
        <v>0</v>
      </c>
      <c r="E148">
        <f>IF(A148=0,0,+VLOOKUP($A148,'1v -ostali'!$A$14:$R$517,E$3,FALSE))</f>
        <v>0</v>
      </c>
      <c r="G148">
        <f>+VLOOKUP($A148,'1v -ostali'!$A$14:$R$517,G$3,FALSE)</f>
        <v>0</v>
      </c>
      <c r="H148">
        <f>+VLOOKUP($A148,'1v -ostali'!$A$14:$R$517,H$3,FALSE)</f>
        <v>0</v>
      </c>
      <c r="I148">
        <f>+VLOOKUP($A148,'1v -ostali'!$A$14:R$517,I$3,FALSE)</f>
        <v>0</v>
      </c>
      <c r="J148">
        <f>+VLOOKUP($A148,'1v -ostali'!$A$14:R$517,J$3,FALSE)</f>
        <v>0</v>
      </c>
      <c r="K148">
        <f>+VLOOKUP($A148,'1v -ostali'!$A$14:R$517,K$3,FALSE)</f>
        <v>0</v>
      </c>
      <c r="L148" t="str">
        <f>+IF(K148&gt;0,VLOOKUP($A148,'1v -ostali'!$A$14:R$517,L$3,FALSE),"")</f>
        <v/>
      </c>
      <c r="M148" t="str">
        <f>+IF(K148&gt;0,VLOOKUP($A148,'1v -ostali'!$A$14:R$517,M$3,FALSE),"")</f>
        <v/>
      </c>
      <c r="N148">
        <f>+VLOOKUP($A148,'1v -ostali'!$A$14:R$517,K$3,FALSE)</f>
        <v>0</v>
      </c>
      <c r="O148">
        <f>IF(K148&gt;0,"",VLOOKUP($A148,'1v -ostali'!$A$14:R$517,O$3,FALSE))</f>
        <v>0</v>
      </c>
      <c r="P148">
        <f>IF(K148&gt;0,"",VLOOKUP($A148,'1v -ostali'!$A$14:R$517,P$3,FALSE))</f>
        <v>0</v>
      </c>
      <c r="T148" s="47">
        <f>VLOOKUP($A148,'1v -ostali'!$A$14:AD$517,T$3,FALSE)</f>
        <v>0</v>
      </c>
      <c r="U148" s="47">
        <f>VLOOKUP($A148,'1v -ostali'!$A$14:AD$517,U$3,FALSE)</f>
        <v>0</v>
      </c>
      <c r="V148" s="47">
        <f t="shared" si="19"/>
        <v>0</v>
      </c>
      <c r="W148" s="47">
        <f>VLOOKUP($A148,'1v -ostali'!$A$14:AD$517,W$3,FALSE)/12</f>
        <v>0</v>
      </c>
      <c r="X148" s="47">
        <f>VLOOKUP($A148,'1v -ostali'!$A$14:AD$517,X$3,FALSE)</f>
        <v>0</v>
      </c>
      <c r="Y148" s="47">
        <f>VLOOKUP($A148,'1v -ostali'!$A$14:AD$517,Y$3,FALSE)</f>
        <v>0</v>
      </c>
      <c r="Z148" s="47">
        <f>VLOOKUP($A148,'1v -ostali'!$A$14:AD$517,Z$3,FALSE)</f>
        <v>0</v>
      </c>
      <c r="AA148" s="47">
        <f t="shared" si="20"/>
        <v>0</v>
      </c>
      <c r="AB148" s="47">
        <f>VLOOKUP($A148,'1v -ostali'!$A$14:AD$517,AB$3,FALSE)/12</f>
        <v>0</v>
      </c>
      <c r="AC148" s="47">
        <f>VLOOKUP($A148,'1v -ostali'!$A$14:AD$517,AC$3,FALSE)</f>
        <v>0</v>
      </c>
      <c r="AD148" s="47">
        <f>VLOOKUP($A148,'1v -ostali'!$A$14:AD$517,AD$3,FALSE)</f>
        <v>0</v>
      </c>
      <c r="AE148" s="47">
        <f>VLOOKUP($A148,'1v -ostali'!$A$14:AD$517,AE$3,FALSE)</f>
        <v>0</v>
      </c>
      <c r="AF148" s="47">
        <f t="shared" si="21"/>
        <v>0</v>
      </c>
      <c r="AG148" s="47">
        <f>VLOOKUP($A148,'1v -ostali'!$A$14:AD$517,AG$3,FALSE)/12</f>
        <v>0</v>
      </c>
      <c r="AH148" s="47">
        <f>VLOOKUP($A148,'1v -ostali'!$A$14:AD$517,AH$3,FALSE)</f>
        <v>0</v>
      </c>
      <c r="AI148" s="47">
        <f t="shared" si="22"/>
        <v>0</v>
      </c>
      <c r="AJ148" s="47">
        <f t="shared" si="23"/>
        <v>0</v>
      </c>
      <c r="AK148" s="47">
        <f>+IFERROR(AI148*(100+'1v -ostali'!$C$6)/100,"")</f>
        <v>0</v>
      </c>
      <c r="AL148" s="47">
        <f>+IFERROR(AJ148*(100+'1v -ostali'!$C$6)/100,"")</f>
        <v>0</v>
      </c>
    </row>
    <row r="149" spans="1:38" x14ac:dyDescent="0.2">
      <c r="A149">
        <f>+IF(MAX(A$5:A148)+1&lt;=A$1,A148+1,0)</f>
        <v>0</v>
      </c>
      <c r="B149" s="276">
        <f t="shared" si="24"/>
        <v>0</v>
      </c>
      <c r="C149">
        <f t="shared" si="25"/>
        <v>0</v>
      </c>
      <c r="D149" s="452">
        <f t="shared" si="26"/>
        <v>0</v>
      </c>
      <c r="E149">
        <f>IF(A149=0,0,+VLOOKUP($A149,'1v -ostali'!$A$14:$R$517,E$3,FALSE))</f>
        <v>0</v>
      </c>
      <c r="G149">
        <f>+VLOOKUP($A149,'1v -ostali'!$A$14:$R$517,G$3,FALSE)</f>
        <v>0</v>
      </c>
      <c r="H149">
        <f>+VLOOKUP($A149,'1v -ostali'!$A$14:$R$517,H$3,FALSE)</f>
        <v>0</v>
      </c>
      <c r="I149">
        <f>+VLOOKUP($A149,'1v -ostali'!$A$14:R$517,I$3,FALSE)</f>
        <v>0</v>
      </c>
      <c r="J149">
        <f>+VLOOKUP($A149,'1v -ostali'!$A$14:R$517,J$3,FALSE)</f>
        <v>0</v>
      </c>
      <c r="K149">
        <f>+VLOOKUP($A149,'1v -ostali'!$A$14:R$517,K$3,FALSE)</f>
        <v>0</v>
      </c>
      <c r="L149" t="str">
        <f>+IF(K149&gt;0,VLOOKUP($A149,'1v -ostali'!$A$14:R$517,L$3,FALSE),"")</f>
        <v/>
      </c>
      <c r="M149" t="str">
        <f>+IF(K149&gt;0,VLOOKUP($A149,'1v -ostali'!$A$14:R$517,M$3,FALSE),"")</f>
        <v/>
      </c>
      <c r="N149">
        <f>+VLOOKUP($A149,'1v -ostali'!$A$14:R$517,K$3,FALSE)</f>
        <v>0</v>
      </c>
      <c r="O149">
        <f>IF(K149&gt;0,"",VLOOKUP($A149,'1v -ostali'!$A$14:R$517,O$3,FALSE))</f>
        <v>0</v>
      </c>
      <c r="P149">
        <f>IF(K149&gt;0,"",VLOOKUP($A149,'1v -ostali'!$A$14:R$517,P$3,FALSE))</f>
        <v>0</v>
      </c>
      <c r="T149" s="47">
        <f>VLOOKUP($A149,'1v -ostali'!$A$14:AD$517,T$3,FALSE)</f>
        <v>0</v>
      </c>
      <c r="U149" s="47">
        <f>VLOOKUP($A149,'1v -ostali'!$A$14:AD$517,U$3,FALSE)</f>
        <v>0</v>
      </c>
      <c r="V149" s="47">
        <f t="shared" si="19"/>
        <v>0</v>
      </c>
      <c r="W149" s="47">
        <f>VLOOKUP($A149,'1v -ostali'!$A$14:AD$517,W$3,FALSE)/12</f>
        <v>0</v>
      </c>
      <c r="X149" s="47">
        <f>VLOOKUP($A149,'1v -ostali'!$A$14:AD$517,X$3,FALSE)</f>
        <v>0</v>
      </c>
      <c r="Y149" s="47">
        <f>VLOOKUP($A149,'1v -ostali'!$A$14:AD$517,Y$3,FALSE)</f>
        <v>0</v>
      </c>
      <c r="Z149" s="47">
        <f>VLOOKUP($A149,'1v -ostali'!$A$14:AD$517,Z$3,FALSE)</f>
        <v>0</v>
      </c>
      <c r="AA149" s="47">
        <f t="shared" si="20"/>
        <v>0</v>
      </c>
      <c r="AB149" s="47">
        <f>VLOOKUP($A149,'1v -ostali'!$A$14:AD$517,AB$3,FALSE)/12</f>
        <v>0</v>
      </c>
      <c r="AC149" s="47">
        <f>VLOOKUP($A149,'1v -ostali'!$A$14:AD$517,AC$3,FALSE)</f>
        <v>0</v>
      </c>
      <c r="AD149" s="47">
        <f>VLOOKUP($A149,'1v -ostali'!$A$14:AD$517,AD$3,FALSE)</f>
        <v>0</v>
      </c>
      <c r="AE149" s="47">
        <f>VLOOKUP($A149,'1v -ostali'!$A$14:AD$517,AE$3,FALSE)</f>
        <v>0</v>
      </c>
      <c r="AF149" s="47">
        <f t="shared" si="21"/>
        <v>0</v>
      </c>
      <c r="AG149" s="47">
        <f>VLOOKUP($A149,'1v -ostali'!$A$14:AD$517,AG$3,FALSE)/12</f>
        <v>0</v>
      </c>
      <c r="AH149" s="47">
        <f>VLOOKUP($A149,'1v -ostali'!$A$14:AD$517,AH$3,FALSE)</f>
        <v>0</v>
      </c>
      <c r="AI149" s="47">
        <f t="shared" si="22"/>
        <v>0</v>
      </c>
      <c r="AJ149" s="47">
        <f t="shared" si="23"/>
        <v>0</v>
      </c>
      <c r="AK149" s="47">
        <f>+IFERROR(AI149*(100+'1v -ostali'!$C$6)/100,"")</f>
        <v>0</v>
      </c>
      <c r="AL149" s="47">
        <f>+IFERROR(AJ149*(100+'1v -ostali'!$C$6)/100,"")</f>
        <v>0</v>
      </c>
    </row>
    <row r="150" spans="1:38" x14ac:dyDescent="0.2">
      <c r="A150">
        <f>+IF(MAX(A$5:A149)+1&lt;=A$1,A149+1,0)</f>
        <v>0</v>
      </c>
      <c r="B150" s="276">
        <f t="shared" si="24"/>
        <v>0</v>
      </c>
      <c r="C150">
        <f t="shared" si="25"/>
        <v>0</v>
      </c>
      <c r="D150" s="452">
        <f t="shared" si="26"/>
        <v>0</v>
      </c>
      <c r="E150">
        <f>IF(A150=0,0,+VLOOKUP($A150,'1v -ostali'!$A$14:$R$517,E$3,FALSE))</f>
        <v>0</v>
      </c>
      <c r="G150">
        <f>+VLOOKUP($A150,'1v -ostali'!$A$14:$R$517,G$3,FALSE)</f>
        <v>0</v>
      </c>
      <c r="H150">
        <f>+VLOOKUP($A150,'1v -ostali'!$A$14:$R$517,H$3,FALSE)</f>
        <v>0</v>
      </c>
      <c r="I150">
        <f>+VLOOKUP($A150,'1v -ostali'!$A$14:R$517,I$3,FALSE)</f>
        <v>0</v>
      </c>
      <c r="J150">
        <f>+VLOOKUP($A150,'1v -ostali'!$A$14:R$517,J$3,FALSE)</f>
        <v>0</v>
      </c>
      <c r="K150">
        <f>+VLOOKUP($A150,'1v -ostali'!$A$14:R$517,K$3,FALSE)</f>
        <v>0</v>
      </c>
      <c r="L150" t="str">
        <f>+IF(K150&gt;0,VLOOKUP($A150,'1v -ostali'!$A$14:R$517,L$3,FALSE),"")</f>
        <v/>
      </c>
      <c r="M150" t="str">
        <f>+IF(K150&gt;0,VLOOKUP($A150,'1v -ostali'!$A$14:R$517,M$3,FALSE),"")</f>
        <v/>
      </c>
      <c r="N150">
        <f>+VLOOKUP($A150,'1v -ostali'!$A$14:R$517,K$3,FALSE)</f>
        <v>0</v>
      </c>
      <c r="O150">
        <f>IF(K150&gt;0,"",VLOOKUP($A150,'1v -ostali'!$A$14:R$517,O$3,FALSE))</f>
        <v>0</v>
      </c>
      <c r="P150">
        <f>IF(K150&gt;0,"",VLOOKUP($A150,'1v -ostali'!$A$14:R$517,P$3,FALSE))</f>
        <v>0</v>
      </c>
      <c r="T150" s="47">
        <f>VLOOKUP($A150,'1v -ostali'!$A$14:AD$517,T$3,FALSE)</f>
        <v>0</v>
      </c>
      <c r="U150" s="47">
        <f>VLOOKUP($A150,'1v -ostali'!$A$14:AD$517,U$3,FALSE)</f>
        <v>0</v>
      </c>
      <c r="V150" s="47">
        <f t="shared" si="19"/>
        <v>0</v>
      </c>
      <c r="W150" s="47">
        <f>VLOOKUP($A150,'1v -ostali'!$A$14:AD$517,W$3,FALSE)/12</f>
        <v>0</v>
      </c>
      <c r="X150" s="47">
        <f>VLOOKUP($A150,'1v -ostali'!$A$14:AD$517,X$3,FALSE)</f>
        <v>0</v>
      </c>
      <c r="Y150" s="47">
        <f>VLOOKUP($A150,'1v -ostali'!$A$14:AD$517,Y$3,FALSE)</f>
        <v>0</v>
      </c>
      <c r="Z150" s="47">
        <f>VLOOKUP($A150,'1v -ostali'!$A$14:AD$517,Z$3,FALSE)</f>
        <v>0</v>
      </c>
      <c r="AA150" s="47">
        <f t="shared" si="20"/>
        <v>0</v>
      </c>
      <c r="AB150" s="47">
        <f>VLOOKUP($A150,'1v -ostali'!$A$14:AD$517,AB$3,FALSE)/12</f>
        <v>0</v>
      </c>
      <c r="AC150" s="47">
        <f>VLOOKUP($A150,'1v -ostali'!$A$14:AD$517,AC$3,FALSE)</f>
        <v>0</v>
      </c>
      <c r="AD150" s="47">
        <f>VLOOKUP($A150,'1v -ostali'!$A$14:AD$517,AD$3,FALSE)</f>
        <v>0</v>
      </c>
      <c r="AE150" s="47">
        <f>VLOOKUP($A150,'1v -ostali'!$A$14:AD$517,AE$3,FALSE)</f>
        <v>0</v>
      </c>
      <c r="AF150" s="47">
        <f t="shared" si="21"/>
        <v>0</v>
      </c>
      <c r="AG150" s="47">
        <f>VLOOKUP($A150,'1v -ostali'!$A$14:AD$517,AG$3,FALSE)/12</f>
        <v>0</v>
      </c>
      <c r="AH150" s="47">
        <f>VLOOKUP($A150,'1v -ostali'!$A$14:AD$517,AH$3,FALSE)</f>
        <v>0</v>
      </c>
      <c r="AI150" s="47">
        <f t="shared" si="22"/>
        <v>0</v>
      </c>
      <c r="AJ150" s="47">
        <f t="shared" si="23"/>
        <v>0</v>
      </c>
      <c r="AK150" s="47">
        <f>+IFERROR(AI150*(100+'1v -ostali'!$C$6)/100,"")</f>
        <v>0</v>
      </c>
      <c r="AL150" s="47">
        <f>+IFERROR(AJ150*(100+'1v -ostali'!$C$6)/100,"")</f>
        <v>0</v>
      </c>
    </row>
    <row r="151" spans="1:38" x14ac:dyDescent="0.2">
      <c r="A151">
        <f>+IF(MAX(A$5:A150)+1&lt;=A$1,A150+1,0)</f>
        <v>0</v>
      </c>
      <c r="B151" s="276">
        <f t="shared" si="24"/>
        <v>0</v>
      </c>
      <c r="C151">
        <f t="shared" si="25"/>
        <v>0</v>
      </c>
      <c r="D151" s="452">
        <f t="shared" si="26"/>
        <v>0</v>
      </c>
      <c r="E151">
        <f>IF(A151=0,0,+VLOOKUP($A151,'1v -ostali'!$A$14:$R$517,E$3,FALSE))</f>
        <v>0</v>
      </c>
      <c r="G151">
        <f>+VLOOKUP($A151,'1v -ostali'!$A$14:$R$517,G$3,FALSE)</f>
        <v>0</v>
      </c>
      <c r="H151">
        <f>+VLOOKUP($A151,'1v -ostali'!$A$14:$R$517,H$3,FALSE)</f>
        <v>0</v>
      </c>
      <c r="I151">
        <f>+VLOOKUP($A151,'1v -ostali'!$A$14:R$517,I$3,FALSE)</f>
        <v>0</v>
      </c>
      <c r="J151">
        <f>+VLOOKUP($A151,'1v -ostali'!$A$14:R$517,J$3,FALSE)</f>
        <v>0</v>
      </c>
      <c r="K151">
        <f>+VLOOKUP($A151,'1v -ostali'!$A$14:R$517,K$3,FALSE)</f>
        <v>0</v>
      </c>
      <c r="L151" t="str">
        <f>+IF(K151&gt;0,VLOOKUP($A151,'1v -ostali'!$A$14:R$517,L$3,FALSE),"")</f>
        <v/>
      </c>
      <c r="M151" t="str">
        <f>+IF(K151&gt;0,VLOOKUP($A151,'1v -ostali'!$A$14:R$517,M$3,FALSE),"")</f>
        <v/>
      </c>
      <c r="N151">
        <f>+VLOOKUP($A151,'1v -ostali'!$A$14:R$517,K$3,FALSE)</f>
        <v>0</v>
      </c>
      <c r="O151">
        <f>IF(K151&gt;0,"",VLOOKUP($A151,'1v -ostali'!$A$14:R$517,O$3,FALSE))</f>
        <v>0</v>
      </c>
      <c r="P151">
        <f>IF(K151&gt;0,"",VLOOKUP($A151,'1v -ostali'!$A$14:R$517,P$3,FALSE))</f>
        <v>0</v>
      </c>
      <c r="T151" s="47">
        <f>VLOOKUP($A151,'1v -ostali'!$A$14:AD$517,T$3,FALSE)</f>
        <v>0</v>
      </c>
      <c r="U151" s="47">
        <f>VLOOKUP($A151,'1v -ostali'!$A$14:AD$517,U$3,FALSE)</f>
        <v>0</v>
      </c>
      <c r="V151" s="47">
        <f t="shared" si="19"/>
        <v>0</v>
      </c>
      <c r="W151" s="47">
        <f>VLOOKUP($A151,'1v -ostali'!$A$14:AD$517,W$3,FALSE)/12</f>
        <v>0</v>
      </c>
      <c r="X151" s="47">
        <f>VLOOKUP($A151,'1v -ostali'!$A$14:AD$517,X$3,FALSE)</f>
        <v>0</v>
      </c>
      <c r="Y151" s="47">
        <f>VLOOKUP($A151,'1v -ostali'!$A$14:AD$517,Y$3,FALSE)</f>
        <v>0</v>
      </c>
      <c r="Z151" s="47">
        <f>VLOOKUP($A151,'1v -ostali'!$A$14:AD$517,Z$3,FALSE)</f>
        <v>0</v>
      </c>
      <c r="AA151" s="47">
        <f t="shared" si="20"/>
        <v>0</v>
      </c>
      <c r="AB151" s="47">
        <f>VLOOKUP($A151,'1v -ostali'!$A$14:AD$517,AB$3,FALSE)/12</f>
        <v>0</v>
      </c>
      <c r="AC151" s="47">
        <f>VLOOKUP($A151,'1v -ostali'!$A$14:AD$517,AC$3,FALSE)</f>
        <v>0</v>
      </c>
      <c r="AD151" s="47">
        <f>VLOOKUP($A151,'1v -ostali'!$A$14:AD$517,AD$3,FALSE)</f>
        <v>0</v>
      </c>
      <c r="AE151" s="47">
        <f>VLOOKUP($A151,'1v -ostali'!$A$14:AD$517,AE$3,FALSE)</f>
        <v>0</v>
      </c>
      <c r="AF151" s="47">
        <f t="shared" si="21"/>
        <v>0</v>
      </c>
      <c r="AG151" s="47">
        <f>VLOOKUP($A151,'1v -ostali'!$A$14:AD$517,AG$3,FALSE)/12</f>
        <v>0</v>
      </c>
      <c r="AH151" s="47">
        <f>VLOOKUP($A151,'1v -ostali'!$A$14:AD$517,AH$3,FALSE)</f>
        <v>0</v>
      </c>
      <c r="AI151" s="47">
        <f t="shared" si="22"/>
        <v>0</v>
      </c>
      <c r="AJ151" s="47">
        <f t="shared" si="23"/>
        <v>0</v>
      </c>
      <c r="AK151" s="47">
        <f>+IFERROR(AI151*(100+'1v -ostali'!$C$6)/100,"")</f>
        <v>0</v>
      </c>
      <c r="AL151" s="47">
        <f>+IFERROR(AJ151*(100+'1v -ostali'!$C$6)/100,"")</f>
        <v>0</v>
      </c>
    </row>
    <row r="152" spans="1:38" x14ac:dyDescent="0.2">
      <c r="A152">
        <f>+IF(MAX(A$5:A151)+1&lt;=A$1,A151+1,0)</f>
        <v>0</v>
      </c>
      <c r="B152" s="276">
        <f t="shared" si="24"/>
        <v>0</v>
      </c>
      <c r="C152">
        <f t="shared" si="25"/>
        <v>0</v>
      </c>
      <c r="D152" s="452">
        <f t="shared" si="26"/>
        <v>0</v>
      </c>
      <c r="E152">
        <f>IF(A152=0,0,+VLOOKUP($A152,'1v -ostali'!$A$14:$R$517,E$3,FALSE))</f>
        <v>0</v>
      </c>
      <c r="G152">
        <f>+VLOOKUP($A152,'1v -ostali'!$A$14:$R$517,G$3,FALSE)</f>
        <v>0</v>
      </c>
      <c r="H152">
        <f>+VLOOKUP($A152,'1v -ostali'!$A$14:$R$517,H$3,FALSE)</f>
        <v>0</v>
      </c>
      <c r="I152">
        <f>+VLOOKUP($A152,'1v -ostali'!$A$14:R$517,I$3,FALSE)</f>
        <v>0</v>
      </c>
      <c r="J152">
        <f>+VLOOKUP($A152,'1v -ostali'!$A$14:R$517,J$3,FALSE)</f>
        <v>0</v>
      </c>
      <c r="K152">
        <f>+VLOOKUP($A152,'1v -ostali'!$A$14:R$517,K$3,FALSE)</f>
        <v>0</v>
      </c>
      <c r="L152" t="str">
        <f>+IF(K152&gt;0,VLOOKUP($A152,'1v -ostali'!$A$14:R$517,L$3,FALSE),"")</f>
        <v/>
      </c>
      <c r="M152" t="str">
        <f>+IF(K152&gt;0,VLOOKUP($A152,'1v -ostali'!$A$14:R$517,M$3,FALSE),"")</f>
        <v/>
      </c>
      <c r="N152">
        <f>+VLOOKUP($A152,'1v -ostali'!$A$14:R$517,K$3,FALSE)</f>
        <v>0</v>
      </c>
      <c r="O152">
        <f>IF(K152&gt;0,"",VLOOKUP($A152,'1v -ostali'!$A$14:R$517,O$3,FALSE))</f>
        <v>0</v>
      </c>
      <c r="P152">
        <f>IF(K152&gt;0,"",VLOOKUP($A152,'1v -ostali'!$A$14:R$517,P$3,FALSE))</f>
        <v>0</v>
      </c>
      <c r="T152" s="47">
        <f>VLOOKUP($A152,'1v -ostali'!$A$14:AD$517,T$3,FALSE)</f>
        <v>0</v>
      </c>
      <c r="U152" s="47">
        <f>VLOOKUP($A152,'1v -ostali'!$A$14:AD$517,U$3,FALSE)</f>
        <v>0</v>
      </c>
      <c r="V152" s="47">
        <f t="shared" si="19"/>
        <v>0</v>
      </c>
      <c r="W152" s="47">
        <f>VLOOKUP($A152,'1v -ostali'!$A$14:AD$517,W$3,FALSE)/12</f>
        <v>0</v>
      </c>
      <c r="X152" s="47">
        <f>VLOOKUP($A152,'1v -ostali'!$A$14:AD$517,X$3,FALSE)</f>
        <v>0</v>
      </c>
      <c r="Y152" s="47">
        <f>VLOOKUP($A152,'1v -ostali'!$A$14:AD$517,Y$3,FALSE)</f>
        <v>0</v>
      </c>
      <c r="Z152" s="47">
        <f>VLOOKUP($A152,'1v -ostali'!$A$14:AD$517,Z$3,FALSE)</f>
        <v>0</v>
      </c>
      <c r="AA152" s="47">
        <f t="shared" si="20"/>
        <v>0</v>
      </c>
      <c r="AB152" s="47">
        <f>VLOOKUP($A152,'1v -ostali'!$A$14:AD$517,AB$3,FALSE)/12</f>
        <v>0</v>
      </c>
      <c r="AC152" s="47">
        <f>VLOOKUP($A152,'1v -ostali'!$A$14:AD$517,AC$3,FALSE)</f>
        <v>0</v>
      </c>
      <c r="AD152" s="47">
        <f>VLOOKUP($A152,'1v -ostali'!$A$14:AD$517,AD$3,FALSE)</f>
        <v>0</v>
      </c>
      <c r="AE152" s="47">
        <f>VLOOKUP($A152,'1v -ostali'!$A$14:AD$517,AE$3,FALSE)</f>
        <v>0</v>
      </c>
      <c r="AF152" s="47">
        <f t="shared" si="21"/>
        <v>0</v>
      </c>
      <c r="AG152" s="47">
        <f>VLOOKUP($A152,'1v -ostali'!$A$14:AD$517,AG$3,FALSE)/12</f>
        <v>0</v>
      </c>
      <c r="AH152" s="47">
        <f>VLOOKUP($A152,'1v -ostali'!$A$14:AD$517,AH$3,FALSE)</f>
        <v>0</v>
      </c>
      <c r="AI152" s="47">
        <f t="shared" si="22"/>
        <v>0</v>
      </c>
      <c r="AJ152" s="47">
        <f t="shared" si="23"/>
        <v>0</v>
      </c>
      <c r="AK152" s="47">
        <f>+IFERROR(AI152*(100+'1v -ostali'!$C$6)/100,"")</f>
        <v>0</v>
      </c>
      <c r="AL152" s="47">
        <f>+IFERROR(AJ152*(100+'1v -ostali'!$C$6)/100,"")</f>
        <v>0</v>
      </c>
    </row>
    <row r="153" spans="1:38" x14ac:dyDescent="0.2">
      <c r="A153">
        <f>+IF(MAX(A$5:A152)+1&lt;=A$1,A152+1,0)</f>
        <v>0</v>
      </c>
      <c r="B153" s="276">
        <f t="shared" si="24"/>
        <v>0</v>
      </c>
      <c r="C153">
        <f t="shared" si="25"/>
        <v>0</v>
      </c>
      <c r="D153" s="452">
        <f t="shared" si="26"/>
        <v>0</v>
      </c>
      <c r="E153">
        <f>IF(A153=0,0,+VLOOKUP($A153,'1v -ostali'!$A$14:$R$517,E$3,FALSE))</f>
        <v>0</v>
      </c>
      <c r="G153">
        <f>+VLOOKUP($A153,'1v -ostali'!$A$14:$R$517,G$3,FALSE)</f>
        <v>0</v>
      </c>
      <c r="H153">
        <f>+VLOOKUP($A153,'1v -ostali'!$A$14:$R$517,H$3,FALSE)</f>
        <v>0</v>
      </c>
      <c r="I153">
        <f>+VLOOKUP($A153,'1v -ostali'!$A$14:R$517,I$3,FALSE)</f>
        <v>0</v>
      </c>
      <c r="J153">
        <f>+VLOOKUP($A153,'1v -ostali'!$A$14:R$517,J$3,FALSE)</f>
        <v>0</v>
      </c>
      <c r="K153">
        <f>+VLOOKUP($A153,'1v -ostali'!$A$14:R$517,K$3,FALSE)</f>
        <v>0</v>
      </c>
      <c r="L153" t="str">
        <f>+IF(K153&gt;0,VLOOKUP($A153,'1v -ostali'!$A$14:R$517,L$3,FALSE),"")</f>
        <v/>
      </c>
      <c r="M153" t="str">
        <f>+IF(K153&gt;0,VLOOKUP($A153,'1v -ostali'!$A$14:R$517,M$3,FALSE),"")</f>
        <v/>
      </c>
      <c r="N153">
        <f>+VLOOKUP($A153,'1v -ostali'!$A$14:R$517,K$3,FALSE)</f>
        <v>0</v>
      </c>
      <c r="O153">
        <f>IF(K153&gt;0,"",VLOOKUP($A153,'1v -ostali'!$A$14:R$517,O$3,FALSE))</f>
        <v>0</v>
      </c>
      <c r="P153">
        <f>IF(K153&gt;0,"",VLOOKUP($A153,'1v -ostali'!$A$14:R$517,P$3,FALSE))</f>
        <v>0</v>
      </c>
      <c r="T153" s="47">
        <f>VLOOKUP($A153,'1v -ostali'!$A$14:AD$517,T$3,FALSE)</f>
        <v>0</v>
      </c>
      <c r="U153" s="47">
        <f>VLOOKUP($A153,'1v -ostali'!$A$14:AD$517,U$3,FALSE)</f>
        <v>0</v>
      </c>
      <c r="V153" s="47">
        <f t="shared" si="19"/>
        <v>0</v>
      </c>
      <c r="W153" s="47">
        <f>VLOOKUP($A153,'1v -ostali'!$A$14:AD$517,W$3,FALSE)/12</f>
        <v>0</v>
      </c>
      <c r="X153" s="47">
        <f>VLOOKUP($A153,'1v -ostali'!$A$14:AD$517,X$3,FALSE)</f>
        <v>0</v>
      </c>
      <c r="Y153" s="47">
        <f>VLOOKUP($A153,'1v -ostali'!$A$14:AD$517,Y$3,FALSE)</f>
        <v>0</v>
      </c>
      <c r="Z153" s="47">
        <f>VLOOKUP($A153,'1v -ostali'!$A$14:AD$517,Z$3,FALSE)</f>
        <v>0</v>
      </c>
      <c r="AA153" s="47">
        <f t="shared" si="20"/>
        <v>0</v>
      </c>
      <c r="AB153" s="47">
        <f>VLOOKUP($A153,'1v -ostali'!$A$14:AD$517,AB$3,FALSE)/12</f>
        <v>0</v>
      </c>
      <c r="AC153" s="47">
        <f>VLOOKUP($A153,'1v -ostali'!$A$14:AD$517,AC$3,FALSE)</f>
        <v>0</v>
      </c>
      <c r="AD153" s="47">
        <f>VLOOKUP($A153,'1v -ostali'!$A$14:AD$517,AD$3,FALSE)</f>
        <v>0</v>
      </c>
      <c r="AE153" s="47">
        <f>VLOOKUP($A153,'1v -ostali'!$A$14:AD$517,AE$3,FALSE)</f>
        <v>0</v>
      </c>
      <c r="AF153" s="47">
        <f t="shared" si="21"/>
        <v>0</v>
      </c>
      <c r="AG153" s="47">
        <f>VLOOKUP($A153,'1v -ostali'!$A$14:AD$517,AG$3,FALSE)/12</f>
        <v>0</v>
      </c>
      <c r="AH153" s="47">
        <f>VLOOKUP($A153,'1v -ostali'!$A$14:AD$517,AH$3,FALSE)</f>
        <v>0</v>
      </c>
      <c r="AI153" s="47">
        <f t="shared" si="22"/>
        <v>0</v>
      </c>
      <c r="AJ153" s="47">
        <f t="shared" si="23"/>
        <v>0</v>
      </c>
      <c r="AK153" s="47">
        <f>+IFERROR(AI153*(100+'1v -ostali'!$C$6)/100,"")</f>
        <v>0</v>
      </c>
      <c r="AL153" s="47">
        <f>+IFERROR(AJ153*(100+'1v -ostali'!$C$6)/100,"")</f>
        <v>0</v>
      </c>
    </row>
    <row r="154" spans="1:38" x14ac:dyDescent="0.2">
      <c r="A154">
        <f>+IF(MAX(A$5:A153)+1&lt;=A$1,A153+1,0)</f>
        <v>0</v>
      </c>
      <c r="B154" s="276">
        <f t="shared" si="24"/>
        <v>0</v>
      </c>
      <c r="C154">
        <f t="shared" si="25"/>
        <v>0</v>
      </c>
      <c r="D154" s="452">
        <f t="shared" si="26"/>
        <v>0</v>
      </c>
      <c r="E154">
        <f>IF(A154=0,0,+VLOOKUP($A154,'1v -ostali'!$A$14:$R$517,E$3,FALSE))</f>
        <v>0</v>
      </c>
      <c r="G154">
        <f>+VLOOKUP($A154,'1v -ostali'!$A$14:$R$517,G$3,FALSE)</f>
        <v>0</v>
      </c>
      <c r="H154">
        <f>+VLOOKUP($A154,'1v -ostali'!$A$14:$R$517,H$3,FALSE)</f>
        <v>0</v>
      </c>
      <c r="I154">
        <f>+VLOOKUP($A154,'1v -ostali'!$A$14:R$517,I$3,FALSE)</f>
        <v>0</v>
      </c>
      <c r="J154">
        <f>+VLOOKUP($A154,'1v -ostali'!$A$14:R$517,J$3,FALSE)</f>
        <v>0</v>
      </c>
      <c r="K154">
        <f>+VLOOKUP($A154,'1v -ostali'!$A$14:R$517,K$3,FALSE)</f>
        <v>0</v>
      </c>
      <c r="L154" t="str">
        <f>+IF(K154&gt;0,VLOOKUP($A154,'1v -ostali'!$A$14:R$517,L$3,FALSE),"")</f>
        <v/>
      </c>
      <c r="M154" t="str">
        <f>+IF(K154&gt;0,VLOOKUP($A154,'1v -ostali'!$A$14:R$517,M$3,FALSE),"")</f>
        <v/>
      </c>
      <c r="N154">
        <f>+VLOOKUP($A154,'1v -ostali'!$A$14:R$517,K$3,FALSE)</f>
        <v>0</v>
      </c>
      <c r="O154">
        <f>IF(K154&gt;0,"",VLOOKUP($A154,'1v -ostali'!$A$14:R$517,O$3,FALSE))</f>
        <v>0</v>
      </c>
      <c r="P154">
        <f>IF(K154&gt;0,"",VLOOKUP($A154,'1v -ostali'!$A$14:R$517,P$3,FALSE))</f>
        <v>0</v>
      </c>
      <c r="T154" s="47">
        <f>VLOOKUP($A154,'1v -ostali'!$A$14:AD$517,T$3,FALSE)</f>
        <v>0</v>
      </c>
      <c r="U154" s="47">
        <f>VLOOKUP($A154,'1v -ostali'!$A$14:AD$517,U$3,FALSE)</f>
        <v>0</v>
      </c>
      <c r="V154" s="47">
        <f t="shared" si="19"/>
        <v>0</v>
      </c>
      <c r="W154" s="47">
        <f>VLOOKUP($A154,'1v -ostali'!$A$14:AD$517,W$3,FALSE)/12</f>
        <v>0</v>
      </c>
      <c r="X154" s="47">
        <f>VLOOKUP($A154,'1v -ostali'!$A$14:AD$517,X$3,FALSE)</f>
        <v>0</v>
      </c>
      <c r="Y154" s="47">
        <f>VLOOKUP($A154,'1v -ostali'!$A$14:AD$517,Y$3,FALSE)</f>
        <v>0</v>
      </c>
      <c r="Z154" s="47">
        <f>VLOOKUP($A154,'1v -ostali'!$A$14:AD$517,Z$3,FALSE)</f>
        <v>0</v>
      </c>
      <c r="AA154" s="47">
        <f t="shared" si="20"/>
        <v>0</v>
      </c>
      <c r="AB154" s="47">
        <f>VLOOKUP($A154,'1v -ostali'!$A$14:AD$517,AB$3,FALSE)/12</f>
        <v>0</v>
      </c>
      <c r="AC154" s="47">
        <f>VLOOKUP($A154,'1v -ostali'!$A$14:AD$517,AC$3,FALSE)</f>
        <v>0</v>
      </c>
      <c r="AD154" s="47">
        <f>VLOOKUP($A154,'1v -ostali'!$A$14:AD$517,AD$3,FALSE)</f>
        <v>0</v>
      </c>
      <c r="AE154" s="47">
        <f>VLOOKUP($A154,'1v -ostali'!$A$14:AD$517,AE$3,FALSE)</f>
        <v>0</v>
      </c>
      <c r="AF154" s="47">
        <f t="shared" si="21"/>
        <v>0</v>
      </c>
      <c r="AG154" s="47">
        <f>VLOOKUP($A154,'1v -ostali'!$A$14:AD$517,AG$3,FALSE)/12</f>
        <v>0</v>
      </c>
      <c r="AH154" s="47">
        <f>VLOOKUP($A154,'1v -ostali'!$A$14:AD$517,AH$3,FALSE)</f>
        <v>0</v>
      </c>
      <c r="AI154" s="47">
        <f t="shared" si="22"/>
        <v>0</v>
      </c>
      <c r="AJ154" s="47">
        <f t="shared" si="23"/>
        <v>0</v>
      </c>
      <c r="AK154" s="47">
        <f>+IFERROR(AI154*(100+'1v -ostali'!$C$6)/100,"")</f>
        <v>0</v>
      </c>
      <c r="AL154" s="47">
        <f>+IFERROR(AJ154*(100+'1v -ostali'!$C$6)/100,"")</f>
        <v>0</v>
      </c>
    </row>
    <row r="155" spans="1:38" x14ac:dyDescent="0.2">
      <c r="A155">
        <f>+IF(MAX(A$5:A154)+1&lt;=A$1,A154+1,0)</f>
        <v>0</v>
      </c>
      <c r="B155" s="276">
        <f t="shared" si="24"/>
        <v>0</v>
      </c>
      <c r="C155">
        <f t="shared" si="25"/>
        <v>0</v>
      </c>
      <c r="D155" s="452">
        <f t="shared" si="26"/>
        <v>0</v>
      </c>
      <c r="E155">
        <f>IF(A155=0,0,+VLOOKUP($A155,'1v -ostali'!$A$14:$R$517,E$3,FALSE))</f>
        <v>0</v>
      </c>
      <c r="G155">
        <f>+VLOOKUP($A155,'1v -ostali'!$A$14:$R$517,G$3,FALSE)</f>
        <v>0</v>
      </c>
      <c r="H155">
        <f>+VLOOKUP($A155,'1v -ostali'!$A$14:$R$517,H$3,FALSE)</f>
        <v>0</v>
      </c>
      <c r="I155">
        <f>+VLOOKUP($A155,'1v -ostali'!$A$14:R$517,I$3,FALSE)</f>
        <v>0</v>
      </c>
      <c r="J155">
        <f>+VLOOKUP($A155,'1v -ostali'!$A$14:R$517,J$3,FALSE)</f>
        <v>0</v>
      </c>
      <c r="K155">
        <f>+VLOOKUP($A155,'1v -ostali'!$A$14:R$517,K$3,FALSE)</f>
        <v>0</v>
      </c>
      <c r="L155" t="str">
        <f>+IF(K155&gt;0,VLOOKUP($A155,'1v -ostali'!$A$14:R$517,L$3,FALSE),"")</f>
        <v/>
      </c>
      <c r="M155" t="str">
        <f>+IF(K155&gt;0,VLOOKUP($A155,'1v -ostali'!$A$14:R$517,M$3,FALSE),"")</f>
        <v/>
      </c>
      <c r="N155">
        <f>+VLOOKUP($A155,'1v -ostali'!$A$14:R$517,K$3,FALSE)</f>
        <v>0</v>
      </c>
      <c r="O155">
        <f>IF(K155&gt;0,"",VLOOKUP($A155,'1v -ostali'!$A$14:R$517,O$3,FALSE))</f>
        <v>0</v>
      </c>
      <c r="P155">
        <f>IF(K155&gt;0,"",VLOOKUP($A155,'1v -ostali'!$A$14:R$517,P$3,FALSE))</f>
        <v>0</v>
      </c>
      <c r="T155" s="47">
        <f>VLOOKUP($A155,'1v -ostali'!$A$14:AD$517,T$3,FALSE)</f>
        <v>0</v>
      </c>
      <c r="U155" s="47">
        <f>VLOOKUP($A155,'1v -ostali'!$A$14:AD$517,U$3,FALSE)</f>
        <v>0</v>
      </c>
      <c r="V155" s="47">
        <f t="shared" si="19"/>
        <v>0</v>
      </c>
      <c r="W155" s="47">
        <f>VLOOKUP($A155,'1v -ostali'!$A$14:AD$517,W$3,FALSE)/12</f>
        <v>0</v>
      </c>
      <c r="X155" s="47">
        <f>VLOOKUP($A155,'1v -ostali'!$A$14:AD$517,X$3,FALSE)</f>
        <v>0</v>
      </c>
      <c r="Y155" s="47">
        <f>VLOOKUP($A155,'1v -ostali'!$A$14:AD$517,Y$3,FALSE)</f>
        <v>0</v>
      </c>
      <c r="Z155" s="47">
        <f>VLOOKUP($A155,'1v -ostali'!$A$14:AD$517,Z$3,FALSE)</f>
        <v>0</v>
      </c>
      <c r="AA155" s="47">
        <f t="shared" si="20"/>
        <v>0</v>
      </c>
      <c r="AB155" s="47">
        <f>VLOOKUP($A155,'1v -ostali'!$A$14:AD$517,AB$3,FALSE)/12</f>
        <v>0</v>
      </c>
      <c r="AC155" s="47">
        <f>VLOOKUP($A155,'1v -ostali'!$A$14:AD$517,AC$3,FALSE)</f>
        <v>0</v>
      </c>
      <c r="AD155" s="47">
        <f>VLOOKUP($A155,'1v -ostali'!$A$14:AD$517,AD$3,FALSE)</f>
        <v>0</v>
      </c>
      <c r="AE155" s="47">
        <f>VLOOKUP($A155,'1v -ostali'!$A$14:AD$517,AE$3,FALSE)</f>
        <v>0</v>
      </c>
      <c r="AF155" s="47">
        <f t="shared" si="21"/>
        <v>0</v>
      </c>
      <c r="AG155" s="47">
        <f>VLOOKUP($A155,'1v -ostali'!$A$14:AD$517,AG$3,FALSE)/12</f>
        <v>0</v>
      </c>
      <c r="AH155" s="47">
        <f>VLOOKUP($A155,'1v -ostali'!$A$14:AD$517,AH$3,FALSE)</f>
        <v>0</v>
      </c>
      <c r="AI155" s="47">
        <f t="shared" si="22"/>
        <v>0</v>
      </c>
      <c r="AJ155" s="47">
        <f t="shared" si="23"/>
        <v>0</v>
      </c>
      <c r="AK155" s="47">
        <f>+IFERROR(AI155*(100+'1v -ostali'!$C$6)/100,"")</f>
        <v>0</v>
      </c>
      <c r="AL155" s="47">
        <f>+IFERROR(AJ155*(100+'1v -ostali'!$C$6)/100,"")</f>
        <v>0</v>
      </c>
    </row>
    <row r="156" spans="1:38" x14ac:dyDescent="0.2">
      <c r="A156">
        <f>+IF(MAX(A$5:A155)+1&lt;=A$1,A155+1,0)</f>
        <v>0</v>
      </c>
      <c r="B156" s="276">
        <f t="shared" si="24"/>
        <v>0</v>
      </c>
      <c r="C156">
        <f t="shared" si="25"/>
        <v>0</v>
      </c>
      <c r="D156" s="452">
        <f t="shared" si="26"/>
        <v>0</v>
      </c>
      <c r="E156">
        <f>IF(A156=0,0,+VLOOKUP($A156,'1v -ostali'!$A$14:$R$517,E$3,FALSE))</f>
        <v>0</v>
      </c>
      <c r="G156">
        <f>+VLOOKUP($A156,'1v -ostali'!$A$14:$R$517,G$3,FALSE)</f>
        <v>0</v>
      </c>
      <c r="H156">
        <f>+VLOOKUP($A156,'1v -ostali'!$A$14:$R$517,H$3,FALSE)</f>
        <v>0</v>
      </c>
      <c r="I156">
        <f>+VLOOKUP($A156,'1v -ostali'!$A$14:R$517,I$3,FALSE)</f>
        <v>0</v>
      </c>
      <c r="J156">
        <f>+VLOOKUP($A156,'1v -ostali'!$A$14:R$517,J$3,FALSE)</f>
        <v>0</v>
      </c>
      <c r="K156">
        <f>+VLOOKUP($A156,'1v -ostali'!$A$14:R$517,K$3,FALSE)</f>
        <v>0</v>
      </c>
      <c r="L156" t="str">
        <f>+IF(K156&gt;0,VLOOKUP($A156,'1v -ostali'!$A$14:R$517,L$3,FALSE),"")</f>
        <v/>
      </c>
      <c r="M156" t="str">
        <f>+IF(K156&gt;0,VLOOKUP($A156,'1v -ostali'!$A$14:R$517,M$3,FALSE),"")</f>
        <v/>
      </c>
      <c r="N156">
        <f>+VLOOKUP($A156,'1v -ostali'!$A$14:R$517,K$3,FALSE)</f>
        <v>0</v>
      </c>
      <c r="O156">
        <f>IF(K156&gt;0,"",VLOOKUP($A156,'1v -ostali'!$A$14:R$517,O$3,FALSE))</f>
        <v>0</v>
      </c>
      <c r="P156">
        <f>IF(K156&gt;0,"",VLOOKUP($A156,'1v -ostali'!$A$14:R$517,P$3,FALSE))</f>
        <v>0</v>
      </c>
      <c r="T156" s="47">
        <f>VLOOKUP($A156,'1v -ostali'!$A$14:AD$517,T$3,FALSE)</f>
        <v>0</v>
      </c>
      <c r="U156" s="47">
        <f>VLOOKUP($A156,'1v -ostali'!$A$14:AD$517,U$3,FALSE)</f>
        <v>0</v>
      </c>
      <c r="V156" s="47">
        <f t="shared" si="19"/>
        <v>0</v>
      </c>
      <c r="W156" s="47">
        <f>VLOOKUP($A156,'1v -ostali'!$A$14:AD$517,W$3,FALSE)/12</f>
        <v>0</v>
      </c>
      <c r="X156" s="47">
        <f>VLOOKUP($A156,'1v -ostali'!$A$14:AD$517,X$3,FALSE)</f>
        <v>0</v>
      </c>
      <c r="Y156" s="47">
        <f>VLOOKUP($A156,'1v -ostali'!$A$14:AD$517,Y$3,FALSE)</f>
        <v>0</v>
      </c>
      <c r="Z156" s="47">
        <f>VLOOKUP($A156,'1v -ostali'!$A$14:AD$517,Z$3,FALSE)</f>
        <v>0</v>
      </c>
      <c r="AA156" s="47">
        <f t="shared" si="20"/>
        <v>0</v>
      </c>
      <c r="AB156" s="47">
        <f>VLOOKUP($A156,'1v -ostali'!$A$14:AD$517,AB$3,FALSE)/12</f>
        <v>0</v>
      </c>
      <c r="AC156" s="47">
        <f>VLOOKUP($A156,'1v -ostali'!$A$14:AD$517,AC$3,FALSE)</f>
        <v>0</v>
      </c>
      <c r="AD156" s="47">
        <f>VLOOKUP($A156,'1v -ostali'!$A$14:AD$517,AD$3,FALSE)</f>
        <v>0</v>
      </c>
      <c r="AE156" s="47">
        <f>VLOOKUP($A156,'1v -ostali'!$A$14:AD$517,AE$3,FALSE)</f>
        <v>0</v>
      </c>
      <c r="AF156" s="47">
        <f t="shared" si="21"/>
        <v>0</v>
      </c>
      <c r="AG156" s="47">
        <f>VLOOKUP($A156,'1v -ostali'!$A$14:AD$517,AG$3,FALSE)/12</f>
        <v>0</v>
      </c>
      <c r="AH156" s="47">
        <f>VLOOKUP($A156,'1v -ostali'!$A$14:AD$517,AH$3,FALSE)</f>
        <v>0</v>
      </c>
      <c r="AI156" s="47">
        <f t="shared" si="22"/>
        <v>0</v>
      </c>
      <c r="AJ156" s="47">
        <f t="shared" si="23"/>
        <v>0</v>
      </c>
      <c r="AK156" s="47">
        <f>+IFERROR(AI156*(100+'1v -ostali'!$C$6)/100,"")</f>
        <v>0</v>
      </c>
      <c r="AL156" s="47">
        <f>+IFERROR(AJ156*(100+'1v -ostali'!$C$6)/100,"")</f>
        <v>0</v>
      </c>
    </row>
    <row r="157" spans="1:38" x14ac:dyDescent="0.2">
      <c r="A157">
        <f>+IF(MAX(A$5:A156)+1&lt;=A$1,A156+1,0)</f>
        <v>0</v>
      </c>
      <c r="B157" s="276">
        <f t="shared" si="24"/>
        <v>0</v>
      </c>
      <c r="C157">
        <f t="shared" si="25"/>
        <v>0</v>
      </c>
      <c r="D157" s="452">
        <f t="shared" si="26"/>
        <v>0</v>
      </c>
      <c r="E157">
        <f>IF(A157=0,0,+VLOOKUP($A157,'1v -ostali'!$A$14:$R$517,E$3,FALSE))</f>
        <v>0</v>
      </c>
      <c r="G157">
        <f>+VLOOKUP($A157,'1v -ostali'!$A$14:$R$517,G$3,FALSE)</f>
        <v>0</v>
      </c>
      <c r="H157">
        <f>+VLOOKUP($A157,'1v -ostali'!$A$14:$R$517,H$3,FALSE)</f>
        <v>0</v>
      </c>
      <c r="I157">
        <f>+VLOOKUP($A157,'1v -ostali'!$A$14:R$517,I$3,FALSE)</f>
        <v>0</v>
      </c>
      <c r="J157">
        <f>+VLOOKUP($A157,'1v -ostali'!$A$14:R$517,J$3,FALSE)</f>
        <v>0</v>
      </c>
      <c r="K157">
        <f>+VLOOKUP($A157,'1v -ostali'!$A$14:R$517,K$3,FALSE)</f>
        <v>0</v>
      </c>
      <c r="L157" t="str">
        <f>+IF(K157&gt;0,VLOOKUP($A157,'1v -ostali'!$A$14:R$517,L$3,FALSE),"")</f>
        <v/>
      </c>
      <c r="M157" t="str">
        <f>+IF(K157&gt;0,VLOOKUP($A157,'1v -ostali'!$A$14:R$517,M$3,FALSE),"")</f>
        <v/>
      </c>
      <c r="N157">
        <f>+VLOOKUP($A157,'1v -ostali'!$A$14:R$517,K$3,FALSE)</f>
        <v>0</v>
      </c>
      <c r="O157">
        <f>IF(K157&gt;0,"",VLOOKUP($A157,'1v -ostali'!$A$14:R$517,O$3,FALSE))</f>
        <v>0</v>
      </c>
      <c r="P157">
        <f>IF(K157&gt;0,"",VLOOKUP($A157,'1v -ostali'!$A$14:R$517,P$3,FALSE))</f>
        <v>0</v>
      </c>
      <c r="T157" s="47">
        <f>VLOOKUP($A157,'1v -ostali'!$A$14:AD$517,T$3,FALSE)</f>
        <v>0</v>
      </c>
      <c r="U157" s="47">
        <f>VLOOKUP($A157,'1v -ostali'!$A$14:AD$517,U$3,FALSE)</f>
        <v>0</v>
      </c>
      <c r="V157" s="47">
        <f t="shared" si="19"/>
        <v>0</v>
      </c>
      <c r="W157" s="47">
        <f>VLOOKUP($A157,'1v -ostali'!$A$14:AD$517,W$3,FALSE)/12</f>
        <v>0</v>
      </c>
      <c r="X157" s="47">
        <f>VLOOKUP($A157,'1v -ostali'!$A$14:AD$517,X$3,FALSE)</f>
        <v>0</v>
      </c>
      <c r="Y157" s="47">
        <f>VLOOKUP($A157,'1v -ostali'!$A$14:AD$517,Y$3,FALSE)</f>
        <v>0</v>
      </c>
      <c r="Z157" s="47">
        <f>VLOOKUP($A157,'1v -ostali'!$A$14:AD$517,Z$3,FALSE)</f>
        <v>0</v>
      </c>
      <c r="AA157" s="47">
        <f t="shared" si="20"/>
        <v>0</v>
      </c>
      <c r="AB157" s="47">
        <f>VLOOKUP($A157,'1v -ostali'!$A$14:AD$517,AB$3,FALSE)/12</f>
        <v>0</v>
      </c>
      <c r="AC157" s="47">
        <f>VLOOKUP($A157,'1v -ostali'!$A$14:AD$517,AC$3,FALSE)</f>
        <v>0</v>
      </c>
      <c r="AD157" s="47">
        <f>VLOOKUP($A157,'1v -ostali'!$A$14:AD$517,AD$3,FALSE)</f>
        <v>0</v>
      </c>
      <c r="AE157" s="47">
        <f>VLOOKUP($A157,'1v -ostali'!$A$14:AD$517,AE$3,FALSE)</f>
        <v>0</v>
      </c>
      <c r="AF157" s="47">
        <f t="shared" si="21"/>
        <v>0</v>
      </c>
      <c r="AG157" s="47">
        <f>VLOOKUP($A157,'1v -ostali'!$A$14:AD$517,AG$3,FALSE)/12</f>
        <v>0</v>
      </c>
      <c r="AH157" s="47">
        <f>VLOOKUP($A157,'1v -ostali'!$A$14:AD$517,AH$3,FALSE)</f>
        <v>0</v>
      </c>
      <c r="AI157" s="47">
        <f t="shared" si="22"/>
        <v>0</v>
      </c>
      <c r="AJ157" s="47">
        <f t="shared" si="23"/>
        <v>0</v>
      </c>
      <c r="AK157" s="47">
        <f>+IFERROR(AI157*(100+'1v -ostali'!$C$6)/100,"")</f>
        <v>0</v>
      </c>
      <c r="AL157" s="47">
        <f>+IFERROR(AJ157*(100+'1v -ostali'!$C$6)/100,"")</f>
        <v>0</v>
      </c>
    </row>
    <row r="158" spans="1:38" x14ac:dyDescent="0.2">
      <c r="A158">
        <f>+IF(MAX(A$5:A157)+1&lt;=A$1,A157+1,0)</f>
        <v>0</v>
      </c>
      <c r="B158" s="276">
        <f t="shared" si="24"/>
        <v>0</v>
      </c>
      <c r="C158">
        <f t="shared" si="25"/>
        <v>0</v>
      </c>
      <c r="D158" s="452">
        <f t="shared" si="26"/>
        <v>0</v>
      </c>
      <c r="E158">
        <f>IF(A158=0,0,+VLOOKUP($A158,'1v -ostali'!$A$14:$R$517,E$3,FALSE))</f>
        <v>0</v>
      </c>
      <c r="G158">
        <f>+VLOOKUP($A158,'1v -ostali'!$A$14:$R$517,G$3,FALSE)</f>
        <v>0</v>
      </c>
      <c r="H158">
        <f>+VLOOKUP($A158,'1v -ostali'!$A$14:$R$517,H$3,FALSE)</f>
        <v>0</v>
      </c>
      <c r="I158">
        <f>+VLOOKUP($A158,'1v -ostali'!$A$14:R$517,I$3,FALSE)</f>
        <v>0</v>
      </c>
      <c r="J158">
        <f>+VLOOKUP($A158,'1v -ostali'!$A$14:R$517,J$3,FALSE)</f>
        <v>0</v>
      </c>
      <c r="K158">
        <f>+VLOOKUP($A158,'1v -ostali'!$A$14:R$517,K$3,FALSE)</f>
        <v>0</v>
      </c>
      <c r="L158" t="str">
        <f>+IF(K158&gt;0,VLOOKUP($A158,'1v -ostali'!$A$14:R$517,L$3,FALSE),"")</f>
        <v/>
      </c>
      <c r="M158" t="str">
        <f>+IF(K158&gt;0,VLOOKUP($A158,'1v -ostali'!$A$14:R$517,M$3,FALSE),"")</f>
        <v/>
      </c>
      <c r="N158">
        <f>+VLOOKUP($A158,'1v -ostali'!$A$14:R$517,K$3,FALSE)</f>
        <v>0</v>
      </c>
      <c r="O158">
        <f>IF(K158&gt;0,"",VLOOKUP($A158,'1v -ostali'!$A$14:R$517,O$3,FALSE))</f>
        <v>0</v>
      </c>
      <c r="P158">
        <f>IF(K158&gt;0,"",VLOOKUP($A158,'1v -ostali'!$A$14:R$517,P$3,FALSE))</f>
        <v>0</v>
      </c>
      <c r="T158" s="47">
        <f>VLOOKUP($A158,'1v -ostali'!$A$14:AD$517,T$3,FALSE)</f>
        <v>0</v>
      </c>
      <c r="U158" s="47">
        <f>VLOOKUP($A158,'1v -ostali'!$A$14:AD$517,U$3,FALSE)</f>
        <v>0</v>
      </c>
      <c r="V158" s="47">
        <f t="shared" si="19"/>
        <v>0</v>
      </c>
      <c r="W158" s="47">
        <f>VLOOKUP($A158,'1v -ostali'!$A$14:AD$517,W$3,FALSE)/12</f>
        <v>0</v>
      </c>
      <c r="X158" s="47">
        <f>VLOOKUP($A158,'1v -ostali'!$A$14:AD$517,X$3,FALSE)</f>
        <v>0</v>
      </c>
      <c r="Y158" s="47">
        <f>VLOOKUP($A158,'1v -ostali'!$A$14:AD$517,Y$3,FALSE)</f>
        <v>0</v>
      </c>
      <c r="Z158" s="47">
        <f>VLOOKUP($A158,'1v -ostali'!$A$14:AD$517,Z$3,FALSE)</f>
        <v>0</v>
      </c>
      <c r="AA158" s="47">
        <f t="shared" si="20"/>
        <v>0</v>
      </c>
      <c r="AB158" s="47">
        <f>VLOOKUP($A158,'1v -ostali'!$A$14:AD$517,AB$3,FALSE)/12</f>
        <v>0</v>
      </c>
      <c r="AC158" s="47">
        <f>VLOOKUP($A158,'1v -ostali'!$A$14:AD$517,AC$3,FALSE)</f>
        <v>0</v>
      </c>
      <c r="AD158" s="47">
        <f>VLOOKUP($A158,'1v -ostali'!$A$14:AD$517,AD$3,FALSE)</f>
        <v>0</v>
      </c>
      <c r="AE158" s="47">
        <f>VLOOKUP($A158,'1v -ostali'!$A$14:AD$517,AE$3,FALSE)</f>
        <v>0</v>
      </c>
      <c r="AF158" s="47">
        <f t="shared" si="21"/>
        <v>0</v>
      </c>
      <c r="AG158" s="47">
        <f>VLOOKUP($A158,'1v -ostali'!$A$14:AD$517,AG$3,FALSE)/12</f>
        <v>0</v>
      </c>
      <c r="AH158" s="47">
        <f>VLOOKUP($A158,'1v -ostali'!$A$14:AD$517,AH$3,FALSE)</f>
        <v>0</v>
      </c>
      <c r="AI158" s="47">
        <f t="shared" si="22"/>
        <v>0</v>
      </c>
      <c r="AJ158" s="47">
        <f t="shared" si="23"/>
        <v>0</v>
      </c>
      <c r="AK158" s="47">
        <f>+IFERROR(AI158*(100+'1v -ostali'!$C$6)/100,"")</f>
        <v>0</v>
      </c>
      <c r="AL158" s="47">
        <f>+IFERROR(AJ158*(100+'1v -ostali'!$C$6)/100,"")</f>
        <v>0</v>
      </c>
    </row>
    <row r="159" spans="1:38" x14ac:dyDescent="0.2">
      <c r="A159">
        <f>+IF(MAX(A$5:A158)+1&lt;=A$1,A158+1,0)</f>
        <v>0</v>
      </c>
      <c r="B159" s="276">
        <f t="shared" si="24"/>
        <v>0</v>
      </c>
      <c r="C159">
        <f t="shared" si="25"/>
        <v>0</v>
      </c>
      <c r="D159" s="452">
        <f t="shared" si="26"/>
        <v>0</v>
      </c>
      <c r="E159">
        <f>IF(A159=0,0,+VLOOKUP($A159,'1v -ostali'!$A$14:$R$517,E$3,FALSE))</f>
        <v>0</v>
      </c>
      <c r="G159">
        <f>+VLOOKUP($A159,'1v -ostali'!$A$14:$R$517,G$3,FALSE)</f>
        <v>0</v>
      </c>
      <c r="H159">
        <f>+VLOOKUP($A159,'1v -ostali'!$A$14:$R$517,H$3,FALSE)</f>
        <v>0</v>
      </c>
      <c r="I159">
        <f>+VLOOKUP($A159,'1v -ostali'!$A$14:R$517,I$3,FALSE)</f>
        <v>0</v>
      </c>
      <c r="J159">
        <f>+VLOOKUP($A159,'1v -ostali'!$A$14:R$517,J$3,FALSE)</f>
        <v>0</v>
      </c>
      <c r="K159">
        <f>+VLOOKUP($A159,'1v -ostali'!$A$14:R$517,K$3,FALSE)</f>
        <v>0</v>
      </c>
      <c r="L159" t="str">
        <f>+IF(K159&gt;0,VLOOKUP($A159,'1v -ostali'!$A$14:R$517,L$3,FALSE),"")</f>
        <v/>
      </c>
      <c r="M159" t="str">
        <f>+IF(K159&gt;0,VLOOKUP($A159,'1v -ostali'!$A$14:R$517,M$3,FALSE),"")</f>
        <v/>
      </c>
      <c r="N159">
        <f>+VLOOKUP($A159,'1v -ostali'!$A$14:R$517,K$3,FALSE)</f>
        <v>0</v>
      </c>
      <c r="O159">
        <f>IF(K159&gt;0,"",VLOOKUP($A159,'1v -ostali'!$A$14:R$517,O$3,FALSE))</f>
        <v>0</v>
      </c>
      <c r="P159">
        <f>IF(K159&gt;0,"",VLOOKUP($A159,'1v -ostali'!$A$14:R$517,P$3,FALSE))</f>
        <v>0</v>
      </c>
      <c r="T159" s="47">
        <f>VLOOKUP($A159,'1v -ostali'!$A$14:AD$517,T$3,FALSE)</f>
        <v>0</v>
      </c>
      <c r="U159" s="47">
        <f>VLOOKUP($A159,'1v -ostali'!$A$14:AD$517,U$3,FALSE)</f>
        <v>0</v>
      </c>
      <c r="V159" s="47">
        <f t="shared" si="19"/>
        <v>0</v>
      </c>
      <c r="W159" s="47">
        <f>VLOOKUP($A159,'1v -ostali'!$A$14:AD$517,W$3,FALSE)/12</f>
        <v>0</v>
      </c>
      <c r="X159" s="47">
        <f>VLOOKUP($A159,'1v -ostali'!$A$14:AD$517,X$3,FALSE)</f>
        <v>0</v>
      </c>
      <c r="Y159" s="47">
        <f>VLOOKUP($A159,'1v -ostali'!$A$14:AD$517,Y$3,FALSE)</f>
        <v>0</v>
      </c>
      <c r="Z159" s="47">
        <f>VLOOKUP($A159,'1v -ostali'!$A$14:AD$517,Z$3,FALSE)</f>
        <v>0</v>
      </c>
      <c r="AA159" s="47">
        <f t="shared" si="20"/>
        <v>0</v>
      </c>
      <c r="AB159" s="47">
        <f>VLOOKUP($A159,'1v -ostali'!$A$14:AD$517,AB$3,FALSE)/12</f>
        <v>0</v>
      </c>
      <c r="AC159" s="47">
        <f>VLOOKUP($A159,'1v -ostali'!$A$14:AD$517,AC$3,FALSE)</f>
        <v>0</v>
      </c>
      <c r="AD159" s="47">
        <f>VLOOKUP($A159,'1v -ostali'!$A$14:AD$517,AD$3,FALSE)</f>
        <v>0</v>
      </c>
      <c r="AE159" s="47">
        <f>VLOOKUP($A159,'1v -ostali'!$A$14:AD$517,AE$3,FALSE)</f>
        <v>0</v>
      </c>
      <c r="AF159" s="47">
        <f t="shared" si="21"/>
        <v>0</v>
      </c>
      <c r="AG159" s="47">
        <f>VLOOKUP($A159,'1v -ostali'!$A$14:AD$517,AG$3,FALSE)/12</f>
        <v>0</v>
      </c>
      <c r="AH159" s="47">
        <f>VLOOKUP($A159,'1v -ostali'!$A$14:AD$517,AH$3,FALSE)</f>
        <v>0</v>
      </c>
      <c r="AI159" s="47">
        <f t="shared" si="22"/>
        <v>0</v>
      </c>
      <c r="AJ159" s="47">
        <f t="shared" si="23"/>
        <v>0</v>
      </c>
      <c r="AK159" s="47">
        <f>+IFERROR(AI159*(100+'1v -ostali'!$C$6)/100,"")</f>
        <v>0</v>
      </c>
      <c r="AL159" s="47">
        <f>+IFERROR(AJ159*(100+'1v -ostali'!$C$6)/100,"")</f>
        <v>0</v>
      </c>
    </row>
    <row r="160" spans="1:38" x14ac:dyDescent="0.2">
      <c r="A160">
        <f>+IF(MAX(A$5:A159)+1&lt;=A$1,A159+1,0)</f>
        <v>0</v>
      </c>
      <c r="B160" s="276">
        <f t="shared" si="24"/>
        <v>0</v>
      </c>
      <c r="C160">
        <f t="shared" si="25"/>
        <v>0</v>
      </c>
      <c r="D160" s="452">
        <f t="shared" si="26"/>
        <v>0</v>
      </c>
      <c r="E160">
        <f>IF(A160=0,0,+VLOOKUP($A160,'1v -ostali'!$A$14:$R$517,E$3,FALSE))</f>
        <v>0</v>
      </c>
      <c r="G160">
        <f>+VLOOKUP($A160,'1v -ostali'!$A$14:$R$517,G$3,FALSE)</f>
        <v>0</v>
      </c>
      <c r="H160">
        <f>+VLOOKUP($A160,'1v -ostali'!$A$14:$R$517,H$3,FALSE)</f>
        <v>0</v>
      </c>
      <c r="I160">
        <f>+VLOOKUP($A160,'1v -ostali'!$A$14:R$517,I$3,FALSE)</f>
        <v>0</v>
      </c>
      <c r="J160">
        <f>+VLOOKUP($A160,'1v -ostali'!$A$14:R$517,J$3,FALSE)</f>
        <v>0</v>
      </c>
      <c r="K160">
        <f>+VLOOKUP($A160,'1v -ostali'!$A$14:R$517,K$3,FALSE)</f>
        <v>0</v>
      </c>
      <c r="L160" t="str">
        <f>+IF(K160&gt;0,VLOOKUP($A160,'1v -ostali'!$A$14:R$517,L$3,FALSE),"")</f>
        <v/>
      </c>
      <c r="M160" t="str">
        <f>+IF(K160&gt;0,VLOOKUP($A160,'1v -ostali'!$A$14:R$517,M$3,FALSE),"")</f>
        <v/>
      </c>
      <c r="N160">
        <f>+VLOOKUP($A160,'1v -ostali'!$A$14:R$517,K$3,FALSE)</f>
        <v>0</v>
      </c>
      <c r="O160">
        <f>IF(K160&gt;0,"",VLOOKUP($A160,'1v -ostali'!$A$14:R$517,O$3,FALSE))</f>
        <v>0</v>
      </c>
      <c r="P160">
        <f>IF(K160&gt;0,"",VLOOKUP($A160,'1v -ostali'!$A$14:R$517,P$3,FALSE))</f>
        <v>0</v>
      </c>
      <c r="T160" s="47">
        <f>VLOOKUP($A160,'1v -ostali'!$A$14:AD$517,T$3,FALSE)</f>
        <v>0</v>
      </c>
      <c r="U160" s="47">
        <f>VLOOKUP($A160,'1v -ostali'!$A$14:AD$517,U$3,FALSE)</f>
        <v>0</v>
      </c>
      <c r="V160" s="47">
        <f t="shared" si="19"/>
        <v>0</v>
      </c>
      <c r="W160" s="47">
        <f>VLOOKUP($A160,'1v -ostali'!$A$14:AD$517,W$3,FALSE)/12</f>
        <v>0</v>
      </c>
      <c r="X160" s="47">
        <f>VLOOKUP($A160,'1v -ostali'!$A$14:AD$517,X$3,FALSE)</f>
        <v>0</v>
      </c>
      <c r="Y160" s="47">
        <f>VLOOKUP($A160,'1v -ostali'!$A$14:AD$517,Y$3,FALSE)</f>
        <v>0</v>
      </c>
      <c r="Z160" s="47">
        <f>VLOOKUP($A160,'1v -ostali'!$A$14:AD$517,Z$3,FALSE)</f>
        <v>0</v>
      </c>
      <c r="AA160" s="47">
        <f t="shared" si="20"/>
        <v>0</v>
      </c>
      <c r="AB160" s="47">
        <f>VLOOKUP($A160,'1v -ostali'!$A$14:AD$517,AB$3,FALSE)/12</f>
        <v>0</v>
      </c>
      <c r="AC160" s="47">
        <f>VLOOKUP($A160,'1v -ostali'!$A$14:AD$517,AC$3,FALSE)</f>
        <v>0</v>
      </c>
      <c r="AD160" s="47">
        <f>VLOOKUP($A160,'1v -ostali'!$A$14:AD$517,AD$3,FALSE)</f>
        <v>0</v>
      </c>
      <c r="AE160" s="47">
        <f>VLOOKUP($A160,'1v -ostali'!$A$14:AD$517,AE$3,FALSE)</f>
        <v>0</v>
      </c>
      <c r="AF160" s="47">
        <f t="shared" si="21"/>
        <v>0</v>
      </c>
      <c r="AG160" s="47">
        <f>VLOOKUP($A160,'1v -ostali'!$A$14:AD$517,AG$3,FALSE)/12</f>
        <v>0</v>
      </c>
      <c r="AH160" s="47">
        <f>VLOOKUP($A160,'1v -ostali'!$A$14:AD$517,AH$3,FALSE)</f>
        <v>0</v>
      </c>
      <c r="AI160" s="47">
        <f t="shared" si="22"/>
        <v>0</v>
      </c>
      <c r="AJ160" s="47">
        <f t="shared" si="23"/>
        <v>0</v>
      </c>
      <c r="AK160" s="47">
        <f>+IFERROR(AI160*(100+'1v -ostali'!$C$6)/100,"")</f>
        <v>0</v>
      </c>
      <c r="AL160" s="47">
        <f>+IFERROR(AJ160*(100+'1v -ostali'!$C$6)/100,"")</f>
        <v>0</v>
      </c>
    </row>
    <row r="161" spans="1:38" x14ac:dyDescent="0.2">
      <c r="A161">
        <f>+IF(MAX(A$5:A160)+1&lt;=A$1,A160+1,0)</f>
        <v>0</v>
      </c>
      <c r="B161" s="276">
        <f t="shared" si="24"/>
        <v>0</v>
      </c>
      <c r="C161">
        <f t="shared" si="25"/>
        <v>0</v>
      </c>
      <c r="D161" s="452">
        <f t="shared" si="26"/>
        <v>0</v>
      </c>
      <c r="E161">
        <f>IF(A161=0,0,+VLOOKUP($A161,'1v -ostali'!$A$14:$R$517,E$3,FALSE))</f>
        <v>0</v>
      </c>
      <c r="G161">
        <f>+VLOOKUP($A161,'1v -ostali'!$A$14:$R$517,G$3,FALSE)</f>
        <v>0</v>
      </c>
      <c r="H161">
        <f>+VLOOKUP($A161,'1v -ostali'!$A$14:$R$517,H$3,FALSE)</f>
        <v>0</v>
      </c>
      <c r="I161">
        <f>+VLOOKUP($A161,'1v -ostali'!$A$14:R$517,I$3,FALSE)</f>
        <v>0</v>
      </c>
      <c r="J161">
        <f>+VLOOKUP($A161,'1v -ostali'!$A$14:R$517,J$3,FALSE)</f>
        <v>0</v>
      </c>
      <c r="K161">
        <f>+VLOOKUP($A161,'1v -ostali'!$A$14:R$517,K$3,FALSE)</f>
        <v>0</v>
      </c>
      <c r="L161" t="str">
        <f>+IF(K161&gt;0,VLOOKUP($A161,'1v -ostali'!$A$14:R$517,L$3,FALSE),"")</f>
        <v/>
      </c>
      <c r="M161" t="str">
        <f>+IF(K161&gt;0,VLOOKUP($A161,'1v -ostali'!$A$14:R$517,M$3,FALSE),"")</f>
        <v/>
      </c>
      <c r="N161">
        <f>+VLOOKUP($A161,'1v -ostali'!$A$14:R$517,K$3,FALSE)</f>
        <v>0</v>
      </c>
      <c r="O161">
        <f>IF(K161&gt;0,"",VLOOKUP($A161,'1v -ostali'!$A$14:R$517,O$3,FALSE))</f>
        <v>0</v>
      </c>
      <c r="P161">
        <f>IF(K161&gt;0,"",VLOOKUP($A161,'1v -ostali'!$A$14:R$517,P$3,FALSE))</f>
        <v>0</v>
      </c>
      <c r="T161" s="47">
        <f>VLOOKUP($A161,'1v -ostali'!$A$14:AD$517,T$3,FALSE)</f>
        <v>0</v>
      </c>
      <c r="U161" s="47">
        <f>VLOOKUP($A161,'1v -ostali'!$A$14:AD$517,U$3,FALSE)</f>
        <v>0</v>
      </c>
      <c r="V161" s="47">
        <f t="shared" si="19"/>
        <v>0</v>
      </c>
      <c r="W161" s="47">
        <f>VLOOKUP($A161,'1v -ostali'!$A$14:AD$517,W$3,FALSE)/12</f>
        <v>0</v>
      </c>
      <c r="X161" s="47">
        <f>VLOOKUP($A161,'1v -ostali'!$A$14:AD$517,X$3,FALSE)</f>
        <v>0</v>
      </c>
      <c r="Y161" s="47">
        <f>VLOOKUP($A161,'1v -ostali'!$A$14:AD$517,Y$3,FALSE)</f>
        <v>0</v>
      </c>
      <c r="Z161" s="47">
        <f>VLOOKUP($A161,'1v -ostali'!$A$14:AD$517,Z$3,FALSE)</f>
        <v>0</v>
      </c>
      <c r="AA161" s="47">
        <f t="shared" si="20"/>
        <v>0</v>
      </c>
      <c r="AB161" s="47">
        <f>VLOOKUP($A161,'1v -ostali'!$A$14:AD$517,AB$3,FALSE)/12</f>
        <v>0</v>
      </c>
      <c r="AC161" s="47">
        <f>VLOOKUP($A161,'1v -ostali'!$A$14:AD$517,AC$3,FALSE)</f>
        <v>0</v>
      </c>
      <c r="AD161" s="47">
        <f>VLOOKUP($A161,'1v -ostali'!$A$14:AD$517,AD$3,FALSE)</f>
        <v>0</v>
      </c>
      <c r="AE161" s="47">
        <f>VLOOKUP($A161,'1v -ostali'!$A$14:AD$517,AE$3,FALSE)</f>
        <v>0</v>
      </c>
      <c r="AF161" s="47">
        <f t="shared" si="21"/>
        <v>0</v>
      </c>
      <c r="AG161" s="47">
        <f>VLOOKUP($A161,'1v -ostali'!$A$14:AD$517,AG$3,FALSE)/12</f>
        <v>0</v>
      </c>
      <c r="AH161" s="47">
        <f>VLOOKUP($A161,'1v -ostali'!$A$14:AD$517,AH$3,FALSE)</f>
        <v>0</v>
      </c>
      <c r="AI161" s="47">
        <f t="shared" si="22"/>
        <v>0</v>
      </c>
      <c r="AJ161" s="47">
        <f t="shared" si="23"/>
        <v>0</v>
      </c>
      <c r="AK161" s="47">
        <f>+IFERROR(AI161*(100+'1v -ostali'!$C$6)/100,"")</f>
        <v>0</v>
      </c>
      <c r="AL161" s="47">
        <f>+IFERROR(AJ161*(100+'1v -ostali'!$C$6)/100,"")</f>
        <v>0</v>
      </c>
    </row>
    <row r="162" spans="1:38" x14ac:dyDescent="0.2">
      <c r="A162">
        <f>+IF(MAX(A$5:A161)+1&lt;=A$1,A161+1,0)</f>
        <v>0</v>
      </c>
      <c r="B162" s="276">
        <f t="shared" si="24"/>
        <v>0</v>
      </c>
      <c r="C162">
        <f t="shared" si="25"/>
        <v>0</v>
      </c>
      <c r="D162" s="452">
        <f t="shared" si="26"/>
        <v>0</v>
      </c>
      <c r="E162">
        <f>IF(A162=0,0,+VLOOKUP($A162,'1v -ostali'!$A$14:$R$517,E$3,FALSE))</f>
        <v>0</v>
      </c>
      <c r="G162">
        <f>+VLOOKUP($A162,'1v -ostali'!$A$14:$R$517,G$3,FALSE)</f>
        <v>0</v>
      </c>
      <c r="H162">
        <f>+VLOOKUP($A162,'1v -ostali'!$A$14:$R$517,H$3,FALSE)</f>
        <v>0</v>
      </c>
      <c r="I162">
        <f>+VLOOKUP($A162,'1v -ostali'!$A$14:R$517,I$3,FALSE)</f>
        <v>0</v>
      </c>
      <c r="J162">
        <f>+VLOOKUP($A162,'1v -ostali'!$A$14:R$517,J$3,FALSE)</f>
        <v>0</v>
      </c>
      <c r="K162">
        <f>+VLOOKUP($A162,'1v -ostali'!$A$14:R$517,K$3,FALSE)</f>
        <v>0</v>
      </c>
      <c r="L162" t="str">
        <f>+IF(K162&gt;0,VLOOKUP($A162,'1v -ostali'!$A$14:R$517,L$3,FALSE),"")</f>
        <v/>
      </c>
      <c r="M162" t="str">
        <f>+IF(K162&gt;0,VLOOKUP($A162,'1v -ostali'!$A$14:R$517,M$3,FALSE),"")</f>
        <v/>
      </c>
      <c r="N162">
        <f>+VLOOKUP($A162,'1v -ostali'!$A$14:R$517,K$3,FALSE)</f>
        <v>0</v>
      </c>
      <c r="O162">
        <f>IF(K162&gt;0,"",VLOOKUP($A162,'1v -ostali'!$A$14:R$517,O$3,FALSE))</f>
        <v>0</v>
      </c>
      <c r="P162">
        <f>IF(K162&gt;0,"",VLOOKUP($A162,'1v -ostali'!$A$14:R$517,P$3,FALSE))</f>
        <v>0</v>
      </c>
      <c r="T162" s="47">
        <f>VLOOKUP($A162,'1v -ostali'!$A$14:AD$517,T$3,FALSE)</f>
        <v>0</v>
      </c>
      <c r="U162" s="47">
        <f>VLOOKUP($A162,'1v -ostali'!$A$14:AD$517,U$3,FALSE)</f>
        <v>0</v>
      </c>
      <c r="V162" s="47">
        <f t="shared" si="19"/>
        <v>0</v>
      </c>
      <c r="W162" s="47">
        <f>VLOOKUP($A162,'1v -ostali'!$A$14:AD$517,W$3,FALSE)/12</f>
        <v>0</v>
      </c>
      <c r="X162" s="47">
        <f>VLOOKUP($A162,'1v -ostali'!$A$14:AD$517,X$3,FALSE)</f>
        <v>0</v>
      </c>
      <c r="Y162" s="47">
        <f>VLOOKUP($A162,'1v -ostali'!$A$14:AD$517,Y$3,FALSE)</f>
        <v>0</v>
      </c>
      <c r="Z162" s="47">
        <f>VLOOKUP($A162,'1v -ostali'!$A$14:AD$517,Z$3,FALSE)</f>
        <v>0</v>
      </c>
      <c r="AA162" s="47">
        <f t="shared" si="20"/>
        <v>0</v>
      </c>
      <c r="AB162" s="47">
        <f>VLOOKUP($A162,'1v -ostali'!$A$14:AD$517,AB$3,FALSE)/12</f>
        <v>0</v>
      </c>
      <c r="AC162" s="47">
        <f>VLOOKUP($A162,'1v -ostali'!$A$14:AD$517,AC$3,FALSE)</f>
        <v>0</v>
      </c>
      <c r="AD162" s="47">
        <f>VLOOKUP($A162,'1v -ostali'!$A$14:AD$517,AD$3,FALSE)</f>
        <v>0</v>
      </c>
      <c r="AE162" s="47">
        <f>VLOOKUP($A162,'1v -ostali'!$A$14:AD$517,AE$3,FALSE)</f>
        <v>0</v>
      </c>
      <c r="AF162" s="47">
        <f t="shared" si="21"/>
        <v>0</v>
      </c>
      <c r="AG162" s="47">
        <f>VLOOKUP($A162,'1v -ostali'!$A$14:AD$517,AG$3,FALSE)/12</f>
        <v>0</v>
      </c>
      <c r="AH162" s="47">
        <f>VLOOKUP($A162,'1v -ostali'!$A$14:AD$517,AH$3,FALSE)</f>
        <v>0</v>
      </c>
      <c r="AI162" s="47">
        <f t="shared" si="22"/>
        <v>0</v>
      </c>
      <c r="AJ162" s="47">
        <f t="shared" si="23"/>
        <v>0</v>
      </c>
      <c r="AK162" s="47">
        <f>+IFERROR(AI162*(100+'1v -ostali'!$C$6)/100,"")</f>
        <v>0</v>
      </c>
      <c r="AL162" s="47">
        <f>+IFERROR(AJ162*(100+'1v -ostali'!$C$6)/100,"")</f>
        <v>0</v>
      </c>
    </row>
    <row r="163" spans="1:38" x14ac:dyDescent="0.2">
      <c r="A163">
        <f>+IF(MAX(A$5:A162)+1&lt;=A$1,A162+1,0)</f>
        <v>0</v>
      </c>
      <c r="B163" s="276">
        <f t="shared" si="24"/>
        <v>0</v>
      </c>
      <c r="C163">
        <f t="shared" si="25"/>
        <v>0</v>
      </c>
      <c r="D163" s="452">
        <f t="shared" si="26"/>
        <v>0</v>
      </c>
      <c r="E163">
        <f>IF(A163=0,0,+VLOOKUP($A163,'1v -ostali'!$A$14:$R$517,E$3,FALSE))</f>
        <v>0</v>
      </c>
      <c r="G163">
        <f>+VLOOKUP($A163,'1v -ostali'!$A$14:$R$517,G$3,FALSE)</f>
        <v>0</v>
      </c>
      <c r="H163">
        <f>+VLOOKUP($A163,'1v -ostali'!$A$14:$R$517,H$3,FALSE)</f>
        <v>0</v>
      </c>
      <c r="I163">
        <f>+VLOOKUP($A163,'1v -ostali'!$A$14:R$517,I$3,FALSE)</f>
        <v>0</v>
      </c>
      <c r="J163">
        <f>+VLOOKUP($A163,'1v -ostali'!$A$14:R$517,J$3,FALSE)</f>
        <v>0</v>
      </c>
      <c r="K163">
        <f>+VLOOKUP($A163,'1v -ostali'!$A$14:R$517,K$3,FALSE)</f>
        <v>0</v>
      </c>
      <c r="L163" t="str">
        <f>+IF(K163&gt;0,VLOOKUP($A163,'1v -ostali'!$A$14:R$517,L$3,FALSE),"")</f>
        <v/>
      </c>
      <c r="M163" t="str">
        <f>+IF(K163&gt;0,VLOOKUP($A163,'1v -ostali'!$A$14:R$517,M$3,FALSE),"")</f>
        <v/>
      </c>
      <c r="N163">
        <f>+VLOOKUP($A163,'1v -ostali'!$A$14:R$517,K$3,FALSE)</f>
        <v>0</v>
      </c>
      <c r="O163">
        <f>IF(K163&gt;0,"",VLOOKUP($A163,'1v -ostali'!$A$14:R$517,O$3,FALSE))</f>
        <v>0</v>
      </c>
      <c r="P163">
        <f>IF(K163&gt;0,"",VLOOKUP($A163,'1v -ostali'!$A$14:R$517,P$3,FALSE))</f>
        <v>0</v>
      </c>
      <c r="T163" s="47">
        <f>VLOOKUP($A163,'1v -ostali'!$A$14:AD$517,T$3,FALSE)</f>
        <v>0</v>
      </c>
      <c r="U163" s="47">
        <f>VLOOKUP($A163,'1v -ostali'!$A$14:AD$517,U$3,FALSE)</f>
        <v>0</v>
      </c>
      <c r="V163" s="47">
        <f t="shared" si="19"/>
        <v>0</v>
      </c>
      <c r="W163" s="47">
        <f>VLOOKUP($A163,'1v -ostali'!$A$14:AD$517,W$3,FALSE)/12</f>
        <v>0</v>
      </c>
      <c r="X163" s="47">
        <f>VLOOKUP($A163,'1v -ostali'!$A$14:AD$517,X$3,FALSE)</f>
        <v>0</v>
      </c>
      <c r="Y163" s="47">
        <f>VLOOKUP($A163,'1v -ostali'!$A$14:AD$517,Y$3,FALSE)</f>
        <v>0</v>
      </c>
      <c r="Z163" s="47">
        <f>VLOOKUP($A163,'1v -ostali'!$A$14:AD$517,Z$3,FALSE)</f>
        <v>0</v>
      </c>
      <c r="AA163" s="47">
        <f t="shared" si="20"/>
        <v>0</v>
      </c>
      <c r="AB163" s="47">
        <f>VLOOKUP($A163,'1v -ostali'!$A$14:AD$517,AB$3,FALSE)/12</f>
        <v>0</v>
      </c>
      <c r="AC163" s="47">
        <f>VLOOKUP($A163,'1v -ostali'!$A$14:AD$517,AC$3,FALSE)</f>
        <v>0</v>
      </c>
      <c r="AD163" s="47">
        <f>VLOOKUP($A163,'1v -ostali'!$A$14:AD$517,AD$3,FALSE)</f>
        <v>0</v>
      </c>
      <c r="AE163" s="47">
        <f>VLOOKUP($A163,'1v -ostali'!$A$14:AD$517,AE$3,FALSE)</f>
        <v>0</v>
      </c>
      <c r="AF163" s="47">
        <f t="shared" si="21"/>
        <v>0</v>
      </c>
      <c r="AG163" s="47">
        <f>VLOOKUP($A163,'1v -ostali'!$A$14:AD$517,AG$3,FALSE)/12</f>
        <v>0</v>
      </c>
      <c r="AH163" s="47">
        <f>VLOOKUP($A163,'1v -ostali'!$A$14:AD$517,AH$3,FALSE)</f>
        <v>0</v>
      </c>
      <c r="AI163" s="47">
        <f t="shared" si="22"/>
        <v>0</v>
      </c>
      <c r="AJ163" s="47">
        <f t="shared" si="23"/>
        <v>0</v>
      </c>
      <c r="AK163" s="47">
        <f>+IFERROR(AI163*(100+'1v -ostali'!$C$6)/100,"")</f>
        <v>0</v>
      </c>
      <c r="AL163" s="47">
        <f>+IFERROR(AJ163*(100+'1v -ostali'!$C$6)/100,"")</f>
        <v>0</v>
      </c>
    </row>
    <row r="164" spans="1:38" x14ac:dyDescent="0.2">
      <c r="A164">
        <f>+IF(MAX(A$5:A163)+1&lt;=A$1,A163+1,0)</f>
        <v>0</v>
      </c>
      <c r="B164" s="276">
        <f t="shared" si="24"/>
        <v>0</v>
      </c>
      <c r="C164">
        <f t="shared" si="25"/>
        <v>0</v>
      </c>
      <c r="D164" s="452">
        <f t="shared" si="26"/>
        <v>0</v>
      </c>
      <c r="E164">
        <f>IF(A164=0,0,+VLOOKUP($A164,'1v -ostali'!$A$14:$R$517,E$3,FALSE))</f>
        <v>0</v>
      </c>
      <c r="G164">
        <f>+VLOOKUP($A164,'1v -ostali'!$A$14:$R$517,G$3,FALSE)</f>
        <v>0</v>
      </c>
      <c r="H164">
        <f>+VLOOKUP($A164,'1v -ostali'!$A$14:$R$517,H$3,FALSE)</f>
        <v>0</v>
      </c>
      <c r="I164">
        <f>+VLOOKUP($A164,'1v -ostali'!$A$14:R$517,I$3,FALSE)</f>
        <v>0</v>
      </c>
      <c r="J164">
        <f>+VLOOKUP($A164,'1v -ostali'!$A$14:R$517,J$3,FALSE)</f>
        <v>0</v>
      </c>
      <c r="K164">
        <f>+VLOOKUP($A164,'1v -ostali'!$A$14:R$517,K$3,FALSE)</f>
        <v>0</v>
      </c>
      <c r="L164" t="str">
        <f>+IF(K164&gt;0,VLOOKUP($A164,'1v -ostali'!$A$14:R$517,L$3,FALSE),"")</f>
        <v/>
      </c>
      <c r="M164" t="str">
        <f>+IF(K164&gt;0,VLOOKUP($A164,'1v -ostali'!$A$14:R$517,M$3,FALSE),"")</f>
        <v/>
      </c>
      <c r="N164">
        <f>+VLOOKUP($A164,'1v -ostali'!$A$14:R$517,K$3,FALSE)</f>
        <v>0</v>
      </c>
      <c r="O164">
        <f>IF(K164&gt;0,"",VLOOKUP($A164,'1v -ostali'!$A$14:R$517,O$3,FALSE))</f>
        <v>0</v>
      </c>
      <c r="P164">
        <f>IF(K164&gt;0,"",VLOOKUP($A164,'1v -ostali'!$A$14:R$517,P$3,FALSE))</f>
        <v>0</v>
      </c>
      <c r="T164" s="47">
        <f>VLOOKUP($A164,'1v -ostali'!$A$14:AD$517,T$3,FALSE)</f>
        <v>0</v>
      </c>
      <c r="U164" s="47">
        <f>VLOOKUP($A164,'1v -ostali'!$A$14:AD$517,U$3,FALSE)</f>
        <v>0</v>
      </c>
      <c r="V164" s="47">
        <f t="shared" si="19"/>
        <v>0</v>
      </c>
      <c r="W164" s="47">
        <f>VLOOKUP($A164,'1v -ostali'!$A$14:AD$517,W$3,FALSE)/12</f>
        <v>0</v>
      </c>
      <c r="X164" s="47">
        <f>VLOOKUP($A164,'1v -ostali'!$A$14:AD$517,X$3,FALSE)</f>
        <v>0</v>
      </c>
      <c r="Y164" s="47">
        <f>VLOOKUP($A164,'1v -ostali'!$A$14:AD$517,Y$3,FALSE)</f>
        <v>0</v>
      </c>
      <c r="Z164" s="47">
        <f>VLOOKUP($A164,'1v -ostali'!$A$14:AD$517,Z$3,FALSE)</f>
        <v>0</v>
      </c>
      <c r="AA164" s="47">
        <f t="shared" si="20"/>
        <v>0</v>
      </c>
      <c r="AB164" s="47">
        <f>VLOOKUP($A164,'1v -ostali'!$A$14:AD$517,AB$3,FALSE)/12</f>
        <v>0</v>
      </c>
      <c r="AC164" s="47">
        <f>VLOOKUP($A164,'1v -ostali'!$A$14:AD$517,AC$3,FALSE)</f>
        <v>0</v>
      </c>
      <c r="AD164" s="47">
        <f>VLOOKUP($A164,'1v -ostali'!$A$14:AD$517,AD$3,FALSE)</f>
        <v>0</v>
      </c>
      <c r="AE164" s="47">
        <f>VLOOKUP($A164,'1v -ostali'!$A$14:AD$517,AE$3,FALSE)</f>
        <v>0</v>
      </c>
      <c r="AF164" s="47">
        <f t="shared" si="21"/>
        <v>0</v>
      </c>
      <c r="AG164" s="47">
        <f>VLOOKUP($A164,'1v -ostali'!$A$14:AD$517,AG$3,FALSE)/12</f>
        <v>0</v>
      </c>
      <c r="AH164" s="47">
        <f>VLOOKUP($A164,'1v -ostali'!$A$14:AD$517,AH$3,FALSE)</f>
        <v>0</v>
      </c>
      <c r="AI164" s="47">
        <f t="shared" si="22"/>
        <v>0</v>
      </c>
      <c r="AJ164" s="47">
        <f t="shared" si="23"/>
        <v>0</v>
      </c>
      <c r="AK164" s="47">
        <f>+IFERROR(AI164*(100+'1v -ostali'!$C$6)/100,"")</f>
        <v>0</v>
      </c>
      <c r="AL164" s="47">
        <f>+IFERROR(AJ164*(100+'1v -ostali'!$C$6)/100,"")</f>
        <v>0</v>
      </c>
    </row>
    <row r="165" spans="1:38" x14ac:dyDescent="0.2">
      <c r="A165">
        <f>+IF(MAX(A$5:A164)+1&lt;=A$1,A164+1,0)</f>
        <v>0</v>
      </c>
      <c r="B165" s="276">
        <f t="shared" si="24"/>
        <v>0</v>
      </c>
      <c r="C165">
        <f t="shared" si="25"/>
        <v>0</v>
      </c>
      <c r="D165" s="452">
        <f t="shared" si="26"/>
        <v>0</v>
      </c>
      <c r="E165">
        <f>IF(A165=0,0,+VLOOKUP($A165,'1v -ostali'!$A$14:$R$517,E$3,FALSE))</f>
        <v>0</v>
      </c>
      <c r="G165">
        <f>+VLOOKUP($A165,'1v -ostali'!$A$14:$R$517,G$3,FALSE)</f>
        <v>0</v>
      </c>
      <c r="H165">
        <f>+VLOOKUP($A165,'1v -ostali'!$A$14:$R$517,H$3,FALSE)</f>
        <v>0</v>
      </c>
      <c r="I165">
        <f>+VLOOKUP($A165,'1v -ostali'!$A$14:R$517,I$3,FALSE)</f>
        <v>0</v>
      </c>
      <c r="J165">
        <f>+VLOOKUP($A165,'1v -ostali'!$A$14:R$517,J$3,FALSE)</f>
        <v>0</v>
      </c>
      <c r="K165">
        <f>+VLOOKUP($A165,'1v -ostali'!$A$14:R$517,K$3,FALSE)</f>
        <v>0</v>
      </c>
      <c r="L165" t="str">
        <f>+IF(K165&gt;0,VLOOKUP($A165,'1v -ostali'!$A$14:R$517,L$3,FALSE),"")</f>
        <v/>
      </c>
      <c r="M165" t="str">
        <f>+IF(K165&gt;0,VLOOKUP($A165,'1v -ostali'!$A$14:R$517,M$3,FALSE),"")</f>
        <v/>
      </c>
      <c r="N165">
        <f>+VLOOKUP($A165,'1v -ostali'!$A$14:R$517,K$3,FALSE)</f>
        <v>0</v>
      </c>
      <c r="O165">
        <f>IF(K165&gt;0,"",VLOOKUP($A165,'1v -ostali'!$A$14:R$517,O$3,FALSE))</f>
        <v>0</v>
      </c>
      <c r="P165">
        <f>IF(K165&gt;0,"",VLOOKUP($A165,'1v -ostali'!$A$14:R$517,P$3,FALSE))</f>
        <v>0</v>
      </c>
      <c r="T165" s="47">
        <f>VLOOKUP($A165,'1v -ostali'!$A$14:AD$517,T$3,FALSE)</f>
        <v>0</v>
      </c>
      <c r="U165" s="47">
        <f>VLOOKUP($A165,'1v -ostali'!$A$14:AD$517,U$3,FALSE)</f>
        <v>0</v>
      </c>
      <c r="V165" s="47">
        <f t="shared" si="19"/>
        <v>0</v>
      </c>
      <c r="W165" s="47">
        <f>VLOOKUP($A165,'1v -ostali'!$A$14:AD$517,W$3,FALSE)/12</f>
        <v>0</v>
      </c>
      <c r="X165" s="47">
        <f>VLOOKUP($A165,'1v -ostali'!$A$14:AD$517,X$3,FALSE)</f>
        <v>0</v>
      </c>
      <c r="Y165" s="47">
        <f>VLOOKUP($A165,'1v -ostali'!$A$14:AD$517,Y$3,FALSE)</f>
        <v>0</v>
      </c>
      <c r="Z165" s="47">
        <f>VLOOKUP($A165,'1v -ostali'!$A$14:AD$517,Z$3,FALSE)</f>
        <v>0</v>
      </c>
      <c r="AA165" s="47">
        <f t="shared" si="20"/>
        <v>0</v>
      </c>
      <c r="AB165" s="47">
        <f>VLOOKUP($A165,'1v -ostali'!$A$14:AD$517,AB$3,FALSE)/12</f>
        <v>0</v>
      </c>
      <c r="AC165" s="47">
        <f>VLOOKUP($A165,'1v -ostali'!$A$14:AD$517,AC$3,FALSE)</f>
        <v>0</v>
      </c>
      <c r="AD165" s="47">
        <f>VLOOKUP($A165,'1v -ostali'!$A$14:AD$517,AD$3,FALSE)</f>
        <v>0</v>
      </c>
      <c r="AE165" s="47">
        <f>VLOOKUP($A165,'1v -ostali'!$A$14:AD$517,AE$3,FALSE)</f>
        <v>0</v>
      </c>
      <c r="AF165" s="47">
        <f t="shared" si="21"/>
        <v>0</v>
      </c>
      <c r="AG165" s="47">
        <f>VLOOKUP($A165,'1v -ostali'!$A$14:AD$517,AG$3,FALSE)/12</f>
        <v>0</v>
      </c>
      <c r="AH165" s="47">
        <f>VLOOKUP($A165,'1v -ostali'!$A$14:AD$517,AH$3,FALSE)</f>
        <v>0</v>
      </c>
      <c r="AI165" s="47">
        <f t="shared" si="22"/>
        <v>0</v>
      </c>
      <c r="AJ165" s="47">
        <f t="shared" si="23"/>
        <v>0</v>
      </c>
      <c r="AK165" s="47">
        <f>+IFERROR(AI165*(100+'1v -ostali'!$C$6)/100,"")</f>
        <v>0</v>
      </c>
      <c r="AL165" s="47">
        <f>+IFERROR(AJ165*(100+'1v -ostali'!$C$6)/100,"")</f>
        <v>0</v>
      </c>
    </row>
    <row r="166" spans="1:38" x14ac:dyDescent="0.2">
      <c r="A166">
        <f>+IF(MAX(A$5:A165)+1&lt;=A$1,A165+1,0)</f>
        <v>0</v>
      </c>
      <c r="B166" s="276">
        <f t="shared" si="24"/>
        <v>0</v>
      </c>
      <c r="C166">
        <f t="shared" si="25"/>
        <v>0</v>
      </c>
      <c r="D166" s="452">
        <f t="shared" si="26"/>
        <v>0</v>
      </c>
      <c r="E166">
        <f>IF(A166=0,0,+VLOOKUP($A166,'1v -ostali'!$A$14:$R$517,E$3,FALSE))</f>
        <v>0</v>
      </c>
      <c r="G166">
        <f>+VLOOKUP($A166,'1v -ostali'!$A$14:$R$517,G$3,FALSE)</f>
        <v>0</v>
      </c>
      <c r="H166">
        <f>+VLOOKUP($A166,'1v -ostali'!$A$14:$R$517,H$3,FALSE)</f>
        <v>0</v>
      </c>
      <c r="I166">
        <f>+VLOOKUP($A166,'1v -ostali'!$A$14:R$517,I$3,FALSE)</f>
        <v>0</v>
      </c>
      <c r="J166">
        <f>+VLOOKUP($A166,'1v -ostali'!$A$14:R$517,J$3,FALSE)</f>
        <v>0</v>
      </c>
      <c r="K166">
        <f>+VLOOKUP($A166,'1v -ostali'!$A$14:R$517,K$3,FALSE)</f>
        <v>0</v>
      </c>
      <c r="L166" t="str">
        <f>+IF(K166&gt;0,VLOOKUP($A166,'1v -ostali'!$A$14:R$517,L$3,FALSE),"")</f>
        <v/>
      </c>
      <c r="M166" t="str">
        <f>+IF(K166&gt;0,VLOOKUP($A166,'1v -ostali'!$A$14:R$517,M$3,FALSE),"")</f>
        <v/>
      </c>
      <c r="N166">
        <f>+VLOOKUP($A166,'1v -ostali'!$A$14:R$517,K$3,FALSE)</f>
        <v>0</v>
      </c>
      <c r="O166">
        <f>IF(K166&gt;0,"",VLOOKUP($A166,'1v -ostali'!$A$14:R$517,O$3,FALSE))</f>
        <v>0</v>
      </c>
      <c r="P166">
        <f>IF(K166&gt;0,"",VLOOKUP($A166,'1v -ostali'!$A$14:R$517,P$3,FALSE))</f>
        <v>0</v>
      </c>
      <c r="T166" s="47">
        <f>VLOOKUP($A166,'1v -ostali'!$A$14:AD$517,T$3,FALSE)</f>
        <v>0</v>
      </c>
      <c r="U166" s="47">
        <f>VLOOKUP($A166,'1v -ostali'!$A$14:AD$517,U$3,FALSE)</f>
        <v>0</v>
      </c>
      <c r="V166" s="47">
        <f t="shared" si="19"/>
        <v>0</v>
      </c>
      <c r="W166" s="47">
        <f>VLOOKUP($A166,'1v -ostali'!$A$14:AD$517,W$3,FALSE)/12</f>
        <v>0</v>
      </c>
      <c r="X166" s="47">
        <f>VLOOKUP($A166,'1v -ostali'!$A$14:AD$517,X$3,FALSE)</f>
        <v>0</v>
      </c>
      <c r="Y166" s="47">
        <f>VLOOKUP($A166,'1v -ostali'!$A$14:AD$517,Y$3,FALSE)</f>
        <v>0</v>
      </c>
      <c r="Z166" s="47">
        <f>VLOOKUP($A166,'1v -ostali'!$A$14:AD$517,Z$3,FALSE)</f>
        <v>0</v>
      </c>
      <c r="AA166" s="47">
        <f t="shared" si="20"/>
        <v>0</v>
      </c>
      <c r="AB166" s="47">
        <f>VLOOKUP($A166,'1v -ostali'!$A$14:AD$517,AB$3,FALSE)/12</f>
        <v>0</v>
      </c>
      <c r="AC166" s="47">
        <f>VLOOKUP($A166,'1v -ostali'!$A$14:AD$517,AC$3,FALSE)</f>
        <v>0</v>
      </c>
      <c r="AD166" s="47">
        <f>VLOOKUP($A166,'1v -ostali'!$A$14:AD$517,AD$3,FALSE)</f>
        <v>0</v>
      </c>
      <c r="AE166" s="47">
        <f>VLOOKUP($A166,'1v -ostali'!$A$14:AD$517,AE$3,FALSE)</f>
        <v>0</v>
      </c>
      <c r="AF166" s="47">
        <f t="shared" si="21"/>
        <v>0</v>
      </c>
      <c r="AG166" s="47">
        <f>VLOOKUP($A166,'1v -ostali'!$A$14:AD$517,AG$3,FALSE)/12</f>
        <v>0</v>
      </c>
      <c r="AH166" s="47">
        <f>VLOOKUP($A166,'1v -ostali'!$A$14:AD$517,AH$3,FALSE)</f>
        <v>0</v>
      </c>
      <c r="AI166" s="47">
        <f t="shared" si="22"/>
        <v>0</v>
      </c>
      <c r="AJ166" s="47">
        <f t="shared" si="23"/>
        <v>0</v>
      </c>
      <c r="AK166" s="47">
        <f>+IFERROR(AI166*(100+'1v -ostali'!$C$6)/100,"")</f>
        <v>0</v>
      </c>
      <c r="AL166" s="47">
        <f>+IFERROR(AJ166*(100+'1v -ostali'!$C$6)/100,"")</f>
        <v>0</v>
      </c>
    </row>
    <row r="167" spans="1:38" x14ac:dyDescent="0.2">
      <c r="A167">
        <f>+IF(MAX(A$5:A166)+1&lt;=A$1,A166+1,0)</f>
        <v>0</v>
      </c>
      <c r="B167" s="276">
        <f t="shared" si="24"/>
        <v>0</v>
      </c>
      <c r="C167">
        <f t="shared" si="25"/>
        <v>0</v>
      </c>
      <c r="D167" s="452">
        <f t="shared" si="26"/>
        <v>0</v>
      </c>
      <c r="E167">
        <f>IF(A167=0,0,+VLOOKUP($A167,'1v -ostali'!$A$14:$R$517,E$3,FALSE))</f>
        <v>0</v>
      </c>
      <c r="G167">
        <f>+VLOOKUP($A167,'1v -ostali'!$A$14:$R$517,G$3,FALSE)</f>
        <v>0</v>
      </c>
      <c r="H167">
        <f>+VLOOKUP($A167,'1v -ostali'!$A$14:$R$517,H$3,FALSE)</f>
        <v>0</v>
      </c>
      <c r="I167">
        <f>+VLOOKUP($A167,'1v -ostali'!$A$14:R$517,I$3,FALSE)</f>
        <v>0</v>
      </c>
      <c r="J167">
        <f>+VLOOKUP($A167,'1v -ostali'!$A$14:R$517,J$3,FALSE)</f>
        <v>0</v>
      </c>
      <c r="K167">
        <f>+VLOOKUP($A167,'1v -ostali'!$A$14:R$517,K$3,FALSE)</f>
        <v>0</v>
      </c>
      <c r="L167" t="str">
        <f>+IF(K167&gt;0,VLOOKUP($A167,'1v -ostali'!$A$14:R$517,L$3,FALSE),"")</f>
        <v/>
      </c>
      <c r="M167" t="str">
        <f>+IF(K167&gt;0,VLOOKUP($A167,'1v -ostali'!$A$14:R$517,M$3,FALSE),"")</f>
        <v/>
      </c>
      <c r="N167">
        <f>+VLOOKUP($A167,'1v -ostali'!$A$14:R$517,K$3,FALSE)</f>
        <v>0</v>
      </c>
      <c r="O167">
        <f>IF(K167&gt;0,"",VLOOKUP($A167,'1v -ostali'!$A$14:R$517,O$3,FALSE))</f>
        <v>0</v>
      </c>
      <c r="P167">
        <f>IF(K167&gt;0,"",VLOOKUP($A167,'1v -ostali'!$A$14:R$517,P$3,FALSE))</f>
        <v>0</v>
      </c>
      <c r="T167" s="47">
        <f>VLOOKUP($A167,'1v -ostali'!$A$14:AD$517,T$3,FALSE)</f>
        <v>0</v>
      </c>
      <c r="U167" s="47">
        <f>VLOOKUP($A167,'1v -ostali'!$A$14:AD$517,U$3,FALSE)</f>
        <v>0</v>
      </c>
      <c r="V167" s="47">
        <f t="shared" si="19"/>
        <v>0</v>
      </c>
      <c r="W167" s="47">
        <f>VLOOKUP($A167,'1v -ostali'!$A$14:AD$517,W$3,FALSE)/12</f>
        <v>0</v>
      </c>
      <c r="X167" s="47">
        <f>VLOOKUP($A167,'1v -ostali'!$A$14:AD$517,X$3,FALSE)</f>
        <v>0</v>
      </c>
      <c r="Y167" s="47">
        <f>VLOOKUP($A167,'1v -ostali'!$A$14:AD$517,Y$3,FALSE)</f>
        <v>0</v>
      </c>
      <c r="Z167" s="47">
        <f>VLOOKUP($A167,'1v -ostali'!$A$14:AD$517,Z$3,FALSE)</f>
        <v>0</v>
      </c>
      <c r="AA167" s="47">
        <f t="shared" si="20"/>
        <v>0</v>
      </c>
      <c r="AB167" s="47">
        <f>VLOOKUP($A167,'1v -ostali'!$A$14:AD$517,AB$3,FALSE)/12</f>
        <v>0</v>
      </c>
      <c r="AC167" s="47">
        <f>VLOOKUP($A167,'1v -ostali'!$A$14:AD$517,AC$3,FALSE)</f>
        <v>0</v>
      </c>
      <c r="AD167" s="47">
        <f>VLOOKUP($A167,'1v -ostali'!$A$14:AD$517,AD$3,FALSE)</f>
        <v>0</v>
      </c>
      <c r="AE167" s="47">
        <f>VLOOKUP($A167,'1v -ostali'!$A$14:AD$517,AE$3,FALSE)</f>
        <v>0</v>
      </c>
      <c r="AF167" s="47">
        <f t="shared" si="21"/>
        <v>0</v>
      </c>
      <c r="AG167" s="47">
        <f>VLOOKUP($A167,'1v -ostali'!$A$14:AD$517,AG$3,FALSE)/12</f>
        <v>0</v>
      </c>
      <c r="AH167" s="47">
        <f>VLOOKUP($A167,'1v -ostali'!$A$14:AD$517,AH$3,FALSE)</f>
        <v>0</v>
      </c>
      <c r="AI167" s="47">
        <f t="shared" si="22"/>
        <v>0</v>
      </c>
      <c r="AJ167" s="47">
        <f t="shared" si="23"/>
        <v>0</v>
      </c>
      <c r="AK167" s="47">
        <f>+IFERROR(AI167*(100+'1v -ostali'!$C$6)/100,"")</f>
        <v>0</v>
      </c>
      <c r="AL167" s="47">
        <f>+IFERROR(AJ167*(100+'1v -ostali'!$C$6)/100,"")</f>
        <v>0</v>
      </c>
    </row>
    <row r="168" spans="1:38" x14ac:dyDescent="0.2">
      <c r="A168">
        <f>+IF(MAX(A$5:A167)+1&lt;=A$1,A167+1,0)</f>
        <v>0</v>
      </c>
      <c r="B168" s="276">
        <f t="shared" si="24"/>
        <v>0</v>
      </c>
      <c r="C168">
        <f t="shared" si="25"/>
        <v>0</v>
      </c>
      <c r="D168" s="452">
        <f t="shared" si="26"/>
        <v>0</v>
      </c>
      <c r="E168">
        <f>IF(A168=0,0,+VLOOKUP($A168,'1v -ostali'!$A$14:$R$517,E$3,FALSE))</f>
        <v>0</v>
      </c>
      <c r="G168">
        <f>+VLOOKUP($A168,'1v -ostali'!$A$14:$R$517,G$3,FALSE)</f>
        <v>0</v>
      </c>
      <c r="H168">
        <f>+VLOOKUP($A168,'1v -ostali'!$A$14:$R$517,H$3,FALSE)</f>
        <v>0</v>
      </c>
      <c r="I168">
        <f>+VLOOKUP($A168,'1v -ostali'!$A$14:R$517,I$3,FALSE)</f>
        <v>0</v>
      </c>
      <c r="J168">
        <f>+VLOOKUP($A168,'1v -ostali'!$A$14:R$517,J$3,FALSE)</f>
        <v>0</v>
      </c>
      <c r="K168">
        <f>+VLOOKUP($A168,'1v -ostali'!$A$14:R$517,K$3,FALSE)</f>
        <v>0</v>
      </c>
      <c r="L168" t="str">
        <f>+IF(K168&gt;0,VLOOKUP($A168,'1v -ostali'!$A$14:R$517,L$3,FALSE),"")</f>
        <v/>
      </c>
      <c r="M168" t="str">
        <f>+IF(K168&gt;0,VLOOKUP($A168,'1v -ostali'!$A$14:R$517,M$3,FALSE),"")</f>
        <v/>
      </c>
      <c r="N168">
        <f>+VLOOKUP($A168,'1v -ostali'!$A$14:R$517,K$3,FALSE)</f>
        <v>0</v>
      </c>
      <c r="O168">
        <f>IF(K168&gt;0,"",VLOOKUP($A168,'1v -ostali'!$A$14:R$517,O$3,FALSE))</f>
        <v>0</v>
      </c>
      <c r="P168">
        <f>IF(K168&gt;0,"",VLOOKUP($A168,'1v -ostali'!$A$14:R$517,P$3,FALSE))</f>
        <v>0</v>
      </c>
      <c r="T168" s="47">
        <f>VLOOKUP($A168,'1v -ostali'!$A$14:AD$517,T$3,FALSE)</f>
        <v>0</v>
      </c>
      <c r="U168" s="47">
        <f>VLOOKUP($A168,'1v -ostali'!$A$14:AD$517,U$3,FALSE)</f>
        <v>0</v>
      </c>
      <c r="V168" s="47">
        <f t="shared" si="19"/>
        <v>0</v>
      </c>
      <c r="W168" s="47">
        <f>VLOOKUP($A168,'1v -ostali'!$A$14:AD$517,W$3,FALSE)/12</f>
        <v>0</v>
      </c>
      <c r="X168" s="47">
        <f>VLOOKUP($A168,'1v -ostali'!$A$14:AD$517,X$3,FALSE)</f>
        <v>0</v>
      </c>
      <c r="Y168" s="47">
        <f>VLOOKUP($A168,'1v -ostali'!$A$14:AD$517,Y$3,FALSE)</f>
        <v>0</v>
      </c>
      <c r="Z168" s="47">
        <f>VLOOKUP($A168,'1v -ostali'!$A$14:AD$517,Z$3,FALSE)</f>
        <v>0</v>
      </c>
      <c r="AA168" s="47">
        <f t="shared" si="20"/>
        <v>0</v>
      </c>
      <c r="AB168" s="47">
        <f>VLOOKUP($A168,'1v -ostali'!$A$14:AD$517,AB$3,FALSE)/12</f>
        <v>0</v>
      </c>
      <c r="AC168" s="47">
        <f>VLOOKUP($A168,'1v -ostali'!$A$14:AD$517,AC$3,FALSE)</f>
        <v>0</v>
      </c>
      <c r="AD168" s="47">
        <f>VLOOKUP($A168,'1v -ostali'!$A$14:AD$517,AD$3,FALSE)</f>
        <v>0</v>
      </c>
      <c r="AE168" s="47">
        <f>VLOOKUP($A168,'1v -ostali'!$A$14:AD$517,AE$3,FALSE)</f>
        <v>0</v>
      </c>
      <c r="AF168" s="47">
        <f t="shared" si="21"/>
        <v>0</v>
      </c>
      <c r="AG168" s="47">
        <f>VLOOKUP($A168,'1v -ostali'!$A$14:AD$517,AG$3,FALSE)/12</f>
        <v>0</v>
      </c>
      <c r="AH168" s="47">
        <f>VLOOKUP($A168,'1v -ostali'!$A$14:AD$517,AH$3,FALSE)</f>
        <v>0</v>
      </c>
      <c r="AI168" s="47">
        <f t="shared" si="22"/>
        <v>0</v>
      </c>
      <c r="AJ168" s="47">
        <f t="shared" si="23"/>
        <v>0</v>
      </c>
      <c r="AK168" s="47">
        <f>+IFERROR(AI168*(100+'1v -ostali'!$C$6)/100,"")</f>
        <v>0</v>
      </c>
      <c r="AL168" s="47">
        <f>+IFERROR(AJ168*(100+'1v -ostali'!$C$6)/100,"")</f>
        <v>0</v>
      </c>
    </row>
    <row r="169" spans="1:38" x14ac:dyDescent="0.2">
      <c r="A169">
        <f>+IF(MAX(A$5:A168)+1&lt;=A$1,A168+1,0)</f>
        <v>0</v>
      </c>
      <c r="B169" s="276">
        <f t="shared" si="24"/>
        <v>0</v>
      </c>
      <c r="C169">
        <f t="shared" si="25"/>
        <v>0</v>
      </c>
      <c r="D169" s="452">
        <f t="shared" si="26"/>
        <v>0</v>
      </c>
      <c r="E169">
        <f>IF(A169=0,0,+VLOOKUP($A169,'1v -ostali'!$A$14:$R$517,E$3,FALSE))</f>
        <v>0</v>
      </c>
      <c r="G169">
        <f>+VLOOKUP($A169,'1v -ostali'!$A$14:$R$517,G$3,FALSE)</f>
        <v>0</v>
      </c>
      <c r="H169">
        <f>+VLOOKUP($A169,'1v -ostali'!$A$14:$R$517,H$3,FALSE)</f>
        <v>0</v>
      </c>
      <c r="I169">
        <f>+VLOOKUP($A169,'1v -ostali'!$A$14:R$517,I$3,FALSE)</f>
        <v>0</v>
      </c>
      <c r="J169">
        <f>+VLOOKUP($A169,'1v -ostali'!$A$14:R$517,J$3,FALSE)</f>
        <v>0</v>
      </c>
      <c r="K169">
        <f>+VLOOKUP($A169,'1v -ostali'!$A$14:R$517,K$3,FALSE)</f>
        <v>0</v>
      </c>
      <c r="L169" t="str">
        <f>+IF(K169&gt;0,VLOOKUP($A169,'1v -ostali'!$A$14:R$517,L$3,FALSE),"")</f>
        <v/>
      </c>
      <c r="M169" t="str">
        <f>+IF(K169&gt;0,VLOOKUP($A169,'1v -ostali'!$A$14:R$517,M$3,FALSE),"")</f>
        <v/>
      </c>
      <c r="N169">
        <f>+VLOOKUP($A169,'1v -ostali'!$A$14:R$517,K$3,FALSE)</f>
        <v>0</v>
      </c>
      <c r="O169">
        <f>IF(K169&gt;0,"",VLOOKUP($A169,'1v -ostali'!$A$14:R$517,O$3,FALSE))</f>
        <v>0</v>
      </c>
      <c r="P169">
        <f>IF(K169&gt;0,"",VLOOKUP($A169,'1v -ostali'!$A$14:R$517,P$3,FALSE))</f>
        <v>0</v>
      </c>
      <c r="T169" s="47">
        <f>VLOOKUP($A169,'1v -ostali'!$A$14:AD$517,T$3,FALSE)</f>
        <v>0</v>
      </c>
      <c r="U169" s="47">
        <f>VLOOKUP($A169,'1v -ostali'!$A$14:AD$517,U$3,FALSE)</f>
        <v>0</v>
      </c>
      <c r="V169" s="47">
        <f t="shared" si="19"/>
        <v>0</v>
      </c>
      <c r="W169" s="47">
        <f>VLOOKUP($A169,'1v -ostali'!$A$14:AD$517,W$3,FALSE)/12</f>
        <v>0</v>
      </c>
      <c r="X169" s="47">
        <f>VLOOKUP($A169,'1v -ostali'!$A$14:AD$517,X$3,FALSE)</f>
        <v>0</v>
      </c>
      <c r="Y169" s="47">
        <f>VLOOKUP($A169,'1v -ostali'!$A$14:AD$517,Y$3,FALSE)</f>
        <v>0</v>
      </c>
      <c r="Z169" s="47">
        <f>VLOOKUP($A169,'1v -ostali'!$A$14:AD$517,Z$3,FALSE)</f>
        <v>0</v>
      </c>
      <c r="AA169" s="47">
        <f t="shared" si="20"/>
        <v>0</v>
      </c>
      <c r="AB169" s="47">
        <f>VLOOKUP($A169,'1v -ostali'!$A$14:AD$517,AB$3,FALSE)/12</f>
        <v>0</v>
      </c>
      <c r="AC169" s="47">
        <f>VLOOKUP($A169,'1v -ostali'!$A$14:AD$517,AC$3,FALSE)</f>
        <v>0</v>
      </c>
      <c r="AD169" s="47">
        <f>VLOOKUP($A169,'1v -ostali'!$A$14:AD$517,AD$3,FALSE)</f>
        <v>0</v>
      </c>
      <c r="AE169" s="47">
        <f>VLOOKUP($A169,'1v -ostali'!$A$14:AD$517,AE$3,FALSE)</f>
        <v>0</v>
      </c>
      <c r="AF169" s="47">
        <f t="shared" si="21"/>
        <v>0</v>
      </c>
      <c r="AG169" s="47">
        <f>VLOOKUP($A169,'1v -ostali'!$A$14:AD$517,AG$3,FALSE)/12</f>
        <v>0</v>
      </c>
      <c r="AH169" s="47">
        <f>VLOOKUP($A169,'1v -ostali'!$A$14:AD$517,AH$3,FALSE)</f>
        <v>0</v>
      </c>
      <c r="AI169" s="47">
        <f t="shared" si="22"/>
        <v>0</v>
      </c>
      <c r="AJ169" s="47">
        <f t="shared" si="23"/>
        <v>0</v>
      </c>
      <c r="AK169" s="47">
        <f>+IFERROR(AI169*(100+'1v -ostali'!$C$6)/100,"")</f>
        <v>0</v>
      </c>
      <c r="AL169" s="47">
        <f>+IFERROR(AJ169*(100+'1v -ostali'!$C$6)/100,"")</f>
        <v>0</v>
      </c>
    </row>
    <row r="170" spans="1:38" x14ac:dyDescent="0.2">
      <c r="A170">
        <f>+IF(MAX(A$5:A169)+1&lt;=A$1,A169+1,0)</f>
        <v>0</v>
      </c>
      <c r="B170" s="276">
        <f t="shared" si="24"/>
        <v>0</v>
      </c>
      <c r="C170">
        <f t="shared" si="25"/>
        <v>0</v>
      </c>
      <c r="D170" s="452">
        <f t="shared" si="26"/>
        <v>0</v>
      </c>
      <c r="E170">
        <f>IF(A170=0,0,+VLOOKUP($A170,'1v -ostali'!$A$14:$R$517,E$3,FALSE))</f>
        <v>0</v>
      </c>
      <c r="G170">
        <f>+VLOOKUP($A170,'1v -ostali'!$A$14:$R$517,G$3,FALSE)</f>
        <v>0</v>
      </c>
      <c r="H170">
        <f>+VLOOKUP($A170,'1v -ostali'!$A$14:$R$517,H$3,FALSE)</f>
        <v>0</v>
      </c>
      <c r="I170">
        <f>+VLOOKUP($A170,'1v -ostali'!$A$14:R$517,I$3,FALSE)</f>
        <v>0</v>
      </c>
      <c r="J170">
        <f>+VLOOKUP($A170,'1v -ostali'!$A$14:R$517,J$3,FALSE)</f>
        <v>0</v>
      </c>
      <c r="K170">
        <f>+VLOOKUP($A170,'1v -ostali'!$A$14:R$517,K$3,FALSE)</f>
        <v>0</v>
      </c>
      <c r="L170" t="str">
        <f>+IF(K170&gt;0,VLOOKUP($A170,'1v -ostali'!$A$14:R$517,L$3,FALSE),"")</f>
        <v/>
      </c>
      <c r="M170" t="str">
        <f>+IF(K170&gt;0,VLOOKUP($A170,'1v -ostali'!$A$14:R$517,M$3,FALSE),"")</f>
        <v/>
      </c>
      <c r="N170">
        <f>+VLOOKUP($A170,'1v -ostali'!$A$14:R$517,K$3,FALSE)</f>
        <v>0</v>
      </c>
      <c r="O170">
        <f>IF(K170&gt;0,"",VLOOKUP($A170,'1v -ostali'!$A$14:R$517,O$3,FALSE))</f>
        <v>0</v>
      </c>
      <c r="P170">
        <f>IF(K170&gt;0,"",VLOOKUP($A170,'1v -ostali'!$A$14:R$517,P$3,FALSE))</f>
        <v>0</v>
      </c>
      <c r="T170" s="47">
        <f>VLOOKUP($A170,'1v -ostali'!$A$14:AD$517,T$3,FALSE)</f>
        <v>0</v>
      </c>
      <c r="U170" s="47">
        <f>VLOOKUP($A170,'1v -ostali'!$A$14:AD$517,U$3,FALSE)</f>
        <v>0</v>
      </c>
      <c r="V170" s="47">
        <f t="shared" si="19"/>
        <v>0</v>
      </c>
      <c r="W170" s="47">
        <f>VLOOKUP($A170,'1v -ostali'!$A$14:AD$517,W$3,FALSE)/12</f>
        <v>0</v>
      </c>
      <c r="X170" s="47">
        <f>VLOOKUP($A170,'1v -ostali'!$A$14:AD$517,X$3,FALSE)</f>
        <v>0</v>
      </c>
      <c r="Y170" s="47">
        <f>VLOOKUP($A170,'1v -ostali'!$A$14:AD$517,Y$3,FALSE)</f>
        <v>0</v>
      </c>
      <c r="Z170" s="47">
        <f>VLOOKUP($A170,'1v -ostali'!$A$14:AD$517,Z$3,FALSE)</f>
        <v>0</v>
      </c>
      <c r="AA170" s="47">
        <f t="shared" si="20"/>
        <v>0</v>
      </c>
      <c r="AB170" s="47">
        <f>VLOOKUP($A170,'1v -ostali'!$A$14:AD$517,AB$3,FALSE)/12</f>
        <v>0</v>
      </c>
      <c r="AC170" s="47">
        <f>VLOOKUP($A170,'1v -ostali'!$A$14:AD$517,AC$3,FALSE)</f>
        <v>0</v>
      </c>
      <c r="AD170" s="47">
        <f>VLOOKUP($A170,'1v -ostali'!$A$14:AD$517,AD$3,FALSE)</f>
        <v>0</v>
      </c>
      <c r="AE170" s="47">
        <f>VLOOKUP($A170,'1v -ostali'!$A$14:AD$517,AE$3,FALSE)</f>
        <v>0</v>
      </c>
      <c r="AF170" s="47">
        <f t="shared" si="21"/>
        <v>0</v>
      </c>
      <c r="AG170" s="47">
        <f>VLOOKUP($A170,'1v -ostali'!$A$14:AD$517,AG$3,FALSE)/12</f>
        <v>0</v>
      </c>
      <c r="AH170" s="47">
        <f>VLOOKUP($A170,'1v -ostali'!$A$14:AD$517,AH$3,FALSE)</f>
        <v>0</v>
      </c>
      <c r="AI170" s="47">
        <f t="shared" si="22"/>
        <v>0</v>
      </c>
      <c r="AJ170" s="47">
        <f t="shared" si="23"/>
        <v>0</v>
      </c>
      <c r="AK170" s="47">
        <f>+IFERROR(AI170*(100+'1v -ostali'!$C$6)/100,"")</f>
        <v>0</v>
      </c>
      <c r="AL170" s="47">
        <f>+IFERROR(AJ170*(100+'1v -ostali'!$C$6)/100,"")</f>
        <v>0</v>
      </c>
    </row>
    <row r="171" spans="1:38" x14ac:dyDescent="0.2">
      <c r="A171">
        <f>+IF(MAX(A$5:A170)+1&lt;=A$1,A170+1,0)</f>
        <v>0</v>
      </c>
      <c r="B171" s="276">
        <f t="shared" si="24"/>
        <v>0</v>
      </c>
      <c r="C171">
        <f t="shared" si="25"/>
        <v>0</v>
      </c>
      <c r="D171" s="452">
        <f t="shared" si="26"/>
        <v>0</v>
      </c>
      <c r="E171">
        <f>IF(A171=0,0,+VLOOKUP($A171,'1v -ostali'!$A$14:$R$517,E$3,FALSE))</f>
        <v>0</v>
      </c>
      <c r="G171">
        <f>+VLOOKUP($A171,'1v -ostali'!$A$14:$R$517,G$3,FALSE)</f>
        <v>0</v>
      </c>
      <c r="H171">
        <f>+VLOOKUP($A171,'1v -ostali'!$A$14:$R$517,H$3,FALSE)</f>
        <v>0</v>
      </c>
      <c r="I171">
        <f>+VLOOKUP($A171,'1v -ostali'!$A$14:R$517,I$3,FALSE)</f>
        <v>0</v>
      </c>
      <c r="J171">
        <f>+VLOOKUP($A171,'1v -ostali'!$A$14:R$517,J$3,FALSE)</f>
        <v>0</v>
      </c>
      <c r="K171">
        <f>+VLOOKUP($A171,'1v -ostali'!$A$14:R$517,K$3,FALSE)</f>
        <v>0</v>
      </c>
      <c r="L171" t="str">
        <f>+IF(K171&gt;0,VLOOKUP($A171,'1v -ostali'!$A$14:R$517,L$3,FALSE),"")</f>
        <v/>
      </c>
      <c r="M171" t="str">
        <f>+IF(K171&gt;0,VLOOKUP($A171,'1v -ostali'!$A$14:R$517,M$3,FALSE),"")</f>
        <v/>
      </c>
      <c r="N171">
        <f>+VLOOKUP($A171,'1v -ostali'!$A$14:R$517,K$3,FALSE)</f>
        <v>0</v>
      </c>
      <c r="O171">
        <f>IF(K171&gt;0,"",VLOOKUP($A171,'1v -ostali'!$A$14:R$517,O$3,FALSE))</f>
        <v>0</v>
      </c>
      <c r="P171">
        <f>IF(K171&gt;0,"",VLOOKUP($A171,'1v -ostali'!$A$14:R$517,P$3,FALSE))</f>
        <v>0</v>
      </c>
      <c r="T171" s="47">
        <f>VLOOKUP($A171,'1v -ostali'!$A$14:AD$517,T$3,FALSE)</f>
        <v>0</v>
      </c>
      <c r="U171" s="47">
        <f>VLOOKUP($A171,'1v -ostali'!$A$14:AD$517,U$3,FALSE)</f>
        <v>0</v>
      </c>
      <c r="V171" s="47">
        <f t="shared" si="19"/>
        <v>0</v>
      </c>
      <c r="W171" s="47">
        <f>VLOOKUP($A171,'1v -ostali'!$A$14:AD$517,W$3,FALSE)/12</f>
        <v>0</v>
      </c>
      <c r="X171" s="47">
        <f>VLOOKUP($A171,'1v -ostali'!$A$14:AD$517,X$3,FALSE)</f>
        <v>0</v>
      </c>
      <c r="Y171" s="47">
        <f>VLOOKUP($A171,'1v -ostali'!$A$14:AD$517,Y$3,FALSE)</f>
        <v>0</v>
      </c>
      <c r="Z171" s="47">
        <f>VLOOKUP($A171,'1v -ostali'!$A$14:AD$517,Z$3,FALSE)</f>
        <v>0</v>
      </c>
      <c r="AA171" s="47">
        <f t="shared" si="20"/>
        <v>0</v>
      </c>
      <c r="AB171" s="47">
        <f>VLOOKUP($A171,'1v -ostali'!$A$14:AD$517,AB$3,FALSE)/12</f>
        <v>0</v>
      </c>
      <c r="AC171" s="47">
        <f>VLOOKUP($A171,'1v -ostali'!$A$14:AD$517,AC$3,FALSE)</f>
        <v>0</v>
      </c>
      <c r="AD171" s="47">
        <f>VLOOKUP($A171,'1v -ostali'!$A$14:AD$517,AD$3,FALSE)</f>
        <v>0</v>
      </c>
      <c r="AE171" s="47">
        <f>VLOOKUP($A171,'1v -ostali'!$A$14:AD$517,AE$3,FALSE)</f>
        <v>0</v>
      </c>
      <c r="AF171" s="47">
        <f t="shared" si="21"/>
        <v>0</v>
      </c>
      <c r="AG171" s="47">
        <f>VLOOKUP($A171,'1v -ostali'!$A$14:AD$517,AG$3,FALSE)/12</f>
        <v>0</v>
      </c>
      <c r="AH171" s="47">
        <f>VLOOKUP($A171,'1v -ostali'!$A$14:AD$517,AH$3,FALSE)</f>
        <v>0</v>
      </c>
      <c r="AI171" s="47">
        <f t="shared" si="22"/>
        <v>0</v>
      </c>
      <c r="AJ171" s="47">
        <f t="shared" si="23"/>
        <v>0</v>
      </c>
      <c r="AK171" s="47">
        <f>+IFERROR(AI171*(100+'1v -ostali'!$C$6)/100,"")</f>
        <v>0</v>
      </c>
      <c r="AL171" s="47">
        <f>+IFERROR(AJ171*(100+'1v -ostali'!$C$6)/100,"")</f>
        <v>0</v>
      </c>
    </row>
    <row r="172" spans="1:38" x14ac:dyDescent="0.2">
      <c r="A172">
        <f>+IF(MAX(A$5:A171)+1&lt;=A$1,A171+1,0)</f>
        <v>0</v>
      </c>
      <c r="B172" s="276">
        <f t="shared" si="24"/>
        <v>0</v>
      </c>
      <c r="C172">
        <f t="shared" si="25"/>
        <v>0</v>
      </c>
      <c r="D172" s="452">
        <f t="shared" si="26"/>
        <v>0</v>
      </c>
      <c r="E172">
        <f>IF(A172=0,0,+VLOOKUP($A172,'1v -ostali'!$A$14:$R$517,E$3,FALSE))</f>
        <v>0</v>
      </c>
      <c r="G172">
        <f>+VLOOKUP($A172,'1v -ostali'!$A$14:$R$517,G$3,FALSE)</f>
        <v>0</v>
      </c>
      <c r="H172">
        <f>+VLOOKUP($A172,'1v -ostali'!$A$14:$R$517,H$3,FALSE)</f>
        <v>0</v>
      </c>
      <c r="I172">
        <f>+VLOOKUP($A172,'1v -ostali'!$A$14:R$517,I$3,FALSE)</f>
        <v>0</v>
      </c>
      <c r="J172">
        <f>+VLOOKUP($A172,'1v -ostali'!$A$14:R$517,J$3,FALSE)</f>
        <v>0</v>
      </c>
      <c r="K172">
        <f>+VLOOKUP($A172,'1v -ostali'!$A$14:R$517,K$3,FALSE)</f>
        <v>0</v>
      </c>
      <c r="L172" t="str">
        <f>+IF(K172&gt;0,VLOOKUP($A172,'1v -ostali'!$A$14:R$517,L$3,FALSE),"")</f>
        <v/>
      </c>
      <c r="M172" t="str">
        <f>+IF(K172&gt;0,VLOOKUP($A172,'1v -ostali'!$A$14:R$517,M$3,FALSE),"")</f>
        <v/>
      </c>
      <c r="N172">
        <f>+VLOOKUP($A172,'1v -ostali'!$A$14:R$517,K$3,FALSE)</f>
        <v>0</v>
      </c>
      <c r="O172">
        <f>IF(K172&gt;0,"",VLOOKUP($A172,'1v -ostali'!$A$14:R$517,O$3,FALSE))</f>
        <v>0</v>
      </c>
      <c r="P172">
        <f>IF(K172&gt;0,"",VLOOKUP($A172,'1v -ostali'!$A$14:R$517,P$3,FALSE))</f>
        <v>0</v>
      </c>
      <c r="T172" s="47">
        <f>VLOOKUP($A172,'1v -ostali'!$A$14:AD$517,T$3,FALSE)</f>
        <v>0</v>
      </c>
      <c r="U172" s="47">
        <f>VLOOKUP($A172,'1v -ostali'!$A$14:AD$517,U$3,FALSE)</f>
        <v>0</v>
      </c>
      <c r="V172" s="47">
        <f t="shared" si="19"/>
        <v>0</v>
      </c>
      <c r="W172" s="47">
        <f>VLOOKUP($A172,'1v -ostali'!$A$14:AD$517,W$3,FALSE)/12</f>
        <v>0</v>
      </c>
      <c r="X172" s="47">
        <f>VLOOKUP($A172,'1v -ostali'!$A$14:AD$517,X$3,FALSE)</f>
        <v>0</v>
      </c>
      <c r="Y172" s="47">
        <f>VLOOKUP($A172,'1v -ostali'!$A$14:AD$517,Y$3,FALSE)</f>
        <v>0</v>
      </c>
      <c r="Z172" s="47">
        <f>VLOOKUP($A172,'1v -ostali'!$A$14:AD$517,Z$3,FALSE)</f>
        <v>0</v>
      </c>
      <c r="AA172" s="47">
        <f t="shared" si="20"/>
        <v>0</v>
      </c>
      <c r="AB172" s="47">
        <f>VLOOKUP($A172,'1v -ostali'!$A$14:AD$517,AB$3,FALSE)/12</f>
        <v>0</v>
      </c>
      <c r="AC172" s="47">
        <f>VLOOKUP($A172,'1v -ostali'!$A$14:AD$517,AC$3,FALSE)</f>
        <v>0</v>
      </c>
      <c r="AD172" s="47">
        <f>VLOOKUP($A172,'1v -ostali'!$A$14:AD$517,AD$3,FALSE)</f>
        <v>0</v>
      </c>
      <c r="AE172" s="47">
        <f>VLOOKUP($A172,'1v -ostali'!$A$14:AD$517,AE$3,FALSE)</f>
        <v>0</v>
      </c>
      <c r="AF172" s="47">
        <f t="shared" si="21"/>
        <v>0</v>
      </c>
      <c r="AG172" s="47">
        <f>VLOOKUP($A172,'1v -ostali'!$A$14:AD$517,AG$3,FALSE)/12</f>
        <v>0</v>
      </c>
      <c r="AH172" s="47">
        <f>VLOOKUP($A172,'1v -ostali'!$A$14:AD$517,AH$3,FALSE)</f>
        <v>0</v>
      </c>
      <c r="AI172" s="47">
        <f t="shared" si="22"/>
        <v>0</v>
      </c>
      <c r="AJ172" s="47">
        <f t="shared" si="23"/>
        <v>0</v>
      </c>
      <c r="AK172" s="47">
        <f>+IFERROR(AI172*(100+'1v -ostali'!$C$6)/100,"")</f>
        <v>0</v>
      </c>
      <c r="AL172" s="47">
        <f>+IFERROR(AJ172*(100+'1v -ostali'!$C$6)/100,"")</f>
        <v>0</v>
      </c>
    </row>
    <row r="173" spans="1:38" x14ac:dyDescent="0.2">
      <c r="A173">
        <f>+IF(MAX(A$5:A172)+1&lt;=A$1,A172+1,0)</f>
        <v>0</v>
      </c>
      <c r="B173" s="276">
        <f t="shared" si="24"/>
        <v>0</v>
      </c>
      <c r="C173">
        <f t="shared" si="25"/>
        <v>0</v>
      </c>
      <c r="D173" s="452">
        <f t="shared" si="26"/>
        <v>0</v>
      </c>
      <c r="E173">
        <f>IF(A173=0,0,+VLOOKUP($A173,'1v -ostali'!$A$14:$R$517,E$3,FALSE))</f>
        <v>0</v>
      </c>
      <c r="G173">
        <f>+VLOOKUP($A173,'1v -ostali'!$A$14:$R$517,G$3,FALSE)</f>
        <v>0</v>
      </c>
      <c r="H173">
        <f>+VLOOKUP($A173,'1v -ostali'!$A$14:$R$517,H$3,FALSE)</f>
        <v>0</v>
      </c>
      <c r="I173">
        <f>+VLOOKUP($A173,'1v -ostali'!$A$14:R$517,I$3,FALSE)</f>
        <v>0</v>
      </c>
      <c r="J173">
        <f>+VLOOKUP($A173,'1v -ostali'!$A$14:R$517,J$3,FALSE)</f>
        <v>0</v>
      </c>
      <c r="K173">
        <f>+VLOOKUP($A173,'1v -ostali'!$A$14:R$517,K$3,FALSE)</f>
        <v>0</v>
      </c>
      <c r="L173" t="str">
        <f>+IF(K173&gt;0,VLOOKUP($A173,'1v -ostali'!$A$14:R$517,L$3,FALSE),"")</f>
        <v/>
      </c>
      <c r="M173" t="str">
        <f>+IF(K173&gt;0,VLOOKUP($A173,'1v -ostali'!$A$14:R$517,M$3,FALSE),"")</f>
        <v/>
      </c>
      <c r="N173">
        <f>+VLOOKUP($A173,'1v -ostali'!$A$14:R$517,K$3,FALSE)</f>
        <v>0</v>
      </c>
      <c r="O173">
        <f>IF(K173&gt;0,"",VLOOKUP($A173,'1v -ostali'!$A$14:R$517,O$3,FALSE))</f>
        <v>0</v>
      </c>
      <c r="P173">
        <f>IF(K173&gt;0,"",VLOOKUP($A173,'1v -ostali'!$A$14:R$517,P$3,FALSE))</f>
        <v>0</v>
      </c>
      <c r="T173" s="47">
        <f>VLOOKUP($A173,'1v -ostali'!$A$14:AD$517,T$3,FALSE)</f>
        <v>0</v>
      </c>
      <c r="U173" s="47">
        <f>VLOOKUP($A173,'1v -ostali'!$A$14:AD$517,U$3,FALSE)</f>
        <v>0</v>
      </c>
      <c r="V173" s="47">
        <f t="shared" si="19"/>
        <v>0</v>
      </c>
      <c r="W173" s="47">
        <f>VLOOKUP($A173,'1v -ostali'!$A$14:AD$517,W$3,FALSE)/12</f>
        <v>0</v>
      </c>
      <c r="X173" s="47">
        <f>VLOOKUP($A173,'1v -ostali'!$A$14:AD$517,X$3,FALSE)</f>
        <v>0</v>
      </c>
      <c r="Y173" s="47">
        <f>VLOOKUP($A173,'1v -ostali'!$A$14:AD$517,Y$3,FALSE)</f>
        <v>0</v>
      </c>
      <c r="Z173" s="47">
        <f>VLOOKUP($A173,'1v -ostali'!$A$14:AD$517,Z$3,FALSE)</f>
        <v>0</v>
      </c>
      <c r="AA173" s="47">
        <f t="shared" si="20"/>
        <v>0</v>
      </c>
      <c r="AB173" s="47">
        <f>VLOOKUP($A173,'1v -ostali'!$A$14:AD$517,AB$3,FALSE)/12</f>
        <v>0</v>
      </c>
      <c r="AC173" s="47">
        <f>VLOOKUP($A173,'1v -ostali'!$A$14:AD$517,AC$3,FALSE)</f>
        <v>0</v>
      </c>
      <c r="AD173" s="47">
        <f>VLOOKUP($A173,'1v -ostali'!$A$14:AD$517,AD$3,FALSE)</f>
        <v>0</v>
      </c>
      <c r="AE173" s="47">
        <f>VLOOKUP($A173,'1v -ostali'!$A$14:AD$517,AE$3,FALSE)</f>
        <v>0</v>
      </c>
      <c r="AF173" s="47">
        <f t="shared" si="21"/>
        <v>0</v>
      </c>
      <c r="AG173" s="47">
        <f>VLOOKUP($A173,'1v -ostali'!$A$14:AD$517,AG$3,FALSE)/12</f>
        <v>0</v>
      </c>
      <c r="AH173" s="47">
        <f>VLOOKUP($A173,'1v -ostali'!$A$14:AD$517,AH$3,FALSE)</f>
        <v>0</v>
      </c>
      <c r="AI173" s="47">
        <f t="shared" si="22"/>
        <v>0</v>
      </c>
      <c r="AJ173" s="47">
        <f t="shared" si="23"/>
        <v>0</v>
      </c>
      <c r="AK173" s="47">
        <f>+IFERROR(AI173*(100+'1v -ostali'!$C$6)/100,"")</f>
        <v>0</v>
      </c>
      <c r="AL173" s="47">
        <f>+IFERROR(AJ173*(100+'1v -ostali'!$C$6)/100,"")</f>
        <v>0</v>
      </c>
    </row>
    <row r="174" spans="1:38" x14ac:dyDescent="0.2">
      <c r="A174">
        <f>+IF(MAX(A$5:A173)+1&lt;=A$1,A173+1,0)</f>
        <v>0</v>
      </c>
      <c r="B174" s="276">
        <f t="shared" si="24"/>
        <v>0</v>
      </c>
      <c r="C174">
        <f t="shared" si="25"/>
        <v>0</v>
      </c>
      <c r="D174" s="452">
        <f t="shared" si="26"/>
        <v>0</v>
      </c>
      <c r="E174">
        <f>IF(A174=0,0,+VLOOKUP($A174,'1v -ostali'!$A$14:$R$517,E$3,FALSE))</f>
        <v>0</v>
      </c>
      <c r="G174">
        <f>+VLOOKUP($A174,'1v -ostali'!$A$14:$R$517,G$3,FALSE)</f>
        <v>0</v>
      </c>
      <c r="H174">
        <f>+VLOOKUP($A174,'1v -ostali'!$A$14:$R$517,H$3,FALSE)</f>
        <v>0</v>
      </c>
      <c r="I174">
        <f>+VLOOKUP($A174,'1v -ostali'!$A$14:R$517,I$3,FALSE)</f>
        <v>0</v>
      </c>
      <c r="J174">
        <f>+VLOOKUP($A174,'1v -ostali'!$A$14:R$517,J$3,FALSE)</f>
        <v>0</v>
      </c>
      <c r="K174">
        <f>+VLOOKUP($A174,'1v -ostali'!$A$14:R$517,K$3,FALSE)</f>
        <v>0</v>
      </c>
      <c r="L174" t="str">
        <f>+IF(K174&gt;0,VLOOKUP($A174,'1v -ostali'!$A$14:R$517,L$3,FALSE),"")</f>
        <v/>
      </c>
      <c r="M174" t="str">
        <f>+IF(K174&gt;0,VLOOKUP($A174,'1v -ostali'!$A$14:R$517,M$3,FALSE),"")</f>
        <v/>
      </c>
      <c r="N174">
        <f>+VLOOKUP($A174,'1v -ostali'!$A$14:R$517,K$3,FALSE)</f>
        <v>0</v>
      </c>
      <c r="O174">
        <f>IF(K174&gt;0,"",VLOOKUP($A174,'1v -ostali'!$A$14:R$517,O$3,FALSE))</f>
        <v>0</v>
      </c>
      <c r="P174">
        <f>IF(K174&gt;0,"",VLOOKUP($A174,'1v -ostali'!$A$14:R$517,P$3,FALSE))</f>
        <v>0</v>
      </c>
      <c r="T174" s="47">
        <f>VLOOKUP($A174,'1v -ostali'!$A$14:AD$517,T$3,FALSE)</f>
        <v>0</v>
      </c>
      <c r="U174" s="47">
        <f>VLOOKUP($A174,'1v -ostali'!$A$14:AD$517,U$3,FALSE)</f>
        <v>0</v>
      </c>
      <c r="V174" s="47">
        <f t="shared" si="19"/>
        <v>0</v>
      </c>
      <c r="W174" s="47">
        <f>VLOOKUP($A174,'1v -ostali'!$A$14:AD$517,W$3,FALSE)/12</f>
        <v>0</v>
      </c>
      <c r="X174" s="47">
        <f>VLOOKUP($A174,'1v -ostali'!$A$14:AD$517,X$3,FALSE)</f>
        <v>0</v>
      </c>
      <c r="Y174" s="47">
        <f>VLOOKUP($A174,'1v -ostali'!$A$14:AD$517,Y$3,FALSE)</f>
        <v>0</v>
      </c>
      <c r="Z174" s="47">
        <f>VLOOKUP($A174,'1v -ostali'!$A$14:AD$517,Z$3,FALSE)</f>
        <v>0</v>
      </c>
      <c r="AA174" s="47">
        <f t="shared" si="20"/>
        <v>0</v>
      </c>
      <c r="AB174" s="47">
        <f>VLOOKUP($A174,'1v -ostali'!$A$14:AD$517,AB$3,FALSE)/12</f>
        <v>0</v>
      </c>
      <c r="AC174" s="47">
        <f>VLOOKUP($A174,'1v -ostali'!$A$14:AD$517,AC$3,FALSE)</f>
        <v>0</v>
      </c>
      <c r="AD174" s="47">
        <f>VLOOKUP($A174,'1v -ostali'!$A$14:AD$517,AD$3,FALSE)</f>
        <v>0</v>
      </c>
      <c r="AE174" s="47">
        <f>VLOOKUP($A174,'1v -ostali'!$A$14:AD$517,AE$3,FALSE)</f>
        <v>0</v>
      </c>
      <c r="AF174" s="47">
        <f t="shared" si="21"/>
        <v>0</v>
      </c>
      <c r="AG174" s="47">
        <f>VLOOKUP($A174,'1v -ostali'!$A$14:AD$517,AG$3,FALSE)/12</f>
        <v>0</v>
      </c>
      <c r="AH174" s="47">
        <f>VLOOKUP($A174,'1v -ostali'!$A$14:AD$517,AH$3,FALSE)</f>
        <v>0</v>
      </c>
      <c r="AI174" s="47">
        <f t="shared" si="22"/>
        <v>0</v>
      </c>
      <c r="AJ174" s="47">
        <f t="shared" si="23"/>
        <v>0</v>
      </c>
      <c r="AK174" s="47">
        <f>+IFERROR(AI174*(100+'1v -ostali'!$C$6)/100,"")</f>
        <v>0</v>
      </c>
      <c r="AL174" s="47">
        <f>+IFERROR(AJ174*(100+'1v -ostali'!$C$6)/100,"")</f>
        <v>0</v>
      </c>
    </row>
    <row r="175" spans="1:38" x14ac:dyDescent="0.2">
      <c r="A175">
        <f>+IF(MAX(A$5:A174)+1&lt;=A$1,A174+1,0)</f>
        <v>0</v>
      </c>
      <c r="B175" s="276">
        <f t="shared" si="24"/>
        <v>0</v>
      </c>
      <c r="C175">
        <f t="shared" si="25"/>
        <v>0</v>
      </c>
      <c r="D175" s="452">
        <f t="shared" si="26"/>
        <v>0</v>
      </c>
      <c r="E175">
        <f>IF(A175=0,0,+VLOOKUP($A175,'1v -ostali'!$A$14:$R$517,E$3,FALSE))</f>
        <v>0</v>
      </c>
      <c r="G175">
        <f>+VLOOKUP($A175,'1v -ostali'!$A$14:$R$517,G$3,FALSE)</f>
        <v>0</v>
      </c>
      <c r="H175">
        <f>+VLOOKUP($A175,'1v -ostali'!$A$14:$R$517,H$3,FALSE)</f>
        <v>0</v>
      </c>
      <c r="I175">
        <f>+VLOOKUP($A175,'1v -ostali'!$A$14:R$517,I$3,FALSE)</f>
        <v>0</v>
      </c>
      <c r="J175">
        <f>+VLOOKUP($A175,'1v -ostali'!$A$14:R$517,J$3,FALSE)</f>
        <v>0</v>
      </c>
      <c r="K175">
        <f>+VLOOKUP($A175,'1v -ostali'!$A$14:R$517,K$3,FALSE)</f>
        <v>0</v>
      </c>
      <c r="L175" t="str">
        <f>+IF(K175&gt;0,VLOOKUP($A175,'1v -ostali'!$A$14:R$517,L$3,FALSE),"")</f>
        <v/>
      </c>
      <c r="M175" t="str">
        <f>+IF(K175&gt;0,VLOOKUP($A175,'1v -ostali'!$A$14:R$517,M$3,FALSE),"")</f>
        <v/>
      </c>
      <c r="N175">
        <f>+VLOOKUP($A175,'1v -ostali'!$A$14:R$517,K$3,FALSE)</f>
        <v>0</v>
      </c>
      <c r="O175">
        <f>IF(K175&gt;0,"",VLOOKUP($A175,'1v -ostali'!$A$14:R$517,O$3,FALSE))</f>
        <v>0</v>
      </c>
      <c r="P175">
        <f>IF(K175&gt;0,"",VLOOKUP($A175,'1v -ostali'!$A$14:R$517,P$3,FALSE))</f>
        <v>0</v>
      </c>
      <c r="T175" s="47">
        <f>VLOOKUP($A175,'1v -ostali'!$A$14:AD$517,T$3,FALSE)</f>
        <v>0</v>
      </c>
      <c r="U175" s="47">
        <f>VLOOKUP($A175,'1v -ostali'!$A$14:AD$517,U$3,FALSE)</f>
        <v>0</v>
      </c>
      <c r="V175" s="47">
        <f t="shared" si="19"/>
        <v>0</v>
      </c>
      <c r="W175" s="47">
        <f>VLOOKUP($A175,'1v -ostali'!$A$14:AD$517,W$3,FALSE)/12</f>
        <v>0</v>
      </c>
      <c r="X175" s="47">
        <f>VLOOKUP($A175,'1v -ostali'!$A$14:AD$517,X$3,FALSE)</f>
        <v>0</v>
      </c>
      <c r="Y175" s="47">
        <f>VLOOKUP($A175,'1v -ostali'!$A$14:AD$517,Y$3,FALSE)</f>
        <v>0</v>
      </c>
      <c r="Z175" s="47">
        <f>VLOOKUP($A175,'1v -ostali'!$A$14:AD$517,Z$3,FALSE)</f>
        <v>0</v>
      </c>
      <c r="AA175" s="47">
        <f t="shared" si="20"/>
        <v>0</v>
      </c>
      <c r="AB175" s="47">
        <f>VLOOKUP($A175,'1v -ostali'!$A$14:AD$517,AB$3,FALSE)/12</f>
        <v>0</v>
      </c>
      <c r="AC175" s="47">
        <f>VLOOKUP($A175,'1v -ostali'!$A$14:AD$517,AC$3,FALSE)</f>
        <v>0</v>
      </c>
      <c r="AD175" s="47">
        <f>VLOOKUP($A175,'1v -ostali'!$A$14:AD$517,AD$3,FALSE)</f>
        <v>0</v>
      </c>
      <c r="AE175" s="47">
        <f>VLOOKUP($A175,'1v -ostali'!$A$14:AD$517,AE$3,FALSE)</f>
        <v>0</v>
      </c>
      <c r="AF175" s="47">
        <f t="shared" si="21"/>
        <v>0</v>
      </c>
      <c r="AG175" s="47">
        <f>VLOOKUP($A175,'1v -ostali'!$A$14:AD$517,AG$3,FALSE)/12</f>
        <v>0</v>
      </c>
      <c r="AH175" s="47">
        <f>VLOOKUP($A175,'1v -ostali'!$A$14:AD$517,AH$3,FALSE)</f>
        <v>0</v>
      </c>
      <c r="AI175" s="47">
        <f t="shared" si="22"/>
        <v>0</v>
      </c>
      <c r="AJ175" s="47">
        <f t="shared" si="23"/>
        <v>0</v>
      </c>
      <c r="AK175" s="47">
        <f>+IFERROR(AI175*(100+'1v -ostali'!$C$6)/100,"")</f>
        <v>0</v>
      </c>
      <c r="AL175" s="47">
        <f>+IFERROR(AJ175*(100+'1v -ostali'!$C$6)/100,"")</f>
        <v>0</v>
      </c>
    </row>
    <row r="176" spans="1:38" x14ac:dyDescent="0.2">
      <c r="A176">
        <f>+IF(MAX(A$5:A175)+1&lt;=A$1,A175+1,0)</f>
        <v>0</v>
      </c>
      <c r="B176" s="276">
        <f t="shared" si="24"/>
        <v>0</v>
      </c>
      <c r="C176">
        <f t="shared" si="25"/>
        <v>0</v>
      </c>
      <c r="D176" s="452">
        <f t="shared" si="26"/>
        <v>0</v>
      </c>
      <c r="E176">
        <f>IF(A176=0,0,+VLOOKUP($A176,'1v -ostali'!$A$14:$R$517,E$3,FALSE))</f>
        <v>0</v>
      </c>
      <c r="G176">
        <f>+VLOOKUP($A176,'1v -ostali'!$A$14:$R$517,G$3,FALSE)</f>
        <v>0</v>
      </c>
      <c r="H176">
        <f>+VLOOKUP($A176,'1v -ostali'!$A$14:$R$517,H$3,FALSE)</f>
        <v>0</v>
      </c>
      <c r="I176">
        <f>+VLOOKUP($A176,'1v -ostali'!$A$14:R$517,I$3,FALSE)</f>
        <v>0</v>
      </c>
      <c r="J176">
        <f>+VLOOKUP($A176,'1v -ostali'!$A$14:R$517,J$3,FALSE)</f>
        <v>0</v>
      </c>
      <c r="K176">
        <f>+VLOOKUP($A176,'1v -ostali'!$A$14:R$517,K$3,FALSE)</f>
        <v>0</v>
      </c>
      <c r="L176" t="str">
        <f>+IF(K176&gt;0,VLOOKUP($A176,'1v -ostali'!$A$14:R$517,L$3,FALSE),"")</f>
        <v/>
      </c>
      <c r="M176" t="str">
        <f>+IF(K176&gt;0,VLOOKUP($A176,'1v -ostali'!$A$14:R$517,M$3,FALSE),"")</f>
        <v/>
      </c>
      <c r="N176">
        <f>+VLOOKUP($A176,'1v -ostali'!$A$14:R$517,K$3,FALSE)</f>
        <v>0</v>
      </c>
      <c r="O176">
        <f>IF(K176&gt;0,"",VLOOKUP($A176,'1v -ostali'!$A$14:R$517,O$3,FALSE))</f>
        <v>0</v>
      </c>
      <c r="P176">
        <f>IF(K176&gt;0,"",VLOOKUP($A176,'1v -ostali'!$A$14:R$517,P$3,FALSE))</f>
        <v>0</v>
      </c>
      <c r="T176" s="47">
        <f>VLOOKUP($A176,'1v -ostali'!$A$14:AD$517,T$3,FALSE)</f>
        <v>0</v>
      </c>
      <c r="U176" s="47">
        <f>VLOOKUP($A176,'1v -ostali'!$A$14:AD$517,U$3,FALSE)</f>
        <v>0</v>
      </c>
      <c r="V176" s="47">
        <f t="shared" si="19"/>
        <v>0</v>
      </c>
      <c r="W176" s="47">
        <f>VLOOKUP($A176,'1v -ostali'!$A$14:AD$517,W$3,FALSE)/12</f>
        <v>0</v>
      </c>
      <c r="X176" s="47">
        <f>VLOOKUP($A176,'1v -ostali'!$A$14:AD$517,X$3,FALSE)</f>
        <v>0</v>
      </c>
      <c r="Y176" s="47">
        <f>VLOOKUP($A176,'1v -ostali'!$A$14:AD$517,Y$3,FALSE)</f>
        <v>0</v>
      </c>
      <c r="Z176" s="47">
        <f>VLOOKUP($A176,'1v -ostali'!$A$14:AD$517,Z$3,FALSE)</f>
        <v>0</v>
      </c>
      <c r="AA176" s="47">
        <f t="shared" si="20"/>
        <v>0</v>
      </c>
      <c r="AB176" s="47">
        <f>VLOOKUP($A176,'1v -ostali'!$A$14:AD$517,AB$3,FALSE)/12</f>
        <v>0</v>
      </c>
      <c r="AC176" s="47">
        <f>VLOOKUP($A176,'1v -ostali'!$A$14:AD$517,AC$3,FALSE)</f>
        <v>0</v>
      </c>
      <c r="AD176" s="47">
        <f>VLOOKUP($A176,'1v -ostali'!$A$14:AD$517,AD$3,FALSE)</f>
        <v>0</v>
      </c>
      <c r="AE176" s="47">
        <f>VLOOKUP($A176,'1v -ostali'!$A$14:AD$517,AE$3,FALSE)</f>
        <v>0</v>
      </c>
      <c r="AF176" s="47">
        <f t="shared" si="21"/>
        <v>0</v>
      </c>
      <c r="AG176" s="47">
        <f>VLOOKUP($A176,'1v -ostali'!$A$14:AD$517,AG$3,FALSE)/12</f>
        <v>0</v>
      </c>
      <c r="AH176" s="47">
        <f>VLOOKUP($A176,'1v -ostali'!$A$14:AD$517,AH$3,FALSE)</f>
        <v>0</v>
      </c>
      <c r="AI176" s="47">
        <f t="shared" si="22"/>
        <v>0</v>
      </c>
      <c r="AJ176" s="47">
        <f t="shared" si="23"/>
        <v>0</v>
      </c>
      <c r="AK176" s="47">
        <f>+IFERROR(AI176*(100+'1v -ostali'!$C$6)/100,"")</f>
        <v>0</v>
      </c>
      <c r="AL176" s="47">
        <f>+IFERROR(AJ176*(100+'1v -ostali'!$C$6)/100,"")</f>
        <v>0</v>
      </c>
    </row>
    <row r="177" spans="1:38" x14ac:dyDescent="0.2">
      <c r="A177">
        <f>+IF(MAX(A$5:A176)+1&lt;=A$1,A176+1,0)</f>
        <v>0</v>
      </c>
      <c r="B177" s="276">
        <f t="shared" si="24"/>
        <v>0</v>
      </c>
      <c r="C177">
        <f t="shared" si="25"/>
        <v>0</v>
      </c>
      <c r="D177" s="452">
        <f t="shared" si="26"/>
        <v>0</v>
      </c>
      <c r="E177">
        <f>IF(A177=0,0,+VLOOKUP($A177,'1v -ostali'!$A$14:$R$517,E$3,FALSE))</f>
        <v>0</v>
      </c>
      <c r="G177">
        <f>+VLOOKUP($A177,'1v -ostali'!$A$14:$R$517,G$3,FALSE)</f>
        <v>0</v>
      </c>
      <c r="H177">
        <f>+VLOOKUP($A177,'1v -ostali'!$A$14:$R$517,H$3,FALSE)</f>
        <v>0</v>
      </c>
      <c r="I177">
        <f>+VLOOKUP($A177,'1v -ostali'!$A$14:R$517,I$3,FALSE)</f>
        <v>0</v>
      </c>
      <c r="J177">
        <f>+VLOOKUP($A177,'1v -ostali'!$A$14:R$517,J$3,FALSE)</f>
        <v>0</v>
      </c>
      <c r="K177">
        <f>+VLOOKUP($A177,'1v -ostali'!$A$14:R$517,K$3,FALSE)</f>
        <v>0</v>
      </c>
      <c r="L177" t="str">
        <f>+IF(K177&gt;0,VLOOKUP($A177,'1v -ostali'!$A$14:R$517,L$3,FALSE),"")</f>
        <v/>
      </c>
      <c r="M177" t="str">
        <f>+IF(K177&gt;0,VLOOKUP($A177,'1v -ostali'!$A$14:R$517,M$3,FALSE),"")</f>
        <v/>
      </c>
      <c r="N177">
        <f>+VLOOKUP($A177,'1v -ostali'!$A$14:R$517,K$3,FALSE)</f>
        <v>0</v>
      </c>
      <c r="O177">
        <f>IF(K177&gt;0,"",VLOOKUP($A177,'1v -ostali'!$A$14:R$517,O$3,FALSE))</f>
        <v>0</v>
      </c>
      <c r="P177">
        <f>IF(K177&gt;0,"",VLOOKUP($A177,'1v -ostali'!$A$14:R$517,P$3,FALSE))</f>
        <v>0</v>
      </c>
      <c r="T177" s="47">
        <f>VLOOKUP($A177,'1v -ostali'!$A$14:AD$517,T$3,FALSE)</f>
        <v>0</v>
      </c>
      <c r="U177" s="47">
        <f>VLOOKUP($A177,'1v -ostali'!$A$14:AD$517,U$3,FALSE)</f>
        <v>0</v>
      </c>
      <c r="V177" s="47">
        <f t="shared" si="19"/>
        <v>0</v>
      </c>
      <c r="W177" s="47">
        <f>VLOOKUP($A177,'1v -ostali'!$A$14:AD$517,W$3,FALSE)/12</f>
        <v>0</v>
      </c>
      <c r="X177" s="47">
        <f>VLOOKUP($A177,'1v -ostali'!$A$14:AD$517,X$3,FALSE)</f>
        <v>0</v>
      </c>
      <c r="Y177" s="47">
        <f>VLOOKUP($A177,'1v -ostali'!$A$14:AD$517,Y$3,FALSE)</f>
        <v>0</v>
      </c>
      <c r="Z177" s="47">
        <f>VLOOKUP($A177,'1v -ostali'!$A$14:AD$517,Z$3,FALSE)</f>
        <v>0</v>
      </c>
      <c r="AA177" s="47">
        <f t="shared" si="20"/>
        <v>0</v>
      </c>
      <c r="AB177" s="47">
        <f>VLOOKUP($A177,'1v -ostali'!$A$14:AD$517,AB$3,FALSE)/12</f>
        <v>0</v>
      </c>
      <c r="AC177" s="47">
        <f>VLOOKUP($A177,'1v -ostali'!$A$14:AD$517,AC$3,FALSE)</f>
        <v>0</v>
      </c>
      <c r="AD177" s="47">
        <f>VLOOKUP($A177,'1v -ostali'!$A$14:AD$517,AD$3,FALSE)</f>
        <v>0</v>
      </c>
      <c r="AE177" s="47">
        <f>VLOOKUP($A177,'1v -ostali'!$A$14:AD$517,AE$3,FALSE)</f>
        <v>0</v>
      </c>
      <c r="AF177" s="47">
        <f t="shared" si="21"/>
        <v>0</v>
      </c>
      <c r="AG177" s="47">
        <f>VLOOKUP($A177,'1v -ostali'!$A$14:AD$517,AG$3,FALSE)/12</f>
        <v>0</v>
      </c>
      <c r="AH177" s="47">
        <f>VLOOKUP($A177,'1v -ostali'!$A$14:AD$517,AH$3,FALSE)</f>
        <v>0</v>
      </c>
      <c r="AI177" s="47">
        <f t="shared" si="22"/>
        <v>0</v>
      </c>
      <c r="AJ177" s="47">
        <f t="shared" si="23"/>
        <v>0</v>
      </c>
      <c r="AK177" s="47">
        <f>+IFERROR(AI177*(100+'1v -ostali'!$C$6)/100,"")</f>
        <v>0</v>
      </c>
      <c r="AL177" s="47">
        <f>+IFERROR(AJ177*(100+'1v -ostali'!$C$6)/100,"")</f>
        <v>0</v>
      </c>
    </row>
    <row r="178" spans="1:38" x14ac:dyDescent="0.2">
      <c r="A178">
        <f>+IF(MAX(A$5:A177)+1&lt;=A$1,A177+1,0)</f>
        <v>0</v>
      </c>
      <c r="B178" s="276">
        <f t="shared" si="24"/>
        <v>0</v>
      </c>
      <c r="C178">
        <f t="shared" si="25"/>
        <v>0</v>
      </c>
      <c r="D178" s="452">
        <f t="shared" si="26"/>
        <v>0</v>
      </c>
      <c r="E178">
        <f>IF(A178=0,0,+VLOOKUP($A178,'1v -ostali'!$A$14:$R$517,E$3,FALSE))</f>
        <v>0</v>
      </c>
      <c r="G178">
        <f>+VLOOKUP($A178,'1v -ostali'!$A$14:$R$517,G$3,FALSE)</f>
        <v>0</v>
      </c>
      <c r="H178">
        <f>+VLOOKUP($A178,'1v -ostali'!$A$14:$R$517,H$3,FALSE)</f>
        <v>0</v>
      </c>
      <c r="I178">
        <f>+VLOOKUP($A178,'1v -ostali'!$A$14:R$517,I$3,FALSE)</f>
        <v>0</v>
      </c>
      <c r="J178">
        <f>+VLOOKUP($A178,'1v -ostali'!$A$14:R$517,J$3,FALSE)</f>
        <v>0</v>
      </c>
      <c r="K178">
        <f>+VLOOKUP($A178,'1v -ostali'!$A$14:R$517,K$3,FALSE)</f>
        <v>0</v>
      </c>
      <c r="L178" t="str">
        <f>+IF(K178&gt;0,VLOOKUP($A178,'1v -ostali'!$A$14:R$517,L$3,FALSE),"")</f>
        <v/>
      </c>
      <c r="M178" t="str">
        <f>+IF(K178&gt;0,VLOOKUP($A178,'1v -ostali'!$A$14:R$517,M$3,FALSE),"")</f>
        <v/>
      </c>
      <c r="N178">
        <f>+VLOOKUP($A178,'1v -ostali'!$A$14:R$517,K$3,FALSE)</f>
        <v>0</v>
      </c>
      <c r="O178">
        <f>IF(K178&gt;0,"",VLOOKUP($A178,'1v -ostali'!$A$14:R$517,O$3,FALSE))</f>
        <v>0</v>
      </c>
      <c r="P178">
        <f>IF(K178&gt;0,"",VLOOKUP($A178,'1v -ostali'!$A$14:R$517,P$3,FALSE))</f>
        <v>0</v>
      </c>
      <c r="T178" s="47">
        <f>VLOOKUP($A178,'1v -ostali'!$A$14:AD$517,T$3,FALSE)</f>
        <v>0</v>
      </c>
      <c r="U178" s="47">
        <f>VLOOKUP($A178,'1v -ostali'!$A$14:AD$517,U$3,FALSE)</f>
        <v>0</v>
      </c>
      <c r="V178" s="47">
        <f t="shared" si="19"/>
        <v>0</v>
      </c>
      <c r="W178" s="47">
        <f>VLOOKUP($A178,'1v -ostali'!$A$14:AD$517,W$3,FALSE)/12</f>
        <v>0</v>
      </c>
      <c r="X178" s="47">
        <f>VLOOKUP($A178,'1v -ostali'!$A$14:AD$517,X$3,FALSE)</f>
        <v>0</v>
      </c>
      <c r="Y178" s="47">
        <f>VLOOKUP($A178,'1v -ostali'!$A$14:AD$517,Y$3,FALSE)</f>
        <v>0</v>
      </c>
      <c r="Z178" s="47">
        <f>VLOOKUP($A178,'1v -ostali'!$A$14:AD$517,Z$3,FALSE)</f>
        <v>0</v>
      </c>
      <c r="AA178" s="47">
        <f t="shared" si="20"/>
        <v>0</v>
      </c>
      <c r="AB178" s="47">
        <f>VLOOKUP($A178,'1v -ostali'!$A$14:AD$517,AB$3,FALSE)/12</f>
        <v>0</v>
      </c>
      <c r="AC178" s="47">
        <f>VLOOKUP($A178,'1v -ostali'!$A$14:AD$517,AC$3,FALSE)</f>
        <v>0</v>
      </c>
      <c r="AD178" s="47">
        <f>VLOOKUP($A178,'1v -ostali'!$A$14:AD$517,AD$3,FALSE)</f>
        <v>0</v>
      </c>
      <c r="AE178" s="47">
        <f>VLOOKUP($A178,'1v -ostali'!$A$14:AD$517,AE$3,FALSE)</f>
        <v>0</v>
      </c>
      <c r="AF178" s="47">
        <f t="shared" si="21"/>
        <v>0</v>
      </c>
      <c r="AG178" s="47">
        <f>VLOOKUP($A178,'1v -ostali'!$A$14:AD$517,AG$3,FALSE)/12</f>
        <v>0</v>
      </c>
      <c r="AH178" s="47">
        <f>VLOOKUP($A178,'1v -ostali'!$A$14:AD$517,AH$3,FALSE)</f>
        <v>0</v>
      </c>
      <c r="AI178" s="47">
        <f t="shared" si="22"/>
        <v>0</v>
      </c>
      <c r="AJ178" s="47">
        <f t="shared" si="23"/>
        <v>0</v>
      </c>
      <c r="AK178" s="47">
        <f>+IFERROR(AI178*(100+'1v -ostali'!$C$6)/100,"")</f>
        <v>0</v>
      </c>
      <c r="AL178" s="47">
        <f>+IFERROR(AJ178*(100+'1v -ostali'!$C$6)/100,"")</f>
        <v>0</v>
      </c>
    </row>
    <row r="179" spans="1:38" x14ac:dyDescent="0.2">
      <c r="A179">
        <f>+IF(MAX(A$5:A178)+1&lt;=A$1,A178+1,0)</f>
        <v>0</v>
      </c>
      <c r="B179" s="276">
        <f t="shared" si="24"/>
        <v>0</v>
      </c>
      <c r="C179">
        <f t="shared" si="25"/>
        <v>0</v>
      </c>
      <c r="D179" s="452">
        <f t="shared" si="26"/>
        <v>0</v>
      </c>
      <c r="E179">
        <f>IF(A179=0,0,+VLOOKUP($A179,'1v -ostali'!$A$14:$R$517,E$3,FALSE))</f>
        <v>0</v>
      </c>
      <c r="G179">
        <f>+VLOOKUP($A179,'1v -ostali'!$A$14:$R$517,G$3,FALSE)</f>
        <v>0</v>
      </c>
      <c r="H179">
        <f>+VLOOKUP($A179,'1v -ostali'!$A$14:$R$517,H$3,FALSE)</f>
        <v>0</v>
      </c>
      <c r="I179">
        <f>+VLOOKUP($A179,'1v -ostali'!$A$14:R$517,I$3,FALSE)</f>
        <v>0</v>
      </c>
      <c r="J179">
        <f>+VLOOKUP($A179,'1v -ostali'!$A$14:R$517,J$3,FALSE)</f>
        <v>0</v>
      </c>
      <c r="K179">
        <f>+VLOOKUP($A179,'1v -ostali'!$A$14:R$517,K$3,FALSE)</f>
        <v>0</v>
      </c>
      <c r="L179" t="str">
        <f>+IF(K179&gt;0,VLOOKUP($A179,'1v -ostali'!$A$14:R$517,L$3,FALSE),"")</f>
        <v/>
      </c>
      <c r="M179" t="str">
        <f>+IF(K179&gt;0,VLOOKUP($A179,'1v -ostali'!$A$14:R$517,M$3,FALSE),"")</f>
        <v/>
      </c>
      <c r="N179">
        <f>+VLOOKUP($A179,'1v -ostali'!$A$14:R$517,K$3,FALSE)</f>
        <v>0</v>
      </c>
      <c r="O179">
        <f>IF(K179&gt;0,"",VLOOKUP($A179,'1v -ostali'!$A$14:R$517,O$3,FALSE))</f>
        <v>0</v>
      </c>
      <c r="P179">
        <f>IF(K179&gt;0,"",VLOOKUP($A179,'1v -ostali'!$A$14:R$517,P$3,FALSE))</f>
        <v>0</v>
      </c>
      <c r="T179" s="47">
        <f>VLOOKUP($A179,'1v -ostali'!$A$14:AD$517,T$3,FALSE)</f>
        <v>0</v>
      </c>
      <c r="U179" s="47">
        <f>VLOOKUP($A179,'1v -ostali'!$A$14:AD$517,U$3,FALSE)</f>
        <v>0</v>
      </c>
      <c r="V179" s="47">
        <f t="shared" si="19"/>
        <v>0</v>
      </c>
      <c r="W179" s="47">
        <f>VLOOKUP($A179,'1v -ostali'!$A$14:AD$517,W$3,FALSE)/12</f>
        <v>0</v>
      </c>
      <c r="X179" s="47">
        <f>VLOOKUP($A179,'1v -ostali'!$A$14:AD$517,X$3,FALSE)</f>
        <v>0</v>
      </c>
      <c r="Y179" s="47">
        <f>VLOOKUP($A179,'1v -ostali'!$A$14:AD$517,Y$3,FALSE)</f>
        <v>0</v>
      </c>
      <c r="Z179" s="47">
        <f>VLOOKUP($A179,'1v -ostali'!$A$14:AD$517,Z$3,FALSE)</f>
        <v>0</v>
      </c>
      <c r="AA179" s="47">
        <f t="shared" si="20"/>
        <v>0</v>
      </c>
      <c r="AB179" s="47">
        <f>VLOOKUP($A179,'1v -ostali'!$A$14:AD$517,AB$3,FALSE)/12</f>
        <v>0</v>
      </c>
      <c r="AC179" s="47">
        <f>VLOOKUP($A179,'1v -ostali'!$A$14:AD$517,AC$3,FALSE)</f>
        <v>0</v>
      </c>
      <c r="AD179" s="47">
        <f>VLOOKUP($A179,'1v -ostali'!$A$14:AD$517,AD$3,FALSE)</f>
        <v>0</v>
      </c>
      <c r="AE179" s="47">
        <f>VLOOKUP($A179,'1v -ostali'!$A$14:AD$517,AE$3,FALSE)</f>
        <v>0</v>
      </c>
      <c r="AF179" s="47">
        <f t="shared" si="21"/>
        <v>0</v>
      </c>
      <c r="AG179" s="47">
        <f>VLOOKUP($A179,'1v -ostali'!$A$14:AD$517,AG$3,FALSE)/12</f>
        <v>0</v>
      </c>
      <c r="AH179" s="47">
        <f>VLOOKUP($A179,'1v -ostali'!$A$14:AD$517,AH$3,FALSE)</f>
        <v>0</v>
      </c>
      <c r="AI179" s="47">
        <f t="shared" si="22"/>
        <v>0</v>
      </c>
      <c r="AJ179" s="47">
        <f t="shared" si="23"/>
        <v>0</v>
      </c>
      <c r="AK179" s="47">
        <f>+IFERROR(AI179*(100+'1v -ostali'!$C$6)/100,"")</f>
        <v>0</v>
      </c>
      <c r="AL179" s="47">
        <f>+IFERROR(AJ179*(100+'1v -ostali'!$C$6)/100,"")</f>
        <v>0</v>
      </c>
    </row>
    <row r="180" spans="1:38" x14ac:dyDescent="0.2">
      <c r="A180">
        <f>+IF(MAX(A$5:A179)+1&lt;=A$1,A179+1,0)</f>
        <v>0</v>
      </c>
      <c r="B180" s="276">
        <f t="shared" si="24"/>
        <v>0</v>
      </c>
      <c r="C180">
        <f t="shared" si="25"/>
        <v>0</v>
      </c>
      <c r="D180" s="452">
        <f t="shared" si="26"/>
        <v>0</v>
      </c>
      <c r="E180">
        <f>IF(A180=0,0,+VLOOKUP($A180,'1v -ostali'!$A$14:$R$517,E$3,FALSE))</f>
        <v>0</v>
      </c>
      <c r="G180">
        <f>+VLOOKUP($A180,'1v -ostali'!$A$14:$R$517,G$3,FALSE)</f>
        <v>0</v>
      </c>
      <c r="H180">
        <f>+VLOOKUP($A180,'1v -ostali'!$A$14:$R$517,H$3,FALSE)</f>
        <v>0</v>
      </c>
      <c r="I180">
        <f>+VLOOKUP($A180,'1v -ostali'!$A$14:R$517,I$3,FALSE)</f>
        <v>0</v>
      </c>
      <c r="J180">
        <f>+VLOOKUP($A180,'1v -ostali'!$A$14:R$517,J$3,FALSE)</f>
        <v>0</v>
      </c>
      <c r="K180">
        <f>+VLOOKUP($A180,'1v -ostali'!$A$14:R$517,K$3,FALSE)</f>
        <v>0</v>
      </c>
      <c r="L180" t="str">
        <f>+IF(K180&gt;0,VLOOKUP($A180,'1v -ostali'!$A$14:R$517,L$3,FALSE),"")</f>
        <v/>
      </c>
      <c r="M180" t="str">
        <f>+IF(K180&gt;0,VLOOKUP($A180,'1v -ostali'!$A$14:R$517,M$3,FALSE),"")</f>
        <v/>
      </c>
      <c r="N180">
        <f>+VLOOKUP($A180,'1v -ostali'!$A$14:R$517,K$3,FALSE)</f>
        <v>0</v>
      </c>
      <c r="O180">
        <f>IF(K180&gt;0,"",VLOOKUP($A180,'1v -ostali'!$A$14:R$517,O$3,FALSE))</f>
        <v>0</v>
      </c>
      <c r="P180">
        <f>IF(K180&gt;0,"",VLOOKUP($A180,'1v -ostali'!$A$14:R$517,P$3,FALSE))</f>
        <v>0</v>
      </c>
      <c r="T180" s="47">
        <f>VLOOKUP($A180,'1v -ostali'!$A$14:AD$517,T$3,FALSE)</f>
        <v>0</v>
      </c>
      <c r="U180" s="47">
        <f>VLOOKUP($A180,'1v -ostali'!$A$14:AD$517,U$3,FALSE)</f>
        <v>0</v>
      </c>
      <c r="V180" s="47">
        <f t="shared" si="19"/>
        <v>0</v>
      </c>
      <c r="W180" s="47">
        <f>VLOOKUP($A180,'1v -ostali'!$A$14:AD$517,W$3,FALSE)/12</f>
        <v>0</v>
      </c>
      <c r="X180" s="47">
        <f>VLOOKUP($A180,'1v -ostali'!$A$14:AD$517,X$3,FALSE)</f>
        <v>0</v>
      </c>
      <c r="Y180" s="47">
        <f>VLOOKUP($A180,'1v -ostali'!$A$14:AD$517,Y$3,FALSE)</f>
        <v>0</v>
      </c>
      <c r="Z180" s="47">
        <f>VLOOKUP($A180,'1v -ostali'!$A$14:AD$517,Z$3,FALSE)</f>
        <v>0</v>
      </c>
      <c r="AA180" s="47">
        <f t="shared" si="20"/>
        <v>0</v>
      </c>
      <c r="AB180" s="47">
        <f>VLOOKUP($A180,'1v -ostali'!$A$14:AD$517,AB$3,FALSE)/12</f>
        <v>0</v>
      </c>
      <c r="AC180" s="47">
        <f>VLOOKUP($A180,'1v -ostali'!$A$14:AD$517,AC$3,FALSE)</f>
        <v>0</v>
      </c>
      <c r="AD180" s="47">
        <f>VLOOKUP($A180,'1v -ostali'!$A$14:AD$517,AD$3,FALSE)</f>
        <v>0</v>
      </c>
      <c r="AE180" s="47">
        <f>VLOOKUP($A180,'1v -ostali'!$A$14:AD$517,AE$3,FALSE)</f>
        <v>0</v>
      </c>
      <c r="AF180" s="47">
        <f t="shared" si="21"/>
        <v>0</v>
      </c>
      <c r="AG180" s="47">
        <f>VLOOKUP($A180,'1v -ostali'!$A$14:AD$517,AG$3,FALSE)/12</f>
        <v>0</v>
      </c>
      <c r="AH180" s="47">
        <f>VLOOKUP($A180,'1v -ostali'!$A$14:AD$517,AH$3,FALSE)</f>
        <v>0</v>
      </c>
      <c r="AI180" s="47">
        <f t="shared" si="22"/>
        <v>0</v>
      </c>
      <c r="AJ180" s="47">
        <f t="shared" si="23"/>
        <v>0</v>
      </c>
      <c r="AK180" s="47">
        <f>+IFERROR(AI180*(100+'1v -ostali'!$C$6)/100,"")</f>
        <v>0</v>
      </c>
      <c r="AL180" s="47">
        <f>+IFERROR(AJ180*(100+'1v -ostali'!$C$6)/100,"")</f>
        <v>0</v>
      </c>
    </row>
    <row r="181" spans="1:38" x14ac:dyDescent="0.2">
      <c r="A181">
        <f>+IF(MAX(A$5:A180)+1&lt;=A$1,A180+1,0)</f>
        <v>0</v>
      </c>
      <c r="B181" s="276">
        <f t="shared" si="24"/>
        <v>0</v>
      </c>
      <c r="C181">
        <f t="shared" si="25"/>
        <v>0</v>
      </c>
      <c r="D181" s="452">
        <f t="shared" si="26"/>
        <v>0</v>
      </c>
      <c r="E181">
        <f>IF(A181=0,0,+VLOOKUP($A181,'1v -ostali'!$A$14:$R$517,E$3,FALSE))</f>
        <v>0</v>
      </c>
      <c r="G181">
        <f>+VLOOKUP($A181,'1v -ostali'!$A$14:$R$517,G$3,FALSE)</f>
        <v>0</v>
      </c>
      <c r="H181">
        <f>+VLOOKUP($A181,'1v -ostali'!$A$14:$R$517,H$3,FALSE)</f>
        <v>0</v>
      </c>
      <c r="I181">
        <f>+VLOOKUP($A181,'1v -ostali'!$A$14:R$517,I$3,FALSE)</f>
        <v>0</v>
      </c>
      <c r="J181">
        <f>+VLOOKUP($A181,'1v -ostali'!$A$14:R$517,J$3,FALSE)</f>
        <v>0</v>
      </c>
      <c r="K181">
        <f>+VLOOKUP($A181,'1v -ostali'!$A$14:R$517,K$3,FALSE)</f>
        <v>0</v>
      </c>
      <c r="L181" t="str">
        <f>+IF(K181&gt;0,VLOOKUP($A181,'1v -ostali'!$A$14:R$517,L$3,FALSE),"")</f>
        <v/>
      </c>
      <c r="M181" t="str">
        <f>+IF(K181&gt;0,VLOOKUP($A181,'1v -ostali'!$A$14:R$517,M$3,FALSE),"")</f>
        <v/>
      </c>
      <c r="N181">
        <f>+VLOOKUP($A181,'1v -ostali'!$A$14:R$517,K$3,FALSE)</f>
        <v>0</v>
      </c>
      <c r="O181">
        <f>IF(K181&gt;0,"",VLOOKUP($A181,'1v -ostali'!$A$14:R$517,O$3,FALSE))</f>
        <v>0</v>
      </c>
      <c r="P181">
        <f>IF(K181&gt;0,"",VLOOKUP($A181,'1v -ostali'!$A$14:R$517,P$3,FALSE))</f>
        <v>0</v>
      </c>
      <c r="T181" s="47">
        <f>VLOOKUP($A181,'1v -ostali'!$A$14:AD$517,T$3,FALSE)</f>
        <v>0</v>
      </c>
      <c r="U181" s="47">
        <f>VLOOKUP($A181,'1v -ostali'!$A$14:AD$517,U$3,FALSE)</f>
        <v>0</v>
      </c>
      <c r="V181" s="47">
        <f t="shared" si="19"/>
        <v>0</v>
      </c>
      <c r="W181" s="47">
        <f>VLOOKUP($A181,'1v -ostali'!$A$14:AD$517,W$3,FALSE)/12</f>
        <v>0</v>
      </c>
      <c r="X181" s="47">
        <f>VLOOKUP($A181,'1v -ostali'!$A$14:AD$517,X$3,FALSE)</f>
        <v>0</v>
      </c>
      <c r="Y181" s="47">
        <f>VLOOKUP($A181,'1v -ostali'!$A$14:AD$517,Y$3,FALSE)</f>
        <v>0</v>
      </c>
      <c r="Z181" s="47">
        <f>VLOOKUP($A181,'1v -ostali'!$A$14:AD$517,Z$3,FALSE)</f>
        <v>0</v>
      </c>
      <c r="AA181" s="47">
        <f t="shared" si="20"/>
        <v>0</v>
      </c>
      <c r="AB181" s="47">
        <f>VLOOKUP($A181,'1v -ostali'!$A$14:AD$517,AB$3,FALSE)/12</f>
        <v>0</v>
      </c>
      <c r="AC181" s="47">
        <f>VLOOKUP($A181,'1v -ostali'!$A$14:AD$517,AC$3,FALSE)</f>
        <v>0</v>
      </c>
      <c r="AD181" s="47">
        <f>VLOOKUP($A181,'1v -ostali'!$A$14:AD$517,AD$3,FALSE)</f>
        <v>0</v>
      </c>
      <c r="AE181" s="47">
        <f>VLOOKUP($A181,'1v -ostali'!$A$14:AD$517,AE$3,FALSE)</f>
        <v>0</v>
      </c>
      <c r="AF181" s="47">
        <f t="shared" si="21"/>
        <v>0</v>
      </c>
      <c r="AG181" s="47">
        <f>VLOOKUP($A181,'1v -ostali'!$A$14:AD$517,AG$3,FALSE)/12</f>
        <v>0</v>
      </c>
      <c r="AH181" s="47">
        <f>VLOOKUP($A181,'1v -ostali'!$A$14:AD$517,AH$3,FALSE)</f>
        <v>0</v>
      </c>
      <c r="AI181" s="47">
        <f t="shared" si="22"/>
        <v>0</v>
      </c>
      <c r="AJ181" s="47">
        <f t="shared" si="23"/>
        <v>0</v>
      </c>
      <c r="AK181" s="47">
        <f>+IFERROR(AI181*(100+'1v -ostali'!$C$6)/100,"")</f>
        <v>0</v>
      </c>
      <c r="AL181" s="47">
        <f>+IFERROR(AJ181*(100+'1v -ostali'!$C$6)/100,"")</f>
        <v>0</v>
      </c>
    </row>
    <row r="182" spans="1:38" x14ac:dyDescent="0.2">
      <c r="A182">
        <f>+IF(MAX(A$5:A181)+1&lt;=A$1,A181+1,0)</f>
        <v>0</v>
      </c>
      <c r="B182" s="276">
        <f t="shared" si="24"/>
        <v>0</v>
      </c>
      <c r="C182">
        <f t="shared" si="25"/>
        <v>0</v>
      </c>
      <c r="D182" s="452">
        <f t="shared" si="26"/>
        <v>0</v>
      </c>
      <c r="E182">
        <f>IF(A182=0,0,+VLOOKUP($A182,'1v -ostali'!$A$14:$R$517,E$3,FALSE))</f>
        <v>0</v>
      </c>
      <c r="G182">
        <f>+VLOOKUP($A182,'1v -ostali'!$A$14:$R$517,G$3,FALSE)</f>
        <v>0</v>
      </c>
      <c r="H182">
        <f>+VLOOKUP($A182,'1v -ostali'!$A$14:$R$517,H$3,FALSE)</f>
        <v>0</v>
      </c>
      <c r="I182">
        <f>+VLOOKUP($A182,'1v -ostali'!$A$14:R$517,I$3,FALSE)</f>
        <v>0</v>
      </c>
      <c r="J182">
        <f>+VLOOKUP($A182,'1v -ostali'!$A$14:R$517,J$3,FALSE)</f>
        <v>0</v>
      </c>
      <c r="K182">
        <f>+VLOOKUP($A182,'1v -ostali'!$A$14:R$517,K$3,FALSE)</f>
        <v>0</v>
      </c>
      <c r="L182" t="str">
        <f>+IF(K182&gt;0,VLOOKUP($A182,'1v -ostali'!$A$14:R$517,L$3,FALSE),"")</f>
        <v/>
      </c>
      <c r="M182" t="str">
        <f>+IF(K182&gt;0,VLOOKUP($A182,'1v -ostali'!$A$14:R$517,M$3,FALSE),"")</f>
        <v/>
      </c>
      <c r="N182">
        <f>+VLOOKUP($A182,'1v -ostali'!$A$14:R$517,K$3,FALSE)</f>
        <v>0</v>
      </c>
      <c r="O182">
        <f>IF(K182&gt;0,"",VLOOKUP($A182,'1v -ostali'!$A$14:R$517,O$3,FALSE))</f>
        <v>0</v>
      </c>
      <c r="P182">
        <f>IF(K182&gt;0,"",VLOOKUP($A182,'1v -ostali'!$A$14:R$517,P$3,FALSE))</f>
        <v>0</v>
      </c>
      <c r="T182" s="47">
        <f>VLOOKUP($A182,'1v -ostali'!$A$14:AD$517,T$3,FALSE)</f>
        <v>0</v>
      </c>
      <c r="U182" s="47">
        <f>VLOOKUP($A182,'1v -ostali'!$A$14:AD$517,U$3,FALSE)</f>
        <v>0</v>
      </c>
      <c r="V182" s="47">
        <f t="shared" si="19"/>
        <v>0</v>
      </c>
      <c r="W182" s="47">
        <f>VLOOKUP($A182,'1v -ostali'!$A$14:AD$517,W$3,FALSE)/12</f>
        <v>0</v>
      </c>
      <c r="X182" s="47">
        <f>VLOOKUP($A182,'1v -ostali'!$A$14:AD$517,X$3,FALSE)</f>
        <v>0</v>
      </c>
      <c r="Y182" s="47">
        <f>VLOOKUP($A182,'1v -ostali'!$A$14:AD$517,Y$3,FALSE)</f>
        <v>0</v>
      </c>
      <c r="Z182" s="47">
        <f>VLOOKUP($A182,'1v -ostali'!$A$14:AD$517,Z$3,FALSE)</f>
        <v>0</v>
      </c>
      <c r="AA182" s="47">
        <f t="shared" si="20"/>
        <v>0</v>
      </c>
      <c r="AB182" s="47">
        <f>VLOOKUP($A182,'1v -ostali'!$A$14:AD$517,AB$3,FALSE)/12</f>
        <v>0</v>
      </c>
      <c r="AC182" s="47">
        <f>VLOOKUP($A182,'1v -ostali'!$A$14:AD$517,AC$3,FALSE)</f>
        <v>0</v>
      </c>
      <c r="AD182" s="47">
        <f>VLOOKUP($A182,'1v -ostali'!$A$14:AD$517,AD$3,FALSE)</f>
        <v>0</v>
      </c>
      <c r="AE182" s="47">
        <f>VLOOKUP($A182,'1v -ostali'!$A$14:AD$517,AE$3,FALSE)</f>
        <v>0</v>
      </c>
      <c r="AF182" s="47">
        <f t="shared" si="21"/>
        <v>0</v>
      </c>
      <c r="AG182" s="47">
        <f>VLOOKUP($A182,'1v -ostali'!$A$14:AD$517,AG$3,FALSE)/12</f>
        <v>0</v>
      </c>
      <c r="AH182" s="47">
        <f>VLOOKUP($A182,'1v -ostali'!$A$14:AD$517,AH$3,FALSE)</f>
        <v>0</v>
      </c>
      <c r="AI182" s="47">
        <f t="shared" si="22"/>
        <v>0</v>
      </c>
      <c r="AJ182" s="47">
        <f t="shared" si="23"/>
        <v>0</v>
      </c>
      <c r="AK182" s="47">
        <f>+IFERROR(AI182*(100+'1v -ostali'!$C$6)/100,"")</f>
        <v>0</v>
      </c>
      <c r="AL182" s="47">
        <f>+IFERROR(AJ182*(100+'1v -ostali'!$C$6)/100,"")</f>
        <v>0</v>
      </c>
    </row>
    <row r="183" spans="1:38" x14ac:dyDescent="0.2">
      <c r="A183">
        <f>+IF(MAX(A$5:A182)+1&lt;=A$1,A182+1,0)</f>
        <v>0</v>
      </c>
      <c r="B183" s="276">
        <f t="shared" si="24"/>
        <v>0</v>
      </c>
      <c r="C183">
        <f t="shared" si="25"/>
        <v>0</v>
      </c>
      <c r="D183" s="452">
        <f t="shared" si="26"/>
        <v>0</v>
      </c>
      <c r="E183">
        <f>IF(A183=0,0,+VLOOKUP($A183,'1v -ostali'!$A$14:$R$517,E$3,FALSE))</f>
        <v>0</v>
      </c>
      <c r="G183">
        <f>+VLOOKUP($A183,'1v -ostali'!$A$14:$R$517,G$3,FALSE)</f>
        <v>0</v>
      </c>
      <c r="H183">
        <f>+VLOOKUP($A183,'1v -ostali'!$A$14:$R$517,H$3,FALSE)</f>
        <v>0</v>
      </c>
      <c r="I183">
        <f>+VLOOKUP($A183,'1v -ostali'!$A$14:R$517,I$3,FALSE)</f>
        <v>0</v>
      </c>
      <c r="J183">
        <f>+VLOOKUP($A183,'1v -ostali'!$A$14:R$517,J$3,FALSE)</f>
        <v>0</v>
      </c>
      <c r="K183">
        <f>+VLOOKUP($A183,'1v -ostali'!$A$14:R$517,K$3,FALSE)</f>
        <v>0</v>
      </c>
      <c r="L183" t="str">
        <f>+IF(K183&gt;0,VLOOKUP($A183,'1v -ostali'!$A$14:R$517,L$3,FALSE),"")</f>
        <v/>
      </c>
      <c r="M183" t="str">
        <f>+IF(K183&gt;0,VLOOKUP($A183,'1v -ostali'!$A$14:R$517,M$3,FALSE),"")</f>
        <v/>
      </c>
      <c r="N183">
        <f>+VLOOKUP($A183,'1v -ostali'!$A$14:R$517,K$3,FALSE)</f>
        <v>0</v>
      </c>
      <c r="O183">
        <f>IF(K183&gt;0,"",VLOOKUP($A183,'1v -ostali'!$A$14:R$517,O$3,FALSE))</f>
        <v>0</v>
      </c>
      <c r="P183">
        <f>IF(K183&gt;0,"",VLOOKUP($A183,'1v -ostali'!$A$14:R$517,P$3,FALSE))</f>
        <v>0</v>
      </c>
      <c r="T183" s="47">
        <f>VLOOKUP($A183,'1v -ostali'!$A$14:AD$517,T$3,FALSE)</f>
        <v>0</v>
      </c>
      <c r="U183" s="47">
        <f>VLOOKUP($A183,'1v -ostali'!$A$14:AD$517,U$3,FALSE)</f>
        <v>0</v>
      </c>
      <c r="V183" s="47">
        <f t="shared" si="19"/>
        <v>0</v>
      </c>
      <c r="W183" s="47">
        <f>VLOOKUP($A183,'1v -ostali'!$A$14:AD$517,W$3,FALSE)/12</f>
        <v>0</v>
      </c>
      <c r="X183" s="47">
        <f>VLOOKUP($A183,'1v -ostali'!$A$14:AD$517,X$3,FALSE)</f>
        <v>0</v>
      </c>
      <c r="Y183" s="47">
        <f>VLOOKUP($A183,'1v -ostali'!$A$14:AD$517,Y$3,FALSE)</f>
        <v>0</v>
      </c>
      <c r="Z183" s="47">
        <f>VLOOKUP($A183,'1v -ostali'!$A$14:AD$517,Z$3,FALSE)</f>
        <v>0</v>
      </c>
      <c r="AA183" s="47">
        <f t="shared" si="20"/>
        <v>0</v>
      </c>
      <c r="AB183" s="47">
        <f>VLOOKUP($A183,'1v -ostali'!$A$14:AD$517,AB$3,FALSE)/12</f>
        <v>0</v>
      </c>
      <c r="AC183" s="47">
        <f>VLOOKUP($A183,'1v -ostali'!$A$14:AD$517,AC$3,FALSE)</f>
        <v>0</v>
      </c>
      <c r="AD183" s="47">
        <f>VLOOKUP($A183,'1v -ostali'!$A$14:AD$517,AD$3,FALSE)</f>
        <v>0</v>
      </c>
      <c r="AE183" s="47">
        <f>VLOOKUP($A183,'1v -ostali'!$A$14:AD$517,AE$3,FALSE)</f>
        <v>0</v>
      </c>
      <c r="AF183" s="47">
        <f t="shared" si="21"/>
        <v>0</v>
      </c>
      <c r="AG183" s="47">
        <f>VLOOKUP($A183,'1v -ostali'!$A$14:AD$517,AG$3,FALSE)/12</f>
        <v>0</v>
      </c>
      <c r="AH183" s="47">
        <f>VLOOKUP($A183,'1v -ostali'!$A$14:AD$517,AH$3,FALSE)</f>
        <v>0</v>
      </c>
      <c r="AI183" s="47">
        <f t="shared" si="22"/>
        <v>0</v>
      </c>
      <c r="AJ183" s="47">
        <f t="shared" si="23"/>
        <v>0</v>
      </c>
      <c r="AK183" s="47">
        <f>+IFERROR(AI183*(100+'1v -ostali'!$C$6)/100,"")</f>
        <v>0</v>
      </c>
      <c r="AL183" s="47">
        <f>+IFERROR(AJ183*(100+'1v -ostali'!$C$6)/100,"")</f>
        <v>0</v>
      </c>
    </row>
    <row r="184" spans="1:38" x14ac:dyDescent="0.2">
      <c r="A184">
        <f>+IF(MAX(A$5:A183)+1&lt;=A$1,A183+1,0)</f>
        <v>0</v>
      </c>
      <c r="B184" s="276">
        <f t="shared" si="24"/>
        <v>0</v>
      </c>
      <c r="C184">
        <f t="shared" si="25"/>
        <v>0</v>
      </c>
      <c r="D184" s="452">
        <f t="shared" si="26"/>
        <v>0</v>
      </c>
      <c r="E184">
        <f>IF(A184=0,0,+VLOOKUP($A184,'1v -ostali'!$A$14:$R$517,E$3,FALSE))</f>
        <v>0</v>
      </c>
      <c r="G184">
        <f>+VLOOKUP($A184,'1v -ostali'!$A$14:$R$517,G$3,FALSE)</f>
        <v>0</v>
      </c>
      <c r="H184">
        <f>+VLOOKUP($A184,'1v -ostali'!$A$14:$R$517,H$3,FALSE)</f>
        <v>0</v>
      </c>
      <c r="I184">
        <f>+VLOOKUP($A184,'1v -ostali'!$A$14:R$517,I$3,FALSE)</f>
        <v>0</v>
      </c>
      <c r="J184">
        <f>+VLOOKUP($A184,'1v -ostali'!$A$14:R$517,J$3,FALSE)</f>
        <v>0</v>
      </c>
      <c r="K184">
        <f>+VLOOKUP($A184,'1v -ostali'!$A$14:R$517,K$3,FALSE)</f>
        <v>0</v>
      </c>
      <c r="L184" t="str">
        <f>+IF(K184&gt;0,VLOOKUP($A184,'1v -ostali'!$A$14:R$517,L$3,FALSE),"")</f>
        <v/>
      </c>
      <c r="M184" t="str">
        <f>+IF(K184&gt;0,VLOOKUP($A184,'1v -ostali'!$A$14:R$517,M$3,FALSE),"")</f>
        <v/>
      </c>
      <c r="N184">
        <f>+VLOOKUP($A184,'1v -ostali'!$A$14:R$517,K$3,FALSE)</f>
        <v>0</v>
      </c>
      <c r="O184">
        <f>IF(K184&gt;0,"",VLOOKUP($A184,'1v -ostali'!$A$14:R$517,O$3,FALSE))</f>
        <v>0</v>
      </c>
      <c r="P184">
        <f>IF(K184&gt;0,"",VLOOKUP($A184,'1v -ostali'!$A$14:R$517,P$3,FALSE))</f>
        <v>0</v>
      </c>
      <c r="T184" s="47">
        <f>VLOOKUP($A184,'1v -ostali'!$A$14:AD$517,T$3,FALSE)</f>
        <v>0</v>
      </c>
      <c r="U184" s="47">
        <f>VLOOKUP($A184,'1v -ostali'!$A$14:AD$517,U$3,FALSE)</f>
        <v>0</v>
      </c>
      <c r="V184" s="47">
        <f t="shared" si="19"/>
        <v>0</v>
      </c>
      <c r="W184" s="47">
        <f>VLOOKUP($A184,'1v -ostali'!$A$14:AD$517,W$3,FALSE)/12</f>
        <v>0</v>
      </c>
      <c r="X184" s="47">
        <f>VLOOKUP($A184,'1v -ostali'!$A$14:AD$517,X$3,FALSE)</f>
        <v>0</v>
      </c>
      <c r="Y184" s="47">
        <f>VLOOKUP($A184,'1v -ostali'!$A$14:AD$517,Y$3,FALSE)</f>
        <v>0</v>
      </c>
      <c r="Z184" s="47">
        <f>VLOOKUP($A184,'1v -ostali'!$A$14:AD$517,Z$3,FALSE)</f>
        <v>0</v>
      </c>
      <c r="AA184" s="47">
        <f t="shared" si="20"/>
        <v>0</v>
      </c>
      <c r="AB184" s="47">
        <f>VLOOKUP($A184,'1v -ostali'!$A$14:AD$517,AB$3,FALSE)/12</f>
        <v>0</v>
      </c>
      <c r="AC184" s="47">
        <f>VLOOKUP($A184,'1v -ostali'!$A$14:AD$517,AC$3,FALSE)</f>
        <v>0</v>
      </c>
      <c r="AD184" s="47">
        <f>VLOOKUP($A184,'1v -ostali'!$A$14:AD$517,AD$3,FALSE)</f>
        <v>0</v>
      </c>
      <c r="AE184" s="47">
        <f>VLOOKUP($A184,'1v -ostali'!$A$14:AD$517,AE$3,FALSE)</f>
        <v>0</v>
      </c>
      <c r="AF184" s="47">
        <f t="shared" si="21"/>
        <v>0</v>
      </c>
      <c r="AG184" s="47">
        <f>VLOOKUP($A184,'1v -ostali'!$A$14:AD$517,AG$3,FALSE)/12</f>
        <v>0</v>
      </c>
      <c r="AH184" s="47">
        <f>VLOOKUP($A184,'1v -ostali'!$A$14:AD$517,AH$3,FALSE)</f>
        <v>0</v>
      </c>
      <c r="AI184" s="47">
        <f t="shared" si="22"/>
        <v>0</v>
      </c>
      <c r="AJ184" s="47">
        <f t="shared" si="23"/>
        <v>0</v>
      </c>
      <c r="AK184" s="47">
        <f>+IFERROR(AI184*(100+'1v -ostali'!$C$6)/100,"")</f>
        <v>0</v>
      </c>
      <c r="AL184" s="47">
        <f>+IFERROR(AJ184*(100+'1v -ostali'!$C$6)/100,"")</f>
        <v>0</v>
      </c>
    </row>
    <row r="185" spans="1:38" x14ac:dyDescent="0.2">
      <c r="A185">
        <f>+IF(MAX(A$5:A184)+1&lt;=A$1,A184+1,0)</f>
        <v>0</v>
      </c>
      <c r="B185" s="276">
        <f t="shared" si="24"/>
        <v>0</v>
      </c>
      <c r="C185">
        <f t="shared" si="25"/>
        <v>0</v>
      </c>
      <c r="D185" s="452">
        <f t="shared" si="26"/>
        <v>0</v>
      </c>
      <c r="E185">
        <f>IF(A185=0,0,+VLOOKUP($A185,'1v -ostali'!$A$14:$R$517,E$3,FALSE))</f>
        <v>0</v>
      </c>
      <c r="G185">
        <f>+VLOOKUP($A185,'1v -ostali'!$A$14:$R$517,G$3,FALSE)</f>
        <v>0</v>
      </c>
      <c r="H185">
        <f>+VLOOKUP($A185,'1v -ostali'!$A$14:$R$517,H$3,FALSE)</f>
        <v>0</v>
      </c>
      <c r="I185">
        <f>+VLOOKUP($A185,'1v -ostali'!$A$14:R$517,I$3,FALSE)</f>
        <v>0</v>
      </c>
      <c r="J185">
        <f>+VLOOKUP($A185,'1v -ostali'!$A$14:R$517,J$3,FALSE)</f>
        <v>0</v>
      </c>
      <c r="K185">
        <f>+VLOOKUP($A185,'1v -ostali'!$A$14:R$517,K$3,FALSE)</f>
        <v>0</v>
      </c>
      <c r="L185" t="str">
        <f>+IF(K185&gt;0,VLOOKUP($A185,'1v -ostali'!$A$14:R$517,L$3,FALSE),"")</f>
        <v/>
      </c>
      <c r="M185" t="str">
        <f>+IF(K185&gt;0,VLOOKUP($A185,'1v -ostali'!$A$14:R$517,M$3,FALSE),"")</f>
        <v/>
      </c>
      <c r="N185">
        <f>+VLOOKUP($A185,'1v -ostali'!$A$14:R$517,K$3,FALSE)</f>
        <v>0</v>
      </c>
      <c r="O185">
        <f>IF(K185&gt;0,"",VLOOKUP($A185,'1v -ostali'!$A$14:R$517,O$3,FALSE))</f>
        <v>0</v>
      </c>
      <c r="P185">
        <f>IF(K185&gt;0,"",VLOOKUP($A185,'1v -ostali'!$A$14:R$517,P$3,FALSE))</f>
        <v>0</v>
      </c>
      <c r="T185" s="47">
        <f>VLOOKUP($A185,'1v -ostali'!$A$14:AD$517,T$3,FALSE)</f>
        <v>0</v>
      </c>
      <c r="U185" s="47">
        <f>VLOOKUP($A185,'1v -ostali'!$A$14:AD$517,U$3,FALSE)</f>
        <v>0</v>
      </c>
      <c r="V185" s="47">
        <f t="shared" si="19"/>
        <v>0</v>
      </c>
      <c r="W185" s="47">
        <f>VLOOKUP($A185,'1v -ostali'!$A$14:AD$517,W$3,FALSE)/12</f>
        <v>0</v>
      </c>
      <c r="X185" s="47">
        <f>VLOOKUP($A185,'1v -ostali'!$A$14:AD$517,X$3,FALSE)</f>
        <v>0</v>
      </c>
      <c r="Y185" s="47">
        <f>VLOOKUP($A185,'1v -ostali'!$A$14:AD$517,Y$3,FALSE)</f>
        <v>0</v>
      </c>
      <c r="Z185" s="47">
        <f>VLOOKUP($A185,'1v -ostali'!$A$14:AD$517,Z$3,FALSE)</f>
        <v>0</v>
      </c>
      <c r="AA185" s="47">
        <f t="shared" si="20"/>
        <v>0</v>
      </c>
      <c r="AB185" s="47">
        <f>VLOOKUP($A185,'1v -ostali'!$A$14:AD$517,AB$3,FALSE)/12</f>
        <v>0</v>
      </c>
      <c r="AC185" s="47">
        <f>VLOOKUP($A185,'1v -ostali'!$A$14:AD$517,AC$3,FALSE)</f>
        <v>0</v>
      </c>
      <c r="AD185" s="47">
        <f>VLOOKUP($A185,'1v -ostali'!$A$14:AD$517,AD$3,FALSE)</f>
        <v>0</v>
      </c>
      <c r="AE185" s="47">
        <f>VLOOKUP($A185,'1v -ostali'!$A$14:AD$517,AE$3,FALSE)</f>
        <v>0</v>
      </c>
      <c r="AF185" s="47">
        <f t="shared" si="21"/>
        <v>0</v>
      </c>
      <c r="AG185" s="47">
        <f>VLOOKUP($A185,'1v -ostali'!$A$14:AD$517,AG$3,FALSE)/12</f>
        <v>0</v>
      </c>
      <c r="AH185" s="47">
        <f>VLOOKUP($A185,'1v -ostali'!$A$14:AD$517,AH$3,FALSE)</f>
        <v>0</v>
      </c>
      <c r="AI185" s="47">
        <f t="shared" si="22"/>
        <v>0</v>
      </c>
      <c r="AJ185" s="47">
        <f t="shared" si="23"/>
        <v>0</v>
      </c>
      <c r="AK185" s="47">
        <f>+IFERROR(AI185*(100+'1v -ostali'!$C$6)/100,"")</f>
        <v>0</v>
      </c>
      <c r="AL185" s="47">
        <f>+IFERROR(AJ185*(100+'1v -ostali'!$C$6)/100,"")</f>
        <v>0</v>
      </c>
    </row>
    <row r="186" spans="1:38" x14ac:dyDescent="0.2">
      <c r="A186">
        <f>+IF(MAX(A$5:A185)+1&lt;=A$1,A185+1,0)</f>
        <v>0</v>
      </c>
      <c r="B186" s="276">
        <f t="shared" si="24"/>
        <v>0</v>
      </c>
      <c r="C186">
        <f t="shared" si="25"/>
        <v>0</v>
      </c>
      <c r="D186" s="452">
        <f t="shared" si="26"/>
        <v>0</v>
      </c>
      <c r="E186">
        <f>IF(A186=0,0,+VLOOKUP($A186,'1v -ostali'!$A$14:$R$517,E$3,FALSE))</f>
        <v>0</v>
      </c>
      <c r="G186">
        <f>+VLOOKUP($A186,'1v -ostali'!$A$14:$R$517,G$3,FALSE)</f>
        <v>0</v>
      </c>
      <c r="H186">
        <f>+VLOOKUP($A186,'1v -ostali'!$A$14:$R$517,H$3,FALSE)</f>
        <v>0</v>
      </c>
      <c r="I186">
        <f>+VLOOKUP($A186,'1v -ostali'!$A$14:R$517,I$3,FALSE)</f>
        <v>0</v>
      </c>
      <c r="J186">
        <f>+VLOOKUP($A186,'1v -ostali'!$A$14:R$517,J$3,FALSE)</f>
        <v>0</v>
      </c>
      <c r="K186">
        <f>+VLOOKUP($A186,'1v -ostali'!$A$14:R$517,K$3,FALSE)</f>
        <v>0</v>
      </c>
      <c r="L186" t="str">
        <f>+IF(K186&gt;0,VLOOKUP($A186,'1v -ostali'!$A$14:R$517,L$3,FALSE),"")</f>
        <v/>
      </c>
      <c r="M186" t="str">
        <f>+IF(K186&gt;0,VLOOKUP($A186,'1v -ostali'!$A$14:R$517,M$3,FALSE),"")</f>
        <v/>
      </c>
      <c r="N186">
        <f>+VLOOKUP($A186,'1v -ostali'!$A$14:R$517,K$3,FALSE)</f>
        <v>0</v>
      </c>
      <c r="O186">
        <f>IF(K186&gt;0,"",VLOOKUP($A186,'1v -ostali'!$A$14:R$517,O$3,FALSE))</f>
        <v>0</v>
      </c>
      <c r="P186">
        <f>IF(K186&gt;0,"",VLOOKUP($A186,'1v -ostali'!$A$14:R$517,P$3,FALSE))</f>
        <v>0</v>
      </c>
      <c r="T186" s="47">
        <f>VLOOKUP($A186,'1v -ostali'!$A$14:AD$517,T$3,FALSE)</f>
        <v>0</v>
      </c>
      <c r="U186" s="47">
        <f>VLOOKUP($A186,'1v -ostali'!$A$14:AD$517,U$3,FALSE)</f>
        <v>0</v>
      </c>
      <c r="V186" s="47">
        <f t="shared" si="19"/>
        <v>0</v>
      </c>
      <c r="W186" s="47">
        <f>VLOOKUP($A186,'1v -ostali'!$A$14:AD$517,W$3,FALSE)/12</f>
        <v>0</v>
      </c>
      <c r="X186" s="47">
        <f>VLOOKUP($A186,'1v -ostali'!$A$14:AD$517,X$3,FALSE)</f>
        <v>0</v>
      </c>
      <c r="Y186" s="47">
        <f>VLOOKUP($A186,'1v -ostali'!$A$14:AD$517,Y$3,FALSE)</f>
        <v>0</v>
      </c>
      <c r="Z186" s="47">
        <f>VLOOKUP($A186,'1v -ostali'!$A$14:AD$517,Z$3,FALSE)</f>
        <v>0</v>
      </c>
      <c r="AA186" s="47">
        <f t="shared" si="20"/>
        <v>0</v>
      </c>
      <c r="AB186" s="47">
        <f>VLOOKUP($A186,'1v -ostali'!$A$14:AD$517,AB$3,FALSE)/12</f>
        <v>0</v>
      </c>
      <c r="AC186" s="47">
        <f>VLOOKUP($A186,'1v -ostali'!$A$14:AD$517,AC$3,FALSE)</f>
        <v>0</v>
      </c>
      <c r="AD186" s="47">
        <f>VLOOKUP($A186,'1v -ostali'!$A$14:AD$517,AD$3,FALSE)</f>
        <v>0</v>
      </c>
      <c r="AE186" s="47">
        <f>VLOOKUP($A186,'1v -ostali'!$A$14:AD$517,AE$3,FALSE)</f>
        <v>0</v>
      </c>
      <c r="AF186" s="47">
        <f t="shared" si="21"/>
        <v>0</v>
      </c>
      <c r="AG186" s="47">
        <f>VLOOKUP($A186,'1v -ostali'!$A$14:AD$517,AG$3,FALSE)/12</f>
        <v>0</v>
      </c>
      <c r="AH186" s="47">
        <f>VLOOKUP($A186,'1v -ostali'!$A$14:AD$517,AH$3,FALSE)</f>
        <v>0</v>
      </c>
      <c r="AI186" s="47">
        <f t="shared" si="22"/>
        <v>0</v>
      </c>
      <c r="AJ186" s="47">
        <f t="shared" si="23"/>
        <v>0</v>
      </c>
      <c r="AK186" s="47">
        <f>+IFERROR(AI186*(100+'1v -ostali'!$C$6)/100,"")</f>
        <v>0</v>
      </c>
      <c r="AL186" s="47">
        <f>+IFERROR(AJ186*(100+'1v -ostali'!$C$6)/100,"")</f>
        <v>0</v>
      </c>
    </row>
    <row r="187" spans="1:38" x14ac:dyDescent="0.2">
      <c r="A187">
        <f>+IF(MAX(A$5:A186)+1&lt;=A$1,A186+1,0)</f>
        <v>0</v>
      </c>
      <c r="B187" s="276">
        <f t="shared" si="24"/>
        <v>0</v>
      </c>
      <c r="C187">
        <f t="shared" si="25"/>
        <v>0</v>
      </c>
      <c r="D187" s="452">
        <f t="shared" si="26"/>
        <v>0</v>
      </c>
      <c r="E187">
        <f>IF(A187=0,0,+VLOOKUP($A187,'1v -ostali'!$A$14:$R$517,E$3,FALSE))</f>
        <v>0</v>
      </c>
      <c r="G187">
        <f>+VLOOKUP($A187,'1v -ostali'!$A$14:$R$517,G$3,FALSE)</f>
        <v>0</v>
      </c>
      <c r="H187">
        <f>+VLOOKUP($A187,'1v -ostali'!$A$14:$R$517,H$3,FALSE)</f>
        <v>0</v>
      </c>
      <c r="I187">
        <f>+VLOOKUP($A187,'1v -ostali'!$A$14:R$517,I$3,FALSE)</f>
        <v>0</v>
      </c>
      <c r="J187">
        <f>+VLOOKUP($A187,'1v -ostali'!$A$14:R$517,J$3,FALSE)</f>
        <v>0</v>
      </c>
      <c r="K187">
        <f>+VLOOKUP($A187,'1v -ostali'!$A$14:R$517,K$3,FALSE)</f>
        <v>0</v>
      </c>
      <c r="L187" t="str">
        <f>+IF(K187&gt;0,VLOOKUP($A187,'1v -ostali'!$A$14:R$517,L$3,FALSE),"")</f>
        <v/>
      </c>
      <c r="M187" t="str">
        <f>+IF(K187&gt;0,VLOOKUP($A187,'1v -ostali'!$A$14:R$517,M$3,FALSE),"")</f>
        <v/>
      </c>
      <c r="N187">
        <f>+VLOOKUP($A187,'1v -ostali'!$A$14:R$517,K$3,FALSE)</f>
        <v>0</v>
      </c>
      <c r="O187">
        <f>IF(K187&gt;0,"",VLOOKUP($A187,'1v -ostali'!$A$14:R$517,O$3,FALSE))</f>
        <v>0</v>
      </c>
      <c r="P187">
        <f>IF(K187&gt;0,"",VLOOKUP($A187,'1v -ostali'!$A$14:R$517,P$3,FALSE))</f>
        <v>0</v>
      </c>
      <c r="T187" s="47">
        <f>VLOOKUP($A187,'1v -ostali'!$A$14:AD$517,T$3,FALSE)</f>
        <v>0</v>
      </c>
      <c r="U187" s="47">
        <f>VLOOKUP($A187,'1v -ostali'!$A$14:AD$517,U$3,FALSE)</f>
        <v>0</v>
      </c>
      <c r="V187" s="47">
        <f t="shared" si="19"/>
        <v>0</v>
      </c>
      <c r="W187" s="47">
        <f>VLOOKUP($A187,'1v -ostali'!$A$14:AD$517,W$3,FALSE)/12</f>
        <v>0</v>
      </c>
      <c r="X187" s="47">
        <f>VLOOKUP($A187,'1v -ostali'!$A$14:AD$517,X$3,FALSE)</f>
        <v>0</v>
      </c>
      <c r="Y187" s="47">
        <f>VLOOKUP($A187,'1v -ostali'!$A$14:AD$517,Y$3,FALSE)</f>
        <v>0</v>
      </c>
      <c r="Z187" s="47">
        <f>VLOOKUP($A187,'1v -ostali'!$A$14:AD$517,Z$3,FALSE)</f>
        <v>0</v>
      </c>
      <c r="AA187" s="47">
        <f t="shared" si="20"/>
        <v>0</v>
      </c>
      <c r="AB187" s="47">
        <f>VLOOKUP($A187,'1v -ostali'!$A$14:AD$517,AB$3,FALSE)/12</f>
        <v>0</v>
      </c>
      <c r="AC187" s="47">
        <f>VLOOKUP($A187,'1v -ostali'!$A$14:AD$517,AC$3,FALSE)</f>
        <v>0</v>
      </c>
      <c r="AD187" s="47">
        <f>VLOOKUP($A187,'1v -ostali'!$A$14:AD$517,AD$3,FALSE)</f>
        <v>0</v>
      </c>
      <c r="AE187" s="47">
        <f>VLOOKUP($A187,'1v -ostali'!$A$14:AD$517,AE$3,FALSE)</f>
        <v>0</v>
      </c>
      <c r="AF187" s="47">
        <f t="shared" si="21"/>
        <v>0</v>
      </c>
      <c r="AG187" s="47">
        <f>VLOOKUP($A187,'1v -ostali'!$A$14:AD$517,AG$3,FALSE)/12</f>
        <v>0</v>
      </c>
      <c r="AH187" s="47">
        <f>VLOOKUP($A187,'1v -ostali'!$A$14:AD$517,AH$3,FALSE)</f>
        <v>0</v>
      </c>
      <c r="AI187" s="47">
        <f t="shared" si="22"/>
        <v>0</v>
      </c>
      <c r="AJ187" s="47">
        <f t="shared" si="23"/>
        <v>0</v>
      </c>
      <c r="AK187" s="47">
        <f>+IFERROR(AI187*(100+'1v -ostali'!$C$6)/100,"")</f>
        <v>0</v>
      </c>
      <c r="AL187" s="47">
        <f>+IFERROR(AJ187*(100+'1v -ostali'!$C$6)/100,"")</f>
        <v>0</v>
      </c>
    </row>
    <row r="188" spans="1:38" x14ac:dyDescent="0.2">
      <c r="A188">
        <f>+IF(MAX(A$5:A187)+1&lt;=A$1,A187+1,0)</f>
        <v>0</v>
      </c>
      <c r="B188" s="276">
        <f t="shared" si="24"/>
        <v>0</v>
      </c>
      <c r="C188">
        <f t="shared" si="25"/>
        <v>0</v>
      </c>
      <c r="D188" s="452">
        <f t="shared" si="26"/>
        <v>0</v>
      </c>
      <c r="E188">
        <f>IF(A188=0,0,+VLOOKUP($A188,'1v -ostali'!$A$14:$R$517,E$3,FALSE))</f>
        <v>0</v>
      </c>
      <c r="G188">
        <f>+VLOOKUP($A188,'1v -ostali'!$A$14:$R$517,G$3,FALSE)</f>
        <v>0</v>
      </c>
      <c r="H188">
        <f>+VLOOKUP($A188,'1v -ostali'!$A$14:$R$517,H$3,FALSE)</f>
        <v>0</v>
      </c>
      <c r="I188">
        <f>+VLOOKUP($A188,'1v -ostali'!$A$14:R$517,I$3,FALSE)</f>
        <v>0</v>
      </c>
      <c r="J188">
        <f>+VLOOKUP($A188,'1v -ostali'!$A$14:R$517,J$3,FALSE)</f>
        <v>0</v>
      </c>
      <c r="K188">
        <f>+VLOOKUP($A188,'1v -ostali'!$A$14:R$517,K$3,FALSE)</f>
        <v>0</v>
      </c>
      <c r="L188" t="str">
        <f>+IF(K188&gt;0,VLOOKUP($A188,'1v -ostali'!$A$14:R$517,L$3,FALSE),"")</f>
        <v/>
      </c>
      <c r="M188" t="str">
        <f>+IF(K188&gt;0,VLOOKUP($A188,'1v -ostali'!$A$14:R$517,M$3,FALSE),"")</f>
        <v/>
      </c>
      <c r="N188">
        <f>+VLOOKUP($A188,'1v -ostali'!$A$14:R$517,K$3,FALSE)</f>
        <v>0</v>
      </c>
      <c r="O188">
        <f>IF(K188&gt;0,"",VLOOKUP($A188,'1v -ostali'!$A$14:R$517,O$3,FALSE))</f>
        <v>0</v>
      </c>
      <c r="P188">
        <f>IF(K188&gt;0,"",VLOOKUP($A188,'1v -ostali'!$A$14:R$517,P$3,FALSE))</f>
        <v>0</v>
      </c>
      <c r="T188" s="47">
        <f>VLOOKUP($A188,'1v -ostali'!$A$14:AD$517,T$3,FALSE)</f>
        <v>0</v>
      </c>
      <c r="U188" s="47">
        <f>VLOOKUP($A188,'1v -ostali'!$A$14:AD$517,U$3,FALSE)</f>
        <v>0</v>
      </c>
      <c r="V188" s="47">
        <f t="shared" si="19"/>
        <v>0</v>
      </c>
      <c r="W188" s="47">
        <f>VLOOKUP($A188,'1v -ostali'!$A$14:AD$517,W$3,FALSE)/12</f>
        <v>0</v>
      </c>
      <c r="X188" s="47">
        <f>VLOOKUP($A188,'1v -ostali'!$A$14:AD$517,X$3,FALSE)</f>
        <v>0</v>
      </c>
      <c r="Y188" s="47">
        <f>VLOOKUP($A188,'1v -ostali'!$A$14:AD$517,Y$3,FALSE)</f>
        <v>0</v>
      </c>
      <c r="Z188" s="47">
        <f>VLOOKUP($A188,'1v -ostali'!$A$14:AD$517,Z$3,FALSE)</f>
        <v>0</v>
      </c>
      <c r="AA188" s="47">
        <f t="shared" si="20"/>
        <v>0</v>
      </c>
      <c r="AB188" s="47">
        <f>VLOOKUP($A188,'1v -ostali'!$A$14:AD$517,AB$3,FALSE)/12</f>
        <v>0</v>
      </c>
      <c r="AC188" s="47">
        <f>VLOOKUP($A188,'1v -ostali'!$A$14:AD$517,AC$3,FALSE)</f>
        <v>0</v>
      </c>
      <c r="AD188" s="47">
        <f>VLOOKUP($A188,'1v -ostali'!$A$14:AD$517,AD$3,FALSE)</f>
        <v>0</v>
      </c>
      <c r="AE188" s="47">
        <f>VLOOKUP($A188,'1v -ostali'!$A$14:AD$517,AE$3,FALSE)</f>
        <v>0</v>
      </c>
      <c r="AF188" s="47">
        <f t="shared" si="21"/>
        <v>0</v>
      </c>
      <c r="AG188" s="47">
        <f>VLOOKUP($A188,'1v -ostali'!$A$14:AD$517,AG$3,FALSE)/12</f>
        <v>0</v>
      </c>
      <c r="AH188" s="47">
        <f>VLOOKUP($A188,'1v -ostali'!$A$14:AD$517,AH$3,FALSE)</f>
        <v>0</v>
      </c>
      <c r="AI188" s="47">
        <f t="shared" si="22"/>
        <v>0</v>
      </c>
      <c r="AJ188" s="47">
        <f t="shared" si="23"/>
        <v>0</v>
      </c>
      <c r="AK188" s="47">
        <f>+IFERROR(AI188*(100+'1v -ostali'!$C$6)/100,"")</f>
        <v>0</v>
      </c>
      <c r="AL188" s="47">
        <f>+IFERROR(AJ188*(100+'1v -ostali'!$C$6)/100,"")</f>
        <v>0</v>
      </c>
    </row>
    <row r="189" spans="1:38" x14ac:dyDescent="0.2">
      <c r="A189">
        <f>+IF(MAX(A$5:A188)+1&lt;=A$1,A188+1,0)</f>
        <v>0</v>
      </c>
      <c r="B189" s="276">
        <f t="shared" si="24"/>
        <v>0</v>
      </c>
      <c r="C189">
        <f t="shared" si="25"/>
        <v>0</v>
      </c>
      <c r="D189" s="452">
        <f t="shared" si="26"/>
        <v>0</v>
      </c>
      <c r="E189">
        <f>IF(A189=0,0,+VLOOKUP($A189,'1v -ostali'!$A$14:$R$517,E$3,FALSE))</f>
        <v>0</v>
      </c>
      <c r="G189">
        <f>+VLOOKUP($A189,'1v -ostali'!$A$14:$R$517,G$3,FALSE)</f>
        <v>0</v>
      </c>
      <c r="H189">
        <f>+VLOOKUP($A189,'1v -ostali'!$A$14:$R$517,H$3,FALSE)</f>
        <v>0</v>
      </c>
      <c r="I189">
        <f>+VLOOKUP($A189,'1v -ostali'!$A$14:R$517,I$3,FALSE)</f>
        <v>0</v>
      </c>
      <c r="J189">
        <f>+VLOOKUP($A189,'1v -ostali'!$A$14:R$517,J$3,FALSE)</f>
        <v>0</v>
      </c>
      <c r="K189">
        <f>+VLOOKUP($A189,'1v -ostali'!$A$14:R$517,K$3,FALSE)</f>
        <v>0</v>
      </c>
      <c r="L189" t="str">
        <f>+IF(K189&gt;0,VLOOKUP($A189,'1v -ostali'!$A$14:R$517,L$3,FALSE),"")</f>
        <v/>
      </c>
      <c r="M189" t="str">
        <f>+IF(K189&gt;0,VLOOKUP($A189,'1v -ostali'!$A$14:R$517,M$3,FALSE),"")</f>
        <v/>
      </c>
      <c r="N189">
        <f>+VLOOKUP($A189,'1v -ostali'!$A$14:R$517,K$3,FALSE)</f>
        <v>0</v>
      </c>
      <c r="O189">
        <f>IF(K189&gt;0,"",VLOOKUP($A189,'1v -ostali'!$A$14:R$517,O$3,FALSE))</f>
        <v>0</v>
      </c>
      <c r="P189">
        <f>IF(K189&gt;0,"",VLOOKUP($A189,'1v -ostali'!$A$14:R$517,P$3,FALSE))</f>
        <v>0</v>
      </c>
      <c r="T189" s="47">
        <f>VLOOKUP($A189,'1v -ostali'!$A$14:AD$517,T$3,FALSE)</f>
        <v>0</v>
      </c>
      <c r="U189" s="47">
        <f>VLOOKUP($A189,'1v -ostali'!$A$14:AD$517,U$3,FALSE)</f>
        <v>0</v>
      </c>
      <c r="V189" s="47">
        <f t="shared" si="19"/>
        <v>0</v>
      </c>
      <c r="W189" s="47">
        <f>VLOOKUP($A189,'1v -ostali'!$A$14:AD$517,W$3,FALSE)/12</f>
        <v>0</v>
      </c>
      <c r="X189" s="47">
        <f>VLOOKUP($A189,'1v -ostali'!$A$14:AD$517,X$3,FALSE)</f>
        <v>0</v>
      </c>
      <c r="Y189" s="47">
        <f>VLOOKUP($A189,'1v -ostali'!$A$14:AD$517,Y$3,FALSE)</f>
        <v>0</v>
      </c>
      <c r="Z189" s="47">
        <f>VLOOKUP($A189,'1v -ostali'!$A$14:AD$517,Z$3,FALSE)</f>
        <v>0</v>
      </c>
      <c r="AA189" s="47">
        <f t="shared" si="20"/>
        <v>0</v>
      </c>
      <c r="AB189" s="47">
        <f>VLOOKUP($A189,'1v -ostali'!$A$14:AD$517,AB$3,FALSE)/12</f>
        <v>0</v>
      </c>
      <c r="AC189" s="47">
        <f>VLOOKUP($A189,'1v -ostali'!$A$14:AD$517,AC$3,FALSE)</f>
        <v>0</v>
      </c>
      <c r="AD189" s="47">
        <f>VLOOKUP($A189,'1v -ostali'!$A$14:AD$517,AD$3,FALSE)</f>
        <v>0</v>
      </c>
      <c r="AE189" s="47">
        <f>VLOOKUP($A189,'1v -ostali'!$A$14:AD$517,AE$3,FALSE)</f>
        <v>0</v>
      </c>
      <c r="AF189" s="47">
        <f t="shared" si="21"/>
        <v>0</v>
      </c>
      <c r="AG189" s="47">
        <f>VLOOKUP($A189,'1v -ostali'!$A$14:AD$517,AG$3,FALSE)/12</f>
        <v>0</v>
      </c>
      <c r="AH189" s="47">
        <f>VLOOKUP($A189,'1v -ostali'!$A$14:AD$517,AH$3,FALSE)</f>
        <v>0</v>
      </c>
      <c r="AI189" s="47">
        <f t="shared" si="22"/>
        <v>0</v>
      </c>
      <c r="AJ189" s="47">
        <f t="shared" si="23"/>
        <v>0</v>
      </c>
      <c r="AK189" s="47">
        <f>+IFERROR(AI189*(100+'1v -ostali'!$C$6)/100,"")</f>
        <v>0</v>
      </c>
      <c r="AL189" s="47">
        <f>+IFERROR(AJ189*(100+'1v -ostali'!$C$6)/100,"")</f>
        <v>0</v>
      </c>
    </row>
    <row r="190" spans="1:38" x14ac:dyDescent="0.2">
      <c r="A190">
        <f>+IF(MAX(A$5:A189)+1&lt;=A$1,A189+1,0)</f>
        <v>0</v>
      </c>
      <c r="B190" s="276">
        <f t="shared" si="24"/>
        <v>0</v>
      </c>
      <c r="C190">
        <f t="shared" si="25"/>
        <v>0</v>
      </c>
      <c r="D190" s="452">
        <f t="shared" si="26"/>
        <v>0</v>
      </c>
      <c r="E190">
        <f>IF(A190=0,0,+VLOOKUP($A190,'1v -ostali'!$A$14:$R$517,E$3,FALSE))</f>
        <v>0</v>
      </c>
      <c r="G190">
        <f>+VLOOKUP($A190,'1v -ostali'!$A$14:$R$517,G$3,FALSE)</f>
        <v>0</v>
      </c>
      <c r="H190">
        <f>+VLOOKUP($A190,'1v -ostali'!$A$14:$R$517,H$3,FALSE)</f>
        <v>0</v>
      </c>
      <c r="I190">
        <f>+VLOOKUP($A190,'1v -ostali'!$A$14:R$517,I$3,FALSE)</f>
        <v>0</v>
      </c>
      <c r="J190">
        <f>+VLOOKUP($A190,'1v -ostali'!$A$14:R$517,J$3,FALSE)</f>
        <v>0</v>
      </c>
      <c r="K190">
        <f>+VLOOKUP($A190,'1v -ostali'!$A$14:R$517,K$3,FALSE)</f>
        <v>0</v>
      </c>
      <c r="L190" t="str">
        <f>+IF(K190&gt;0,VLOOKUP($A190,'1v -ostali'!$A$14:R$517,L$3,FALSE),"")</f>
        <v/>
      </c>
      <c r="M190" t="str">
        <f>+IF(K190&gt;0,VLOOKUP($A190,'1v -ostali'!$A$14:R$517,M$3,FALSE),"")</f>
        <v/>
      </c>
      <c r="N190">
        <f>+VLOOKUP($A190,'1v -ostali'!$A$14:R$517,K$3,FALSE)</f>
        <v>0</v>
      </c>
      <c r="O190">
        <f>IF(K190&gt;0,"",VLOOKUP($A190,'1v -ostali'!$A$14:R$517,O$3,FALSE))</f>
        <v>0</v>
      </c>
      <c r="P190">
        <f>IF(K190&gt;0,"",VLOOKUP($A190,'1v -ostali'!$A$14:R$517,P$3,FALSE))</f>
        <v>0</v>
      </c>
      <c r="T190" s="47">
        <f>VLOOKUP($A190,'1v -ostali'!$A$14:AD$517,T$3,FALSE)</f>
        <v>0</v>
      </c>
      <c r="U190" s="47">
        <f>VLOOKUP($A190,'1v -ostali'!$A$14:AD$517,U$3,FALSE)</f>
        <v>0</v>
      </c>
      <c r="V190" s="47">
        <f t="shared" si="19"/>
        <v>0</v>
      </c>
      <c r="W190" s="47">
        <f>VLOOKUP($A190,'1v -ostali'!$A$14:AD$517,W$3,FALSE)/12</f>
        <v>0</v>
      </c>
      <c r="X190" s="47">
        <f>VLOOKUP($A190,'1v -ostali'!$A$14:AD$517,X$3,FALSE)</f>
        <v>0</v>
      </c>
      <c r="Y190" s="47">
        <f>VLOOKUP($A190,'1v -ostali'!$A$14:AD$517,Y$3,FALSE)</f>
        <v>0</v>
      </c>
      <c r="Z190" s="47">
        <f>VLOOKUP($A190,'1v -ostali'!$A$14:AD$517,Z$3,FALSE)</f>
        <v>0</v>
      </c>
      <c r="AA190" s="47">
        <f t="shared" si="20"/>
        <v>0</v>
      </c>
      <c r="AB190" s="47">
        <f>VLOOKUP($A190,'1v -ostali'!$A$14:AD$517,AB$3,FALSE)/12</f>
        <v>0</v>
      </c>
      <c r="AC190" s="47">
        <f>VLOOKUP($A190,'1v -ostali'!$A$14:AD$517,AC$3,FALSE)</f>
        <v>0</v>
      </c>
      <c r="AD190" s="47">
        <f>VLOOKUP($A190,'1v -ostali'!$A$14:AD$517,AD$3,FALSE)</f>
        <v>0</v>
      </c>
      <c r="AE190" s="47">
        <f>VLOOKUP($A190,'1v -ostali'!$A$14:AD$517,AE$3,FALSE)</f>
        <v>0</v>
      </c>
      <c r="AF190" s="47">
        <f t="shared" si="21"/>
        <v>0</v>
      </c>
      <c r="AG190" s="47">
        <f>VLOOKUP($A190,'1v -ostali'!$A$14:AD$517,AG$3,FALSE)/12</f>
        <v>0</v>
      </c>
      <c r="AH190" s="47">
        <f>VLOOKUP($A190,'1v -ostali'!$A$14:AD$517,AH$3,FALSE)</f>
        <v>0</v>
      </c>
      <c r="AI190" s="47">
        <f t="shared" si="22"/>
        <v>0</v>
      </c>
      <c r="AJ190" s="47">
        <f t="shared" si="23"/>
        <v>0</v>
      </c>
      <c r="AK190" s="47">
        <f>+IFERROR(AI190*(100+'1v -ostali'!$C$6)/100,"")</f>
        <v>0</v>
      </c>
      <c r="AL190" s="47">
        <f>+IFERROR(AJ190*(100+'1v -ostali'!$C$6)/100,"")</f>
        <v>0</v>
      </c>
    </row>
    <row r="191" spans="1:38" x14ac:dyDescent="0.2">
      <c r="A191">
        <f>+IF(MAX(A$5:A190)+1&lt;=A$1,A190+1,0)</f>
        <v>0</v>
      </c>
      <c r="B191" s="276">
        <f t="shared" si="24"/>
        <v>0</v>
      </c>
      <c r="C191">
        <f t="shared" si="25"/>
        <v>0</v>
      </c>
      <c r="D191" s="452">
        <f t="shared" si="26"/>
        <v>0</v>
      </c>
      <c r="E191">
        <f>IF(A191=0,0,+VLOOKUP($A191,'1v -ostali'!$A$14:$R$517,E$3,FALSE))</f>
        <v>0</v>
      </c>
      <c r="G191">
        <f>+VLOOKUP($A191,'1v -ostali'!$A$14:$R$517,G$3,FALSE)</f>
        <v>0</v>
      </c>
      <c r="H191">
        <f>+VLOOKUP($A191,'1v -ostali'!$A$14:$R$517,H$3,FALSE)</f>
        <v>0</v>
      </c>
      <c r="I191">
        <f>+VLOOKUP($A191,'1v -ostali'!$A$14:R$517,I$3,FALSE)</f>
        <v>0</v>
      </c>
      <c r="J191">
        <f>+VLOOKUP($A191,'1v -ostali'!$A$14:R$517,J$3,FALSE)</f>
        <v>0</v>
      </c>
      <c r="K191">
        <f>+VLOOKUP($A191,'1v -ostali'!$A$14:R$517,K$3,FALSE)</f>
        <v>0</v>
      </c>
      <c r="L191" t="str">
        <f>+IF(K191&gt;0,VLOOKUP($A191,'1v -ostali'!$A$14:R$517,L$3,FALSE),"")</f>
        <v/>
      </c>
      <c r="M191" t="str">
        <f>+IF(K191&gt;0,VLOOKUP($A191,'1v -ostali'!$A$14:R$517,M$3,FALSE),"")</f>
        <v/>
      </c>
      <c r="N191">
        <f>+VLOOKUP($A191,'1v -ostali'!$A$14:R$517,K$3,FALSE)</f>
        <v>0</v>
      </c>
      <c r="O191">
        <f>IF(K191&gt;0,"",VLOOKUP($A191,'1v -ostali'!$A$14:R$517,O$3,FALSE))</f>
        <v>0</v>
      </c>
      <c r="P191">
        <f>IF(K191&gt;0,"",VLOOKUP($A191,'1v -ostali'!$A$14:R$517,P$3,FALSE))</f>
        <v>0</v>
      </c>
      <c r="T191" s="47">
        <f>VLOOKUP($A191,'1v -ostali'!$A$14:AD$517,T$3,FALSE)</f>
        <v>0</v>
      </c>
      <c r="U191" s="47">
        <f>VLOOKUP($A191,'1v -ostali'!$A$14:AD$517,U$3,FALSE)</f>
        <v>0</v>
      </c>
      <c r="V191" s="47">
        <f t="shared" si="19"/>
        <v>0</v>
      </c>
      <c r="W191" s="47">
        <f>VLOOKUP($A191,'1v -ostali'!$A$14:AD$517,W$3,FALSE)/12</f>
        <v>0</v>
      </c>
      <c r="X191" s="47">
        <f>VLOOKUP($A191,'1v -ostali'!$A$14:AD$517,X$3,FALSE)</f>
        <v>0</v>
      </c>
      <c r="Y191" s="47">
        <f>VLOOKUP($A191,'1v -ostali'!$A$14:AD$517,Y$3,FALSE)</f>
        <v>0</v>
      </c>
      <c r="Z191" s="47">
        <f>VLOOKUP($A191,'1v -ostali'!$A$14:AD$517,Z$3,FALSE)</f>
        <v>0</v>
      </c>
      <c r="AA191" s="47">
        <f t="shared" si="20"/>
        <v>0</v>
      </c>
      <c r="AB191" s="47">
        <f>VLOOKUP($A191,'1v -ostali'!$A$14:AD$517,AB$3,FALSE)/12</f>
        <v>0</v>
      </c>
      <c r="AC191" s="47">
        <f>VLOOKUP($A191,'1v -ostali'!$A$14:AD$517,AC$3,FALSE)</f>
        <v>0</v>
      </c>
      <c r="AD191" s="47">
        <f>VLOOKUP($A191,'1v -ostali'!$A$14:AD$517,AD$3,FALSE)</f>
        <v>0</v>
      </c>
      <c r="AE191" s="47">
        <f>VLOOKUP($A191,'1v -ostali'!$A$14:AD$517,AE$3,FALSE)</f>
        <v>0</v>
      </c>
      <c r="AF191" s="47">
        <f t="shared" si="21"/>
        <v>0</v>
      </c>
      <c r="AG191" s="47">
        <f>VLOOKUP($A191,'1v -ostali'!$A$14:AD$517,AG$3,FALSE)/12</f>
        <v>0</v>
      </c>
      <c r="AH191" s="47">
        <f>VLOOKUP($A191,'1v -ostali'!$A$14:AD$517,AH$3,FALSE)</f>
        <v>0</v>
      </c>
      <c r="AI191" s="47">
        <f t="shared" si="22"/>
        <v>0</v>
      </c>
      <c r="AJ191" s="47">
        <f t="shared" si="23"/>
        <v>0</v>
      </c>
      <c r="AK191" s="47">
        <f>+IFERROR(AI191*(100+'1v -ostali'!$C$6)/100,"")</f>
        <v>0</v>
      </c>
      <c r="AL191" s="47">
        <f>+IFERROR(AJ191*(100+'1v -ostali'!$C$6)/100,"")</f>
        <v>0</v>
      </c>
    </row>
    <row r="192" spans="1:38" x14ac:dyDescent="0.2">
      <c r="A192">
        <f>+IF(MAX(A$5:A191)+1&lt;=A$1,A191+1,0)</f>
        <v>0</v>
      </c>
      <c r="B192" s="276">
        <f t="shared" si="24"/>
        <v>0</v>
      </c>
      <c r="C192">
        <f t="shared" si="25"/>
        <v>0</v>
      </c>
      <c r="D192" s="452">
        <f t="shared" si="26"/>
        <v>0</v>
      </c>
      <c r="E192">
        <f>IF(A192=0,0,+VLOOKUP($A192,'1v -ostali'!$A$14:$R$517,E$3,FALSE))</f>
        <v>0</v>
      </c>
      <c r="G192">
        <f>+VLOOKUP($A192,'1v -ostali'!$A$14:$R$517,G$3,FALSE)</f>
        <v>0</v>
      </c>
      <c r="H192">
        <f>+VLOOKUP($A192,'1v -ostali'!$A$14:$R$517,H$3,FALSE)</f>
        <v>0</v>
      </c>
      <c r="I192">
        <f>+VLOOKUP($A192,'1v -ostali'!$A$14:R$517,I$3,FALSE)</f>
        <v>0</v>
      </c>
      <c r="J192">
        <f>+VLOOKUP($A192,'1v -ostali'!$A$14:R$517,J$3,FALSE)</f>
        <v>0</v>
      </c>
      <c r="K192">
        <f>+VLOOKUP($A192,'1v -ostali'!$A$14:R$517,K$3,FALSE)</f>
        <v>0</v>
      </c>
      <c r="L192" t="str">
        <f>+IF(K192&gt;0,VLOOKUP($A192,'1v -ostali'!$A$14:R$517,L$3,FALSE),"")</f>
        <v/>
      </c>
      <c r="M192" t="str">
        <f>+IF(K192&gt;0,VLOOKUP($A192,'1v -ostali'!$A$14:R$517,M$3,FALSE),"")</f>
        <v/>
      </c>
      <c r="N192">
        <f>+VLOOKUP($A192,'1v -ostali'!$A$14:R$517,K$3,FALSE)</f>
        <v>0</v>
      </c>
      <c r="O192">
        <f>IF(K192&gt;0,"",VLOOKUP($A192,'1v -ostali'!$A$14:R$517,O$3,FALSE))</f>
        <v>0</v>
      </c>
      <c r="P192">
        <f>IF(K192&gt;0,"",VLOOKUP($A192,'1v -ostali'!$A$14:R$517,P$3,FALSE))</f>
        <v>0</v>
      </c>
      <c r="T192" s="47">
        <f>VLOOKUP($A192,'1v -ostali'!$A$14:AD$517,T$3,FALSE)</f>
        <v>0</v>
      </c>
      <c r="U192" s="47">
        <f>VLOOKUP($A192,'1v -ostali'!$A$14:AD$517,U$3,FALSE)</f>
        <v>0</v>
      </c>
      <c r="V192" s="47">
        <f t="shared" si="19"/>
        <v>0</v>
      </c>
      <c r="W192" s="47">
        <f>VLOOKUP($A192,'1v -ostali'!$A$14:AD$517,W$3,FALSE)/12</f>
        <v>0</v>
      </c>
      <c r="X192" s="47">
        <f>VLOOKUP($A192,'1v -ostali'!$A$14:AD$517,X$3,FALSE)</f>
        <v>0</v>
      </c>
      <c r="Y192" s="47">
        <f>VLOOKUP($A192,'1v -ostali'!$A$14:AD$517,Y$3,FALSE)</f>
        <v>0</v>
      </c>
      <c r="Z192" s="47">
        <f>VLOOKUP($A192,'1v -ostali'!$A$14:AD$517,Z$3,FALSE)</f>
        <v>0</v>
      </c>
      <c r="AA192" s="47">
        <f t="shared" si="20"/>
        <v>0</v>
      </c>
      <c r="AB192" s="47">
        <f>VLOOKUP($A192,'1v -ostali'!$A$14:AD$517,AB$3,FALSE)/12</f>
        <v>0</v>
      </c>
      <c r="AC192" s="47">
        <f>VLOOKUP($A192,'1v -ostali'!$A$14:AD$517,AC$3,FALSE)</f>
        <v>0</v>
      </c>
      <c r="AD192" s="47">
        <f>VLOOKUP($A192,'1v -ostali'!$A$14:AD$517,AD$3,FALSE)</f>
        <v>0</v>
      </c>
      <c r="AE192" s="47">
        <f>VLOOKUP($A192,'1v -ostali'!$A$14:AD$517,AE$3,FALSE)</f>
        <v>0</v>
      </c>
      <c r="AF192" s="47">
        <f t="shared" si="21"/>
        <v>0</v>
      </c>
      <c r="AG192" s="47">
        <f>VLOOKUP($A192,'1v -ostali'!$A$14:AD$517,AG$3,FALSE)/12</f>
        <v>0</v>
      </c>
      <c r="AH192" s="47">
        <f>VLOOKUP($A192,'1v -ostali'!$A$14:AD$517,AH$3,FALSE)</f>
        <v>0</v>
      </c>
      <c r="AI192" s="47">
        <f t="shared" si="22"/>
        <v>0</v>
      </c>
      <c r="AJ192" s="47">
        <f t="shared" si="23"/>
        <v>0</v>
      </c>
      <c r="AK192" s="47">
        <f>+IFERROR(AI192*(100+'1v -ostali'!$C$6)/100,"")</f>
        <v>0</v>
      </c>
      <c r="AL192" s="47">
        <f>+IFERROR(AJ192*(100+'1v -ostali'!$C$6)/100,"")</f>
        <v>0</v>
      </c>
    </row>
    <row r="193" spans="1:38" x14ac:dyDescent="0.2">
      <c r="A193">
        <f>+IF(MAX(A$5:A192)+1&lt;=A$1,A192+1,0)</f>
        <v>0</v>
      </c>
      <c r="B193" s="276">
        <f t="shared" si="24"/>
        <v>0</v>
      </c>
      <c r="C193">
        <f t="shared" si="25"/>
        <v>0</v>
      </c>
      <c r="D193" s="452">
        <f t="shared" si="26"/>
        <v>0</v>
      </c>
      <c r="E193">
        <f>IF(A193=0,0,+VLOOKUP($A193,'1v -ostali'!$A$14:$R$517,E$3,FALSE))</f>
        <v>0</v>
      </c>
      <c r="G193">
        <f>+VLOOKUP($A193,'1v -ostali'!$A$14:$R$517,G$3,FALSE)</f>
        <v>0</v>
      </c>
      <c r="H193">
        <f>+VLOOKUP($A193,'1v -ostali'!$A$14:$R$517,H$3,FALSE)</f>
        <v>0</v>
      </c>
      <c r="I193">
        <f>+VLOOKUP($A193,'1v -ostali'!$A$14:R$517,I$3,FALSE)</f>
        <v>0</v>
      </c>
      <c r="J193">
        <f>+VLOOKUP($A193,'1v -ostali'!$A$14:R$517,J$3,FALSE)</f>
        <v>0</v>
      </c>
      <c r="K193">
        <f>+VLOOKUP($A193,'1v -ostali'!$A$14:R$517,K$3,FALSE)</f>
        <v>0</v>
      </c>
      <c r="L193" t="str">
        <f>+IF(K193&gt;0,VLOOKUP($A193,'1v -ostali'!$A$14:R$517,L$3,FALSE),"")</f>
        <v/>
      </c>
      <c r="M193" t="str">
        <f>+IF(K193&gt;0,VLOOKUP($A193,'1v -ostali'!$A$14:R$517,M$3,FALSE),"")</f>
        <v/>
      </c>
      <c r="N193">
        <f>+VLOOKUP($A193,'1v -ostali'!$A$14:R$517,K$3,FALSE)</f>
        <v>0</v>
      </c>
      <c r="O193">
        <f>IF(K193&gt;0,"",VLOOKUP($A193,'1v -ostali'!$A$14:R$517,O$3,FALSE))</f>
        <v>0</v>
      </c>
      <c r="P193">
        <f>IF(K193&gt;0,"",VLOOKUP($A193,'1v -ostali'!$A$14:R$517,P$3,FALSE))</f>
        <v>0</v>
      </c>
      <c r="T193" s="47">
        <f>VLOOKUP($A193,'1v -ostali'!$A$14:AD$517,T$3,FALSE)</f>
        <v>0</v>
      </c>
      <c r="U193" s="47">
        <f>VLOOKUP($A193,'1v -ostali'!$A$14:AD$517,U$3,FALSE)</f>
        <v>0</v>
      </c>
      <c r="V193" s="47">
        <f t="shared" si="19"/>
        <v>0</v>
      </c>
      <c r="W193" s="47">
        <f>VLOOKUP($A193,'1v -ostali'!$A$14:AD$517,W$3,FALSE)/12</f>
        <v>0</v>
      </c>
      <c r="X193" s="47">
        <f>VLOOKUP($A193,'1v -ostali'!$A$14:AD$517,X$3,FALSE)</f>
        <v>0</v>
      </c>
      <c r="Y193" s="47">
        <f>VLOOKUP($A193,'1v -ostali'!$A$14:AD$517,Y$3,FALSE)</f>
        <v>0</v>
      </c>
      <c r="Z193" s="47">
        <f>VLOOKUP($A193,'1v -ostali'!$A$14:AD$517,Z$3,FALSE)</f>
        <v>0</v>
      </c>
      <c r="AA193" s="47">
        <f t="shared" si="20"/>
        <v>0</v>
      </c>
      <c r="AB193" s="47">
        <f>VLOOKUP($A193,'1v -ostali'!$A$14:AD$517,AB$3,FALSE)/12</f>
        <v>0</v>
      </c>
      <c r="AC193" s="47">
        <f>VLOOKUP($A193,'1v -ostali'!$A$14:AD$517,AC$3,FALSE)</f>
        <v>0</v>
      </c>
      <c r="AD193" s="47">
        <f>VLOOKUP($A193,'1v -ostali'!$A$14:AD$517,AD$3,FALSE)</f>
        <v>0</v>
      </c>
      <c r="AE193" s="47">
        <f>VLOOKUP($A193,'1v -ostali'!$A$14:AD$517,AE$3,FALSE)</f>
        <v>0</v>
      </c>
      <c r="AF193" s="47">
        <f t="shared" si="21"/>
        <v>0</v>
      </c>
      <c r="AG193" s="47">
        <f>VLOOKUP($A193,'1v -ostali'!$A$14:AD$517,AG$3,FALSE)/12</f>
        <v>0</v>
      </c>
      <c r="AH193" s="47">
        <f>VLOOKUP($A193,'1v -ostali'!$A$14:AD$517,AH$3,FALSE)</f>
        <v>0</v>
      </c>
      <c r="AI193" s="47">
        <f t="shared" si="22"/>
        <v>0</v>
      </c>
      <c r="AJ193" s="47">
        <f t="shared" si="23"/>
        <v>0</v>
      </c>
      <c r="AK193" s="47">
        <f>+IFERROR(AI193*(100+'1v -ostali'!$C$6)/100,"")</f>
        <v>0</v>
      </c>
      <c r="AL193" s="47">
        <f>+IFERROR(AJ193*(100+'1v -ostali'!$C$6)/100,"")</f>
        <v>0</v>
      </c>
    </row>
    <row r="194" spans="1:38" x14ac:dyDescent="0.2">
      <c r="A194">
        <f>+IF(MAX(A$5:A193)+1&lt;=A$1,A193+1,0)</f>
        <v>0</v>
      </c>
      <c r="B194" s="276">
        <f t="shared" si="24"/>
        <v>0</v>
      </c>
      <c r="C194">
        <f t="shared" si="25"/>
        <v>0</v>
      </c>
      <c r="D194" s="452">
        <f t="shared" si="26"/>
        <v>0</v>
      </c>
      <c r="E194">
        <f>IF(A194=0,0,+VLOOKUP($A194,'1v -ostali'!$A$14:$R$517,E$3,FALSE))</f>
        <v>0</v>
      </c>
      <c r="G194">
        <f>+VLOOKUP($A194,'1v -ostali'!$A$14:$R$517,G$3,FALSE)</f>
        <v>0</v>
      </c>
      <c r="H194">
        <f>+VLOOKUP($A194,'1v -ostali'!$A$14:$R$517,H$3,FALSE)</f>
        <v>0</v>
      </c>
      <c r="I194">
        <f>+VLOOKUP($A194,'1v -ostali'!$A$14:R$517,I$3,FALSE)</f>
        <v>0</v>
      </c>
      <c r="J194">
        <f>+VLOOKUP($A194,'1v -ostali'!$A$14:R$517,J$3,FALSE)</f>
        <v>0</v>
      </c>
      <c r="K194">
        <f>+VLOOKUP($A194,'1v -ostali'!$A$14:R$517,K$3,FALSE)</f>
        <v>0</v>
      </c>
      <c r="L194" t="str">
        <f>+IF(K194&gt;0,VLOOKUP($A194,'1v -ostali'!$A$14:R$517,L$3,FALSE),"")</f>
        <v/>
      </c>
      <c r="M194" t="str">
        <f>+IF(K194&gt;0,VLOOKUP($A194,'1v -ostali'!$A$14:R$517,M$3,FALSE),"")</f>
        <v/>
      </c>
      <c r="N194">
        <f>+VLOOKUP($A194,'1v -ostali'!$A$14:R$517,K$3,FALSE)</f>
        <v>0</v>
      </c>
      <c r="O194">
        <f>IF(K194&gt;0,"",VLOOKUP($A194,'1v -ostali'!$A$14:R$517,O$3,FALSE))</f>
        <v>0</v>
      </c>
      <c r="P194">
        <f>IF(K194&gt;0,"",VLOOKUP($A194,'1v -ostali'!$A$14:R$517,P$3,FALSE))</f>
        <v>0</v>
      </c>
      <c r="T194" s="47">
        <f>VLOOKUP($A194,'1v -ostali'!$A$14:AD$517,T$3,FALSE)</f>
        <v>0</v>
      </c>
      <c r="U194" s="47">
        <f>VLOOKUP($A194,'1v -ostali'!$A$14:AD$517,U$3,FALSE)</f>
        <v>0</v>
      </c>
      <c r="V194" s="47">
        <f t="shared" si="19"/>
        <v>0</v>
      </c>
      <c r="W194" s="47">
        <f>VLOOKUP($A194,'1v -ostali'!$A$14:AD$517,W$3,FALSE)/12</f>
        <v>0</v>
      </c>
      <c r="X194" s="47">
        <f>VLOOKUP($A194,'1v -ostali'!$A$14:AD$517,X$3,FALSE)</f>
        <v>0</v>
      </c>
      <c r="Y194" s="47">
        <f>VLOOKUP($A194,'1v -ostali'!$A$14:AD$517,Y$3,FALSE)</f>
        <v>0</v>
      </c>
      <c r="Z194" s="47">
        <f>VLOOKUP($A194,'1v -ostali'!$A$14:AD$517,Z$3,FALSE)</f>
        <v>0</v>
      </c>
      <c r="AA194" s="47">
        <f t="shared" si="20"/>
        <v>0</v>
      </c>
      <c r="AB194" s="47">
        <f>VLOOKUP($A194,'1v -ostali'!$A$14:AD$517,AB$3,FALSE)/12</f>
        <v>0</v>
      </c>
      <c r="AC194" s="47">
        <f>VLOOKUP($A194,'1v -ostali'!$A$14:AD$517,AC$3,FALSE)</f>
        <v>0</v>
      </c>
      <c r="AD194" s="47">
        <f>VLOOKUP($A194,'1v -ostali'!$A$14:AD$517,AD$3,FALSE)</f>
        <v>0</v>
      </c>
      <c r="AE194" s="47">
        <f>VLOOKUP($A194,'1v -ostali'!$A$14:AD$517,AE$3,FALSE)</f>
        <v>0</v>
      </c>
      <c r="AF194" s="47">
        <f t="shared" si="21"/>
        <v>0</v>
      </c>
      <c r="AG194" s="47">
        <f>VLOOKUP($A194,'1v -ostali'!$A$14:AD$517,AG$3,FALSE)/12</f>
        <v>0</v>
      </c>
      <c r="AH194" s="47">
        <f>VLOOKUP($A194,'1v -ostali'!$A$14:AD$517,AH$3,FALSE)</f>
        <v>0</v>
      </c>
      <c r="AI194" s="47">
        <f t="shared" si="22"/>
        <v>0</v>
      </c>
      <c r="AJ194" s="47">
        <f t="shared" si="23"/>
        <v>0</v>
      </c>
      <c r="AK194" s="47">
        <f>+IFERROR(AI194*(100+'1v -ostali'!$C$6)/100,"")</f>
        <v>0</v>
      </c>
      <c r="AL194" s="47">
        <f>+IFERROR(AJ194*(100+'1v -ostali'!$C$6)/100,"")</f>
        <v>0</v>
      </c>
    </row>
    <row r="195" spans="1:38" x14ac:dyDescent="0.2">
      <c r="A195">
        <f>+IF(MAX(A$5:A194)+1&lt;=A$1,A194+1,0)</f>
        <v>0</v>
      </c>
      <c r="B195" s="276">
        <f t="shared" si="24"/>
        <v>0</v>
      </c>
      <c r="C195">
        <f t="shared" si="25"/>
        <v>0</v>
      </c>
      <c r="D195" s="452">
        <f t="shared" si="26"/>
        <v>0</v>
      </c>
      <c r="E195">
        <f>IF(A195=0,0,+VLOOKUP($A195,'1v -ostali'!$A$14:$R$517,E$3,FALSE))</f>
        <v>0</v>
      </c>
      <c r="G195">
        <f>+VLOOKUP($A195,'1v -ostali'!$A$14:$R$517,G$3,FALSE)</f>
        <v>0</v>
      </c>
      <c r="H195">
        <f>+VLOOKUP($A195,'1v -ostali'!$A$14:$R$517,H$3,FALSE)</f>
        <v>0</v>
      </c>
      <c r="I195">
        <f>+VLOOKUP($A195,'1v -ostali'!$A$14:R$517,I$3,FALSE)</f>
        <v>0</v>
      </c>
      <c r="J195">
        <f>+VLOOKUP($A195,'1v -ostali'!$A$14:R$517,J$3,FALSE)</f>
        <v>0</v>
      </c>
      <c r="K195">
        <f>+VLOOKUP($A195,'1v -ostali'!$A$14:R$517,K$3,FALSE)</f>
        <v>0</v>
      </c>
      <c r="L195" t="str">
        <f>+IF(K195&gt;0,VLOOKUP($A195,'1v -ostali'!$A$14:R$517,L$3,FALSE),"")</f>
        <v/>
      </c>
      <c r="M195" t="str">
        <f>+IF(K195&gt;0,VLOOKUP($A195,'1v -ostali'!$A$14:R$517,M$3,FALSE),"")</f>
        <v/>
      </c>
      <c r="N195">
        <f>+VLOOKUP($A195,'1v -ostali'!$A$14:R$517,K$3,FALSE)</f>
        <v>0</v>
      </c>
      <c r="O195">
        <f>IF(K195&gt;0,"",VLOOKUP($A195,'1v -ostali'!$A$14:R$517,O$3,FALSE))</f>
        <v>0</v>
      </c>
      <c r="P195">
        <f>IF(K195&gt;0,"",VLOOKUP($A195,'1v -ostali'!$A$14:R$517,P$3,FALSE))</f>
        <v>0</v>
      </c>
      <c r="T195" s="47">
        <f>VLOOKUP($A195,'1v -ostali'!$A$14:AD$517,T$3,FALSE)</f>
        <v>0</v>
      </c>
      <c r="U195" s="47">
        <f>VLOOKUP($A195,'1v -ostali'!$A$14:AD$517,U$3,FALSE)</f>
        <v>0</v>
      </c>
      <c r="V195" s="47">
        <f t="shared" si="19"/>
        <v>0</v>
      </c>
      <c r="W195" s="47">
        <f>VLOOKUP($A195,'1v -ostali'!$A$14:AD$517,W$3,FALSE)/12</f>
        <v>0</v>
      </c>
      <c r="X195" s="47">
        <f>VLOOKUP($A195,'1v -ostali'!$A$14:AD$517,X$3,FALSE)</f>
        <v>0</v>
      </c>
      <c r="Y195" s="47">
        <f>VLOOKUP($A195,'1v -ostali'!$A$14:AD$517,Y$3,FALSE)</f>
        <v>0</v>
      </c>
      <c r="Z195" s="47">
        <f>VLOOKUP($A195,'1v -ostali'!$A$14:AD$517,Z$3,FALSE)</f>
        <v>0</v>
      </c>
      <c r="AA195" s="47">
        <f t="shared" si="20"/>
        <v>0</v>
      </c>
      <c r="AB195" s="47">
        <f>VLOOKUP($A195,'1v -ostali'!$A$14:AD$517,AB$3,FALSE)/12</f>
        <v>0</v>
      </c>
      <c r="AC195" s="47">
        <f>VLOOKUP($A195,'1v -ostali'!$A$14:AD$517,AC$3,FALSE)</f>
        <v>0</v>
      </c>
      <c r="AD195" s="47">
        <f>VLOOKUP($A195,'1v -ostali'!$A$14:AD$517,AD$3,FALSE)</f>
        <v>0</v>
      </c>
      <c r="AE195" s="47">
        <f>VLOOKUP($A195,'1v -ostali'!$A$14:AD$517,AE$3,FALSE)</f>
        <v>0</v>
      </c>
      <c r="AF195" s="47">
        <f t="shared" si="21"/>
        <v>0</v>
      </c>
      <c r="AG195" s="47">
        <f>VLOOKUP($A195,'1v -ostali'!$A$14:AD$517,AG$3,FALSE)/12</f>
        <v>0</v>
      </c>
      <c r="AH195" s="47">
        <f>VLOOKUP($A195,'1v -ostali'!$A$14:AD$517,AH$3,FALSE)</f>
        <v>0</v>
      </c>
      <c r="AI195" s="47">
        <f t="shared" si="22"/>
        <v>0</v>
      </c>
      <c r="AJ195" s="47">
        <f t="shared" si="23"/>
        <v>0</v>
      </c>
      <c r="AK195" s="47">
        <f>+IFERROR(AI195*(100+'1v -ostali'!$C$6)/100,"")</f>
        <v>0</v>
      </c>
      <c r="AL195" s="47">
        <f>+IFERROR(AJ195*(100+'1v -ostali'!$C$6)/100,"")</f>
        <v>0</v>
      </c>
    </row>
    <row r="196" spans="1:38" x14ac:dyDescent="0.2">
      <c r="A196">
        <f>+IF(MAX(A$5:A195)+1&lt;=A$1,A195+1,0)</f>
        <v>0</v>
      </c>
      <c r="B196" s="276">
        <f t="shared" si="24"/>
        <v>0</v>
      </c>
      <c r="C196">
        <f t="shared" si="25"/>
        <v>0</v>
      </c>
      <c r="D196" s="452">
        <f t="shared" si="26"/>
        <v>0</v>
      </c>
      <c r="E196">
        <f>IF(A196=0,0,+VLOOKUP($A196,'1v -ostali'!$A$14:$R$517,E$3,FALSE))</f>
        <v>0</v>
      </c>
      <c r="G196">
        <f>+VLOOKUP($A196,'1v -ostali'!$A$14:$R$517,G$3,FALSE)</f>
        <v>0</v>
      </c>
      <c r="H196">
        <f>+VLOOKUP($A196,'1v -ostali'!$A$14:$R$517,H$3,FALSE)</f>
        <v>0</v>
      </c>
      <c r="I196">
        <f>+VLOOKUP($A196,'1v -ostali'!$A$14:R$517,I$3,FALSE)</f>
        <v>0</v>
      </c>
      <c r="J196">
        <f>+VLOOKUP($A196,'1v -ostali'!$A$14:R$517,J$3,FALSE)</f>
        <v>0</v>
      </c>
      <c r="K196">
        <f>+VLOOKUP($A196,'1v -ostali'!$A$14:R$517,K$3,FALSE)</f>
        <v>0</v>
      </c>
      <c r="L196" t="str">
        <f>+IF(K196&gt;0,VLOOKUP($A196,'1v -ostali'!$A$14:R$517,L$3,FALSE),"")</f>
        <v/>
      </c>
      <c r="M196" t="str">
        <f>+IF(K196&gt;0,VLOOKUP($A196,'1v -ostali'!$A$14:R$517,M$3,FALSE),"")</f>
        <v/>
      </c>
      <c r="N196">
        <f>+VLOOKUP($A196,'1v -ostali'!$A$14:R$517,K$3,FALSE)</f>
        <v>0</v>
      </c>
      <c r="O196">
        <f>IF(K196&gt;0,"",VLOOKUP($A196,'1v -ostali'!$A$14:R$517,O$3,FALSE))</f>
        <v>0</v>
      </c>
      <c r="P196">
        <f>IF(K196&gt;0,"",VLOOKUP($A196,'1v -ostali'!$A$14:R$517,P$3,FALSE))</f>
        <v>0</v>
      </c>
      <c r="T196" s="47">
        <f>VLOOKUP($A196,'1v -ostali'!$A$14:AD$517,T$3,FALSE)</f>
        <v>0</v>
      </c>
      <c r="U196" s="47">
        <f>VLOOKUP($A196,'1v -ostali'!$A$14:AD$517,U$3,FALSE)</f>
        <v>0</v>
      </c>
      <c r="V196" s="47">
        <f t="shared" si="19"/>
        <v>0</v>
      </c>
      <c r="W196" s="47">
        <f>VLOOKUP($A196,'1v -ostali'!$A$14:AD$517,W$3,FALSE)/12</f>
        <v>0</v>
      </c>
      <c r="X196" s="47">
        <f>VLOOKUP($A196,'1v -ostali'!$A$14:AD$517,X$3,FALSE)</f>
        <v>0</v>
      </c>
      <c r="Y196" s="47">
        <f>VLOOKUP($A196,'1v -ostali'!$A$14:AD$517,Y$3,FALSE)</f>
        <v>0</v>
      </c>
      <c r="Z196" s="47">
        <f>VLOOKUP($A196,'1v -ostali'!$A$14:AD$517,Z$3,FALSE)</f>
        <v>0</v>
      </c>
      <c r="AA196" s="47">
        <f t="shared" si="20"/>
        <v>0</v>
      </c>
      <c r="AB196" s="47">
        <f>VLOOKUP($A196,'1v -ostali'!$A$14:AD$517,AB$3,FALSE)/12</f>
        <v>0</v>
      </c>
      <c r="AC196" s="47">
        <f>VLOOKUP($A196,'1v -ostali'!$A$14:AD$517,AC$3,FALSE)</f>
        <v>0</v>
      </c>
      <c r="AD196" s="47">
        <f>VLOOKUP($A196,'1v -ostali'!$A$14:AD$517,AD$3,FALSE)</f>
        <v>0</v>
      </c>
      <c r="AE196" s="47">
        <f>VLOOKUP($A196,'1v -ostali'!$A$14:AD$517,AE$3,FALSE)</f>
        <v>0</v>
      </c>
      <c r="AF196" s="47">
        <f t="shared" si="21"/>
        <v>0</v>
      </c>
      <c r="AG196" s="47">
        <f>VLOOKUP($A196,'1v -ostali'!$A$14:AD$517,AG$3,FALSE)/12</f>
        <v>0</v>
      </c>
      <c r="AH196" s="47">
        <f>VLOOKUP($A196,'1v -ostali'!$A$14:AD$517,AH$3,FALSE)</f>
        <v>0</v>
      </c>
      <c r="AI196" s="47">
        <f t="shared" si="22"/>
        <v>0</v>
      </c>
      <c r="AJ196" s="47">
        <f t="shared" si="23"/>
        <v>0</v>
      </c>
      <c r="AK196" s="47">
        <f>+IFERROR(AI196*(100+'1v -ostali'!$C$6)/100,"")</f>
        <v>0</v>
      </c>
      <c r="AL196" s="47">
        <f>+IFERROR(AJ196*(100+'1v -ostali'!$C$6)/100,"")</f>
        <v>0</v>
      </c>
    </row>
    <row r="197" spans="1:38" x14ac:dyDescent="0.2">
      <c r="A197">
        <f>+IF(MAX(A$5:A196)+1&lt;=A$1,A196+1,0)</f>
        <v>0</v>
      </c>
      <c r="B197" s="276">
        <f t="shared" si="24"/>
        <v>0</v>
      </c>
      <c r="C197">
        <f t="shared" si="25"/>
        <v>0</v>
      </c>
      <c r="D197" s="452">
        <f t="shared" si="26"/>
        <v>0</v>
      </c>
      <c r="E197">
        <f>IF(A197=0,0,+VLOOKUP($A197,'1v -ostali'!$A$14:$R$517,E$3,FALSE))</f>
        <v>0</v>
      </c>
      <c r="G197">
        <f>+VLOOKUP($A197,'1v -ostali'!$A$14:$R$517,G$3,FALSE)</f>
        <v>0</v>
      </c>
      <c r="H197">
        <f>+VLOOKUP($A197,'1v -ostali'!$A$14:$R$517,H$3,FALSE)</f>
        <v>0</v>
      </c>
      <c r="I197">
        <f>+VLOOKUP($A197,'1v -ostali'!$A$14:R$517,I$3,FALSE)</f>
        <v>0</v>
      </c>
      <c r="J197">
        <f>+VLOOKUP($A197,'1v -ostali'!$A$14:R$517,J$3,FALSE)</f>
        <v>0</v>
      </c>
      <c r="K197">
        <f>+VLOOKUP($A197,'1v -ostali'!$A$14:R$517,K$3,FALSE)</f>
        <v>0</v>
      </c>
      <c r="L197" t="str">
        <f>+IF(K197&gt;0,VLOOKUP($A197,'1v -ostali'!$A$14:R$517,L$3,FALSE),"")</f>
        <v/>
      </c>
      <c r="M197" t="str">
        <f>+IF(K197&gt;0,VLOOKUP($A197,'1v -ostali'!$A$14:R$517,M$3,FALSE),"")</f>
        <v/>
      </c>
      <c r="N197">
        <f>+VLOOKUP($A197,'1v -ostali'!$A$14:R$517,K$3,FALSE)</f>
        <v>0</v>
      </c>
      <c r="O197">
        <f>IF(K197&gt;0,"",VLOOKUP($A197,'1v -ostali'!$A$14:R$517,O$3,FALSE))</f>
        <v>0</v>
      </c>
      <c r="P197">
        <f>IF(K197&gt;0,"",VLOOKUP($A197,'1v -ostali'!$A$14:R$517,P$3,FALSE))</f>
        <v>0</v>
      </c>
      <c r="T197" s="47">
        <f>VLOOKUP($A197,'1v -ostali'!$A$14:AD$517,T$3,FALSE)</f>
        <v>0</v>
      </c>
      <c r="U197" s="47">
        <f>VLOOKUP($A197,'1v -ostali'!$A$14:AD$517,U$3,FALSE)</f>
        <v>0</v>
      </c>
      <c r="V197" s="47">
        <f t="shared" si="19"/>
        <v>0</v>
      </c>
      <c r="W197" s="47">
        <f>VLOOKUP($A197,'1v -ostali'!$A$14:AD$517,W$3,FALSE)/12</f>
        <v>0</v>
      </c>
      <c r="X197" s="47">
        <f>VLOOKUP($A197,'1v -ostali'!$A$14:AD$517,X$3,FALSE)</f>
        <v>0</v>
      </c>
      <c r="Y197" s="47">
        <f>VLOOKUP($A197,'1v -ostali'!$A$14:AD$517,Y$3,FALSE)</f>
        <v>0</v>
      </c>
      <c r="Z197" s="47">
        <f>VLOOKUP($A197,'1v -ostali'!$A$14:AD$517,Z$3,FALSE)</f>
        <v>0</v>
      </c>
      <c r="AA197" s="47">
        <f t="shared" si="20"/>
        <v>0</v>
      </c>
      <c r="AB197" s="47">
        <f>VLOOKUP($A197,'1v -ostali'!$A$14:AD$517,AB$3,FALSE)/12</f>
        <v>0</v>
      </c>
      <c r="AC197" s="47">
        <f>VLOOKUP($A197,'1v -ostali'!$A$14:AD$517,AC$3,FALSE)</f>
        <v>0</v>
      </c>
      <c r="AD197" s="47">
        <f>VLOOKUP($A197,'1v -ostali'!$A$14:AD$517,AD$3,FALSE)</f>
        <v>0</v>
      </c>
      <c r="AE197" s="47">
        <f>VLOOKUP($A197,'1v -ostali'!$A$14:AD$517,AE$3,FALSE)</f>
        <v>0</v>
      </c>
      <c r="AF197" s="47">
        <f t="shared" si="21"/>
        <v>0</v>
      </c>
      <c r="AG197" s="47">
        <f>VLOOKUP($A197,'1v -ostali'!$A$14:AD$517,AG$3,FALSE)/12</f>
        <v>0</v>
      </c>
      <c r="AH197" s="47">
        <f>VLOOKUP($A197,'1v -ostali'!$A$14:AD$517,AH$3,FALSE)</f>
        <v>0</v>
      </c>
      <c r="AI197" s="47">
        <f t="shared" si="22"/>
        <v>0</v>
      </c>
      <c r="AJ197" s="47">
        <f t="shared" si="23"/>
        <v>0</v>
      </c>
      <c r="AK197" s="47">
        <f>+IFERROR(AI197*(100+'1v -ostali'!$C$6)/100,"")</f>
        <v>0</v>
      </c>
      <c r="AL197" s="47">
        <f>+IFERROR(AJ197*(100+'1v -ostali'!$C$6)/100,"")</f>
        <v>0</v>
      </c>
    </row>
    <row r="198" spans="1:38" x14ac:dyDescent="0.2">
      <c r="D198" s="45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4.85546875" customWidth="1"/>
    <col min="15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4" width="11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42578125" customWidth="1"/>
    <col min="34" max="34" width="12.85546875" bestFit="1" customWidth="1"/>
    <col min="35" max="36" width="9.7109375" bestFit="1" customWidth="1"/>
    <col min="37" max="37" width="10.140625" bestFit="1" customWidth="1"/>
    <col min="38" max="38" width="9.7109375" bestFit="1" customWidth="1"/>
  </cols>
  <sheetData>
    <row r="1" spans="1:38" x14ac:dyDescent="0.2">
      <c r="A1">
        <f>+'1g -izabrana lica u pravosuđu'!A1</f>
        <v>0</v>
      </c>
    </row>
    <row r="2" spans="1:38" ht="15.75" x14ac:dyDescent="0.25">
      <c r="AB2" s="537"/>
      <c r="AC2" s="537"/>
      <c r="AG2" s="537"/>
      <c r="AH2" s="537"/>
    </row>
    <row r="3" spans="1:38" ht="15.75" x14ac:dyDescent="0.25">
      <c r="E3">
        <f>+'1g -izabrana lica u pravosuđu'!B$48</f>
        <v>2</v>
      </c>
      <c r="G3">
        <f>+'1g -izabrana lica u pravosuđu'!$G$48</f>
        <v>7</v>
      </c>
      <c r="H3">
        <f>+'1g -izabrana lica u pravosuđu'!D$48</f>
        <v>4</v>
      </c>
      <c r="I3">
        <f>+'1g -izabrana lica u pravosuđu'!E$48</f>
        <v>5</v>
      </c>
      <c r="J3">
        <f>+'1g -izabrana lica u pravosuđu'!F$48</f>
        <v>6</v>
      </c>
      <c r="T3" s="47">
        <f>+'1g -izabrana lica u pravosuđu'!K48</f>
        <v>11</v>
      </c>
      <c r="W3">
        <f>+'1g -izabrana lica u pravosuđu'!L$48</f>
        <v>12</v>
      </c>
      <c r="X3">
        <f>+'1g -izabrana lica u pravosuđu'!M$48</f>
        <v>13</v>
      </c>
      <c r="Y3">
        <f>+'1g -izabrana lica u pravosuđu'!O$48</f>
        <v>15</v>
      </c>
      <c r="AB3">
        <f>+'1g -izabrana lica u pravosuđu'!P$48</f>
        <v>16</v>
      </c>
      <c r="AC3">
        <f>+'1g -izabrana lica u pravosuđu'!Q$48</f>
        <v>17</v>
      </c>
      <c r="AD3">
        <f>+'1g -izabrana lica u pravosuđu'!S$48</f>
        <v>19</v>
      </c>
      <c r="AG3">
        <f>+'1g -izabrana lica u pravosuđu'!T$48</f>
        <v>20</v>
      </c>
      <c r="AH3">
        <f>+'1g -izabrana lica u pravosuđu'!U48</f>
        <v>21</v>
      </c>
      <c r="AJ3" s="539">
        <f>+'1а - drž,sek,drž.sl.i nam.'!AY11</f>
        <v>0.16650000000000001</v>
      </c>
      <c r="AK3" s="539"/>
      <c r="AL3" s="275"/>
    </row>
    <row r="4" spans="1:38" ht="64.5" thickBot="1" x14ac:dyDescent="0.25">
      <c r="A4" s="277" t="s">
        <v>424</v>
      </c>
      <c r="B4" s="451" t="s">
        <v>434</v>
      </c>
      <c r="C4" s="277" t="s">
        <v>435</v>
      </c>
      <c r="D4" s="451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514</v>
      </c>
      <c r="L4" s="278" t="s">
        <v>515</v>
      </c>
      <c r="M4" s="278" t="s">
        <v>516</v>
      </c>
      <c r="N4" s="493" t="s">
        <v>529</v>
      </c>
      <c r="O4" s="278" t="s">
        <v>517</v>
      </c>
      <c r="P4" s="278" t="s">
        <v>518</v>
      </c>
      <c r="Q4" s="278" t="s">
        <v>431</v>
      </c>
      <c r="R4" s="278" t="s">
        <v>519</v>
      </c>
      <c r="S4" s="278" t="s">
        <v>520</v>
      </c>
      <c r="T4" s="279" t="s">
        <v>432</v>
      </c>
      <c r="U4" s="279" t="s">
        <v>433</v>
      </c>
      <c r="V4" s="279" t="s">
        <v>530</v>
      </c>
      <c r="W4" s="279" t="s">
        <v>523</v>
      </c>
      <c r="X4" s="279" t="s">
        <v>524</v>
      </c>
      <c r="Y4" s="280" t="s">
        <v>452</v>
      </c>
      <c r="Z4" s="280" t="s">
        <v>453</v>
      </c>
      <c r="AA4" s="280" t="s">
        <v>454</v>
      </c>
      <c r="AB4" s="280" t="s">
        <v>525</v>
      </c>
      <c r="AC4" s="280" t="s">
        <v>526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914</v>
      </c>
      <c r="AJ4" s="278" t="s">
        <v>915</v>
      </c>
      <c r="AK4" s="278" t="s">
        <v>916</v>
      </c>
      <c r="AL4" s="278" t="s">
        <v>917</v>
      </c>
    </row>
    <row r="5" spans="1:38" x14ac:dyDescent="0.2">
      <c r="A5">
        <v>1</v>
      </c>
      <c r="B5" s="276">
        <f>+'1 -sredstva'!D2</f>
        <v>0</v>
      </c>
      <c r="C5" t="str">
        <f>+'1 -sredstva'!F2</f>
        <v/>
      </c>
      <c r="D5" s="276">
        <f>+'1 -sredstva'!D3</f>
        <v>0</v>
      </c>
      <c r="E5" t="str">
        <f>_xlfn.IFNA(IF(A5=0,0,+VLOOKUP($A5,'1g -izabrana lica u pravosuđu'!$A$15:$V$42,$E$3,FALSE)),"")</f>
        <v/>
      </c>
      <c r="G5" t="str">
        <f>+_xlfn.IFNA(VLOOKUP($A5,'1g -izabrana lica u pravosuđu'!$A$15:$V$42,$G$3,FALSE),"")</f>
        <v/>
      </c>
      <c r="H5" t="str">
        <f>_xlfn.IFNA(VLOOKUP($A5,'1g -izabrana lica u pravosuđu'!$A$15:$V$42,H$3,FALSE),"")</f>
        <v/>
      </c>
      <c r="I5" t="str">
        <f>+_xlfn.IFNA(VLOOKUP($A5,'1g -izabrana lica u pravosuđu'!$A$15:$V$42,I$3,FALSE),"")</f>
        <v/>
      </c>
      <c r="J5" t="str">
        <f>+_xlfn.IFNA(VLOOKUP($A5,'1g -izabrana lica u pravosuđu'!$A$15:$V$42,J$3,FALSE),"")</f>
        <v/>
      </c>
      <c r="T5" s="47" t="str">
        <f>+_xlfn.IFNA(VLOOKUP($A5,'1g -izabrana lica u pravosuđu'!$A$15:$V$42,T$3,FALSE),"")</f>
        <v/>
      </c>
      <c r="U5" s="47"/>
      <c r="V5" s="47" t="str">
        <f>+T5</f>
        <v/>
      </c>
      <c r="W5" s="47" t="str">
        <f>+_xlfn.IFNA(VLOOKUP($A5,'1g -izabrana lica u pravosuđu'!$A$15:$V$42,W$3,FALSE),"")</f>
        <v/>
      </c>
      <c r="X5" s="47" t="str">
        <f>+_xlfn.IFNA(VLOOKUP($A5,'1g -izabrana lica u pravosuđu'!$A$15:$V$42,X$3,FALSE),"")</f>
        <v/>
      </c>
      <c r="Y5" s="47" t="str">
        <f>+_xlfn.IFNA(VLOOKUP($A5,'1g -izabrana lica u pravosuđu'!$A$15:$V$42,Y$3,FALSE),"")</f>
        <v/>
      </c>
      <c r="Z5" s="47"/>
      <c r="AA5" s="47" t="str">
        <f>+Y5</f>
        <v/>
      </c>
      <c r="AB5" s="47" t="str">
        <f>+_xlfn.IFNA(VLOOKUP($A5,'1g -izabrana lica u pravosuđu'!$A$15:$V$42,AB$3,FALSE),"")</f>
        <v/>
      </c>
      <c r="AC5" s="47" t="str">
        <f>+_xlfn.IFNA(VLOOKUP($A5,'1g -izabrana lica u pravosuđu'!$A$15:$V$42,AC$3,FALSE),"")</f>
        <v/>
      </c>
      <c r="AD5" s="47" t="str">
        <f>+_xlfn.IFNA(VLOOKUP($A5,'1g -izabrana lica u pravosuđu'!$A$15:$V$42,AD$3,FALSE),"")</f>
        <v/>
      </c>
      <c r="AE5" s="47"/>
      <c r="AF5" s="47" t="str">
        <f>+AD5</f>
        <v/>
      </c>
      <c r="AG5" s="47" t="str">
        <f>+_xlfn.IFNA(VLOOKUP($A5,'1g -izabrana lica u pravosuđu'!$A$15:$V$42,AG$3,FALSE),"")</f>
        <v/>
      </c>
      <c r="AH5" s="47" t="str">
        <f>+_xlfn.IFNA(VLOOKUP($A5,'1g -izabrana lica u pravosuđu'!$A$15:$V$42,AH$3,FALSE),"")</f>
        <v/>
      </c>
      <c r="AI5" s="47" t="str">
        <f>+IFERROR(X5+AC5-AH5,"")</f>
        <v/>
      </c>
      <c r="AJ5" s="47" t="str">
        <f>+IFERROR(AI5*AJ$3,"")</f>
        <v/>
      </c>
      <c r="AK5" s="47" t="str">
        <f>+IFERROR(AI5*(100+'1g -izabrana lica u pravosuđu'!$D$6)/100,"")</f>
        <v/>
      </c>
      <c r="AL5" s="47" t="str">
        <f>+IFERROR(AJ5*(100+'1g -izabrana lica u pravosuđu'!$D$6)/100,"")</f>
        <v/>
      </c>
    </row>
    <row r="6" spans="1:38" x14ac:dyDescent="0.2">
      <c r="A6">
        <f>+IF(MAX(A$5:A5)+1&lt;=A$1,A5+1,0)</f>
        <v>0</v>
      </c>
      <c r="B6" s="276">
        <f>+IF(A6&gt;0,B5,0)</f>
        <v>0</v>
      </c>
      <c r="C6">
        <f>+IF(B6&gt;0,C5,0)</f>
        <v>0</v>
      </c>
      <c r="D6" s="276">
        <f>+IF(C6&gt;0,D5,0)</f>
        <v>0</v>
      </c>
      <c r="E6">
        <f>IF(A6=0,0,+VLOOKUP($A6,'1g -izabrana lica u pravosuđu'!$A$16:$V$43,$E$3,FALSE))</f>
        <v>0</v>
      </c>
      <c r="G6">
        <f>+_xlfn.IFNA(VLOOKUP($A6,'1g -izabrana lica u pravosuđu'!$A$15:$V$42,$G$3,FALSE),"")</f>
        <v>0</v>
      </c>
      <c r="H6">
        <f>+VLOOKUP($A6,'1g -izabrana lica u pravosuđu'!$A$15:$V$42,H$3,FALSE)</f>
        <v>0</v>
      </c>
      <c r="I6">
        <f>+VLOOKUP($A6,'1g -izabrana lica u pravosuđu'!$A$15:$V$42,I$3,FALSE)</f>
        <v>0</v>
      </c>
      <c r="J6">
        <f>+VLOOKUP($A6,'1g -izabrana lica u pravosuđu'!$A$15:$V$42,J$3,FALSE)</f>
        <v>0</v>
      </c>
      <c r="T6" s="47">
        <f>+VLOOKUP($A6,'1g -izabrana lica u pravosuđu'!$A$15:$V$42,T$3,FALSE)</f>
        <v>0</v>
      </c>
      <c r="U6" s="47"/>
      <c r="V6" s="47">
        <f t="shared" ref="V6:V69" si="0">+T6</f>
        <v>0</v>
      </c>
      <c r="W6" s="47">
        <f>+VLOOKUP($A6,'1g -izabrana lica u pravosuđu'!$A$15:$V$42,W$3,FALSE)</f>
        <v>0</v>
      </c>
      <c r="X6" s="47">
        <f>+VLOOKUP($A6,'1g -izabrana lica u pravosuđu'!$A$15:$V$42,X$3,FALSE)</f>
        <v>0</v>
      </c>
      <c r="Y6" s="47">
        <f>+VLOOKUP($A6,'1g -izabrana lica u pravosuđu'!$A$15:$V$42,Y$3,FALSE)</f>
        <v>0</v>
      </c>
      <c r="Z6" s="47"/>
      <c r="AA6" s="47">
        <f t="shared" ref="AA6:AA69" si="1">+Y6</f>
        <v>0</v>
      </c>
      <c r="AB6" s="47">
        <f>+VLOOKUP($A6,'1g -izabrana lica u pravosuđu'!$A$15:$V$42,AB$3,FALSE)</f>
        <v>0</v>
      </c>
      <c r="AC6" s="47">
        <f>+VLOOKUP($A6,'1g -izabrana lica u pravosuđu'!$A$15:$V$42,AC$3,FALSE)</f>
        <v>0</v>
      </c>
      <c r="AD6" s="47">
        <f>+VLOOKUP($A6,'1g -izabrana lica u pravosuđu'!$A$15:$V$42,AD$3,FALSE)</f>
        <v>0</v>
      </c>
      <c r="AE6" s="47"/>
      <c r="AF6" s="47">
        <f t="shared" ref="AF6:AF69" si="2">+AD6</f>
        <v>0</v>
      </c>
      <c r="AG6" s="47">
        <f>+VLOOKUP($A6,'1g -izabrana lica u pravosuđu'!$A$15:$V$42,AG$3,FALSE)</f>
        <v>0</v>
      </c>
      <c r="AH6" s="47">
        <f>+VLOOKUP($A6,'1g -izabrana lica u pravosuđu'!$A$15:$V$42,AH$3,FALSE)</f>
        <v>0</v>
      </c>
      <c r="AI6" s="47">
        <f t="shared" ref="AI6:AI69" si="3">+IFERROR(X6+AC6-AH6,"")</f>
        <v>0</v>
      </c>
      <c r="AJ6" s="47">
        <f t="shared" ref="AJ6:AJ69" si="4">+IFERROR(AI6*AJ$3,"")</f>
        <v>0</v>
      </c>
      <c r="AK6" s="47">
        <f>+IFERROR(AI6*(100+'1g -izabrana lica u pravosuđu'!$D$6)/100,"")</f>
        <v>0</v>
      </c>
      <c r="AL6" s="47">
        <f>+IFERROR(AJ6*(100+'1g -izabrana lica u pravosuđu'!$D$6)/100,"")</f>
        <v>0</v>
      </c>
    </row>
    <row r="7" spans="1:38" x14ac:dyDescent="0.2">
      <c r="A7">
        <f>+IF(MAX(A$5:A6)+1&lt;=A$1,A6+1,0)</f>
        <v>0</v>
      </c>
      <c r="B7" s="276">
        <f t="shared" ref="B7:B70" si="5">+IF(A7&gt;0,B6,0)</f>
        <v>0</v>
      </c>
      <c r="C7">
        <f t="shared" ref="C7:C70" si="6">+IF(B7&gt;0,C6,0)</f>
        <v>0</v>
      </c>
      <c r="D7" s="276">
        <f t="shared" ref="D7:D70" si="7">+IF(C7&gt;0,D6,0)</f>
        <v>0</v>
      </c>
      <c r="E7">
        <f>IF(A7=0,0,+VLOOKUP($A7,'1g -izabrana lica u pravosuđu'!$A$16:$V$43,$E$3,FALSE))</f>
        <v>0</v>
      </c>
      <c r="G7">
        <f>+_xlfn.IFNA(VLOOKUP($A7,'1g -izabrana lica u pravosuđu'!$A$15:$V$42,$G$3,FALSE),"")</f>
        <v>0</v>
      </c>
      <c r="H7">
        <f>+VLOOKUP($A7,'1g -izabrana lica u pravosuđu'!$A$15:$V$42,H$3,FALSE)</f>
        <v>0</v>
      </c>
      <c r="I7">
        <f>+VLOOKUP($A7,'1g -izabrana lica u pravosuđu'!$A$15:$V$42,I$3,FALSE)</f>
        <v>0</v>
      </c>
      <c r="J7">
        <f>+VLOOKUP($A7,'1g -izabrana lica u pravosuđu'!$A$15:$V$42,J$3,FALSE)</f>
        <v>0</v>
      </c>
      <c r="T7" s="47">
        <f>+VLOOKUP($A7,'1g -izabrana lica u pravosuđu'!$A$15:$V$42,T$3,FALSE)</f>
        <v>0</v>
      </c>
      <c r="U7" s="47"/>
      <c r="V7" s="47">
        <f t="shared" si="0"/>
        <v>0</v>
      </c>
      <c r="W7" s="47">
        <f>+VLOOKUP($A7,'1g -izabrana lica u pravosuđu'!$A$15:$V$42,W$3,FALSE)</f>
        <v>0</v>
      </c>
      <c r="X7" s="47">
        <f>+VLOOKUP($A7,'1g -izabrana lica u pravosuđu'!$A$15:$V$42,X$3,FALSE)</f>
        <v>0</v>
      </c>
      <c r="Y7" s="47">
        <f>+VLOOKUP($A7,'1g -izabrana lica u pravosuđu'!$A$15:$V$42,Y$3,FALSE)</f>
        <v>0</v>
      </c>
      <c r="Z7" s="47"/>
      <c r="AA7" s="47">
        <f t="shared" si="1"/>
        <v>0</v>
      </c>
      <c r="AB7" s="47">
        <f>+VLOOKUP($A7,'1g -izabrana lica u pravosuđu'!$A$15:$V$42,AB$3,FALSE)</f>
        <v>0</v>
      </c>
      <c r="AC7" s="47">
        <f>+VLOOKUP($A7,'1g -izabrana lica u pravosuđu'!$A$15:$V$42,AC$3,FALSE)</f>
        <v>0</v>
      </c>
      <c r="AD7" s="47">
        <f>+VLOOKUP($A7,'1g -izabrana lica u pravosuđu'!$A$15:$V$42,AD$3,FALSE)</f>
        <v>0</v>
      </c>
      <c r="AE7" s="47"/>
      <c r="AF7" s="47">
        <f t="shared" si="2"/>
        <v>0</v>
      </c>
      <c r="AG7" s="47">
        <f>+VLOOKUP($A7,'1g -izabrana lica u pravosuđu'!$A$15:$V$42,AG$3,FALSE)</f>
        <v>0</v>
      </c>
      <c r="AH7" s="47">
        <f>+VLOOKUP($A7,'1g -izabrana lica u pravosuđu'!$A$15:$V$42,AH$3,FALSE)</f>
        <v>0</v>
      </c>
      <c r="AI7" s="47">
        <f t="shared" si="3"/>
        <v>0</v>
      </c>
      <c r="AJ7" s="47">
        <f t="shared" si="4"/>
        <v>0</v>
      </c>
      <c r="AK7" s="47">
        <f>+IFERROR(AI7*(100+'1g -izabrana lica u pravosuđu'!$D$6)/100,"")</f>
        <v>0</v>
      </c>
      <c r="AL7" s="47">
        <f>+IFERROR(AJ7*(100+'1g -izabrana lica u pravosuđu'!$D$6)/100,"")</f>
        <v>0</v>
      </c>
    </row>
    <row r="8" spans="1:38" x14ac:dyDescent="0.2">
      <c r="A8">
        <f>+IF(MAX(A$5:A7)+1&lt;=A$1,A7+1,0)</f>
        <v>0</v>
      </c>
      <c r="B8" s="276">
        <f t="shared" si="5"/>
        <v>0</v>
      </c>
      <c r="C8">
        <f t="shared" si="6"/>
        <v>0</v>
      </c>
      <c r="D8" s="276">
        <f t="shared" si="7"/>
        <v>0</v>
      </c>
      <c r="E8">
        <f>IF(A8=0,0,+VLOOKUP($A8,'1g -izabrana lica u pravosuđu'!$A$16:$V$43,$E$3,FALSE))</f>
        <v>0</v>
      </c>
      <c r="G8">
        <f>+_xlfn.IFNA(VLOOKUP($A8,'1g -izabrana lica u pravosuđu'!$A$15:$V$42,$G$3,FALSE),"")</f>
        <v>0</v>
      </c>
      <c r="H8">
        <f>+VLOOKUP($A8,'1g -izabrana lica u pravosuđu'!$A$15:$V$42,H$3,FALSE)</f>
        <v>0</v>
      </c>
      <c r="I8">
        <f>+VLOOKUP($A8,'1g -izabrana lica u pravosuđu'!$A$15:$V$42,I$3,FALSE)</f>
        <v>0</v>
      </c>
      <c r="J8">
        <f>+VLOOKUP($A8,'1g -izabrana lica u pravosuđu'!$A$15:$V$42,J$3,FALSE)</f>
        <v>0</v>
      </c>
      <c r="T8" s="47">
        <f>+VLOOKUP($A8,'1g -izabrana lica u pravosuđu'!$A$15:$V$42,T$3,FALSE)</f>
        <v>0</v>
      </c>
      <c r="U8" s="47"/>
      <c r="V8" s="47">
        <f t="shared" si="0"/>
        <v>0</v>
      </c>
      <c r="W8" s="47">
        <f>+VLOOKUP($A8,'1g -izabrana lica u pravosuđu'!$A$15:$V$42,W$3,FALSE)</f>
        <v>0</v>
      </c>
      <c r="X8" s="47">
        <f>+VLOOKUP($A8,'1g -izabrana lica u pravosuđu'!$A$15:$V$42,X$3,FALSE)</f>
        <v>0</v>
      </c>
      <c r="Y8" s="47">
        <f>+VLOOKUP($A8,'1g -izabrana lica u pravosuđu'!$A$15:$V$42,Y$3,FALSE)</f>
        <v>0</v>
      </c>
      <c r="Z8" s="47"/>
      <c r="AA8" s="47">
        <f t="shared" si="1"/>
        <v>0</v>
      </c>
      <c r="AB8" s="47">
        <f>+VLOOKUP($A8,'1g -izabrana lica u pravosuđu'!$A$15:$V$42,AB$3,FALSE)</f>
        <v>0</v>
      </c>
      <c r="AC8" s="47">
        <f>+VLOOKUP($A8,'1g -izabrana lica u pravosuđu'!$A$15:$V$42,AC$3,FALSE)</f>
        <v>0</v>
      </c>
      <c r="AD8" s="47">
        <f>+VLOOKUP($A8,'1g -izabrana lica u pravosuđu'!$A$15:$V$42,AD$3,FALSE)</f>
        <v>0</v>
      </c>
      <c r="AE8" s="47"/>
      <c r="AF8" s="47">
        <f t="shared" si="2"/>
        <v>0</v>
      </c>
      <c r="AG8" s="47">
        <f>+VLOOKUP($A8,'1g -izabrana lica u pravosuđu'!$A$15:$V$42,AG$3,FALSE)</f>
        <v>0</v>
      </c>
      <c r="AH8" s="47">
        <f>+VLOOKUP($A8,'1g -izabrana lica u pravosuđu'!$A$15:$V$42,AH$3,FALSE)</f>
        <v>0</v>
      </c>
      <c r="AI8" s="47">
        <f t="shared" si="3"/>
        <v>0</v>
      </c>
      <c r="AJ8" s="47">
        <f t="shared" si="4"/>
        <v>0</v>
      </c>
      <c r="AK8" s="47">
        <f>+IFERROR(AI8*(100+'1g -izabrana lica u pravosuđu'!$D$6)/100,"")</f>
        <v>0</v>
      </c>
      <c r="AL8" s="47">
        <f>+IFERROR(AJ8*(100+'1g -izabrana lica u pravosuđu'!$D$6)/100,"")</f>
        <v>0</v>
      </c>
    </row>
    <row r="9" spans="1:38" x14ac:dyDescent="0.2">
      <c r="A9">
        <f>+IF(MAX(A$5:A8)+1&lt;=A$1,A8+1,0)</f>
        <v>0</v>
      </c>
      <c r="B9" s="276">
        <f t="shared" si="5"/>
        <v>0</v>
      </c>
      <c r="C9">
        <f t="shared" si="6"/>
        <v>0</v>
      </c>
      <c r="D9" s="276">
        <f t="shared" si="7"/>
        <v>0</v>
      </c>
      <c r="E9">
        <f>IF(A9=0,0,+VLOOKUP($A9,'1g -izabrana lica u pravosuđu'!$A$16:$V$43,$E$3,FALSE))</f>
        <v>0</v>
      </c>
      <c r="G9">
        <f>+_xlfn.IFNA(VLOOKUP($A9,'1g -izabrana lica u pravosuđu'!$A$15:$V$42,$G$3,FALSE),"")</f>
        <v>0</v>
      </c>
      <c r="H9">
        <f>+VLOOKUP($A9,'1g -izabrana lica u pravosuđu'!$A$15:$V$42,H$3,FALSE)</f>
        <v>0</v>
      </c>
      <c r="I9">
        <f>+VLOOKUP($A9,'1g -izabrana lica u pravosuđu'!$A$15:$V$42,I$3,FALSE)</f>
        <v>0</v>
      </c>
      <c r="J9">
        <f>+VLOOKUP($A9,'1g -izabrana lica u pravosuđu'!$A$15:$V$42,J$3,FALSE)</f>
        <v>0</v>
      </c>
      <c r="T9" s="47">
        <f>+VLOOKUP($A9,'1g -izabrana lica u pravosuđu'!$A$15:$V$42,T$3,FALSE)</f>
        <v>0</v>
      </c>
      <c r="U9" s="47"/>
      <c r="V9" s="47">
        <f t="shared" si="0"/>
        <v>0</v>
      </c>
      <c r="W9" s="47">
        <f>+VLOOKUP($A9,'1g -izabrana lica u pravosuđu'!$A$15:$V$42,W$3,FALSE)</f>
        <v>0</v>
      </c>
      <c r="X9" s="47">
        <f>+VLOOKUP($A9,'1g -izabrana lica u pravosuđu'!$A$15:$V$42,X$3,FALSE)</f>
        <v>0</v>
      </c>
      <c r="Y9" s="47">
        <f>+VLOOKUP($A9,'1g -izabrana lica u pravosuđu'!$A$15:$V$42,Y$3,FALSE)</f>
        <v>0</v>
      </c>
      <c r="Z9" s="47"/>
      <c r="AA9" s="47">
        <f t="shared" si="1"/>
        <v>0</v>
      </c>
      <c r="AB9" s="47">
        <f>+VLOOKUP($A9,'1g -izabrana lica u pravosuđu'!$A$15:$V$42,AB$3,FALSE)</f>
        <v>0</v>
      </c>
      <c r="AC9" s="47">
        <f>+VLOOKUP($A9,'1g -izabrana lica u pravosuđu'!$A$15:$V$42,AC$3,FALSE)</f>
        <v>0</v>
      </c>
      <c r="AD9" s="47">
        <f>+VLOOKUP($A9,'1g -izabrana lica u pravosuđu'!$A$15:$V$42,AD$3,FALSE)</f>
        <v>0</v>
      </c>
      <c r="AE9" s="47"/>
      <c r="AF9" s="47">
        <f t="shared" si="2"/>
        <v>0</v>
      </c>
      <c r="AG9" s="47">
        <f>+VLOOKUP($A9,'1g -izabrana lica u pravosuđu'!$A$15:$V$42,AG$3,FALSE)</f>
        <v>0</v>
      </c>
      <c r="AH9" s="47">
        <f>+VLOOKUP($A9,'1g -izabrana lica u pravosuđu'!$A$15:$V$42,AH$3,FALSE)</f>
        <v>0</v>
      </c>
      <c r="AI9" s="47">
        <f t="shared" si="3"/>
        <v>0</v>
      </c>
      <c r="AJ9" s="47">
        <f t="shared" si="4"/>
        <v>0</v>
      </c>
      <c r="AK9" s="47">
        <f>+IFERROR(AI9*(100+'1g -izabrana lica u pravosuđu'!$D$6)/100,"")</f>
        <v>0</v>
      </c>
      <c r="AL9" s="47">
        <f>+IFERROR(AJ9*(100+'1g -izabrana lica u pravosuđu'!$D$6)/100,"")</f>
        <v>0</v>
      </c>
    </row>
    <row r="10" spans="1:38" x14ac:dyDescent="0.2">
      <c r="A10">
        <f>+IF(MAX(A$5:A9)+1&lt;=A$1,A9+1,0)</f>
        <v>0</v>
      </c>
      <c r="B10" s="276">
        <f t="shared" si="5"/>
        <v>0</v>
      </c>
      <c r="C10">
        <f t="shared" si="6"/>
        <v>0</v>
      </c>
      <c r="D10" s="276">
        <f t="shared" si="7"/>
        <v>0</v>
      </c>
      <c r="E10">
        <f>IF(A10=0,0,+VLOOKUP($A10,'1g -izabrana lica u pravosuđu'!$A$16:$V$43,$E$3,FALSE))</f>
        <v>0</v>
      </c>
      <c r="G10">
        <f>+_xlfn.IFNA(VLOOKUP($A10,'1g -izabrana lica u pravosuđu'!$A$15:$V$42,$G$3,FALSE),"")</f>
        <v>0</v>
      </c>
      <c r="H10">
        <f>+VLOOKUP($A10,'1g -izabrana lica u pravosuđu'!$A$15:$V$42,H$3,FALSE)</f>
        <v>0</v>
      </c>
      <c r="I10">
        <f>+VLOOKUP($A10,'1g -izabrana lica u pravosuđu'!$A$15:$V$42,I$3,FALSE)</f>
        <v>0</v>
      </c>
      <c r="J10">
        <f>+VLOOKUP($A10,'1g -izabrana lica u pravosuđu'!$A$15:$V$42,J$3,FALSE)</f>
        <v>0</v>
      </c>
      <c r="T10" s="47">
        <f>+VLOOKUP($A10,'1g -izabrana lica u pravosuđu'!$A$15:$V$42,T$3,FALSE)</f>
        <v>0</v>
      </c>
      <c r="U10" s="47"/>
      <c r="V10" s="47">
        <f t="shared" si="0"/>
        <v>0</v>
      </c>
      <c r="W10" s="47">
        <f>+VLOOKUP($A10,'1g -izabrana lica u pravosuđu'!$A$15:$V$42,W$3,FALSE)</f>
        <v>0</v>
      </c>
      <c r="X10" s="47">
        <f>+VLOOKUP($A10,'1g -izabrana lica u pravosuđu'!$A$15:$V$42,X$3,FALSE)</f>
        <v>0</v>
      </c>
      <c r="Y10" s="47">
        <f>+VLOOKUP($A10,'1g -izabrana lica u pravosuđu'!$A$15:$V$42,Y$3,FALSE)</f>
        <v>0</v>
      </c>
      <c r="Z10" s="47"/>
      <c r="AA10" s="47">
        <f t="shared" si="1"/>
        <v>0</v>
      </c>
      <c r="AB10" s="47">
        <f>+VLOOKUP($A10,'1g -izabrana lica u pravosuđu'!$A$15:$V$42,AB$3,FALSE)</f>
        <v>0</v>
      </c>
      <c r="AC10" s="47">
        <f>+VLOOKUP($A10,'1g -izabrana lica u pravosuđu'!$A$15:$V$42,AC$3,FALSE)</f>
        <v>0</v>
      </c>
      <c r="AD10" s="47">
        <f>+VLOOKUP($A10,'1g -izabrana lica u pravosuđu'!$A$15:$V$42,AD$3,FALSE)</f>
        <v>0</v>
      </c>
      <c r="AE10" s="47"/>
      <c r="AF10" s="47">
        <f t="shared" si="2"/>
        <v>0</v>
      </c>
      <c r="AG10" s="47">
        <f>+VLOOKUP($A10,'1g -izabrana lica u pravosuđu'!$A$15:$V$42,AG$3,FALSE)</f>
        <v>0</v>
      </c>
      <c r="AH10" s="47">
        <f>+VLOOKUP($A10,'1g -izabrana lica u pravosuđu'!$A$15:$V$42,AH$3,FALSE)</f>
        <v>0</v>
      </c>
      <c r="AI10" s="47">
        <f t="shared" si="3"/>
        <v>0</v>
      </c>
      <c r="AJ10" s="47">
        <f t="shared" si="4"/>
        <v>0</v>
      </c>
      <c r="AK10" s="47">
        <f>+IFERROR(AI10*(100+'1g -izabrana lica u pravosuđu'!$D$6)/100,"")</f>
        <v>0</v>
      </c>
      <c r="AL10" s="47">
        <f>+IFERROR(AJ10*(100+'1g -izabrana lica u pravosuđu'!$D$6)/100,"")</f>
        <v>0</v>
      </c>
    </row>
    <row r="11" spans="1:38" x14ac:dyDescent="0.2">
      <c r="A11">
        <f>+IF(MAX(A$5:A10)+1&lt;=A$1,A10+1,0)</f>
        <v>0</v>
      </c>
      <c r="B11" s="276">
        <f t="shared" si="5"/>
        <v>0</v>
      </c>
      <c r="C11">
        <f t="shared" si="6"/>
        <v>0</v>
      </c>
      <c r="D11" s="276">
        <f t="shared" si="7"/>
        <v>0</v>
      </c>
      <c r="E11">
        <f>IF(A11=0,0,+VLOOKUP($A11,'1g -izabrana lica u pravosuđu'!$A$16:$V$43,$E$3,FALSE))</f>
        <v>0</v>
      </c>
      <c r="G11">
        <f>+_xlfn.IFNA(VLOOKUP($A11,'1g -izabrana lica u pravosuđu'!$A$15:$V$42,$G$3,FALSE),"")</f>
        <v>0</v>
      </c>
      <c r="H11">
        <f>+VLOOKUP($A11,'1g -izabrana lica u pravosuđu'!$A$15:$V$42,H$3,FALSE)</f>
        <v>0</v>
      </c>
      <c r="I11">
        <f>+VLOOKUP($A11,'1g -izabrana lica u pravosuđu'!$A$15:$V$42,I$3,FALSE)</f>
        <v>0</v>
      </c>
      <c r="J11">
        <f>+VLOOKUP($A11,'1g -izabrana lica u pravosuđu'!$A$15:$V$42,J$3,FALSE)</f>
        <v>0</v>
      </c>
      <c r="T11" s="47">
        <f>+VLOOKUP($A11,'1g -izabrana lica u pravosuđu'!$A$15:$V$42,T$3,FALSE)</f>
        <v>0</v>
      </c>
      <c r="U11" s="47"/>
      <c r="V11" s="47">
        <f t="shared" si="0"/>
        <v>0</v>
      </c>
      <c r="W11" s="47">
        <f>+VLOOKUP($A11,'1g -izabrana lica u pravosuđu'!$A$15:$V$42,W$3,FALSE)</f>
        <v>0</v>
      </c>
      <c r="X11" s="47">
        <f>+VLOOKUP($A11,'1g -izabrana lica u pravosuđu'!$A$15:$V$42,X$3,FALSE)</f>
        <v>0</v>
      </c>
      <c r="Y11" s="47">
        <f>+VLOOKUP($A11,'1g -izabrana lica u pravosuđu'!$A$15:$V$42,Y$3,FALSE)</f>
        <v>0</v>
      </c>
      <c r="Z11" s="47"/>
      <c r="AA11" s="47">
        <f t="shared" si="1"/>
        <v>0</v>
      </c>
      <c r="AB11" s="47">
        <f>+VLOOKUP($A11,'1g -izabrana lica u pravosuđu'!$A$15:$V$42,AB$3,FALSE)</f>
        <v>0</v>
      </c>
      <c r="AC11" s="47">
        <f>+VLOOKUP($A11,'1g -izabrana lica u pravosuđu'!$A$15:$V$42,AC$3,FALSE)</f>
        <v>0</v>
      </c>
      <c r="AD11" s="47">
        <f>+VLOOKUP($A11,'1g -izabrana lica u pravosuđu'!$A$15:$V$42,AD$3,FALSE)</f>
        <v>0</v>
      </c>
      <c r="AE11" s="47"/>
      <c r="AF11" s="47">
        <f t="shared" si="2"/>
        <v>0</v>
      </c>
      <c r="AG11" s="47">
        <f>+VLOOKUP($A11,'1g -izabrana lica u pravosuđu'!$A$15:$V$42,AG$3,FALSE)</f>
        <v>0</v>
      </c>
      <c r="AH11" s="47">
        <f>+VLOOKUP($A11,'1g -izabrana lica u pravosuđu'!$A$15:$V$42,AH$3,FALSE)</f>
        <v>0</v>
      </c>
      <c r="AI11" s="47">
        <f t="shared" si="3"/>
        <v>0</v>
      </c>
      <c r="AJ11" s="47">
        <f t="shared" si="4"/>
        <v>0</v>
      </c>
      <c r="AK11" s="47">
        <f>+IFERROR(AI11*(100+'1g -izabrana lica u pravosuđu'!$D$6)/100,"")</f>
        <v>0</v>
      </c>
      <c r="AL11" s="47">
        <f>+IFERROR(AJ11*(100+'1g -izabrana lica u pravosuđu'!$D$6)/100,"")</f>
        <v>0</v>
      </c>
    </row>
    <row r="12" spans="1:38" x14ac:dyDescent="0.2">
      <c r="A12">
        <f>+IF(MAX(A$5:A11)+1&lt;=A$1,A11+1,0)</f>
        <v>0</v>
      </c>
      <c r="B12" s="276">
        <f t="shared" si="5"/>
        <v>0</v>
      </c>
      <c r="C12">
        <f t="shared" si="6"/>
        <v>0</v>
      </c>
      <c r="D12" s="276">
        <f t="shared" si="7"/>
        <v>0</v>
      </c>
      <c r="E12">
        <f>IF(A12=0,0,+VLOOKUP($A12,'1g -izabrana lica u pravosuđu'!$A$16:$V$43,$E$3,FALSE))</f>
        <v>0</v>
      </c>
      <c r="G12">
        <f>+_xlfn.IFNA(VLOOKUP($A12,'1g -izabrana lica u pravosuđu'!$A$15:$V$42,$G$3,FALSE),"")</f>
        <v>0</v>
      </c>
      <c r="H12">
        <f>+VLOOKUP($A12,'1g -izabrana lica u pravosuđu'!$A$15:$V$42,H$3,FALSE)</f>
        <v>0</v>
      </c>
      <c r="I12">
        <f>+VLOOKUP($A12,'1g -izabrana lica u pravosuđu'!$A$15:$V$42,I$3,FALSE)</f>
        <v>0</v>
      </c>
      <c r="J12">
        <f>+VLOOKUP($A12,'1g -izabrana lica u pravosuđu'!$A$15:$V$42,J$3,FALSE)</f>
        <v>0</v>
      </c>
      <c r="T12" s="47">
        <f>+VLOOKUP($A12,'1g -izabrana lica u pravosuđu'!$A$15:$V$42,T$3,FALSE)</f>
        <v>0</v>
      </c>
      <c r="U12" s="47"/>
      <c r="V12" s="47">
        <f t="shared" si="0"/>
        <v>0</v>
      </c>
      <c r="W12" s="47">
        <f>+VLOOKUP($A12,'1g -izabrana lica u pravosuđu'!$A$15:$V$42,W$3,FALSE)</f>
        <v>0</v>
      </c>
      <c r="X12" s="47">
        <f>+VLOOKUP($A12,'1g -izabrana lica u pravosuđu'!$A$15:$V$42,X$3,FALSE)</f>
        <v>0</v>
      </c>
      <c r="Y12" s="47">
        <f>+VLOOKUP($A12,'1g -izabrana lica u pravosuđu'!$A$15:$V$42,Y$3,FALSE)</f>
        <v>0</v>
      </c>
      <c r="Z12" s="47"/>
      <c r="AA12" s="47">
        <f t="shared" si="1"/>
        <v>0</v>
      </c>
      <c r="AB12" s="47">
        <f>+VLOOKUP($A12,'1g -izabrana lica u pravosuđu'!$A$15:$V$42,AB$3,FALSE)</f>
        <v>0</v>
      </c>
      <c r="AC12" s="47">
        <f>+VLOOKUP($A12,'1g -izabrana lica u pravosuđu'!$A$15:$V$42,AC$3,FALSE)</f>
        <v>0</v>
      </c>
      <c r="AD12" s="47">
        <f>+VLOOKUP($A12,'1g -izabrana lica u pravosuđu'!$A$15:$V$42,AD$3,FALSE)</f>
        <v>0</v>
      </c>
      <c r="AE12" s="47"/>
      <c r="AF12" s="47">
        <f t="shared" si="2"/>
        <v>0</v>
      </c>
      <c r="AG12" s="47">
        <f>+VLOOKUP($A12,'1g -izabrana lica u pravosuđu'!$A$15:$V$42,AG$3,FALSE)</f>
        <v>0</v>
      </c>
      <c r="AH12" s="47">
        <f>+VLOOKUP($A12,'1g -izabrana lica u pravosuđu'!$A$15:$V$42,AH$3,FALSE)</f>
        <v>0</v>
      </c>
      <c r="AI12" s="47">
        <f t="shared" si="3"/>
        <v>0</v>
      </c>
      <c r="AJ12" s="47">
        <f t="shared" si="4"/>
        <v>0</v>
      </c>
      <c r="AK12" s="47">
        <f>+IFERROR(AI12*(100+'1g -izabrana lica u pravosuđu'!$D$6)/100,"")</f>
        <v>0</v>
      </c>
      <c r="AL12" s="47">
        <f>+IFERROR(AJ12*(100+'1g -izabrana lica u pravosuđu'!$D$6)/100,"")</f>
        <v>0</v>
      </c>
    </row>
    <row r="13" spans="1:38" x14ac:dyDescent="0.2">
      <c r="A13">
        <f>+IF(MAX(A$5:A12)+1&lt;=A$1,A12+1,0)</f>
        <v>0</v>
      </c>
      <c r="B13" s="276">
        <f t="shared" si="5"/>
        <v>0</v>
      </c>
      <c r="C13">
        <f t="shared" si="6"/>
        <v>0</v>
      </c>
      <c r="D13" s="276">
        <f t="shared" si="7"/>
        <v>0</v>
      </c>
      <c r="E13">
        <f>IF(A13=0,0,+VLOOKUP($A13,'1g -izabrana lica u pravosuđu'!$A$16:$V$43,$E$3,FALSE))</f>
        <v>0</v>
      </c>
      <c r="G13">
        <f>+_xlfn.IFNA(VLOOKUP($A13,'1g -izabrana lica u pravosuđu'!$A$15:$V$42,$G$3,FALSE),"")</f>
        <v>0</v>
      </c>
      <c r="H13">
        <f>+VLOOKUP($A13,'1g -izabrana lica u pravosuđu'!$A$15:$V$42,H$3,FALSE)</f>
        <v>0</v>
      </c>
      <c r="I13">
        <f>+VLOOKUP($A13,'1g -izabrana lica u pravosuđu'!$A$15:$V$42,I$3,FALSE)</f>
        <v>0</v>
      </c>
      <c r="J13">
        <f>+VLOOKUP($A13,'1g -izabrana lica u pravosuđu'!$A$15:$V$42,J$3,FALSE)</f>
        <v>0</v>
      </c>
      <c r="T13" s="47">
        <f>+VLOOKUP($A13,'1g -izabrana lica u pravosuđu'!$A$15:$V$42,T$3,FALSE)</f>
        <v>0</v>
      </c>
      <c r="U13" s="47"/>
      <c r="V13" s="47">
        <f t="shared" si="0"/>
        <v>0</v>
      </c>
      <c r="W13" s="47">
        <f>+VLOOKUP($A13,'1g -izabrana lica u pravosuđu'!$A$15:$V$42,W$3,FALSE)</f>
        <v>0</v>
      </c>
      <c r="X13" s="47">
        <f>+VLOOKUP($A13,'1g -izabrana lica u pravosuđu'!$A$15:$V$42,X$3,FALSE)</f>
        <v>0</v>
      </c>
      <c r="Y13" s="47">
        <f>+VLOOKUP($A13,'1g -izabrana lica u pravosuđu'!$A$15:$V$42,Y$3,FALSE)</f>
        <v>0</v>
      </c>
      <c r="Z13" s="47"/>
      <c r="AA13" s="47">
        <f t="shared" si="1"/>
        <v>0</v>
      </c>
      <c r="AB13" s="47">
        <f>+VLOOKUP($A13,'1g -izabrana lica u pravosuđu'!$A$15:$V$42,AB$3,FALSE)</f>
        <v>0</v>
      </c>
      <c r="AC13" s="47">
        <f>+VLOOKUP($A13,'1g -izabrana lica u pravosuđu'!$A$15:$V$42,AC$3,FALSE)</f>
        <v>0</v>
      </c>
      <c r="AD13" s="47">
        <f>+VLOOKUP($A13,'1g -izabrana lica u pravosuđu'!$A$15:$V$42,AD$3,FALSE)</f>
        <v>0</v>
      </c>
      <c r="AE13" s="47"/>
      <c r="AF13" s="47">
        <f t="shared" si="2"/>
        <v>0</v>
      </c>
      <c r="AG13" s="47">
        <f>+VLOOKUP($A13,'1g -izabrana lica u pravosuđu'!$A$15:$V$42,AG$3,FALSE)</f>
        <v>0</v>
      </c>
      <c r="AH13" s="47">
        <f>+VLOOKUP($A13,'1g -izabrana lica u pravosuđu'!$A$15:$V$42,AH$3,FALSE)</f>
        <v>0</v>
      </c>
      <c r="AI13" s="47">
        <f t="shared" si="3"/>
        <v>0</v>
      </c>
      <c r="AJ13" s="47">
        <f t="shared" si="4"/>
        <v>0</v>
      </c>
      <c r="AK13" s="47">
        <f>+IFERROR(AI13*(100+'1g -izabrana lica u pravosuđu'!$D$6)/100,"")</f>
        <v>0</v>
      </c>
      <c r="AL13" s="47">
        <f>+IFERROR(AJ13*(100+'1g -izabrana lica u pravosuđu'!$D$6)/100,"")</f>
        <v>0</v>
      </c>
    </row>
    <row r="14" spans="1:38" x14ac:dyDescent="0.2">
      <c r="A14">
        <f>+IF(MAX(A$5:A13)+1&lt;=A$1,A13+1,0)</f>
        <v>0</v>
      </c>
      <c r="B14" s="276">
        <f t="shared" si="5"/>
        <v>0</v>
      </c>
      <c r="C14">
        <f t="shared" si="6"/>
        <v>0</v>
      </c>
      <c r="D14" s="276">
        <f t="shared" si="7"/>
        <v>0</v>
      </c>
      <c r="E14">
        <f>IF(A14=0,0,+VLOOKUP($A14,'1g -izabrana lica u pravosuđu'!$A$16:$V$43,$E$3,FALSE))</f>
        <v>0</v>
      </c>
      <c r="G14">
        <f>+_xlfn.IFNA(VLOOKUP($A14,'1g -izabrana lica u pravosuđu'!$A$15:$V$42,$G$3,FALSE),"")</f>
        <v>0</v>
      </c>
      <c r="H14">
        <f>+VLOOKUP($A14,'1g -izabrana lica u pravosuđu'!$A$15:$V$42,H$3,FALSE)</f>
        <v>0</v>
      </c>
      <c r="I14">
        <f>+VLOOKUP($A14,'1g -izabrana lica u pravosuđu'!$A$15:$V$42,I$3,FALSE)</f>
        <v>0</v>
      </c>
      <c r="J14">
        <f>+VLOOKUP($A14,'1g -izabrana lica u pravosuđu'!$A$15:$V$42,J$3,FALSE)</f>
        <v>0</v>
      </c>
      <c r="T14" s="47">
        <f>+VLOOKUP($A14,'1g -izabrana lica u pravosuđu'!$A$15:$V$42,T$3,FALSE)</f>
        <v>0</v>
      </c>
      <c r="U14" s="47"/>
      <c r="V14" s="47">
        <f t="shared" si="0"/>
        <v>0</v>
      </c>
      <c r="W14" s="47">
        <f>+VLOOKUP($A14,'1g -izabrana lica u pravosuđu'!$A$15:$V$42,W$3,FALSE)</f>
        <v>0</v>
      </c>
      <c r="X14" s="47">
        <f>+VLOOKUP($A14,'1g -izabrana lica u pravosuđu'!$A$15:$V$42,X$3,FALSE)</f>
        <v>0</v>
      </c>
      <c r="Y14" s="47">
        <f>+VLOOKUP($A14,'1g -izabrana lica u pravosuđu'!$A$15:$V$42,Y$3,FALSE)</f>
        <v>0</v>
      </c>
      <c r="Z14" s="47"/>
      <c r="AA14" s="47">
        <f t="shared" si="1"/>
        <v>0</v>
      </c>
      <c r="AB14" s="47">
        <f>+VLOOKUP($A14,'1g -izabrana lica u pravosuđu'!$A$15:$V$42,AB$3,FALSE)</f>
        <v>0</v>
      </c>
      <c r="AC14" s="47">
        <f>+VLOOKUP($A14,'1g -izabrana lica u pravosuđu'!$A$15:$V$42,AC$3,FALSE)</f>
        <v>0</v>
      </c>
      <c r="AD14" s="47">
        <f>+VLOOKUP($A14,'1g -izabrana lica u pravosuđu'!$A$15:$V$42,AD$3,FALSE)</f>
        <v>0</v>
      </c>
      <c r="AE14" s="47"/>
      <c r="AF14" s="47">
        <f t="shared" si="2"/>
        <v>0</v>
      </c>
      <c r="AG14" s="47">
        <f>+VLOOKUP($A14,'1g -izabrana lica u pravosuđu'!$A$15:$V$42,AG$3,FALSE)</f>
        <v>0</v>
      </c>
      <c r="AH14" s="47">
        <f>+VLOOKUP($A14,'1g -izabrana lica u pravosuđu'!$A$15:$V$42,AH$3,FALSE)</f>
        <v>0</v>
      </c>
      <c r="AI14" s="47">
        <f t="shared" si="3"/>
        <v>0</v>
      </c>
      <c r="AJ14" s="47">
        <f t="shared" si="4"/>
        <v>0</v>
      </c>
      <c r="AK14" s="47">
        <f>+IFERROR(AI14*(100+'1g -izabrana lica u pravosuđu'!$D$6)/100,"")</f>
        <v>0</v>
      </c>
      <c r="AL14" s="47">
        <f>+IFERROR(AJ14*(100+'1g -izabrana lica u pravosuđu'!$D$6)/100,"")</f>
        <v>0</v>
      </c>
    </row>
    <row r="15" spans="1:38" x14ac:dyDescent="0.2">
      <c r="A15">
        <f>+IF(MAX(A$5:A14)+1&lt;=A$1,A14+1,0)</f>
        <v>0</v>
      </c>
      <c r="B15" s="276">
        <f t="shared" si="5"/>
        <v>0</v>
      </c>
      <c r="C15">
        <f t="shared" si="6"/>
        <v>0</v>
      </c>
      <c r="D15" s="276">
        <f t="shared" si="7"/>
        <v>0</v>
      </c>
      <c r="E15">
        <f>IF(A15=0,0,+VLOOKUP($A15,'1g -izabrana lica u pravosuđu'!$A$16:$V$43,$E$3,FALSE))</f>
        <v>0</v>
      </c>
      <c r="G15">
        <f>+_xlfn.IFNA(VLOOKUP($A15,'1g -izabrana lica u pravosuđu'!$A$15:$V$42,$G$3,FALSE),"")</f>
        <v>0</v>
      </c>
      <c r="H15">
        <f>+VLOOKUP($A15,'1g -izabrana lica u pravosuđu'!$A$15:$V$42,H$3,FALSE)</f>
        <v>0</v>
      </c>
      <c r="I15">
        <f>+VLOOKUP($A15,'1g -izabrana lica u pravosuđu'!$A$15:$V$42,I$3,FALSE)</f>
        <v>0</v>
      </c>
      <c r="J15">
        <f>+VLOOKUP($A15,'1g -izabrana lica u pravosuđu'!$A$15:$V$42,J$3,FALSE)</f>
        <v>0</v>
      </c>
      <c r="T15" s="47">
        <f>+VLOOKUP($A15,'1g -izabrana lica u pravosuđu'!$A$15:$V$42,T$3,FALSE)</f>
        <v>0</v>
      </c>
      <c r="U15" s="47"/>
      <c r="V15" s="47">
        <f t="shared" si="0"/>
        <v>0</v>
      </c>
      <c r="W15" s="47">
        <f>+VLOOKUP($A15,'1g -izabrana lica u pravosuđu'!$A$15:$V$42,W$3,FALSE)</f>
        <v>0</v>
      </c>
      <c r="X15" s="47">
        <f>+VLOOKUP($A15,'1g -izabrana lica u pravosuđu'!$A$15:$V$42,X$3,FALSE)</f>
        <v>0</v>
      </c>
      <c r="Y15" s="47">
        <f>+VLOOKUP($A15,'1g -izabrana lica u pravosuđu'!$A$15:$V$42,Y$3,FALSE)</f>
        <v>0</v>
      </c>
      <c r="Z15" s="47"/>
      <c r="AA15" s="47">
        <f t="shared" si="1"/>
        <v>0</v>
      </c>
      <c r="AB15" s="47">
        <f>+VLOOKUP($A15,'1g -izabrana lica u pravosuđu'!$A$15:$V$42,AB$3,FALSE)</f>
        <v>0</v>
      </c>
      <c r="AC15" s="47">
        <f>+VLOOKUP($A15,'1g -izabrana lica u pravosuđu'!$A$15:$V$42,AC$3,FALSE)</f>
        <v>0</v>
      </c>
      <c r="AD15" s="47">
        <f>+VLOOKUP($A15,'1g -izabrana lica u pravosuđu'!$A$15:$V$42,AD$3,FALSE)</f>
        <v>0</v>
      </c>
      <c r="AE15" s="47"/>
      <c r="AF15" s="47">
        <f t="shared" si="2"/>
        <v>0</v>
      </c>
      <c r="AG15" s="47">
        <f>+VLOOKUP($A15,'1g -izabrana lica u pravosuđu'!$A$15:$V$42,AG$3,FALSE)</f>
        <v>0</v>
      </c>
      <c r="AH15" s="47">
        <f>+VLOOKUP($A15,'1g -izabrana lica u pravosuđu'!$A$15:$V$42,AH$3,FALSE)</f>
        <v>0</v>
      </c>
      <c r="AI15" s="47">
        <f t="shared" si="3"/>
        <v>0</v>
      </c>
      <c r="AJ15" s="47">
        <f t="shared" si="4"/>
        <v>0</v>
      </c>
      <c r="AK15" s="47">
        <f>+IFERROR(AI15*(100+'1g -izabrana lica u pravosuđu'!$D$6)/100,"")</f>
        <v>0</v>
      </c>
      <c r="AL15" s="47">
        <f>+IFERROR(AJ15*(100+'1g -izabrana lica u pravosuđu'!$D$6)/100,"")</f>
        <v>0</v>
      </c>
    </row>
    <row r="16" spans="1:38" x14ac:dyDescent="0.2">
      <c r="A16">
        <f>+IF(MAX(A$5:A15)+1&lt;=A$1,A15+1,0)</f>
        <v>0</v>
      </c>
      <c r="B16" s="276">
        <f t="shared" si="5"/>
        <v>0</v>
      </c>
      <c r="C16">
        <f t="shared" si="6"/>
        <v>0</v>
      </c>
      <c r="D16" s="276">
        <f t="shared" si="7"/>
        <v>0</v>
      </c>
      <c r="E16">
        <f>IF(A16=0,0,+VLOOKUP($A16,'1g -izabrana lica u pravosuđu'!$A$16:$V$43,$E$3,FALSE))</f>
        <v>0</v>
      </c>
      <c r="G16">
        <f>+_xlfn.IFNA(VLOOKUP($A16,'1g -izabrana lica u pravosuđu'!$A$15:$V$42,$G$3,FALSE),"")</f>
        <v>0</v>
      </c>
      <c r="H16">
        <f>+VLOOKUP($A16,'1g -izabrana lica u pravosuđu'!$A$15:$V$42,H$3,FALSE)</f>
        <v>0</v>
      </c>
      <c r="I16">
        <f>+VLOOKUP($A16,'1g -izabrana lica u pravosuđu'!$A$15:$V$42,I$3,FALSE)</f>
        <v>0</v>
      </c>
      <c r="J16">
        <f>+VLOOKUP($A16,'1g -izabrana lica u pravosuđu'!$A$15:$V$42,J$3,FALSE)</f>
        <v>0</v>
      </c>
      <c r="T16" s="47">
        <f>+VLOOKUP($A16,'1g -izabrana lica u pravosuđu'!$A$15:$V$42,T$3,FALSE)</f>
        <v>0</v>
      </c>
      <c r="U16" s="47"/>
      <c r="V16" s="47">
        <f t="shared" si="0"/>
        <v>0</v>
      </c>
      <c r="W16" s="47">
        <f>+VLOOKUP($A16,'1g -izabrana lica u pravosuđu'!$A$15:$V$42,W$3,FALSE)</f>
        <v>0</v>
      </c>
      <c r="X16" s="47">
        <f>+VLOOKUP($A16,'1g -izabrana lica u pravosuđu'!$A$15:$V$42,X$3,FALSE)</f>
        <v>0</v>
      </c>
      <c r="Y16" s="47">
        <f>+VLOOKUP($A16,'1g -izabrana lica u pravosuđu'!$A$15:$V$42,Y$3,FALSE)</f>
        <v>0</v>
      </c>
      <c r="Z16" s="47"/>
      <c r="AA16" s="47">
        <f t="shared" si="1"/>
        <v>0</v>
      </c>
      <c r="AB16" s="47">
        <f>+VLOOKUP($A16,'1g -izabrana lica u pravosuđu'!$A$15:$V$42,AB$3,FALSE)</f>
        <v>0</v>
      </c>
      <c r="AC16" s="47">
        <f>+VLOOKUP($A16,'1g -izabrana lica u pravosuđu'!$A$15:$V$42,AC$3,FALSE)</f>
        <v>0</v>
      </c>
      <c r="AD16" s="47">
        <f>+VLOOKUP($A16,'1g -izabrana lica u pravosuđu'!$A$15:$V$42,AD$3,FALSE)</f>
        <v>0</v>
      </c>
      <c r="AE16" s="47"/>
      <c r="AF16" s="47">
        <f t="shared" si="2"/>
        <v>0</v>
      </c>
      <c r="AG16" s="47">
        <f>+VLOOKUP($A16,'1g -izabrana lica u pravosuđu'!$A$15:$V$42,AG$3,FALSE)</f>
        <v>0</v>
      </c>
      <c r="AH16" s="47">
        <f>+VLOOKUP($A16,'1g -izabrana lica u pravosuđu'!$A$15:$V$42,AH$3,FALSE)</f>
        <v>0</v>
      </c>
      <c r="AI16" s="47">
        <f t="shared" si="3"/>
        <v>0</v>
      </c>
      <c r="AJ16" s="47">
        <f t="shared" si="4"/>
        <v>0</v>
      </c>
      <c r="AK16" s="47">
        <f>+IFERROR(AI16*(100+'1g -izabrana lica u pravosuđu'!$D$6)/100,"")</f>
        <v>0</v>
      </c>
      <c r="AL16" s="47">
        <f>+IFERROR(AJ16*(100+'1g -izabrana lica u pravosuđu'!$D$6)/100,"")</f>
        <v>0</v>
      </c>
    </row>
    <row r="17" spans="1:38" x14ac:dyDescent="0.2">
      <c r="A17">
        <f>+IF(MAX(A$5:A16)+1&lt;=A$1,A16+1,0)</f>
        <v>0</v>
      </c>
      <c r="B17" s="276">
        <f t="shared" si="5"/>
        <v>0</v>
      </c>
      <c r="C17">
        <f t="shared" si="6"/>
        <v>0</v>
      </c>
      <c r="D17" s="276">
        <f t="shared" si="7"/>
        <v>0</v>
      </c>
      <c r="E17">
        <f>IF(A17=0,0,+VLOOKUP($A17,'1g -izabrana lica u pravosuđu'!$A$16:$V$43,$E$3,FALSE))</f>
        <v>0</v>
      </c>
      <c r="G17">
        <f>+_xlfn.IFNA(VLOOKUP($A17,'1g -izabrana lica u pravosuđu'!$A$15:$V$42,$G$3,FALSE),"")</f>
        <v>0</v>
      </c>
      <c r="H17">
        <f>+VLOOKUP($A17,'1g -izabrana lica u pravosuđu'!$A$15:$V$42,H$3,FALSE)</f>
        <v>0</v>
      </c>
      <c r="I17">
        <f>+VLOOKUP($A17,'1g -izabrana lica u pravosuđu'!$A$15:$V$42,I$3,FALSE)</f>
        <v>0</v>
      </c>
      <c r="J17">
        <f>+VLOOKUP($A17,'1g -izabrana lica u pravosuđu'!$A$15:$V$42,J$3,FALSE)</f>
        <v>0</v>
      </c>
      <c r="T17" s="47">
        <f>+VLOOKUP($A17,'1g -izabrana lica u pravosuđu'!$A$15:$V$42,T$3,FALSE)</f>
        <v>0</v>
      </c>
      <c r="U17" s="47"/>
      <c r="V17" s="47">
        <f t="shared" si="0"/>
        <v>0</v>
      </c>
      <c r="W17" s="47">
        <f>+VLOOKUP($A17,'1g -izabrana lica u pravosuđu'!$A$15:$V$42,W$3,FALSE)</f>
        <v>0</v>
      </c>
      <c r="X17" s="47">
        <f>+VLOOKUP($A17,'1g -izabrana lica u pravosuđu'!$A$15:$V$42,X$3,FALSE)</f>
        <v>0</v>
      </c>
      <c r="Y17" s="47">
        <f>+VLOOKUP($A17,'1g -izabrana lica u pravosuđu'!$A$15:$V$42,Y$3,FALSE)</f>
        <v>0</v>
      </c>
      <c r="Z17" s="47"/>
      <c r="AA17" s="47">
        <f t="shared" si="1"/>
        <v>0</v>
      </c>
      <c r="AB17" s="47">
        <f>+VLOOKUP($A17,'1g -izabrana lica u pravosuđu'!$A$15:$V$42,AB$3,FALSE)</f>
        <v>0</v>
      </c>
      <c r="AC17" s="47">
        <f>+VLOOKUP($A17,'1g -izabrana lica u pravosuđu'!$A$15:$V$42,AC$3,FALSE)</f>
        <v>0</v>
      </c>
      <c r="AD17" s="47">
        <f>+VLOOKUP($A17,'1g -izabrana lica u pravosuđu'!$A$15:$V$42,AD$3,FALSE)</f>
        <v>0</v>
      </c>
      <c r="AE17" s="47"/>
      <c r="AF17" s="47">
        <f t="shared" si="2"/>
        <v>0</v>
      </c>
      <c r="AG17" s="47">
        <f>+VLOOKUP($A17,'1g -izabrana lica u pravosuđu'!$A$15:$V$42,AG$3,FALSE)</f>
        <v>0</v>
      </c>
      <c r="AH17" s="47">
        <f>+VLOOKUP($A17,'1g -izabrana lica u pravosuđu'!$A$15:$V$42,AH$3,FALSE)</f>
        <v>0</v>
      </c>
      <c r="AI17" s="47">
        <f t="shared" si="3"/>
        <v>0</v>
      </c>
      <c r="AJ17" s="47">
        <f t="shared" si="4"/>
        <v>0</v>
      </c>
      <c r="AK17" s="47">
        <f>+IFERROR(AI17*(100+'1g -izabrana lica u pravosuđu'!$D$6)/100,"")</f>
        <v>0</v>
      </c>
      <c r="AL17" s="47">
        <f>+IFERROR(AJ17*(100+'1g -izabrana lica u pravosuđu'!$D$6)/100,"")</f>
        <v>0</v>
      </c>
    </row>
    <row r="18" spans="1:38" x14ac:dyDescent="0.2">
      <c r="A18">
        <f>+IF(MAX(A$5:A17)+1&lt;=A$1,A17+1,0)</f>
        <v>0</v>
      </c>
      <c r="B18" s="276">
        <f t="shared" si="5"/>
        <v>0</v>
      </c>
      <c r="C18">
        <f t="shared" si="6"/>
        <v>0</v>
      </c>
      <c r="D18" s="276">
        <f t="shared" si="7"/>
        <v>0</v>
      </c>
      <c r="E18">
        <f>IF(A18=0,0,+VLOOKUP($A18,'1g -izabrana lica u pravosuđu'!$A$16:$V$43,$E$3,FALSE))</f>
        <v>0</v>
      </c>
      <c r="G18">
        <f>+_xlfn.IFNA(VLOOKUP($A18,'1g -izabrana lica u pravosuđu'!$A$15:$V$42,$G$3,FALSE),"")</f>
        <v>0</v>
      </c>
      <c r="H18">
        <f>+VLOOKUP($A18,'1g -izabrana lica u pravosuđu'!$A$15:$V$42,H$3,FALSE)</f>
        <v>0</v>
      </c>
      <c r="I18">
        <f>+VLOOKUP($A18,'1g -izabrana lica u pravosuđu'!$A$15:$V$42,I$3,FALSE)</f>
        <v>0</v>
      </c>
      <c r="J18">
        <f>+VLOOKUP($A18,'1g -izabrana lica u pravosuđu'!$A$15:$V$42,J$3,FALSE)</f>
        <v>0</v>
      </c>
      <c r="T18" s="47">
        <f>+VLOOKUP($A18,'1g -izabrana lica u pravosuđu'!$A$15:$V$42,T$3,FALSE)</f>
        <v>0</v>
      </c>
      <c r="U18" s="47"/>
      <c r="V18" s="47">
        <f t="shared" si="0"/>
        <v>0</v>
      </c>
      <c r="W18" s="47">
        <f>+VLOOKUP($A18,'1g -izabrana lica u pravosuđu'!$A$15:$V$42,W$3,FALSE)</f>
        <v>0</v>
      </c>
      <c r="X18" s="47">
        <f>+VLOOKUP($A18,'1g -izabrana lica u pravosuđu'!$A$15:$V$42,X$3,FALSE)</f>
        <v>0</v>
      </c>
      <c r="Y18" s="47">
        <f>+VLOOKUP($A18,'1g -izabrana lica u pravosuđu'!$A$15:$V$42,Y$3,FALSE)</f>
        <v>0</v>
      </c>
      <c r="Z18" s="47"/>
      <c r="AA18" s="47">
        <f t="shared" si="1"/>
        <v>0</v>
      </c>
      <c r="AB18" s="47">
        <f>+VLOOKUP($A18,'1g -izabrana lica u pravosuđu'!$A$15:$V$42,AB$3,FALSE)</f>
        <v>0</v>
      </c>
      <c r="AC18" s="47">
        <f>+VLOOKUP($A18,'1g -izabrana lica u pravosuđu'!$A$15:$V$42,AC$3,FALSE)</f>
        <v>0</v>
      </c>
      <c r="AD18" s="47">
        <f>+VLOOKUP($A18,'1g -izabrana lica u pravosuđu'!$A$15:$V$42,AD$3,FALSE)</f>
        <v>0</v>
      </c>
      <c r="AE18" s="47"/>
      <c r="AF18" s="47">
        <f t="shared" si="2"/>
        <v>0</v>
      </c>
      <c r="AG18" s="47">
        <f>+VLOOKUP($A18,'1g -izabrana lica u pravosuđu'!$A$15:$V$42,AG$3,FALSE)</f>
        <v>0</v>
      </c>
      <c r="AH18" s="47">
        <f>+VLOOKUP($A18,'1g -izabrana lica u pravosuđu'!$A$15:$V$42,AH$3,FALSE)</f>
        <v>0</v>
      </c>
      <c r="AI18" s="47">
        <f t="shared" si="3"/>
        <v>0</v>
      </c>
      <c r="AJ18" s="47">
        <f t="shared" si="4"/>
        <v>0</v>
      </c>
      <c r="AK18" s="47">
        <f>+IFERROR(AI18*(100+'1g -izabrana lica u pravosuđu'!$D$6)/100,"")</f>
        <v>0</v>
      </c>
      <c r="AL18" s="47">
        <f>+IFERROR(AJ18*(100+'1g -izabrana lica u pravosuđu'!$D$6)/100,"")</f>
        <v>0</v>
      </c>
    </row>
    <row r="19" spans="1:38" x14ac:dyDescent="0.2">
      <c r="A19">
        <f>+IF(MAX(A$5:A18)+1&lt;=A$1,A18+1,0)</f>
        <v>0</v>
      </c>
      <c r="B19" s="276">
        <f t="shared" si="5"/>
        <v>0</v>
      </c>
      <c r="C19">
        <f t="shared" si="6"/>
        <v>0</v>
      </c>
      <c r="D19" s="276">
        <f t="shared" si="7"/>
        <v>0</v>
      </c>
      <c r="E19">
        <f>IF(A19=0,0,+VLOOKUP($A19,'1g -izabrana lica u pravosuđu'!$A$16:$V$43,$E$3,FALSE))</f>
        <v>0</v>
      </c>
      <c r="G19">
        <f>+_xlfn.IFNA(VLOOKUP($A19,'1g -izabrana lica u pravosuđu'!$A$15:$V$42,$G$3,FALSE),"")</f>
        <v>0</v>
      </c>
      <c r="H19">
        <f>+VLOOKUP($A19,'1g -izabrana lica u pravosuđu'!$A$15:$V$42,H$3,FALSE)</f>
        <v>0</v>
      </c>
      <c r="I19">
        <f>+VLOOKUP($A19,'1g -izabrana lica u pravosuđu'!$A$15:$V$42,I$3,FALSE)</f>
        <v>0</v>
      </c>
      <c r="J19">
        <f>+VLOOKUP($A19,'1g -izabrana lica u pravosuđu'!$A$15:$V$42,J$3,FALSE)</f>
        <v>0</v>
      </c>
      <c r="T19" s="47">
        <f>+VLOOKUP($A19,'1g -izabrana lica u pravosuđu'!$A$15:$V$42,T$3,FALSE)</f>
        <v>0</v>
      </c>
      <c r="U19" s="47"/>
      <c r="V19" s="47">
        <f t="shared" si="0"/>
        <v>0</v>
      </c>
      <c r="W19" s="47">
        <f>+VLOOKUP($A19,'1g -izabrana lica u pravosuđu'!$A$15:$V$42,W$3,FALSE)</f>
        <v>0</v>
      </c>
      <c r="X19" s="47">
        <f>+VLOOKUP($A19,'1g -izabrana lica u pravosuđu'!$A$15:$V$42,X$3,FALSE)</f>
        <v>0</v>
      </c>
      <c r="Y19" s="47">
        <f>+VLOOKUP($A19,'1g -izabrana lica u pravosuđu'!$A$15:$V$42,Y$3,FALSE)</f>
        <v>0</v>
      </c>
      <c r="Z19" s="47"/>
      <c r="AA19" s="47">
        <f t="shared" si="1"/>
        <v>0</v>
      </c>
      <c r="AB19" s="47">
        <f>+VLOOKUP($A19,'1g -izabrana lica u pravosuđu'!$A$15:$V$42,AB$3,FALSE)</f>
        <v>0</v>
      </c>
      <c r="AC19" s="47">
        <f>+VLOOKUP($A19,'1g -izabrana lica u pravosuđu'!$A$15:$V$42,AC$3,FALSE)</f>
        <v>0</v>
      </c>
      <c r="AD19" s="47">
        <f>+VLOOKUP($A19,'1g -izabrana lica u pravosuđu'!$A$15:$V$42,AD$3,FALSE)</f>
        <v>0</v>
      </c>
      <c r="AE19" s="47"/>
      <c r="AF19" s="47">
        <f t="shared" si="2"/>
        <v>0</v>
      </c>
      <c r="AG19" s="47">
        <f>+VLOOKUP($A19,'1g -izabrana lica u pravosuđu'!$A$15:$V$42,AG$3,FALSE)</f>
        <v>0</v>
      </c>
      <c r="AH19" s="47">
        <f>+VLOOKUP($A19,'1g -izabrana lica u pravosuđu'!$A$15:$V$42,AH$3,FALSE)</f>
        <v>0</v>
      </c>
      <c r="AI19" s="47">
        <f t="shared" si="3"/>
        <v>0</v>
      </c>
      <c r="AJ19" s="47">
        <f t="shared" si="4"/>
        <v>0</v>
      </c>
      <c r="AK19" s="47">
        <f>+IFERROR(AI19*(100+'1g -izabrana lica u pravosuđu'!$D$6)/100,"")</f>
        <v>0</v>
      </c>
      <c r="AL19" s="47">
        <f>+IFERROR(AJ19*(100+'1g -izabrana lica u pravosuđu'!$D$6)/100,"")</f>
        <v>0</v>
      </c>
    </row>
    <row r="20" spans="1:38" x14ac:dyDescent="0.2">
      <c r="A20">
        <f>+IF(MAX(A$5:A19)+1&lt;=A$1,A19+1,0)</f>
        <v>0</v>
      </c>
      <c r="B20" s="276">
        <f t="shared" si="5"/>
        <v>0</v>
      </c>
      <c r="C20">
        <f t="shared" si="6"/>
        <v>0</v>
      </c>
      <c r="D20" s="276">
        <f t="shared" si="7"/>
        <v>0</v>
      </c>
      <c r="E20">
        <f>IF(A20=0,0,+VLOOKUP($A20,'1g -izabrana lica u pravosuđu'!$A$16:$V$43,$E$3,FALSE))</f>
        <v>0</v>
      </c>
      <c r="G20">
        <f>+_xlfn.IFNA(VLOOKUP($A20,'1g -izabrana lica u pravosuđu'!$A$15:$V$42,$G$3,FALSE),"")</f>
        <v>0</v>
      </c>
      <c r="H20">
        <f>+VLOOKUP($A20,'1g -izabrana lica u pravosuđu'!$A$15:$V$42,H$3,FALSE)</f>
        <v>0</v>
      </c>
      <c r="I20">
        <f>+VLOOKUP($A20,'1g -izabrana lica u pravosuđu'!$A$15:$V$42,I$3,FALSE)</f>
        <v>0</v>
      </c>
      <c r="J20">
        <f>+VLOOKUP($A20,'1g -izabrana lica u pravosuđu'!$A$15:$V$42,J$3,FALSE)</f>
        <v>0</v>
      </c>
      <c r="T20" s="47">
        <f>+VLOOKUP($A20,'1g -izabrana lica u pravosuđu'!$A$15:$V$42,T$3,FALSE)</f>
        <v>0</v>
      </c>
      <c r="U20" s="47"/>
      <c r="V20" s="47">
        <f t="shared" si="0"/>
        <v>0</v>
      </c>
      <c r="W20" s="47">
        <f>+VLOOKUP($A20,'1g -izabrana lica u pravosuđu'!$A$15:$V$42,W$3,FALSE)</f>
        <v>0</v>
      </c>
      <c r="X20" s="47">
        <f>+VLOOKUP($A20,'1g -izabrana lica u pravosuđu'!$A$15:$V$42,X$3,FALSE)</f>
        <v>0</v>
      </c>
      <c r="Y20" s="47">
        <f>+VLOOKUP($A20,'1g -izabrana lica u pravosuđu'!$A$15:$V$42,Y$3,FALSE)</f>
        <v>0</v>
      </c>
      <c r="Z20" s="47"/>
      <c r="AA20" s="47">
        <f t="shared" si="1"/>
        <v>0</v>
      </c>
      <c r="AB20" s="47">
        <f>+VLOOKUP($A20,'1g -izabrana lica u pravosuđu'!$A$15:$V$42,AB$3,FALSE)</f>
        <v>0</v>
      </c>
      <c r="AC20" s="47">
        <f>+VLOOKUP($A20,'1g -izabrana lica u pravosuđu'!$A$15:$V$42,AC$3,FALSE)</f>
        <v>0</v>
      </c>
      <c r="AD20" s="47">
        <f>+VLOOKUP($A20,'1g -izabrana lica u pravosuđu'!$A$15:$V$42,AD$3,FALSE)</f>
        <v>0</v>
      </c>
      <c r="AE20" s="47"/>
      <c r="AF20" s="47">
        <f t="shared" si="2"/>
        <v>0</v>
      </c>
      <c r="AG20" s="47">
        <f>+VLOOKUP($A20,'1g -izabrana lica u pravosuđu'!$A$15:$V$42,AG$3,FALSE)</f>
        <v>0</v>
      </c>
      <c r="AH20" s="47">
        <f>+VLOOKUP($A20,'1g -izabrana lica u pravosuđu'!$A$15:$V$42,AH$3,FALSE)</f>
        <v>0</v>
      </c>
      <c r="AI20" s="47">
        <f t="shared" si="3"/>
        <v>0</v>
      </c>
      <c r="AJ20" s="47">
        <f t="shared" si="4"/>
        <v>0</v>
      </c>
      <c r="AK20" s="47">
        <f>+IFERROR(AI20*(100+'1g -izabrana lica u pravosuđu'!$D$6)/100,"")</f>
        <v>0</v>
      </c>
      <c r="AL20" s="47">
        <f>+IFERROR(AJ20*(100+'1g -izabrana lica u pravosuđu'!$D$6)/100,"")</f>
        <v>0</v>
      </c>
    </row>
    <row r="21" spans="1:38" x14ac:dyDescent="0.2">
      <c r="A21">
        <f>+IF(MAX(A$5:A20)+1&lt;=A$1,A20+1,0)</f>
        <v>0</v>
      </c>
      <c r="B21" s="276">
        <f t="shared" si="5"/>
        <v>0</v>
      </c>
      <c r="C21">
        <f t="shared" si="6"/>
        <v>0</v>
      </c>
      <c r="D21" s="276">
        <f t="shared" si="7"/>
        <v>0</v>
      </c>
      <c r="E21">
        <f>IF(A21=0,0,+VLOOKUP($A21,'1g -izabrana lica u pravosuđu'!$A$16:$V$43,$E$3,FALSE))</f>
        <v>0</v>
      </c>
      <c r="G21">
        <f>+_xlfn.IFNA(VLOOKUP($A21,'1g -izabrana lica u pravosuđu'!$A$15:$V$42,$G$3,FALSE),"")</f>
        <v>0</v>
      </c>
      <c r="H21">
        <f>+VLOOKUP($A21,'1g -izabrana lica u pravosuđu'!$A$15:$V$42,H$3,FALSE)</f>
        <v>0</v>
      </c>
      <c r="I21">
        <f>+VLOOKUP($A21,'1g -izabrana lica u pravosuđu'!$A$15:$V$42,I$3,FALSE)</f>
        <v>0</v>
      </c>
      <c r="J21">
        <f>+VLOOKUP($A21,'1g -izabrana lica u pravosuđu'!$A$15:$V$42,J$3,FALSE)</f>
        <v>0</v>
      </c>
      <c r="T21" s="47">
        <f>+VLOOKUP($A21,'1g -izabrana lica u pravosuđu'!$A$15:$V$42,T$3,FALSE)</f>
        <v>0</v>
      </c>
      <c r="U21" s="47"/>
      <c r="V21" s="47">
        <f t="shared" si="0"/>
        <v>0</v>
      </c>
      <c r="W21" s="47">
        <f>+VLOOKUP($A21,'1g -izabrana lica u pravosuđu'!$A$15:$V$42,W$3,FALSE)</f>
        <v>0</v>
      </c>
      <c r="X21" s="47">
        <f>+VLOOKUP($A21,'1g -izabrana lica u pravosuđu'!$A$15:$V$42,X$3,FALSE)</f>
        <v>0</v>
      </c>
      <c r="Y21" s="47">
        <f>+VLOOKUP($A21,'1g -izabrana lica u pravosuđu'!$A$15:$V$42,Y$3,FALSE)</f>
        <v>0</v>
      </c>
      <c r="Z21" s="47"/>
      <c r="AA21" s="47">
        <f t="shared" si="1"/>
        <v>0</v>
      </c>
      <c r="AB21" s="47">
        <f>+VLOOKUP($A21,'1g -izabrana lica u pravosuđu'!$A$15:$V$42,AB$3,FALSE)</f>
        <v>0</v>
      </c>
      <c r="AC21" s="47">
        <f>+VLOOKUP($A21,'1g -izabrana lica u pravosuđu'!$A$15:$V$42,AC$3,FALSE)</f>
        <v>0</v>
      </c>
      <c r="AD21" s="47">
        <f>+VLOOKUP($A21,'1g -izabrana lica u pravosuđu'!$A$15:$V$42,AD$3,FALSE)</f>
        <v>0</v>
      </c>
      <c r="AE21" s="47"/>
      <c r="AF21" s="47">
        <f t="shared" si="2"/>
        <v>0</v>
      </c>
      <c r="AG21" s="47">
        <f>+VLOOKUP($A21,'1g -izabrana lica u pravosuđu'!$A$15:$V$42,AG$3,FALSE)</f>
        <v>0</v>
      </c>
      <c r="AH21" s="47">
        <f>+VLOOKUP($A21,'1g -izabrana lica u pravosuđu'!$A$15:$V$42,AH$3,FALSE)</f>
        <v>0</v>
      </c>
      <c r="AI21" s="47">
        <f t="shared" si="3"/>
        <v>0</v>
      </c>
      <c r="AJ21" s="47">
        <f t="shared" si="4"/>
        <v>0</v>
      </c>
      <c r="AK21" s="47">
        <f>+IFERROR(AI21*(100+'1g -izabrana lica u pravosuđu'!$D$6)/100,"")</f>
        <v>0</v>
      </c>
      <c r="AL21" s="47">
        <f>+IFERROR(AJ21*(100+'1g -izabrana lica u pravosuđu'!$D$6)/100,"")</f>
        <v>0</v>
      </c>
    </row>
    <row r="22" spans="1:38" x14ac:dyDescent="0.2">
      <c r="A22">
        <f>+IF(MAX(A$5:A21)+1&lt;=A$1,A21+1,0)</f>
        <v>0</v>
      </c>
      <c r="B22" s="276">
        <f t="shared" si="5"/>
        <v>0</v>
      </c>
      <c r="C22">
        <f t="shared" si="6"/>
        <v>0</v>
      </c>
      <c r="D22" s="276">
        <f t="shared" si="7"/>
        <v>0</v>
      </c>
      <c r="E22">
        <f>IF(A22=0,0,+VLOOKUP($A22,'1g -izabrana lica u pravosuđu'!$A$16:$V$43,$E$3,FALSE))</f>
        <v>0</v>
      </c>
      <c r="G22">
        <f>+_xlfn.IFNA(VLOOKUP($A22,'1g -izabrana lica u pravosuđu'!$A$15:$V$42,$G$3,FALSE),"")</f>
        <v>0</v>
      </c>
      <c r="H22">
        <f>+VLOOKUP($A22,'1g -izabrana lica u pravosuđu'!$A$15:$V$42,H$3,FALSE)</f>
        <v>0</v>
      </c>
      <c r="I22">
        <f>+VLOOKUP($A22,'1g -izabrana lica u pravosuđu'!$A$15:$V$42,I$3,FALSE)</f>
        <v>0</v>
      </c>
      <c r="J22">
        <f>+VLOOKUP($A22,'1g -izabrana lica u pravosuđu'!$A$15:$V$42,J$3,FALSE)</f>
        <v>0</v>
      </c>
      <c r="T22" s="47">
        <f>+VLOOKUP($A22,'1g -izabrana lica u pravosuđu'!$A$15:$V$42,T$3,FALSE)</f>
        <v>0</v>
      </c>
      <c r="U22" s="47"/>
      <c r="V22" s="47">
        <f t="shared" si="0"/>
        <v>0</v>
      </c>
      <c r="W22" s="47">
        <f>+VLOOKUP($A22,'1g -izabrana lica u pravosuđu'!$A$15:$V$42,W$3,FALSE)</f>
        <v>0</v>
      </c>
      <c r="X22" s="47">
        <f>+VLOOKUP($A22,'1g -izabrana lica u pravosuđu'!$A$15:$V$42,X$3,FALSE)</f>
        <v>0</v>
      </c>
      <c r="Y22" s="47">
        <f>+VLOOKUP($A22,'1g -izabrana lica u pravosuđu'!$A$15:$V$42,Y$3,FALSE)</f>
        <v>0</v>
      </c>
      <c r="Z22" s="47"/>
      <c r="AA22" s="47">
        <f t="shared" si="1"/>
        <v>0</v>
      </c>
      <c r="AB22" s="47">
        <f>+VLOOKUP($A22,'1g -izabrana lica u pravosuđu'!$A$15:$V$42,AB$3,FALSE)</f>
        <v>0</v>
      </c>
      <c r="AC22" s="47">
        <f>+VLOOKUP($A22,'1g -izabrana lica u pravosuđu'!$A$15:$V$42,AC$3,FALSE)</f>
        <v>0</v>
      </c>
      <c r="AD22" s="47">
        <f>+VLOOKUP($A22,'1g -izabrana lica u pravosuđu'!$A$15:$V$42,AD$3,FALSE)</f>
        <v>0</v>
      </c>
      <c r="AE22" s="47"/>
      <c r="AF22" s="47">
        <f t="shared" si="2"/>
        <v>0</v>
      </c>
      <c r="AG22" s="47">
        <f>+VLOOKUP($A22,'1g -izabrana lica u pravosuđu'!$A$15:$V$42,AG$3,FALSE)</f>
        <v>0</v>
      </c>
      <c r="AH22" s="47">
        <f>+VLOOKUP($A22,'1g -izabrana lica u pravosuđu'!$A$15:$V$42,AH$3,FALSE)</f>
        <v>0</v>
      </c>
      <c r="AI22" s="47">
        <f t="shared" si="3"/>
        <v>0</v>
      </c>
      <c r="AJ22" s="47">
        <f t="shared" si="4"/>
        <v>0</v>
      </c>
      <c r="AK22" s="47">
        <f>+IFERROR(AI22*(100+'1g -izabrana lica u pravosuđu'!$D$6)/100,"")</f>
        <v>0</v>
      </c>
      <c r="AL22" s="47">
        <f>+IFERROR(AJ22*(100+'1g -izabrana lica u pravosuđu'!$D$6)/100,"")</f>
        <v>0</v>
      </c>
    </row>
    <row r="23" spans="1:38" x14ac:dyDescent="0.2">
      <c r="A23">
        <f>+IF(MAX(A$5:A22)+1&lt;=A$1,A22+1,0)</f>
        <v>0</v>
      </c>
      <c r="B23" s="276">
        <f t="shared" si="5"/>
        <v>0</v>
      </c>
      <c r="C23">
        <f t="shared" si="6"/>
        <v>0</v>
      </c>
      <c r="D23" s="276">
        <f t="shared" si="7"/>
        <v>0</v>
      </c>
      <c r="E23">
        <f>IF(A23=0,0,+VLOOKUP($A23,'1g -izabrana lica u pravosuđu'!$A$16:$V$43,$E$3,FALSE))</f>
        <v>0</v>
      </c>
      <c r="G23">
        <f>+_xlfn.IFNA(VLOOKUP($A23,'1g -izabrana lica u pravosuđu'!$A$15:$V$42,$G$3,FALSE),"")</f>
        <v>0</v>
      </c>
      <c r="H23">
        <f>+VLOOKUP($A23,'1g -izabrana lica u pravosuđu'!$A$15:$V$42,H$3,FALSE)</f>
        <v>0</v>
      </c>
      <c r="I23">
        <f>+VLOOKUP($A23,'1g -izabrana lica u pravosuđu'!$A$15:$V$42,I$3,FALSE)</f>
        <v>0</v>
      </c>
      <c r="J23">
        <f>+VLOOKUP($A23,'1g -izabrana lica u pravosuđu'!$A$15:$V$42,J$3,FALSE)</f>
        <v>0</v>
      </c>
      <c r="T23" s="47">
        <f>+VLOOKUP($A23,'1g -izabrana lica u pravosuđu'!$A$15:$V$42,T$3,FALSE)</f>
        <v>0</v>
      </c>
      <c r="U23" s="47"/>
      <c r="V23" s="47">
        <f t="shared" si="0"/>
        <v>0</v>
      </c>
      <c r="W23" s="47">
        <f>+VLOOKUP($A23,'1g -izabrana lica u pravosuđu'!$A$15:$V$42,W$3,FALSE)</f>
        <v>0</v>
      </c>
      <c r="X23" s="47">
        <f>+VLOOKUP($A23,'1g -izabrana lica u pravosuđu'!$A$15:$V$42,X$3,FALSE)</f>
        <v>0</v>
      </c>
      <c r="Y23" s="47">
        <f>+VLOOKUP($A23,'1g -izabrana lica u pravosuđu'!$A$15:$V$42,Y$3,FALSE)</f>
        <v>0</v>
      </c>
      <c r="Z23" s="47"/>
      <c r="AA23" s="47">
        <f t="shared" si="1"/>
        <v>0</v>
      </c>
      <c r="AB23" s="47">
        <f>+VLOOKUP($A23,'1g -izabrana lica u pravosuđu'!$A$15:$V$42,AB$3,FALSE)</f>
        <v>0</v>
      </c>
      <c r="AC23" s="47">
        <f>+VLOOKUP($A23,'1g -izabrana lica u pravosuđu'!$A$15:$V$42,AC$3,FALSE)</f>
        <v>0</v>
      </c>
      <c r="AD23" s="47">
        <f>+VLOOKUP($A23,'1g -izabrana lica u pravosuđu'!$A$15:$V$42,AD$3,FALSE)</f>
        <v>0</v>
      </c>
      <c r="AE23" s="47"/>
      <c r="AF23" s="47">
        <f t="shared" si="2"/>
        <v>0</v>
      </c>
      <c r="AG23" s="47">
        <f>+VLOOKUP($A23,'1g -izabrana lica u pravosuđu'!$A$15:$V$42,AG$3,FALSE)</f>
        <v>0</v>
      </c>
      <c r="AH23" s="47">
        <f>+VLOOKUP($A23,'1g -izabrana lica u pravosuđu'!$A$15:$V$42,AH$3,FALSE)</f>
        <v>0</v>
      </c>
      <c r="AI23" s="47">
        <f t="shared" si="3"/>
        <v>0</v>
      </c>
      <c r="AJ23" s="47">
        <f t="shared" si="4"/>
        <v>0</v>
      </c>
      <c r="AK23" s="47">
        <f>+IFERROR(AI23*(100+'1g -izabrana lica u pravosuđu'!$D$6)/100,"")</f>
        <v>0</v>
      </c>
      <c r="AL23" s="47">
        <f>+IFERROR(AJ23*(100+'1g -izabrana lica u pravosuđu'!$D$6)/100,"")</f>
        <v>0</v>
      </c>
    </row>
    <row r="24" spans="1:38" x14ac:dyDescent="0.2">
      <c r="A24">
        <f>+IF(MAX(A$5:A23)+1&lt;=A$1,A23+1,0)</f>
        <v>0</v>
      </c>
      <c r="B24" s="276">
        <f t="shared" si="5"/>
        <v>0</v>
      </c>
      <c r="C24">
        <f t="shared" si="6"/>
        <v>0</v>
      </c>
      <c r="D24" s="276">
        <f t="shared" si="7"/>
        <v>0</v>
      </c>
      <c r="E24">
        <f>IF(A24=0,0,+VLOOKUP($A24,'1g -izabrana lica u pravosuđu'!$A$16:$V$43,$E$3,FALSE))</f>
        <v>0</v>
      </c>
      <c r="G24">
        <f>+_xlfn.IFNA(VLOOKUP($A24,'1g -izabrana lica u pravosuđu'!$A$15:$V$42,$G$3,FALSE),"")</f>
        <v>0</v>
      </c>
      <c r="H24">
        <f>+VLOOKUP($A24,'1g -izabrana lica u pravosuđu'!$A$15:$V$42,H$3,FALSE)</f>
        <v>0</v>
      </c>
      <c r="I24">
        <f>+VLOOKUP($A24,'1g -izabrana lica u pravosuđu'!$A$15:$V$42,I$3,FALSE)</f>
        <v>0</v>
      </c>
      <c r="J24">
        <f>+VLOOKUP($A24,'1g -izabrana lica u pravosuđu'!$A$15:$V$42,J$3,FALSE)</f>
        <v>0</v>
      </c>
      <c r="T24" s="47">
        <f>+VLOOKUP($A24,'1g -izabrana lica u pravosuđu'!$A$15:$V$42,T$3,FALSE)</f>
        <v>0</v>
      </c>
      <c r="U24" s="47"/>
      <c r="V24" s="47">
        <f t="shared" si="0"/>
        <v>0</v>
      </c>
      <c r="W24" s="47">
        <f>+VLOOKUP($A24,'1g -izabrana lica u pravosuđu'!$A$15:$V$42,W$3,FALSE)</f>
        <v>0</v>
      </c>
      <c r="X24" s="47">
        <f>+VLOOKUP($A24,'1g -izabrana lica u pravosuđu'!$A$15:$V$42,X$3,FALSE)</f>
        <v>0</v>
      </c>
      <c r="Y24" s="47">
        <f>+VLOOKUP($A24,'1g -izabrana lica u pravosuđu'!$A$15:$V$42,Y$3,FALSE)</f>
        <v>0</v>
      </c>
      <c r="Z24" s="47"/>
      <c r="AA24" s="47">
        <f t="shared" si="1"/>
        <v>0</v>
      </c>
      <c r="AB24" s="47">
        <f>+VLOOKUP($A24,'1g -izabrana lica u pravosuđu'!$A$15:$V$42,AB$3,FALSE)</f>
        <v>0</v>
      </c>
      <c r="AC24" s="47">
        <f>+VLOOKUP($A24,'1g -izabrana lica u pravosuđu'!$A$15:$V$42,AC$3,FALSE)</f>
        <v>0</v>
      </c>
      <c r="AD24" s="47">
        <f>+VLOOKUP($A24,'1g -izabrana lica u pravosuđu'!$A$15:$V$42,AD$3,FALSE)</f>
        <v>0</v>
      </c>
      <c r="AE24" s="47"/>
      <c r="AF24" s="47">
        <f t="shared" si="2"/>
        <v>0</v>
      </c>
      <c r="AG24" s="47">
        <f>+VLOOKUP($A24,'1g -izabrana lica u pravosuđu'!$A$15:$V$42,AG$3,FALSE)</f>
        <v>0</v>
      </c>
      <c r="AH24" s="47">
        <f>+VLOOKUP($A24,'1g -izabrana lica u pravosuđu'!$A$15:$V$42,AH$3,FALSE)</f>
        <v>0</v>
      </c>
      <c r="AI24" s="47">
        <f t="shared" si="3"/>
        <v>0</v>
      </c>
      <c r="AJ24" s="47">
        <f t="shared" si="4"/>
        <v>0</v>
      </c>
      <c r="AK24" s="47">
        <f>+IFERROR(AI24*(100+'1g -izabrana lica u pravosuđu'!$D$6)/100,"")</f>
        <v>0</v>
      </c>
      <c r="AL24" s="47">
        <f>+IFERROR(AJ24*(100+'1g -izabrana lica u pravosuđu'!$D$6)/100,"")</f>
        <v>0</v>
      </c>
    </row>
    <row r="25" spans="1:38" x14ac:dyDescent="0.2">
      <c r="A25">
        <f>+IF(MAX(A$5:A24)+1&lt;=A$1,A24+1,0)</f>
        <v>0</v>
      </c>
      <c r="B25" s="276">
        <f t="shared" si="5"/>
        <v>0</v>
      </c>
      <c r="C25">
        <f t="shared" si="6"/>
        <v>0</v>
      </c>
      <c r="D25" s="276">
        <f t="shared" si="7"/>
        <v>0</v>
      </c>
      <c r="E25">
        <f>IF(A25=0,0,+VLOOKUP($A25,'1g -izabrana lica u pravosuđu'!$A$16:$V$43,$E$3,FALSE))</f>
        <v>0</v>
      </c>
      <c r="G25">
        <f>+_xlfn.IFNA(VLOOKUP($A25,'1g -izabrana lica u pravosuđu'!$A$15:$V$42,$G$3,FALSE),"")</f>
        <v>0</v>
      </c>
      <c r="H25">
        <f>+VLOOKUP($A25,'1g -izabrana lica u pravosuđu'!$A$15:$V$42,H$3,FALSE)</f>
        <v>0</v>
      </c>
      <c r="I25">
        <f>+VLOOKUP($A25,'1g -izabrana lica u pravosuđu'!$A$15:$V$42,I$3,FALSE)</f>
        <v>0</v>
      </c>
      <c r="J25">
        <f>+VLOOKUP($A25,'1g -izabrana lica u pravosuđu'!$A$15:$V$42,J$3,FALSE)</f>
        <v>0</v>
      </c>
      <c r="T25" s="47">
        <f>+VLOOKUP($A25,'1g -izabrana lica u pravosuđu'!$A$15:$V$42,T$3,FALSE)</f>
        <v>0</v>
      </c>
      <c r="U25" s="47"/>
      <c r="V25" s="47">
        <f t="shared" si="0"/>
        <v>0</v>
      </c>
      <c r="W25" s="47">
        <f>+VLOOKUP($A25,'1g -izabrana lica u pravosuđu'!$A$15:$V$42,W$3,FALSE)</f>
        <v>0</v>
      </c>
      <c r="X25" s="47">
        <f>+VLOOKUP($A25,'1g -izabrana lica u pravosuđu'!$A$15:$V$42,X$3,FALSE)</f>
        <v>0</v>
      </c>
      <c r="Y25" s="47">
        <f>+VLOOKUP($A25,'1g -izabrana lica u pravosuđu'!$A$15:$V$42,Y$3,FALSE)</f>
        <v>0</v>
      </c>
      <c r="Z25" s="47"/>
      <c r="AA25" s="47">
        <f t="shared" si="1"/>
        <v>0</v>
      </c>
      <c r="AB25" s="47">
        <f>+VLOOKUP($A25,'1g -izabrana lica u pravosuđu'!$A$15:$V$42,AB$3,FALSE)</f>
        <v>0</v>
      </c>
      <c r="AC25" s="47">
        <f>+VLOOKUP($A25,'1g -izabrana lica u pravosuđu'!$A$15:$V$42,AC$3,FALSE)</f>
        <v>0</v>
      </c>
      <c r="AD25" s="47">
        <f>+VLOOKUP($A25,'1g -izabrana lica u pravosuđu'!$A$15:$V$42,AD$3,FALSE)</f>
        <v>0</v>
      </c>
      <c r="AE25" s="47"/>
      <c r="AF25" s="47">
        <f t="shared" si="2"/>
        <v>0</v>
      </c>
      <c r="AG25" s="47">
        <f>+VLOOKUP($A25,'1g -izabrana lica u pravosuđu'!$A$15:$V$42,AG$3,FALSE)</f>
        <v>0</v>
      </c>
      <c r="AH25" s="47">
        <f>+VLOOKUP($A25,'1g -izabrana lica u pravosuđu'!$A$15:$V$42,AH$3,FALSE)</f>
        <v>0</v>
      </c>
      <c r="AI25" s="47">
        <f t="shared" si="3"/>
        <v>0</v>
      </c>
      <c r="AJ25" s="47">
        <f t="shared" si="4"/>
        <v>0</v>
      </c>
      <c r="AK25" s="47">
        <f>+IFERROR(AI25*(100+'1g -izabrana lica u pravosuđu'!$D$6)/100,"")</f>
        <v>0</v>
      </c>
      <c r="AL25" s="47">
        <f>+IFERROR(AJ25*(100+'1g -izabrana lica u pravosuđu'!$D$6)/100,"")</f>
        <v>0</v>
      </c>
    </row>
    <row r="26" spans="1:38" x14ac:dyDescent="0.2">
      <c r="A26">
        <f>+IF(MAX(A$5:A25)+1&lt;=A$1,A25+1,0)</f>
        <v>0</v>
      </c>
      <c r="B26" s="276">
        <f t="shared" si="5"/>
        <v>0</v>
      </c>
      <c r="C26">
        <f t="shared" si="6"/>
        <v>0</v>
      </c>
      <c r="D26" s="276">
        <f t="shared" si="7"/>
        <v>0</v>
      </c>
      <c r="E26">
        <f>IF(A26=0,0,+VLOOKUP($A26,'1g -izabrana lica u pravosuđu'!$A$16:$V$43,$E$3,FALSE))</f>
        <v>0</v>
      </c>
      <c r="G26">
        <f>+_xlfn.IFNA(VLOOKUP($A26,'1g -izabrana lica u pravosuđu'!$A$15:$V$42,$G$3,FALSE),"")</f>
        <v>0</v>
      </c>
      <c r="H26">
        <f>+VLOOKUP($A26,'1g -izabrana lica u pravosuđu'!$A$15:$V$42,H$3,FALSE)</f>
        <v>0</v>
      </c>
      <c r="I26">
        <f>+VLOOKUP($A26,'1g -izabrana lica u pravosuđu'!$A$15:$V$42,I$3,FALSE)</f>
        <v>0</v>
      </c>
      <c r="J26">
        <f>+VLOOKUP($A26,'1g -izabrana lica u pravosuđu'!$A$15:$V$42,J$3,FALSE)</f>
        <v>0</v>
      </c>
      <c r="T26" s="47">
        <f>+VLOOKUP($A26,'1g -izabrana lica u pravosuđu'!$A$15:$V$42,T$3,FALSE)</f>
        <v>0</v>
      </c>
      <c r="U26" s="47"/>
      <c r="V26" s="47">
        <f t="shared" si="0"/>
        <v>0</v>
      </c>
      <c r="W26" s="47">
        <f>+VLOOKUP($A26,'1g -izabrana lica u pravosuđu'!$A$15:$V$42,W$3,FALSE)</f>
        <v>0</v>
      </c>
      <c r="X26" s="47">
        <f>+VLOOKUP($A26,'1g -izabrana lica u pravosuđu'!$A$15:$V$42,X$3,FALSE)</f>
        <v>0</v>
      </c>
      <c r="Y26" s="47">
        <f>+VLOOKUP($A26,'1g -izabrana lica u pravosuđu'!$A$15:$V$42,Y$3,FALSE)</f>
        <v>0</v>
      </c>
      <c r="Z26" s="47"/>
      <c r="AA26" s="47">
        <f t="shared" si="1"/>
        <v>0</v>
      </c>
      <c r="AB26" s="47">
        <f>+VLOOKUP($A26,'1g -izabrana lica u pravosuđu'!$A$15:$V$42,AB$3,FALSE)</f>
        <v>0</v>
      </c>
      <c r="AC26" s="47">
        <f>+VLOOKUP($A26,'1g -izabrana lica u pravosuđu'!$A$15:$V$42,AC$3,FALSE)</f>
        <v>0</v>
      </c>
      <c r="AD26" s="47">
        <f>+VLOOKUP($A26,'1g -izabrana lica u pravosuđu'!$A$15:$V$42,AD$3,FALSE)</f>
        <v>0</v>
      </c>
      <c r="AE26" s="47"/>
      <c r="AF26" s="47">
        <f t="shared" si="2"/>
        <v>0</v>
      </c>
      <c r="AG26" s="47">
        <f>+VLOOKUP($A26,'1g -izabrana lica u pravosuđu'!$A$15:$V$42,AG$3,FALSE)</f>
        <v>0</v>
      </c>
      <c r="AH26" s="47">
        <f>+VLOOKUP($A26,'1g -izabrana lica u pravosuđu'!$A$15:$V$42,AH$3,FALSE)</f>
        <v>0</v>
      </c>
      <c r="AI26" s="47">
        <f t="shared" si="3"/>
        <v>0</v>
      </c>
      <c r="AJ26" s="47">
        <f t="shared" si="4"/>
        <v>0</v>
      </c>
      <c r="AK26" s="47">
        <f>+IFERROR(AI26*(100+'1g -izabrana lica u pravosuđu'!$D$6)/100,"")</f>
        <v>0</v>
      </c>
      <c r="AL26" s="47">
        <f>+IFERROR(AJ26*(100+'1g -izabrana lica u pravosuđu'!$D$6)/100,"")</f>
        <v>0</v>
      </c>
    </row>
    <row r="27" spans="1:38" x14ac:dyDescent="0.2">
      <c r="A27">
        <f>+IF(MAX(A$5:A26)+1&lt;=A$1,A26+1,0)</f>
        <v>0</v>
      </c>
      <c r="B27" s="276">
        <f t="shared" si="5"/>
        <v>0</v>
      </c>
      <c r="C27">
        <f t="shared" si="6"/>
        <v>0</v>
      </c>
      <c r="D27" s="276">
        <f t="shared" si="7"/>
        <v>0</v>
      </c>
      <c r="E27">
        <f>IF(A27=0,0,+VLOOKUP($A27,'1g -izabrana lica u pravosuđu'!$A$16:$V$43,$E$3,FALSE))</f>
        <v>0</v>
      </c>
      <c r="G27">
        <f>+_xlfn.IFNA(VLOOKUP($A27,'1g -izabrana lica u pravosuđu'!$A$15:$V$42,$G$3,FALSE),"")</f>
        <v>0</v>
      </c>
      <c r="H27">
        <f>+VLOOKUP($A27,'1g -izabrana lica u pravosuđu'!$A$15:$V$42,H$3,FALSE)</f>
        <v>0</v>
      </c>
      <c r="I27">
        <f>+VLOOKUP($A27,'1g -izabrana lica u pravosuđu'!$A$15:$V$42,I$3,FALSE)</f>
        <v>0</v>
      </c>
      <c r="J27">
        <f>+VLOOKUP($A27,'1g -izabrana lica u pravosuđu'!$A$15:$V$42,J$3,FALSE)</f>
        <v>0</v>
      </c>
      <c r="T27" s="47">
        <f>+VLOOKUP($A27,'1g -izabrana lica u pravosuđu'!$A$15:$V$42,T$3,FALSE)</f>
        <v>0</v>
      </c>
      <c r="U27" s="47"/>
      <c r="V27" s="47">
        <f t="shared" si="0"/>
        <v>0</v>
      </c>
      <c r="W27" s="47">
        <f>+VLOOKUP($A27,'1g -izabrana lica u pravosuđu'!$A$15:$V$42,W$3,FALSE)</f>
        <v>0</v>
      </c>
      <c r="X27" s="47">
        <f>+VLOOKUP($A27,'1g -izabrana lica u pravosuđu'!$A$15:$V$42,X$3,FALSE)</f>
        <v>0</v>
      </c>
      <c r="Y27" s="47">
        <f>+VLOOKUP($A27,'1g -izabrana lica u pravosuđu'!$A$15:$V$42,Y$3,FALSE)</f>
        <v>0</v>
      </c>
      <c r="Z27" s="47"/>
      <c r="AA27" s="47">
        <f t="shared" si="1"/>
        <v>0</v>
      </c>
      <c r="AB27" s="47">
        <f>+VLOOKUP($A27,'1g -izabrana lica u pravosuđu'!$A$15:$V$42,AB$3,FALSE)</f>
        <v>0</v>
      </c>
      <c r="AC27" s="47">
        <f>+VLOOKUP($A27,'1g -izabrana lica u pravosuđu'!$A$15:$V$42,AC$3,FALSE)</f>
        <v>0</v>
      </c>
      <c r="AD27" s="47">
        <f>+VLOOKUP($A27,'1g -izabrana lica u pravosuđu'!$A$15:$V$42,AD$3,FALSE)</f>
        <v>0</v>
      </c>
      <c r="AE27" s="47"/>
      <c r="AF27" s="47">
        <f t="shared" si="2"/>
        <v>0</v>
      </c>
      <c r="AG27" s="47">
        <f>+VLOOKUP($A27,'1g -izabrana lica u pravosuđu'!$A$15:$V$42,AG$3,FALSE)</f>
        <v>0</v>
      </c>
      <c r="AH27" s="47">
        <f>+VLOOKUP($A27,'1g -izabrana lica u pravosuđu'!$A$15:$V$42,AH$3,FALSE)</f>
        <v>0</v>
      </c>
      <c r="AI27" s="47">
        <f t="shared" si="3"/>
        <v>0</v>
      </c>
      <c r="AJ27" s="47">
        <f t="shared" si="4"/>
        <v>0</v>
      </c>
      <c r="AK27" s="47">
        <f>+IFERROR(AI27*(100+'1g -izabrana lica u pravosuđu'!$D$6)/100,"")</f>
        <v>0</v>
      </c>
      <c r="AL27" s="47">
        <f>+IFERROR(AJ27*(100+'1g -izabrana lica u pravosuđu'!$D$6)/100,"")</f>
        <v>0</v>
      </c>
    </row>
    <row r="28" spans="1:38" x14ac:dyDescent="0.2">
      <c r="A28">
        <f>+IF(MAX(A$5:A27)+1&lt;=A$1,A27+1,0)</f>
        <v>0</v>
      </c>
      <c r="B28" s="276">
        <f t="shared" si="5"/>
        <v>0</v>
      </c>
      <c r="C28">
        <f t="shared" si="6"/>
        <v>0</v>
      </c>
      <c r="D28" s="276">
        <f t="shared" si="7"/>
        <v>0</v>
      </c>
      <c r="E28">
        <f>IF(A28=0,0,+VLOOKUP($A28,'1g -izabrana lica u pravosuđu'!$A$16:$V$43,$E$3,FALSE))</f>
        <v>0</v>
      </c>
      <c r="G28">
        <f>+_xlfn.IFNA(VLOOKUP($A28,'1g -izabrana lica u pravosuđu'!$A$15:$V$42,$G$3,FALSE),"")</f>
        <v>0</v>
      </c>
      <c r="H28">
        <f>+VLOOKUP($A28,'1g -izabrana lica u pravosuđu'!$A$15:$V$42,H$3,FALSE)</f>
        <v>0</v>
      </c>
      <c r="I28">
        <f>+VLOOKUP($A28,'1g -izabrana lica u pravosuđu'!$A$15:$V$42,I$3,FALSE)</f>
        <v>0</v>
      </c>
      <c r="J28">
        <f>+VLOOKUP($A28,'1g -izabrana lica u pravosuđu'!$A$15:$V$42,J$3,FALSE)</f>
        <v>0</v>
      </c>
      <c r="T28" s="47">
        <f>+VLOOKUP($A28,'1g -izabrana lica u pravosuđu'!$A$15:$V$42,T$3,FALSE)</f>
        <v>0</v>
      </c>
      <c r="U28" s="47"/>
      <c r="V28" s="47">
        <f t="shared" si="0"/>
        <v>0</v>
      </c>
      <c r="W28" s="47">
        <f>+VLOOKUP($A28,'1g -izabrana lica u pravosuđu'!$A$15:$V$42,W$3,FALSE)</f>
        <v>0</v>
      </c>
      <c r="X28" s="47">
        <f>+VLOOKUP($A28,'1g -izabrana lica u pravosuđu'!$A$15:$V$42,X$3,FALSE)</f>
        <v>0</v>
      </c>
      <c r="Y28" s="47">
        <f>+VLOOKUP($A28,'1g -izabrana lica u pravosuđu'!$A$15:$V$42,Y$3,FALSE)</f>
        <v>0</v>
      </c>
      <c r="Z28" s="47"/>
      <c r="AA28" s="47">
        <f t="shared" si="1"/>
        <v>0</v>
      </c>
      <c r="AB28" s="47">
        <f>+VLOOKUP($A28,'1g -izabrana lica u pravosuđu'!$A$15:$V$42,AB$3,FALSE)</f>
        <v>0</v>
      </c>
      <c r="AC28" s="47">
        <f>+VLOOKUP($A28,'1g -izabrana lica u pravosuđu'!$A$15:$V$42,AC$3,FALSE)</f>
        <v>0</v>
      </c>
      <c r="AD28" s="47">
        <f>+VLOOKUP($A28,'1g -izabrana lica u pravosuđu'!$A$15:$V$42,AD$3,FALSE)</f>
        <v>0</v>
      </c>
      <c r="AE28" s="47"/>
      <c r="AF28" s="47">
        <f t="shared" si="2"/>
        <v>0</v>
      </c>
      <c r="AG28" s="47">
        <f>+VLOOKUP($A28,'1g -izabrana lica u pravosuđu'!$A$15:$V$42,AG$3,FALSE)</f>
        <v>0</v>
      </c>
      <c r="AH28" s="47">
        <f>+VLOOKUP($A28,'1g -izabrana lica u pravosuđu'!$A$15:$V$42,AH$3,FALSE)</f>
        <v>0</v>
      </c>
      <c r="AI28" s="47">
        <f t="shared" si="3"/>
        <v>0</v>
      </c>
      <c r="AJ28" s="47">
        <f t="shared" si="4"/>
        <v>0</v>
      </c>
      <c r="AK28" s="47">
        <f>+IFERROR(AI28*(100+'1g -izabrana lica u pravosuđu'!$D$6)/100,"")</f>
        <v>0</v>
      </c>
      <c r="AL28" s="47">
        <f>+IFERROR(AJ28*(100+'1g -izabrana lica u pravosuđu'!$D$6)/100,"")</f>
        <v>0</v>
      </c>
    </row>
    <row r="29" spans="1:38" x14ac:dyDescent="0.2">
      <c r="A29">
        <f>+IF(MAX(A$5:A28)+1&lt;=A$1,A28+1,0)</f>
        <v>0</v>
      </c>
      <c r="B29" s="276">
        <f t="shared" si="5"/>
        <v>0</v>
      </c>
      <c r="C29">
        <f t="shared" si="6"/>
        <v>0</v>
      </c>
      <c r="D29" s="276">
        <f t="shared" si="7"/>
        <v>0</v>
      </c>
      <c r="E29">
        <f>IF(A29=0,0,+VLOOKUP($A29,'1g -izabrana lica u pravosuđu'!$A$16:$V$43,$E$3,FALSE))</f>
        <v>0</v>
      </c>
      <c r="G29">
        <f>+_xlfn.IFNA(VLOOKUP($A29,'1g -izabrana lica u pravosuđu'!$A$15:$V$42,$G$3,FALSE),"")</f>
        <v>0</v>
      </c>
      <c r="H29">
        <f>+VLOOKUP($A29,'1g -izabrana lica u pravosuđu'!$A$15:$V$42,H$3,FALSE)</f>
        <v>0</v>
      </c>
      <c r="I29">
        <f>+VLOOKUP($A29,'1g -izabrana lica u pravosuđu'!$A$15:$V$42,I$3,FALSE)</f>
        <v>0</v>
      </c>
      <c r="J29">
        <f>+VLOOKUP($A29,'1g -izabrana lica u pravosuđu'!$A$15:$V$42,J$3,FALSE)</f>
        <v>0</v>
      </c>
      <c r="T29" s="47">
        <f>+VLOOKUP($A29,'1g -izabrana lica u pravosuđu'!$A$15:$V$42,T$3,FALSE)</f>
        <v>0</v>
      </c>
      <c r="U29" s="47"/>
      <c r="V29" s="47">
        <f t="shared" si="0"/>
        <v>0</v>
      </c>
      <c r="W29" s="47">
        <f>+VLOOKUP($A29,'1g -izabrana lica u pravosuđu'!$A$15:$V$42,W$3,FALSE)</f>
        <v>0</v>
      </c>
      <c r="X29" s="47">
        <f>+VLOOKUP($A29,'1g -izabrana lica u pravosuđu'!$A$15:$V$42,X$3,FALSE)</f>
        <v>0</v>
      </c>
      <c r="Y29" s="47">
        <f>+VLOOKUP($A29,'1g -izabrana lica u pravosuđu'!$A$15:$V$42,Y$3,FALSE)</f>
        <v>0</v>
      </c>
      <c r="Z29" s="47"/>
      <c r="AA29" s="47">
        <f t="shared" si="1"/>
        <v>0</v>
      </c>
      <c r="AB29" s="47">
        <f>+VLOOKUP($A29,'1g -izabrana lica u pravosuđu'!$A$15:$V$42,AB$3,FALSE)</f>
        <v>0</v>
      </c>
      <c r="AC29" s="47">
        <f>+VLOOKUP($A29,'1g -izabrana lica u pravosuđu'!$A$15:$V$42,AC$3,FALSE)</f>
        <v>0</v>
      </c>
      <c r="AD29" s="47">
        <f>+VLOOKUP($A29,'1g -izabrana lica u pravosuđu'!$A$15:$V$42,AD$3,FALSE)</f>
        <v>0</v>
      </c>
      <c r="AE29" s="47"/>
      <c r="AF29" s="47">
        <f t="shared" si="2"/>
        <v>0</v>
      </c>
      <c r="AG29" s="47">
        <f>+VLOOKUP($A29,'1g -izabrana lica u pravosuđu'!$A$15:$V$42,AG$3,FALSE)</f>
        <v>0</v>
      </c>
      <c r="AH29" s="47">
        <f>+VLOOKUP($A29,'1g -izabrana lica u pravosuđu'!$A$15:$V$42,AH$3,FALSE)</f>
        <v>0</v>
      </c>
      <c r="AI29" s="47">
        <f t="shared" si="3"/>
        <v>0</v>
      </c>
      <c r="AJ29" s="47">
        <f t="shared" si="4"/>
        <v>0</v>
      </c>
      <c r="AK29" s="47">
        <f>+IFERROR(AI29*(100+'1g -izabrana lica u pravosuđu'!$D$6)/100,"")</f>
        <v>0</v>
      </c>
      <c r="AL29" s="47">
        <f>+IFERROR(AJ29*(100+'1g -izabrana lica u pravosuđu'!$D$6)/100,"")</f>
        <v>0</v>
      </c>
    </row>
    <row r="30" spans="1:38" x14ac:dyDescent="0.2">
      <c r="A30">
        <f>+IF(MAX(A$5:A29)+1&lt;=A$1,A29+1,0)</f>
        <v>0</v>
      </c>
      <c r="B30" s="276">
        <f t="shared" si="5"/>
        <v>0</v>
      </c>
      <c r="C30">
        <f t="shared" si="6"/>
        <v>0</v>
      </c>
      <c r="D30" s="276">
        <f t="shared" si="7"/>
        <v>0</v>
      </c>
      <c r="E30">
        <f>IF(A30=0,0,+VLOOKUP($A30,'1g -izabrana lica u pravosuđu'!$A$16:$V$43,$E$3,FALSE))</f>
        <v>0</v>
      </c>
      <c r="G30">
        <f>+_xlfn.IFNA(VLOOKUP($A30,'1g -izabrana lica u pravosuđu'!$A$15:$V$42,$G$3,FALSE),"")</f>
        <v>0</v>
      </c>
      <c r="H30">
        <f>+VLOOKUP($A30,'1g -izabrana lica u pravosuđu'!$A$15:$V$42,H$3,FALSE)</f>
        <v>0</v>
      </c>
      <c r="I30">
        <f>+VLOOKUP($A30,'1g -izabrana lica u pravosuđu'!$A$15:$V$42,I$3,FALSE)</f>
        <v>0</v>
      </c>
      <c r="J30">
        <f>+VLOOKUP($A30,'1g -izabrana lica u pravosuđu'!$A$15:$V$42,J$3,FALSE)</f>
        <v>0</v>
      </c>
      <c r="T30" s="47">
        <f>+VLOOKUP($A30,'1g -izabrana lica u pravosuđu'!$A$15:$V$42,T$3,FALSE)</f>
        <v>0</v>
      </c>
      <c r="U30" s="47"/>
      <c r="V30" s="47">
        <f t="shared" si="0"/>
        <v>0</v>
      </c>
      <c r="W30" s="47">
        <f>+VLOOKUP($A30,'1g -izabrana lica u pravosuđu'!$A$15:$V$42,W$3,FALSE)</f>
        <v>0</v>
      </c>
      <c r="X30" s="47">
        <f>+VLOOKUP($A30,'1g -izabrana lica u pravosuđu'!$A$15:$V$42,X$3,FALSE)</f>
        <v>0</v>
      </c>
      <c r="Y30" s="47">
        <f>+VLOOKUP($A30,'1g -izabrana lica u pravosuđu'!$A$15:$V$42,Y$3,FALSE)</f>
        <v>0</v>
      </c>
      <c r="Z30" s="47"/>
      <c r="AA30" s="47">
        <f t="shared" si="1"/>
        <v>0</v>
      </c>
      <c r="AB30" s="47">
        <f>+VLOOKUP($A30,'1g -izabrana lica u pravosuđu'!$A$15:$V$42,AB$3,FALSE)</f>
        <v>0</v>
      </c>
      <c r="AC30" s="47">
        <f>+VLOOKUP($A30,'1g -izabrana lica u pravosuđu'!$A$15:$V$42,AC$3,FALSE)</f>
        <v>0</v>
      </c>
      <c r="AD30" s="47">
        <f>+VLOOKUP($A30,'1g -izabrana lica u pravosuđu'!$A$15:$V$42,AD$3,FALSE)</f>
        <v>0</v>
      </c>
      <c r="AE30" s="47"/>
      <c r="AF30" s="47">
        <f t="shared" si="2"/>
        <v>0</v>
      </c>
      <c r="AG30" s="47">
        <f>+VLOOKUP($A30,'1g -izabrana lica u pravosuđu'!$A$15:$V$42,AG$3,FALSE)</f>
        <v>0</v>
      </c>
      <c r="AH30" s="47">
        <f>+VLOOKUP($A30,'1g -izabrana lica u pravosuđu'!$A$15:$V$42,AH$3,FALSE)</f>
        <v>0</v>
      </c>
      <c r="AI30" s="47">
        <f t="shared" si="3"/>
        <v>0</v>
      </c>
      <c r="AJ30" s="47">
        <f t="shared" si="4"/>
        <v>0</v>
      </c>
      <c r="AK30" s="47">
        <f>+IFERROR(AI30*(100+'1g -izabrana lica u pravosuđu'!$D$6)/100,"")</f>
        <v>0</v>
      </c>
      <c r="AL30" s="47">
        <f>+IFERROR(AJ30*(100+'1g -izabrana lica u pravosuđu'!$D$6)/100,"")</f>
        <v>0</v>
      </c>
    </row>
    <row r="31" spans="1:38" x14ac:dyDescent="0.2">
      <c r="A31">
        <f>+IF(MAX(A$5:A30)+1&lt;=A$1,A30+1,0)</f>
        <v>0</v>
      </c>
      <c r="B31" s="276">
        <f t="shared" si="5"/>
        <v>0</v>
      </c>
      <c r="C31">
        <f t="shared" si="6"/>
        <v>0</v>
      </c>
      <c r="D31" s="276">
        <f t="shared" si="7"/>
        <v>0</v>
      </c>
      <c r="E31">
        <f>IF(A31=0,0,+VLOOKUP($A31,'1g -izabrana lica u pravosuđu'!$A$16:$V$43,$E$3,FALSE))</f>
        <v>0</v>
      </c>
      <c r="G31">
        <f>+_xlfn.IFNA(VLOOKUP($A31,'1g -izabrana lica u pravosuđu'!$A$15:$V$42,$G$3,FALSE),"")</f>
        <v>0</v>
      </c>
      <c r="H31">
        <f>+VLOOKUP($A31,'1g -izabrana lica u pravosuđu'!$A$15:$V$42,H$3,FALSE)</f>
        <v>0</v>
      </c>
      <c r="I31">
        <f>+VLOOKUP($A31,'1g -izabrana lica u pravosuđu'!$A$15:$V$42,I$3,FALSE)</f>
        <v>0</v>
      </c>
      <c r="J31">
        <f>+VLOOKUP($A31,'1g -izabrana lica u pravosuđu'!$A$15:$V$42,J$3,FALSE)</f>
        <v>0</v>
      </c>
      <c r="T31" s="47">
        <f>+VLOOKUP($A31,'1g -izabrana lica u pravosuđu'!$A$15:$V$42,T$3,FALSE)</f>
        <v>0</v>
      </c>
      <c r="U31" s="47"/>
      <c r="V31" s="47">
        <f t="shared" si="0"/>
        <v>0</v>
      </c>
      <c r="W31" s="47">
        <f>+VLOOKUP($A31,'1g -izabrana lica u pravosuđu'!$A$15:$V$42,W$3,FALSE)</f>
        <v>0</v>
      </c>
      <c r="X31" s="47">
        <f>+VLOOKUP($A31,'1g -izabrana lica u pravosuđu'!$A$15:$V$42,X$3,FALSE)</f>
        <v>0</v>
      </c>
      <c r="Y31" s="47">
        <f>+VLOOKUP($A31,'1g -izabrana lica u pravosuđu'!$A$15:$V$42,Y$3,FALSE)</f>
        <v>0</v>
      </c>
      <c r="Z31" s="47"/>
      <c r="AA31" s="47">
        <f t="shared" si="1"/>
        <v>0</v>
      </c>
      <c r="AB31" s="47">
        <f>+VLOOKUP($A31,'1g -izabrana lica u pravosuđu'!$A$15:$V$42,AB$3,FALSE)</f>
        <v>0</v>
      </c>
      <c r="AC31" s="47">
        <f>+VLOOKUP($A31,'1g -izabrana lica u pravosuđu'!$A$15:$V$42,AC$3,FALSE)</f>
        <v>0</v>
      </c>
      <c r="AD31" s="47">
        <f>+VLOOKUP($A31,'1g -izabrana lica u pravosuđu'!$A$15:$V$42,AD$3,FALSE)</f>
        <v>0</v>
      </c>
      <c r="AE31" s="47"/>
      <c r="AF31" s="47">
        <f t="shared" si="2"/>
        <v>0</v>
      </c>
      <c r="AG31" s="47">
        <f>+VLOOKUP($A31,'1g -izabrana lica u pravosuđu'!$A$15:$V$42,AG$3,FALSE)</f>
        <v>0</v>
      </c>
      <c r="AH31" s="47">
        <f>+VLOOKUP($A31,'1g -izabrana lica u pravosuđu'!$A$15:$V$42,AH$3,FALSE)</f>
        <v>0</v>
      </c>
      <c r="AI31" s="47">
        <f t="shared" si="3"/>
        <v>0</v>
      </c>
      <c r="AJ31" s="47">
        <f t="shared" si="4"/>
        <v>0</v>
      </c>
      <c r="AK31" s="47">
        <f>+IFERROR(AI31*(100+'1g -izabrana lica u pravosuđu'!$D$6)/100,"")</f>
        <v>0</v>
      </c>
      <c r="AL31" s="47">
        <f>+IFERROR(AJ31*(100+'1g -izabrana lica u pravosuđu'!$D$6)/100,"")</f>
        <v>0</v>
      </c>
    </row>
    <row r="32" spans="1:38" x14ac:dyDescent="0.2">
      <c r="A32">
        <f>+IF(MAX(A$5:A31)+1&lt;=A$1,A31+1,0)</f>
        <v>0</v>
      </c>
      <c r="B32" s="276">
        <f t="shared" si="5"/>
        <v>0</v>
      </c>
      <c r="C32">
        <f t="shared" si="6"/>
        <v>0</v>
      </c>
      <c r="D32" s="276">
        <f t="shared" si="7"/>
        <v>0</v>
      </c>
      <c r="E32">
        <f>IF(A32=0,0,+VLOOKUP($A32,'1g -izabrana lica u pravosuđu'!$A$16:$V$43,$E$3,FALSE))</f>
        <v>0</v>
      </c>
      <c r="G32">
        <f>+_xlfn.IFNA(VLOOKUP($A32,'1g -izabrana lica u pravosuđu'!$A$15:$V$42,$G$3,FALSE),"")</f>
        <v>0</v>
      </c>
      <c r="H32">
        <f>+VLOOKUP($A32,'1g -izabrana lica u pravosuđu'!$A$15:$V$42,H$3,FALSE)</f>
        <v>0</v>
      </c>
      <c r="I32">
        <f>+VLOOKUP($A32,'1g -izabrana lica u pravosuđu'!$A$15:$V$42,I$3,FALSE)</f>
        <v>0</v>
      </c>
      <c r="J32">
        <f>+VLOOKUP($A32,'1g -izabrana lica u pravosuđu'!$A$15:$V$42,J$3,FALSE)</f>
        <v>0</v>
      </c>
      <c r="T32" s="47">
        <f>+VLOOKUP($A32,'1g -izabrana lica u pravosuđu'!$A$15:$V$42,T$3,FALSE)</f>
        <v>0</v>
      </c>
      <c r="U32" s="47"/>
      <c r="V32" s="47">
        <f t="shared" si="0"/>
        <v>0</v>
      </c>
      <c r="W32" s="47">
        <f>+VLOOKUP($A32,'1g -izabrana lica u pravosuđu'!$A$15:$V$42,W$3,FALSE)</f>
        <v>0</v>
      </c>
      <c r="X32" s="47">
        <f>+VLOOKUP($A32,'1g -izabrana lica u pravosuđu'!$A$15:$V$42,X$3,FALSE)</f>
        <v>0</v>
      </c>
      <c r="Y32" s="47">
        <f>+VLOOKUP($A32,'1g -izabrana lica u pravosuđu'!$A$15:$V$42,Y$3,FALSE)</f>
        <v>0</v>
      </c>
      <c r="Z32" s="47"/>
      <c r="AA32" s="47">
        <f t="shared" si="1"/>
        <v>0</v>
      </c>
      <c r="AB32" s="47">
        <f>+VLOOKUP($A32,'1g -izabrana lica u pravosuđu'!$A$15:$V$42,AB$3,FALSE)</f>
        <v>0</v>
      </c>
      <c r="AC32" s="47">
        <f>+VLOOKUP($A32,'1g -izabrana lica u pravosuđu'!$A$15:$V$42,AC$3,FALSE)</f>
        <v>0</v>
      </c>
      <c r="AD32" s="47">
        <f>+VLOOKUP($A32,'1g -izabrana lica u pravosuđu'!$A$15:$V$42,AD$3,FALSE)</f>
        <v>0</v>
      </c>
      <c r="AE32" s="47"/>
      <c r="AF32" s="47">
        <f t="shared" si="2"/>
        <v>0</v>
      </c>
      <c r="AG32" s="47">
        <f>+VLOOKUP($A32,'1g -izabrana lica u pravosuđu'!$A$15:$V$42,AG$3,FALSE)</f>
        <v>0</v>
      </c>
      <c r="AH32" s="47">
        <f>+VLOOKUP($A32,'1g -izabrana lica u pravosuđu'!$A$15:$V$42,AH$3,FALSE)</f>
        <v>0</v>
      </c>
      <c r="AI32" s="47">
        <f t="shared" si="3"/>
        <v>0</v>
      </c>
      <c r="AJ32" s="47">
        <f t="shared" si="4"/>
        <v>0</v>
      </c>
      <c r="AK32" s="47">
        <f>+IFERROR(AI32*(100+'1g -izabrana lica u pravosuđu'!$D$6)/100,"")</f>
        <v>0</v>
      </c>
      <c r="AL32" s="47">
        <f>+IFERROR(AJ32*(100+'1g -izabrana lica u pravosuđu'!$D$6)/100,"")</f>
        <v>0</v>
      </c>
    </row>
    <row r="33" spans="1:38" x14ac:dyDescent="0.2">
      <c r="A33">
        <f>+IF(MAX(A$5:A32)+1&lt;=A$1,A32+1,0)</f>
        <v>0</v>
      </c>
      <c r="B33" s="276">
        <f t="shared" si="5"/>
        <v>0</v>
      </c>
      <c r="C33">
        <f t="shared" si="6"/>
        <v>0</v>
      </c>
      <c r="D33" s="276">
        <f t="shared" si="7"/>
        <v>0</v>
      </c>
      <c r="E33">
        <f>IF(A33=0,0,+VLOOKUP($A33,'1g -izabrana lica u pravosuđu'!$A$16:$V$43,$E$3,FALSE))</f>
        <v>0</v>
      </c>
      <c r="G33">
        <f>+_xlfn.IFNA(VLOOKUP($A33,'1g -izabrana lica u pravosuđu'!$A$15:$V$42,$G$3,FALSE),"")</f>
        <v>0</v>
      </c>
      <c r="H33">
        <f>+VLOOKUP($A33,'1g -izabrana lica u pravosuđu'!$A$15:$V$42,H$3,FALSE)</f>
        <v>0</v>
      </c>
      <c r="I33">
        <f>+VLOOKUP($A33,'1g -izabrana lica u pravosuđu'!$A$15:$V$42,I$3,FALSE)</f>
        <v>0</v>
      </c>
      <c r="J33">
        <f>+VLOOKUP($A33,'1g -izabrana lica u pravosuđu'!$A$15:$V$42,J$3,FALSE)</f>
        <v>0</v>
      </c>
      <c r="T33" s="47">
        <f>+VLOOKUP($A33,'1g -izabrana lica u pravosuđu'!$A$15:$V$42,T$3,FALSE)</f>
        <v>0</v>
      </c>
      <c r="U33" s="47"/>
      <c r="V33" s="47">
        <f t="shared" si="0"/>
        <v>0</v>
      </c>
      <c r="W33" s="47">
        <f>+VLOOKUP($A33,'1g -izabrana lica u pravosuđu'!$A$15:$V$42,W$3,FALSE)</f>
        <v>0</v>
      </c>
      <c r="X33" s="47">
        <f>+VLOOKUP($A33,'1g -izabrana lica u pravosuđu'!$A$15:$V$42,X$3,FALSE)</f>
        <v>0</v>
      </c>
      <c r="Y33" s="47">
        <f>+VLOOKUP($A33,'1g -izabrana lica u pravosuđu'!$A$15:$V$42,Y$3,FALSE)</f>
        <v>0</v>
      </c>
      <c r="Z33" s="47"/>
      <c r="AA33" s="47">
        <f t="shared" si="1"/>
        <v>0</v>
      </c>
      <c r="AB33" s="47">
        <f>+VLOOKUP($A33,'1g -izabrana lica u pravosuđu'!$A$15:$V$42,AB$3,FALSE)</f>
        <v>0</v>
      </c>
      <c r="AC33" s="47">
        <f>+VLOOKUP($A33,'1g -izabrana lica u pravosuđu'!$A$15:$V$42,AC$3,FALSE)</f>
        <v>0</v>
      </c>
      <c r="AD33" s="47">
        <f>+VLOOKUP($A33,'1g -izabrana lica u pravosuđu'!$A$15:$V$42,AD$3,FALSE)</f>
        <v>0</v>
      </c>
      <c r="AE33" s="47"/>
      <c r="AF33" s="47">
        <f t="shared" si="2"/>
        <v>0</v>
      </c>
      <c r="AG33" s="47">
        <f>+VLOOKUP($A33,'1g -izabrana lica u pravosuđu'!$A$15:$V$42,AG$3,FALSE)</f>
        <v>0</v>
      </c>
      <c r="AH33" s="47">
        <f>+VLOOKUP($A33,'1g -izabrana lica u pravosuđu'!$A$15:$V$42,AH$3,FALSE)</f>
        <v>0</v>
      </c>
      <c r="AI33" s="47">
        <f t="shared" si="3"/>
        <v>0</v>
      </c>
      <c r="AJ33" s="47">
        <f t="shared" si="4"/>
        <v>0</v>
      </c>
      <c r="AK33" s="47">
        <f>+IFERROR(AI33*(100+'1g -izabrana lica u pravosuđu'!$D$6)/100,"")</f>
        <v>0</v>
      </c>
      <c r="AL33" s="47">
        <f>+IFERROR(AJ33*(100+'1g -izabrana lica u pravosuđu'!$D$6)/100,"")</f>
        <v>0</v>
      </c>
    </row>
    <row r="34" spans="1:38" x14ac:dyDescent="0.2">
      <c r="A34">
        <f>+IF(MAX(A$5:A33)+1&lt;=A$1,A33+1,0)</f>
        <v>0</v>
      </c>
      <c r="B34" s="276">
        <f t="shared" si="5"/>
        <v>0</v>
      </c>
      <c r="C34">
        <f t="shared" si="6"/>
        <v>0</v>
      </c>
      <c r="D34" s="276">
        <f t="shared" si="7"/>
        <v>0</v>
      </c>
      <c r="E34">
        <f>IF(A34=0,0,+VLOOKUP($A34,'1g -izabrana lica u pravosuđu'!$A$16:$V$43,$E$3,FALSE))</f>
        <v>0</v>
      </c>
      <c r="G34">
        <f>+_xlfn.IFNA(VLOOKUP($A34,'1g -izabrana lica u pravosuđu'!$A$15:$V$42,$G$3,FALSE),"")</f>
        <v>0</v>
      </c>
      <c r="H34">
        <f>+VLOOKUP($A34,'1g -izabrana lica u pravosuđu'!$A$15:$V$42,H$3,FALSE)</f>
        <v>0</v>
      </c>
      <c r="I34">
        <f>+VLOOKUP($A34,'1g -izabrana lica u pravosuđu'!$A$15:$V$42,I$3,FALSE)</f>
        <v>0</v>
      </c>
      <c r="J34">
        <f>+VLOOKUP($A34,'1g -izabrana lica u pravosuđu'!$A$15:$V$42,J$3,FALSE)</f>
        <v>0</v>
      </c>
      <c r="T34" s="47">
        <f>+VLOOKUP($A34,'1g -izabrana lica u pravosuđu'!$A$15:$V$42,T$3,FALSE)</f>
        <v>0</v>
      </c>
      <c r="U34" s="47"/>
      <c r="V34" s="47">
        <f t="shared" si="0"/>
        <v>0</v>
      </c>
      <c r="W34" s="47">
        <f>+VLOOKUP($A34,'1g -izabrana lica u pravosuđu'!$A$15:$V$42,W$3,FALSE)</f>
        <v>0</v>
      </c>
      <c r="X34" s="47">
        <f>+VLOOKUP($A34,'1g -izabrana lica u pravosuđu'!$A$15:$V$42,X$3,FALSE)</f>
        <v>0</v>
      </c>
      <c r="Y34" s="47">
        <f>+VLOOKUP($A34,'1g -izabrana lica u pravosuđu'!$A$15:$V$42,Y$3,FALSE)</f>
        <v>0</v>
      </c>
      <c r="Z34" s="47"/>
      <c r="AA34" s="47">
        <f t="shared" si="1"/>
        <v>0</v>
      </c>
      <c r="AB34" s="47">
        <f>+VLOOKUP($A34,'1g -izabrana lica u pravosuđu'!$A$15:$V$42,AB$3,FALSE)</f>
        <v>0</v>
      </c>
      <c r="AC34" s="47">
        <f>+VLOOKUP($A34,'1g -izabrana lica u pravosuđu'!$A$15:$V$42,AC$3,FALSE)</f>
        <v>0</v>
      </c>
      <c r="AD34" s="47">
        <f>+VLOOKUP($A34,'1g -izabrana lica u pravosuđu'!$A$15:$V$42,AD$3,FALSE)</f>
        <v>0</v>
      </c>
      <c r="AE34" s="47"/>
      <c r="AF34" s="47">
        <f t="shared" si="2"/>
        <v>0</v>
      </c>
      <c r="AG34" s="47">
        <f>+VLOOKUP($A34,'1g -izabrana lica u pravosuđu'!$A$15:$V$42,AG$3,FALSE)</f>
        <v>0</v>
      </c>
      <c r="AH34" s="47">
        <f>+VLOOKUP($A34,'1g -izabrana lica u pravosuđu'!$A$15:$V$42,AH$3,FALSE)</f>
        <v>0</v>
      </c>
      <c r="AI34" s="47">
        <f t="shared" si="3"/>
        <v>0</v>
      </c>
      <c r="AJ34" s="47">
        <f t="shared" si="4"/>
        <v>0</v>
      </c>
      <c r="AK34" s="47">
        <f>+IFERROR(AI34*(100+'1g -izabrana lica u pravosuđu'!$D$6)/100,"")</f>
        <v>0</v>
      </c>
      <c r="AL34" s="47">
        <f>+IFERROR(AJ34*(100+'1g -izabrana lica u pravosuđu'!$D$6)/100,"")</f>
        <v>0</v>
      </c>
    </row>
    <row r="35" spans="1:38" x14ac:dyDescent="0.2">
      <c r="A35">
        <f>+IF(MAX(A$5:A34)+1&lt;=A$1,A34+1,0)</f>
        <v>0</v>
      </c>
      <c r="B35" s="276">
        <f t="shared" si="5"/>
        <v>0</v>
      </c>
      <c r="C35">
        <f t="shared" si="6"/>
        <v>0</v>
      </c>
      <c r="D35" s="276">
        <f t="shared" si="7"/>
        <v>0</v>
      </c>
      <c r="E35">
        <f>IF(A35=0,0,+VLOOKUP($A35,'1g -izabrana lica u pravosuđu'!$A$16:$V$43,$E$3,FALSE))</f>
        <v>0</v>
      </c>
      <c r="G35">
        <f>+_xlfn.IFNA(VLOOKUP($A35,'1g -izabrana lica u pravosuđu'!$A$15:$V$42,$G$3,FALSE),"")</f>
        <v>0</v>
      </c>
      <c r="H35">
        <f>+VLOOKUP($A35,'1g -izabrana lica u pravosuđu'!$A$15:$V$42,H$3,FALSE)</f>
        <v>0</v>
      </c>
      <c r="I35">
        <f>+VLOOKUP($A35,'1g -izabrana lica u pravosuđu'!$A$15:$V$42,I$3,FALSE)</f>
        <v>0</v>
      </c>
      <c r="J35">
        <f>+VLOOKUP($A35,'1g -izabrana lica u pravosuđu'!$A$15:$V$42,J$3,FALSE)</f>
        <v>0</v>
      </c>
      <c r="T35" s="47">
        <f>+VLOOKUP($A35,'1g -izabrana lica u pravosuđu'!$A$15:$V$42,T$3,FALSE)</f>
        <v>0</v>
      </c>
      <c r="U35" s="47"/>
      <c r="V35" s="47">
        <f t="shared" si="0"/>
        <v>0</v>
      </c>
      <c r="W35" s="47">
        <f>+VLOOKUP($A35,'1g -izabrana lica u pravosuđu'!$A$15:$V$42,W$3,FALSE)</f>
        <v>0</v>
      </c>
      <c r="X35" s="47">
        <f>+VLOOKUP($A35,'1g -izabrana lica u pravosuđu'!$A$15:$V$42,X$3,FALSE)</f>
        <v>0</v>
      </c>
      <c r="Y35" s="47">
        <f>+VLOOKUP($A35,'1g -izabrana lica u pravosuđu'!$A$15:$V$42,Y$3,FALSE)</f>
        <v>0</v>
      </c>
      <c r="Z35" s="47"/>
      <c r="AA35" s="47">
        <f t="shared" si="1"/>
        <v>0</v>
      </c>
      <c r="AB35" s="47">
        <f>+VLOOKUP($A35,'1g -izabrana lica u pravosuđu'!$A$15:$V$42,AB$3,FALSE)</f>
        <v>0</v>
      </c>
      <c r="AC35" s="47">
        <f>+VLOOKUP($A35,'1g -izabrana lica u pravosuđu'!$A$15:$V$42,AC$3,FALSE)</f>
        <v>0</v>
      </c>
      <c r="AD35" s="47">
        <f>+VLOOKUP($A35,'1g -izabrana lica u pravosuđu'!$A$15:$V$42,AD$3,FALSE)</f>
        <v>0</v>
      </c>
      <c r="AE35" s="47"/>
      <c r="AF35" s="47">
        <f t="shared" si="2"/>
        <v>0</v>
      </c>
      <c r="AG35" s="47">
        <f>+VLOOKUP($A35,'1g -izabrana lica u pravosuđu'!$A$15:$V$42,AG$3,FALSE)</f>
        <v>0</v>
      </c>
      <c r="AH35" s="47">
        <f>+VLOOKUP($A35,'1g -izabrana lica u pravosuđu'!$A$15:$V$42,AH$3,FALSE)</f>
        <v>0</v>
      </c>
      <c r="AI35" s="47">
        <f t="shared" si="3"/>
        <v>0</v>
      </c>
      <c r="AJ35" s="47">
        <f t="shared" si="4"/>
        <v>0</v>
      </c>
      <c r="AK35" s="47">
        <f>+IFERROR(AI35*(100+'1g -izabrana lica u pravosuđu'!$D$6)/100,"")</f>
        <v>0</v>
      </c>
      <c r="AL35" s="47">
        <f>+IFERROR(AJ35*(100+'1g -izabrana lica u pravosuđu'!$D$6)/100,"")</f>
        <v>0</v>
      </c>
    </row>
    <row r="36" spans="1:38" x14ac:dyDescent="0.2">
      <c r="A36">
        <f>+IF(MAX(A$5:A35)+1&lt;=A$1,A35+1,0)</f>
        <v>0</v>
      </c>
      <c r="B36" s="276">
        <f t="shared" si="5"/>
        <v>0</v>
      </c>
      <c r="C36">
        <f t="shared" si="6"/>
        <v>0</v>
      </c>
      <c r="D36" s="276">
        <f t="shared" si="7"/>
        <v>0</v>
      </c>
      <c r="E36">
        <f>IF(A36=0,0,+VLOOKUP($A36,'1g -izabrana lica u pravosuđu'!$A$16:$V$43,$E$3,FALSE))</f>
        <v>0</v>
      </c>
      <c r="G36">
        <f>+_xlfn.IFNA(VLOOKUP($A36,'1g -izabrana lica u pravosuđu'!$A$15:$V$42,$G$3,FALSE),"")</f>
        <v>0</v>
      </c>
      <c r="H36">
        <f>+VLOOKUP($A36,'1g -izabrana lica u pravosuđu'!$A$15:$V$42,H$3,FALSE)</f>
        <v>0</v>
      </c>
      <c r="I36">
        <f>+VLOOKUP($A36,'1g -izabrana lica u pravosuđu'!$A$15:$V$42,I$3,FALSE)</f>
        <v>0</v>
      </c>
      <c r="J36">
        <f>+VLOOKUP($A36,'1g -izabrana lica u pravosuđu'!$A$15:$V$42,J$3,FALSE)</f>
        <v>0</v>
      </c>
      <c r="T36" s="47">
        <f>+VLOOKUP($A36,'1g -izabrana lica u pravosuđu'!$A$15:$V$42,T$3,FALSE)</f>
        <v>0</v>
      </c>
      <c r="U36" s="47"/>
      <c r="V36" s="47">
        <f t="shared" si="0"/>
        <v>0</v>
      </c>
      <c r="W36" s="47">
        <f>+VLOOKUP($A36,'1g -izabrana lica u pravosuđu'!$A$15:$V$42,W$3,FALSE)</f>
        <v>0</v>
      </c>
      <c r="X36" s="47">
        <f>+VLOOKUP($A36,'1g -izabrana lica u pravosuđu'!$A$15:$V$42,X$3,FALSE)</f>
        <v>0</v>
      </c>
      <c r="Y36" s="47">
        <f>+VLOOKUP($A36,'1g -izabrana lica u pravosuđu'!$A$15:$V$42,Y$3,FALSE)</f>
        <v>0</v>
      </c>
      <c r="Z36" s="47"/>
      <c r="AA36" s="47">
        <f t="shared" si="1"/>
        <v>0</v>
      </c>
      <c r="AB36" s="47">
        <f>+VLOOKUP($A36,'1g -izabrana lica u pravosuđu'!$A$15:$V$42,AB$3,FALSE)</f>
        <v>0</v>
      </c>
      <c r="AC36" s="47">
        <f>+VLOOKUP($A36,'1g -izabrana lica u pravosuđu'!$A$15:$V$42,AC$3,FALSE)</f>
        <v>0</v>
      </c>
      <c r="AD36" s="47">
        <f>+VLOOKUP($A36,'1g -izabrana lica u pravosuđu'!$A$15:$V$42,AD$3,FALSE)</f>
        <v>0</v>
      </c>
      <c r="AE36" s="47"/>
      <c r="AF36" s="47">
        <f t="shared" si="2"/>
        <v>0</v>
      </c>
      <c r="AG36" s="47">
        <f>+VLOOKUP($A36,'1g -izabrana lica u pravosuđu'!$A$15:$V$42,AG$3,FALSE)</f>
        <v>0</v>
      </c>
      <c r="AH36" s="47">
        <f>+VLOOKUP($A36,'1g -izabrana lica u pravosuđu'!$A$15:$V$42,AH$3,FALSE)</f>
        <v>0</v>
      </c>
      <c r="AI36" s="47">
        <f t="shared" si="3"/>
        <v>0</v>
      </c>
      <c r="AJ36" s="47">
        <f t="shared" si="4"/>
        <v>0</v>
      </c>
      <c r="AK36" s="47">
        <f>+IFERROR(AI36*(100+'1g -izabrana lica u pravosuđu'!$D$6)/100,"")</f>
        <v>0</v>
      </c>
      <c r="AL36" s="47">
        <f>+IFERROR(AJ36*(100+'1g -izabrana lica u pravosuđu'!$D$6)/100,"")</f>
        <v>0</v>
      </c>
    </row>
    <row r="37" spans="1:38" x14ac:dyDescent="0.2">
      <c r="A37">
        <f>+IF(MAX(A$5:A36)+1&lt;=A$1,A36+1,0)</f>
        <v>0</v>
      </c>
      <c r="B37" s="276">
        <f t="shared" si="5"/>
        <v>0</v>
      </c>
      <c r="C37">
        <f t="shared" si="6"/>
        <v>0</v>
      </c>
      <c r="D37" s="276">
        <f t="shared" si="7"/>
        <v>0</v>
      </c>
      <c r="E37">
        <f>IF(A37=0,0,+VLOOKUP($A37,'1g -izabrana lica u pravosuđu'!$A$16:$V$43,$E$3,FALSE))</f>
        <v>0</v>
      </c>
      <c r="G37">
        <f>+_xlfn.IFNA(VLOOKUP($A37,'1g -izabrana lica u pravosuđu'!$A$15:$V$42,$G$3,FALSE),"")</f>
        <v>0</v>
      </c>
      <c r="H37">
        <f>+VLOOKUP($A37,'1g -izabrana lica u pravosuđu'!$A$15:$V$42,H$3,FALSE)</f>
        <v>0</v>
      </c>
      <c r="I37">
        <f>+VLOOKUP($A37,'1g -izabrana lica u pravosuđu'!$A$15:$V$42,I$3,FALSE)</f>
        <v>0</v>
      </c>
      <c r="J37">
        <f>+VLOOKUP($A37,'1g -izabrana lica u pravosuđu'!$A$15:$V$42,J$3,FALSE)</f>
        <v>0</v>
      </c>
      <c r="T37" s="47">
        <f>+VLOOKUP($A37,'1g -izabrana lica u pravosuđu'!$A$15:$V$42,T$3,FALSE)</f>
        <v>0</v>
      </c>
      <c r="U37" s="47"/>
      <c r="V37" s="47">
        <f t="shared" si="0"/>
        <v>0</v>
      </c>
      <c r="W37" s="47">
        <f>+VLOOKUP($A37,'1g -izabrana lica u pravosuđu'!$A$15:$V$42,W$3,FALSE)</f>
        <v>0</v>
      </c>
      <c r="X37" s="47">
        <f>+VLOOKUP($A37,'1g -izabrana lica u pravosuđu'!$A$15:$V$42,X$3,FALSE)</f>
        <v>0</v>
      </c>
      <c r="Y37" s="47">
        <f>+VLOOKUP($A37,'1g -izabrana lica u pravosuđu'!$A$15:$V$42,Y$3,FALSE)</f>
        <v>0</v>
      </c>
      <c r="Z37" s="47"/>
      <c r="AA37" s="47">
        <f t="shared" si="1"/>
        <v>0</v>
      </c>
      <c r="AB37" s="47">
        <f>+VLOOKUP($A37,'1g -izabrana lica u pravosuđu'!$A$15:$V$42,AB$3,FALSE)</f>
        <v>0</v>
      </c>
      <c r="AC37" s="47">
        <f>+VLOOKUP($A37,'1g -izabrana lica u pravosuđu'!$A$15:$V$42,AC$3,FALSE)</f>
        <v>0</v>
      </c>
      <c r="AD37" s="47">
        <f>+VLOOKUP($A37,'1g -izabrana lica u pravosuđu'!$A$15:$V$42,AD$3,FALSE)</f>
        <v>0</v>
      </c>
      <c r="AE37" s="47"/>
      <c r="AF37" s="47">
        <f t="shared" si="2"/>
        <v>0</v>
      </c>
      <c r="AG37" s="47">
        <f>+VLOOKUP($A37,'1g -izabrana lica u pravosuđu'!$A$15:$V$42,AG$3,FALSE)</f>
        <v>0</v>
      </c>
      <c r="AH37" s="47">
        <f>+VLOOKUP($A37,'1g -izabrana lica u pravosuđu'!$A$15:$V$42,AH$3,FALSE)</f>
        <v>0</v>
      </c>
      <c r="AI37" s="47">
        <f t="shared" si="3"/>
        <v>0</v>
      </c>
      <c r="AJ37" s="47">
        <f t="shared" si="4"/>
        <v>0</v>
      </c>
      <c r="AK37" s="47">
        <f>+IFERROR(AI37*(100+'1g -izabrana lica u pravosuđu'!$D$6)/100,"")</f>
        <v>0</v>
      </c>
      <c r="AL37" s="47">
        <f>+IFERROR(AJ37*(100+'1g -izabrana lica u pravosuđu'!$D$6)/100,"")</f>
        <v>0</v>
      </c>
    </row>
    <row r="38" spans="1:38" x14ac:dyDescent="0.2">
      <c r="A38">
        <f>+IF(MAX(A$5:A37)+1&lt;=A$1,A37+1,0)</f>
        <v>0</v>
      </c>
      <c r="B38" s="276">
        <f t="shared" si="5"/>
        <v>0</v>
      </c>
      <c r="C38">
        <f t="shared" si="6"/>
        <v>0</v>
      </c>
      <c r="D38" s="276">
        <f t="shared" si="7"/>
        <v>0</v>
      </c>
      <c r="E38">
        <f>IF(A38=0,0,+VLOOKUP($A38,'1g -izabrana lica u pravosuđu'!$A$16:$V$43,$E$3,FALSE))</f>
        <v>0</v>
      </c>
      <c r="G38">
        <f>+_xlfn.IFNA(VLOOKUP($A38,'1g -izabrana lica u pravosuđu'!$A$15:$V$42,$G$3,FALSE),"")</f>
        <v>0</v>
      </c>
      <c r="H38">
        <f>+VLOOKUP($A38,'1g -izabrana lica u pravosuđu'!$A$15:$V$42,H$3,FALSE)</f>
        <v>0</v>
      </c>
      <c r="I38">
        <f>+VLOOKUP($A38,'1g -izabrana lica u pravosuđu'!$A$15:$V$42,I$3,FALSE)</f>
        <v>0</v>
      </c>
      <c r="J38">
        <f>+VLOOKUP($A38,'1g -izabrana lica u pravosuđu'!$A$15:$V$42,J$3,FALSE)</f>
        <v>0</v>
      </c>
      <c r="T38" s="47">
        <f>+VLOOKUP($A38,'1g -izabrana lica u pravosuđu'!$A$15:$V$42,T$3,FALSE)</f>
        <v>0</v>
      </c>
      <c r="U38" s="47"/>
      <c r="V38" s="47">
        <f t="shared" si="0"/>
        <v>0</v>
      </c>
      <c r="W38" s="47">
        <f>+VLOOKUP($A38,'1g -izabrana lica u pravosuđu'!$A$15:$V$42,W$3,FALSE)</f>
        <v>0</v>
      </c>
      <c r="X38" s="47">
        <f>+VLOOKUP($A38,'1g -izabrana lica u pravosuđu'!$A$15:$V$42,X$3,FALSE)</f>
        <v>0</v>
      </c>
      <c r="Y38" s="47">
        <f>+VLOOKUP($A38,'1g -izabrana lica u pravosuđu'!$A$15:$V$42,Y$3,FALSE)</f>
        <v>0</v>
      </c>
      <c r="Z38" s="47"/>
      <c r="AA38" s="47">
        <f t="shared" si="1"/>
        <v>0</v>
      </c>
      <c r="AB38" s="47">
        <f>+VLOOKUP($A38,'1g -izabrana lica u pravosuđu'!$A$15:$V$42,AB$3,FALSE)</f>
        <v>0</v>
      </c>
      <c r="AC38" s="47">
        <f>+VLOOKUP($A38,'1g -izabrana lica u pravosuđu'!$A$15:$V$42,AC$3,FALSE)</f>
        <v>0</v>
      </c>
      <c r="AD38" s="47">
        <f>+VLOOKUP($A38,'1g -izabrana lica u pravosuđu'!$A$15:$V$42,AD$3,FALSE)</f>
        <v>0</v>
      </c>
      <c r="AE38" s="47"/>
      <c r="AF38" s="47">
        <f t="shared" si="2"/>
        <v>0</v>
      </c>
      <c r="AG38" s="47">
        <f>+VLOOKUP($A38,'1g -izabrana lica u pravosuđu'!$A$15:$V$42,AG$3,FALSE)</f>
        <v>0</v>
      </c>
      <c r="AH38" s="47">
        <f>+VLOOKUP($A38,'1g -izabrana lica u pravosuđu'!$A$15:$V$42,AH$3,FALSE)</f>
        <v>0</v>
      </c>
      <c r="AI38" s="47">
        <f t="shared" si="3"/>
        <v>0</v>
      </c>
      <c r="AJ38" s="47">
        <f t="shared" si="4"/>
        <v>0</v>
      </c>
      <c r="AK38" s="47">
        <f>+IFERROR(AI38*(100+'1g -izabrana lica u pravosuđu'!$D$6)/100,"")</f>
        <v>0</v>
      </c>
      <c r="AL38" s="47">
        <f>+IFERROR(AJ38*(100+'1g -izabrana lica u pravosuđu'!$D$6)/100,"")</f>
        <v>0</v>
      </c>
    </row>
    <row r="39" spans="1:38" x14ac:dyDescent="0.2">
      <c r="A39">
        <f>+IF(MAX(A$5:A38)+1&lt;=A$1,A38+1,0)</f>
        <v>0</v>
      </c>
      <c r="B39" s="276">
        <f t="shared" si="5"/>
        <v>0</v>
      </c>
      <c r="C39">
        <f t="shared" si="6"/>
        <v>0</v>
      </c>
      <c r="D39" s="276">
        <f t="shared" si="7"/>
        <v>0</v>
      </c>
      <c r="E39">
        <f>IF(A39=0,0,+VLOOKUP($A39,'1g -izabrana lica u pravosuđu'!$A$16:$V$43,$E$3,FALSE))</f>
        <v>0</v>
      </c>
      <c r="G39">
        <f>+_xlfn.IFNA(VLOOKUP($A39,'1g -izabrana lica u pravosuđu'!$A$15:$V$42,$G$3,FALSE),"")</f>
        <v>0</v>
      </c>
      <c r="H39">
        <f>+VLOOKUP($A39,'1g -izabrana lica u pravosuđu'!$A$15:$V$42,H$3,FALSE)</f>
        <v>0</v>
      </c>
      <c r="I39">
        <f>+VLOOKUP($A39,'1g -izabrana lica u pravosuđu'!$A$15:$V$42,I$3,FALSE)</f>
        <v>0</v>
      </c>
      <c r="J39">
        <f>+VLOOKUP($A39,'1g -izabrana lica u pravosuđu'!$A$15:$V$42,J$3,FALSE)</f>
        <v>0</v>
      </c>
      <c r="T39" s="47">
        <f>+VLOOKUP($A39,'1g -izabrana lica u pravosuđu'!$A$15:$V$42,T$3,FALSE)</f>
        <v>0</v>
      </c>
      <c r="U39" s="47"/>
      <c r="V39" s="47">
        <f t="shared" si="0"/>
        <v>0</v>
      </c>
      <c r="W39" s="47">
        <f>+VLOOKUP($A39,'1g -izabrana lica u pravosuđu'!$A$15:$V$42,W$3,FALSE)</f>
        <v>0</v>
      </c>
      <c r="X39" s="47">
        <f>+VLOOKUP($A39,'1g -izabrana lica u pravosuđu'!$A$15:$V$42,X$3,FALSE)</f>
        <v>0</v>
      </c>
      <c r="Y39" s="47">
        <f>+VLOOKUP($A39,'1g -izabrana lica u pravosuđu'!$A$15:$V$42,Y$3,FALSE)</f>
        <v>0</v>
      </c>
      <c r="Z39" s="47"/>
      <c r="AA39" s="47">
        <f t="shared" si="1"/>
        <v>0</v>
      </c>
      <c r="AB39" s="47">
        <f>+VLOOKUP($A39,'1g -izabrana lica u pravosuđu'!$A$15:$V$42,AB$3,FALSE)</f>
        <v>0</v>
      </c>
      <c r="AC39" s="47">
        <f>+VLOOKUP($A39,'1g -izabrana lica u pravosuđu'!$A$15:$V$42,AC$3,FALSE)</f>
        <v>0</v>
      </c>
      <c r="AD39" s="47">
        <f>+VLOOKUP($A39,'1g -izabrana lica u pravosuđu'!$A$15:$V$42,AD$3,FALSE)</f>
        <v>0</v>
      </c>
      <c r="AE39" s="47"/>
      <c r="AF39" s="47">
        <f t="shared" si="2"/>
        <v>0</v>
      </c>
      <c r="AG39" s="47">
        <f>+VLOOKUP($A39,'1g -izabrana lica u pravosuđu'!$A$15:$V$42,AG$3,FALSE)</f>
        <v>0</v>
      </c>
      <c r="AH39" s="47">
        <f>+VLOOKUP($A39,'1g -izabrana lica u pravosuđu'!$A$15:$V$42,AH$3,FALSE)</f>
        <v>0</v>
      </c>
      <c r="AI39" s="47">
        <f t="shared" si="3"/>
        <v>0</v>
      </c>
      <c r="AJ39" s="47">
        <f t="shared" si="4"/>
        <v>0</v>
      </c>
      <c r="AK39" s="47">
        <f>+IFERROR(AI39*(100+'1g -izabrana lica u pravosuđu'!$D$6)/100,"")</f>
        <v>0</v>
      </c>
      <c r="AL39" s="47">
        <f>+IFERROR(AJ39*(100+'1g -izabrana lica u pravosuđu'!$D$6)/100,"")</f>
        <v>0</v>
      </c>
    </row>
    <row r="40" spans="1:38" x14ac:dyDescent="0.2">
      <c r="A40">
        <f>+IF(MAX(A$5:A39)+1&lt;=A$1,A39+1,0)</f>
        <v>0</v>
      </c>
      <c r="B40" s="276">
        <f t="shared" si="5"/>
        <v>0</v>
      </c>
      <c r="C40">
        <f t="shared" si="6"/>
        <v>0</v>
      </c>
      <c r="D40" s="276">
        <f t="shared" si="7"/>
        <v>0</v>
      </c>
      <c r="E40">
        <f>IF(A40=0,0,+VLOOKUP($A40,'1g -izabrana lica u pravosuđu'!$A$16:$V$43,$E$3,FALSE))</f>
        <v>0</v>
      </c>
      <c r="G40">
        <f>+_xlfn.IFNA(VLOOKUP($A40,'1g -izabrana lica u pravosuđu'!$A$15:$V$42,$G$3,FALSE),"")</f>
        <v>0</v>
      </c>
      <c r="H40">
        <f>+VLOOKUP($A40,'1g -izabrana lica u pravosuđu'!$A$15:$V$42,H$3,FALSE)</f>
        <v>0</v>
      </c>
      <c r="I40">
        <f>+VLOOKUP($A40,'1g -izabrana lica u pravosuđu'!$A$15:$V$42,I$3,FALSE)</f>
        <v>0</v>
      </c>
      <c r="J40">
        <f>+VLOOKUP($A40,'1g -izabrana lica u pravosuđu'!$A$15:$V$42,J$3,FALSE)</f>
        <v>0</v>
      </c>
      <c r="T40" s="47">
        <f>+VLOOKUP($A40,'1g -izabrana lica u pravosuđu'!$A$15:$V$42,T$3,FALSE)</f>
        <v>0</v>
      </c>
      <c r="U40" s="47"/>
      <c r="V40" s="47">
        <f t="shared" si="0"/>
        <v>0</v>
      </c>
      <c r="W40" s="47">
        <f>+VLOOKUP($A40,'1g -izabrana lica u pravosuđu'!$A$15:$V$42,W$3,FALSE)</f>
        <v>0</v>
      </c>
      <c r="X40" s="47">
        <f>+VLOOKUP($A40,'1g -izabrana lica u pravosuđu'!$A$15:$V$42,X$3,FALSE)</f>
        <v>0</v>
      </c>
      <c r="Y40" s="47">
        <f>+VLOOKUP($A40,'1g -izabrana lica u pravosuđu'!$A$15:$V$42,Y$3,FALSE)</f>
        <v>0</v>
      </c>
      <c r="Z40" s="47"/>
      <c r="AA40" s="47">
        <f t="shared" si="1"/>
        <v>0</v>
      </c>
      <c r="AB40" s="47">
        <f>+VLOOKUP($A40,'1g -izabrana lica u pravosuđu'!$A$15:$V$42,AB$3,FALSE)</f>
        <v>0</v>
      </c>
      <c r="AC40" s="47">
        <f>+VLOOKUP($A40,'1g -izabrana lica u pravosuđu'!$A$15:$V$42,AC$3,FALSE)</f>
        <v>0</v>
      </c>
      <c r="AD40" s="47">
        <f>+VLOOKUP($A40,'1g -izabrana lica u pravosuđu'!$A$15:$V$42,AD$3,FALSE)</f>
        <v>0</v>
      </c>
      <c r="AE40" s="47"/>
      <c r="AF40" s="47">
        <f t="shared" si="2"/>
        <v>0</v>
      </c>
      <c r="AG40" s="47">
        <f>+VLOOKUP($A40,'1g -izabrana lica u pravosuđu'!$A$15:$V$42,AG$3,FALSE)</f>
        <v>0</v>
      </c>
      <c r="AH40" s="47">
        <f>+VLOOKUP($A40,'1g -izabrana lica u pravosuđu'!$A$15:$V$42,AH$3,FALSE)</f>
        <v>0</v>
      </c>
      <c r="AI40" s="47">
        <f t="shared" si="3"/>
        <v>0</v>
      </c>
      <c r="AJ40" s="47">
        <f t="shared" si="4"/>
        <v>0</v>
      </c>
      <c r="AK40" s="47">
        <f>+IFERROR(AI40*(100+'1g -izabrana lica u pravosuđu'!$D$6)/100,"")</f>
        <v>0</v>
      </c>
      <c r="AL40" s="47">
        <f>+IFERROR(AJ40*(100+'1g -izabrana lica u pravosuđu'!$D$6)/100,"")</f>
        <v>0</v>
      </c>
    </row>
    <row r="41" spans="1:38" x14ac:dyDescent="0.2">
      <c r="A41">
        <f>+IF(MAX(A$5:A40)+1&lt;=A$1,A40+1,0)</f>
        <v>0</v>
      </c>
      <c r="B41" s="276">
        <f t="shared" si="5"/>
        <v>0</v>
      </c>
      <c r="C41">
        <f t="shared" si="6"/>
        <v>0</v>
      </c>
      <c r="D41" s="276">
        <f t="shared" si="7"/>
        <v>0</v>
      </c>
      <c r="E41">
        <f>IF(A41=0,0,+VLOOKUP($A41,'1g -izabrana lica u pravosuđu'!$A$16:$V$43,$E$3,FALSE))</f>
        <v>0</v>
      </c>
      <c r="G41">
        <f>+_xlfn.IFNA(VLOOKUP($A41,'1g -izabrana lica u pravosuđu'!$A$15:$V$42,$G$3,FALSE),"")</f>
        <v>0</v>
      </c>
      <c r="H41">
        <f>+VLOOKUP($A41,'1g -izabrana lica u pravosuđu'!$A$15:$V$42,H$3,FALSE)</f>
        <v>0</v>
      </c>
      <c r="I41">
        <f>+VLOOKUP($A41,'1g -izabrana lica u pravosuđu'!$A$15:$V$42,I$3,FALSE)</f>
        <v>0</v>
      </c>
      <c r="J41">
        <f>+VLOOKUP($A41,'1g -izabrana lica u pravosuđu'!$A$15:$V$42,J$3,FALSE)</f>
        <v>0</v>
      </c>
      <c r="T41" s="47">
        <f>+VLOOKUP($A41,'1g -izabrana lica u pravosuđu'!$A$15:$V$42,T$3,FALSE)</f>
        <v>0</v>
      </c>
      <c r="U41" s="47"/>
      <c r="V41" s="47">
        <f t="shared" si="0"/>
        <v>0</v>
      </c>
      <c r="W41" s="47">
        <f>+VLOOKUP($A41,'1g -izabrana lica u pravosuđu'!$A$15:$V$42,W$3,FALSE)</f>
        <v>0</v>
      </c>
      <c r="X41" s="47">
        <f>+VLOOKUP($A41,'1g -izabrana lica u pravosuđu'!$A$15:$V$42,X$3,FALSE)</f>
        <v>0</v>
      </c>
      <c r="Y41" s="47">
        <f>+VLOOKUP($A41,'1g -izabrana lica u pravosuđu'!$A$15:$V$42,Y$3,FALSE)</f>
        <v>0</v>
      </c>
      <c r="Z41" s="47"/>
      <c r="AA41" s="47">
        <f t="shared" si="1"/>
        <v>0</v>
      </c>
      <c r="AB41" s="47">
        <f>+VLOOKUP($A41,'1g -izabrana lica u pravosuđu'!$A$15:$V$42,AB$3,FALSE)</f>
        <v>0</v>
      </c>
      <c r="AC41" s="47">
        <f>+VLOOKUP($A41,'1g -izabrana lica u pravosuđu'!$A$15:$V$42,AC$3,FALSE)</f>
        <v>0</v>
      </c>
      <c r="AD41" s="47">
        <f>+VLOOKUP($A41,'1g -izabrana lica u pravosuđu'!$A$15:$V$42,AD$3,FALSE)</f>
        <v>0</v>
      </c>
      <c r="AE41" s="47"/>
      <c r="AF41" s="47">
        <f t="shared" si="2"/>
        <v>0</v>
      </c>
      <c r="AG41" s="47">
        <f>+VLOOKUP($A41,'1g -izabrana lica u pravosuđu'!$A$15:$V$42,AG$3,FALSE)</f>
        <v>0</v>
      </c>
      <c r="AH41" s="47">
        <f>+VLOOKUP($A41,'1g -izabrana lica u pravosuđu'!$A$15:$V$42,AH$3,FALSE)</f>
        <v>0</v>
      </c>
      <c r="AI41" s="47">
        <f t="shared" si="3"/>
        <v>0</v>
      </c>
      <c r="AJ41" s="47">
        <f t="shared" si="4"/>
        <v>0</v>
      </c>
      <c r="AK41" s="47">
        <f>+IFERROR(AI41*(100+'1g -izabrana lica u pravosuđu'!$D$6)/100,"")</f>
        <v>0</v>
      </c>
      <c r="AL41" s="47">
        <f>+IFERROR(AJ41*(100+'1g -izabrana lica u pravosuđu'!$D$6)/100,"")</f>
        <v>0</v>
      </c>
    </row>
    <row r="42" spans="1:38" x14ac:dyDescent="0.2">
      <c r="A42">
        <f>+IF(MAX(A$5:A41)+1&lt;=A$1,A41+1,0)</f>
        <v>0</v>
      </c>
      <c r="B42" s="276">
        <f t="shared" si="5"/>
        <v>0</v>
      </c>
      <c r="C42">
        <f t="shared" si="6"/>
        <v>0</v>
      </c>
      <c r="D42" s="276">
        <f t="shared" si="7"/>
        <v>0</v>
      </c>
      <c r="E42">
        <f>IF(A42=0,0,+VLOOKUP($A42,'1g -izabrana lica u pravosuđu'!$A$16:$V$43,$E$3,FALSE))</f>
        <v>0</v>
      </c>
      <c r="G42">
        <f>+_xlfn.IFNA(VLOOKUP($A42,'1g -izabrana lica u pravosuđu'!$A$15:$V$42,$G$3,FALSE),"")</f>
        <v>0</v>
      </c>
      <c r="H42">
        <f>+VLOOKUP($A42,'1g -izabrana lica u pravosuđu'!$A$15:$V$42,H$3,FALSE)</f>
        <v>0</v>
      </c>
      <c r="I42">
        <f>+VLOOKUP($A42,'1g -izabrana lica u pravosuđu'!$A$15:$V$42,I$3,FALSE)</f>
        <v>0</v>
      </c>
      <c r="J42">
        <f>+VLOOKUP($A42,'1g -izabrana lica u pravosuđu'!$A$15:$V$42,J$3,FALSE)</f>
        <v>0</v>
      </c>
      <c r="T42" s="47">
        <f>+VLOOKUP($A42,'1g -izabrana lica u pravosuđu'!$A$15:$V$42,T$3,FALSE)</f>
        <v>0</v>
      </c>
      <c r="U42" s="47"/>
      <c r="V42" s="47">
        <f t="shared" si="0"/>
        <v>0</v>
      </c>
      <c r="W42" s="47">
        <f>+VLOOKUP($A42,'1g -izabrana lica u pravosuđu'!$A$15:$V$42,W$3,FALSE)</f>
        <v>0</v>
      </c>
      <c r="X42" s="47">
        <f>+VLOOKUP($A42,'1g -izabrana lica u pravosuđu'!$A$15:$V$42,X$3,FALSE)</f>
        <v>0</v>
      </c>
      <c r="Y42" s="47">
        <f>+VLOOKUP($A42,'1g -izabrana lica u pravosuđu'!$A$15:$V$42,Y$3,FALSE)</f>
        <v>0</v>
      </c>
      <c r="Z42" s="47"/>
      <c r="AA42" s="47">
        <f t="shared" si="1"/>
        <v>0</v>
      </c>
      <c r="AB42" s="47">
        <f>+VLOOKUP($A42,'1g -izabrana lica u pravosuđu'!$A$15:$V$42,AB$3,FALSE)</f>
        <v>0</v>
      </c>
      <c r="AC42" s="47">
        <f>+VLOOKUP($A42,'1g -izabrana lica u pravosuđu'!$A$15:$V$42,AC$3,FALSE)</f>
        <v>0</v>
      </c>
      <c r="AD42" s="47">
        <f>+VLOOKUP($A42,'1g -izabrana lica u pravosuđu'!$A$15:$V$42,AD$3,FALSE)</f>
        <v>0</v>
      </c>
      <c r="AE42" s="47"/>
      <c r="AF42" s="47">
        <f t="shared" si="2"/>
        <v>0</v>
      </c>
      <c r="AG42" s="47">
        <f>+VLOOKUP($A42,'1g -izabrana lica u pravosuđu'!$A$15:$V$42,AG$3,FALSE)</f>
        <v>0</v>
      </c>
      <c r="AH42" s="47">
        <f>+VLOOKUP($A42,'1g -izabrana lica u pravosuđu'!$A$15:$V$42,AH$3,FALSE)</f>
        <v>0</v>
      </c>
      <c r="AI42" s="47">
        <f t="shared" si="3"/>
        <v>0</v>
      </c>
      <c r="AJ42" s="47">
        <f t="shared" si="4"/>
        <v>0</v>
      </c>
      <c r="AK42" s="47">
        <f>+IFERROR(AI42*(100+'1g -izabrana lica u pravosuđu'!$D$6)/100,"")</f>
        <v>0</v>
      </c>
      <c r="AL42" s="47">
        <f>+IFERROR(AJ42*(100+'1g -izabrana lica u pravosuđu'!$D$6)/100,"")</f>
        <v>0</v>
      </c>
    </row>
    <row r="43" spans="1:38" x14ac:dyDescent="0.2">
      <c r="A43">
        <f>+IF(MAX(A$5:A42)+1&lt;=A$1,A42+1,0)</f>
        <v>0</v>
      </c>
      <c r="B43" s="276">
        <f t="shared" si="5"/>
        <v>0</v>
      </c>
      <c r="C43">
        <f t="shared" si="6"/>
        <v>0</v>
      </c>
      <c r="D43" s="276">
        <f t="shared" si="7"/>
        <v>0</v>
      </c>
      <c r="E43">
        <f>IF(A43=0,0,+VLOOKUP($A43,'1g -izabrana lica u pravosuđu'!$A$16:$V$43,$E$3,FALSE))</f>
        <v>0</v>
      </c>
      <c r="G43">
        <f>+_xlfn.IFNA(VLOOKUP($A43,'1g -izabrana lica u pravosuđu'!$A$15:$V$42,$G$3,FALSE),"")</f>
        <v>0</v>
      </c>
      <c r="H43">
        <f>+VLOOKUP($A43,'1g -izabrana lica u pravosuđu'!$A$15:$V$42,H$3,FALSE)</f>
        <v>0</v>
      </c>
      <c r="I43">
        <f>+VLOOKUP($A43,'1g -izabrana lica u pravosuđu'!$A$15:$V$42,I$3,FALSE)</f>
        <v>0</v>
      </c>
      <c r="J43">
        <f>+VLOOKUP($A43,'1g -izabrana lica u pravosuđu'!$A$15:$V$42,J$3,FALSE)</f>
        <v>0</v>
      </c>
      <c r="T43" s="47">
        <f>+VLOOKUP($A43,'1g -izabrana lica u pravosuđu'!$A$15:$V$42,T$3,FALSE)</f>
        <v>0</v>
      </c>
      <c r="U43" s="47"/>
      <c r="V43" s="47">
        <f t="shared" si="0"/>
        <v>0</v>
      </c>
      <c r="W43" s="47">
        <f>+VLOOKUP($A43,'1g -izabrana lica u pravosuđu'!$A$15:$V$42,W$3,FALSE)</f>
        <v>0</v>
      </c>
      <c r="X43" s="47">
        <f>+VLOOKUP($A43,'1g -izabrana lica u pravosuđu'!$A$15:$V$42,X$3,FALSE)</f>
        <v>0</v>
      </c>
      <c r="Y43" s="47">
        <f>+VLOOKUP($A43,'1g -izabrana lica u pravosuđu'!$A$15:$V$42,Y$3,FALSE)</f>
        <v>0</v>
      </c>
      <c r="Z43" s="47"/>
      <c r="AA43" s="47">
        <f t="shared" si="1"/>
        <v>0</v>
      </c>
      <c r="AB43" s="47">
        <f>+VLOOKUP($A43,'1g -izabrana lica u pravosuđu'!$A$15:$V$42,AB$3,FALSE)</f>
        <v>0</v>
      </c>
      <c r="AC43" s="47">
        <f>+VLOOKUP($A43,'1g -izabrana lica u pravosuđu'!$A$15:$V$42,AC$3,FALSE)</f>
        <v>0</v>
      </c>
      <c r="AD43" s="47">
        <f>+VLOOKUP($A43,'1g -izabrana lica u pravosuđu'!$A$15:$V$42,AD$3,FALSE)</f>
        <v>0</v>
      </c>
      <c r="AE43" s="47"/>
      <c r="AF43" s="47">
        <f t="shared" si="2"/>
        <v>0</v>
      </c>
      <c r="AG43" s="47">
        <f>+VLOOKUP($A43,'1g -izabrana lica u pravosuđu'!$A$15:$V$42,AG$3,FALSE)</f>
        <v>0</v>
      </c>
      <c r="AH43" s="47">
        <f>+VLOOKUP($A43,'1g -izabrana lica u pravosuđu'!$A$15:$V$42,AH$3,FALSE)</f>
        <v>0</v>
      </c>
      <c r="AI43" s="47">
        <f t="shared" si="3"/>
        <v>0</v>
      </c>
      <c r="AJ43" s="47">
        <f t="shared" si="4"/>
        <v>0</v>
      </c>
      <c r="AK43" s="47">
        <f>+IFERROR(AI43*(100+'1g -izabrana lica u pravosuđu'!$D$6)/100,"")</f>
        <v>0</v>
      </c>
      <c r="AL43" s="47">
        <f>+IFERROR(AJ43*(100+'1g -izabrana lica u pravosuđu'!$D$6)/100,"")</f>
        <v>0</v>
      </c>
    </row>
    <row r="44" spans="1:38" x14ac:dyDescent="0.2">
      <c r="A44">
        <f>+IF(MAX(A$5:A43)+1&lt;=A$1,A43+1,0)</f>
        <v>0</v>
      </c>
      <c r="B44" s="276">
        <f t="shared" si="5"/>
        <v>0</v>
      </c>
      <c r="C44">
        <f t="shared" si="6"/>
        <v>0</v>
      </c>
      <c r="D44" s="276">
        <f t="shared" si="7"/>
        <v>0</v>
      </c>
      <c r="E44">
        <f>IF(A44=0,0,+VLOOKUP($A44,'1g -izabrana lica u pravosuđu'!$A$16:$V$43,$E$3,FALSE))</f>
        <v>0</v>
      </c>
      <c r="G44">
        <f>+_xlfn.IFNA(VLOOKUP($A44,'1g -izabrana lica u pravosuđu'!$A$15:$V$42,$G$3,FALSE),"")</f>
        <v>0</v>
      </c>
      <c r="H44">
        <f>+VLOOKUP($A44,'1g -izabrana lica u pravosuđu'!$A$15:$V$42,H$3,FALSE)</f>
        <v>0</v>
      </c>
      <c r="I44">
        <f>+VLOOKUP($A44,'1g -izabrana lica u pravosuđu'!$A$15:$V$42,I$3,FALSE)</f>
        <v>0</v>
      </c>
      <c r="J44">
        <f>+VLOOKUP($A44,'1g -izabrana lica u pravosuđu'!$A$15:$V$42,J$3,FALSE)</f>
        <v>0</v>
      </c>
      <c r="T44" s="47">
        <f>+VLOOKUP($A44,'1g -izabrana lica u pravosuđu'!$A$15:$V$42,T$3,FALSE)</f>
        <v>0</v>
      </c>
      <c r="U44" s="47"/>
      <c r="V44" s="47">
        <f t="shared" si="0"/>
        <v>0</v>
      </c>
      <c r="W44" s="47">
        <f>+VLOOKUP($A44,'1g -izabrana lica u pravosuđu'!$A$15:$V$42,W$3,FALSE)</f>
        <v>0</v>
      </c>
      <c r="X44" s="47">
        <f>+VLOOKUP($A44,'1g -izabrana lica u pravosuđu'!$A$15:$V$42,X$3,FALSE)</f>
        <v>0</v>
      </c>
      <c r="Y44" s="47">
        <f>+VLOOKUP($A44,'1g -izabrana lica u pravosuđu'!$A$15:$V$42,Y$3,FALSE)</f>
        <v>0</v>
      </c>
      <c r="Z44" s="47"/>
      <c r="AA44" s="47">
        <f t="shared" si="1"/>
        <v>0</v>
      </c>
      <c r="AB44" s="47">
        <f>+VLOOKUP($A44,'1g -izabrana lica u pravosuđu'!$A$15:$V$42,AB$3,FALSE)</f>
        <v>0</v>
      </c>
      <c r="AC44" s="47">
        <f>+VLOOKUP($A44,'1g -izabrana lica u pravosuđu'!$A$15:$V$42,AC$3,FALSE)</f>
        <v>0</v>
      </c>
      <c r="AD44" s="47">
        <f>+VLOOKUP($A44,'1g -izabrana lica u pravosuđu'!$A$15:$V$42,AD$3,FALSE)</f>
        <v>0</v>
      </c>
      <c r="AE44" s="47"/>
      <c r="AF44" s="47">
        <f t="shared" si="2"/>
        <v>0</v>
      </c>
      <c r="AG44" s="47">
        <f>+VLOOKUP($A44,'1g -izabrana lica u pravosuđu'!$A$15:$V$42,AG$3,FALSE)</f>
        <v>0</v>
      </c>
      <c r="AH44" s="47">
        <f>+VLOOKUP($A44,'1g -izabrana lica u pravosuđu'!$A$15:$V$42,AH$3,FALSE)</f>
        <v>0</v>
      </c>
      <c r="AI44" s="47">
        <f t="shared" si="3"/>
        <v>0</v>
      </c>
      <c r="AJ44" s="47">
        <f t="shared" si="4"/>
        <v>0</v>
      </c>
      <c r="AK44" s="47">
        <f>+IFERROR(AI44*(100+'1g -izabrana lica u pravosuđu'!$D$6)/100,"")</f>
        <v>0</v>
      </c>
      <c r="AL44" s="47">
        <f>+IFERROR(AJ44*(100+'1g -izabrana lica u pravosuđu'!$D$6)/100,"")</f>
        <v>0</v>
      </c>
    </row>
    <row r="45" spans="1:38" x14ac:dyDescent="0.2">
      <c r="A45">
        <f>+IF(MAX(A$5:A44)+1&lt;=A$1,A44+1,0)</f>
        <v>0</v>
      </c>
      <c r="B45" s="276">
        <f t="shared" si="5"/>
        <v>0</v>
      </c>
      <c r="C45">
        <f t="shared" si="6"/>
        <v>0</v>
      </c>
      <c r="D45" s="276">
        <f t="shared" si="7"/>
        <v>0</v>
      </c>
      <c r="E45">
        <f>IF(A45=0,0,+VLOOKUP($A45,'1g -izabrana lica u pravosuđu'!$A$16:$V$43,$E$3,FALSE))</f>
        <v>0</v>
      </c>
      <c r="G45">
        <f>+_xlfn.IFNA(VLOOKUP($A45,'1g -izabrana lica u pravosuđu'!$A$15:$V$42,$G$3,FALSE),"")</f>
        <v>0</v>
      </c>
      <c r="H45">
        <f>+VLOOKUP($A45,'1g -izabrana lica u pravosuđu'!$A$15:$V$42,H$3,FALSE)</f>
        <v>0</v>
      </c>
      <c r="I45">
        <f>+VLOOKUP($A45,'1g -izabrana lica u pravosuđu'!$A$15:$V$42,I$3,FALSE)</f>
        <v>0</v>
      </c>
      <c r="J45">
        <f>+VLOOKUP($A45,'1g -izabrana lica u pravosuđu'!$A$15:$V$42,J$3,FALSE)</f>
        <v>0</v>
      </c>
      <c r="T45" s="47">
        <f>+VLOOKUP($A45,'1g -izabrana lica u pravosuđu'!$A$15:$V$42,T$3,FALSE)</f>
        <v>0</v>
      </c>
      <c r="U45" s="47"/>
      <c r="V45" s="47">
        <f t="shared" si="0"/>
        <v>0</v>
      </c>
      <c r="W45" s="47">
        <f>+VLOOKUP($A45,'1g -izabrana lica u pravosuđu'!$A$15:$V$42,W$3,FALSE)</f>
        <v>0</v>
      </c>
      <c r="X45" s="47">
        <f>+VLOOKUP($A45,'1g -izabrana lica u pravosuđu'!$A$15:$V$42,X$3,FALSE)</f>
        <v>0</v>
      </c>
      <c r="Y45" s="47">
        <f>+VLOOKUP($A45,'1g -izabrana lica u pravosuđu'!$A$15:$V$42,Y$3,FALSE)</f>
        <v>0</v>
      </c>
      <c r="Z45" s="47"/>
      <c r="AA45" s="47">
        <f t="shared" si="1"/>
        <v>0</v>
      </c>
      <c r="AB45" s="47">
        <f>+VLOOKUP($A45,'1g -izabrana lica u pravosuđu'!$A$15:$V$42,AB$3,FALSE)</f>
        <v>0</v>
      </c>
      <c r="AC45" s="47">
        <f>+VLOOKUP($A45,'1g -izabrana lica u pravosuđu'!$A$15:$V$42,AC$3,FALSE)</f>
        <v>0</v>
      </c>
      <c r="AD45" s="47">
        <f>+VLOOKUP($A45,'1g -izabrana lica u pravosuđu'!$A$15:$V$42,AD$3,FALSE)</f>
        <v>0</v>
      </c>
      <c r="AE45" s="47"/>
      <c r="AF45" s="47">
        <f t="shared" si="2"/>
        <v>0</v>
      </c>
      <c r="AG45" s="47">
        <f>+VLOOKUP($A45,'1g -izabrana lica u pravosuđu'!$A$15:$V$42,AG$3,FALSE)</f>
        <v>0</v>
      </c>
      <c r="AH45" s="47">
        <f>+VLOOKUP($A45,'1g -izabrana lica u pravosuđu'!$A$15:$V$42,AH$3,FALSE)</f>
        <v>0</v>
      </c>
      <c r="AI45" s="47">
        <f t="shared" si="3"/>
        <v>0</v>
      </c>
      <c r="AJ45" s="47">
        <f t="shared" si="4"/>
        <v>0</v>
      </c>
      <c r="AK45" s="47">
        <f>+IFERROR(AI45*(100+'1g -izabrana lica u pravosuđu'!$D$6)/100,"")</f>
        <v>0</v>
      </c>
      <c r="AL45" s="47">
        <f>+IFERROR(AJ45*(100+'1g -izabrana lica u pravosuđu'!$D$6)/100,"")</f>
        <v>0</v>
      </c>
    </row>
    <row r="46" spans="1:38" x14ac:dyDescent="0.2">
      <c r="A46">
        <f>+IF(MAX(A$5:A45)+1&lt;=A$1,A45+1,0)</f>
        <v>0</v>
      </c>
      <c r="B46" s="276">
        <f t="shared" si="5"/>
        <v>0</v>
      </c>
      <c r="C46">
        <f t="shared" si="6"/>
        <v>0</v>
      </c>
      <c r="D46" s="276">
        <f t="shared" si="7"/>
        <v>0</v>
      </c>
      <c r="E46">
        <f>IF(A46=0,0,+VLOOKUP($A46,'1g -izabrana lica u pravosuđu'!$A$16:$V$43,$E$3,FALSE))</f>
        <v>0</v>
      </c>
      <c r="G46">
        <f>+_xlfn.IFNA(VLOOKUP($A46,'1g -izabrana lica u pravosuđu'!$A$15:$V$42,$G$3,FALSE),"")</f>
        <v>0</v>
      </c>
      <c r="H46">
        <f>+VLOOKUP($A46,'1g -izabrana lica u pravosuđu'!$A$15:$V$42,H$3,FALSE)</f>
        <v>0</v>
      </c>
      <c r="I46">
        <f>+VLOOKUP($A46,'1g -izabrana lica u pravosuđu'!$A$15:$V$42,I$3,FALSE)</f>
        <v>0</v>
      </c>
      <c r="J46">
        <f>+VLOOKUP($A46,'1g -izabrana lica u pravosuđu'!$A$15:$V$42,J$3,FALSE)</f>
        <v>0</v>
      </c>
      <c r="T46" s="47">
        <f>+VLOOKUP($A46,'1g -izabrana lica u pravosuđu'!$A$15:$V$42,T$3,FALSE)</f>
        <v>0</v>
      </c>
      <c r="U46" s="47"/>
      <c r="V46" s="47">
        <f t="shared" si="0"/>
        <v>0</v>
      </c>
      <c r="W46" s="47">
        <f>+VLOOKUP($A46,'1g -izabrana lica u pravosuđu'!$A$15:$V$42,W$3,FALSE)</f>
        <v>0</v>
      </c>
      <c r="X46" s="47">
        <f>+VLOOKUP($A46,'1g -izabrana lica u pravosuđu'!$A$15:$V$42,X$3,FALSE)</f>
        <v>0</v>
      </c>
      <c r="Y46" s="47">
        <f>+VLOOKUP($A46,'1g -izabrana lica u pravosuđu'!$A$15:$V$42,Y$3,FALSE)</f>
        <v>0</v>
      </c>
      <c r="Z46" s="47"/>
      <c r="AA46" s="47">
        <f t="shared" si="1"/>
        <v>0</v>
      </c>
      <c r="AB46" s="47">
        <f>+VLOOKUP($A46,'1g -izabrana lica u pravosuđu'!$A$15:$V$42,AB$3,FALSE)</f>
        <v>0</v>
      </c>
      <c r="AC46" s="47">
        <f>+VLOOKUP($A46,'1g -izabrana lica u pravosuđu'!$A$15:$V$42,AC$3,FALSE)</f>
        <v>0</v>
      </c>
      <c r="AD46" s="47">
        <f>+VLOOKUP($A46,'1g -izabrana lica u pravosuđu'!$A$15:$V$42,AD$3,FALSE)</f>
        <v>0</v>
      </c>
      <c r="AE46" s="47"/>
      <c r="AF46" s="47">
        <f t="shared" si="2"/>
        <v>0</v>
      </c>
      <c r="AG46" s="47">
        <f>+VLOOKUP($A46,'1g -izabrana lica u pravosuđu'!$A$15:$V$42,AG$3,FALSE)</f>
        <v>0</v>
      </c>
      <c r="AH46" s="47">
        <f>+VLOOKUP($A46,'1g -izabrana lica u pravosuđu'!$A$15:$V$42,AH$3,FALSE)</f>
        <v>0</v>
      </c>
      <c r="AI46" s="47">
        <f t="shared" si="3"/>
        <v>0</v>
      </c>
      <c r="AJ46" s="47">
        <f t="shared" si="4"/>
        <v>0</v>
      </c>
      <c r="AK46" s="47">
        <f>+IFERROR(AI46*(100+'1g -izabrana lica u pravosuđu'!$D$6)/100,"")</f>
        <v>0</v>
      </c>
      <c r="AL46" s="47">
        <f>+IFERROR(AJ46*(100+'1g -izabrana lica u pravosuđu'!$D$6)/100,"")</f>
        <v>0</v>
      </c>
    </row>
    <row r="47" spans="1:38" x14ac:dyDescent="0.2">
      <c r="A47">
        <f>+IF(MAX(A$5:A46)+1&lt;=A$1,A46+1,0)</f>
        <v>0</v>
      </c>
      <c r="B47" s="276">
        <f t="shared" si="5"/>
        <v>0</v>
      </c>
      <c r="C47">
        <f t="shared" si="6"/>
        <v>0</v>
      </c>
      <c r="D47" s="276">
        <f t="shared" si="7"/>
        <v>0</v>
      </c>
      <c r="E47">
        <f>IF(A47=0,0,+VLOOKUP($A47,'1g -izabrana lica u pravosuđu'!$A$16:$V$43,$E$3,FALSE))</f>
        <v>0</v>
      </c>
      <c r="G47">
        <f>+_xlfn.IFNA(VLOOKUP($A47,'1g -izabrana lica u pravosuđu'!$A$15:$V$42,$G$3,FALSE),"")</f>
        <v>0</v>
      </c>
      <c r="H47">
        <f>+VLOOKUP($A47,'1g -izabrana lica u pravosuđu'!$A$15:$V$42,H$3,FALSE)</f>
        <v>0</v>
      </c>
      <c r="I47">
        <f>+VLOOKUP($A47,'1g -izabrana lica u pravosuđu'!$A$15:$V$42,I$3,FALSE)</f>
        <v>0</v>
      </c>
      <c r="J47">
        <f>+VLOOKUP($A47,'1g -izabrana lica u pravosuđu'!$A$15:$V$42,J$3,FALSE)</f>
        <v>0</v>
      </c>
      <c r="T47" s="47">
        <f>+VLOOKUP($A47,'1g -izabrana lica u pravosuđu'!$A$15:$V$42,T$3,FALSE)</f>
        <v>0</v>
      </c>
      <c r="U47" s="47"/>
      <c r="V47" s="47">
        <f t="shared" si="0"/>
        <v>0</v>
      </c>
      <c r="W47" s="47">
        <f>+VLOOKUP($A47,'1g -izabrana lica u pravosuđu'!$A$15:$V$42,W$3,FALSE)</f>
        <v>0</v>
      </c>
      <c r="X47" s="47">
        <f>+VLOOKUP($A47,'1g -izabrana lica u pravosuđu'!$A$15:$V$42,X$3,FALSE)</f>
        <v>0</v>
      </c>
      <c r="Y47" s="47">
        <f>+VLOOKUP($A47,'1g -izabrana lica u pravosuđu'!$A$15:$V$42,Y$3,FALSE)</f>
        <v>0</v>
      </c>
      <c r="Z47" s="47"/>
      <c r="AA47" s="47">
        <f t="shared" si="1"/>
        <v>0</v>
      </c>
      <c r="AB47" s="47">
        <f>+VLOOKUP($A47,'1g -izabrana lica u pravosuđu'!$A$15:$V$42,AB$3,FALSE)</f>
        <v>0</v>
      </c>
      <c r="AC47" s="47">
        <f>+VLOOKUP($A47,'1g -izabrana lica u pravosuđu'!$A$15:$V$42,AC$3,FALSE)</f>
        <v>0</v>
      </c>
      <c r="AD47" s="47">
        <f>+VLOOKUP($A47,'1g -izabrana lica u pravosuđu'!$A$15:$V$42,AD$3,FALSE)</f>
        <v>0</v>
      </c>
      <c r="AE47" s="47"/>
      <c r="AF47" s="47">
        <f t="shared" si="2"/>
        <v>0</v>
      </c>
      <c r="AG47" s="47">
        <f>+VLOOKUP($A47,'1g -izabrana lica u pravosuđu'!$A$15:$V$42,AG$3,FALSE)</f>
        <v>0</v>
      </c>
      <c r="AH47" s="47">
        <f>+VLOOKUP($A47,'1g -izabrana lica u pravosuđu'!$A$15:$V$42,AH$3,FALSE)</f>
        <v>0</v>
      </c>
      <c r="AI47" s="47">
        <f t="shared" si="3"/>
        <v>0</v>
      </c>
      <c r="AJ47" s="47">
        <f t="shared" si="4"/>
        <v>0</v>
      </c>
      <c r="AK47" s="47">
        <f>+IFERROR(AI47*(100+'1g -izabrana lica u pravosuđu'!$D$6)/100,"")</f>
        <v>0</v>
      </c>
      <c r="AL47" s="47">
        <f>+IFERROR(AJ47*(100+'1g -izabrana lica u pravosuđu'!$D$6)/100,"")</f>
        <v>0</v>
      </c>
    </row>
    <row r="48" spans="1:38" x14ac:dyDescent="0.2">
      <c r="A48">
        <f>+IF(MAX(A$5:A47)+1&lt;=A$1,A47+1,0)</f>
        <v>0</v>
      </c>
      <c r="B48" s="276">
        <f t="shared" si="5"/>
        <v>0</v>
      </c>
      <c r="C48">
        <f t="shared" si="6"/>
        <v>0</v>
      </c>
      <c r="D48" s="276">
        <f t="shared" si="7"/>
        <v>0</v>
      </c>
      <c r="E48">
        <f>IF(A48=0,0,+VLOOKUP($A48,'1g -izabrana lica u pravosuđu'!$A$16:$V$43,$E$3,FALSE))</f>
        <v>0</v>
      </c>
      <c r="G48">
        <f>+_xlfn.IFNA(VLOOKUP($A48,'1g -izabrana lica u pravosuđu'!$A$15:$V$42,$G$3,FALSE),"")</f>
        <v>0</v>
      </c>
      <c r="H48">
        <f>+VLOOKUP($A48,'1g -izabrana lica u pravosuđu'!$A$15:$V$42,H$3,FALSE)</f>
        <v>0</v>
      </c>
      <c r="I48">
        <f>+VLOOKUP($A48,'1g -izabrana lica u pravosuđu'!$A$15:$V$42,I$3,FALSE)</f>
        <v>0</v>
      </c>
      <c r="J48">
        <f>+VLOOKUP($A48,'1g -izabrana lica u pravosuđu'!$A$15:$V$42,J$3,FALSE)</f>
        <v>0</v>
      </c>
      <c r="T48" s="47">
        <f>+VLOOKUP($A48,'1g -izabrana lica u pravosuđu'!$A$15:$V$42,T$3,FALSE)</f>
        <v>0</v>
      </c>
      <c r="U48" s="47"/>
      <c r="V48" s="47">
        <f t="shared" si="0"/>
        <v>0</v>
      </c>
      <c r="W48" s="47">
        <f>+VLOOKUP($A48,'1g -izabrana lica u pravosuđu'!$A$15:$V$42,W$3,FALSE)</f>
        <v>0</v>
      </c>
      <c r="X48" s="47">
        <f>+VLOOKUP($A48,'1g -izabrana lica u pravosuđu'!$A$15:$V$42,X$3,FALSE)</f>
        <v>0</v>
      </c>
      <c r="Y48" s="47">
        <f>+VLOOKUP($A48,'1g -izabrana lica u pravosuđu'!$A$15:$V$42,Y$3,FALSE)</f>
        <v>0</v>
      </c>
      <c r="Z48" s="47"/>
      <c r="AA48" s="47">
        <f t="shared" si="1"/>
        <v>0</v>
      </c>
      <c r="AB48" s="47">
        <f>+VLOOKUP($A48,'1g -izabrana lica u pravosuđu'!$A$15:$V$42,AB$3,FALSE)</f>
        <v>0</v>
      </c>
      <c r="AC48" s="47">
        <f>+VLOOKUP($A48,'1g -izabrana lica u pravosuđu'!$A$15:$V$42,AC$3,FALSE)</f>
        <v>0</v>
      </c>
      <c r="AD48" s="47">
        <f>+VLOOKUP($A48,'1g -izabrana lica u pravosuđu'!$A$15:$V$42,AD$3,FALSE)</f>
        <v>0</v>
      </c>
      <c r="AE48" s="47"/>
      <c r="AF48" s="47">
        <f t="shared" si="2"/>
        <v>0</v>
      </c>
      <c r="AG48" s="47">
        <f>+VLOOKUP($A48,'1g -izabrana lica u pravosuđu'!$A$15:$V$42,AG$3,FALSE)</f>
        <v>0</v>
      </c>
      <c r="AH48" s="47">
        <f>+VLOOKUP($A48,'1g -izabrana lica u pravosuđu'!$A$15:$V$42,AH$3,FALSE)</f>
        <v>0</v>
      </c>
      <c r="AI48" s="47">
        <f t="shared" si="3"/>
        <v>0</v>
      </c>
      <c r="AJ48" s="47">
        <f t="shared" si="4"/>
        <v>0</v>
      </c>
      <c r="AK48" s="47">
        <f>+IFERROR(AI48*(100+'1g -izabrana lica u pravosuđu'!$D$6)/100,"")</f>
        <v>0</v>
      </c>
      <c r="AL48" s="47">
        <f>+IFERROR(AJ48*(100+'1g -izabrana lica u pravosuđu'!$D$6)/100,"")</f>
        <v>0</v>
      </c>
    </row>
    <row r="49" spans="1:38" x14ac:dyDescent="0.2">
      <c r="A49">
        <f>+IF(MAX(A$5:A48)+1&lt;=A$1,A48+1,0)</f>
        <v>0</v>
      </c>
      <c r="B49" s="276">
        <f t="shared" si="5"/>
        <v>0</v>
      </c>
      <c r="C49">
        <f t="shared" si="6"/>
        <v>0</v>
      </c>
      <c r="D49" s="276">
        <f t="shared" si="7"/>
        <v>0</v>
      </c>
      <c r="E49">
        <f>IF(A49=0,0,+VLOOKUP($A49,'1g -izabrana lica u pravosuđu'!$A$16:$V$43,$E$3,FALSE))</f>
        <v>0</v>
      </c>
      <c r="G49">
        <f>+_xlfn.IFNA(VLOOKUP($A49,'1g -izabrana lica u pravosuđu'!$A$15:$V$42,$G$3,FALSE),"")</f>
        <v>0</v>
      </c>
      <c r="H49">
        <f>+VLOOKUP($A49,'1g -izabrana lica u pravosuđu'!$A$15:$V$42,H$3,FALSE)</f>
        <v>0</v>
      </c>
      <c r="I49">
        <f>+VLOOKUP($A49,'1g -izabrana lica u pravosuđu'!$A$15:$V$42,I$3,FALSE)</f>
        <v>0</v>
      </c>
      <c r="J49">
        <f>+VLOOKUP($A49,'1g -izabrana lica u pravosuđu'!$A$15:$V$42,J$3,FALSE)</f>
        <v>0</v>
      </c>
      <c r="T49" s="47">
        <f>+VLOOKUP($A49,'1g -izabrana lica u pravosuđu'!$A$15:$V$42,T$3,FALSE)</f>
        <v>0</v>
      </c>
      <c r="U49" s="47"/>
      <c r="V49" s="47">
        <f t="shared" si="0"/>
        <v>0</v>
      </c>
      <c r="W49" s="47">
        <f>+VLOOKUP($A49,'1g -izabrana lica u pravosuđu'!$A$15:$V$42,W$3,FALSE)</f>
        <v>0</v>
      </c>
      <c r="X49" s="47">
        <f>+VLOOKUP($A49,'1g -izabrana lica u pravosuđu'!$A$15:$V$42,X$3,FALSE)</f>
        <v>0</v>
      </c>
      <c r="Y49" s="47">
        <f>+VLOOKUP($A49,'1g -izabrana lica u pravosuđu'!$A$15:$V$42,Y$3,FALSE)</f>
        <v>0</v>
      </c>
      <c r="Z49" s="47"/>
      <c r="AA49" s="47">
        <f t="shared" si="1"/>
        <v>0</v>
      </c>
      <c r="AB49" s="47">
        <f>+VLOOKUP($A49,'1g -izabrana lica u pravosuđu'!$A$15:$V$42,AB$3,FALSE)</f>
        <v>0</v>
      </c>
      <c r="AC49" s="47">
        <f>+VLOOKUP($A49,'1g -izabrana lica u pravosuđu'!$A$15:$V$42,AC$3,FALSE)</f>
        <v>0</v>
      </c>
      <c r="AD49" s="47">
        <f>+VLOOKUP($A49,'1g -izabrana lica u pravosuđu'!$A$15:$V$42,AD$3,FALSE)</f>
        <v>0</v>
      </c>
      <c r="AE49" s="47"/>
      <c r="AF49" s="47">
        <f t="shared" si="2"/>
        <v>0</v>
      </c>
      <c r="AG49" s="47">
        <f>+VLOOKUP($A49,'1g -izabrana lica u pravosuđu'!$A$15:$V$42,AG$3,FALSE)</f>
        <v>0</v>
      </c>
      <c r="AH49" s="47">
        <f>+VLOOKUP($A49,'1g -izabrana lica u pravosuđu'!$A$15:$V$42,AH$3,FALSE)</f>
        <v>0</v>
      </c>
      <c r="AI49" s="47">
        <f t="shared" si="3"/>
        <v>0</v>
      </c>
      <c r="AJ49" s="47">
        <f t="shared" si="4"/>
        <v>0</v>
      </c>
      <c r="AK49" s="47">
        <f>+IFERROR(AI49*(100+'1g -izabrana lica u pravosuđu'!$D$6)/100,"")</f>
        <v>0</v>
      </c>
      <c r="AL49" s="47">
        <f>+IFERROR(AJ49*(100+'1g -izabrana lica u pravosuđu'!$D$6)/100,"")</f>
        <v>0</v>
      </c>
    </row>
    <row r="50" spans="1:38" x14ac:dyDescent="0.2">
      <c r="A50">
        <f>+IF(MAX(A$5:A49)+1&lt;=A$1,A49+1,0)</f>
        <v>0</v>
      </c>
      <c r="B50" s="276">
        <f t="shared" si="5"/>
        <v>0</v>
      </c>
      <c r="C50">
        <f t="shared" si="6"/>
        <v>0</v>
      </c>
      <c r="D50" s="276">
        <f t="shared" si="7"/>
        <v>0</v>
      </c>
      <c r="E50">
        <f>IF(A50=0,0,+VLOOKUP($A50,'1g -izabrana lica u pravosuđu'!$A$16:$V$43,$E$3,FALSE))</f>
        <v>0</v>
      </c>
      <c r="G50">
        <f>+_xlfn.IFNA(VLOOKUP($A50,'1g -izabrana lica u pravosuđu'!$A$15:$V$42,$G$3,FALSE),"")</f>
        <v>0</v>
      </c>
      <c r="H50">
        <f>+VLOOKUP($A50,'1g -izabrana lica u pravosuđu'!$A$15:$V$42,H$3,FALSE)</f>
        <v>0</v>
      </c>
      <c r="I50">
        <f>+VLOOKUP($A50,'1g -izabrana lica u pravosuđu'!$A$15:$V$42,I$3,FALSE)</f>
        <v>0</v>
      </c>
      <c r="J50">
        <f>+VLOOKUP($A50,'1g -izabrana lica u pravosuđu'!$A$15:$V$42,J$3,FALSE)</f>
        <v>0</v>
      </c>
      <c r="T50" s="47">
        <f>+VLOOKUP($A50,'1g -izabrana lica u pravosuđu'!$A$15:$V$42,T$3,FALSE)</f>
        <v>0</v>
      </c>
      <c r="U50" s="47"/>
      <c r="V50" s="47">
        <f t="shared" si="0"/>
        <v>0</v>
      </c>
      <c r="W50" s="47">
        <f>+VLOOKUP($A50,'1g -izabrana lica u pravosuđu'!$A$15:$V$42,W$3,FALSE)</f>
        <v>0</v>
      </c>
      <c r="X50" s="47">
        <f>+VLOOKUP($A50,'1g -izabrana lica u pravosuđu'!$A$15:$V$42,X$3,FALSE)</f>
        <v>0</v>
      </c>
      <c r="Y50" s="47">
        <f>+VLOOKUP($A50,'1g -izabrana lica u pravosuđu'!$A$15:$V$42,Y$3,FALSE)</f>
        <v>0</v>
      </c>
      <c r="Z50" s="47"/>
      <c r="AA50" s="47">
        <f t="shared" si="1"/>
        <v>0</v>
      </c>
      <c r="AB50" s="47">
        <f>+VLOOKUP($A50,'1g -izabrana lica u pravosuđu'!$A$15:$V$42,AB$3,FALSE)</f>
        <v>0</v>
      </c>
      <c r="AC50" s="47">
        <f>+VLOOKUP($A50,'1g -izabrana lica u pravosuđu'!$A$15:$V$42,AC$3,FALSE)</f>
        <v>0</v>
      </c>
      <c r="AD50" s="47">
        <f>+VLOOKUP($A50,'1g -izabrana lica u pravosuđu'!$A$15:$V$42,AD$3,FALSE)</f>
        <v>0</v>
      </c>
      <c r="AE50" s="47"/>
      <c r="AF50" s="47">
        <f t="shared" si="2"/>
        <v>0</v>
      </c>
      <c r="AG50" s="47">
        <f>+VLOOKUP($A50,'1g -izabrana lica u pravosuđu'!$A$15:$V$42,AG$3,FALSE)</f>
        <v>0</v>
      </c>
      <c r="AH50" s="47">
        <f>+VLOOKUP($A50,'1g -izabrana lica u pravosuđu'!$A$15:$V$42,AH$3,FALSE)</f>
        <v>0</v>
      </c>
      <c r="AI50" s="47">
        <f t="shared" si="3"/>
        <v>0</v>
      </c>
      <c r="AJ50" s="47">
        <f t="shared" si="4"/>
        <v>0</v>
      </c>
      <c r="AK50" s="47">
        <f>+IFERROR(AI50*(100+'1g -izabrana lica u pravosuđu'!$D$6)/100,"")</f>
        <v>0</v>
      </c>
      <c r="AL50" s="47">
        <f>+IFERROR(AJ50*(100+'1g -izabrana lica u pravosuđu'!$D$6)/100,"")</f>
        <v>0</v>
      </c>
    </row>
    <row r="51" spans="1:38" x14ac:dyDescent="0.2">
      <c r="A51">
        <f>+IF(MAX(A$5:A50)+1&lt;=A$1,A50+1,0)</f>
        <v>0</v>
      </c>
      <c r="B51" s="276">
        <f t="shared" si="5"/>
        <v>0</v>
      </c>
      <c r="C51">
        <f t="shared" si="6"/>
        <v>0</v>
      </c>
      <c r="D51" s="276">
        <f t="shared" si="7"/>
        <v>0</v>
      </c>
      <c r="E51">
        <f>IF(A51=0,0,+VLOOKUP($A51,'1g -izabrana lica u pravosuđu'!$A$16:$V$43,$E$3,FALSE))</f>
        <v>0</v>
      </c>
      <c r="G51">
        <f>+_xlfn.IFNA(VLOOKUP($A51,'1g -izabrana lica u pravosuđu'!$A$15:$V$42,$G$3,FALSE),"")</f>
        <v>0</v>
      </c>
      <c r="H51">
        <f>+VLOOKUP($A51,'1g -izabrana lica u pravosuđu'!$A$15:$V$42,H$3,FALSE)</f>
        <v>0</v>
      </c>
      <c r="I51">
        <f>+VLOOKUP($A51,'1g -izabrana lica u pravosuđu'!$A$15:$V$42,I$3,FALSE)</f>
        <v>0</v>
      </c>
      <c r="J51">
        <f>+VLOOKUP($A51,'1g -izabrana lica u pravosuđu'!$A$15:$V$42,J$3,FALSE)</f>
        <v>0</v>
      </c>
      <c r="T51" s="47">
        <f>+VLOOKUP($A51,'1g -izabrana lica u pravosuđu'!$A$15:$V$42,T$3,FALSE)</f>
        <v>0</v>
      </c>
      <c r="U51" s="47"/>
      <c r="V51" s="47">
        <f t="shared" si="0"/>
        <v>0</v>
      </c>
      <c r="W51" s="47">
        <f>+VLOOKUP($A51,'1g -izabrana lica u pravosuđu'!$A$15:$V$42,W$3,FALSE)</f>
        <v>0</v>
      </c>
      <c r="X51" s="47">
        <f>+VLOOKUP($A51,'1g -izabrana lica u pravosuđu'!$A$15:$V$42,X$3,FALSE)</f>
        <v>0</v>
      </c>
      <c r="Y51" s="47">
        <f>+VLOOKUP($A51,'1g -izabrana lica u pravosuđu'!$A$15:$V$42,Y$3,FALSE)</f>
        <v>0</v>
      </c>
      <c r="Z51" s="47"/>
      <c r="AA51" s="47">
        <f t="shared" si="1"/>
        <v>0</v>
      </c>
      <c r="AB51" s="47">
        <f>+VLOOKUP($A51,'1g -izabrana lica u pravosuđu'!$A$15:$V$42,AB$3,FALSE)</f>
        <v>0</v>
      </c>
      <c r="AC51" s="47">
        <f>+VLOOKUP($A51,'1g -izabrana lica u pravosuđu'!$A$15:$V$42,AC$3,FALSE)</f>
        <v>0</v>
      </c>
      <c r="AD51" s="47">
        <f>+VLOOKUP($A51,'1g -izabrana lica u pravosuđu'!$A$15:$V$42,AD$3,FALSE)</f>
        <v>0</v>
      </c>
      <c r="AE51" s="47"/>
      <c r="AF51" s="47">
        <f t="shared" si="2"/>
        <v>0</v>
      </c>
      <c r="AG51" s="47">
        <f>+VLOOKUP($A51,'1g -izabrana lica u pravosuđu'!$A$15:$V$42,AG$3,FALSE)</f>
        <v>0</v>
      </c>
      <c r="AH51" s="47">
        <f>+VLOOKUP($A51,'1g -izabrana lica u pravosuđu'!$A$15:$V$42,AH$3,FALSE)</f>
        <v>0</v>
      </c>
      <c r="AI51" s="47">
        <f t="shared" si="3"/>
        <v>0</v>
      </c>
      <c r="AJ51" s="47">
        <f t="shared" si="4"/>
        <v>0</v>
      </c>
      <c r="AK51" s="47">
        <f>+IFERROR(AI51*(100+'1g -izabrana lica u pravosuđu'!$D$6)/100,"")</f>
        <v>0</v>
      </c>
      <c r="AL51" s="47">
        <f>+IFERROR(AJ51*(100+'1g -izabrana lica u pravosuđu'!$D$6)/100,"")</f>
        <v>0</v>
      </c>
    </row>
    <row r="52" spans="1:38" x14ac:dyDescent="0.2">
      <c r="A52">
        <f>+IF(MAX(A$5:A51)+1&lt;=A$1,A51+1,0)</f>
        <v>0</v>
      </c>
      <c r="B52" s="276">
        <f t="shared" si="5"/>
        <v>0</v>
      </c>
      <c r="C52">
        <f t="shared" si="6"/>
        <v>0</v>
      </c>
      <c r="D52" s="276">
        <f t="shared" si="7"/>
        <v>0</v>
      </c>
      <c r="E52">
        <f>IF(A52=0,0,+VLOOKUP($A52,'1g -izabrana lica u pravosuđu'!$A$16:$V$43,$E$3,FALSE))</f>
        <v>0</v>
      </c>
      <c r="G52">
        <f>+_xlfn.IFNA(VLOOKUP($A52,'1g -izabrana lica u pravosuđu'!$A$15:$V$42,$G$3,FALSE),"")</f>
        <v>0</v>
      </c>
      <c r="H52">
        <f>+VLOOKUP($A52,'1g -izabrana lica u pravosuđu'!$A$15:$V$42,H$3,FALSE)</f>
        <v>0</v>
      </c>
      <c r="I52">
        <f>+VLOOKUP($A52,'1g -izabrana lica u pravosuđu'!$A$15:$V$42,I$3,FALSE)</f>
        <v>0</v>
      </c>
      <c r="J52">
        <f>+VLOOKUP($A52,'1g -izabrana lica u pravosuđu'!$A$15:$V$42,J$3,FALSE)</f>
        <v>0</v>
      </c>
      <c r="T52" s="47">
        <f>+VLOOKUP($A52,'1g -izabrana lica u pravosuđu'!$A$15:$V$42,T$3,FALSE)</f>
        <v>0</v>
      </c>
      <c r="U52" s="47"/>
      <c r="V52" s="47">
        <f t="shared" si="0"/>
        <v>0</v>
      </c>
      <c r="W52" s="47">
        <f>+VLOOKUP($A52,'1g -izabrana lica u pravosuđu'!$A$15:$V$42,W$3,FALSE)</f>
        <v>0</v>
      </c>
      <c r="X52" s="47">
        <f>+VLOOKUP($A52,'1g -izabrana lica u pravosuđu'!$A$15:$V$42,X$3,FALSE)</f>
        <v>0</v>
      </c>
      <c r="Y52" s="47">
        <f>+VLOOKUP($A52,'1g -izabrana lica u pravosuđu'!$A$15:$V$42,Y$3,FALSE)</f>
        <v>0</v>
      </c>
      <c r="Z52" s="47"/>
      <c r="AA52" s="47">
        <f t="shared" si="1"/>
        <v>0</v>
      </c>
      <c r="AB52" s="47">
        <f>+VLOOKUP($A52,'1g -izabrana lica u pravosuđu'!$A$15:$V$42,AB$3,FALSE)</f>
        <v>0</v>
      </c>
      <c r="AC52" s="47">
        <f>+VLOOKUP($A52,'1g -izabrana lica u pravosuđu'!$A$15:$V$42,AC$3,FALSE)</f>
        <v>0</v>
      </c>
      <c r="AD52" s="47">
        <f>+VLOOKUP($A52,'1g -izabrana lica u pravosuđu'!$A$15:$V$42,AD$3,FALSE)</f>
        <v>0</v>
      </c>
      <c r="AE52" s="47"/>
      <c r="AF52" s="47">
        <f t="shared" si="2"/>
        <v>0</v>
      </c>
      <c r="AG52" s="47">
        <f>+VLOOKUP($A52,'1g -izabrana lica u pravosuđu'!$A$15:$V$42,AG$3,FALSE)</f>
        <v>0</v>
      </c>
      <c r="AH52" s="47">
        <f>+VLOOKUP($A52,'1g -izabrana lica u pravosuđu'!$A$15:$V$42,AH$3,FALSE)</f>
        <v>0</v>
      </c>
      <c r="AI52" s="47">
        <f t="shared" si="3"/>
        <v>0</v>
      </c>
      <c r="AJ52" s="47">
        <f t="shared" si="4"/>
        <v>0</v>
      </c>
      <c r="AK52" s="47">
        <f>+IFERROR(AI52*(100+'1g -izabrana lica u pravosuđu'!$D$6)/100,"")</f>
        <v>0</v>
      </c>
      <c r="AL52" s="47">
        <f>+IFERROR(AJ52*(100+'1g -izabrana lica u pravosuđu'!$D$6)/100,"")</f>
        <v>0</v>
      </c>
    </row>
    <row r="53" spans="1:38" x14ac:dyDescent="0.2">
      <c r="A53">
        <f>+IF(MAX(A$5:A52)+1&lt;=A$1,A52+1,0)</f>
        <v>0</v>
      </c>
      <c r="B53" s="276">
        <f t="shared" si="5"/>
        <v>0</v>
      </c>
      <c r="C53">
        <f t="shared" si="6"/>
        <v>0</v>
      </c>
      <c r="D53" s="276">
        <f t="shared" si="7"/>
        <v>0</v>
      </c>
      <c r="E53">
        <f>IF(A53=0,0,+VLOOKUP($A53,'1g -izabrana lica u pravosuđu'!$A$16:$V$43,$E$3,FALSE))</f>
        <v>0</v>
      </c>
      <c r="G53">
        <f>+_xlfn.IFNA(VLOOKUP($A53,'1g -izabrana lica u pravosuđu'!$A$15:$V$42,$G$3,FALSE),"")</f>
        <v>0</v>
      </c>
      <c r="H53">
        <f>+VLOOKUP($A53,'1g -izabrana lica u pravosuđu'!$A$15:$V$42,H$3,FALSE)</f>
        <v>0</v>
      </c>
      <c r="I53">
        <f>+VLOOKUP($A53,'1g -izabrana lica u pravosuđu'!$A$15:$V$42,I$3,FALSE)</f>
        <v>0</v>
      </c>
      <c r="J53">
        <f>+VLOOKUP($A53,'1g -izabrana lica u pravosuđu'!$A$15:$V$42,J$3,FALSE)</f>
        <v>0</v>
      </c>
      <c r="T53" s="47">
        <f>+VLOOKUP($A53,'1g -izabrana lica u pravosuđu'!$A$15:$V$42,T$3,FALSE)</f>
        <v>0</v>
      </c>
      <c r="U53" s="47"/>
      <c r="V53" s="47">
        <f t="shared" si="0"/>
        <v>0</v>
      </c>
      <c r="W53" s="47">
        <f>+VLOOKUP($A53,'1g -izabrana lica u pravosuđu'!$A$15:$V$42,W$3,FALSE)</f>
        <v>0</v>
      </c>
      <c r="X53" s="47">
        <f>+VLOOKUP($A53,'1g -izabrana lica u pravosuđu'!$A$15:$V$42,X$3,FALSE)</f>
        <v>0</v>
      </c>
      <c r="Y53" s="47">
        <f>+VLOOKUP($A53,'1g -izabrana lica u pravosuđu'!$A$15:$V$42,Y$3,FALSE)</f>
        <v>0</v>
      </c>
      <c r="Z53" s="47"/>
      <c r="AA53" s="47">
        <f t="shared" si="1"/>
        <v>0</v>
      </c>
      <c r="AB53" s="47">
        <f>+VLOOKUP($A53,'1g -izabrana lica u pravosuđu'!$A$15:$V$42,AB$3,FALSE)</f>
        <v>0</v>
      </c>
      <c r="AC53" s="47">
        <f>+VLOOKUP($A53,'1g -izabrana lica u pravosuđu'!$A$15:$V$42,AC$3,FALSE)</f>
        <v>0</v>
      </c>
      <c r="AD53" s="47">
        <f>+VLOOKUP($A53,'1g -izabrana lica u pravosuđu'!$A$15:$V$42,AD$3,FALSE)</f>
        <v>0</v>
      </c>
      <c r="AE53" s="47"/>
      <c r="AF53" s="47">
        <f t="shared" si="2"/>
        <v>0</v>
      </c>
      <c r="AG53" s="47">
        <f>+VLOOKUP($A53,'1g -izabrana lica u pravosuđu'!$A$15:$V$42,AG$3,FALSE)</f>
        <v>0</v>
      </c>
      <c r="AH53" s="47">
        <f>+VLOOKUP($A53,'1g -izabrana lica u pravosuđu'!$A$15:$V$42,AH$3,FALSE)</f>
        <v>0</v>
      </c>
      <c r="AI53" s="47">
        <f t="shared" si="3"/>
        <v>0</v>
      </c>
      <c r="AJ53" s="47">
        <f t="shared" si="4"/>
        <v>0</v>
      </c>
      <c r="AK53" s="47">
        <f>+IFERROR(AI53*(100+'1g -izabrana lica u pravosuđu'!$D$6)/100,"")</f>
        <v>0</v>
      </c>
      <c r="AL53" s="47">
        <f>+IFERROR(AJ53*(100+'1g -izabrana lica u pravosuđu'!$D$6)/100,"")</f>
        <v>0</v>
      </c>
    </row>
    <row r="54" spans="1:38" x14ac:dyDescent="0.2">
      <c r="A54">
        <f>+IF(MAX(A$5:A53)+1&lt;=A$1,A53+1,0)</f>
        <v>0</v>
      </c>
      <c r="B54" s="276">
        <f t="shared" si="5"/>
        <v>0</v>
      </c>
      <c r="C54">
        <f t="shared" si="6"/>
        <v>0</v>
      </c>
      <c r="D54" s="276">
        <f t="shared" si="7"/>
        <v>0</v>
      </c>
      <c r="E54">
        <f>IF(A54=0,0,+VLOOKUP($A54,'1g -izabrana lica u pravosuđu'!$A$16:$V$43,$E$3,FALSE))</f>
        <v>0</v>
      </c>
      <c r="G54">
        <f>+_xlfn.IFNA(VLOOKUP($A54,'1g -izabrana lica u pravosuđu'!$A$15:$V$42,$G$3,FALSE),"")</f>
        <v>0</v>
      </c>
      <c r="H54">
        <f>+VLOOKUP($A54,'1g -izabrana lica u pravosuđu'!$A$15:$V$42,H$3,FALSE)</f>
        <v>0</v>
      </c>
      <c r="I54">
        <f>+VLOOKUP($A54,'1g -izabrana lica u pravosuđu'!$A$15:$V$42,I$3,FALSE)</f>
        <v>0</v>
      </c>
      <c r="J54">
        <f>+VLOOKUP($A54,'1g -izabrana lica u pravosuđu'!$A$15:$V$42,J$3,FALSE)</f>
        <v>0</v>
      </c>
      <c r="T54" s="47">
        <f>+VLOOKUP($A54,'1g -izabrana lica u pravosuđu'!$A$15:$V$42,T$3,FALSE)</f>
        <v>0</v>
      </c>
      <c r="U54" s="47"/>
      <c r="V54" s="47">
        <f t="shared" si="0"/>
        <v>0</v>
      </c>
      <c r="W54" s="47">
        <f>+VLOOKUP($A54,'1g -izabrana lica u pravosuđu'!$A$15:$V$42,W$3,FALSE)</f>
        <v>0</v>
      </c>
      <c r="X54" s="47">
        <f>+VLOOKUP($A54,'1g -izabrana lica u pravosuđu'!$A$15:$V$42,X$3,FALSE)</f>
        <v>0</v>
      </c>
      <c r="Y54" s="47">
        <f>+VLOOKUP($A54,'1g -izabrana lica u pravosuđu'!$A$15:$V$42,Y$3,FALSE)</f>
        <v>0</v>
      </c>
      <c r="Z54" s="47"/>
      <c r="AA54" s="47">
        <f t="shared" si="1"/>
        <v>0</v>
      </c>
      <c r="AB54" s="47">
        <f>+VLOOKUP($A54,'1g -izabrana lica u pravosuđu'!$A$15:$V$42,AB$3,FALSE)</f>
        <v>0</v>
      </c>
      <c r="AC54" s="47">
        <f>+VLOOKUP($A54,'1g -izabrana lica u pravosuđu'!$A$15:$V$42,AC$3,FALSE)</f>
        <v>0</v>
      </c>
      <c r="AD54" s="47">
        <f>+VLOOKUP($A54,'1g -izabrana lica u pravosuđu'!$A$15:$V$42,AD$3,FALSE)</f>
        <v>0</v>
      </c>
      <c r="AE54" s="47"/>
      <c r="AF54" s="47">
        <f t="shared" si="2"/>
        <v>0</v>
      </c>
      <c r="AG54" s="47">
        <f>+VLOOKUP($A54,'1g -izabrana lica u pravosuđu'!$A$15:$V$42,AG$3,FALSE)</f>
        <v>0</v>
      </c>
      <c r="AH54" s="47">
        <f>+VLOOKUP($A54,'1g -izabrana lica u pravosuđu'!$A$15:$V$42,AH$3,FALSE)</f>
        <v>0</v>
      </c>
      <c r="AI54" s="47">
        <f t="shared" si="3"/>
        <v>0</v>
      </c>
      <c r="AJ54" s="47">
        <f t="shared" si="4"/>
        <v>0</v>
      </c>
      <c r="AK54" s="47">
        <f>+IFERROR(AI54*(100+'1g -izabrana lica u pravosuđu'!$D$6)/100,"")</f>
        <v>0</v>
      </c>
      <c r="AL54" s="47">
        <f>+IFERROR(AJ54*(100+'1g -izabrana lica u pravosuđu'!$D$6)/100,"")</f>
        <v>0</v>
      </c>
    </row>
    <row r="55" spans="1:38" x14ac:dyDescent="0.2">
      <c r="A55">
        <f>+IF(MAX(A$5:A54)+1&lt;=A$1,A54+1,0)</f>
        <v>0</v>
      </c>
      <c r="B55" s="276">
        <f t="shared" si="5"/>
        <v>0</v>
      </c>
      <c r="C55">
        <f t="shared" si="6"/>
        <v>0</v>
      </c>
      <c r="D55" s="276">
        <f t="shared" si="7"/>
        <v>0</v>
      </c>
      <c r="E55">
        <f>IF(A55=0,0,+VLOOKUP($A55,'1g -izabrana lica u pravosuđu'!$A$16:$V$43,$E$3,FALSE))</f>
        <v>0</v>
      </c>
      <c r="G55">
        <f>+_xlfn.IFNA(VLOOKUP($A55,'1g -izabrana lica u pravosuđu'!$A$15:$V$42,$G$3,FALSE),"")</f>
        <v>0</v>
      </c>
      <c r="H55">
        <f>+VLOOKUP($A55,'1g -izabrana lica u pravosuđu'!$A$15:$V$42,H$3,FALSE)</f>
        <v>0</v>
      </c>
      <c r="I55">
        <f>+VLOOKUP($A55,'1g -izabrana lica u pravosuđu'!$A$15:$V$42,I$3,FALSE)</f>
        <v>0</v>
      </c>
      <c r="J55">
        <f>+VLOOKUP($A55,'1g -izabrana lica u pravosuđu'!$A$15:$V$42,J$3,FALSE)</f>
        <v>0</v>
      </c>
      <c r="T55" s="47">
        <f>+VLOOKUP($A55,'1g -izabrana lica u pravosuđu'!$A$15:$V$42,T$3,FALSE)</f>
        <v>0</v>
      </c>
      <c r="U55" s="47"/>
      <c r="V55" s="47">
        <f t="shared" si="0"/>
        <v>0</v>
      </c>
      <c r="W55" s="47">
        <f>+VLOOKUP($A55,'1g -izabrana lica u pravosuđu'!$A$15:$V$42,W$3,FALSE)</f>
        <v>0</v>
      </c>
      <c r="X55" s="47">
        <f>+VLOOKUP($A55,'1g -izabrana lica u pravosuđu'!$A$15:$V$42,X$3,FALSE)</f>
        <v>0</v>
      </c>
      <c r="Y55" s="47">
        <f>+VLOOKUP($A55,'1g -izabrana lica u pravosuđu'!$A$15:$V$42,Y$3,FALSE)</f>
        <v>0</v>
      </c>
      <c r="Z55" s="47"/>
      <c r="AA55" s="47">
        <f t="shared" si="1"/>
        <v>0</v>
      </c>
      <c r="AB55" s="47">
        <f>+VLOOKUP($A55,'1g -izabrana lica u pravosuđu'!$A$15:$V$42,AB$3,FALSE)</f>
        <v>0</v>
      </c>
      <c r="AC55" s="47">
        <f>+VLOOKUP($A55,'1g -izabrana lica u pravosuđu'!$A$15:$V$42,AC$3,FALSE)</f>
        <v>0</v>
      </c>
      <c r="AD55" s="47">
        <f>+VLOOKUP($A55,'1g -izabrana lica u pravosuđu'!$A$15:$V$42,AD$3,FALSE)</f>
        <v>0</v>
      </c>
      <c r="AE55" s="47"/>
      <c r="AF55" s="47">
        <f t="shared" si="2"/>
        <v>0</v>
      </c>
      <c r="AG55" s="47">
        <f>+VLOOKUP($A55,'1g -izabrana lica u pravosuđu'!$A$15:$V$42,AG$3,FALSE)</f>
        <v>0</v>
      </c>
      <c r="AH55" s="47">
        <f>+VLOOKUP($A55,'1g -izabrana lica u pravosuđu'!$A$15:$V$42,AH$3,FALSE)</f>
        <v>0</v>
      </c>
      <c r="AI55" s="47">
        <f t="shared" si="3"/>
        <v>0</v>
      </c>
      <c r="AJ55" s="47">
        <f t="shared" si="4"/>
        <v>0</v>
      </c>
      <c r="AK55" s="47">
        <f>+IFERROR(AI55*(100+'1g -izabrana lica u pravosuđu'!$D$6)/100,"")</f>
        <v>0</v>
      </c>
      <c r="AL55" s="47">
        <f>+IFERROR(AJ55*(100+'1g -izabrana lica u pravosuđu'!$D$6)/100,"")</f>
        <v>0</v>
      </c>
    </row>
    <row r="56" spans="1:38" x14ac:dyDescent="0.2">
      <c r="A56">
        <f>+IF(MAX(A$5:A55)+1&lt;=A$1,A55+1,0)</f>
        <v>0</v>
      </c>
      <c r="B56" s="276">
        <f t="shared" si="5"/>
        <v>0</v>
      </c>
      <c r="C56">
        <f t="shared" si="6"/>
        <v>0</v>
      </c>
      <c r="D56" s="276">
        <f t="shared" si="7"/>
        <v>0</v>
      </c>
      <c r="E56">
        <f>IF(A56=0,0,+VLOOKUP($A56,'1g -izabrana lica u pravosuđu'!$A$16:$V$43,$E$3,FALSE))</f>
        <v>0</v>
      </c>
      <c r="G56">
        <f>+_xlfn.IFNA(VLOOKUP($A56,'1g -izabrana lica u pravosuđu'!$A$15:$V$42,$G$3,FALSE),"")</f>
        <v>0</v>
      </c>
      <c r="H56">
        <f>+VLOOKUP($A56,'1g -izabrana lica u pravosuđu'!$A$15:$V$42,H$3,FALSE)</f>
        <v>0</v>
      </c>
      <c r="I56">
        <f>+VLOOKUP($A56,'1g -izabrana lica u pravosuđu'!$A$15:$V$42,I$3,FALSE)</f>
        <v>0</v>
      </c>
      <c r="J56">
        <f>+VLOOKUP($A56,'1g -izabrana lica u pravosuđu'!$A$15:$V$42,J$3,FALSE)</f>
        <v>0</v>
      </c>
      <c r="T56" s="47">
        <f>+VLOOKUP($A56,'1g -izabrana lica u pravosuđu'!$A$15:$V$42,T$3,FALSE)</f>
        <v>0</v>
      </c>
      <c r="U56" s="47"/>
      <c r="V56" s="47">
        <f t="shared" si="0"/>
        <v>0</v>
      </c>
      <c r="W56" s="47">
        <f>+VLOOKUP($A56,'1g -izabrana lica u pravosuđu'!$A$15:$V$42,W$3,FALSE)</f>
        <v>0</v>
      </c>
      <c r="X56" s="47">
        <f>+VLOOKUP($A56,'1g -izabrana lica u pravosuđu'!$A$15:$V$42,X$3,FALSE)</f>
        <v>0</v>
      </c>
      <c r="Y56" s="47">
        <f>+VLOOKUP($A56,'1g -izabrana lica u pravosuđu'!$A$15:$V$42,Y$3,FALSE)</f>
        <v>0</v>
      </c>
      <c r="Z56" s="47"/>
      <c r="AA56" s="47">
        <f t="shared" si="1"/>
        <v>0</v>
      </c>
      <c r="AB56" s="47">
        <f>+VLOOKUP($A56,'1g -izabrana lica u pravosuđu'!$A$15:$V$42,AB$3,FALSE)</f>
        <v>0</v>
      </c>
      <c r="AC56" s="47">
        <f>+VLOOKUP($A56,'1g -izabrana lica u pravosuđu'!$A$15:$V$42,AC$3,FALSE)</f>
        <v>0</v>
      </c>
      <c r="AD56" s="47">
        <f>+VLOOKUP($A56,'1g -izabrana lica u pravosuđu'!$A$15:$V$42,AD$3,FALSE)</f>
        <v>0</v>
      </c>
      <c r="AE56" s="47"/>
      <c r="AF56" s="47">
        <f t="shared" si="2"/>
        <v>0</v>
      </c>
      <c r="AG56" s="47">
        <f>+VLOOKUP($A56,'1g -izabrana lica u pravosuđu'!$A$15:$V$42,AG$3,FALSE)</f>
        <v>0</v>
      </c>
      <c r="AH56" s="47">
        <f>+VLOOKUP($A56,'1g -izabrana lica u pravosuđu'!$A$15:$V$42,AH$3,FALSE)</f>
        <v>0</v>
      </c>
      <c r="AI56" s="47">
        <f t="shared" si="3"/>
        <v>0</v>
      </c>
      <c r="AJ56" s="47">
        <f t="shared" si="4"/>
        <v>0</v>
      </c>
      <c r="AK56" s="47">
        <f>+IFERROR(AI56*(100+'1g -izabrana lica u pravosuđu'!$D$6)/100,"")</f>
        <v>0</v>
      </c>
      <c r="AL56" s="47">
        <f>+IFERROR(AJ56*(100+'1g -izabrana lica u pravosuđu'!$D$6)/100,"")</f>
        <v>0</v>
      </c>
    </row>
    <row r="57" spans="1:38" x14ac:dyDescent="0.2">
      <c r="A57">
        <f>+IF(MAX(A$5:A56)+1&lt;=A$1,A56+1,0)</f>
        <v>0</v>
      </c>
      <c r="B57" s="276">
        <f t="shared" si="5"/>
        <v>0</v>
      </c>
      <c r="C57">
        <f t="shared" si="6"/>
        <v>0</v>
      </c>
      <c r="D57" s="276">
        <f t="shared" si="7"/>
        <v>0</v>
      </c>
      <c r="E57">
        <f>IF(A57=0,0,+VLOOKUP($A57,'1g -izabrana lica u pravosuđu'!$A$16:$V$43,$E$3,FALSE))</f>
        <v>0</v>
      </c>
      <c r="G57">
        <f>+_xlfn.IFNA(VLOOKUP($A57,'1g -izabrana lica u pravosuđu'!$A$15:$V$42,$G$3,FALSE),"")</f>
        <v>0</v>
      </c>
      <c r="H57">
        <f>+VLOOKUP($A57,'1g -izabrana lica u pravosuđu'!$A$15:$V$42,H$3,FALSE)</f>
        <v>0</v>
      </c>
      <c r="I57">
        <f>+VLOOKUP($A57,'1g -izabrana lica u pravosuđu'!$A$15:$V$42,I$3,FALSE)</f>
        <v>0</v>
      </c>
      <c r="J57">
        <f>+VLOOKUP($A57,'1g -izabrana lica u pravosuđu'!$A$15:$V$42,J$3,FALSE)</f>
        <v>0</v>
      </c>
      <c r="T57" s="47">
        <f>+VLOOKUP($A57,'1g -izabrana lica u pravosuđu'!$A$15:$V$42,T$3,FALSE)</f>
        <v>0</v>
      </c>
      <c r="U57" s="47"/>
      <c r="V57" s="47">
        <f t="shared" si="0"/>
        <v>0</v>
      </c>
      <c r="W57" s="47">
        <f>+VLOOKUP($A57,'1g -izabrana lica u pravosuđu'!$A$15:$V$42,W$3,FALSE)</f>
        <v>0</v>
      </c>
      <c r="X57" s="47">
        <f>+VLOOKUP($A57,'1g -izabrana lica u pravosuđu'!$A$15:$V$42,X$3,FALSE)</f>
        <v>0</v>
      </c>
      <c r="Y57" s="47">
        <f>+VLOOKUP($A57,'1g -izabrana lica u pravosuđu'!$A$15:$V$42,Y$3,FALSE)</f>
        <v>0</v>
      </c>
      <c r="Z57" s="47"/>
      <c r="AA57" s="47">
        <f t="shared" si="1"/>
        <v>0</v>
      </c>
      <c r="AB57" s="47">
        <f>+VLOOKUP($A57,'1g -izabrana lica u pravosuđu'!$A$15:$V$42,AB$3,FALSE)</f>
        <v>0</v>
      </c>
      <c r="AC57" s="47">
        <f>+VLOOKUP($A57,'1g -izabrana lica u pravosuđu'!$A$15:$V$42,AC$3,FALSE)</f>
        <v>0</v>
      </c>
      <c r="AD57" s="47">
        <f>+VLOOKUP($A57,'1g -izabrana lica u pravosuđu'!$A$15:$V$42,AD$3,FALSE)</f>
        <v>0</v>
      </c>
      <c r="AE57" s="47"/>
      <c r="AF57" s="47">
        <f t="shared" si="2"/>
        <v>0</v>
      </c>
      <c r="AG57" s="47">
        <f>+VLOOKUP($A57,'1g -izabrana lica u pravosuđu'!$A$15:$V$42,AG$3,FALSE)</f>
        <v>0</v>
      </c>
      <c r="AH57" s="47">
        <f>+VLOOKUP($A57,'1g -izabrana lica u pravosuđu'!$A$15:$V$42,AH$3,FALSE)</f>
        <v>0</v>
      </c>
      <c r="AI57" s="47">
        <f t="shared" si="3"/>
        <v>0</v>
      </c>
      <c r="AJ57" s="47">
        <f t="shared" si="4"/>
        <v>0</v>
      </c>
      <c r="AK57" s="47">
        <f>+IFERROR(AI57*(100+'1g -izabrana lica u pravosuđu'!$D$6)/100,"")</f>
        <v>0</v>
      </c>
      <c r="AL57" s="47">
        <f>+IFERROR(AJ57*(100+'1g -izabrana lica u pravosuđu'!$D$6)/100,"")</f>
        <v>0</v>
      </c>
    </row>
    <row r="58" spans="1:38" x14ac:dyDescent="0.2">
      <c r="A58">
        <f>+IF(MAX(A$5:A57)+1&lt;=A$1,A57+1,0)</f>
        <v>0</v>
      </c>
      <c r="B58" s="276">
        <f t="shared" si="5"/>
        <v>0</v>
      </c>
      <c r="C58">
        <f t="shared" si="6"/>
        <v>0</v>
      </c>
      <c r="D58" s="276">
        <f t="shared" si="7"/>
        <v>0</v>
      </c>
      <c r="E58">
        <f>IF(A58=0,0,+VLOOKUP($A58,'1g -izabrana lica u pravosuđu'!$A$16:$V$43,$E$3,FALSE))</f>
        <v>0</v>
      </c>
      <c r="G58">
        <f>+_xlfn.IFNA(VLOOKUP($A58,'1g -izabrana lica u pravosuđu'!$A$15:$V$42,$G$3,FALSE),"")</f>
        <v>0</v>
      </c>
      <c r="H58">
        <f>+VLOOKUP($A58,'1g -izabrana lica u pravosuđu'!$A$15:$V$42,H$3,FALSE)</f>
        <v>0</v>
      </c>
      <c r="I58">
        <f>+VLOOKUP($A58,'1g -izabrana lica u pravosuđu'!$A$15:$V$42,I$3,FALSE)</f>
        <v>0</v>
      </c>
      <c r="J58">
        <f>+VLOOKUP($A58,'1g -izabrana lica u pravosuđu'!$A$15:$V$42,J$3,FALSE)</f>
        <v>0</v>
      </c>
      <c r="T58" s="47">
        <f>+VLOOKUP($A58,'1g -izabrana lica u pravosuđu'!$A$15:$V$42,T$3,FALSE)</f>
        <v>0</v>
      </c>
      <c r="U58" s="47"/>
      <c r="V58" s="47">
        <f t="shared" si="0"/>
        <v>0</v>
      </c>
      <c r="W58" s="47">
        <f>+VLOOKUP($A58,'1g -izabrana lica u pravosuđu'!$A$15:$V$42,W$3,FALSE)</f>
        <v>0</v>
      </c>
      <c r="X58" s="47">
        <f>+VLOOKUP($A58,'1g -izabrana lica u pravosuđu'!$A$15:$V$42,X$3,FALSE)</f>
        <v>0</v>
      </c>
      <c r="Y58" s="47">
        <f>+VLOOKUP($A58,'1g -izabrana lica u pravosuđu'!$A$15:$V$42,Y$3,FALSE)</f>
        <v>0</v>
      </c>
      <c r="Z58" s="47"/>
      <c r="AA58" s="47">
        <f t="shared" si="1"/>
        <v>0</v>
      </c>
      <c r="AB58" s="47">
        <f>+VLOOKUP($A58,'1g -izabrana lica u pravosuđu'!$A$15:$V$42,AB$3,FALSE)</f>
        <v>0</v>
      </c>
      <c r="AC58" s="47">
        <f>+VLOOKUP($A58,'1g -izabrana lica u pravosuđu'!$A$15:$V$42,AC$3,FALSE)</f>
        <v>0</v>
      </c>
      <c r="AD58" s="47">
        <f>+VLOOKUP($A58,'1g -izabrana lica u pravosuđu'!$A$15:$V$42,AD$3,FALSE)</f>
        <v>0</v>
      </c>
      <c r="AE58" s="47"/>
      <c r="AF58" s="47">
        <f t="shared" si="2"/>
        <v>0</v>
      </c>
      <c r="AG58" s="47">
        <f>+VLOOKUP($A58,'1g -izabrana lica u pravosuđu'!$A$15:$V$42,AG$3,FALSE)</f>
        <v>0</v>
      </c>
      <c r="AH58" s="47">
        <f>+VLOOKUP($A58,'1g -izabrana lica u pravosuđu'!$A$15:$V$42,AH$3,FALSE)</f>
        <v>0</v>
      </c>
      <c r="AI58" s="47">
        <f t="shared" si="3"/>
        <v>0</v>
      </c>
      <c r="AJ58" s="47">
        <f t="shared" si="4"/>
        <v>0</v>
      </c>
      <c r="AK58" s="47">
        <f>+IFERROR(AI58*(100+'1g -izabrana lica u pravosuđu'!$D$6)/100,"")</f>
        <v>0</v>
      </c>
      <c r="AL58" s="47">
        <f>+IFERROR(AJ58*(100+'1g -izabrana lica u pravosuđu'!$D$6)/100,"")</f>
        <v>0</v>
      </c>
    </row>
    <row r="59" spans="1:38" x14ac:dyDescent="0.2">
      <c r="A59">
        <f>+IF(MAX(A$5:A58)+1&lt;=A$1,A58+1,0)</f>
        <v>0</v>
      </c>
      <c r="B59" s="276">
        <f t="shared" si="5"/>
        <v>0</v>
      </c>
      <c r="C59">
        <f t="shared" si="6"/>
        <v>0</v>
      </c>
      <c r="D59" s="276">
        <f t="shared" si="7"/>
        <v>0</v>
      </c>
      <c r="E59">
        <f>IF(A59=0,0,+VLOOKUP($A59,'1g -izabrana lica u pravosuđu'!$A$16:$V$43,$E$3,FALSE))</f>
        <v>0</v>
      </c>
      <c r="G59">
        <f>+_xlfn.IFNA(VLOOKUP($A59,'1g -izabrana lica u pravosuđu'!$A$15:$V$42,$G$3,FALSE),"")</f>
        <v>0</v>
      </c>
      <c r="H59">
        <f>+VLOOKUP($A59,'1g -izabrana lica u pravosuđu'!$A$15:$V$42,H$3,FALSE)</f>
        <v>0</v>
      </c>
      <c r="I59">
        <f>+VLOOKUP($A59,'1g -izabrana lica u pravosuđu'!$A$15:$V$42,I$3,FALSE)</f>
        <v>0</v>
      </c>
      <c r="J59">
        <f>+VLOOKUP($A59,'1g -izabrana lica u pravosuđu'!$A$15:$V$42,J$3,FALSE)</f>
        <v>0</v>
      </c>
      <c r="T59" s="47">
        <f>+VLOOKUP($A59,'1g -izabrana lica u pravosuđu'!$A$15:$V$42,T$3,FALSE)</f>
        <v>0</v>
      </c>
      <c r="U59" s="47"/>
      <c r="V59" s="47">
        <f t="shared" si="0"/>
        <v>0</v>
      </c>
      <c r="W59" s="47">
        <f>+VLOOKUP($A59,'1g -izabrana lica u pravosuđu'!$A$15:$V$42,W$3,FALSE)</f>
        <v>0</v>
      </c>
      <c r="X59" s="47">
        <f>+VLOOKUP($A59,'1g -izabrana lica u pravosuđu'!$A$15:$V$42,X$3,FALSE)</f>
        <v>0</v>
      </c>
      <c r="Y59" s="47">
        <f>+VLOOKUP($A59,'1g -izabrana lica u pravosuđu'!$A$15:$V$42,Y$3,FALSE)</f>
        <v>0</v>
      </c>
      <c r="Z59" s="47"/>
      <c r="AA59" s="47">
        <f t="shared" si="1"/>
        <v>0</v>
      </c>
      <c r="AB59" s="47">
        <f>+VLOOKUP($A59,'1g -izabrana lica u pravosuđu'!$A$15:$V$42,AB$3,FALSE)</f>
        <v>0</v>
      </c>
      <c r="AC59" s="47">
        <f>+VLOOKUP($A59,'1g -izabrana lica u pravosuđu'!$A$15:$V$42,AC$3,FALSE)</f>
        <v>0</v>
      </c>
      <c r="AD59" s="47">
        <f>+VLOOKUP($A59,'1g -izabrana lica u pravosuđu'!$A$15:$V$42,AD$3,FALSE)</f>
        <v>0</v>
      </c>
      <c r="AE59" s="47"/>
      <c r="AF59" s="47">
        <f t="shared" si="2"/>
        <v>0</v>
      </c>
      <c r="AG59" s="47">
        <f>+VLOOKUP($A59,'1g -izabrana lica u pravosuđu'!$A$15:$V$42,AG$3,FALSE)</f>
        <v>0</v>
      </c>
      <c r="AH59" s="47">
        <f>+VLOOKUP($A59,'1g -izabrana lica u pravosuđu'!$A$15:$V$42,AH$3,FALSE)</f>
        <v>0</v>
      </c>
      <c r="AI59" s="47">
        <f t="shared" si="3"/>
        <v>0</v>
      </c>
      <c r="AJ59" s="47">
        <f t="shared" si="4"/>
        <v>0</v>
      </c>
      <c r="AK59" s="47">
        <f>+IFERROR(AI59*(100+'1g -izabrana lica u pravosuđu'!$D$6)/100,"")</f>
        <v>0</v>
      </c>
      <c r="AL59" s="47">
        <f>+IFERROR(AJ59*(100+'1g -izabrana lica u pravosuđu'!$D$6)/100,"")</f>
        <v>0</v>
      </c>
    </row>
    <row r="60" spans="1:38" x14ac:dyDescent="0.2">
      <c r="A60">
        <f>+IF(MAX(A$5:A59)+1&lt;=A$1,A59+1,0)</f>
        <v>0</v>
      </c>
      <c r="B60" s="276">
        <f t="shared" si="5"/>
        <v>0</v>
      </c>
      <c r="C60">
        <f t="shared" si="6"/>
        <v>0</v>
      </c>
      <c r="D60" s="276">
        <f t="shared" si="7"/>
        <v>0</v>
      </c>
      <c r="E60">
        <f>IF(A60=0,0,+VLOOKUP($A60,'1g -izabrana lica u pravosuđu'!$A$16:$V$43,$E$3,FALSE))</f>
        <v>0</v>
      </c>
      <c r="G60">
        <f>+_xlfn.IFNA(VLOOKUP($A60,'1g -izabrana lica u pravosuđu'!$A$15:$V$42,$G$3,FALSE),"")</f>
        <v>0</v>
      </c>
      <c r="H60">
        <f>+VLOOKUP($A60,'1g -izabrana lica u pravosuđu'!$A$15:$V$42,H$3,FALSE)</f>
        <v>0</v>
      </c>
      <c r="I60">
        <f>+VLOOKUP($A60,'1g -izabrana lica u pravosuđu'!$A$15:$V$42,I$3,FALSE)</f>
        <v>0</v>
      </c>
      <c r="J60">
        <f>+VLOOKUP($A60,'1g -izabrana lica u pravosuđu'!$A$15:$V$42,J$3,FALSE)</f>
        <v>0</v>
      </c>
      <c r="T60" s="47">
        <f>+VLOOKUP($A60,'1g -izabrana lica u pravosuđu'!$A$15:$V$42,T$3,FALSE)</f>
        <v>0</v>
      </c>
      <c r="U60" s="47"/>
      <c r="V60" s="47">
        <f t="shared" si="0"/>
        <v>0</v>
      </c>
      <c r="W60" s="47">
        <f>+VLOOKUP($A60,'1g -izabrana lica u pravosuđu'!$A$15:$V$42,W$3,FALSE)</f>
        <v>0</v>
      </c>
      <c r="X60" s="47">
        <f>+VLOOKUP($A60,'1g -izabrana lica u pravosuđu'!$A$15:$V$42,X$3,FALSE)</f>
        <v>0</v>
      </c>
      <c r="Y60" s="47">
        <f>+VLOOKUP($A60,'1g -izabrana lica u pravosuđu'!$A$15:$V$42,Y$3,FALSE)</f>
        <v>0</v>
      </c>
      <c r="Z60" s="47"/>
      <c r="AA60" s="47">
        <f t="shared" si="1"/>
        <v>0</v>
      </c>
      <c r="AB60" s="47">
        <f>+VLOOKUP($A60,'1g -izabrana lica u pravosuđu'!$A$15:$V$42,AB$3,FALSE)</f>
        <v>0</v>
      </c>
      <c r="AC60" s="47">
        <f>+VLOOKUP($A60,'1g -izabrana lica u pravosuđu'!$A$15:$V$42,AC$3,FALSE)</f>
        <v>0</v>
      </c>
      <c r="AD60" s="47">
        <f>+VLOOKUP($A60,'1g -izabrana lica u pravosuđu'!$A$15:$V$42,AD$3,FALSE)</f>
        <v>0</v>
      </c>
      <c r="AE60" s="47"/>
      <c r="AF60" s="47">
        <f t="shared" si="2"/>
        <v>0</v>
      </c>
      <c r="AG60" s="47">
        <f>+VLOOKUP($A60,'1g -izabrana lica u pravosuđu'!$A$15:$V$42,AG$3,FALSE)</f>
        <v>0</v>
      </c>
      <c r="AH60" s="47">
        <f>+VLOOKUP($A60,'1g -izabrana lica u pravosuđu'!$A$15:$V$42,AH$3,FALSE)</f>
        <v>0</v>
      </c>
      <c r="AI60" s="47">
        <f t="shared" si="3"/>
        <v>0</v>
      </c>
      <c r="AJ60" s="47">
        <f t="shared" si="4"/>
        <v>0</v>
      </c>
      <c r="AK60" s="47">
        <f>+IFERROR(AI60*(100+'1g -izabrana lica u pravosuđu'!$D$6)/100,"")</f>
        <v>0</v>
      </c>
      <c r="AL60" s="47">
        <f>+IFERROR(AJ60*(100+'1g -izabrana lica u pravosuđu'!$D$6)/100,"")</f>
        <v>0</v>
      </c>
    </row>
    <row r="61" spans="1:38" x14ac:dyDescent="0.2">
      <c r="A61">
        <f>+IF(MAX(A$5:A60)+1&lt;=A$1,A60+1,0)</f>
        <v>0</v>
      </c>
      <c r="B61" s="276">
        <f t="shared" si="5"/>
        <v>0</v>
      </c>
      <c r="C61">
        <f t="shared" si="6"/>
        <v>0</v>
      </c>
      <c r="D61" s="276">
        <f t="shared" si="7"/>
        <v>0</v>
      </c>
      <c r="E61">
        <f>IF(A61=0,0,+VLOOKUP($A61,'1g -izabrana lica u pravosuđu'!$A$16:$V$43,$E$3,FALSE))</f>
        <v>0</v>
      </c>
      <c r="G61">
        <f>+_xlfn.IFNA(VLOOKUP($A61,'1g -izabrana lica u pravosuđu'!$A$15:$V$42,$G$3,FALSE),"")</f>
        <v>0</v>
      </c>
      <c r="H61">
        <f>+VLOOKUP($A61,'1g -izabrana lica u pravosuđu'!$A$15:$V$42,H$3,FALSE)</f>
        <v>0</v>
      </c>
      <c r="I61">
        <f>+VLOOKUP($A61,'1g -izabrana lica u pravosuđu'!$A$15:$V$42,I$3,FALSE)</f>
        <v>0</v>
      </c>
      <c r="J61">
        <f>+VLOOKUP($A61,'1g -izabrana lica u pravosuđu'!$A$15:$V$42,J$3,FALSE)</f>
        <v>0</v>
      </c>
      <c r="T61" s="47">
        <f>+VLOOKUP($A61,'1g -izabrana lica u pravosuđu'!$A$15:$V$42,T$3,FALSE)</f>
        <v>0</v>
      </c>
      <c r="U61" s="47"/>
      <c r="V61" s="47">
        <f t="shared" si="0"/>
        <v>0</v>
      </c>
      <c r="W61" s="47">
        <f>+VLOOKUP($A61,'1g -izabrana lica u pravosuđu'!$A$15:$V$42,W$3,FALSE)</f>
        <v>0</v>
      </c>
      <c r="X61" s="47">
        <f>+VLOOKUP($A61,'1g -izabrana lica u pravosuđu'!$A$15:$V$42,X$3,FALSE)</f>
        <v>0</v>
      </c>
      <c r="Y61" s="47">
        <f>+VLOOKUP($A61,'1g -izabrana lica u pravosuđu'!$A$15:$V$42,Y$3,FALSE)</f>
        <v>0</v>
      </c>
      <c r="Z61" s="47"/>
      <c r="AA61" s="47">
        <f t="shared" si="1"/>
        <v>0</v>
      </c>
      <c r="AB61" s="47">
        <f>+VLOOKUP($A61,'1g -izabrana lica u pravosuđu'!$A$15:$V$42,AB$3,FALSE)</f>
        <v>0</v>
      </c>
      <c r="AC61" s="47">
        <f>+VLOOKUP($A61,'1g -izabrana lica u pravosuđu'!$A$15:$V$42,AC$3,FALSE)</f>
        <v>0</v>
      </c>
      <c r="AD61" s="47">
        <f>+VLOOKUP($A61,'1g -izabrana lica u pravosuđu'!$A$15:$V$42,AD$3,FALSE)</f>
        <v>0</v>
      </c>
      <c r="AE61" s="47"/>
      <c r="AF61" s="47">
        <f t="shared" si="2"/>
        <v>0</v>
      </c>
      <c r="AG61" s="47">
        <f>+VLOOKUP($A61,'1g -izabrana lica u pravosuđu'!$A$15:$V$42,AG$3,FALSE)</f>
        <v>0</v>
      </c>
      <c r="AH61" s="47">
        <f>+VLOOKUP($A61,'1g -izabrana lica u pravosuđu'!$A$15:$V$42,AH$3,FALSE)</f>
        <v>0</v>
      </c>
      <c r="AI61" s="47">
        <f t="shared" si="3"/>
        <v>0</v>
      </c>
      <c r="AJ61" s="47">
        <f t="shared" si="4"/>
        <v>0</v>
      </c>
      <c r="AK61" s="47">
        <f>+IFERROR(AI61*(100+'1g -izabrana lica u pravosuđu'!$D$6)/100,"")</f>
        <v>0</v>
      </c>
      <c r="AL61" s="47">
        <f>+IFERROR(AJ61*(100+'1g -izabrana lica u pravosuđu'!$D$6)/100,"")</f>
        <v>0</v>
      </c>
    </row>
    <row r="62" spans="1:38" x14ac:dyDescent="0.2">
      <c r="A62">
        <f>+IF(MAX(A$5:A61)+1&lt;=A$1,A61+1,0)</f>
        <v>0</v>
      </c>
      <c r="B62" s="276">
        <f t="shared" si="5"/>
        <v>0</v>
      </c>
      <c r="C62">
        <f t="shared" si="6"/>
        <v>0</v>
      </c>
      <c r="D62" s="276">
        <f t="shared" si="7"/>
        <v>0</v>
      </c>
      <c r="E62">
        <f>IF(A62=0,0,+VLOOKUP($A62,'1g -izabrana lica u pravosuđu'!$A$16:$V$43,$E$3,FALSE))</f>
        <v>0</v>
      </c>
      <c r="G62">
        <f>+_xlfn.IFNA(VLOOKUP($A62,'1g -izabrana lica u pravosuđu'!$A$15:$V$42,$G$3,FALSE),"")</f>
        <v>0</v>
      </c>
      <c r="H62">
        <f>+VLOOKUP($A62,'1g -izabrana lica u pravosuđu'!$A$15:$V$42,H$3,FALSE)</f>
        <v>0</v>
      </c>
      <c r="I62">
        <f>+VLOOKUP($A62,'1g -izabrana lica u pravosuđu'!$A$15:$V$42,I$3,FALSE)</f>
        <v>0</v>
      </c>
      <c r="J62">
        <f>+VLOOKUP($A62,'1g -izabrana lica u pravosuđu'!$A$15:$V$42,J$3,FALSE)</f>
        <v>0</v>
      </c>
      <c r="T62" s="47">
        <f>+VLOOKUP($A62,'1g -izabrana lica u pravosuđu'!$A$15:$V$42,T$3,FALSE)</f>
        <v>0</v>
      </c>
      <c r="U62" s="47"/>
      <c r="V62" s="47">
        <f t="shared" si="0"/>
        <v>0</v>
      </c>
      <c r="W62" s="47">
        <f>+VLOOKUP($A62,'1g -izabrana lica u pravosuđu'!$A$15:$V$42,W$3,FALSE)</f>
        <v>0</v>
      </c>
      <c r="X62" s="47">
        <f>+VLOOKUP($A62,'1g -izabrana lica u pravosuđu'!$A$15:$V$42,X$3,FALSE)</f>
        <v>0</v>
      </c>
      <c r="Y62" s="47">
        <f>+VLOOKUP($A62,'1g -izabrana lica u pravosuđu'!$A$15:$V$42,Y$3,FALSE)</f>
        <v>0</v>
      </c>
      <c r="Z62" s="47"/>
      <c r="AA62" s="47">
        <f t="shared" si="1"/>
        <v>0</v>
      </c>
      <c r="AB62" s="47">
        <f>+VLOOKUP($A62,'1g -izabrana lica u pravosuđu'!$A$15:$V$42,AB$3,FALSE)</f>
        <v>0</v>
      </c>
      <c r="AC62" s="47">
        <f>+VLOOKUP($A62,'1g -izabrana lica u pravosuđu'!$A$15:$V$42,AC$3,FALSE)</f>
        <v>0</v>
      </c>
      <c r="AD62" s="47">
        <f>+VLOOKUP($A62,'1g -izabrana lica u pravosuđu'!$A$15:$V$42,AD$3,FALSE)</f>
        <v>0</v>
      </c>
      <c r="AE62" s="47"/>
      <c r="AF62" s="47">
        <f t="shared" si="2"/>
        <v>0</v>
      </c>
      <c r="AG62" s="47">
        <f>+VLOOKUP($A62,'1g -izabrana lica u pravosuđu'!$A$15:$V$42,AG$3,FALSE)</f>
        <v>0</v>
      </c>
      <c r="AH62" s="47">
        <f>+VLOOKUP($A62,'1g -izabrana lica u pravosuđu'!$A$15:$V$42,AH$3,FALSE)</f>
        <v>0</v>
      </c>
      <c r="AI62" s="47">
        <f t="shared" si="3"/>
        <v>0</v>
      </c>
      <c r="AJ62" s="47">
        <f t="shared" si="4"/>
        <v>0</v>
      </c>
      <c r="AK62" s="47">
        <f>+IFERROR(AI62*(100+'1g -izabrana lica u pravosuđu'!$D$6)/100,"")</f>
        <v>0</v>
      </c>
      <c r="AL62" s="47">
        <f>+IFERROR(AJ62*(100+'1g -izabrana lica u pravosuđu'!$D$6)/100,"")</f>
        <v>0</v>
      </c>
    </row>
    <row r="63" spans="1:38" x14ac:dyDescent="0.2">
      <c r="A63">
        <f>+IF(MAX(A$5:A62)+1&lt;=A$1,A62+1,0)</f>
        <v>0</v>
      </c>
      <c r="B63" s="276">
        <f t="shared" si="5"/>
        <v>0</v>
      </c>
      <c r="C63">
        <f t="shared" si="6"/>
        <v>0</v>
      </c>
      <c r="D63" s="276">
        <f t="shared" si="7"/>
        <v>0</v>
      </c>
      <c r="E63">
        <f>IF(A63=0,0,+VLOOKUP($A63,'1g -izabrana lica u pravosuđu'!$A$16:$V$43,$E$3,FALSE))</f>
        <v>0</v>
      </c>
      <c r="G63">
        <f>+_xlfn.IFNA(VLOOKUP($A63,'1g -izabrana lica u pravosuđu'!$A$15:$V$42,$G$3,FALSE),"")</f>
        <v>0</v>
      </c>
      <c r="H63">
        <f>+VLOOKUP($A63,'1g -izabrana lica u pravosuđu'!$A$15:$V$42,H$3,FALSE)</f>
        <v>0</v>
      </c>
      <c r="I63">
        <f>+VLOOKUP($A63,'1g -izabrana lica u pravosuđu'!$A$15:$V$42,I$3,FALSE)</f>
        <v>0</v>
      </c>
      <c r="J63">
        <f>+VLOOKUP($A63,'1g -izabrana lica u pravosuđu'!$A$15:$V$42,J$3,FALSE)</f>
        <v>0</v>
      </c>
      <c r="T63" s="47">
        <f>+VLOOKUP($A63,'1g -izabrana lica u pravosuđu'!$A$15:$V$42,T$3,FALSE)</f>
        <v>0</v>
      </c>
      <c r="U63" s="47"/>
      <c r="V63" s="47">
        <f t="shared" si="0"/>
        <v>0</v>
      </c>
      <c r="W63" s="47">
        <f>+VLOOKUP($A63,'1g -izabrana lica u pravosuđu'!$A$15:$V$42,W$3,FALSE)</f>
        <v>0</v>
      </c>
      <c r="X63" s="47">
        <f>+VLOOKUP($A63,'1g -izabrana lica u pravosuđu'!$A$15:$V$42,X$3,FALSE)</f>
        <v>0</v>
      </c>
      <c r="Y63" s="47">
        <f>+VLOOKUP($A63,'1g -izabrana lica u pravosuđu'!$A$15:$V$42,Y$3,FALSE)</f>
        <v>0</v>
      </c>
      <c r="Z63" s="47"/>
      <c r="AA63" s="47">
        <f t="shared" si="1"/>
        <v>0</v>
      </c>
      <c r="AB63" s="47">
        <f>+VLOOKUP($A63,'1g -izabrana lica u pravosuđu'!$A$15:$V$42,AB$3,FALSE)</f>
        <v>0</v>
      </c>
      <c r="AC63" s="47">
        <f>+VLOOKUP($A63,'1g -izabrana lica u pravosuđu'!$A$15:$V$42,AC$3,FALSE)</f>
        <v>0</v>
      </c>
      <c r="AD63" s="47">
        <f>+VLOOKUP($A63,'1g -izabrana lica u pravosuđu'!$A$15:$V$42,AD$3,FALSE)</f>
        <v>0</v>
      </c>
      <c r="AE63" s="47"/>
      <c r="AF63" s="47">
        <f t="shared" si="2"/>
        <v>0</v>
      </c>
      <c r="AG63" s="47">
        <f>+VLOOKUP($A63,'1g -izabrana lica u pravosuđu'!$A$15:$V$42,AG$3,FALSE)</f>
        <v>0</v>
      </c>
      <c r="AH63" s="47">
        <f>+VLOOKUP($A63,'1g -izabrana lica u pravosuđu'!$A$15:$V$42,AH$3,FALSE)</f>
        <v>0</v>
      </c>
      <c r="AI63" s="47">
        <f t="shared" si="3"/>
        <v>0</v>
      </c>
      <c r="AJ63" s="47">
        <f t="shared" si="4"/>
        <v>0</v>
      </c>
      <c r="AK63" s="47">
        <f>+IFERROR(AI63*(100+'1g -izabrana lica u pravosuđu'!$D$6)/100,"")</f>
        <v>0</v>
      </c>
      <c r="AL63" s="47">
        <f>+IFERROR(AJ63*(100+'1g -izabrana lica u pravosuđu'!$D$6)/100,"")</f>
        <v>0</v>
      </c>
    </row>
    <row r="64" spans="1:38" x14ac:dyDescent="0.2">
      <c r="A64">
        <f>+IF(MAX(A$5:A63)+1&lt;=A$1,A63+1,0)</f>
        <v>0</v>
      </c>
      <c r="B64" s="276">
        <f t="shared" si="5"/>
        <v>0</v>
      </c>
      <c r="C64">
        <f t="shared" si="6"/>
        <v>0</v>
      </c>
      <c r="D64" s="276">
        <f t="shared" si="7"/>
        <v>0</v>
      </c>
      <c r="E64">
        <f>IF(A64=0,0,+VLOOKUP($A64,'1g -izabrana lica u pravosuđu'!$A$16:$V$43,$E$3,FALSE))</f>
        <v>0</v>
      </c>
      <c r="G64">
        <f>+_xlfn.IFNA(VLOOKUP($A64,'1g -izabrana lica u pravosuđu'!$A$15:$V$42,$G$3,FALSE),"")</f>
        <v>0</v>
      </c>
      <c r="H64">
        <f>+VLOOKUP($A64,'1g -izabrana lica u pravosuđu'!$A$15:$V$42,H$3,FALSE)</f>
        <v>0</v>
      </c>
      <c r="I64">
        <f>+VLOOKUP($A64,'1g -izabrana lica u pravosuđu'!$A$15:$V$42,I$3,FALSE)</f>
        <v>0</v>
      </c>
      <c r="J64">
        <f>+VLOOKUP($A64,'1g -izabrana lica u pravosuđu'!$A$15:$V$42,J$3,FALSE)</f>
        <v>0</v>
      </c>
      <c r="T64" s="47">
        <f>+VLOOKUP($A64,'1g -izabrana lica u pravosuđu'!$A$15:$V$42,T$3,FALSE)</f>
        <v>0</v>
      </c>
      <c r="U64" s="47"/>
      <c r="V64" s="47">
        <f t="shared" si="0"/>
        <v>0</v>
      </c>
      <c r="W64" s="47">
        <f>+VLOOKUP($A64,'1g -izabrana lica u pravosuđu'!$A$15:$V$42,W$3,FALSE)</f>
        <v>0</v>
      </c>
      <c r="X64" s="47">
        <f>+VLOOKUP($A64,'1g -izabrana lica u pravosuđu'!$A$15:$V$42,X$3,FALSE)</f>
        <v>0</v>
      </c>
      <c r="Y64" s="47">
        <f>+VLOOKUP($A64,'1g -izabrana lica u pravosuđu'!$A$15:$V$42,Y$3,FALSE)</f>
        <v>0</v>
      </c>
      <c r="Z64" s="47"/>
      <c r="AA64" s="47">
        <f t="shared" si="1"/>
        <v>0</v>
      </c>
      <c r="AB64" s="47">
        <f>+VLOOKUP($A64,'1g -izabrana lica u pravosuđu'!$A$15:$V$42,AB$3,FALSE)</f>
        <v>0</v>
      </c>
      <c r="AC64" s="47">
        <f>+VLOOKUP($A64,'1g -izabrana lica u pravosuđu'!$A$15:$V$42,AC$3,FALSE)</f>
        <v>0</v>
      </c>
      <c r="AD64" s="47">
        <f>+VLOOKUP($A64,'1g -izabrana lica u pravosuđu'!$A$15:$V$42,AD$3,FALSE)</f>
        <v>0</v>
      </c>
      <c r="AE64" s="47"/>
      <c r="AF64" s="47">
        <f t="shared" si="2"/>
        <v>0</v>
      </c>
      <c r="AG64" s="47">
        <f>+VLOOKUP($A64,'1g -izabrana lica u pravosuđu'!$A$15:$V$42,AG$3,FALSE)</f>
        <v>0</v>
      </c>
      <c r="AH64" s="47">
        <f>+VLOOKUP($A64,'1g -izabrana lica u pravosuđu'!$A$15:$V$42,AH$3,FALSE)</f>
        <v>0</v>
      </c>
      <c r="AI64" s="47">
        <f t="shared" si="3"/>
        <v>0</v>
      </c>
      <c r="AJ64" s="47">
        <f t="shared" si="4"/>
        <v>0</v>
      </c>
      <c r="AK64" s="47">
        <f>+IFERROR(AI64*(100+'1g -izabrana lica u pravosuđu'!$D$6)/100,"")</f>
        <v>0</v>
      </c>
      <c r="AL64" s="47">
        <f>+IFERROR(AJ64*(100+'1g -izabrana lica u pravosuđu'!$D$6)/100,"")</f>
        <v>0</v>
      </c>
    </row>
    <row r="65" spans="1:38" x14ac:dyDescent="0.2">
      <c r="A65">
        <f>+IF(MAX(A$5:A64)+1&lt;=A$1,A64+1,0)</f>
        <v>0</v>
      </c>
      <c r="B65" s="276">
        <f t="shared" si="5"/>
        <v>0</v>
      </c>
      <c r="C65">
        <f t="shared" si="6"/>
        <v>0</v>
      </c>
      <c r="D65" s="276">
        <f t="shared" si="7"/>
        <v>0</v>
      </c>
      <c r="E65">
        <f>IF(A65=0,0,+VLOOKUP($A65,'1g -izabrana lica u pravosuđu'!$A$16:$V$43,$E$3,FALSE))</f>
        <v>0</v>
      </c>
      <c r="G65">
        <f>+_xlfn.IFNA(VLOOKUP($A65,'1g -izabrana lica u pravosuđu'!$A$15:$V$42,$G$3,FALSE),"")</f>
        <v>0</v>
      </c>
      <c r="H65">
        <f>+VLOOKUP($A65,'1g -izabrana lica u pravosuđu'!$A$15:$V$42,H$3,FALSE)</f>
        <v>0</v>
      </c>
      <c r="I65">
        <f>+VLOOKUP($A65,'1g -izabrana lica u pravosuđu'!$A$15:$V$42,I$3,FALSE)</f>
        <v>0</v>
      </c>
      <c r="J65">
        <f>+VLOOKUP($A65,'1g -izabrana lica u pravosuđu'!$A$15:$V$42,J$3,FALSE)</f>
        <v>0</v>
      </c>
      <c r="T65" s="47">
        <f>+VLOOKUP($A65,'1g -izabrana lica u pravosuđu'!$A$15:$V$42,T$3,FALSE)</f>
        <v>0</v>
      </c>
      <c r="U65" s="47"/>
      <c r="V65" s="47">
        <f t="shared" si="0"/>
        <v>0</v>
      </c>
      <c r="W65" s="47">
        <f>+VLOOKUP($A65,'1g -izabrana lica u pravosuđu'!$A$15:$V$42,W$3,FALSE)</f>
        <v>0</v>
      </c>
      <c r="X65" s="47">
        <f>+VLOOKUP($A65,'1g -izabrana lica u pravosuđu'!$A$15:$V$42,X$3,FALSE)</f>
        <v>0</v>
      </c>
      <c r="Y65" s="47">
        <f>+VLOOKUP($A65,'1g -izabrana lica u pravosuđu'!$A$15:$V$42,Y$3,FALSE)</f>
        <v>0</v>
      </c>
      <c r="Z65" s="47"/>
      <c r="AA65" s="47">
        <f t="shared" si="1"/>
        <v>0</v>
      </c>
      <c r="AB65" s="47">
        <f>+VLOOKUP($A65,'1g -izabrana lica u pravosuđu'!$A$15:$V$42,AB$3,FALSE)</f>
        <v>0</v>
      </c>
      <c r="AC65" s="47">
        <f>+VLOOKUP($A65,'1g -izabrana lica u pravosuđu'!$A$15:$V$42,AC$3,FALSE)</f>
        <v>0</v>
      </c>
      <c r="AD65" s="47">
        <f>+VLOOKUP($A65,'1g -izabrana lica u pravosuđu'!$A$15:$V$42,AD$3,FALSE)</f>
        <v>0</v>
      </c>
      <c r="AE65" s="47"/>
      <c r="AF65" s="47">
        <f t="shared" si="2"/>
        <v>0</v>
      </c>
      <c r="AG65" s="47">
        <f>+VLOOKUP($A65,'1g -izabrana lica u pravosuđu'!$A$15:$V$42,AG$3,FALSE)</f>
        <v>0</v>
      </c>
      <c r="AH65" s="47">
        <f>+VLOOKUP($A65,'1g -izabrana lica u pravosuđu'!$A$15:$V$42,AH$3,FALSE)</f>
        <v>0</v>
      </c>
      <c r="AI65" s="47">
        <f t="shared" si="3"/>
        <v>0</v>
      </c>
      <c r="AJ65" s="47">
        <f t="shared" si="4"/>
        <v>0</v>
      </c>
      <c r="AK65" s="47">
        <f>+IFERROR(AI65*(100+'1g -izabrana lica u pravosuđu'!$D$6)/100,"")</f>
        <v>0</v>
      </c>
      <c r="AL65" s="47">
        <f>+IFERROR(AJ65*(100+'1g -izabrana lica u pravosuđu'!$D$6)/100,"")</f>
        <v>0</v>
      </c>
    </row>
    <row r="66" spans="1:38" x14ac:dyDescent="0.2">
      <c r="A66">
        <f>+IF(MAX(A$5:A65)+1&lt;=A$1,A65+1,0)</f>
        <v>0</v>
      </c>
      <c r="B66" s="276">
        <f t="shared" si="5"/>
        <v>0</v>
      </c>
      <c r="C66">
        <f t="shared" si="6"/>
        <v>0</v>
      </c>
      <c r="D66" s="276">
        <f t="shared" si="7"/>
        <v>0</v>
      </c>
      <c r="E66">
        <f>IF(A66=0,0,+VLOOKUP($A66,'1g -izabrana lica u pravosuđu'!$A$16:$V$43,$E$3,FALSE))</f>
        <v>0</v>
      </c>
      <c r="G66">
        <f>+_xlfn.IFNA(VLOOKUP($A66,'1g -izabrana lica u pravosuđu'!$A$15:$V$42,$G$3,FALSE),"")</f>
        <v>0</v>
      </c>
      <c r="H66">
        <f>+VLOOKUP($A66,'1g -izabrana lica u pravosuđu'!$A$15:$V$42,H$3,FALSE)</f>
        <v>0</v>
      </c>
      <c r="I66">
        <f>+VLOOKUP($A66,'1g -izabrana lica u pravosuđu'!$A$15:$V$42,I$3,FALSE)</f>
        <v>0</v>
      </c>
      <c r="J66">
        <f>+VLOOKUP($A66,'1g -izabrana lica u pravosuđu'!$A$15:$V$42,J$3,FALSE)</f>
        <v>0</v>
      </c>
      <c r="T66" s="47">
        <f>+VLOOKUP($A66,'1g -izabrana lica u pravosuđu'!$A$15:$V$42,T$3,FALSE)</f>
        <v>0</v>
      </c>
      <c r="U66" s="47"/>
      <c r="V66" s="47">
        <f t="shared" si="0"/>
        <v>0</v>
      </c>
      <c r="W66" s="47">
        <f>+VLOOKUP($A66,'1g -izabrana lica u pravosuđu'!$A$15:$V$42,W$3,FALSE)</f>
        <v>0</v>
      </c>
      <c r="X66" s="47">
        <f>+VLOOKUP($A66,'1g -izabrana lica u pravosuđu'!$A$15:$V$42,X$3,FALSE)</f>
        <v>0</v>
      </c>
      <c r="Y66" s="47">
        <f>+VLOOKUP($A66,'1g -izabrana lica u pravosuđu'!$A$15:$V$42,Y$3,FALSE)</f>
        <v>0</v>
      </c>
      <c r="Z66" s="47"/>
      <c r="AA66" s="47">
        <f t="shared" si="1"/>
        <v>0</v>
      </c>
      <c r="AB66" s="47">
        <f>+VLOOKUP($A66,'1g -izabrana lica u pravosuđu'!$A$15:$V$42,AB$3,FALSE)</f>
        <v>0</v>
      </c>
      <c r="AC66" s="47">
        <f>+VLOOKUP($A66,'1g -izabrana lica u pravosuđu'!$A$15:$V$42,AC$3,FALSE)</f>
        <v>0</v>
      </c>
      <c r="AD66" s="47">
        <f>+VLOOKUP($A66,'1g -izabrana lica u pravosuđu'!$A$15:$V$42,AD$3,FALSE)</f>
        <v>0</v>
      </c>
      <c r="AE66" s="47"/>
      <c r="AF66" s="47">
        <f t="shared" si="2"/>
        <v>0</v>
      </c>
      <c r="AG66" s="47">
        <f>+VLOOKUP($A66,'1g -izabrana lica u pravosuđu'!$A$15:$V$42,AG$3,FALSE)</f>
        <v>0</v>
      </c>
      <c r="AH66" s="47">
        <f>+VLOOKUP($A66,'1g -izabrana lica u pravosuđu'!$A$15:$V$42,AH$3,FALSE)</f>
        <v>0</v>
      </c>
      <c r="AI66" s="47">
        <f t="shared" si="3"/>
        <v>0</v>
      </c>
      <c r="AJ66" s="47">
        <f t="shared" si="4"/>
        <v>0</v>
      </c>
      <c r="AK66" s="47">
        <f>+IFERROR(AI66*(100+'1g -izabrana lica u pravosuđu'!$D$6)/100,"")</f>
        <v>0</v>
      </c>
      <c r="AL66" s="47">
        <f>+IFERROR(AJ66*(100+'1g -izabrana lica u pravosuđu'!$D$6)/100,"")</f>
        <v>0</v>
      </c>
    </row>
    <row r="67" spans="1:38" x14ac:dyDescent="0.2">
      <c r="A67">
        <f>+IF(MAX(A$5:A66)+1&lt;=A$1,A66+1,0)</f>
        <v>0</v>
      </c>
      <c r="B67" s="276">
        <f t="shared" si="5"/>
        <v>0</v>
      </c>
      <c r="C67">
        <f t="shared" si="6"/>
        <v>0</v>
      </c>
      <c r="D67" s="276">
        <f t="shared" si="7"/>
        <v>0</v>
      </c>
      <c r="E67">
        <f>IF(A67=0,0,+VLOOKUP($A67,'1g -izabrana lica u pravosuđu'!$A$16:$V$43,$E$3,FALSE))</f>
        <v>0</v>
      </c>
      <c r="G67">
        <f>+_xlfn.IFNA(VLOOKUP($A67,'1g -izabrana lica u pravosuđu'!$A$15:$V$42,$G$3,FALSE),"")</f>
        <v>0</v>
      </c>
      <c r="H67">
        <f>+VLOOKUP($A67,'1g -izabrana lica u pravosuđu'!$A$15:$V$42,H$3,FALSE)</f>
        <v>0</v>
      </c>
      <c r="I67">
        <f>+VLOOKUP($A67,'1g -izabrana lica u pravosuđu'!$A$15:$V$42,I$3,FALSE)</f>
        <v>0</v>
      </c>
      <c r="J67">
        <f>+VLOOKUP($A67,'1g -izabrana lica u pravosuđu'!$A$15:$V$42,J$3,FALSE)</f>
        <v>0</v>
      </c>
      <c r="T67" s="47">
        <f>+VLOOKUP($A67,'1g -izabrana lica u pravosuđu'!$A$15:$V$42,T$3,FALSE)</f>
        <v>0</v>
      </c>
      <c r="U67" s="47"/>
      <c r="V67" s="47">
        <f t="shared" si="0"/>
        <v>0</v>
      </c>
      <c r="W67" s="47">
        <f>+VLOOKUP($A67,'1g -izabrana lica u pravosuđu'!$A$15:$V$42,W$3,FALSE)</f>
        <v>0</v>
      </c>
      <c r="X67" s="47">
        <f>+VLOOKUP($A67,'1g -izabrana lica u pravosuđu'!$A$15:$V$42,X$3,FALSE)</f>
        <v>0</v>
      </c>
      <c r="Y67" s="47">
        <f>+VLOOKUP($A67,'1g -izabrana lica u pravosuđu'!$A$15:$V$42,Y$3,FALSE)</f>
        <v>0</v>
      </c>
      <c r="Z67" s="47"/>
      <c r="AA67" s="47">
        <f t="shared" si="1"/>
        <v>0</v>
      </c>
      <c r="AB67" s="47">
        <f>+VLOOKUP($A67,'1g -izabrana lica u pravosuđu'!$A$15:$V$42,AB$3,FALSE)</f>
        <v>0</v>
      </c>
      <c r="AC67" s="47">
        <f>+VLOOKUP($A67,'1g -izabrana lica u pravosuđu'!$A$15:$V$42,AC$3,FALSE)</f>
        <v>0</v>
      </c>
      <c r="AD67" s="47">
        <f>+VLOOKUP($A67,'1g -izabrana lica u pravosuđu'!$A$15:$V$42,AD$3,FALSE)</f>
        <v>0</v>
      </c>
      <c r="AE67" s="47"/>
      <c r="AF67" s="47">
        <f t="shared" si="2"/>
        <v>0</v>
      </c>
      <c r="AG67" s="47">
        <f>+VLOOKUP($A67,'1g -izabrana lica u pravosuđu'!$A$15:$V$42,AG$3,FALSE)</f>
        <v>0</v>
      </c>
      <c r="AH67" s="47">
        <f>+VLOOKUP($A67,'1g -izabrana lica u pravosuđu'!$A$15:$V$42,AH$3,FALSE)</f>
        <v>0</v>
      </c>
      <c r="AI67" s="47">
        <f t="shared" si="3"/>
        <v>0</v>
      </c>
      <c r="AJ67" s="47">
        <f t="shared" si="4"/>
        <v>0</v>
      </c>
      <c r="AK67" s="47">
        <f>+IFERROR(AI67*(100+'1g -izabrana lica u pravosuđu'!$D$6)/100,"")</f>
        <v>0</v>
      </c>
      <c r="AL67" s="47">
        <f>+IFERROR(AJ67*(100+'1g -izabrana lica u pravosuđu'!$D$6)/100,"")</f>
        <v>0</v>
      </c>
    </row>
    <row r="68" spans="1:38" x14ac:dyDescent="0.2">
      <c r="A68">
        <f>+IF(MAX(A$5:A67)+1&lt;=A$1,A67+1,0)</f>
        <v>0</v>
      </c>
      <c r="B68" s="276">
        <f t="shared" si="5"/>
        <v>0</v>
      </c>
      <c r="C68">
        <f t="shared" si="6"/>
        <v>0</v>
      </c>
      <c r="D68" s="276">
        <f t="shared" si="7"/>
        <v>0</v>
      </c>
      <c r="E68">
        <f>IF(A68=0,0,+VLOOKUP($A68,'1g -izabrana lica u pravosuđu'!$A$16:$V$43,$E$3,FALSE))</f>
        <v>0</v>
      </c>
      <c r="G68">
        <f>+_xlfn.IFNA(VLOOKUP($A68,'1g -izabrana lica u pravosuđu'!$A$15:$V$42,$G$3,FALSE),"")</f>
        <v>0</v>
      </c>
      <c r="H68">
        <f>+VLOOKUP($A68,'1g -izabrana lica u pravosuđu'!$A$15:$V$42,H$3,FALSE)</f>
        <v>0</v>
      </c>
      <c r="I68">
        <f>+VLOOKUP($A68,'1g -izabrana lica u pravosuđu'!$A$15:$V$42,I$3,FALSE)</f>
        <v>0</v>
      </c>
      <c r="J68">
        <f>+VLOOKUP($A68,'1g -izabrana lica u pravosuđu'!$A$15:$V$42,J$3,FALSE)</f>
        <v>0</v>
      </c>
      <c r="T68" s="47">
        <f>+VLOOKUP($A68,'1g -izabrana lica u pravosuđu'!$A$15:$V$42,T$3,FALSE)</f>
        <v>0</v>
      </c>
      <c r="U68" s="47"/>
      <c r="V68" s="47">
        <f t="shared" si="0"/>
        <v>0</v>
      </c>
      <c r="W68" s="47">
        <f>+VLOOKUP($A68,'1g -izabrana lica u pravosuđu'!$A$15:$V$42,W$3,FALSE)</f>
        <v>0</v>
      </c>
      <c r="X68" s="47">
        <f>+VLOOKUP($A68,'1g -izabrana lica u pravosuđu'!$A$15:$V$42,X$3,FALSE)</f>
        <v>0</v>
      </c>
      <c r="Y68" s="47">
        <f>+VLOOKUP($A68,'1g -izabrana lica u pravosuđu'!$A$15:$V$42,Y$3,FALSE)</f>
        <v>0</v>
      </c>
      <c r="Z68" s="47"/>
      <c r="AA68" s="47">
        <f t="shared" si="1"/>
        <v>0</v>
      </c>
      <c r="AB68" s="47">
        <f>+VLOOKUP($A68,'1g -izabrana lica u pravosuđu'!$A$15:$V$42,AB$3,FALSE)</f>
        <v>0</v>
      </c>
      <c r="AC68" s="47">
        <f>+VLOOKUP($A68,'1g -izabrana lica u pravosuđu'!$A$15:$V$42,AC$3,FALSE)</f>
        <v>0</v>
      </c>
      <c r="AD68" s="47">
        <f>+VLOOKUP($A68,'1g -izabrana lica u pravosuđu'!$A$15:$V$42,AD$3,FALSE)</f>
        <v>0</v>
      </c>
      <c r="AE68" s="47"/>
      <c r="AF68" s="47">
        <f t="shared" si="2"/>
        <v>0</v>
      </c>
      <c r="AG68" s="47">
        <f>+VLOOKUP($A68,'1g -izabrana lica u pravosuđu'!$A$15:$V$42,AG$3,FALSE)</f>
        <v>0</v>
      </c>
      <c r="AH68" s="47">
        <f>+VLOOKUP($A68,'1g -izabrana lica u pravosuđu'!$A$15:$V$42,AH$3,FALSE)</f>
        <v>0</v>
      </c>
      <c r="AI68" s="47">
        <f t="shared" si="3"/>
        <v>0</v>
      </c>
      <c r="AJ68" s="47">
        <f t="shared" si="4"/>
        <v>0</v>
      </c>
      <c r="AK68" s="47">
        <f>+IFERROR(AI68*(100+'1g -izabrana lica u pravosuđu'!$D$6)/100,"")</f>
        <v>0</v>
      </c>
      <c r="AL68" s="47">
        <f>+IFERROR(AJ68*(100+'1g -izabrana lica u pravosuđu'!$D$6)/100,"")</f>
        <v>0</v>
      </c>
    </row>
    <row r="69" spans="1:38" x14ac:dyDescent="0.2">
      <c r="A69">
        <f>+IF(MAX(A$5:A68)+1&lt;=A$1,A68+1,0)</f>
        <v>0</v>
      </c>
      <c r="B69" s="276">
        <f t="shared" si="5"/>
        <v>0</v>
      </c>
      <c r="C69">
        <f t="shared" si="6"/>
        <v>0</v>
      </c>
      <c r="D69" s="276">
        <f t="shared" si="7"/>
        <v>0</v>
      </c>
      <c r="E69">
        <f>IF(A69=0,0,+VLOOKUP($A69,'1g -izabrana lica u pravosuđu'!$A$16:$V$43,$E$3,FALSE))</f>
        <v>0</v>
      </c>
      <c r="G69">
        <f>+_xlfn.IFNA(VLOOKUP($A69,'1g -izabrana lica u pravosuđu'!$A$15:$V$42,$G$3,FALSE),"")</f>
        <v>0</v>
      </c>
      <c r="H69">
        <f>+VLOOKUP($A69,'1g -izabrana lica u pravosuđu'!$A$15:$V$42,H$3,FALSE)</f>
        <v>0</v>
      </c>
      <c r="I69">
        <f>+VLOOKUP($A69,'1g -izabrana lica u pravosuđu'!$A$15:$V$42,I$3,FALSE)</f>
        <v>0</v>
      </c>
      <c r="J69">
        <f>+VLOOKUP($A69,'1g -izabrana lica u pravosuđu'!$A$15:$V$42,J$3,FALSE)</f>
        <v>0</v>
      </c>
      <c r="T69" s="47">
        <f>+VLOOKUP($A69,'1g -izabrana lica u pravosuđu'!$A$15:$V$42,T$3,FALSE)</f>
        <v>0</v>
      </c>
      <c r="U69" s="47"/>
      <c r="V69" s="47">
        <f t="shared" si="0"/>
        <v>0</v>
      </c>
      <c r="W69" s="47">
        <f>+VLOOKUP($A69,'1g -izabrana lica u pravosuđu'!$A$15:$V$42,W$3,FALSE)</f>
        <v>0</v>
      </c>
      <c r="X69" s="47">
        <f>+VLOOKUP($A69,'1g -izabrana lica u pravosuđu'!$A$15:$V$42,X$3,FALSE)</f>
        <v>0</v>
      </c>
      <c r="Y69" s="47">
        <f>+VLOOKUP($A69,'1g -izabrana lica u pravosuđu'!$A$15:$V$42,Y$3,FALSE)</f>
        <v>0</v>
      </c>
      <c r="Z69" s="47"/>
      <c r="AA69" s="47">
        <f t="shared" si="1"/>
        <v>0</v>
      </c>
      <c r="AB69" s="47">
        <f>+VLOOKUP($A69,'1g -izabrana lica u pravosuđu'!$A$15:$V$42,AB$3,FALSE)</f>
        <v>0</v>
      </c>
      <c r="AC69" s="47">
        <f>+VLOOKUP($A69,'1g -izabrana lica u pravosuđu'!$A$15:$V$42,AC$3,FALSE)</f>
        <v>0</v>
      </c>
      <c r="AD69" s="47">
        <f>+VLOOKUP($A69,'1g -izabrana lica u pravosuđu'!$A$15:$V$42,AD$3,FALSE)</f>
        <v>0</v>
      </c>
      <c r="AE69" s="47"/>
      <c r="AF69" s="47">
        <f t="shared" si="2"/>
        <v>0</v>
      </c>
      <c r="AG69" s="47">
        <f>+VLOOKUP($A69,'1g -izabrana lica u pravosuđu'!$A$15:$V$42,AG$3,FALSE)</f>
        <v>0</v>
      </c>
      <c r="AH69" s="47">
        <f>+VLOOKUP($A69,'1g -izabrana lica u pravosuđu'!$A$15:$V$42,AH$3,FALSE)</f>
        <v>0</v>
      </c>
      <c r="AI69" s="47">
        <f t="shared" si="3"/>
        <v>0</v>
      </c>
      <c r="AJ69" s="47">
        <f t="shared" si="4"/>
        <v>0</v>
      </c>
      <c r="AK69" s="47">
        <f>+IFERROR(AI69*(100+'1g -izabrana lica u pravosuđu'!$D$6)/100,"")</f>
        <v>0</v>
      </c>
      <c r="AL69" s="47">
        <f>+IFERROR(AJ69*(100+'1g -izabrana lica u pravosuđu'!$D$6)/100,"")</f>
        <v>0</v>
      </c>
    </row>
    <row r="70" spans="1:38" x14ac:dyDescent="0.2">
      <c r="A70">
        <f>+IF(MAX(A$5:A69)+1&lt;=A$1,A69+1,0)</f>
        <v>0</v>
      </c>
      <c r="B70" s="276">
        <f t="shared" si="5"/>
        <v>0</v>
      </c>
      <c r="C70">
        <f t="shared" si="6"/>
        <v>0</v>
      </c>
      <c r="D70" s="276">
        <f t="shared" si="7"/>
        <v>0</v>
      </c>
      <c r="E70">
        <f>IF(A70=0,0,+VLOOKUP($A70,'1g -izabrana lica u pravosuđu'!$A$16:$V$43,$E$3,FALSE))</f>
        <v>0</v>
      </c>
      <c r="G70">
        <f>+_xlfn.IFNA(VLOOKUP($A70,'1g -izabrana lica u pravosuđu'!$A$15:$V$42,$G$3,FALSE),"")</f>
        <v>0</v>
      </c>
      <c r="H70">
        <f>+VLOOKUP($A70,'1g -izabrana lica u pravosuđu'!$A$15:$V$42,H$3,FALSE)</f>
        <v>0</v>
      </c>
      <c r="I70">
        <f>+VLOOKUP($A70,'1g -izabrana lica u pravosuđu'!$A$15:$V$42,I$3,FALSE)</f>
        <v>0</v>
      </c>
      <c r="J70">
        <f>+VLOOKUP($A70,'1g -izabrana lica u pravosuđu'!$A$15:$V$42,J$3,FALSE)</f>
        <v>0</v>
      </c>
      <c r="T70" s="47">
        <f>+VLOOKUP($A70,'1g -izabrana lica u pravosuđu'!$A$15:$V$42,T$3,FALSE)</f>
        <v>0</v>
      </c>
      <c r="U70" s="47"/>
      <c r="V70" s="47">
        <f t="shared" ref="V70:V83" si="8">+T70</f>
        <v>0</v>
      </c>
      <c r="W70" s="47">
        <f>+VLOOKUP($A70,'1g -izabrana lica u pravosuđu'!$A$15:$V$42,W$3,FALSE)</f>
        <v>0</v>
      </c>
      <c r="X70" s="47">
        <f>+VLOOKUP($A70,'1g -izabrana lica u pravosuđu'!$A$15:$V$42,X$3,FALSE)</f>
        <v>0</v>
      </c>
      <c r="Y70" s="47">
        <f>+VLOOKUP($A70,'1g -izabrana lica u pravosuđu'!$A$15:$V$42,Y$3,FALSE)</f>
        <v>0</v>
      </c>
      <c r="Z70" s="47"/>
      <c r="AA70" s="47">
        <f t="shared" ref="AA70:AA83" si="9">+Y70</f>
        <v>0</v>
      </c>
      <c r="AB70" s="47">
        <f>+VLOOKUP($A70,'1g -izabrana lica u pravosuđu'!$A$15:$V$42,AB$3,FALSE)</f>
        <v>0</v>
      </c>
      <c r="AC70" s="47">
        <f>+VLOOKUP($A70,'1g -izabrana lica u pravosuđu'!$A$15:$V$42,AC$3,FALSE)</f>
        <v>0</v>
      </c>
      <c r="AD70" s="47">
        <f>+VLOOKUP($A70,'1g -izabrana lica u pravosuđu'!$A$15:$V$42,AD$3,FALSE)</f>
        <v>0</v>
      </c>
      <c r="AE70" s="47"/>
      <c r="AF70" s="47">
        <f t="shared" ref="AF70:AF83" si="10">+AD70</f>
        <v>0</v>
      </c>
      <c r="AG70" s="47">
        <f>+VLOOKUP($A70,'1g -izabrana lica u pravosuđu'!$A$15:$V$42,AG$3,FALSE)</f>
        <v>0</v>
      </c>
      <c r="AH70" s="47">
        <f>+VLOOKUP($A70,'1g -izabrana lica u pravosuđu'!$A$15:$V$42,AH$3,FALSE)</f>
        <v>0</v>
      </c>
      <c r="AI70" s="47">
        <f t="shared" ref="AI70:AI83" si="11">+IFERROR(X70+AC70-AH70,"")</f>
        <v>0</v>
      </c>
      <c r="AJ70" s="47">
        <f t="shared" ref="AJ70:AJ83" si="12">+IFERROR(AI70*AJ$3,"")</f>
        <v>0</v>
      </c>
      <c r="AK70" s="47">
        <f>+IFERROR(AI70*(100+'1g -izabrana lica u pravosuđu'!$D$6)/100,"")</f>
        <v>0</v>
      </c>
      <c r="AL70" s="47">
        <f>+IFERROR(AJ70*(100+'1g -izabrana lica u pravosuđu'!$D$6)/100,"")</f>
        <v>0</v>
      </c>
    </row>
    <row r="71" spans="1:38" x14ac:dyDescent="0.2">
      <c r="A71">
        <f>+IF(MAX(A$5:A70)+1&lt;=A$1,A70+1,0)</f>
        <v>0</v>
      </c>
      <c r="B71" s="276">
        <f t="shared" ref="B71:B83" si="13">+IF(A71&gt;0,B70,0)</f>
        <v>0</v>
      </c>
      <c r="C71">
        <f t="shared" ref="C71:C83" si="14">+IF(B71&gt;0,C70,0)</f>
        <v>0</v>
      </c>
      <c r="D71" s="276">
        <f t="shared" ref="D71:D83" si="15">+IF(C71&gt;0,D70,0)</f>
        <v>0</v>
      </c>
      <c r="E71">
        <f>IF(A71=0,0,+VLOOKUP($A71,'1g -izabrana lica u pravosuđu'!$A$16:$V$43,$E$3,FALSE))</f>
        <v>0</v>
      </c>
      <c r="G71">
        <f>+_xlfn.IFNA(VLOOKUP($A71,'1g -izabrana lica u pravosuđu'!$A$15:$V$42,$G$3,FALSE),"")</f>
        <v>0</v>
      </c>
      <c r="H71">
        <f>+VLOOKUP($A71,'1g -izabrana lica u pravosuđu'!$A$15:$V$42,H$3,FALSE)</f>
        <v>0</v>
      </c>
      <c r="I71">
        <f>+VLOOKUP($A71,'1g -izabrana lica u pravosuđu'!$A$15:$V$42,I$3,FALSE)</f>
        <v>0</v>
      </c>
      <c r="J71">
        <f>+VLOOKUP($A71,'1g -izabrana lica u pravosuđu'!$A$15:$V$42,J$3,FALSE)</f>
        <v>0</v>
      </c>
      <c r="T71" s="47">
        <f>+VLOOKUP($A71,'1g -izabrana lica u pravosuđu'!$A$15:$V$42,T$3,FALSE)</f>
        <v>0</v>
      </c>
      <c r="U71" s="47"/>
      <c r="V71" s="47">
        <f t="shared" si="8"/>
        <v>0</v>
      </c>
      <c r="W71" s="47">
        <f>+VLOOKUP($A71,'1g -izabrana lica u pravosuđu'!$A$15:$V$42,W$3,FALSE)</f>
        <v>0</v>
      </c>
      <c r="X71" s="47">
        <f>+VLOOKUP($A71,'1g -izabrana lica u pravosuđu'!$A$15:$V$42,X$3,FALSE)</f>
        <v>0</v>
      </c>
      <c r="Y71" s="47">
        <f>+VLOOKUP($A71,'1g -izabrana lica u pravosuđu'!$A$15:$V$42,Y$3,FALSE)</f>
        <v>0</v>
      </c>
      <c r="Z71" s="47"/>
      <c r="AA71" s="47">
        <f t="shared" si="9"/>
        <v>0</v>
      </c>
      <c r="AB71" s="47">
        <f>+VLOOKUP($A71,'1g -izabrana lica u pravosuđu'!$A$15:$V$42,AB$3,FALSE)</f>
        <v>0</v>
      </c>
      <c r="AC71" s="47">
        <f>+VLOOKUP($A71,'1g -izabrana lica u pravosuđu'!$A$15:$V$42,AC$3,FALSE)</f>
        <v>0</v>
      </c>
      <c r="AD71" s="47">
        <f>+VLOOKUP($A71,'1g -izabrana lica u pravosuđu'!$A$15:$V$42,AD$3,FALSE)</f>
        <v>0</v>
      </c>
      <c r="AE71" s="47"/>
      <c r="AF71" s="47">
        <f t="shared" si="10"/>
        <v>0</v>
      </c>
      <c r="AG71" s="47">
        <f>+VLOOKUP($A71,'1g -izabrana lica u pravosuđu'!$A$15:$V$42,AG$3,FALSE)</f>
        <v>0</v>
      </c>
      <c r="AH71" s="47">
        <f>+VLOOKUP($A71,'1g -izabrana lica u pravosuđu'!$A$15:$V$42,AH$3,FALSE)</f>
        <v>0</v>
      </c>
      <c r="AI71" s="47">
        <f t="shared" si="11"/>
        <v>0</v>
      </c>
      <c r="AJ71" s="47">
        <f t="shared" si="12"/>
        <v>0</v>
      </c>
      <c r="AK71" s="47">
        <f>+IFERROR(AI71*(100+'1g -izabrana lica u pravosuđu'!$D$6)/100,"")</f>
        <v>0</v>
      </c>
      <c r="AL71" s="47">
        <f>+IFERROR(AJ71*(100+'1g -izabrana lica u pravosuđu'!$D$6)/100,"")</f>
        <v>0</v>
      </c>
    </row>
    <row r="72" spans="1:38" x14ac:dyDescent="0.2">
      <c r="A72">
        <f>+IF(MAX(A$5:A71)+1&lt;=A$1,A71+1,0)</f>
        <v>0</v>
      </c>
      <c r="B72" s="276">
        <f t="shared" si="13"/>
        <v>0</v>
      </c>
      <c r="C72">
        <f t="shared" si="14"/>
        <v>0</v>
      </c>
      <c r="D72" s="276">
        <f t="shared" si="15"/>
        <v>0</v>
      </c>
      <c r="E72">
        <f>IF(A72=0,0,+VLOOKUP($A72,'1g -izabrana lica u pravosuđu'!$A$16:$V$43,$E$3,FALSE))</f>
        <v>0</v>
      </c>
      <c r="G72">
        <f>+_xlfn.IFNA(VLOOKUP($A72,'1g -izabrana lica u pravosuđu'!$A$15:$V$42,$G$3,FALSE),"")</f>
        <v>0</v>
      </c>
      <c r="H72">
        <f>+VLOOKUP($A72,'1g -izabrana lica u pravosuđu'!$A$15:$V$42,H$3,FALSE)</f>
        <v>0</v>
      </c>
      <c r="I72">
        <f>+VLOOKUP($A72,'1g -izabrana lica u pravosuđu'!$A$15:$V$42,I$3,FALSE)</f>
        <v>0</v>
      </c>
      <c r="J72">
        <f>+VLOOKUP($A72,'1g -izabrana lica u pravosuđu'!$A$15:$V$42,J$3,FALSE)</f>
        <v>0</v>
      </c>
      <c r="T72" s="47">
        <f>+VLOOKUP($A72,'1g -izabrana lica u pravosuđu'!$A$15:$V$42,T$3,FALSE)</f>
        <v>0</v>
      </c>
      <c r="U72" s="47"/>
      <c r="V72" s="47">
        <f t="shared" si="8"/>
        <v>0</v>
      </c>
      <c r="W72" s="47">
        <f>+VLOOKUP($A72,'1g -izabrana lica u pravosuđu'!$A$15:$V$42,W$3,FALSE)</f>
        <v>0</v>
      </c>
      <c r="X72" s="47">
        <f>+VLOOKUP($A72,'1g -izabrana lica u pravosuđu'!$A$15:$V$42,X$3,FALSE)</f>
        <v>0</v>
      </c>
      <c r="Y72" s="47">
        <f>+VLOOKUP($A72,'1g -izabrana lica u pravosuđu'!$A$15:$V$42,Y$3,FALSE)</f>
        <v>0</v>
      </c>
      <c r="Z72" s="47"/>
      <c r="AA72" s="47">
        <f t="shared" si="9"/>
        <v>0</v>
      </c>
      <c r="AB72" s="47">
        <f>+VLOOKUP($A72,'1g -izabrana lica u pravosuđu'!$A$15:$V$42,AB$3,FALSE)</f>
        <v>0</v>
      </c>
      <c r="AC72" s="47">
        <f>+VLOOKUP($A72,'1g -izabrana lica u pravosuđu'!$A$15:$V$42,AC$3,FALSE)</f>
        <v>0</v>
      </c>
      <c r="AD72" s="47">
        <f>+VLOOKUP($A72,'1g -izabrana lica u pravosuđu'!$A$15:$V$42,AD$3,FALSE)</f>
        <v>0</v>
      </c>
      <c r="AE72" s="47"/>
      <c r="AF72" s="47">
        <f t="shared" si="10"/>
        <v>0</v>
      </c>
      <c r="AG72" s="47">
        <f>+VLOOKUP($A72,'1g -izabrana lica u pravosuđu'!$A$15:$V$42,AG$3,FALSE)</f>
        <v>0</v>
      </c>
      <c r="AH72" s="47">
        <f>+VLOOKUP($A72,'1g -izabrana lica u pravosuđu'!$A$15:$V$42,AH$3,FALSE)</f>
        <v>0</v>
      </c>
      <c r="AI72" s="47">
        <f t="shared" si="11"/>
        <v>0</v>
      </c>
      <c r="AJ72" s="47">
        <f t="shared" si="12"/>
        <v>0</v>
      </c>
      <c r="AK72" s="47">
        <f>+IFERROR(AI72*(100+'1g -izabrana lica u pravosuđu'!$D$6)/100,"")</f>
        <v>0</v>
      </c>
      <c r="AL72" s="47">
        <f>+IFERROR(AJ72*(100+'1g -izabrana lica u pravosuđu'!$D$6)/100,"")</f>
        <v>0</v>
      </c>
    </row>
    <row r="73" spans="1:38" x14ac:dyDescent="0.2">
      <c r="A73">
        <f>+IF(MAX(A$5:A72)+1&lt;=A$1,A72+1,0)</f>
        <v>0</v>
      </c>
      <c r="B73" s="276">
        <f t="shared" si="13"/>
        <v>0</v>
      </c>
      <c r="C73">
        <f t="shared" si="14"/>
        <v>0</v>
      </c>
      <c r="D73" s="276">
        <f t="shared" si="15"/>
        <v>0</v>
      </c>
      <c r="E73">
        <f>IF(A73=0,0,+VLOOKUP($A73,'1g -izabrana lica u pravosuđu'!$A$16:$V$43,$E$3,FALSE))</f>
        <v>0</v>
      </c>
      <c r="G73">
        <f>+_xlfn.IFNA(VLOOKUP($A73,'1g -izabrana lica u pravosuđu'!$A$15:$V$42,$G$3,FALSE),"")</f>
        <v>0</v>
      </c>
      <c r="H73">
        <f>+VLOOKUP($A73,'1g -izabrana lica u pravosuđu'!$A$15:$V$42,H$3,FALSE)</f>
        <v>0</v>
      </c>
      <c r="I73">
        <f>+VLOOKUP($A73,'1g -izabrana lica u pravosuđu'!$A$15:$V$42,I$3,FALSE)</f>
        <v>0</v>
      </c>
      <c r="J73">
        <f>+VLOOKUP($A73,'1g -izabrana lica u pravosuđu'!$A$15:$V$42,J$3,FALSE)</f>
        <v>0</v>
      </c>
      <c r="T73" s="47">
        <f>+VLOOKUP($A73,'1g -izabrana lica u pravosuđu'!$A$15:$V$42,T$3,FALSE)</f>
        <v>0</v>
      </c>
      <c r="U73" s="47"/>
      <c r="V73" s="47">
        <f t="shared" si="8"/>
        <v>0</v>
      </c>
      <c r="W73" s="47">
        <f>+VLOOKUP($A73,'1g -izabrana lica u pravosuđu'!$A$15:$V$42,W$3,FALSE)</f>
        <v>0</v>
      </c>
      <c r="X73" s="47">
        <f>+VLOOKUP($A73,'1g -izabrana lica u pravosuđu'!$A$15:$V$42,X$3,FALSE)</f>
        <v>0</v>
      </c>
      <c r="Y73" s="47">
        <f>+VLOOKUP($A73,'1g -izabrana lica u pravosuđu'!$A$15:$V$42,Y$3,FALSE)</f>
        <v>0</v>
      </c>
      <c r="Z73" s="47"/>
      <c r="AA73" s="47">
        <f t="shared" si="9"/>
        <v>0</v>
      </c>
      <c r="AB73" s="47">
        <f>+VLOOKUP($A73,'1g -izabrana lica u pravosuđu'!$A$15:$V$42,AB$3,FALSE)</f>
        <v>0</v>
      </c>
      <c r="AC73" s="47">
        <f>+VLOOKUP($A73,'1g -izabrana lica u pravosuđu'!$A$15:$V$42,AC$3,FALSE)</f>
        <v>0</v>
      </c>
      <c r="AD73" s="47">
        <f>+VLOOKUP($A73,'1g -izabrana lica u pravosuđu'!$A$15:$V$42,AD$3,FALSE)</f>
        <v>0</v>
      </c>
      <c r="AE73" s="47"/>
      <c r="AF73" s="47">
        <f t="shared" si="10"/>
        <v>0</v>
      </c>
      <c r="AG73" s="47">
        <f>+VLOOKUP($A73,'1g -izabrana lica u pravosuđu'!$A$15:$V$42,AG$3,FALSE)</f>
        <v>0</v>
      </c>
      <c r="AH73" s="47">
        <f>+VLOOKUP($A73,'1g -izabrana lica u pravosuđu'!$A$15:$V$42,AH$3,FALSE)</f>
        <v>0</v>
      </c>
      <c r="AI73" s="47">
        <f t="shared" si="11"/>
        <v>0</v>
      </c>
      <c r="AJ73" s="47">
        <f t="shared" si="12"/>
        <v>0</v>
      </c>
      <c r="AK73" s="47">
        <f>+IFERROR(AI73*(100+'1g -izabrana lica u pravosuđu'!$D$6)/100,"")</f>
        <v>0</v>
      </c>
      <c r="AL73" s="47">
        <f>+IFERROR(AJ73*(100+'1g -izabrana lica u pravosuđu'!$D$6)/100,"")</f>
        <v>0</v>
      </c>
    </row>
    <row r="74" spans="1:38" x14ac:dyDescent="0.2">
      <c r="A74">
        <f>+IF(MAX(A$5:A73)+1&lt;=A$1,A73+1,0)</f>
        <v>0</v>
      </c>
      <c r="B74" s="276">
        <f t="shared" si="13"/>
        <v>0</v>
      </c>
      <c r="C74">
        <f t="shared" si="14"/>
        <v>0</v>
      </c>
      <c r="D74" s="276">
        <f t="shared" si="15"/>
        <v>0</v>
      </c>
      <c r="E74">
        <f>IF(A74=0,0,+VLOOKUP($A74,'1g -izabrana lica u pravosuđu'!$A$16:$V$43,$E$3,FALSE))</f>
        <v>0</v>
      </c>
      <c r="G74">
        <f>+_xlfn.IFNA(VLOOKUP($A74,'1g -izabrana lica u pravosuđu'!$A$15:$V$42,$G$3,FALSE),"")</f>
        <v>0</v>
      </c>
      <c r="H74">
        <f>+VLOOKUP($A74,'1g -izabrana lica u pravosuđu'!$A$15:$V$42,H$3,FALSE)</f>
        <v>0</v>
      </c>
      <c r="I74">
        <f>+VLOOKUP($A74,'1g -izabrana lica u pravosuđu'!$A$15:$V$42,I$3,FALSE)</f>
        <v>0</v>
      </c>
      <c r="J74">
        <f>+VLOOKUP($A74,'1g -izabrana lica u pravosuđu'!$A$15:$V$42,J$3,FALSE)</f>
        <v>0</v>
      </c>
      <c r="T74" s="47">
        <f>+VLOOKUP($A74,'1g -izabrana lica u pravosuđu'!$A$15:$V$42,T$3,FALSE)</f>
        <v>0</v>
      </c>
      <c r="U74" s="47"/>
      <c r="V74" s="47">
        <f t="shared" si="8"/>
        <v>0</v>
      </c>
      <c r="W74" s="47">
        <f>+VLOOKUP($A74,'1g -izabrana lica u pravosuđu'!$A$15:$V$42,W$3,FALSE)</f>
        <v>0</v>
      </c>
      <c r="X74" s="47">
        <f>+VLOOKUP($A74,'1g -izabrana lica u pravosuđu'!$A$15:$V$42,X$3,FALSE)</f>
        <v>0</v>
      </c>
      <c r="Y74" s="47">
        <f>+VLOOKUP($A74,'1g -izabrana lica u pravosuđu'!$A$15:$V$42,Y$3,FALSE)</f>
        <v>0</v>
      </c>
      <c r="Z74" s="47"/>
      <c r="AA74" s="47">
        <f t="shared" si="9"/>
        <v>0</v>
      </c>
      <c r="AB74" s="47">
        <f>+VLOOKUP($A74,'1g -izabrana lica u pravosuđu'!$A$15:$V$42,AB$3,FALSE)</f>
        <v>0</v>
      </c>
      <c r="AC74" s="47">
        <f>+VLOOKUP($A74,'1g -izabrana lica u pravosuđu'!$A$15:$V$42,AC$3,FALSE)</f>
        <v>0</v>
      </c>
      <c r="AD74" s="47">
        <f>+VLOOKUP($A74,'1g -izabrana lica u pravosuđu'!$A$15:$V$42,AD$3,FALSE)</f>
        <v>0</v>
      </c>
      <c r="AE74" s="47"/>
      <c r="AF74" s="47">
        <f t="shared" si="10"/>
        <v>0</v>
      </c>
      <c r="AG74" s="47">
        <f>+VLOOKUP($A74,'1g -izabrana lica u pravosuđu'!$A$15:$V$42,AG$3,FALSE)</f>
        <v>0</v>
      </c>
      <c r="AH74" s="47">
        <f>+VLOOKUP($A74,'1g -izabrana lica u pravosuđu'!$A$15:$V$42,AH$3,FALSE)</f>
        <v>0</v>
      </c>
      <c r="AI74" s="47">
        <f t="shared" si="11"/>
        <v>0</v>
      </c>
      <c r="AJ74" s="47">
        <f t="shared" si="12"/>
        <v>0</v>
      </c>
      <c r="AK74" s="47">
        <f>+IFERROR(AI74*(100+'1g -izabrana lica u pravosuđu'!$D$6)/100,"")</f>
        <v>0</v>
      </c>
      <c r="AL74" s="47">
        <f>+IFERROR(AJ74*(100+'1g -izabrana lica u pravosuđu'!$D$6)/100,"")</f>
        <v>0</v>
      </c>
    </row>
    <row r="75" spans="1:38" x14ac:dyDescent="0.2">
      <c r="A75">
        <f>+IF(MAX(A$5:A74)+1&lt;=A$1,A74+1,0)</f>
        <v>0</v>
      </c>
      <c r="B75" s="276">
        <f t="shared" si="13"/>
        <v>0</v>
      </c>
      <c r="C75">
        <f t="shared" si="14"/>
        <v>0</v>
      </c>
      <c r="D75" s="276">
        <f t="shared" si="15"/>
        <v>0</v>
      </c>
      <c r="E75">
        <f>IF(A75=0,0,+VLOOKUP($A75,'1g -izabrana lica u pravosuđu'!$A$16:$V$43,$E$3,FALSE))</f>
        <v>0</v>
      </c>
      <c r="G75">
        <f>+_xlfn.IFNA(VLOOKUP($A75,'1g -izabrana lica u pravosuđu'!$A$15:$V$42,$G$3,FALSE),"")</f>
        <v>0</v>
      </c>
      <c r="H75">
        <f>+VLOOKUP($A75,'1g -izabrana lica u pravosuđu'!$A$15:$V$42,H$3,FALSE)</f>
        <v>0</v>
      </c>
      <c r="I75">
        <f>+VLOOKUP($A75,'1g -izabrana lica u pravosuđu'!$A$15:$V$42,I$3,FALSE)</f>
        <v>0</v>
      </c>
      <c r="J75">
        <f>+VLOOKUP($A75,'1g -izabrana lica u pravosuđu'!$A$15:$V$42,J$3,FALSE)</f>
        <v>0</v>
      </c>
      <c r="T75" s="47">
        <f>+VLOOKUP($A75,'1g -izabrana lica u pravosuđu'!$A$15:$V$42,T$3,FALSE)</f>
        <v>0</v>
      </c>
      <c r="U75" s="47"/>
      <c r="V75" s="47">
        <f t="shared" si="8"/>
        <v>0</v>
      </c>
      <c r="W75" s="47">
        <f>+VLOOKUP($A75,'1g -izabrana lica u pravosuđu'!$A$15:$V$42,W$3,FALSE)</f>
        <v>0</v>
      </c>
      <c r="X75" s="47">
        <f>+VLOOKUP($A75,'1g -izabrana lica u pravosuđu'!$A$15:$V$42,X$3,FALSE)</f>
        <v>0</v>
      </c>
      <c r="Y75" s="47">
        <f>+VLOOKUP($A75,'1g -izabrana lica u pravosuđu'!$A$15:$V$42,Y$3,FALSE)</f>
        <v>0</v>
      </c>
      <c r="Z75" s="47"/>
      <c r="AA75" s="47">
        <f t="shared" si="9"/>
        <v>0</v>
      </c>
      <c r="AB75" s="47">
        <f>+VLOOKUP($A75,'1g -izabrana lica u pravosuđu'!$A$15:$V$42,AB$3,FALSE)</f>
        <v>0</v>
      </c>
      <c r="AC75" s="47">
        <f>+VLOOKUP($A75,'1g -izabrana lica u pravosuđu'!$A$15:$V$42,AC$3,FALSE)</f>
        <v>0</v>
      </c>
      <c r="AD75" s="47">
        <f>+VLOOKUP($A75,'1g -izabrana lica u pravosuđu'!$A$15:$V$42,AD$3,FALSE)</f>
        <v>0</v>
      </c>
      <c r="AE75" s="47"/>
      <c r="AF75" s="47">
        <f t="shared" si="10"/>
        <v>0</v>
      </c>
      <c r="AG75" s="47">
        <f>+VLOOKUP($A75,'1g -izabrana lica u pravosuđu'!$A$15:$V$42,AG$3,FALSE)</f>
        <v>0</v>
      </c>
      <c r="AH75" s="47">
        <f>+VLOOKUP($A75,'1g -izabrana lica u pravosuđu'!$A$15:$V$42,AH$3,FALSE)</f>
        <v>0</v>
      </c>
      <c r="AI75" s="47">
        <f t="shared" si="11"/>
        <v>0</v>
      </c>
      <c r="AJ75" s="47">
        <f t="shared" si="12"/>
        <v>0</v>
      </c>
      <c r="AK75" s="47">
        <f>+IFERROR(AI75*(100+'1g -izabrana lica u pravosuđu'!$D$6)/100,"")</f>
        <v>0</v>
      </c>
      <c r="AL75" s="47">
        <f>+IFERROR(AJ75*(100+'1g -izabrana lica u pravosuđu'!$D$6)/100,"")</f>
        <v>0</v>
      </c>
    </row>
    <row r="76" spans="1:38" x14ac:dyDescent="0.2">
      <c r="A76">
        <f>+IF(MAX(A$5:A75)+1&lt;=A$1,A75+1,0)</f>
        <v>0</v>
      </c>
      <c r="B76" s="276">
        <f t="shared" si="13"/>
        <v>0</v>
      </c>
      <c r="C76">
        <f t="shared" si="14"/>
        <v>0</v>
      </c>
      <c r="D76" s="276">
        <f t="shared" si="15"/>
        <v>0</v>
      </c>
      <c r="E76">
        <f>IF(A76=0,0,+VLOOKUP($A76,'1g -izabrana lica u pravosuđu'!$A$16:$V$43,$E$3,FALSE))</f>
        <v>0</v>
      </c>
      <c r="G76">
        <f>+_xlfn.IFNA(VLOOKUP($A76,'1g -izabrana lica u pravosuđu'!$A$15:$V$42,$G$3,FALSE),"")</f>
        <v>0</v>
      </c>
      <c r="H76">
        <f>+VLOOKUP($A76,'1g -izabrana lica u pravosuđu'!$A$15:$V$42,H$3,FALSE)</f>
        <v>0</v>
      </c>
      <c r="I76">
        <f>+VLOOKUP($A76,'1g -izabrana lica u pravosuđu'!$A$15:$V$42,I$3,FALSE)</f>
        <v>0</v>
      </c>
      <c r="J76">
        <f>+VLOOKUP($A76,'1g -izabrana lica u pravosuđu'!$A$15:$V$42,J$3,FALSE)</f>
        <v>0</v>
      </c>
      <c r="T76" s="47">
        <f>+VLOOKUP($A76,'1g -izabrana lica u pravosuđu'!$A$15:$V$42,T$3,FALSE)</f>
        <v>0</v>
      </c>
      <c r="U76" s="47"/>
      <c r="V76" s="47">
        <f t="shared" si="8"/>
        <v>0</v>
      </c>
      <c r="W76" s="47">
        <f>+VLOOKUP($A76,'1g -izabrana lica u pravosuđu'!$A$15:$V$42,W$3,FALSE)</f>
        <v>0</v>
      </c>
      <c r="X76" s="47">
        <f>+VLOOKUP($A76,'1g -izabrana lica u pravosuđu'!$A$15:$V$42,X$3,FALSE)</f>
        <v>0</v>
      </c>
      <c r="Y76" s="47">
        <f>+VLOOKUP($A76,'1g -izabrana lica u pravosuđu'!$A$15:$V$42,Y$3,FALSE)</f>
        <v>0</v>
      </c>
      <c r="Z76" s="47"/>
      <c r="AA76" s="47">
        <f t="shared" si="9"/>
        <v>0</v>
      </c>
      <c r="AB76" s="47">
        <f>+VLOOKUP($A76,'1g -izabrana lica u pravosuđu'!$A$15:$V$42,AB$3,FALSE)</f>
        <v>0</v>
      </c>
      <c r="AC76" s="47">
        <f>+VLOOKUP($A76,'1g -izabrana lica u pravosuđu'!$A$15:$V$42,AC$3,FALSE)</f>
        <v>0</v>
      </c>
      <c r="AD76" s="47">
        <f>+VLOOKUP($A76,'1g -izabrana lica u pravosuđu'!$A$15:$V$42,AD$3,FALSE)</f>
        <v>0</v>
      </c>
      <c r="AE76" s="47"/>
      <c r="AF76" s="47">
        <f t="shared" si="10"/>
        <v>0</v>
      </c>
      <c r="AG76" s="47">
        <f>+VLOOKUP($A76,'1g -izabrana lica u pravosuđu'!$A$15:$V$42,AG$3,FALSE)</f>
        <v>0</v>
      </c>
      <c r="AH76" s="47">
        <f>+VLOOKUP($A76,'1g -izabrana lica u pravosuđu'!$A$15:$V$42,AH$3,FALSE)</f>
        <v>0</v>
      </c>
      <c r="AI76" s="47">
        <f t="shared" si="11"/>
        <v>0</v>
      </c>
      <c r="AJ76" s="47">
        <f t="shared" si="12"/>
        <v>0</v>
      </c>
      <c r="AK76" s="47">
        <f>+IFERROR(AI76*(100+'1g -izabrana lica u pravosuđu'!$D$6)/100,"")</f>
        <v>0</v>
      </c>
      <c r="AL76" s="47">
        <f>+IFERROR(AJ76*(100+'1g -izabrana lica u pravosuđu'!$D$6)/100,"")</f>
        <v>0</v>
      </c>
    </row>
    <row r="77" spans="1:38" x14ac:dyDescent="0.2">
      <c r="A77">
        <f>+IF(MAX(A$5:A76)+1&lt;=A$1,A76+1,0)</f>
        <v>0</v>
      </c>
      <c r="B77" s="276">
        <f t="shared" si="13"/>
        <v>0</v>
      </c>
      <c r="C77">
        <f t="shared" si="14"/>
        <v>0</v>
      </c>
      <c r="D77" s="276">
        <f t="shared" si="15"/>
        <v>0</v>
      </c>
      <c r="E77">
        <f>IF(A77=0,0,+VLOOKUP($A77,'1g -izabrana lica u pravosuđu'!$A$16:$V$43,$E$3,FALSE))</f>
        <v>0</v>
      </c>
      <c r="G77">
        <f>+_xlfn.IFNA(VLOOKUP($A77,'1g -izabrana lica u pravosuđu'!$A$15:$V$42,$G$3,FALSE),"")</f>
        <v>0</v>
      </c>
      <c r="H77">
        <f>+VLOOKUP($A77,'1g -izabrana lica u pravosuđu'!$A$15:$V$42,H$3,FALSE)</f>
        <v>0</v>
      </c>
      <c r="I77">
        <f>+VLOOKUP($A77,'1g -izabrana lica u pravosuđu'!$A$15:$V$42,I$3,FALSE)</f>
        <v>0</v>
      </c>
      <c r="J77">
        <f>+VLOOKUP($A77,'1g -izabrana lica u pravosuđu'!$A$15:$V$42,J$3,FALSE)</f>
        <v>0</v>
      </c>
      <c r="T77" s="47">
        <f>+VLOOKUP($A77,'1g -izabrana lica u pravosuđu'!$A$15:$V$42,T$3,FALSE)</f>
        <v>0</v>
      </c>
      <c r="U77" s="47"/>
      <c r="V77" s="47">
        <f t="shared" si="8"/>
        <v>0</v>
      </c>
      <c r="W77" s="47">
        <f>+VLOOKUP($A77,'1g -izabrana lica u pravosuđu'!$A$15:$V$42,W$3,FALSE)</f>
        <v>0</v>
      </c>
      <c r="X77" s="47">
        <f>+VLOOKUP($A77,'1g -izabrana lica u pravosuđu'!$A$15:$V$42,X$3,FALSE)</f>
        <v>0</v>
      </c>
      <c r="Y77" s="47">
        <f>+VLOOKUP($A77,'1g -izabrana lica u pravosuđu'!$A$15:$V$42,Y$3,FALSE)</f>
        <v>0</v>
      </c>
      <c r="Z77" s="47"/>
      <c r="AA77" s="47">
        <f t="shared" si="9"/>
        <v>0</v>
      </c>
      <c r="AB77" s="47">
        <f>+VLOOKUP($A77,'1g -izabrana lica u pravosuđu'!$A$15:$V$42,AB$3,FALSE)</f>
        <v>0</v>
      </c>
      <c r="AC77" s="47">
        <f>+VLOOKUP($A77,'1g -izabrana lica u pravosuđu'!$A$15:$V$42,AC$3,FALSE)</f>
        <v>0</v>
      </c>
      <c r="AD77" s="47">
        <f>+VLOOKUP($A77,'1g -izabrana lica u pravosuđu'!$A$15:$V$42,AD$3,FALSE)</f>
        <v>0</v>
      </c>
      <c r="AE77" s="47"/>
      <c r="AF77" s="47">
        <f t="shared" si="10"/>
        <v>0</v>
      </c>
      <c r="AG77" s="47">
        <f>+VLOOKUP($A77,'1g -izabrana lica u pravosuđu'!$A$15:$V$42,AG$3,FALSE)</f>
        <v>0</v>
      </c>
      <c r="AH77" s="47">
        <f>+VLOOKUP($A77,'1g -izabrana lica u pravosuđu'!$A$15:$V$42,AH$3,FALSE)</f>
        <v>0</v>
      </c>
      <c r="AI77" s="47">
        <f t="shared" si="11"/>
        <v>0</v>
      </c>
      <c r="AJ77" s="47">
        <f t="shared" si="12"/>
        <v>0</v>
      </c>
      <c r="AK77" s="47">
        <f>+IFERROR(AI77*(100+'1g -izabrana lica u pravosuđu'!$D$6)/100,"")</f>
        <v>0</v>
      </c>
      <c r="AL77" s="47">
        <f>+IFERROR(AJ77*(100+'1g -izabrana lica u pravosuđu'!$D$6)/100,"")</f>
        <v>0</v>
      </c>
    </row>
    <row r="78" spans="1:38" x14ac:dyDescent="0.2">
      <c r="A78">
        <f>+IF(MAX(A$5:A77)+1&lt;=A$1,A77+1,0)</f>
        <v>0</v>
      </c>
      <c r="B78" s="276">
        <f t="shared" si="13"/>
        <v>0</v>
      </c>
      <c r="C78">
        <f t="shared" si="14"/>
        <v>0</v>
      </c>
      <c r="D78" s="276">
        <f t="shared" si="15"/>
        <v>0</v>
      </c>
      <c r="E78">
        <f>IF(A78=0,0,+VLOOKUP($A78,'1g -izabrana lica u pravosuđu'!$A$16:$V$43,$E$3,FALSE))</f>
        <v>0</v>
      </c>
      <c r="G78">
        <f>+_xlfn.IFNA(VLOOKUP($A78,'1g -izabrana lica u pravosuđu'!$A$15:$V$42,$G$3,FALSE),"")</f>
        <v>0</v>
      </c>
      <c r="H78">
        <f>+VLOOKUP($A78,'1g -izabrana lica u pravosuđu'!$A$15:$V$42,H$3,FALSE)</f>
        <v>0</v>
      </c>
      <c r="I78">
        <f>+VLOOKUP($A78,'1g -izabrana lica u pravosuđu'!$A$15:$V$42,I$3,FALSE)</f>
        <v>0</v>
      </c>
      <c r="J78">
        <f>+VLOOKUP($A78,'1g -izabrana lica u pravosuđu'!$A$15:$V$42,J$3,FALSE)</f>
        <v>0</v>
      </c>
      <c r="T78" s="47">
        <f>+VLOOKUP($A78,'1g -izabrana lica u pravosuđu'!$A$15:$V$42,T$3,FALSE)</f>
        <v>0</v>
      </c>
      <c r="U78" s="47"/>
      <c r="V78" s="47">
        <f t="shared" si="8"/>
        <v>0</v>
      </c>
      <c r="W78" s="47">
        <f>+VLOOKUP($A78,'1g -izabrana lica u pravosuđu'!$A$15:$V$42,W$3,FALSE)</f>
        <v>0</v>
      </c>
      <c r="X78" s="47">
        <f>+VLOOKUP($A78,'1g -izabrana lica u pravosuđu'!$A$15:$V$42,X$3,FALSE)</f>
        <v>0</v>
      </c>
      <c r="Y78" s="47">
        <f>+VLOOKUP($A78,'1g -izabrana lica u pravosuđu'!$A$15:$V$42,Y$3,FALSE)</f>
        <v>0</v>
      </c>
      <c r="Z78" s="47"/>
      <c r="AA78" s="47">
        <f t="shared" si="9"/>
        <v>0</v>
      </c>
      <c r="AB78" s="47">
        <f>+VLOOKUP($A78,'1g -izabrana lica u pravosuđu'!$A$15:$V$42,AB$3,FALSE)</f>
        <v>0</v>
      </c>
      <c r="AC78" s="47">
        <f>+VLOOKUP($A78,'1g -izabrana lica u pravosuđu'!$A$15:$V$42,AC$3,FALSE)</f>
        <v>0</v>
      </c>
      <c r="AD78" s="47">
        <f>+VLOOKUP($A78,'1g -izabrana lica u pravosuđu'!$A$15:$V$42,AD$3,FALSE)</f>
        <v>0</v>
      </c>
      <c r="AE78" s="47"/>
      <c r="AF78" s="47">
        <f t="shared" si="10"/>
        <v>0</v>
      </c>
      <c r="AG78" s="47">
        <f>+VLOOKUP($A78,'1g -izabrana lica u pravosuđu'!$A$15:$V$42,AG$3,FALSE)</f>
        <v>0</v>
      </c>
      <c r="AH78" s="47">
        <f>+VLOOKUP($A78,'1g -izabrana lica u pravosuđu'!$A$15:$V$42,AH$3,FALSE)</f>
        <v>0</v>
      </c>
      <c r="AI78" s="47">
        <f t="shared" si="11"/>
        <v>0</v>
      </c>
      <c r="AJ78" s="47">
        <f t="shared" si="12"/>
        <v>0</v>
      </c>
      <c r="AK78" s="47">
        <f>+IFERROR(AI78*(100+'1g -izabrana lica u pravosuđu'!$D$6)/100,"")</f>
        <v>0</v>
      </c>
      <c r="AL78" s="47">
        <f>+IFERROR(AJ78*(100+'1g -izabrana lica u pravosuđu'!$D$6)/100,"")</f>
        <v>0</v>
      </c>
    </row>
    <row r="79" spans="1:38" x14ac:dyDescent="0.2">
      <c r="A79">
        <f>+IF(MAX(A$5:A78)+1&lt;=A$1,A78+1,0)</f>
        <v>0</v>
      </c>
      <c r="B79" s="276">
        <f t="shared" si="13"/>
        <v>0</v>
      </c>
      <c r="C79">
        <f t="shared" si="14"/>
        <v>0</v>
      </c>
      <c r="D79" s="276">
        <f t="shared" si="15"/>
        <v>0</v>
      </c>
      <c r="E79">
        <f>IF(A79=0,0,+VLOOKUP($A79,'1g -izabrana lica u pravosuđu'!$A$16:$V$43,$E$3,FALSE))</f>
        <v>0</v>
      </c>
      <c r="G79">
        <f>+_xlfn.IFNA(VLOOKUP($A79,'1g -izabrana lica u pravosuđu'!$A$15:$V$42,$G$3,FALSE),"")</f>
        <v>0</v>
      </c>
      <c r="H79">
        <f>+VLOOKUP($A79,'1g -izabrana lica u pravosuđu'!$A$15:$V$42,H$3,FALSE)</f>
        <v>0</v>
      </c>
      <c r="I79">
        <f>+VLOOKUP($A79,'1g -izabrana lica u pravosuđu'!$A$15:$V$42,I$3,FALSE)</f>
        <v>0</v>
      </c>
      <c r="J79">
        <f>+VLOOKUP($A79,'1g -izabrana lica u pravosuđu'!$A$15:$V$42,J$3,FALSE)</f>
        <v>0</v>
      </c>
      <c r="T79" s="47">
        <f>+VLOOKUP($A79,'1g -izabrana lica u pravosuđu'!$A$15:$V$42,T$3,FALSE)</f>
        <v>0</v>
      </c>
      <c r="U79" s="47"/>
      <c r="V79" s="47">
        <f t="shared" si="8"/>
        <v>0</v>
      </c>
      <c r="W79" s="47">
        <f>+VLOOKUP($A79,'1g -izabrana lica u pravosuđu'!$A$15:$V$42,W$3,FALSE)</f>
        <v>0</v>
      </c>
      <c r="X79" s="47">
        <f>+VLOOKUP($A79,'1g -izabrana lica u pravosuđu'!$A$15:$V$42,X$3,FALSE)</f>
        <v>0</v>
      </c>
      <c r="Y79" s="47">
        <f>+VLOOKUP($A79,'1g -izabrana lica u pravosuđu'!$A$15:$V$42,Y$3,FALSE)</f>
        <v>0</v>
      </c>
      <c r="Z79" s="47"/>
      <c r="AA79" s="47">
        <f t="shared" si="9"/>
        <v>0</v>
      </c>
      <c r="AB79" s="47">
        <f>+VLOOKUP($A79,'1g -izabrana lica u pravosuđu'!$A$15:$V$42,AB$3,FALSE)</f>
        <v>0</v>
      </c>
      <c r="AC79" s="47">
        <f>+VLOOKUP($A79,'1g -izabrana lica u pravosuđu'!$A$15:$V$42,AC$3,FALSE)</f>
        <v>0</v>
      </c>
      <c r="AD79" s="47">
        <f>+VLOOKUP($A79,'1g -izabrana lica u pravosuđu'!$A$15:$V$42,AD$3,FALSE)</f>
        <v>0</v>
      </c>
      <c r="AE79" s="47"/>
      <c r="AF79" s="47">
        <f t="shared" si="10"/>
        <v>0</v>
      </c>
      <c r="AG79" s="47">
        <f>+VLOOKUP($A79,'1g -izabrana lica u pravosuđu'!$A$15:$V$42,AG$3,FALSE)</f>
        <v>0</v>
      </c>
      <c r="AH79" s="47">
        <f>+VLOOKUP($A79,'1g -izabrana lica u pravosuđu'!$A$15:$V$42,AH$3,FALSE)</f>
        <v>0</v>
      </c>
      <c r="AI79" s="47">
        <f t="shared" si="11"/>
        <v>0</v>
      </c>
      <c r="AJ79" s="47">
        <f t="shared" si="12"/>
        <v>0</v>
      </c>
      <c r="AK79" s="47">
        <f>+IFERROR(AI79*(100+'1g -izabrana lica u pravosuđu'!$D$6)/100,"")</f>
        <v>0</v>
      </c>
      <c r="AL79" s="47">
        <f>+IFERROR(AJ79*(100+'1g -izabrana lica u pravosuđu'!$D$6)/100,"")</f>
        <v>0</v>
      </c>
    </row>
    <row r="80" spans="1:38" x14ac:dyDescent="0.2">
      <c r="A80">
        <f>+IF(MAX(A$5:A79)+1&lt;=A$1,A79+1,0)</f>
        <v>0</v>
      </c>
      <c r="B80" s="276">
        <f t="shared" si="13"/>
        <v>0</v>
      </c>
      <c r="C80">
        <f t="shared" si="14"/>
        <v>0</v>
      </c>
      <c r="D80" s="276">
        <f t="shared" si="15"/>
        <v>0</v>
      </c>
      <c r="E80">
        <f>IF(A80=0,0,+VLOOKUP($A80,'1g -izabrana lica u pravosuđu'!$A$16:$V$43,$E$3,FALSE))</f>
        <v>0</v>
      </c>
      <c r="G80">
        <f>+_xlfn.IFNA(VLOOKUP($A80,'1g -izabrana lica u pravosuđu'!$A$15:$V$42,$G$3,FALSE),"")</f>
        <v>0</v>
      </c>
      <c r="H80">
        <f>+VLOOKUP($A80,'1g -izabrana lica u pravosuđu'!$A$15:$V$42,H$3,FALSE)</f>
        <v>0</v>
      </c>
      <c r="I80">
        <f>+VLOOKUP($A80,'1g -izabrana lica u pravosuđu'!$A$15:$V$42,I$3,FALSE)</f>
        <v>0</v>
      </c>
      <c r="J80">
        <f>+VLOOKUP($A80,'1g -izabrana lica u pravosuđu'!$A$15:$V$42,J$3,FALSE)</f>
        <v>0</v>
      </c>
      <c r="T80" s="47">
        <f>+VLOOKUP($A80,'1g -izabrana lica u pravosuđu'!$A$15:$V$42,T$3,FALSE)</f>
        <v>0</v>
      </c>
      <c r="U80" s="47"/>
      <c r="V80" s="47">
        <f t="shared" si="8"/>
        <v>0</v>
      </c>
      <c r="W80" s="47">
        <f>+VLOOKUP($A80,'1g -izabrana lica u pravosuđu'!$A$15:$V$42,W$3,FALSE)</f>
        <v>0</v>
      </c>
      <c r="X80" s="47">
        <f>+VLOOKUP($A80,'1g -izabrana lica u pravosuđu'!$A$15:$V$42,X$3,FALSE)</f>
        <v>0</v>
      </c>
      <c r="Y80" s="47">
        <f>+VLOOKUP($A80,'1g -izabrana lica u pravosuđu'!$A$15:$V$42,Y$3,FALSE)</f>
        <v>0</v>
      </c>
      <c r="Z80" s="47"/>
      <c r="AA80" s="47">
        <f t="shared" si="9"/>
        <v>0</v>
      </c>
      <c r="AB80" s="47">
        <f>+VLOOKUP($A80,'1g -izabrana lica u pravosuđu'!$A$15:$V$42,AB$3,FALSE)</f>
        <v>0</v>
      </c>
      <c r="AC80" s="47">
        <f>+VLOOKUP($A80,'1g -izabrana lica u pravosuđu'!$A$15:$V$42,AC$3,FALSE)</f>
        <v>0</v>
      </c>
      <c r="AD80" s="47">
        <f>+VLOOKUP($A80,'1g -izabrana lica u pravosuđu'!$A$15:$V$42,AD$3,FALSE)</f>
        <v>0</v>
      </c>
      <c r="AE80" s="47"/>
      <c r="AF80" s="47">
        <f t="shared" si="10"/>
        <v>0</v>
      </c>
      <c r="AG80" s="47">
        <f>+VLOOKUP($A80,'1g -izabrana lica u pravosuđu'!$A$15:$V$42,AG$3,FALSE)</f>
        <v>0</v>
      </c>
      <c r="AH80" s="47">
        <f>+VLOOKUP($A80,'1g -izabrana lica u pravosuđu'!$A$15:$V$42,AH$3,FALSE)</f>
        <v>0</v>
      </c>
      <c r="AI80" s="47">
        <f t="shared" si="11"/>
        <v>0</v>
      </c>
      <c r="AJ80" s="47">
        <f t="shared" si="12"/>
        <v>0</v>
      </c>
      <c r="AK80" s="47">
        <f>+IFERROR(AI80*(100+'1g -izabrana lica u pravosuđu'!$D$6)/100,"")</f>
        <v>0</v>
      </c>
      <c r="AL80" s="47">
        <f>+IFERROR(AJ80*(100+'1g -izabrana lica u pravosuđu'!$D$6)/100,"")</f>
        <v>0</v>
      </c>
    </row>
    <row r="81" spans="1:38" x14ac:dyDescent="0.2">
      <c r="A81">
        <f>+IF(MAX(A$5:A80)+1&lt;=A$1,A80+1,0)</f>
        <v>0</v>
      </c>
      <c r="B81" s="276">
        <f t="shared" si="13"/>
        <v>0</v>
      </c>
      <c r="C81">
        <f t="shared" si="14"/>
        <v>0</v>
      </c>
      <c r="D81" s="276">
        <f t="shared" si="15"/>
        <v>0</v>
      </c>
      <c r="E81">
        <f>IF(A81=0,0,+VLOOKUP($A81,'1g -izabrana lica u pravosuđu'!$A$16:$V$43,$E$3,FALSE))</f>
        <v>0</v>
      </c>
      <c r="G81">
        <f>+_xlfn.IFNA(VLOOKUP($A81,'1g -izabrana lica u pravosuđu'!$A$15:$V$42,$G$3,FALSE),"")</f>
        <v>0</v>
      </c>
      <c r="H81">
        <f>+VLOOKUP($A81,'1g -izabrana lica u pravosuđu'!$A$15:$V$42,H$3,FALSE)</f>
        <v>0</v>
      </c>
      <c r="I81">
        <f>+VLOOKUP($A81,'1g -izabrana lica u pravosuđu'!$A$15:$V$42,I$3,FALSE)</f>
        <v>0</v>
      </c>
      <c r="J81">
        <f>+VLOOKUP($A81,'1g -izabrana lica u pravosuđu'!$A$15:$V$42,J$3,FALSE)</f>
        <v>0</v>
      </c>
      <c r="T81" s="47">
        <f>+VLOOKUP($A81,'1g -izabrana lica u pravosuđu'!$A$15:$V$42,T$3,FALSE)</f>
        <v>0</v>
      </c>
      <c r="U81" s="47"/>
      <c r="V81" s="47">
        <f t="shared" si="8"/>
        <v>0</v>
      </c>
      <c r="W81" s="47">
        <f>+VLOOKUP($A81,'1g -izabrana lica u pravosuđu'!$A$15:$V$42,W$3,FALSE)</f>
        <v>0</v>
      </c>
      <c r="X81" s="47">
        <f>+VLOOKUP($A81,'1g -izabrana lica u pravosuđu'!$A$15:$V$42,X$3,FALSE)</f>
        <v>0</v>
      </c>
      <c r="Y81" s="47">
        <f>+VLOOKUP($A81,'1g -izabrana lica u pravosuđu'!$A$15:$V$42,Y$3,FALSE)</f>
        <v>0</v>
      </c>
      <c r="Z81" s="47"/>
      <c r="AA81" s="47">
        <f t="shared" si="9"/>
        <v>0</v>
      </c>
      <c r="AB81" s="47">
        <f>+VLOOKUP($A81,'1g -izabrana lica u pravosuđu'!$A$15:$V$42,AB$3,FALSE)</f>
        <v>0</v>
      </c>
      <c r="AC81" s="47">
        <f>+VLOOKUP($A81,'1g -izabrana lica u pravosuđu'!$A$15:$V$42,AC$3,FALSE)</f>
        <v>0</v>
      </c>
      <c r="AD81" s="47">
        <f>+VLOOKUP($A81,'1g -izabrana lica u pravosuđu'!$A$15:$V$42,AD$3,FALSE)</f>
        <v>0</v>
      </c>
      <c r="AE81" s="47"/>
      <c r="AF81" s="47">
        <f t="shared" si="10"/>
        <v>0</v>
      </c>
      <c r="AG81" s="47">
        <f>+VLOOKUP($A81,'1g -izabrana lica u pravosuđu'!$A$15:$V$42,AG$3,FALSE)</f>
        <v>0</v>
      </c>
      <c r="AH81" s="47">
        <f>+VLOOKUP($A81,'1g -izabrana lica u pravosuđu'!$A$15:$V$42,AH$3,FALSE)</f>
        <v>0</v>
      </c>
      <c r="AI81" s="47">
        <f t="shared" si="11"/>
        <v>0</v>
      </c>
      <c r="AJ81" s="47">
        <f t="shared" si="12"/>
        <v>0</v>
      </c>
      <c r="AK81" s="47">
        <f>+IFERROR(AI81*(100+'1g -izabrana lica u pravosuđu'!$D$6)/100,"")</f>
        <v>0</v>
      </c>
      <c r="AL81" s="47">
        <f>+IFERROR(AJ81*(100+'1g -izabrana lica u pravosuđu'!$D$6)/100,"")</f>
        <v>0</v>
      </c>
    </row>
    <row r="82" spans="1:38" x14ac:dyDescent="0.2">
      <c r="A82">
        <f>+IF(MAX(A$5:A81)+1&lt;=A$1,A81+1,0)</f>
        <v>0</v>
      </c>
      <c r="B82" s="276">
        <f t="shared" si="13"/>
        <v>0</v>
      </c>
      <c r="C82">
        <f t="shared" si="14"/>
        <v>0</v>
      </c>
      <c r="D82" s="276">
        <f t="shared" si="15"/>
        <v>0</v>
      </c>
      <c r="E82">
        <f>IF(A82=0,0,+VLOOKUP($A82,'1g -izabrana lica u pravosuđu'!$A$16:$V$43,$E$3,FALSE))</f>
        <v>0</v>
      </c>
      <c r="G82">
        <f>+_xlfn.IFNA(VLOOKUP($A82,'1g -izabrana lica u pravosuđu'!$A$15:$V$42,$G$3,FALSE),"")</f>
        <v>0</v>
      </c>
      <c r="H82">
        <f>+VLOOKUP($A82,'1g -izabrana lica u pravosuđu'!$A$15:$V$42,H$3,FALSE)</f>
        <v>0</v>
      </c>
      <c r="I82">
        <f>+VLOOKUP($A82,'1g -izabrana lica u pravosuđu'!$A$15:$V$42,I$3,FALSE)</f>
        <v>0</v>
      </c>
      <c r="J82">
        <f>+VLOOKUP($A82,'1g -izabrana lica u pravosuđu'!$A$15:$V$42,J$3,FALSE)</f>
        <v>0</v>
      </c>
      <c r="T82" s="47">
        <f>+VLOOKUP($A82,'1g -izabrana lica u pravosuđu'!$A$15:$V$42,T$3,FALSE)</f>
        <v>0</v>
      </c>
      <c r="U82" s="47"/>
      <c r="V82" s="47">
        <f t="shared" si="8"/>
        <v>0</v>
      </c>
      <c r="W82" s="47">
        <f>+VLOOKUP($A82,'1g -izabrana lica u pravosuđu'!$A$15:$V$42,W$3,FALSE)</f>
        <v>0</v>
      </c>
      <c r="X82" s="47">
        <f>+VLOOKUP($A82,'1g -izabrana lica u pravosuđu'!$A$15:$V$42,X$3,FALSE)</f>
        <v>0</v>
      </c>
      <c r="Y82" s="47">
        <f>+VLOOKUP($A82,'1g -izabrana lica u pravosuđu'!$A$15:$V$42,Y$3,FALSE)</f>
        <v>0</v>
      </c>
      <c r="Z82" s="47"/>
      <c r="AA82" s="47">
        <f t="shared" si="9"/>
        <v>0</v>
      </c>
      <c r="AB82" s="47">
        <f>+VLOOKUP($A82,'1g -izabrana lica u pravosuđu'!$A$15:$V$42,AB$3,FALSE)</f>
        <v>0</v>
      </c>
      <c r="AC82" s="47">
        <f>+VLOOKUP($A82,'1g -izabrana lica u pravosuđu'!$A$15:$V$42,AC$3,FALSE)</f>
        <v>0</v>
      </c>
      <c r="AD82" s="47">
        <f>+VLOOKUP($A82,'1g -izabrana lica u pravosuđu'!$A$15:$V$42,AD$3,FALSE)</f>
        <v>0</v>
      </c>
      <c r="AE82" s="47"/>
      <c r="AF82" s="47">
        <f t="shared" si="10"/>
        <v>0</v>
      </c>
      <c r="AG82" s="47">
        <f>+VLOOKUP($A82,'1g -izabrana lica u pravosuđu'!$A$15:$V$42,AG$3,FALSE)</f>
        <v>0</v>
      </c>
      <c r="AH82" s="47">
        <f>+VLOOKUP($A82,'1g -izabrana lica u pravosuđu'!$A$15:$V$42,AH$3,FALSE)</f>
        <v>0</v>
      </c>
      <c r="AI82" s="47">
        <f t="shared" si="11"/>
        <v>0</v>
      </c>
      <c r="AJ82" s="47">
        <f t="shared" si="12"/>
        <v>0</v>
      </c>
      <c r="AK82" s="47">
        <f>+IFERROR(AI82*(100+'1g -izabrana lica u pravosuđu'!$D$6)/100,"")</f>
        <v>0</v>
      </c>
      <c r="AL82" s="47">
        <f>+IFERROR(AJ82*(100+'1g -izabrana lica u pravosuđu'!$D$6)/100,"")</f>
        <v>0</v>
      </c>
    </row>
    <row r="83" spans="1:38" x14ac:dyDescent="0.2">
      <c r="A83">
        <f>+IF(MAX(A$5:A82)+1&lt;=A$1,A82+1,0)</f>
        <v>0</v>
      </c>
      <c r="B83" s="276">
        <f t="shared" si="13"/>
        <v>0</v>
      </c>
      <c r="C83">
        <f t="shared" si="14"/>
        <v>0</v>
      </c>
      <c r="D83" s="276">
        <f t="shared" si="15"/>
        <v>0</v>
      </c>
      <c r="E83">
        <f>IF(A83=0,0,+VLOOKUP($A83,'1g -izabrana lica u pravosuđu'!$A$16:$V$43,$E$3,FALSE))</f>
        <v>0</v>
      </c>
      <c r="G83">
        <f>+_xlfn.IFNA(VLOOKUP($A83,'1g -izabrana lica u pravosuđu'!$A$15:$V$42,$G$3,FALSE),"")</f>
        <v>0</v>
      </c>
      <c r="H83">
        <f>+VLOOKUP($A83,'1g -izabrana lica u pravosuđu'!$A$15:$V$42,H$3,FALSE)</f>
        <v>0</v>
      </c>
      <c r="I83">
        <f>+VLOOKUP($A83,'1g -izabrana lica u pravosuđu'!$A$15:$V$42,I$3,FALSE)</f>
        <v>0</v>
      </c>
      <c r="J83">
        <f>+VLOOKUP($A83,'1g -izabrana lica u pravosuđu'!$A$15:$V$42,J$3,FALSE)</f>
        <v>0</v>
      </c>
      <c r="T83" s="47">
        <f>+VLOOKUP($A83,'1g -izabrana lica u pravosuđu'!$A$15:$V$42,T$3,FALSE)</f>
        <v>0</v>
      </c>
      <c r="U83" s="47"/>
      <c r="V83" s="47">
        <f t="shared" si="8"/>
        <v>0</v>
      </c>
      <c r="W83" s="47">
        <f>+VLOOKUP($A83,'1g -izabrana lica u pravosuđu'!$A$15:$V$42,W$3,FALSE)</f>
        <v>0</v>
      </c>
      <c r="X83" s="47">
        <f>+VLOOKUP($A83,'1g -izabrana lica u pravosuđu'!$A$15:$V$42,X$3,FALSE)</f>
        <v>0</v>
      </c>
      <c r="Y83" s="47">
        <f>+VLOOKUP($A83,'1g -izabrana lica u pravosuđu'!$A$15:$V$42,Y$3,FALSE)</f>
        <v>0</v>
      </c>
      <c r="Z83" s="47"/>
      <c r="AA83" s="47">
        <f t="shared" si="9"/>
        <v>0</v>
      </c>
      <c r="AB83" s="47">
        <f>+VLOOKUP($A83,'1g -izabrana lica u pravosuđu'!$A$15:$V$42,AB$3,FALSE)</f>
        <v>0</v>
      </c>
      <c r="AC83" s="47">
        <f>+VLOOKUP($A83,'1g -izabrana lica u pravosuđu'!$A$15:$V$42,AC$3,FALSE)</f>
        <v>0</v>
      </c>
      <c r="AD83" s="47">
        <f>+VLOOKUP($A83,'1g -izabrana lica u pravosuđu'!$A$15:$V$42,AD$3,FALSE)</f>
        <v>0</v>
      </c>
      <c r="AE83" s="47"/>
      <c r="AF83" s="47">
        <f t="shared" si="10"/>
        <v>0</v>
      </c>
      <c r="AG83" s="47">
        <f>+VLOOKUP($A83,'1g -izabrana lica u pravosuđu'!$A$15:$V$42,AG$3,FALSE)</f>
        <v>0</v>
      </c>
      <c r="AH83" s="47">
        <f>+VLOOKUP($A83,'1g -izabrana lica u pravosuđu'!$A$15:$V$42,AH$3,FALSE)</f>
        <v>0</v>
      </c>
      <c r="AI83" s="47">
        <f t="shared" si="11"/>
        <v>0</v>
      </c>
      <c r="AJ83" s="47">
        <f t="shared" si="12"/>
        <v>0</v>
      </c>
      <c r="AK83" s="47">
        <f>+IFERROR(AI83*(100+'1g -izabrana lica u pravosuđu'!$D$6)/100,"")</f>
        <v>0</v>
      </c>
      <c r="AL83" s="47">
        <f>+IFERROR(AJ83*(100+'1g -izabrana lica u pravosuđu'!$D$6)/100,"")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4"/>
  <sheetViews>
    <sheetView workbookViewId="0">
      <selection activeCell="A2" sqref="A2:B43"/>
    </sheetView>
  </sheetViews>
  <sheetFormatPr defaultRowHeight="12.75" x14ac:dyDescent="0.2"/>
  <cols>
    <col min="1" max="1" width="14.7109375" style="64" customWidth="1"/>
    <col min="2" max="2" width="68.42578125" customWidth="1"/>
  </cols>
  <sheetData>
    <row r="1" spans="1:2" ht="15" x14ac:dyDescent="0.2">
      <c r="A1" s="158" t="s">
        <v>331</v>
      </c>
      <c r="B1" s="158" t="s">
        <v>332</v>
      </c>
    </row>
    <row r="2" spans="1:2" ht="15" x14ac:dyDescent="0.2">
      <c r="A2" s="159" t="s">
        <v>130</v>
      </c>
      <c r="B2" s="159" t="s">
        <v>131</v>
      </c>
    </row>
    <row r="3" spans="1:2" ht="15" x14ac:dyDescent="0.2">
      <c r="A3" s="159" t="s">
        <v>132</v>
      </c>
      <c r="B3" s="159" t="s">
        <v>133</v>
      </c>
    </row>
    <row r="4" spans="1:2" ht="30" x14ac:dyDescent="0.2">
      <c r="A4" s="159" t="s">
        <v>134</v>
      </c>
      <c r="B4" s="159" t="s">
        <v>135</v>
      </c>
    </row>
    <row r="5" spans="1:2" ht="15" x14ac:dyDescent="0.2">
      <c r="A5" s="159" t="s">
        <v>136</v>
      </c>
      <c r="B5" s="159" t="s">
        <v>137</v>
      </c>
    </row>
    <row r="6" spans="1:2" ht="30" x14ac:dyDescent="0.2">
      <c r="A6" s="159" t="s">
        <v>138</v>
      </c>
      <c r="B6" s="159" t="s">
        <v>139</v>
      </c>
    </row>
    <row r="7" spans="1:2" ht="15" x14ac:dyDescent="0.2">
      <c r="A7" s="159" t="s">
        <v>140</v>
      </c>
      <c r="B7" s="159" t="s">
        <v>141</v>
      </c>
    </row>
    <row r="8" spans="1:2" ht="15" x14ac:dyDescent="0.2">
      <c r="A8" s="159" t="s">
        <v>142</v>
      </c>
      <c r="B8" s="159" t="s">
        <v>143</v>
      </c>
    </row>
    <row r="9" spans="1:2" ht="15" x14ac:dyDescent="0.2">
      <c r="A9" s="159" t="s">
        <v>144</v>
      </c>
      <c r="B9" s="159" t="s">
        <v>145</v>
      </c>
    </row>
    <row r="10" spans="1:2" ht="15" x14ac:dyDescent="0.2">
      <c r="A10" s="159" t="s">
        <v>146</v>
      </c>
      <c r="B10" s="159" t="s">
        <v>147</v>
      </c>
    </row>
    <row r="11" spans="1:2" ht="15" x14ac:dyDescent="0.2">
      <c r="A11" s="159" t="s">
        <v>148</v>
      </c>
      <c r="B11" s="159" t="s">
        <v>149</v>
      </c>
    </row>
    <row r="12" spans="1:2" ht="15" x14ac:dyDescent="0.2">
      <c r="A12" s="159" t="s">
        <v>150</v>
      </c>
      <c r="B12" s="159" t="s">
        <v>361</v>
      </c>
    </row>
    <row r="13" spans="1:2" ht="15" x14ac:dyDescent="0.2">
      <c r="A13" s="159" t="s">
        <v>151</v>
      </c>
      <c r="B13" s="159" t="s">
        <v>362</v>
      </c>
    </row>
    <row r="14" spans="1:2" ht="15" x14ac:dyDescent="0.2">
      <c r="A14" s="159" t="s">
        <v>152</v>
      </c>
      <c r="B14" s="159" t="s">
        <v>153</v>
      </c>
    </row>
    <row r="15" spans="1:2" ht="15" x14ac:dyDescent="0.2">
      <c r="A15" s="159" t="s">
        <v>154</v>
      </c>
      <c r="B15" s="159" t="s">
        <v>155</v>
      </c>
    </row>
    <row r="16" spans="1:2" ht="15" x14ac:dyDescent="0.2">
      <c r="A16" s="159" t="s">
        <v>156</v>
      </c>
      <c r="B16" s="159" t="s">
        <v>157</v>
      </c>
    </row>
    <row r="17" spans="1:2" ht="15" x14ac:dyDescent="0.2">
      <c r="A17" s="159" t="s">
        <v>158</v>
      </c>
      <c r="B17" s="159" t="s">
        <v>159</v>
      </c>
    </row>
    <row r="18" spans="1:2" ht="15" x14ac:dyDescent="0.2">
      <c r="A18" s="159" t="s">
        <v>160</v>
      </c>
      <c r="B18" s="159" t="s">
        <v>161</v>
      </c>
    </row>
    <row r="19" spans="1:2" ht="15" x14ac:dyDescent="0.2">
      <c r="A19" s="159" t="s">
        <v>162</v>
      </c>
      <c r="B19" s="159" t="s">
        <v>163</v>
      </c>
    </row>
    <row r="20" spans="1:2" ht="15" x14ac:dyDescent="0.2">
      <c r="A20" s="159" t="s">
        <v>164</v>
      </c>
      <c r="B20" s="159" t="s">
        <v>363</v>
      </c>
    </row>
    <row r="21" spans="1:2" ht="15" x14ac:dyDescent="0.2">
      <c r="A21" s="159" t="s">
        <v>165</v>
      </c>
      <c r="B21" s="159" t="s">
        <v>166</v>
      </c>
    </row>
    <row r="22" spans="1:2" ht="15" x14ac:dyDescent="0.2">
      <c r="A22" s="159" t="s">
        <v>167</v>
      </c>
      <c r="B22" s="159" t="s">
        <v>168</v>
      </c>
    </row>
    <row r="23" spans="1:2" ht="15" x14ac:dyDescent="0.2">
      <c r="A23" s="159" t="s">
        <v>169</v>
      </c>
      <c r="B23" s="159" t="s">
        <v>170</v>
      </c>
    </row>
    <row r="24" spans="1:2" ht="15" x14ac:dyDescent="0.2">
      <c r="A24" s="159" t="s">
        <v>171</v>
      </c>
      <c r="B24" s="159" t="s">
        <v>172</v>
      </c>
    </row>
    <row r="25" spans="1:2" ht="15" x14ac:dyDescent="0.2">
      <c r="A25" s="159" t="s">
        <v>173</v>
      </c>
      <c r="B25" s="159" t="s">
        <v>174</v>
      </c>
    </row>
    <row r="26" spans="1:2" ht="15" x14ac:dyDescent="0.2">
      <c r="A26" s="159" t="s">
        <v>175</v>
      </c>
      <c r="B26" s="159" t="s">
        <v>176</v>
      </c>
    </row>
    <row r="27" spans="1:2" ht="15" x14ac:dyDescent="0.2">
      <c r="A27" s="159" t="s">
        <v>177</v>
      </c>
      <c r="B27" s="159" t="s">
        <v>364</v>
      </c>
    </row>
    <row r="28" spans="1:2" ht="15" x14ac:dyDescent="0.2">
      <c r="A28" s="159" t="s">
        <v>178</v>
      </c>
      <c r="B28" s="159" t="s">
        <v>179</v>
      </c>
    </row>
    <row r="29" spans="1:2" ht="15" x14ac:dyDescent="0.2">
      <c r="A29" s="159" t="s">
        <v>180</v>
      </c>
      <c r="B29" s="159" t="s">
        <v>181</v>
      </c>
    </row>
    <row r="30" spans="1:2" ht="15" x14ac:dyDescent="0.2">
      <c r="A30" s="159" t="s">
        <v>182</v>
      </c>
      <c r="B30" s="159" t="s">
        <v>183</v>
      </c>
    </row>
    <row r="31" spans="1:2" ht="15" x14ac:dyDescent="0.2">
      <c r="A31" s="159" t="s">
        <v>184</v>
      </c>
      <c r="B31" s="159" t="s">
        <v>185</v>
      </c>
    </row>
    <row r="32" spans="1:2" ht="15" x14ac:dyDescent="0.2">
      <c r="A32" s="159" t="s">
        <v>186</v>
      </c>
      <c r="B32" s="159" t="s">
        <v>187</v>
      </c>
    </row>
    <row r="33" spans="1:2" ht="15" x14ac:dyDescent="0.2">
      <c r="A33" s="159" t="s">
        <v>188</v>
      </c>
      <c r="B33" s="159" t="s">
        <v>189</v>
      </c>
    </row>
    <row r="34" spans="1:2" ht="15" x14ac:dyDescent="0.2">
      <c r="A34" s="159" t="s">
        <v>190</v>
      </c>
      <c r="B34" s="159" t="s">
        <v>191</v>
      </c>
    </row>
    <row r="35" spans="1:2" ht="15" x14ac:dyDescent="0.2">
      <c r="A35" s="159" t="s">
        <v>192</v>
      </c>
      <c r="B35" s="159" t="s">
        <v>193</v>
      </c>
    </row>
    <row r="36" spans="1:2" ht="15" x14ac:dyDescent="0.2">
      <c r="A36" s="159" t="s">
        <v>194</v>
      </c>
      <c r="B36" s="159" t="s">
        <v>195</v>
      </c>
    </row>
    <row r="37" spans="1:2" ht="15" x14ac:dyDescent="0.2">
      <c r="A37" s="159" t="s">
        <v>196</v>
      </c>
      <c r="B37" s="159" t="s">
        <v>197</v>
      </c>
    </row>
    <row r="38" spans="1:2" ht="15" x14ac:dyDescent="0.2">
      <c r="A38" s="159" t="s">
        <v>198</v>
      </c>
      <c r="B38" s="159" t="s">
        <v>365</v>
      </c>
    </row>
    <row r="39" spans="1:2" ht="15" x14ac:dyDescent="0.2">
      <c r="A39" s="159" t="s">
        <v>199</v>
      </c>
      <c r="B39" s="159" t="s">
        <v>200</v>
      </c>
    </row>
    <row r="40" spans="1:2" ht="15" x14ac:dyDescent="0.2">
      <c r="A40" s="159" t="s">
        <v>201</v>
      </c>
      <c r="B40" s="159" t="s">
        <v>202</v>
      </c>
    </row>
    <row r="41" spans="1:2" ht="15" x14ac:dyDescent="0.2">
      <c r="A41" s="159" t="s">
        <v>203</v>
      </c>
      <c r="B41" s="159" t="s">
        <v>204</v>
      </c>
    </row>
    <row r="42" spans="1:2" ht="15" x14ac:dyDescent="0.2">
      <c r="A42" s="159" t="s">
        <v>205</v>
      </c>
      <c r="B42" s="159" t="s">
        <v>206</v>
      </c>
    </row>
    <row r="43" spans="1:2" ht="15" x14ac:dyDescent="0.2">
      <c r="A43" s="159" t="s">
        <v>207</v>
      </c>
      <c r="B43" s="159" t="s">
        <v>208</v>
      </c>
    </row>
    <row r="44" spans="1:2" x14ac:dyDescent="0.2">
      <c r="A44" s="63" t="s">
        <v>342</v>
      </c>
      <c r="B44" s="53" t="s">
        <v>341</v>
      </c>
    </row>
  </sheetData>
  <sheetProtection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90"/>
  <sheetViews>
    <sheetView topLeftCell="A445" workbookViewId="0">
      <selection activeCell="B445" sqref="B445"/>
    </sheetView>
  </sheetViews>
  <sheetFormatPr defaultRowHeight="12.75" x14ac:dyDescent="0.2"/>
  <cols>
    <col min="1" max="1" width="11.42578125" bestFit="1" customWidth="1"/>
    <col min="2" max="2" width="66.7109375" style="72" customWidth="1"/>
    <col min="3" max="3" width="10.7109375" customWidth="1"/>
    <col min="4" max="4" width="9.140625" style="506"/>
  </cols>
  <sheetData>
    <row r="1" spans="1:4" ht="15" x14ac:dyDescent="0.2">
      <c r="A1" s="157" t="s">
        <v>355</v>
      </c>
      <c r="B1" s="502" t="s">
        <v>356</v>
      </c>
      <c r="C1" s="157" t="s">
        <v>521</v>
      </c>
      <c r="D1" s="505" t="s">
        <v>522</v>
      </c>
    </row>
    <row r="2" spans="1:4" x14ac:dyDescent="0.2">
      <c r="A2" s="446">
        <v>10100</v>
      </c>
      <c r="B2" s="503" t="s">
        <v>214</v>
      </c>
      <c r="C2" s="548">
        <v>0.05</v>
      </c>
      <c r="D2" s="219">
        <v>20750.349999999999</v>
      </c>
    </row>
    <row r="3" spans="1:4" x14ac:dyDescent="0.2">
      <c r="A3" s="446">
        <v>10200</v>
      </c>
      <c r="B3" s="503" t="s">
        <v>215</v>
      </c>
      <c r="C3" s="548">
        <v>0.05</v>
      </c>
      <c r="D3" s="219">
        <v>20750.349999999999</v>
      </c>
    </row>
    <row r="4" spans="1:4" x14ac:dyDescent="0.2">
      <c r="A4" s="446">
        <v>10201</v>
      </c>
      <c r="B4" s="503" t="s">
        <v>216</v>
      </c>
      <c r="C4" s="548">
        <v>0.05</v>
      </c>
      <c r="D4" s="219">
        <v>20750.349999999999</v>
      </c>
    </row>
    <row r="5" spans="1:4" x14ac:dyDescent="0.2">
      <c r="A5" s="446">
        <v>10202</v>
      </c>
      <c r="B5" s="503" t="s">
        <v>217</v>
      </c>
      <c r="C5" s="548">
        <v>0.05</v>
      </c>
      <c r="D5" s="219">
        <v>20750.349999999999</v>
      </c>
    </row>
    <row r="6" spans="1:4" x14ac:dyDescent="0.2">
      <c r="A6" s="446">
        <v>10204</v>
      </c>
      <c r="B6" s="503" t="s">
        <v>218</v>
      </c>
      <c r="C6" s="548">
        <v>0.05</v>
      </c>
      <c r="D6" s="219">
        <v>20750.349999999999</v>
      </c>
    </row>
    <row r="7" spans="1:4" x14ac:dyDescent="0.2">
      <c r="A7" s="446">
        <v>10206</v>
      </c>
      <c r="B7" s="503" t="s">
        <v>219</v>
      </c>
      <c r="C7" s="548">
        <v>0.05</v>
      </c>
      <c r="D7" s="219">
        <v>20750.349999999999</v>
      </c>
    </row>
    <row r="8" spans="1:4" ht="25.5" x14ac:dyDescent="0.2">
      <c r="A8" s="446">
        <v>10220</v>
      </c>
      <c r="B8" s="503" t="s">
        <v>220</v>
      </c>
      <c r="C8" s="548">
        <v>0.05</v>
      </c>
      <c r="D8" s="219">
        <v>20750.349999999999</v>
      </c>
    </row>
    <row r="9" spans="1:4" ht="25.5" x14ac:dyDescent="0.2">
      <c r="A9" s="446">
        <v>10222</v>
      </c>
      <c r="B9" s="503" t="s">
        <v>221</v>
      </c>
      <c r="C9" s="548">
        <v>0.05</v>
      </c>
      <c r="D9" s="219">
        <v>20750.349999999999</v>
      </c>
    </row>
    <row r="10" spans="1:4" x14ac:dyDescent="0.2">
      <c r="A10" s="446">
        <v>10223</v>
      </c>
      <c r="B10" s="503" t="s">
        <v>357</v>
      </c>
      <c r="C10" s="548">
        <v>0.05</v>
      </c>
      <c r="D10" s="219">
        <v>20750.349999999999</v>
      </c>
    </row>
    <row r="11" spans="1:4" ht="25.5" x14ac:dyDescent="0.2">
      <c r="A11" s="446">
        <v>10225</v>
      </c>
      <c r="B11" s="503" t="s">
        <v>222</v>
      </c>
      <c r="C11" s="548">
        <v>0.05</v>
      </c>
      <c r="D11" s="219">
        <v>20750.349999999999</v>
      </c>
    </row>
    <row r="12" spans="1:4" x14ac:dyDescent="0.2">
      <c r="A12" s="446">
        <v>10228</v>
      </c>
      <c r="B12" s="503" t="s">
        <v>223</v>
      </c>
      <c r="C12" s="548">
        <v>0.05</v>
      </c>
      <c r="D12" s="219">
        <v>20750.349999999999</v>
      </c>
    </row>
    <row r="13" spans="1:4" x14ac:dyDescent="0.2">
      <c r="A13" s="446">
        <v>10229</v>
      </c>
      <c r="B13" s="503" t="s">
        <v>224</v>
      </c>
      <c r="C13" s="548">
        <v>0.05</v>
      </c>
      <c r="D13" s="219">
        <v>20750.349999999999</v>
      </c>
    </row>
    <row r="14" spans="1:4" x14ac:dyDescent="0.2">
      <c r="A14" s="446">
        <v>10243</v>
      </c>
      <c r="B14" s="503" t="s">
        <v>438</v>
      </c>
      <c r="C14" s="548">
        <v>0.05</v>
      </c>
      <c r="D14" s="219">
        <v>20750.349999999999</v>
      </c>
    </row>
    <row r="15" spans="1:4" ht="38.25" x14ac:dyDescent="0.2">
      <c r="A15" s="446">
        <v>10244</v>
      </c>
      <c r="B15" s="503" t="s">
        <v>495</v>
      </c>
      <c r="C15" s="548">
        <v>0.05</v>
      </c>
      <c r="D15" s="219">
        <v>20750.349999999999</v>
      </c>
    </row>
    <row r="16" spans="1:4" x14ac:dyDescent="0.2">
      <c r="A16" s="446">
        <v>10245</v>
      </c>
      <c r="B16" s="503" t="s">
        <v>493</v>
      </c>
      <c r="C16" s="548">
        <v>0.05</v>
      </c>
      <c r="D16" s="219">
        <v>20750.349999999999</v>
      </c>
    </row>
    <row r="17" spans="1:4" ht="38.25" x14ac:dyDescent="0.2">
      <c r="A17" s="446">
        <v>10249</v>
      </c>
      <c r="B17" s="503" t="s">
        <v>503</v>
      </c>
      <c r="C17" s="548">
        <v>0.05</v>
      </c>
      <c r="D17" s="219">
        <v>20750.349999999999</v>
      </c>
    </row>
    <row r="18" spans="1:4" ht="25.5" x14ac:dyDescent="0.2">
      <c r="A18" s="446">
        <v>10250</v>
      </c>
      <c r="B18" s="503" t="s">
        <v>504</v>
      </c>
      <c r="C18" s="548">
        <v>0.05</v>
      </c>
      <c r="D18" s="219">
        <v>20750.349999999999</v>
      </c>
    </row>
    <row r="19" spans="1:4" ht="25.5" x14ac:dyDescent="0.2">
      <c r="A19" s="446">
        <v>10251</v>
      </c>
      <c r="B19" s="503" t="s">
        <v>505</v>
      </c>
      <c r="C19" s="548">
        <v>0.05</v>
      </c>
      <c r="D19" s="219">
        <v>20750.349999999999</v>
      </c>
    </row>
    <row r="20" spans="1:4" x14ac:dyDescent="0.2">
      <c r="A20" s="446">
        <v>10310</v>
      </c>
      <c r="B20" s="503" t="s">
        <v>439</v>
      </c>
      <c r="C20" s="548">
        <v>0.05</v>
      </c>
      <c r="D20" s="219">
        <v>20750.349999999999</v>
      </c>
    </row>
    <row r="21" spans="1:4" x14ac:dyDescent="0.2">
      <c r="A21" s="446">
        <v>10311</v>
      </c>
      <c r="B21" s="503" t="s">
        <v>225</v>
      </c>
      <c r="C21" s="548">
        <v>0.05</v>
      </c>
      <c r="D21" s="219">
        <v>20750.349999999999</v>
      </c>
    </row>
    <row r="22" spans="1:4" x14ac:dyDescent="0.2">
      <c r="A22" s="446">
        <v>10312</v>
      </c>
      <c r="B22" s="503" t="s">
        <v>226</v>
      </c>
      <c r="C22" s="548">
        <v>0.05</v>
      </c>
      <c r="D22" s="219">
        <v>20750.349999999999</v>
      </c>
    </row>
    <row r="23" spans="1:4" x14ac:dyDescent="0.2">
      <c r="A23" s="446">
        <v>10313</v>
      </c>
      <c r="B23" s="503" t="s">
        <v>227</v>
      </c>
      <c r="C23" s="548">
        <v>0.05</v>
      </c>
      <c r="D23" s="219">
        <v>20750.349999999999</v>
      </c>
    </row>
    <row r="24" spans="1:4" x14ac:dyDescent="0.2">
      <c r="A24" s="446">
        <v>10314</v>
      </c>
      <c r="B24" s="503" t="s">
        <v>440</v>
      </c>
      <c r="C24" s="548">
        <v>0.05</v>
      </c>
      <c r="D24" s="219">
        <v>20750.349999999999</v>
      </c>
    </row>
    <row r="25" spans="1:4" x14ac:dyDescent="0.2">
      <c r="A25" s="446">
        <v>10520</v>
      </c>
      <c r="B25" s="503" t="s">
        <v>358</v>
      </c>
      <c r="C25" s="548">
        <v>0.05</v>
      </c>
      <c r="D25" s="219">
        <v>20750.349999999999</v>
      </c>
    </row>
    <row r="26" spans="1:4" x14ac:dyDescent="0.2">
      <c r="A26" s="446">
        <v>10521</v>
      </c>
      <c r="B26" s="503" t="s">
        <v>228</v>
      </c>
      <c r="C26" s="548">
        <v>0.05</v>
      </c>
      <c r="D26" s="219">
        <v>22043.22</v>
      </c>
    </row>
    <row r="27" spans="1:4" s="455" customFormat="1" x14ac:dyDescent="0.2">
      <c r="A27" s="446">
        <v>10522</v>
      </c>
      <c r="B27" s="503" t="s">
        <v>284</v>
      </c>
      <c r="C27" s="548">
        <v>0.05</v>
      </c>
      <c r="D27" s="219">
        <v>22043.22</v>
      </c>
    </row>
    <row r="28" spans="1:4" s="455" customFormat="1" x14ac:dyDescent="0.2">
      <c r="A28" s="446">
        <v>10523</v>
      </c>
      <c r="B28" s="503" t="s">
        <v>229</v>
      </c>
      <c r="C28" s="548">
        <v>0.05</v>
      </c>
      <c r="D28" s="219">
        <v>20750.349999999999</v>
      </c>
    </row>
    <row r="29" spans="1:4" s="455" customFormat="1" x14ac:dyDescent="0.2">
      <c r="A29" s="446">
        <v>10524</v>
      </c>
      <c r="B29" s="503" t="s">
        <v>230</v>
      </c>
      <c r="C29" s="548">
        <v>0.05</v>
      </c>
      <c r="D29" s="219">
        <v>20750.349999999999</v>
      </c>
    </row>
    <row r="30" spans="1:4" x14ac:dyDescent="0.2">
      <c r="A30" s="446">
        <v>10525</v>
      </c>
      <c r="B30" s="503" t="s">
        <v>231</v>
      </c>
      <c r="C30" s="548">
        <v>0.05</v>
      </c>
      <c r="D30" s="219">
        <v>20750.349999999999</v>
      </c>
    </row>
    <row r="31" spans="1:4" x14ac:dyDescent="0.2">
      <c r="A31" s="446">
        <v>10526</v>
      </c>
      <c r="B31" s="503" t="s">
        <v>232</v>
      </c>
      <c r="C31" s="548">
        <v>0.05</v>
      </c>
      <c r="D31" s="219">
        <v>20750.349999999999</v>
      </c>
    </row>
    <row r="32" spans="1:4" x14ac:dyDescent="0.2">
      <c r="A32" s="446">
        <v>10527</v>
      </c>
      <c r="B32" s="503" t="s">
        <v>233</v>
      </c>
      <c r="C32" s="548">
        <v>0.05</v>
      </c>
      <c r="D32" s="219">
        <v>20750.349999999999</v>
      </c>
    </row>
    <row r="33" spans="1:4" x14ac:dyDescent="0.2">
      <c r="A33" s="446">
        <v>10528</v>
      </c>
      <c r="B33" s="503" t="s">
        <v>441</v>
      </c>
      <c r="C33" s="548">
        <v>0.05</v>
      </c>
      <c r="D33" s="219">
        <v>20750.349999999999</v>
      </c>
    </row>
    <row r="34" spans="1:4" x14ac:dyDescent="0.2">
      <c r="A34" s="446">
        <v>10529</v>
      </c>
      <c r="B34" s="503" t="s">
        <v>534</v>
      </c>
      <c r="C34" s="548">
        <v>0.05</v>
      </c>
      <c r="D34" s="219">
        <v>20750.349999999999</v>
      </c>
    </row>
    <row r="35" spans="1:4" x14ac:dyDescent="0.2">
      <c r="A35" s="446">
        <v>10600</v>
      </c>
      <c r="B35" s="503" t="s">
        <v>237</v>
      </c>
      <c r="C35" s="548">
        <v>0.05</v>
      </c>
      <c r="D35" s="219">
        <v>23467.34</v>
      </c>
    </row>
    <row r="36" spans="1:4" x14ac:dyDescent="0.2">
      <c r="A36" s="446">
        <v>10810</v>
      </c>
      <c r="B36" s="503" t="s">
        <v>359</v>
      </c>
      <c r="C36" s="548">
        <v>0.05</v>
      </c>
      <c r="D36" s="219">
        <v>20750.349999999999</v>
      </c>
    </row>
    <row r="37" spans="1:4" x14ac:dyDescent="0.2">
      <c r="A37" s="446">
        <v>10811</v>
      </c>
      <c r="B37" s="503" t="s">
        <v>234</v>
      </c>
      <c r="C37" s="548">
        <v>0.05</v>
      </c>
      <c r="D37" s="219">
        <v>20750.349999999999</v>
      </c>
    </row>
    <row r="38" spans="1:4" x14ac:dyDescent="0.2">
      <c r="A38" s="446">
        <v>10812</v>
      </c>
      <c r="B38" s="503" t="s">
        <v>235</v>
      </c>
      <c r="C38" s="548">
        <v>0.05</v>
      </c>
      <c r="D38" s="219">
        <v>20750.349999999999</v>
      </c>
    </row>
    <row r="39" spans="1:4" x14ac:dyDescent="0.2">
      <c r="A39" s="446">
        <v>10813</v>
      </c>
      <c r="B39" s="503" t="s">
        <v>236</v>
      </c>
      <c r="C39" s="548">
        <v>0.05</v>
      </c>
      <c r="D39" s="219">
        <v>20750.349999999999</v>
      </c>
    </row>
    <row r="40" spans="1:4" x14ac:dyDescent="0.2">
      <c r="A40" s="446">
        <v>10814</v>
      </c>
      <c r="B40" s="503" t="s">
        <v>442</v>
      </c>
      <c r="C40" s="548">
        <v>0.05</v>
      </c>
      <c r="D40" s="219">
        <v>20750.349999999999</v>
      </c>
    </row>
    <row r="41" spans="1:4" x14ac:dyDescent="0.2">
      <c r="A41" s="446">
        <v>11800</v>
      </c>
      <c r="B41" s="503" t="s">
        <v>242</v>
      </c>
      <c r="C41" s="548">
        <v>0.05</v>
      </c>
      <c r="D41" s="219">
        <v>20750.349999999999</v>
      </c>
    </row>
    <row r="42" spans="1:4" x14ac:dyDescent="0.2">
      <c r="A42" s="446">
        <v>11801</v>
      </c>
      <c r="B42" s="503" t="s">
        <v>243</v>
      </c>
      <c r="C42" s="548">
        <v>0.05</v>
      </c>
      <c r="D42" s="219">
        <v>3252.88</v>
      </c>
    </row>
    <row r="43" spans="1:4" x14ac:dyDescent="0.2">
      <c r="A43" s="446">
        <v>11900</v>
      </c>
      <c r="B43" s="503" t="s">
        <v>244</v>
      </c>
      <c r="C43" s="548">
        <v>0.05</v>
      </c>
      <c r="D43" s="219">
        <v>20750.349999999999</v>
      </c>
    </row>
    <row r="44" spans="1:4" x14ac:dyDescent="0.2">
      <c r="A44" s="446">
        <v>11902</v>
      </c>
      <c r="B44" s="503" t="s">
        <v>245</v>
      </c>
      <c r="C44" s="548">
        <v>0.05</v>
      </c>
      <c r="D44" s="219">
        <v>20750.349999999999</v>
      </c>
    </row>
    <row r="45" spans="1:4" x14ac:dyDescent="0.2">
      <c r="A45" s="446">
        <v>12500</v>
      </c>
      <c r="B45" s="503" t="s">
        <v>248</v>
      </c>
      <c r="C45" s="548">
        <v>0.05</v>
      </c>
      <c r="D45" s="219">
        <v>20750.349999999999</v>
      </c>
    </row>
    <row r="46" spans="1:4" ht="25.5" x14ac:dyDescent="0.2">
      <c r="A46" s="446">
        <v>13400</v>
      </c>
      <c r="B46" s="503" t="s">
        <v>443</v>
      </c>
      <c r="C46" s="548">
        <v>0.05</v>
      </c>
      <c r="D46" s="219">
        <v>20750.349999999999</v>
      </c>
    </row>
    <row r="47" spans="1:4" x14ac:dyDescent="0.2">
      <c r="A47" s="446">
        <v>13401</v>
      </c>
      <c r="B47" s="503" t="s">
        <v>249</v>
      </c>
      <c r="C47" s="548">
        <v>0.05</v>
      </c>
      <c r="D47" s="219">
        <v>20750.349999999999</v>
      </c>
    </row>
    <row r="48" spans="1:4" ht="25.5" x14ac:dyDescent="0.2">
      <c r="A48" s="446">
        <v>13403</v>
      </c>
      <c r="B48" s="503" t="s">
        <v>444</v>
      </c>
      <c r="C48" s="548">
        <v>0.05</v>
      </c>
      <c r="D48" s="219">
        <v>20750.349999999999</v>
      </c>
    </row>
    <row r="49" spans="1:4" x14ac:dyDescent="0.2">
      <c r="A49" s="446">
        <v>13700</v>
      </c>
      <c r="B49" s="503" t="s">
        <v>250</v>
      </c>
      <c r="C49" s="548">
        <v>0.05</v>
      </c>
      <c r="D49" s="219">
        <v>20750.349999999999</v>
      </c>
    </row>
    <row r="50" spans="1:4" x14ac:dyDescent="0.2">
      <c r="A50" s="446">
        <v>13701</v>
      </c>
      <c r="B50" s="503" t="s">
        <v>251</v>
      </c>
      <c r="C50" s="548">
        <v>0.05</v>
      </c>
      <c r="D50" s="219">
        <v>3411.98</v>
      </c>
    </row>
    <row r="51" spans="1:4" x14ac:dyDescent="0.2">
      <c r="A51" s="446">
        <v>13702</v>
      </c>
      <c r="B51" s="503" t="s">
        <v>252</v>
      </c>
      <c r="C51" s="548">
        <v>0.05</v>
      </c>
      <c r="D51" s="219">
        <v>3411.98</v>
      </c>
    </row>
    <row r="52" spans="1:4" x14ac:dyDescent="0.2">
      <c r="A52" s="446">
        <v>13703</v>
      </c>
      <c r="B52" s="503" t="s">
        <v>253</v>
      </c>
      <c r="C52" s="548">
        <v>0.05</v>
      </c>
      <c r="D52" s="219">
        <v>3411.98</v>
      </c>
    </row>
    <row r="53" spans="1:4" x14ac:dyDescent="0.2">
      <c r="A53" s="446">
        <v>13704</v>
      </c>
      <c r="B53" s="503" t="s">
        <v>254</v>
      </c>
      <c r="C53" s="548">
        <v>0.05</v>
      </c>
      <c r="D53" s="219">
        <v>3103.85</v>
      </c>
    </row>
    <row r="54" spans="1:4" x14ac:dyDescent="0.2">
      <c r="A54" s="446">
        <v>13705</v>
      </c>
      <c r="B54" s="503" t="s">
        <v>255</v>
      </c>
      <c r="C54" s="548">
        <v>0.05</v>
      </c>
      <c r="D54" s="219">
        <v>3251.67</v>
      </c>
    </row>
    <row r="55" spans="1:4" x14ac:dyDescent="0.2">
      <c r="A55" s="446">
        <v>13709</v>
      </c>
      <c r="B55" s="503" t="s">
        <v>256</v>
      </c>
      <c r="C55" s="548">
        <v>0.05</v>
      </c>
      <c r="D55" s="219">
        <v>20750.349999999999</v>
      </c>
    </row>
    <row r="56" spans="1:4" x14ac:dyDescent="0.2">
      <c r="A56" s="446">
        <v>13710</v>
      </c>
      <c r="B56" s="503" t="s">
        <v>257</v>
      </c>
      <c r="C56" s="548">
        <v>0.05</v>
      </c>
      <c r="D56" s="219">
        <v>20750.349999999999</v>
      </c>
    </row>
    <row r="57" spans="1:4" x14ac:dyDescent="0.2">
      <c r="A57" s="446">
        <v>13800</v>
      </c>
      <c r="B57" s="503" t="s">
        <v>258</v>
      </c>
      <c r="C57" s="548">
        <v>0.05</v>
      </c>
      <c r="D57" s="219">
        <v>20750.349999999999</v>
      </c>
    </row>
    <row r="58" spans="1:4" x14ac:dyDescent="0.2">
      <c r="A58" s="446">
        <v>13801</v>
      </c>
      <c r="B58" s="503" t="s">
        <v>259</v>
      </c>
      <c r="C58" s="548">
        <v>0.05</v>
      </c>
      <c r="D58" s="219">
        <v>20750.349999999999</v>
      </c>
    </row>
    <row r="59" spans="1:4" x14ac:dyDescent="0.2">
      <c r="A59" s="446">
        <v>13802</v>
      </c>
      <c r="B59" s="503" t="s">
        <v>260</v>
      </c>
      <c r="C59" s="548">
        <v>0.05</v>
      </c>
      <c r="D59" s="219">
        <v>20750.349999999999</v>
      </c>
    </row>
    <row r="60" spans="1:4" x14ac:dyDescent="0.2">
      <c r="A60" s="446">
        <v>14800</v>
      </c>
      <c r="B60" s="503" t="s">
        <v>445</v>
      </c>
      <c r="C60" s="548">
        <v>0.05</v>
      </c>
      <c r="D60" s="219">
        <v>20750.349999999999</v>
      </c>
    </row>
    <row r="61" spans="1:4" ht="25.5" x14ac:dyDescent="0.2">
      <c r="A61" s="446">
        <v>14810</v>
      </c>
      <c r="B61" s="503" t="s">
        <v>446</v>
      </c>
      <c r="C61" s="548">
        <v>0.05</v>
      </c>
      <c r="D61" s="219">
        <v>20750.349999999999</v>
      </c>
    </row>
    <row r="62" spans="1:4" x14ac:dyDescent="0.2">
      <c r="A62" s="446">
        <v>14811</v>
      </c>
      <c r="B62" s="503" t="s">
        <v>261</v>
      </c>
      <c r="C62" s="548">
        <v>0.05</v>
      </c>
      <c r="D62" s="219">
        <v>20750.349999999999</v>
      </c>
    </row>
    <row r="63" spans="1:4" x14ac:dyDescent="0.2">
      <c r="A63" s="446">
        <v>14813</v>
      </c>
      <c r="B63" s="503" t="s">
        <v>247</v>
      </c>
      <c r="C63" s="548">
        <v>0.05</v>
      </c>
      <c r="D63" s="219">
        <v>20750.349999999999</v>
      </c>
    </row>
    <row r="64" spans="1:4" x14ac:dyDescent="0.2">
      <c r="A64" s="446">
        <v>14820</v>
      </c>
      <c r="B64" s="503" t="s">
        <v>447</v>
      </c>
      <c r="C64" s="548">
        <v>0.05</v>
      </c>
      <c r="D64" s="219">
        <v>20750.349999999999</v>
      </c>
    </row>
    <row r="65" spans="1:4" x14ac:dyDescent="0.2">
      <c r="A65" s="446">
        <v>14821</v>
      </c>
      <c r="B65" s="503" t="s">
        <v>494</v>
      </c>
      <c r="C65" s="548">
        <v>0.05</v>
      </c>
      <c r="D65" s="219">
        <v>20750.349999999999</v>
      </c>
    </row>
    <row r="66" spans="1:4" x14ac:dyDescent="0.2">
      <c r="A66" s="446">
        <v>14830</v>
      </c>
      <c r="B66" s="503" t="s">
        <v>448</v>
      </c>
      <c r="C66" s="548">
        <v>0.05</v>
      </c>
      <c r="D66" s="219">
        <v>20750.349999999999</v>
      </c>
    </row>
    <row r="67" spans="1:4" x14ac:dyDescent="0.2">
      <c r="A67" s="446">
        <v>14840</v>
      </c>
      <c r="B67" s="503" t="s">
        <v>506</v>
      </c>
      <c r="C67" s="548">
        <v>0.05</v>
      </c>
      <c r="D67" s="219">
        <v>20750.349999999999</v>
      </c>
    </row>
    <row r="68" spans="1:4" x14ac:dyDescent="0.2">
      <c r="A68" s="446">
        <v>14841</v>
      </c>
      <c r="B68" s="503" t="s">
        <v>321</v>
      </c>
      <c r="C68" s="548">
        <v>0.05</v>
      </c>
      <c r="D68" s="219">
        <v>20750.349999999999</v>
      </c>
    </row>
    <row r="69" spans="1:4" x14ac:dyDescent="0.2">
      <c r="A69" s="446">
        <v>14842</v>
      </c>
      <c r="B69" s="503" t="s">
        <v>322</v>
      </c>
      <c r="C69" s="548">
        <v>0.05</v>
      </c>
      <c r="D69" s="219">
        <v>20750.349999999999</v>
      </c>
    </row>
    <row r="70" spans="1:4" x14ac:dyDescent="0.2">
      <c r="A70" s="446">
        <v>14843</v>
      </c>
      <c r="B70" s="503" t="s">
        <v>238</v>
      </c>
      <c r="C70" s="548">
        <v>0.05</v>
      </c>
      <c r="D70" s="219">
        <v>20750.349999999999</v>
      </c>
    </row>
    <row r="71" spans="1:4" x14ac:dyDescent="0.2">
      <c r="A71" s="446">
        <v>14844</v>
      </c>
      <c r="B71" s="503" t="s">
        <v>246</v>
      </c>
      <c r="C71" s="548">
        <v>0.05</v>
      </c>
      <c r="D71" s="219">
        <v>20750.349999999999</v>
      </c>
    </row>
    <row r="72" spans="1:4" x14ac:dyDescent="0.2">
      <c r="A72" s="446">
        <v>14845</v>
      </c>
      <c r="B72" s="503" t="s">
        <v>240</v>
      </c>
      <c r="C72" s="548">
        <v>0.05</v>
      </c>
      <c r="D72" s="219">
        <v>20750.349999999999</v>
      </c>
    </row>
    <row r="73" spans="1:4" x14ac:dyDescent="0.2">
      <c r="A73" s="446">
        <v>14846</v>
      </c>
      <c r="B73" s="503" t="s">
        <v>241</v>
      </c>
      <c r="C73" s="548">
        <v>0.05</v>
      </c>
      <c r="D73" s="219">
        <v>20750.349999999999</v>
      </c>
    </row>
    <row r="74" spans="1:4" x14ac:dyDescent="0.2">
      <c r="A74" s="446">
        <v>14847</v>
      </c>
      <c r="B74" s="503" t="s">
        <v>239</v>
      </c>
      <c r="C74" s="548">
        <v>0.05</v>
      </c>
      <c r="D74" s="219">
        <v>20750.349999999999</v>
      </c>
    </row>
    <row r="75" spans="1:4" x14ac:dyDescent="0.2">
      <c r="A75" s="446">
        <v>14850</v>
      </c>
      <c r="B75" s="503" t="s">
        <v>507</v>
      </c>
      <c r="C75" s="548">
        <v>0.05</v>
      </c>
      <c r="D75" s="219">
        <v>20750.349999999999</v>
      </c>
    </row>
    <row r="76" spans="1:4" x14ac:dyDescent="0.2">
      <c r="A76" s="446">
        <v>14851</v>
      </c>
      <c r="B76" s="503" t="s">
        <v>262</v>
      </c>
      <c r="C76" s="548">
        <v>0.05</v>
      </c>
      <c r="D76" s="219">
        <v>20750.349999999999</v>
      </c>
    </row>
    <row r="77" spans="1:4" x14ac:dyDescent="0.2">
      <c r="A77" s="446">
        <v>14860</v>
      </c>
      <c r="B77" s="503" t="s">
        <v>508</v>
      </c>
      <c r="C77" s="548">
        <v>0.05</v>
      </c>
      <c r="D77" s="219">
        <v>20750.349999999999</v>
      </c>
    </row>
    <row r="78" spans="1:4" x14ac:dyDescent="0.2">
      <c r="A78" s="446">
        <v>14870</v>
      </c>
      <c r="B78" s="503" t="s">
        <v>587</v>
      </c>
      <c r="C78" s="548">
        <v>0.05</v>
      </c>
      <c r="D78" s="219">
        <v>20750.349999999999</v>
      </c>
    </row>
    <row r="79" spans="1:4" x14ac:dyDescent="0.2">
      <c r="A79" s="446">
        <v>20100</v>
      </c>
      <c r="B79" s="503" t="s">
        <v>263</v>
      </c>
      <c r="C79" s="548">
        <v>0.05</v>
      </c>
      <c r="D79" s="219">
        <v>20750.349999999999</v>
      </c>
    </row>
    <row r="80" spans="1:4" x14ac:dyDescent="0.2">
      <c r="A80" s="446">
        <v>20101</v>
      </c>
      <c r="B80" s="503" t="s">
        <v>264</v>
      </c>
      <c r="C80" s="548">
        <v>0.05</v>
      </c>
      <c r="D80" s="219">
        <v>20750.349999999999</v>
      </c>
    </row>
    <row r="81" spans="1:5" x14ac:dyDescent="0.2">
      <c r="A81" s="446">
        <v>20102</v>
      </c>
      <c r="B81" s="503" t="s">
        <v>265</v>
      </c>
      <c r="C81" s="548">
        <v>0.05</v>
      </c>
      <c r="D81" s="219">
        <v>20750.349999999999</v>
      </c>
    </row>
    <row r="82" spans="1:5" x14ac:dyDescent="0.2">
      <c r="A82" s="446">
        <v>20103</v>
      </c>
      <c r="B82" s="503" t="s">
        <v>266</v>
      </c>
      <c r="C82" s="548">
        <v>0.05</v>
      </c>
      <c r="D82" s="219">
        <v>20750.349999999999</v>
      </c>
    </row>
    <row r="83" spans="1:5" x14ac:dyDescent="0.2">
      <c r="A83" s="446">
        <v>30100</v>
      </c>
      <c r="B83" s="503" t="s">
        <v>267</v>
      </c>
      <c r="C83" s="548">
        <v>0.05</v>
      </c>
      <c r="D83" s="219">
        <v>21989.62</v>
      </c>
    </row>
    <row r="84" spans="1:5" x14ac:dyDescent="0.2">
      <c r="A84" s="446">
        <v>30203</v>
      </c>
      <c r="B84" s="503" t="s">
        <v>340</v>
      </c>
      <c r="C84" s="548">
        <v>0.05</v>
      </c>
      <c r="D84" s="219">
        <v>23036.75</v>
      </c>
    </row>
    <row r="85" spans="1:5" x14ac:dyDescent="0.2">
      <c r="A85" s="446">
        <v>30204</v>
      </c>
      <c r="B85" s="503" t="s">
        <v>527</v>
      </c>
      <c r="C85" s="548">
        <v>0.05</v>
      </c>
      <c r="D85" s="219">
        <v>21787.88</v>
      </c>
    </row>
    <row r="86" spans="1:5" x14ac:dyDescent="0.2">
      <c r="A86" s="446">
        <v>30210</v>
      </c>
      <c r="B86" s="503" t="s">
        <v>268</v>
      </c>
      <c r="C86" s="548">
        <v>0.05</v>
      </c>
      <c r="D86" s="219">
        <v>23036.75</v>
      </c>
    </row>
    <row r="87" spans="1:5" x14ac:dyDescent="0.2">
      <c r="A87" s="446">
        <v>30211</v>
      </c>
      <c r="B87" s="503" t="s">
        <v>269</v>
      </c>
      <c r="C87" s="548">
        <v>0.05</v>
      </c>
      <c r="D87" s="219">
        <v>23036.75</v>
      </c>
    </row>
    <row r="88" spans="1:5" x14ac:dyDescent="0.2">
      <c r="A88" s="446">
        <v>30214</v>
      </c>
      <c r="B88" s="503" t="s">
        <v>270</v>
      </c>
      <c r="C88" s="548">
        <v>0.05</v>
      </c>
      <c r="D88" s="219">
        <v>41884.980000000003</v>
      </c>
    </row>
    <row r="89" spans="1:5" x14ac:dyDescent="0.2">
      <c r="A89" s="446">
        <v>30215</v>
      </c>
      <c r="B89" s="503" t="s">
        <v>271</v>
      </c>
      <c r="C89" s="548">
        <v>0.05</v>
      </c>
      <c r="D89" s="219">
        <v>21787.88</v>
      </c>
    </row>
    <row r="90" spans="1:5" x14ac:dyDescent="0.2">
      <c r="A90" s="446">
        <v>30216</v>
      </c>
      <c r="B90" s="503" t="s">
        <v>272</v>
      </c>
      <c r="C90" s="548">
        <v>0.05</v>
      </c>
      <c r="D90" s="219">
        <v>21787.88</v>
      </c>
    </row>
    <row r="91" spans="1:5" x14ac:dyDescent="0.2">
      <c r="A91" s="446">
        <v>30221</v>
      </c>
      <c r="B91" s="503" t="s">
        <v>273</v>
      </c>
      <c r="C91" s="548">
        <v>0.05</v>
      </c>
      <c r="D91" s="219">
        <v>23036.75</v>
      </c>
    </row>
    <row r="92" spans="1:5" x14ac:dyDescent="0.2">
      <c r="A92" s="446">
        <v>30222</v>
      </c>
      <c r="B92" s="503" t="s">
        <v>274</v>
      </c>
      <c r="C92" s="548">
        <v>0.05</v>
      </c>
      <c r="D92" s="219">
        <v>23036.75</v>
      </c>
    </row>
    <row r="93" spans="1:5" x14ac:dyDescent="0.2">
      <c r="A93" s="446">
        <v>30225</v>
      </c>
      <c r="B93" s="503" t="s">
        <v>275</v>
      </c>
      <c r="C93" s="548">
        <v>0.05</v>
      </c>
      <c r="D93" s="219">
        <v>23036.75</v>
      </c>
    </row>
    <row r="94" spans="1:5" x14ac:dyDescent="0.2">
      <c r="A94" s="446">
        <v>30226</v>
      </c>
      <c r="B94" s="503" t="s">
        <v>276</v>
      </c>
      <c r="C94" s="548">
        <v>0.05</v>
      </c>
      <c r="D94" s="219">
        <v>23036.75</v>
      </c>
    </row>
    <row r="95" spans="1:5" x14ac:dyDescent="0.2">
      <c r="A95" s="446">
        <v>30227</v>
      </c>
      <c r="B95" s="503" t="s">
        <v>277</v>
      </c>
      <c r="C95" s="548">
        <v>0.05</v>
      </c>
      <c r="D95" s="219">
        <v>23036.75</v>
      </c>
      <c r="E95" s="507">
        <f>+D95*2</f>
        <v>46073.5</v>
      </c>
    </row>
    <row r="96" spans="1:5" x14ac:dyDescent="0.2">
      <c r="A96" s="446">
        <v>30228</v>
      </c>
      <c r="B96" s="503" t="s">
        <v>278</v>
      </c>
      <c r="C96" s="548">
        <v>0.05</v>
      </c>
      <c r="D96" s="219">
        <v>23036.75</v>
      </c>
    </row>
    <row r="97" spans="1:4" x14ac:dyDescent="0.2">
      <c r="A97" s="446">
        <v>30229</v>
      </c>
      <c r="B97" s="503" t="s">
        <v>279</v>
      </c>
      <c r="C97" s="548">
        <v>0.05</v>
      </c>
      <c r="D97" s="219">
        <v>23036.75</v>
      </c>
    </row>
    <row r="98" spans="1:4" x14ac:dyDescent="0.2">
      <c r="A98" s="446">
        <v>30232</v>
      </c>
      <c r="B98" s="503" t="s">
        <v>449</v>
      </c>
      <c r="C98" s="548">
        <v>0.05</v>
      </c>
      <c r="D98" s="219">
        <v>23036.75</v>
      </c>
    </row>
    <row r="99" spans="1:4" x14ac:dyDescent="0.2">
      <c r="A99" s="446">
        <v>30233</v>
      </c>
      <c r="B99" s="503" t="s">
        <v>280</v>
      </c>
      <c r="C99" s="548">
        <v>0.05</v>
      </c>
      <c r="D99" s="219">
        <v>23036.75</v>
      </c>
    </row>
    <row r="100" spans="1:4" x14ac:dyDescent="0.2">
      <c r="A100" s="446">
        <v>30235</v>
      </c>
      <c r="B100" s="503" t="s">
        <v>281</v>
      </c>
      <c r="C100" s="548">
        <v>0.05</v>
      </c>
      <c r="D100" s="219">
        <v>41884.980000000003</v>
      </c>
    </row>
    <row r="101" spans="1:4" x14ac:dyDescent="0.2">
      <c r="A101" s="446">
        <v>30236</v>
      </c>
      <c r="B101" s="503" t="s">
        <v>282</v>
      </c>
      <c r="C101" s="548">
        <v>0.05</v>
      </c>
      <c r="D101" s="219">
        <v>23036.75</v>
      </c>
    </row>
    <row r="102" spans="1:4" x14ac:dyDescent="0.2">
      <c r="A102" s="446">
        <v>40010</v>
      </c>
      <c r="B102" s="503" t="s">
        <v>450</v>
      </c>
      <c r="C102" s="548">
        <v>0.05</v>
      </c>
      <c r="D102" s="219">
        <v>20750.349999999999</v>
      </c>
    </row>
    <row r="103" spans="1:4" x14ac:dyDescent="0.2">
      <c r="A103" s="446">
        <v>40100</v>
      </c>
      <c r="B103" s="503" t="s">
        <v>283</v>
      </c>
      <c r="C103" s="548">
        <v>0.05</v>
      </c>
      <c r="D103" s="219">
        <v>20750.349999999999</v>
      </c>
    </row>
    <row r="104" spans="1:4" x14ac:dyDescent="0.2">
      <c r="A104" s="446">
        <v>40400</v>
      </c>
      <c r="B104" s="503" t="s">
        <v>285</v>
      </c>
      <c r="C104" s="548">
        <v>0.05</v>
      </c>
      <c r="D104" s="219">
        <v>20750.349999999999</v>
      </c>
    </row>
    <row r="105" spans="1:4" x14ac:dyDescent="0.2">
      <c r="A105" s="446">
        <v>40500</v>
      </c>
      <c r="B105" s="503" t="s">
        <v>286</v>
      </c>
      <c r="C105" s="548">
        <v>0.05</v>
      </c>
      <c r="D105" s="219">
        <v>20750.349999999999</v>
      </c>
    </row>
    <row r="106" spans="1:4" x14ac:dyDescent="0.2">
      <c r="A106" s="446">
        <v>40600</v>
      </c>
      <c r="B106" s="503" t="s">
        <v>287</v>
      </c>
      <c r="C106" s="548">
        <v>0.05</v>
      </c>
      <c r="D106" s="219">
        <v>20750.349999999999</v>
      </c>
    </row>
    <row r="107" spans="1:4" x14ac:dyDescent="0.2">
      <c r="A107" s="446">
        <v>40700</v>
      </c>
      <c r="B107" s="503" t="s">
        <v>288</v>
      </c>
      <c r="C107" s="548">
        <v>0.05</v>
      </c>
      <c r="D107" s="219">
        <v>20750.349999999999</v>
      </c>
    </row>
    <row r="108" spans="1:4" x14ac:dyDescent="0.2">
      <c r="A108" s="446">
        <v>40800</v>
      </c>
      <c r="B108" s="503" t="s">
        <v>289</v>
      </c>
      <c r="C108" s="548">
        <v>0.05</v>
      </c>
      <c r="D108" s="219">
        <v>20750.349999999999</v>
      </c>
    </row>
    <row r="109" spans="1:4" x14ac:dyDescent="0.2">
      <c r="A109" s="446">
        <v>41000</v>
      </c>
      <c r="B109" s="503" t="s">
        <v>353</v>
      </c>
      <c r="C109" s="548">
        <v>0.05</v>
      </c>
      <c r="D109" s="219">
        <v>20750.349999999999</v>
      </c>
    </row>
    <row r="110" spans="1:4" x14ac:dyDescent="0.2">
      <c r="A110" s="446">
        <v>41100</v>
      </c>
      <c r="B110" s="503" t="s">
        <v>290</v>
      </c>
      <c r="C110" s="548">
        <v>0.05</v>
      </c>
      <c r="D110" s="219">
        <v>20750.349999999999</v>
      </c>
    </row>
    <row r="111" spans="1:4" x14ac:dyDescent="0.2">
      <c r="A111" s="446">
        <v>41102</v>
      </c>
      <c r="B111" s="503" t="s">
        <v>291</v>
      </c>
      <c r="C111" s="548">
        <v>0.05</v>
      </c>
      <c r="D111" s="219">
        <v>20750.349999999999</v>
      </c>
    </row>
    <row r="112" spans="1:4" x14ac:dyDescent="0.2">
      <c r="A112" s="446">
        <v>41103</v>
      </c>
      <c r="B112" s="503" t="s">
        <v>292</v>
      </c>
      <c r="C112" s="548">
        <v>0.05</v>
      </c>
      <c r="D112" s="219">
        <v>20750.349999999999</v>
      </c>
    </row>
    <row r="113" spans="1:4" x14ac:dyDescent="0.2">
      <c r="A113" s="446">
        <v>41104</v>
      </c>
      <c r="B113" s="503" t="s">
        <v>293</v>
      </c>
      <c r="C113" s="548">
        <v>0.05</v>
      </c>
      <c r="D113" s="219">
        <v>20750.349999999999</v>
      </c>
    </row>
    <row r="114" spans="1:4" x14ac:dyDescent="0.2">
      <c r="A114" s="446">
        <v>41105</v>
      </c>
      <c r="B114" s="503" t="s">
        <v>339</v>
      </c>
      <c r="C114" s="548">
        <v>0.05</v>
      </c>
      <c r="D114" s="219">
        <v>20750.349999999999</v>
      </c>
    </row>
    <row r="115" spans="1:4" x14ac:dyDescent="0.2">
      <c r="A115" s="446">
        <v>41106</v>
      </c>
      <c r="B115" s="503" t="s">
        <v>294</v>
      </c>
      <c r="C115" s="548">
        <v>0.05</v>
      </c>
      <c r="D115" s="219">
        <v>20750.349999999999</v>
      </c>
    </row>
    <row r="116" spans="1:4" x14ac:dyDescent="0.2">
      <c r="A116" s="446">
        <v>41107</v>
      </c>
      <c r="B116" s="503" t="s">
        <v>295</v>
      </c>
      <c r="C116" s="548">
        <v>0.05</v>
      </c>
      <c r="D116" s="219">
        <v>20750.349999999999</v>
      </c>
    </row>
    <row r="117" spans="1:4" x14ac:dyDescent="0.2">
      <c r="A117" s="446">
        <v>41108</v>
      </c>
      <c r="B117" s="503" t="s">
        <v>296</v>
      </c>
      <c r="C117" s="548">
        <v>0.05</v>
      </c>
      <c r="D117" s="219">
        <v>20750.349999999999</v>
      </c>
    </row>
    <row r="118" spans="1:4" x14ac:dyDescent="0.2">
      <c r="A118" s="446">
        <v>41109</v>
      </c>
      <c r="B118" s="503" t="s">
        <v>297</v>
      </c>
      <c r="C118" s="548">
        <v>0.05</v>
      </c>
      <c r="D118" s="219">
        <v>20750.349999999999</v>
      </c>
    </row>
    <row r="119" spans="1:4" x14ac:dyDescent="0.2">
      <c r="A119" s="446">
        <v>41110</v>
      </c>
      <c r="B119" s="503" t="s">
        <v>298</v>
      </c>
      <c r="C119" s="548">
        <v>0.05</v>
      </c>
      <c r="D119" s="219">
        <v>20750.349999999999</v>
      </c>
    </row>
    <row r="120" spans="1:4" x14ac:dyDescent="0.2">
      <c r="A120" s="446">
        <v>41111</v>
      </c>
      <c r="B120" s="503" t="s">
        <v>299</v>
      </c>
      <c r="C120" s="548">
        <v>0.05</v>
      </c>
      <c r="D120" s="219">
        <v>20750.349999999999</v>
      </c>
    </row>
    <row r="121" spans="1:4" x14ac:dyDescent="0.2">
      <c r="A121" s="446">
        <v>41112</v>
      </c>
      <c r="B121" s="503" t="s">
        <v>300</v>
      </c>
      <c r="C121" s="548">
        <v>0.05</v>
      </c>
      <c r="D121" s="219">
        <v>20750.349999999999</v>
      </c>
    </row>
    <row r="122" spans="1:4" x14ac:dyDescent="0.2">
      <c r="A122" s="446">
        <v>41113</v>
      </c>
      <c r="B122" s="503" t="s">
        <v>301</v>
      </c>
      <c r="C122" s="548">
        <v>0.05</v>
      </c>
      <c r="D122" s="219">
        <v>20750.349999999999</v>
      </c>
    </row>
    <row r="123" spans="1:4" x14ac:dyDescent="0.2">
      <c r="A123" s="446">
        <v>41114</v>
      </c>
      <c r="B123" s="503" t="s">
        <v>302</v>
      </c>
      <c r="C123" s="548">
        <v>0.05</v>
      </c>
      <c r="D123" s="219">
        <v>20750.349999999999</v>
      </c>
    </row>
    <row r="124" spans="1:4" x14ac:dyDescent="0.2">
      <c r="A124" s="446">
        <v>41115</v>
      </c>
      <c r="B124" s="503" t="s">
        <v>303</v>
      </c>
      <c r="C124" s="548">
        <v>0.05</v>
      </c>
      <c r="D124" s="219">
        <v>20750.349999999999</v>
      </c>
    </row>
    <row r="125" spans="1:4" x14ac:dyDescent="0.2">
      <c r="A125" s="446">
        <v>41116</v>
      </c>
      <c r="B125" s="503" t="s">
        <v>304</v>
      </c>
      <c r="C125" s="548">
        <v>0.05</v>
      </c>
      <c r="D125" s="219">
        <v>20750.349999999999</v>
      </c>
    </row>
    <row r="126" spans="1:4" x14ac:dyDescent="0.2">
      <c r="A126" s="446">
        <v>41117</v>
      </c>
      <c r="B126" s="503" t="s">
        <v>305</v>
      </c>
      <c r="C126" s="548">
        <v>0.05</v>
      </c>
      <c r="D126" s="219">
        <v>20750.349999999999</v>
      </c>
    </row>
    <row r="127" spans="1:4" x14ac:dyDescent="0.2">
      <c r="A127" s="446">
        <v>41118</v>
      </c>
      <c r="B127" s="503" t="s">
        <v>306</v>
      </c>
      <c r="C127" s="548">
        <v>0.05</v>
      </c>
      <c r="D127" s="219">
        <v>20750.349999999999</v>
      </c>
    </row>
    <row r="128" spans="1:4" x14ac:dyDescent="0.2">
      <c r="A128" s="446">
        <v>41119</v>
      </c>
      <c r="B128" s="503" t="s">
        <v>307</v>
      </c>
      <c r="C128" s="548">
        <v>0.05</v>
      </c>
      <c r="D128" s="219">
        <v>20750.349999999999</v>
      </c>
    </row>
    <row r="129" spans="1:4" x14ac:dyDescent="0.2">
      <c r="A129" s="446">
        <v>41120</v>
      </c>
      <c r="B129" s="503" t="s">
        <v>308</v>
      </c>
      <c r="C129" s="548">
        <v>0.05</v>
      </c>
      <c r="D129" s="219">
        <v>20750.349999999999</v>
      </c>
    </row>
    <row r="130" spans="1:4" x14ac:dyDescent="0.2">
      <c r="A130" s="446">
        <v>41121</v>
      </c>
      <c r="B130" s="503" t="s">
        <v>309</v>
      </c>
      <c r="C130" s="548">
        <v>0.05</v>
      </c>
      <c r="D130" s="219">
        <v>20750.349999999999</v>
      </c>
    </row>
    <row r="131" spans="1:4" x14ac:dyDescent="0.2">
      <c r="A131" s="446">
        <v>41122</v>
      </c>
      <c r="B131" s="503" t="s">
        <v>310</v>
      </c>
      <c r="C131" s="548">
        <v>0.05</v>
      </c>
      <c r="D131" s="219">
        <v>20750.349999999999</v>
      </c>
    </row>
    <row r="132" spans="1:4" x14ac:dyDescent="0.2">
      <c r="A132" s="446">
        <v>41123</v>
      </c>
      <c r="B132" s="503" t="s">
        <v>311</v>
      </c>
      <c r="C132" s="548">
        <v>0.05</v>
      </c>
      <c r="D132" s="219">
        <v>20750.349999999999</v>
      </c>
    </row>
    <row r="133" spans="1:4" x14ac:dyDescent="0.2">
      <c r="A133" s="446">
        <v>41124</v>
      </c>
      <c r="B133" s="503" t="s">
        <v>312</v>
      </c>
      <c r="C133" s="548">
        <v>0.05</v>
      </c>
      <c r="D133" s="219">
        <v>20750.349999999999</v>
      </c>
    </row>
    <row r="134" spans="1:4" x14ac:dyDescent="0.2">
      <c r="A134" s="446">
        <v>41125</v>
      </c>
      <c r="B134" s="503" t="s">
        <v>313</v>
      </c>
      <c r="C134" s="548">
        <v>0.05</v>
      </c>
      <c r="D134" s="219">
        <v>20750.349999999999</v>
      </c>
    </row>
    <row r="135" spans="1:4" x14ac:dyDescent="0.2">
      <c r="A135" s="446">
        <v>41126</v>
      </c>
      <c r="B135" s="503" t="s">
        <v>314</v>
      </c>
      <c r="C135" s="548">
        <v>0.05</v>
      </c>
      <c r="D135" s="219">
        <v>20750.349999999999</v>
      </c>
    </row>
    <row r="136" spans="1:4" x14ac:dyDescent="0.2">
      <c r="A136" s="446">
        <v>41127</v>
      </c>
      <c r="B136" s="503" t="s">
        <v>315</v>
      </c>
      <c r="C136" s="548">
        <v>0.05</v>
      </c>
      <c r="D136" s="219">
        <v>20750.349999999999</v>
      </c>
    </row>
    <row r="137" spans="1:4" x14ac:dyDescent="0.2">
      <c r="A137" s="446">
        <v>41128</v>
      </c>
      <c r="B137" s="503" t="s">
        <v>316</v>
      </c>
      <c r="C137" s="548">
        <v>0.05</v>
      </c>
      <c r="D137" s="219">
        <v>20750.349999999999</v>
      </c>
    </row>
    <row r="138" spans="1:4" x14ac:dyDescent="0.2">
      <c r="A138" s="446">
        <v>41129</v>
      </c>
      <c r="B138" s="503" t="s">
        <v>317</v>
      </c>
      <c r="C138" s="548">
        <v>0.05</v>
      </c>
      <c r="D138" s="219">
        <v>20750.349999999999</v>
      </c>
    </row>
    <row r="139" spans="1:4" x14ac:dyDescent="0.2">
      <c r="A139" s="446">
        <v>41130</v>
      </c>
      <c r="B139" s="503" t="s">
        <v>318</v>
      </c>
      <c r="C139" s="548">
        <v>0.05</v>
      </c>
      <c r="D139" s="219">
        <v>20750.349999999999</v>
      </c>
    </row>
    <row r="140" spans="1:4" x14ac:dyDescent="0.2">
      <c r="A140" s="446">
        <v>41140</v>
      </c>
      <c r="B140" s="503" t="s">
        <v>533</v>
      </c>
      <c r="C140" s="548">
        <v>0.05</v>
      </c>
      <c r="D140" s="219">
        <v>20750.349999999999</v>
      </c>
    </row>
    <row r="141" spans="1:4" x14ac:dyDescent="0.2">
      <c r="A141" s="446">
        <v>41200</v>
      </c>
      <c r="B141" s="503" t="s">
        <v>874</v>
      </c>
      <c r="C141" s="548">
        <v>0.05</v>
      </c>
      <c r="D141" s="219">
        <v>20750.349999999999</v>
      </c>
    </row>
    <row r="142" spans="1:4" ht="25.5" x14ac:dyDescent="0.2">
      <c r="A142" s="446">
        <v>41210</v>
      </c>
      <c r="B142" s="503" t="s">
        <v>319</v>
      </c>
      <c r="C142" s="548">
        <v>0.05</v>
      </c>
      <c r="D142" s="219">
        <v>20750.349999999999</v>
      </c>
    </row>
    <row r="143" spans="1:4" x14ac:dyDescent="0.2">
      <c r="A143" s="446">
        <v>41300</v>
      </c>
      <c r="B143" s="503" t="s">
        <v>320</v>
      </c>
      <c r="C143" s="548">
        <v>0.05</v>
      </c>
      <c r="D143" s="219">
        <v>2116.66</v>
      </c>
    </row>
    <row r="144" spans="1:4" x14ac:dyDescent="0.2">
      <c r="A144" s="446">
        <v>41301</v>
      </c>
      <c r="B144" s="503" t="s">
        <v>360</v>
      </c>
      <c r="C144" s="548">
        <v>0.05</v>
      </c>
      <c r="D144" s="219">
        <v>3103.85</v>
      </c>
    </row>
    <row r="145" spans="1:4" x14ac:dyDescent="0.2">
      <c r="A145" s="446">
        <v>42300</v>
      </c>
      <c r="B145" s="503" t="s">
        <v>323</v>
      </c>
      <c r="C145" s="548">
        <v>0.05</v>
      </c>
      <c r="D145" s="219">
        <v>20750.349999999999</v>
      </c>
    </row>
    <row r="146" spans="1:4" ht="25.5" x14ac:dyDescent="0.2">
      <c r="A146" s="446">
        <v>42600</v>
      </c>
      <c r="B146" s="503" t="s">
        <v>324</v>
      </c>
      <c r="C146" s="548">
        <v>0.05</v>
      </c>
      <c r="D146" s="219">
        <v>20750.349999999999</v>
      </c>
    </row>
    <row r="147" spans="1:4" x14ac:dyDescent="0.2">
      <c r="A147" s="446">
        <v>42700</v>
      </c>
      <c r="B147" s="503" t="s">
        <v>325</v>
      </c>
      <c r="C147" s="548">
        <v>0.05</v>
      </c>
      <c r="D147" s="219">
        <v>20750.349999999999</v>
      </c>
    </row>
    <row r="148" spans="1:4" x14ac:dyDescent="0.2">
      <c r="A148" s="446">
        <v>42800</v>
      </c>
      <c r="B148" s="503" t="s">
        <v>326</v>
      </c>
      <c r="C148" s="548">
        <v>0.05</v>
      </c>
      <c r="D148" s="219">
        <v>20750.349999999999</v>
      </c>
    </row>
    <row r="149" spans="1:4" x14ac:dyDescent="0.2">
      <c r="A149" s="446">
        <v>43200</v>
      </c>
      <c r="B149" s="503" t="s">
        <v>875</v>
      </c>
      <c r="C149" s="548">
        <v>0.05</v>
      </c>
      <c r="D149" s="219">
        <v>20750.349999999999</v>
      </c>
    </row>
    <row r="150" spans="1:4" x14ac:dyDescent="0.2">
      <c r="A150" s="446">
        <v>43300</v>
      </c>
      <c r="B150" s="503" t="s">
        <v>327</v>
      </c>
      <c r="C150" s="548">
        <v>0.05</v>
      </c>
      <c r="D150" s="219">
        <v>20750.349999999999</v>
      </c>
    </row>
    <row r="151" spans="1:4" x14ac:dyDescent="0.2">
      <c r="A151" s="446">
        <v>43400</v>
      </c>
      <c r="B151" s="503" t="s">
        <v>328</v>
      </c>
      <c r="C151" s="548">
        <v>0.05</v>
      </c>
      <c r="D151" s="219">
        <v>20750.349999999999</v>
      </c>
    </row>
    <row r="152" spans="1:4" x14ac:dyDescent="0.2">
      <c r="A152" s="446">
        <v>43500</v>
      </c>
      <c r="B152" s="503" t="s">
        <v>354</v>
      </c>
      <c r="C152" s="548">
        <v>0.05</v>
      </c>
      <c r="D152" s="219">
        <v>20750.349999999999</v>
      </c>
    </row>
    <row r="153" spans="1:4" x14ac:dyDescent="0.2">
      <c r="A153" s="446">
        <v>50010</v>
      </c>
      <c r="B153" s="503" t="s">
        <v>329</v>
      </c>
      <c r="C153" s="548">
        <v>0.05</v>
      </c>
      <c r="D153" s="219">
        <v>20750.349999999999</v>
      </c>
    </row>
    <row r="154" spans="1:4" x14ac:dyDescent="0.2">
      <c r="A154" s="446">
        <v>50011</v>
      </c>
      <c r="B154" s="503" t="s">
        <v>330</v>
      </c>
      <c r="C154" s="548">
        <v>0.05</v>
      </c>
      <c r="D154" s="219">
        <v>20750.349999999999</v>
      </c>
    </row>
    <row r="155" spans="1:4" x14ac:dyDescent="0.2">
      <c r="A155" s="446">
        <v>61029</v>
      </c>
      <c r="B155" s="503" t="s">
        <v>209</v>
      </c>
      <c r="C155" s="548">
        <v>0.05</v>
      </c>
      <c r="D155" s="219">
        <v>20750.349999999999</v>
      </c>
    </row>
    <row r="156" spans="1:4" x14ac:dyDescent="0.2">
      <c r="A156" s="446">
        <v>61030</v>
      </c>
      <c r="B156" s="503" t="s">
        <v>210</v>
      </c>
      <c r="C156" s="548">
        <v>0.05</v>
      </c>
      <c r="D156" s="219">
        <v>20750.349999999999</v>
      </c>
    </row>
    <row r="157" spans="1:4" x14ac:dyDescent="0.2">
      <c r="A157" s="446">
        <v>61031</v>
      </c>
      <c r="B157" s="503" t="s">
        <v>211</v>
      </c>
      <c r="C157" s="548">
        <v>0.05</v>
      </c>
      <c r="D157" s="219">
        <v>20750.349999999999</v>
      </c>
    </row>
    <row r="158" spans="1:4" x14ac:dyDescent="0.2">
      <c r="A158" s="446">
        <v>61032</v>
      </c>
      <c r="B158" s="503" t="s">
        <v>451</v>
      </c>
      <c r="C158" s="548">
        <v>0.05</v>
      </c>
      <c r="D158" s="219">
        <v>20750.349999999999</v>
      </c>
    </row>
    <row r="159" spans="1:4" x14ac:dyDescent="0.2">
      <c r="A159" s="446">
        <v>61040</v>
      </c>
      <c r="B159" s="503" t="s">
        <v>212</v>
      </c>
      <c r="C159" s="548">
        <v>0.05</v>
      </c>
      <c r="D159" s="219">
        <v>23467.34</v>
      </c>
    </row>
    <row r="160" spans="1:4" x14ac:dyDescent="0.2">
      <c r="A160" s="446">
        <v>64040</v>
      </c>
      <c r="B160" s="503" t="s">
        <v>213</v>
      </c>
      <c r="C160" s="548">
        <v>0.05</v>
      </c>
      <c r="D160" s="219">
        <v>20750.349999999999</v>
      </c>
    </row>
    <row r="161" spans="1:4" x14ac:dyDescent="0.2">
      <c r="A161" s="446">
        <v>66427</v>
      </c>
      <c r="B161" s="503" t="s">
        <v>528</v>
      </c>
      <c r="C161" s="548">
        <v>0.05</v>
      </c>
      <c r="D161" s="219">
        <v>20750.349999999999</v>
      </c>
    </row>
    <row r="162" spans="1:4" ht="25.5" x14ac:dyDescent="0.2">
      <c r="A162" s="446">
        <v>10252</v>
      </c>
      <c r="B162" s="503" t="s">
        <v>876</v>
      </c>
      <c r="C162" s="548">
        <v>0.05</v>
      </c>
      <c r="D162" s="219">
        <v>20750.349999999999</v>
      </c>
    </row>
    <row r="163" spans="1:4" ht="25.5" x14ac:dyDescent="0.2">
      <c r="A163" s="446">
        <v>10253</v>
      </c>
      <c r="B163" s="503" t="s">
        <v>877</v>
      </c>
      <c r="C163" s="548">
        <v>0.05</v>
      </c>
      <c r="D163" s="219">
        <v>20750.349999999999</v>
      </c>
    </row>
    <row r="164" spans="1:4" ht="25.5" x14ac:dyDescent="0.2">
      <c r="A164" s="446">
        <v>10254</v>
      </c>
      <c r="B164" s="503" t="s">
        <v>878</v>
      </c>
      <c r="C164" s="548">
        <v>0.05</v>
      </c>
      <c r="D164" s="219">
        <v>20750.349999999999</v>
      </c>
    </row>
    <row r="165" spans="1:4" x14ac:dyDescent="0.2">
      <c r="A165" s="446">
        <v>10255</v>
      </c>
      <c r="B165" s="503" t="s">
        <v>879</v>
      </c>
      <c r="C165" s="548">
        <v>0.05</v>
      </c>
      <c r="D165" s="219">
        <v>20750.349999999999</v>
      </c>
    </row>
    <row r="166" spans="1:4" ht="25.5" x14ac:dyDescent="0.2">
      <c r="A166" s="446">
        <v>10256</v>
      </c>
      <c r="B166" s="503" t="s">
        <v>880</v>
      </c>
      <c r="C166" s="548">
        <v>0.05</v>
      </c>
      <c r="D166" s="219">
        <v>20750.349999999999</v>
      </c>
    </row>
    <row r="167" spans="1:4" ht="38.25" x14ac:dyDescent="0.2">
      <c r="A167" s="446">
        <v>10257</v>
      </c>
      <c r="B167" s="503" t="s">
        <v>881</v>
      </c>
      <c r="C167" s="548">
        <v>0.05</v>
      </c>
      <c r="D167" s="219">
        <v>20750.349999999999</v>
      </c>
    </row>
    <row r="168" spans="1:4" x14ac:dyDescent="0.2">
      <c r="A168" s="492">
        <v>10601</v>
      </c>
      <c r="B168" s="504" t="s">
        <v>882</v>
      </c>
      <c r="C168" s="548">
        <v>0.05</v>
      </c>
      <c r="D168" s="219">
        <v>3103.85</v>
      </c>
    </row>
    <row r="169" spans="1:4" ht="25.5" x14ac:dyDescent="0.2">
      <c r="A169" s="446">
        <v>13410</v>
      </c>
      <c r="B169" s="549" t="s">
        <v>883</v>
      </c>
      <c r="C169" s="548">
        <v>0.05</v>
      </c>
      <c r="D169" s="219">
        <v>20750.349999999999</v>
      </c>
    </row>
    <row r="170" spans="1:4" x14ac:dyDescent="0.2">
      <c r="A170" s="446">
        <v>13420</v>
      </c>
      <c r="B170" s="549" t="s">
        <v>884</v>
      </c>
      <c r="C170" s="548">
        <v>0.05</v>
      </c>
      <c r="D170" s="219">
        <v>20750.349999999999</v>
      </c>
    </row>
    <row r="171" spans="1:4" x14ac:dyDescent="0.2">
      <c r="A171" s="446">
        <v>13430</v>
      </c>
      <c r="B171" s="549" t="s">
        <v>885</v>
      </c>
      <c r="C171" s="548">
        <v>0.05</v>
      </c>
      <c r="D171" s="219">
        <v>20750.349999999999</v>
      </c>
    </row>
    <row r="172" spans="1:4" x14ac:dyDescent="0.2">
      <c r="A172" s="446">
        <v>80569</v>
      </c>
      <c r="B172" s="549" t="s">
        <v>588</v>
      </c>
      <c r="C172" s="548">
        <v>0.05</v>
      </c>
      <c r="D172" s="219">
        <v>23036.75</v>
      </c>
    </row>
    <row r="173" spans="1:4" x14ac:dyDescent="0.2">
      <c r="A173" s="446">
        <v>80570</v>
      </c>
      <c r="B173" s="549" t="s">
        <v>589</v>
      </c>
      <c r="C173" s="548">
        <v>0.05</v>
      </c>
      <c r="D173" s="219">
        <v>23036.75</v>
      </c>
    </row>
    <row r="174" spans="1:4" x14ac:dyDescent="0.2">
      <c r="A174" s="446">
        <v>80571</v>
      </c>
      <c r="B174" s="549" t="s">
        <v>590</v>
      </c>
      <c r="C174" s="548">
        <v>0.05</v>
      </c>
      <c r="D174" s="219">
        <v>23036.75</v>
      </c>
    </row>
    <row r="175" spans="1:4" x14ac:dyDescent="0.2">
      <c r="A175" s="446">
        <v>80572</v>
      </c>
      <c r="B175" s="549" t="s">
        <v>591</v>
      </c>
      <c r="C175" s="548">
        <v>0.05</v>
      </c>
      <c r="D175" s="219">
        <v>23036.75</v>
      </c>
    </row>
    <row r="176" spans="1:4" x14ac:dyDescent="0.2">
      <c r="A176" s="446">
        <v>80433</v>
      </c>
      <c r="B176" s="549" t="s">
        <v>592</v>
      </c>
      <c r="C176" s="548">
        <v>0.05</v>
      </c>
      <c r="D176" s="219">
        <v>23036.75</v>
      </c>
    </row>
    <row r="177" spans="1:4" x14ac:dyDescent="0.2">
      <c r="A177" s="446">
        <v>80434</v>
      </c>
      <c r="B177" s="549" t="s">
        <v>593</v>
      </c>
      <c r="C177" s="548">
        <v>0.05</v>
      </c>
      <c r="D177" s="219">
        <v>23036.75</v>
      </c>
    </row>
    <row r="178" spans="1:4" x14ac:dyDescent="0.2">
      <c r="A178" s="446">
        <v>80435</v>
      </c>
      <c r="B178" s="549" t="s">
        <v>594</v>
      </c>
      <c r="C178" s="548">
        <v>0.05</v>
      </c>
      <c r="D178" s="219">
        <v>23036.75</v>
      </c>
    </row>
    <row r="179" spans="1:4" x14ac:dyDescent="0.2">
      <c r="A179" s="446">
        <v>80436</v>
      </c>
      <c r="B179" s="549" t="s">
        <v>595</v>
      </c>
      <c r="C179" s="548">
        <v>0.05</v>
      </c>
      <c r="D179" s="219">
        <v>23036.75</v>
      </c>
    </row>
    <row r="180" spans="1:4" x14ac:dyDescent="0.2">
      <c r="A180" s="446">
        <v>80437</v>
      </c>
      <c r="B180" s="549" t="s">
        <v>596</v>
      </c>
      <c r="C180" s="548">
        <v>0.05</v>
      </c>
      <c r="D180" s="219">
        <v>23036.75</v>
      </c>
    </row>
    <row r="181" spans="1:4" x14ac:dyDescent="0.2">
      <c r="A181" s="446">
        <v>80438</v>
      </c>
      <c r="B181" s="549" t="s">
        <v>597</v>
      </c>
      <c r="C181" s="548">
        <v>0.05</v>
      </c>
      <c r="D181" s="219">
        <v>23036.75</v>
      </c>
    </row>
    <row r="182" spans="1:4" x14ac:dyDescent="0.2">
      <c r="A182" s="446">
        <v>80439</v>
      </c>
      <c r="B182" s="549" t="s">
        <v>598</v>
      </c>
      <c r="C182" s="548">
        <v>0.05</v>
      </c>
      <c r="D182" s="219">
        <v>23036.75</v>
      </c>
    </row>
    <row r="183" spans="1:4" x14ac:dyDescent="0.2">
      <c r="A183" s="446">
        <v>80440</v>
      </c>
      <c r="B183" s="549" t="s">
        <v>599</v>
      </c>
      <c r="C183" s="548">
        <v>0.05</v>
      </c>
      <c r="D183" s="219">
        <v>23036.75</v>
      </c>
    </row>
    <row r="184" spans="1:4" x14ac:dyDescent="0.2">
      <c r="A184" s="446">
        <v>80441</v>
      </c>
      <c r="B184" s="549" t="s">
        <v>600</v>
      </c>
      <c r="C184" s="548">
        <v>0.05</v>
      </c>
      <c r="D184" s="219">
        <v>23036.75</v>
      </c>
    </row>
    <row r="185" spans="1:4" x14ac:dyDescent="0.2">
      <c r="A185" s="446">
        <v>80442</v>
      </c>
      <c r="B185" s="549" t="s">
        <v>601</v>
      </c>
      <c r="C185" s="548">
        <v>0.05</v>
      </c>
      <c r="D185" s="219">
        <v>23036.75</v>
      </c>
    </row>
    <row r="186" spans="1:4" x14ac:dyDescent="0.2">
      <c r="A186" s="446">
        <v>80443</v>
      </c>
      <c r="B186" s="549" t="s">
        <v>602</v>
      </c>
      <c r="C186" s="548">
        <v>0.05</v>
      </c>
      <c r="D186" s="219">
        <v>23036.75</v>
      </c>
    </row>
    <row r="187" spans="1:4" x14ac:dyDescent="0.2">
      <c r="A187" s="446">
        <v>80444</v>
      </c>
      <c r="B187" s="549" t="s">
        <v>603</v>
      </c>
      <c r="C187" s="548">
        <v>0.05</v>
      </c>
      <c r="D187" s="219">
        <v>23036.75</v>
      </c>
    </row>
    <row r="188" spans="1:4" x14ac:dyDescent="0.2">
      <c r="A188" s="446">
        <v>80445</v>
      </c>
      <c r="B188" s="549" t="s">
        <v>604</v>
      </c>
      <c r="C188" s="548">
        <v>0.05</v>
      </c>
      <c r="D188" s="219">
        <v>23036.75</v>
      </c>
    </row>
    <row r="189" spans="1:4" x14ac:dyDescent="0.2">
      <c r="A189" s="446">
        <v>80446</v>
      </c>
      <c r="B189" s="549" t="s">
        <v>605</v>
      </c>
      <c r="C189" s="548">
        <v>0.05</v>
      </c>
      <c r="D189" s="219">
        <v>23036.75</v>
      </c>
    </row>
    <row r="190" spans="1:4" x14ac:dyDescent="0.2">
      <c r="A190" s="446">
        <v>80447</v>
      </c>
      <c r="B190" s="549" t="s">
        <v>606</v>
      </c>
      <c r="C190" s="548">
        <v>0.05</v>
      </c>
      <c r="D190" s="219">
        <v>23036.75</v>
      </c>
    </row>
    <row r="191" spans="1:4" x14ac:dyDescent="0.2">
      <c r="A191" s="446">
        <v>80448</v>
      </c>
      <c r="B191" s="549" t="s">
        <v>607</v>
      </c>
      <c r="C191" s="548">
        <v>0.05</v>
      </c>
      <c r="D191" s="219">
        <v>23036.75</v>
      </c>
    </row>
    <row r="192" spans="1:4" x14ac:dyDescent="0.2">
      <c r="A192" s="446">
        <v>80449</v>
      </c>
      <c r="B192" s="549" t="s">
        <v>608</v>
      </c>
      <c r="C192" s="548">
        <v>0.05</v>
      </c>
      <c r="D192" s="219">
        <v>23036.75</v>
      </c>
    </row>
    <row r="193" spans="1:4" x14ac:dyDescent="0.2">
      <c r="A193" s="446">
        <v>80450</v>
      </c>
      <c r="B193" s="549" t="s">
        <v>609</v>
      </c>
      <c r="C193" s="548">
        <v>0.05</v>
      </c>
      <c r="D193" s="219">
        <v>23036.75</v>
      </c>
    </row>
    <row r="194" spans="1:4" x14ac:dyDescent="0.2">
      <c r="A194" s="446">
        <v>80451</v>
      </c>
      <c r="B194" s="549" t="s">
        <v>610</v>
      </c>
      <c r="C194" s="548">
        <v>0.05</v>
      </c>
      <c r="D194" s="219">
        <v>23036.75</v>
      </c>
    </row>
    <row r="195" spans="1:4" x14ac:dyDescent="0.2">
      <c r="A195" s="446">
        <v>80452</v>
      </c>
      <c r="B195" s="549" t="s">
        <v>611</v>
      </c>
      <c r="C195" s="548">
        <v>0.05</v>
      </c>
      <c r="D195" s="219">
        <v>23036.75</v>
      </c>
    </row>
    <row r="196" spans="1:4" x14ac:dyDescent="0.2">
      <c r="A196" s="446">
        <v>80453</v>
      </c>
      <c r="B196" s="549" t="s">
        <v>612</v>
      </c>
      <c r="C196" s="548">
        <v>0.05</v>
      </c>
      <c r="D196" s="219">
        <v>23036.75</v>
      </c>
    </row>
    <row r="197" spans="1:4" x14ac:dyDescent="0.2">
      <c r="A197" s="446">
        <v>80454</v>
      </c>
      <c r="B197" s="549" t="s">
        <v>613</v>
      </c>
      <c r="C197" s="548">
        <v>0.05</v>
      </c>
      <c r="D197" s="219">
        <v>23036.75</v>
      </c>
    </row>
    <row r="198" spans="1:4" x14ac:dyDescent="0.2">
      <c r="A198" s="446">
        <v>80455</v>
      </c>
      <c r="B198" s="549" t="s">
        <v>614</v>
      </c>
      <c r="C198" s="548">
        <v>0.05</v>
      </c>
      <c r="D198" s="219">
        <v>23036.75</v>
      </c>
    </row>
    <row r="199" spans="1:4" x14ac:dyDescent="0.2">
      <c r="A199" s="446">
        <v>80456</v>
      </c>
      <c r="B199" s="549" t="s">
        <v>615</v>
      </c>
      <c r="C199" s="548">
        <v>0.05</v>
      </c>
      <c r="D199" s="219">
        <v>23036.75</v>
      </c>
    </row>
    <row r="200" spans="1:4" x14ac:dyDescent="0.2">
      <c r="A200" s="446">
        <v>80457</v>
      </c>
      <c r="B200" s="549" t="s">
        <v>616</v>
      </c>
      <c r="C200" s="548">
        <v>0.05</v>
      </c>
      <c r="D200" s="219">
        <v>23036.75</v>
      </c>
    </row>
    <row r="201" spans="1:4" x14ac:dyDescent="0.2">
      <c r="A201" s="446">
        <v>80458</v>
      </c>
      <c r="B201" s="549" t="s">
        <v>617</v>
      </c>
      <c r="C201" s="548">
        <v>0.05</v>
      </c>
      <c r="D201" s="219">
        <v>23036.75</v>
      </c>
    </row>
    <row r="202" spans="1:4" x14ac:dyDescent="0.2">
      <c r="A202" s="446">
        <v>80459</v>
      </c>
      <c r="B202" s="549" t="s">
        <v>618</v>
      </c>
      <c r="C202" s="548">
        <v>0.05</v>
      </c>
      <c r="D202" s="219">
        <v>23036.75</v>
      </c>
    </row>
    <row r="203" spans="1:4" x14ac:dyDescent="0.2">
      <c r="A203" s="446">
        <v>80461</v>
      </c>
      <c r="B203" s="549" t="s">
        <v>619</v>
      </c>
      <c r="C203" s="548">
        <v>0.05</v>
      </c>
      <c r="D203" s="219">
        <v>23036.75</v>
      </c>
    </row>
    <row r="204" spans="1:4" x14ac:dyDescent="0.2">
      <c r="A204" s="446">
        <v>80462</v>
      </c>
      <c r="B204" s="549" t="s">
        <v>620</v>
      </c>
      <c r="C204" s="548">
        <v>0.05</v>
      </c>
      <c r="D204" s="219">
        <v>23036.75</v>
      </c>
    </row>
    <row r="205" spans="1:4" x14ac:dyDescent="0.2">
      <c r="A205" s="446">
        <v>80463</v>
      </c>
      <c r="B205" s="549" t="s">
        <v>621</v>
      </c>
      <c r="C205" s="548">
        <v>0.05</v>
      </c>
      <c r="D205" s="219">
        <v>23036.75</v>
      </c>
    </row>
    <row r="206" spans="1:4" x14ac:dyDescent="0.2">
      <c r="A206" s="446">
        <v>80464</v>
      </c>
      <c r="B206" s="549" t="s">
        <v>622</v>
      </c>
      <c r="C206" s="548">
        <v>0.05</v>
      </c>
      <c r="D206" s="219">
        <v>23036.75</v>
      </c>
    </row>
    <row r="207" spans="1:4" x14ac:dyDescent="0.2">
      <c r="A207" s="446">
        <v>80465</v>
      </c>
      <c r="B207" s="549" t="s">
        <v>623</v>
      </c>
      <c r="C207" s="548">
        <v>0.05</v>
      </c>
      <c r="D207" s="219">
        <v>23036.75</v>
      </c>
    </row>
    <row r="208" spans="1:4" x14ac:dyDescent="0.2">
      <c r="A208" s="446">
        <v>80466</v>
      </c>
      <c r="B208" s="549" t="s">
        <v>624</v>
      </c>
      <c r="C208" s="548">
        <v>0.05</v>
      </c>
      <c r="D208" s="219">
        <v>23036.75</v>
      </c>
    </row>
    <row r="209" spans="1:4" x14ac:dyDescent="0.2">
      <c r="A209" s="446">
        <v>80467</v>
      </c>
      <c r="B209" s="549" t="s">
        <v>625</v>
      </c>
      <c r="C209" s="548">
        <v>0.05</v>
      </c>
      <c r="D209" s="219">
        <v>23036.75</v>
      </c>
    </row>
    <row r="210" spans="1:4" x14ac:dyDescent="0.2">
      <c r="A210" s="446">
        <v>80468</v>
      </c>
      <c r="B210" s="549" t="s">
        <v>626</v>
      </c>
      <c r="C210" s="548">
        <v>0.05</v>
      </c>
      <c r="D210" s="219">
        <v>23036.75</v>
      </c>
    </row>
    <row r="211" spans="1:4" x14ac:dyDescent="0.2">
      <c r="A211" s="446">
        <v>80469</v>
      </c>
      <c r="B211" s="549" t="s">
        <v>627</v>
      </c>
      <c r="C211" s="548">
        <v>0.05</v>
      </c>
      <c r="D211" s="219">
        <v>23036.75</v>
      </c>
    </row>
    <row r="212" spans="1:4" x14ac:dyDescent="0.2">
      <c r="A212" s="446">
        <v>80470</v>
      </c>
      <c r="B212" s="549" t="s">
        <v>628</v>
      </c>
      <c r="C212" s="548">
        <v>0.05</v>
      </c>
      <c r="D212" s="219">
        <v>23036.75</v>
      </c>
    </row>
    <row r="213" spans="1:4" x14ac:dyDescent="0.2">
      <c r="A213" s="446">
        <v>80471</v>
      </c>
      <c r="B213" s="549" t="s">
        <v>629</v>
      </c>
      <c r="C213" s="548">
        <v>0.05</v>
      </c>
      <c r="D213" s="219">
        <v>23036.75</v>
      </c>
    </row>
    <row r="214" spans="1:4" x14ac:dyDescent="0.2">
      <c r="A214" s="446">
        <v>80472</v>
      </c>
      <c r="B214" s="549" t="s">
        <v>630</v>
      </c>
      <c r="C214" s="548">
        <v>0.05</v>
      </c>
      <c r="D214" s="219">
        <v>23036.75</v>
      </c>
    </row>
    <row r="215" spans="1:4" x14ac:dyDescent="0.2">
      <c r="A215" s="446">
        <v>80473</v>
      </c>
      <c r="B215" s="549" t="s">
        <v>631</v>
      </c>
      <c r="C215" s="548">
        <v>0.05</v>
      </c>
      <c r="D215" s="219">
        <v>23036.75</v>
      </c>
    </row>
    <row r="216" spans="1:4" x14ac:dyDescent="0.2">
      <c r="A216" s="446">
        <v>80474</v>
      </c>
      <c r="B216" s="549" t="s">
        <v>632</v>
      </c>
      <c r="C216" s="548">
        <v>0.05</v>
      </c>
      <c r="D216" s="219">
        <v>23036.75</v>
      </c>
    </row>
    <row r="217" spans="1:4" x14ac:dyDescent="0.2">
      <c r="A217" s="446">
        <v>80475</v>
      </c>
      <c r="B217" s="549" t="s">
        <v>633</v>
      </c>
      <c r="C217" s="548">
        <v>0.05</v>
      </c>
      <c r="D217" s="219">
        <v>23036.75</v>
      </c>
    </row>
    <row r="218" spans="1:4" x14ac:dyDescent="0.2">
      <c r="A218" s="446">
        <v>80476</v>
      </c>
      <c r="B218" s="549" t="s">
        <v>634</v>
      </c>
      <c r="C218" s="548">
        <v>0.05</v>
      </c>
      <c r="D218" s="219">
        <v>23036.75</v>
      </c>
    </row>
    <row r="219" spans="1:4" x14ac:dyDescent="0.2">
      <c r="A219" s="446">
        <v>80477</v>
      </c>
      <c r="B219" s="549" t="s">
        <v>635</v>
      </c>
      <c r="C219" s="548">
        <v>0.05</v>
      </c>
      <c r="D219" s="219">
        <v>23036.75</v>
      </c>
    </row>
    <row r="220" spans="1:4" x14ac:dyDescent="0.2">
      <c r="A220" s="446">
        <v>80478</v>
      </c>
      <c r="B220" s="549" t="s">
        <v>636</v>
      </c>
      <c r="C220" s="548">
        <v>0.05</v>
      </c>
      <c r="D220" s="219">
        <v>23036.75</v>
      </c>
    </row>
    <row r="221" spans="1:4" x14ac:dyDescent="0.2">
      <c r="A221" s="446">
        <v>80479</v>
      </c>
      <c r="B221" s="549" t="s">
        <v>637</v>
      </c>
      <c r="C221" s="548">
        <v>0.05</v>
      </c>
      <c r="D221" s="219">
        <v>23036.75</v>
      </c>
    </row>
    <row r="222" spans="1:4" x14ac:dyDescent="0.2">
      <c r="A222" s="446">
        <v>80480</v>
      </c>
      <c r="B222" s="549" t="s">
        <v>638</v>
      </c>
      <c r="C222" s="548">
        <v>0.05</v>
      </c>
      <c r="D222" s="219">
        <v>23036.75</v>
      </c>
    </row>
    <row r="223" spans="1:4" x14ac:dyDescent="0.2">
      <c r="A223" s="446">
        <v>80481</v>
      </c>
      <c r="B223" s="549" t="s">
        <v>639</v>
      </c>
      <c r="C223" s="548">
        <v>0.05</v>
      </c>
      <c r="D223" s="219">
        <v>23036.75</v>
      </c>
    </row>
    <row r="224" spans="1:4" x14ac:dyDescent="0.2">
      <c r="A224" s="446">
        <v>80482</v>
      </c>
      <c r="B224" s="549" t="s">
        <v>640</v>
      </c>
      <c r="C224" s="548">
        <v>0.05</v>
      </c>
      <c r="D224" s="219">
        <v>23036.75</v>
      </c>
    </row>
    <row r="225" spans="1:4" x14ac:dyDescent="0.2">
      <c r="A225" s="446">
        <v>80483</v>
      </c>
      <c r="B225" s="549" t="s">
        <v>641</v>
      </c>
      <c r="C225" s="548">
        <v>0.05</v>
      </c>
      <c r="D225" s="219">
        <v>23036.75</v>
      </c>
    </row>
    <row r="226" spans="1:4" x14ac:dyDescent="0.2">
      <c r="A226" s="446">
        <v>80484</v>
      </c>
      <c r="B226" s="549" t="s">
        <v>642</v>
      </c>
      <c r="C226" s="548">
        <v>0.05</v>
      </c>
      <c r="D226" s="219">
        <v>23036.75</v>
      </c>
    </row>
    <row r="227" spans="1:4" x14ac:dyDescent="0.2">
      <c r="A227" s="446">
        <v>80485</v>
      </c>
      <c r="B227" s="549" t="s">
        <v>643</v>
      </c>
      <c r="C227" s="548">
        <v>0.05</v>
      </c>
      <c r="D227" s="219">
        <v>23036.75</v>
      </c>
    </row>
    <row r="228" spans="1:4" x14ac:dyDescent="0.2">
      <c r="A228" s="446">
        <v>80486</v>
      </c>
      <c r="B228" s="549" t="s">
        <v>644</v>
      </c>
      <c r="C228" s="548">
        <v>0.05</v>
      </c>
      <c r="D228" s="219">
        <v>23036.75</v>
      </c>
    </row>
    <row r="229" spans="1:4" x14ac:dyDescent="0.2">
      <c r="A229" s="446">
        <v>80487</v>
      </c>
      <c r="B229" s="549" t="s">
        <v>645</v>
      </c>
      <c r="C229" s="548">
        <v>0.05</v>
      </c>
      <c r="D229" s="219">
        <v>23036.75</v>
      </c>
    </row>
    <row r="230" spans="1:4" x14ac:dyDescent="0.2">
      <c r="A230" s="446">
        <v>80488</v>
      </c>
      <c r="B230" s="549" t="s">
        <v>646</v>
      </c>
      <c r="C230" s="548">
        <v>0.05</v>
      </c>
      <c r="D230" s="219">
        <v>23036.75</v>
      </c>
    </row>
    <row r="231" spans="1:4" x14ac:dyDescent="0.2">
      <c r="A231" s="446">
        <v>80489</v>
      </c>
      <c r="B231" s="549" t="s">
        <v>647</v>
      </c>
      <c r="C231" s="548">
        <v>0.05</v>
      </c>
      <c r="D231" s="219">
        <v>23036.75</v>
      </c>
    </row>
    <row r="232" spans="1:4" x14ac:dyDescent="0.2">
      <c r="A232" s="446">
        <v>80490</v>
      </c>
      <c r="B232" s="549" t="s">
        <v>648</v>
      </c>
      <c r="C232" s="548">
        <v>0.05</v>
      </c>
      <c r="D232" s="219">
        <v>23036.75</v>
      </c>
    </row>
    <row r="233" spans="1:4" x14ac:dyDescent="0.2">
      <c r="A233" s="446">
        <v>80491</v>
      </c>
      <c r="B233" s="549" t="s">
        <v>649</v>
      </c>
      <c r="C233" s="548">
        <v>0.05</v>
      </c>
      <c r="D233" s="219">
        <v>23036.75</v>
      </c>
    </row>
    <row r="234" spans="1:4" x14ac:dyDescent="0.2">
      <c r="A234" s="446">
        <v>80492</v>
      </c>
      <c r="B234" s="549" t="s">
        <v>650</v>
      </c>
      <c r="C234" s="548">
        <v>0.05</v>
      </c>
      <c r="D234" s="219">
        <v>23036.75</v>
      </c>
    </row>
    <row r="235" spans="1:4" x14ac:dyDescent="0.2">
      <c r="A235" s="446">
        <v>91270</v>
      </c>
      <c r="B235" s="549" t="s">
        <v>651</v>
      </c>
      <c r="C235" s="548">
        <v>0.05</v>
      </c>
      <c r="D235" s="219">
        <v>23036.75</v>
      </c>
    </row>
    <row r="236" spans="1:4" x14ac:dyDescent="0.2">
      <c r="A236" s="446">
        <v>91271</v>
      </c>
      <c r="B236" s="549" t="s">
        <v>652</v>
      </c>
      <c r="C236" s="548">
        <v>0.05</v>
      </c>
      <c r="D236" s="219">
        <v>23036.75</v>
      </c>
    </row>
    <row r="237" spans="1:4" x14ac:dyDescent="0.2">
      <c r="A237" s="446">
        <v>91272</v>
      </c>
      <c r="B237" s="549" t="s">
        <v>653</v>
      </c>
      <c r="C237" s="548">
        <v>0.05</v>
      </c>
      <c r="D237" s="219">
        <v>23036.75</v>
      </c>
    </row>
    <row r="238" spans="1:4" x14ac:dyDescent="0.2">
      <c r="A238" s="446">
        <v>91273</v>
      </c>
      <c r="B238" s="549" t="s">
        <v>654</v>
      </c>
      <c r="C238" s="548">
        <v>0.05</v>
      </c>
      <c r="D238" s="219">
        <v>23036.75</v>
      </c>
    </row>
    <row r="239" spans="1:4" x14ac:dyDescent="0.2">
      <c r="A239" s="446">
        <v>91274</v>
      </c>
      <c r="B239" s="549" t="s">
        <v>655</v>
      </c>
      <c r="C239" s="548">
        <v>0.05</v>
      </c>
      <c r="D239" s="219">
        <v>23036.75</v>
      </c>
    </row>
    <row r="240" spans="1:4" x14ac:dyDescent="0.2">
      <c r="A240" s="446">
        <v>91275</v>
      </c>
      <c r="B240" s="549" t="s">
        <v>656</v>
      </c>
      <c r="C240" s="548">
        <v>0.05</v>
      </c>
      <c r="D240" s="219">
        <v>23036.75</v>
      </c>
    </row>
    <row r="241" spans="1:4" x14ac:dyDescent="0.2">
      <c r="A241" s="446">
        <v>91276</v>
      </c>
      <c r="B241" s="549" t="s">
        <v>657</v>
      </c>
      <c r="C241" s="548">
        <v>0.05</v>
      </c>
      <c r="D241" s="219">
        <v>23036.75</v>
      </c>
    </row>
    <row r="242" spans="1:4" x14ac:dyDescent="0.2">
      <c r="A242" s="446">
        <v>91277</v>
      </c>
      <c r="B242" s="549" t="s">
        <v>658</v>
      </c>
      <c r="C242" s="548">
        <v>0.05</v>
      </c>
      <c r="D242" s="219">
        <v>23036.75</v>
      </c>
    </row>
    <row r="243" spans="1:4" x14ac:dyDescent="0.2">
      <c r="A243" s="446">
        <v>91278</v>
      </c>
      <c r="B243" s="549" t="s">
        <v>659</v>
      </c>
      <c r="C243" s="548">
        <v>0.05</v>
      </c>
      <c r="D243" s="219">
        <v>23036.75</v>
      </c>
    </row>
    <row r="244" spans="1:4" x14ac:dyDescent="0.2">
      <c r="A244" s="446">
        <v>91279</v>
      </c>
      <c r="B244" s="549" t="s">
        <v>660</v>
      </c>
      <c r="C244" s="548">
        <v>0.05</v>
      </c>
      <c r="D244" s="219">
        <v>23036.75</v>
      </c>
    </row>
    <row r="245" spans="1:4" x14ac:dyDescent="0.2">
      <c r="A245" s="446">
        <v>91280</v>
      </c>
      <c r="B245" s="549" t="s">
        <v>661</v>
      </c>
      <c r="C245" s="548">
        <v>0.05</v>
      </c>
      <c r="D245" s="219">
        <v>23036.75</v>
      </c>
    </row>
    <row r="246" spans="1:4" x14ac:dyDescent="0.2">
      <c r="A246" s="446">
        <v>91281</v>
      </c>
      <c r="B246" s="549" t="s">
        <v>662</v>
      </c>
      <c r="C246" s="548">
        <v>0.05</v>
      </c>
      <c r="D246" s="219">
        <v>23036.75</v>
      </c>
    </row>
    <row r="247" spans="1:4" x14ac:dyDescent="0.2">
      <c r="A247" s="446">
        <v>91282</v>
      </c>
      <c r="B247" s="549" t="s">
        <v>663</v>
      </c>
      <c r="C247" s="548">
        <v>0.05</v>
      </c>
      <c r="D247" s="219">
        <v>23036.75</v>
      </c>
    </row>
    <row r="248" spans="1:4" x14ac:dyDescent="0.2">
      <c r="A248" s="446">
        <v>91283</v>
      </c>
      <c r="B248" s="549" t="s">
        <v>664</v>
      </c>
      <c r="C248" s="548">
        <v>0.05</v>
      </c>
      <c r="D248" s="219">
        <v>23036.75</v>
      </c>
    </row>
    <row r="249" spans="1:4" x14ac:dyDescent="0.2">
      <c r="A249" s="446">
        <v>91284</v>
      </c>
      <c r="B249" s="549" t="s">
        <v>665</v>
      </c>
      <c r="C249" s="548">
        <v>0.05</v>
      </c>
      <c r="D249" s="219">
        <v>23036.75</v>
      </c>
    </row>
    <row r="250" spans="1:4" x14ac:dyDescent="0.2">
      <c r="A250" s="446">
        <v>91285</v>
      </c>
      <c r="B250" s="549" t="s">
        <v>666</v>
      </c>
      <c r="C250" s="548">
        <v>0.05</v>
      </c>
      <c r="D250" s="219">
        <v>23036.75</v>
      </c>
    </row>
    <row r="251" spans="1:4" x14ac:dyDescent="0.2">
      <c r="A251" s="446">
        <v>91286</v>
      </c>
      <c r="B251" s="549" t="s">
        <v>667</v>
      </c>
      <c r="C251" s="548">
        <v>0.05</v>
      </c>
      <c r="D251" s="219">
        <v>23036.75</v>
      </c>
    </row>
    <row r="252" spans="1:4" x14ac:dyDescent="0.2">
      <c r="A252" s="446">
        <v>91287</v>
      </c>
      <c r="B252" s="549" t="s">
        <v>668</v>
      </c>
      <c r="C252" s="548">
        <v>0.05</v>
      </c>
      <c r="D252" s="219">
        <v>23036.75</v>
      </c>
    </row>
    <row r="253" spans="1:4" x14ac:dyDescent="0.2">
      <c r="A253" s="446">
        <v>91288</v>
      </c>
      <c r="B253" s="549" t="s">
        <v>669</v>
      </c>
      <c r="C253" s="548">
        <v>0.05</v>
      </c>
      <c r="D253" s="219">
        <v>23036.75</v>
      </c>
    </row>
    <row r="254" spans="1:4" x14ac:dyDescent="0.2">
      <c r="A254" s="446">
        <v>91289</v>
      </c>
      <c r="B254" s="549" t="s">
        <v>670</v>
      </c>
      <c r="C254" s="548">
        <v>0.05</v>
      </c>
      <c r="D254" s="219">
        <v>23036.75</v>
      </c>
    </row>
    <row r="255" spans="1:4" x14ac:dyDescent="0.2">
      <c r="A255" s="446">
        <v>91290</v>
      </c>
      <c r="B255" s="549" t="s">
        <v>671</v>
      </c>
      <c r="C255" s="548">
        <v>0.05</v>
      </c>
      <c r="D255" s="219">
        <v>23036.75</v>
      </c>
    </row>
    <row r="256" spans="1:4" x14ac:dyDescent="0.2">
      <c r="A256" s="446">
        <v>91291</v>
      </c>
      <c r="B256" s="549" t="s">
        <v>672</v>
      </c>
      <c r="C256" s="548">
        <v>0.05</v>
      </c>
      <c r="D256" s="219">
        <v>23036.75</v>
      </c>
    </row>
    <row r="257" spans="1:4" x14ac:dyDescent="0.2">
      <c r="A257" s="446">
        <v>91292</v>
      </c>
      <c r="B257" s="549" t="s">
        <v>673</v>
      </c>
      <c r="C257" s="548">
        <v>0.05</v>
      </c>
      <c r="D257" s="219">
        <v>23036.75</v>
      </c>
    </row>
    <row r="258" spans="1:4" x14ac:dyDescent="0.2">
      <c r="A258" s="446">
        <v>91293</v>
      </c>
      <c r="B258" s="549" t="s">
        <v>674</v>
      </c>
      <c r="C258" s="548">
        <v>0.05</v>
      </c>
      <c r="D258" s="219">
        <v>23036.75</v>
      </c>
    </row>
    <row r="259" spans="1:4" x14ac:dyDescent="0.2">
      <c r="A259" s="446">
        <v>91294</v>
      </c>
      <c r="B259" s="549" t="s">
        <v>675</v>
      </c>
      <c r="C259" s="548">
        <v>0.05</v>
      </c>
      <c r="D259" s="219">
        <v>23036.75</v>
      </c>
    </row>
    <row r="260" spans="1:4" x14ac:dyDescent="0.2">
      <c r="A260" s="446">
        <v>91295</v>
      </c>
      <c r="B260" s="549" t="s">
        <v>676</v>
      </c>
      <c r="C260" s="548">
        <v>0.05</v>
      </c>
      <c r="D260" s="219">
        <v>23036.75</v>
      </c>
    </row>
    <row r="261" spans="1:4" x14ac:dyDescent="0.2">
      <c r="A261" s="446">
        <v>91296</v>
      </c>
      <c r="B261" s="549" t="s">
        <v>677</v>
      </c>
      <c r="C261" s="548">
        <v>0.05</v>
      </c>
      <c r="D261" s="219">
        <v>23036.75</v>
      </c>
    </row>
    <row r="262" spans="1:4" x14ac:dyDescent="0.2">
      <c r="A262" s="446">
        <v>91297</v>
      </c>
      <c r="B262" s="549" t="s">
        <v>678</v>
      </c>
      <c r="C262" s="548">
        <v>0.05</v>
      </c>
      <c r="D262" s="219">
        <v>23036.75</v>
      </c>
    </row>
    <row r="263" spans="1:4" x14ac:dyDescent="0.2">
      <c r="A263" s="446">
        <v>91298</v>
      </c>
      <c r="B263" s="549" t="s">
        <v>679</v>
      </c>
      <c r="C263" s="548">
        <v>0.05</v>
      </c>
      <c r="D263" s="219">
        <v>23036.75</v>
      </c>
    </row>
    <row r="264" spans="1:4" x14ac:dyDescent="0.2">
      <c r="A264" s="446">
        <v>91299</v>
      </c>
      <c r="B264" s="549" t="s">
        <v>680</v>
      </c>
      <c r="C264" s="548">
        <v>0.05</v>
      </c>
      <c r="D264" s="219">
        <v>23036.75</v>
      </c>
    </row>
    <row r="265" spans="1:4" x14ac:dyDescent="0.2">
      <c r="A265" s="446">
        <v>91300</v>
      </c>
      <c r="B265" s="549" t="s">
        <v>681</v>
      </c>
      <c r="C265" s="548">
        <v>0.05</v>
      </c>
      <c r="D265" s="219">
        <v>23036.75</v>
      </c>
    </row>
    <row r="266" spans="1:4" x14ac:dyDescent="0.2">
      <c r="A266" s="446">
        <v>91301</v>
      </c>
      <c r="B266" s="549" t="s">
        <v>682</v>
      </c>
      <c r="C266" s="548">
        <v>0.05</v>
      </c>
      <c r="D266" s="219">
        <v>23036.75</v>
      </c>
    </row>
    <row r="267" spans="1:4" x14ac:dyDescent="0.2">
      <c r="A267" s="446">
        <v>91302</v>
      </c>
      <c r="B267" s="549" t="s">
        <v>683</v>
      </c>
      <c r="C267" s="548">
        <v>0.05</v>
      </c>
      <c r="D267" s="219">
        <v>23036.75</v>
      </c>
    </row>
    <row r="268" spans="1:4" x14ac:dyDescent="0.2">
      <c r="A268" s="446">
        <v>91303</v>
      </c>
      <c r="B268" s="549" t="s">
        <v>684</v>
      </c>
      <c r="C268" s="548">
        <v>0.05</v>
      </c>
      <c r="D268" s="219">
        <v>23036.75</v>
      </c>
    </row>
    <row r="269" spans="1:4" x14ac:dyDescent="0.2">
      <c r="A269" s="446">
        <v>80493</v>
      </c>
      <c r="B269" s="549" t="s">
        <v>685</v>
      </c>
      <c r="C269" s="548">
        <v>0.05</v>
      </c>
      <c r="D269" s="219">
        <v>23036.75</v>
      </c>
    </row>
    <row r="270" spans="1:4" x14ac:dyDescent="0.2">
      <c r="A270" s="446">
        <v>80494</v>
      </c>
      <c r="B270" s="549" t="s">
        <v>686</v>
      </c>
      <c r="C270" s="548">
        <v>0.05</v>
      </c>
      <c r="D270" s="219">
        <v>23036.75</v>
      </c>
    </row>
    <row r="271" spans="1:4" x14ac:dyDescent="0.2">
      <c r="A271" s="446">
        <v>80495</v>
      </c>
      <c r="B271" s="549" t="s">
        <v>687</v>
      </c>
      <c r="C271" s="548">
        <v>0.05</v>
      </c>
      <c r="D271" s="219">
        <v>23036.75</v>
      </c>
    </row>
    <row r="272" spans="1:4" x14ac:dyDescent="0.2">
      <c r="A272" s="446">
        <v>80496</v>
      </c>
      <c r="B272" s="549" t="s">
        <v>688</v>
      </c>
      <c r="C272" s="548">
        <v>0.05</v>
      </c>
      <c r="D272" s="219">
        <v>23036.75</v>
      </c>
    </row>
    <row r="273" spans="1:4" x14ac:dyDescent="0.2">
      <c r="A273" s="446">
        <v>80497</v>
      </c>
      <c r="B273" s="549" t="s">
        <v>689</v>
      </c>
      <c r="C273" s="548">
        <v>0.05</v>
      </c>
      <c r="D273" s="219">
        <v>23036.75</v>
      </c>
    </row>
    <row r="274" spans="1:4" x14ac:dyDescent="0.2">
      <c r="A274" s="446">
        <v>80498</v>
      </c>
      <c r="B274" s="549" t="s">
        <v>690</v>
      </c>
      <c r="C274" s="548">
        <v>0.05</v>
      </c>
      <c r="D274" s="219">
        <v>23036.75</v>
      </c>
    </row>
    <row r="275" spans="1:4" x14ac:dyDescent="0.2">
      <c r="A275" s="446">
        <v>80499</v>
      </c>
      <c r="B275" s="549" t="s">
        <v>691</v>
      </c>
      <c r="C275" s="548">
        <v>0.05</v>
      </c>
      <c r="D275" s="219">
        <v>23036.75</v>
      </c>
    </row>
    <row r="276" spans="1:4" x14ac:dyDescent="0.2">
      <c r="A276" s="446">
        <v>80500</v>
      </c>
      <c r="B276" s="549" t="s">
        <v>692</v>
      </c>
      <c r="C276" s="548">
        <v>0.05</v>
      </c>
      <c r="D276" s="219">
        <v>23036.75</v>
      </c>
    </row>
    <row r="277" spans="1:4" x14ac:dyDescent="0.2">
      <c r="A277" s="446">
        <v>80501</v>
      </c>
      <c r="B277" s="549" t="s">
        <v>693</v>
      </c>
      <c r="C277" s="548">
        <v>0.05</v>
      </c>
      <c r="D277" s="219">
        <v>23036.75</v>
      </c>
    </row>
    <row r="278" spans="1:4" x14ac:dyDescent="0.2">
      <c r="A278" s="446">
        <v>80502</v>
      </c>
      <c r="B278" s="549" t="s">
        <v>694</v>
      </c>
      <c r="C278" s="548">
        <v>0.05</v>
      </c>
      <c r="D278" s="219">
        <v>23036.75</v>
      </c>
    </row>
    <row r="279" spans="1:4" x14ac:dyDescent="0.2">
      <c r="A279" s="446">
        <v>80503</v>
      </c>
      <c r="B279" s="549" t="s">
        <v>695</v>
      </c>
      <c r="C279" s="548">
        <v>0.05</v>
      </c>
      <c r="D279" s="219">
        <v>23036.75</v>
      </c>
    </row>
    <row r="280" spans="1:4" x14ac:dyDescent="0.2">
      <c r="A280" s="446">
        <v>80504</v>
      </c>
      <c r="B280" s="549" t="s">
        <v>696</v>
      </c>
      <c r="C280" s="548">
        <v>0.05</v>
      </c>
      <c r="D280" s="219">
        <v>23036.75</v>
      </c>
    </row>
    <row r="281" spans="1:4" x14ac:dyDescent="0.2">
      <c r="A281" s="446">
        <v>80505</v>
      </c>
      <c r="B281" s="549" t="s">
        <v>697</v>
      </c>
      <c r="C281" s="548">
        <v>0.05</v>
      </c>
      <c r="D281" s="219">
        <v>23036.75</v>
      </c>
    </row>
    <row r="282" spans="1:4" x14ac:dyDescent="0.2">
      <c r="A282" s="446">
        <v>80506</v>
      </c>
      <c r="B282" s="549" t="s">
        <v>698</v>
      </c>
      <c r="C282" s="548">
        <v>0.05</v>
      </c>
      <c r="D282" s="219">
        <v>23036.75</v>
      </c>
    </row>
    <row r="283" spans="1:4" x14ac:dyDescent="0.2">
      <c r="A283" s="446">
        <v>80507</v>
      </c>
      <c r="B283" s="549" t="s">
        <v>699</v>
      </c>
      <c r="C283" s="548">
        <v>0.05</v>
      </c>
      <c r="D283" s="219">
        <v>23036.75</v>
      </c>
    </row>
    <row r="284" spans="1:4" x14ac:dyDescent="0.2">
      <c r="A284" s="446">
        <v>80508</v>
      </c>
      <c r="B284" s="549" t="s">
        <v>700</v>
      </c>
      <c r="C284" s="548">
        <v>0.05</v>
      </c>
      <c r="D284" s="219">
        <v>23036.75</v>
      </c>
    </row>
    <row r="285" spans="1:4" x14ac:dyDescent="0.2">
      <c r="A285" s="446">
        <v>80577</v>
      </c>
      <c r="B285" s="549" t="s">
        <v>701</v>
      </c>
      <c r="C285" s="548">
        <v>0.05</v>
      </c>
      <c r="D285" s="219">
        <v>23036.75</v>
      </c>
    </row>
    <row r="286" spans="1:4" x14ac:dyDescent="0.2">
      <c r="A286" s="446">
        <v>80578</v>
      </c>
      <c r="B286" s="549" t="s">
        <v>702</v>
      </c>
      <c r="C286" s="548">
        <v>0.05</v>
      </c>
      <c r="D286" s="219">
        <v>23036.75</v>
      </c>
    </row>
    <row r="287" spans="1:4" x14ac:dyDescent="0.2">
      <c r="A287" s="446">
        <v>80579</v>
      </c>
      <c r="B287" s="549" t="s">
        <v>703</v>
      </c>
      <c r="C287" s="548">
        <v>0.05</v>
      </c>
      <c r="D287" s="219">
        <v>23036.75</v>
      </c>
    </row>
    <row r="288" spans="1:4" x14ac:dyDescent="0.2">
      <c r="A288" s="446">
        <v>80580</v>
      </c>
      <c r="B288" s="549" t="s">
        <v>704</v>
      </c>
      <c r="C288" s="548">
        <v>0.05</v>
      </c>
      <c r="D288" s="219">
        <v>23036.75</v>
      </c>
    </row>
    <row r="289" spans="1:4" x14ac:dyDescent="0.2">
      <c r="A289" s="446">
        <v>80581</v>
      </c>
      <c r="B289" s="549" t="s">
        <v>705</v>
      </c>
      <c r="C289" s="548">
        <v>0.05</v>
      </c>
      <c r="D289" s="219">
        <v>23036.75</v>
      </c>
    </row>
    <row r="290" spans="1:4" x14ac:dyDescent="0.2">
      <c r="A290" s="446">
        <v>80582</v>
      </c>
      <c r="B290" s="549" t="s">
        <v>706</v>
      </c>
      <c r="C290" s="548">
        <v>0.05</v>
      </c>
      <c r="D290" s="219">
        <v>23036.75</v>
      </c>
    </row>
    <row r="291" spans="1:4" x14ac:dyDescent="0.2">
      <c r="A291" s="446">
        <v>80583</v>
      </c>
      <c r="B291" s="549" t="s">
        <v>707</v>
      </c>
      <c r="C291" s="548">
        <v>0.05</v>
      </c>
      <c r="D291" s="219">
        <v>23036.75</v>
      </c>
    </row>
    <row r="292" spans="1:4" x14ac:dyDescent="0.2">
      <c r="A292" s="446">
        <v>80584</v>
      </c>
      <c r="B292" s="549" t="s">
        <v>708</v>
      </c>
      <c r="C292" s="548">
        <v>0.05</v>
      </c>
      <c r="D292" s="219">
        <v>23036.75</v>
      </c>
    </row>
    <row r="293" spans="1:4" x14ac:dyDescent="0.2">
      <c r="A293" s="446">
        <v>80585</v>
      </c>
      <c r="B293" s="549" t="s">
        <v>709</v>
      </c>
      <c r="C293" s="548">
        <v>0.05</v>
      </c>
      <c r="D293" s="219">
        <v>23036.75</v>
      </c>
    </row>
    <row r="294" spans="1:4" x14ac:dyDescent="0.2">
      <c r="A294" s="446">
        <v>80586</v>
      </c>
      <c r="B294" s="549" t="s">
        <v>710</v>
      </c>
      <c r="C294" s="548">
        <v>0.05</v>
      </c>
      <c r="D294" s="219">
        <v>23036.75</v>
      </c>
    </row>
    <row r="295" spans="1:4" x14ac:dyDescent="0.2">
      <c r="A295" s="446">
        <v>80587</v>
      </c>
      <c r="B295" s="549" t="s">
        <v>711</v>
      </c>
      <c r="C295" s="548">
        <v>0.05</v>
      </c>
      <c r="D295" s="219">
        <v>23036.75</v>
      </c>
    </row>
    <row r="296" spans="1:4" x14ac:dyDescent="0.2">
      <c r="A296" s="446">
        <v>80588</v>
      </c>
      <c r="B296" s="549" t="s">
        <v>712</v>
      </c>
      <c r="C296" s="548">
        <v>0.05</v>
      </c>
      <c r="D296" s="219">
        <v>23036.75</v>
      </c>
    </row>
    <row r="297" spans="1:4" x14ac:dyDescent="0.2">
      <c r="A297" s="446">
        <v>80589</v>
      </c>
      <c r="B297" s="549" t="s">
        <v>713</v>
      </c>
      <c r="C297" s="548">
        <v>0.05</v>
      </c>
      <c r="D297" s="219">
        <v>23036.75</v>
      </c>
    </row>
    <row r="298" spans="1:4" x14ac:dyDescent="0.2">
      <c r="A298" s="446">
        <v>80590</v>
      </c>
      <c r="B298" s="549" t="s">
        <v>714</v>
      </c>
      <c r="C298" s="548">
        <v>0.05</v>
      </c>
      <c r="D298" s="219">
        <v>23036.75</v>
      </c>
    </row>
    <row r="299" spans="1:4" x14ac:dyDescent="0.2">
      <c r="A299" s="446">
        <v>80591</v>
      </c>
      <c r="B299" s="549" t="s">
        <v>715</v>
      </c>
      <c r="C299" s="548">
        <v>0.05</v>
      </c>
      <c r="D299" s="219">
        <v>23036.75</v>
      </c>
    </row>
    <row r="300" spans="1:4" x14ac:dyDescent="0.2">
      <c r="A300" s="446">
        <v>80592</v>
      </c>
      <c r="B300" s="549" t="s">
        <v>716</v>
      </c>
      <c r="C300" s="548">
        <v>0.05</v>
      </c>
      <c r="D300" s="219">
        <v>23036.75</v>
      </c>
    </row>
    <row r="301" spans="1:4" x14ac:dyDescent="0.2">
      <c r="A301" s="446">
        <v>80593</v>
      </c>
      <c r="B301" s="549" t="s">
        <v>717</v>
      </c>
      <c r="C301" s="548">
        <v>0.05</v>
      </c>
      <c r="D301" s="219">
        <v>23036.75</v>
      </c>
    </row>
    <row r="302" spans="1:4" x14ac:dyDescent="0.2">
      <c r="A302" s="446">
        <v>80594</v>
      </c>
      <c r="B302" s="549" t="s">
        <v>718</v>
      </c>
      <c r="C302" s="548">
        <v>0.05</v>
      </c>
      <c r="D302" s="219">
        <v>23036.75</v>
      </c>
    </row>
    <row r="303" spans="1:4" x14ac:dyDescent="0.2">
      <c r="A303" s="446">
        <v>80595</v>
      </c>
      <c r="B303" s="549" t="s">
        <v>719</v>
      </c>
      <c r="C303" s="548">
        <v>0.05</v>
      </c>
      <c r="D303" s="219">
        <v>23036.75</v>
      </c>
    </row>
    <row r="304" spans="1:4" x14ac:dyDescent="0.2">
      <c r="A304" s="446">
        <v>80596</v>
      </c>
      <c r="B304" s="549" t="s">
        <v>720</v>
      </c>
      <c r="C304" s="548">
        <v>0.05</v>
      </c>
      <c r="D304" s="219">
        <v>23036.75</v>
      </c>
    </row>
    <row r="305" spans="1:4" x14ac:dyDescent="0.2">
      <c r="A305" s="446">
        <v>80597</v>
      </c>
      <c r="B305" s="549" t="s">
        <v>721</v>
      </c>
      <c r="C305" s="548">
        <v>0.05</v>
      </c>
      <c r="D305" s="219">
        <v>23036.75</v>
      </c>
    </row>
    <row r="306" spans="1:4" x14ac:dyDescent="0.2">
      <c r="A306" s="446">
        <v>80598</v>
      </c>
      <c r="B306" s="549" t="s">
        <v>722</v>
      </c>
      <c r="C306" s="548">
        <v>0.05</v>
      </c>
      <c r="D306" s="219">
        <v>23036.75</v>
      </c>
    </row>
    <row r="307" spans="1:4" x14ac:dyDescent="0.2">
      <c r="A307" s="446">
        <v>80599</v>
      </c>
      <c r="B307" s="549" t="s">
        <v>723</v>
      </c>
      <c r="C307" s="548">
        <v>0.05</v>
      </c>
      <c r="D307" s="219">
        <v>23036.75</v>
      </c>
    </row>
    <row r="308" spans="1:4" x14ac:dyDescent="0.2">
      <c r="A308" s="446">
        <v>80600</v>
      </c>
      <c r="B308" s="549" t="s">
        <v>724</v>
      </c>
      <c r="C308" s="548">
        <v>0.05</v>
      </c>
      <c r="D308" s="219">
        <v>23036.75</v>
      </c>
    </row>
    <row r="309" spans="1:4" x14ac:dyDescent="0.2">
      <c r="A309" s="446">
        <v>80601</v>
      </c>
      <c r="B309" s="549" t="s">
        <v>725</v>
      </c>
      <c r="C309" s="548">
        <v>0.05</v>
      </c>
      <c r="D309" s="219">
        <v>23036.75</v>
      </c>
    </row>
    <row r="310" spans="1:4" x14ac:dyDescent="0.2">
      <c r="A310" s="446">
        <v>80602</v>
      </c>
      <c r="B310" s="549" t="s">
        <v>726</v>
      </c>
      <c r="C310" s="548">
        <v>0.05</v>
      </c>
      <c r="D310" s="219">
        <v>23036.75</v>
      </c>
    </row>
    <row r="311" spans="1:4" x14ac:dyDescent="0.2">
      <c r="A311" s="446">
        <v>80603</v>
      </c>
      <c r="B311" s="549" t="s">
        <v>727</v>
      </c>
      <c r="C311" s="548">
        <v>0.05</v>
      </c>
      <c r="D311" s="219">
        <v>23036.75</v>
      </c>
    </row>
    <row r="312" spans="1:4" x14ac:dyDescent="0.2">
      <c r="A312" s="446">
        <v>80604</v>
      </c>
      <c r="B312" s="549" t="s">
        <v>728</v>
      </c>
      <c r="C312" s="548">
        <v>0.05</v>
      </c>
      <c r="D312" s="219">
        <v>23036.75</v>
      </c>
    </row>
    <row r="313" spans="1:4" x14ac:dyDescent="0.2">
      <c r="A313" s="446">
        <v>80605</v>
      </c>
      <c r="B313" s="549" t="s">
        <v>729</v>
      </c>
      <c r="C313" s="548">
        <v>0.05</v>
      </c>
      <c r="D313" s="219">
        <v>23036.75</v>
      </c>
    </row>
    <row r="314" spans="1:4" x14ac:dyDescent="0.2">
      <c r="A314" s="446">
        <v>80606</v>
      </c>
      <c r="B314" s="549" t="s">
        <v>730</v>
      </c>
      <c r="C314" s="548">
        <v>0.05</v>
      </c>
      <c r="D314" s="219">
        <v>23036.75</v>
      </c>
    </row>
    <row r="315" spans="1:4" x14ac:dyDescent="0.2">
      <c r="A315" s="446">
        <v>80607</v>
      </c>
      <c r="B315" s="549" t="s">
        <v>731</v>
      </c>
      <c r="C315" s="548">
        <v>0.05</v>
      </c>
      <c r="D315" s="219">
        <v>23036.75</v>
      </c>
    </row>
    <row r="316" spans="1:4" x14ac:dyDescent="0.2">
      <c r="A316" s="446">
        <v>80608</v>
      </c>
      <c r="B316" s="549" t="s">
        <v>732</v>
      </c>
      <c r="C316" s="548">
        <v>0.05</v>
      </c>
      <c r="D316" s="219">
        <v>23036.75</v>
      </c>
    </row>
    <row r="317" spans="1:4" x14ac:dyDescent="0.2">
      <c r="A317" s="446">
        <v>80609</v>
      </c>
      <c r="B317" s="549" t="s">
        <v>733</v>
      </c>
      <c r="C317" s="548">
        <v>0.05</v>
      </c>
      <c r="D317" s="219">
        <v>23036.75</v>
      </c>
    </row>
    <row r="318" spans="1:4" x14ac:dyDescent="0.2">
      <c r="A318" s="446">
        <v>80610</v>
      </c>
      <c r="B318" s="549" t="s">
        <v>734</v>
      </c>
      <c r="C318" s="548">
        <v>0.05</v>
      </c>
      <c r="D318" s="219">
        <v>23036.75</v>
      </c>
    </row>
    <row r="319" spans="1:4" x14ac:dyDescent="0.2">
      <c r="A319" s="446">
        <v>80611</v>
      </c>
      <c r="B319" s="549" t="s">
        <v>735</v>
      </c>
      <c r="C319" s="548">
        <v>0.05</v>
      </c>
      <c r="D319" s="219">
        <v>23036.75</v>
      </c>
    </row>
    <row r="320" spans="1:4" x14ac:dyDescent="0.2">
      <c r="A320" s="446">
        <v>80612</v>
      </c>
      <c r="B320" s="549" t="s">
        <v>736</v>
      </c>
      <c r="C320" s="548">
        <v>0.05</v>
      </c>
      <c r="D320" s="219">
        <v>23036.75</v>
      </c>
    </row>
    <row r="321" spans="1:4" x14ac:dyDescent="0.2">
      <c r="A321" s="446">
        <v>80613</v>
      </c>
      <c r="B321" s="549" t="s">
        <v>737</v>
      </c>
      <c r="C321" s="548">
        <v>0.05</v>
      </c>
      <c r="D321" s="219">
        <v>23036.75</v>
      </c>
    </row>
    <row r="322" spans="1:4" x14ac:dyDescent="0.2">
      <c r="A322" s="446">
        <v>80614</v>
      </c>
      <c r="B322" s="549" t="s">
        <v>738</v>
      </c>
      <c r="C322" s="548">
        <v>0.05</v>
      </c>
      <c r="D322" s="219">
        <v>23036.75</v>
      </c>
    </row>
    <row r="323" spans="1:4" x14ac:dyDescent="0.2">
      <c r="A323" s="446">
        <v>80615</v>
      </c>
      <c r="B323" s="549" t="s">
        <v>739</v>
      </c>
      <c r="C323" s="548">
        <v>0.05</v>
      </c>
      <c r="D323" s="219">
        <v>23036.75</v>
      </c>
    </row>
    <row r="324" spans="1:4" x14ac:dyDescent="0.2">
      <c r="A324" s="446">
        <v>80616</v>
      </c>
      <c r="B324" s="549" t="s">
        <v>740</v>
      </c>
      <c r="C324" s="548">
        <v>0.05</v>
      </c>
      <c r="D324" s="219">
        <v>23036.75</v>
      </c>
    </row>
    <row r="325" spans="1:4" x14ac:dyDescent="0.2">
      <c r="A325" s="446">
        <v>80617</v>
      </c>
      <c r="B325" s="549" t="s">
        <v>741</v>
      </c>
      <c r="C325" s="548">
        <v>0.05</v>
      </c>
      <c r="D325" s="219">
        <v>23036.75</v>
      </c>
    </row>
    <row r="326" spans="1:4" x14ac:dyDescent="0.2">
      <c r="A326" s="446">
        <v>80618</v>
      </c>
      <c r="B326" s="549" t="s">
        <v>742</v>
      </c>
      <c r="C326" s="548">
        <v>0.05</v>
      </c>
      <c r="D326" s="219">
        <v>23036.75</v>
      </c>
    </row>
    <row r="327" spans="1:4" x14ac:dyDescent="0.2">
      <c r="A327" s="446">
        <v>80619</v>
      </c>
      <c r="B327" s="549" t="s">
        <v>743</v>
      </c>
      <c r="C327" s="548">
        <v>0.05</v>
      </c>
      <c r="D327" s="219">
        <v>23036.75</v>
      </c>
    </row>
    <row r="328" spans="1:4" x14ac:dyDescent="0.2">
      <c r="A328" s="446">
        <v>80620</v>
      </c>
      <c r="B328" s="549" t="s">
        <v>744</v>
      </c>
      <c r="C328" s="548">
        <v>0.05</v>
      </c>
      <c r="D328" s="219">
        <v>23036.75</v>
      </c>
    </row>
    <row r="329" spans="1:4" x14ac:dyDescent="0.2">
      <c r="A329" s="446">
        <v>80621</v>
      </c>
      <c r="B329" s="549" t="s">
        <v>745</v>
      </c>
      <c r="C329" s="548">
        <v>0.05</v>
      </c>
      <c r="D329" s="219">
        <v>23036.75</v>
      </c>
    </row>
    <row r="330" spans="1:4" x14ac:dyDescent="0.2">
      <c r="A330" s="446">
        <v>80573</v>
      </c>
      <c r="B330" s="549" t="s">
        <v>746</v>
      </c>
      <c r="C330" s="548">
        <v>0.05</v>
      </c>
      <c r="D330" s="219">
        <v>23036.75</v>
      </c>
    </row>
    <row r="331" spans="1:4" x14ac:dyDescent="0.2">
      <c r="A331" s="446">
        <v>80574</v>
      </c>
      <c r="B331" s="549" t="s">
        <v>747</v>
      </c>
      <c r="C331" s="548">
        <v>0.05</v>
      </c>
      <c r="D331" s="219">
        <v>23036.75</v>
      </c>
    </row>
    <row r="332" spans="1:4" x14ac:dyDescent="0.2">
      <c r="A332" s="446">
        <v>80575</v>
      </c>
      <c r="B332" s="549" t="s">
        <v>748</v>
      </c>
      <c r="C332" s="548">
        <v>0.05</v>
      </c>
      <c r="D332" s="219">
        <v>23036.75</v>
      </c>
    </row>
    <row r="333" spans="1:4" x14ac:dyDescent="0.2">
      <c r="A333" s="446">
        <v>80576</v>
      </c>
      <c r="B333" s="549" t="s">
        <v>749</v>
      </c>
      <c r="C333" s="548">
        <v>0.05</v>
      </c>
      <c r="D333" s="219">
        <v>23036.75</v>
      </c>
    </row>
    <row r="334" spans="1:4" x14ac:dyDescent="0.2">
      <c r="A334" s="446">
        <v>80543</v>
      </c>
      <c r="B334" s="549" t="s">
        <v>750</v>
      </c>
      <c r="C334" s="548">
        <v>0.05</v>
      </c>
      <c r="D334" s="219">
        <v>23036.75</v>
      </c>
    </row>
    <row r="335" spans="1:4" x14ac:dyDescent="0.2">
      <c r="A335" s="446">
        <v>80544</v>
      </c>
      <c r="B335" s="549" t="s">
        <v>751</v>
      </c>
      <c r="C335" s="548">
        <v>0.05</v>
      </c>
      <c r="D335" s="219">
        <v>23036.75</v>
      </c>
    </row>
    <row r="336" spans="1:4" x14ac:dyDescent="0.2">
      <c r="A336" s="446">
        <v>80545</v>
      </c>
      <c r="B336" s="549" t="s">
        <v>752</v>
      </c>
      <c r="C336" s="548">
        <v>0.05</v>
      </c>
      <c r="D336" s="219">
        <v>23036.75</v>
      </c>
    </row>
    <row r="337" spans="1:4" x14ac:dyDescent="0.2">
      <c r="A337" s="446">
        <v>80546</v>
      </c>
      <c r="B337" s="549" t="s">
        <v>753</v>
      </c>
      <c r="C337" s="548">
        <v>0.05</v>
      </c>
      <c r="D337" s="219">
        <v>23036.75</v>
      </c>
    </row>
    <row r="338" spans="1:4" x14ac:dyDescent="0.2">
      <c r="A338" s="446">
        <v>80547</v>
      </c>
      <c r="B338" s="549" t="s">
        <v>754</v>
      </c>
      <c r="C338" s="548">
        <v>0.05</v>
      </c>
      <c r="D338" s="219">
        <v>23036.75</v>
      </c>
    </row>
    <row r="339" spans="1:4" x14ac:dyDescent="0.2">
      <c r="A339" s="446">
        <v>80548</v>
      </c>
      <c r="B339" s="549" t="s">
        <v>755</v>
      </c>
      <c r="C339" s="548">
        <v>0.05</v>
      </c>
      <c r="D339" s="219">
        <v>23036.75</v>
      </c>
    </row>
    <row r="340" spans="1:4" x14ac:dyDescent="0.2">
      <c r="A340" s="446">
        <v>80549</v>
      </c>
      <c r="B340" s="549" t="s">
        <v>756</v>
      </c>
      <c r="C340" s="548">
        <v>0.05</v>
      </c>
      <c r="D340" s="219">
        <v>23036.75</v>
      </c>
    </row>
    <row r="341" spans="1:4" x14ac:dyDescent="0.2">
      <c r="A341" s="446">
        <v>80550</v>
      </c>
      <c r="B341" s="549" t="s">
        <v>757</v>
      </c>
      <c r="C341" s="548">
        <v>0.05</v>
      </c>
      <c r="D341" s="219">
        <v>23036.75</v>
      </c>
    </row>
    <row r="342" spans="1:4" x14ac:dyDescent="0.2">
      <c r="A342" s="446">
        <v>80551</v>
      </c>
      <c r="B342" s="549" t="s">
        <v>758</v>
      </c>
      <c r="C342" s="548">
        <v>0.05</v>
      </c>
      <c r="D342" s="219">
        <v>23036.75</v>
      </c>
    </row>
    <row r="343" spans="1:4" x14ac:dyDescent="0.2">
      <c r="A343" s="446">
        <v>80552</v>
      </c>
      <c r="B343" s="549" t="s">
        <v>759</v>
      </c>
      <c r="C343" s="548">
        <v>0.05</v>
      </c>
      <c r="D343" s="219">
        <v>23036.75</v>
      </c>
    </row>
    <row r="344" spans="1:4" x14ac:dyDescent="0.2">
      <c r="A344" s="446">
        <v>80553</v>
      </c>
      <c r="B344" s="549" t="s">
        <v>760</v>
      </c>
      <c r="C344" s="548">
        <v>0.05</v>
      </c>
      <c r="D344" s="219">
        <v>23036.75</v>
      </c>
    </row>
    <row r="345" spans="1:4" x14ac:dyDescent="0.2">
      <c r="A345" s="446">
        <v>80554</v>
      </c>
      <c r="B345" s="549" t="s">
        <v>761</v>
      </c>
      <c r="C345" s="548">
        <v>0.05</v>
      </c>
      <c r="D345" s="219">
        <v>23036.75</v>
      </c>
    </row>
    <row r="346" spans="1:4" x14ac:dyDescent="0.2">
      <c r="A346" s="446">
        <v>80555</v>
      </c>
      <c r="B346" s="549" t="s">
        <v>762</v>
      </c>
      <c r="C346" s="548">
        <v>0.05</v>
      </c>
      <c r="D346" s="219">
        <v>23036.75</v>
      </c>
    </row>
    <row r="347" spans="1:4" x14ac:dyDescent="0.2">
      <c r="A347" s="446">
        <v>80556</v>
      </c>
      <c r="B347" s="549" t="s">
        <v>763</v>
      </c>
      <c r="C347" s="548">
        <v>0.05</v>
      </c>
      <c r="D347" s="219">
        <v>23036.75</v>
      </c>
    </row>
    <row r="348" spans="1:4" x14ac:dyDescent="0.2">
      <c r="A348" s="446">
        <v>80557</v>
      </c>
      <c r="B348" s="549" t="s">
        <v>764</v>
      </c>
      <c r="C348" s="548">
        <v>0.05</v>
      </c>
      <c r="D348" s="219">
        <v>23036.75</v>
      </c>
    </row>
    <row r="349" spans="1:4" x14ac:dyDescent="0.2">
      <c r="A349" s="446">
        <v>80558</v>
      </c>
      <c r="B349" s="549" t="s">
        <v>765</v>
      </c>
      <c r="C349" s="548">
        <v>0.05</v>
      </c>
      <c r="D349" s="219">
        <v>23036.75</v>
      </c>
    </row>
    <row r="350" spans="1:4" x14ac:dyDescent="0.2">
      <c r="A350" s="446">
        <v>80559</v>
      </c>
      <c r="B350" s="549" t="s">
        <v>766</v>
      </c>
      <c r="C350" s="548">
        <v>0.05</v>
      </c>
      <c r="D350" s="219">
        <v>23036.75</v>
      </c>
    </row>
    <row r="351" spans="1:4" x14ac:dyDescent="0.2">
      <c r="A351" s="446">
        <v>80560</v>
      </c>
      <c r="B351" s="549" t="s">
        <v>767</v>
      </c>
      <c r="C351" s="548">
        <v>0.05</v>
      </c>
      <c r="D351" s="219">
        <v>23036.75</v>
      </c>
    </row>
    <row r="352" spans="1:4" x14ac:dyDescent="0.2">
      <c r="A352" s="446">
        <v>80561</v>
      </c>
      <c r="B352" s="549" t="s">
        <v>768</v>
      </c>
      <c r="C352" s="548">
        <v>0.05</v>
      </c>
      <c r="D352" s="219">
        <v>23036.75</v>
      </c>
    </row>
    <row r="353" spans="1:4" x14ac:dyDescent="0.2">
      <c r="A353" s="446">
        <v>80562</v>
      </c>
      <c r="B353" s="549" t="s">
        <v>769</v>
      </c>
      <c r="C353" s="548">
        <v>0.05</v>
      </c>
      <c r="D353" s="219">
        <v>23036.75</v>
      </c>
    </row>
    <row r="354" spans="1:4" x14ac:dyDescent="0.2">
      <c r="A354" s="446">
        <v>80563</v>
      </c>
      <c r="B354" s="549" t="s">
        <v>770</v>
      </c>
      <c r="C354" s="548">
        <v>0.05</v>
      </c>
      <c r="D354" s="219">
        <v>23036.75</v>
      </c>
    </row>
    <row r="355" spans="1:4" x14ac:dyDescent="0.2">
      <c r="A355" s="446">
        <v>80564</v>
      </c>
      <c r="B355" s="549" t="s">
        <v>771</v>
      </c>
      <c r="C355" s="548">
        <v>0.05</v>
      </c>
      <c r="D355" s="219">
        <v>23036.75</v>
      </c>
    </row>
    <row r="356" spans="1:4" x14ac:dyDescent="0.2">
      <c r="A356" s="446">
        <v>80565</v>
      </c>
      <c r="B356" s="549" t="s">
        <v>772</v>
      </c>
      <c r="C356" s="548">
        <v>0.05</v>
      </c>
      <c r="D356" s="219">
        <v>23036.75</v>
      </c>
    </row>
    <row r="357" spans="1:4" x14ac:dyDescent="0.2">
      <c r="A357" s="446">
        <v>80566</v>
      </c>
      <c r="B357" s="549" t="s">
        <v>773</v>
      </c>
      <c r="C357" s="548">
        <v>0.05</v>
      </c>
      <c r="D357" s="219">
        <v>23036.75</v>
      </c>
    </row>
    <row r="358" spans="1:4" x14ac:dyDescent="0.2">
      <c r="A358" s="446">
        <v>80567</v>
      </c>
      <c r="B358" s="549" t="s">
        <v>774</v>
      </c>
      <c r="C358" s="548">
        <v>0.05</v>
      </c>
      <c r="D358" s="219">
        <v>23036.75</v>
      </c>
    </row>
    <row r="359" spans="1:4" x14ac:dyDescent="0.2">
      <c r="A359" s="446">
        <v>80568</v>
      </c>
      <c r="B359" s="549" t="s">
        <v>775</v>
      </c>
      <c r="C359" s="548">
        <v>0.05</v>
      </c>
      <c r="D359" s="219">
        <v>23036.75</v>
      </c>
    </row>
    <row r="360" spans="1:4" x14ac:dyDescent="0.2">
      <c r="A360" s="446">
        <v>80509</v>
      </c>
      <c r="B360" s="549" t="s">
        <v>776</v>
      </c>
      <c r="C360" s="548">
        <v>0.05</v>
      </c>
      <c r="D360" s="219">
        <v>23036.75</v>
      </c>
    </row>
    <row r="361" spans="1:4" x14ac:dyDescent="0.2">
      <c r="A361" s="446">
        <v>80511</v>
      </c>
      <c r="B361" s="549" t="s">
        <v>777</v>
      </c>
      <c r="C361" s="548">
        <v>0.05</v>
      </c>
      <c r="D361" s="219">
        <v>23036.75</v>
      </c>
    </row>
    <row r="362" spans="1:4" x14ac:dyDescent="0.2">
      <c r="A362" s="446">
        <v>80512</v>
      </c>
      <c r="B362" s="549" t="s">
        <v>778</v>
      </c>
      <c r="C362" s="548">
        <v>0.05</v>
      </c>
      <c r="D362" s="219">
        <v>23036.75</v>
      </c>
    </row>
    <row r="363" spans="1:4" x14ac:dyDescent="0.2">
      <c r="A363" s="446">
        <v>80513</v>
      </c>
      <c r="B363" s="549" t="s">
        <v>779</v>
      </c>
      <c r="C363" s="548">
        <v>0.05</v>
      </c>
      <c r="D363" s="219">
        <v>23036.75</v>
      </c>
    </row>
    <row r="364" spans="1:4" x14ac:dyDescent="0.2">
      <c r="A364" s="446">
        <v>80514</v>
      </c>
      <c r="B364" s="549" t="s">
        <v>780</v>
      </c>
      <c r="C364" s="548">
        <v>0.05</v>
      </c>
      <c r="D364" s="219">
        <v>23036.75</v>
      </c>
    </row>
    <row r="365" spans="1:4" x14ac:dyDescent="0.2">
      <c r="A365" s="446">
        <v>80515</v>
      </c>
      <c r="B365" s="549" t="s">
        <v>781</v>
      </c>
      <c r="C365" s="548">
        <v>0.05</v>
      </c>
      <c r="D365" s="219">
        <v>23036.75</v>
      </c>
    </row>
    <row r="366" spans="1:4" x14ac:dyDescent="0.2">
      <c r="A366" s="446">
        <v>80516</v>
      </c>
      <c r="B366" s="549" t="s">
        <v>782</v>
      </c>
      <c r="C366" s="548">
        <v>0.05</v>
      </c>
      <c r="D366" s="219">
        <v>23036.75</v>
      </c>
    </row>
    <row r="367" spans="1:4" x14ac:dyDescent="0.2">
      <c r="A367" s="446">
        <v>80517</v>
      </c>
      <c r="B367" s="549" t="s">
        <v>783</v>
      </c>
      <c r="C367" s="548">
        <v>0.05</v>
      </c>
      <c r="D367" s="219">
        <v>23036.75</v>
      </c>
    </row>
    <row r="368" spans="1:4" x14ac:dyDescent="0.2">
      <c r="A368" s="446">
        <v>80518</v>
      </c>
      <c r="B368" s="549" t="s">
        <v>784</v>
      </c>
      <c r="C368" s="548">
        <v>0.05</v>
      </c>
      <c r="D368" s="219">
        <v>23036.75</v>
      </c>
    </row>
    <row r="369" spans="1:4" x14ac:dyDescent="0.2">
      <c r="A369" s="446">
        <v>80519</v>
      </c>
      <c r="B369" s="549" t="s">
        <v>785</v>
      </c>
      <c r="C369" s="548">
        <v>0.05</v>
      </c>
      <c r="D369" s="219">
        <v>23036.75</v>
      </c>
    </row>
    <row r="370" spans="1:4" x14ac:dyDescent="0.2">
      <c r="A370" s="446">
        <v>80520</v>
      </c>
      <c r="B370" s="549" t="s">
        <v>786</v>
      </c>
      <c r="C370" s="548">
        <v>0.05</v>
      </c>
      <c r="D370" s="219">
        <v>23036.75</v>
      </c>
    </row>
    <row r="371" spans="1:4" x14ac:dyDescent="0.2">
      <c r="A371" s="446">
        <v>80521</v>
      </c>
      <c r="B371" s="549" t="s">
        <v>787</v>
      </c>
      <c r="C371" s="548">
        <v>0.05</v>
      </c>
      <c r="D371" s="219">
        <v>23036.75</v>
      </c>
    </row>
    <row r="372" spans="1:4" x14ac:dyDescent="0.2">
      <c r="A372" s="446">
        <v>80522</v>
      </c>
      <c r="B372" s="549" t="s">
        <v>788</v>
      </c>
      <c r="C372" s="548">
        <v>0.05</v>
      </c>
      <c r="D372" s="219">
        <v>23036.75</v>
      </c>
    </row>
    <row r="373" spans="1:4" x14ac:dyDescent="0.2">
      <c r="A373" s="446">
        <v>80523</v>
      </c>
      <c r="B373" s="549" t="s">
        <v>789</v>
      </c>
      <c r="C373" s="548">
        <v>0.05</v>
      </c>
      <c r="D373" s="219">
        <v>23036.75</v>
      </c>
    </row>
    <row r="374" spans="1:4" x14ac:dyDescent="0.2">
      <c r="A374" s="446">
        <v>80524</v>
      </c>
      <c r="B374" s="549" t="s">
        <v>790</v>
      </c>
      <c r="C374" s="548">
        <v>0.05</v>
      </c>
      <c r="D374" s="219">
        <v>23036.75</v>
      </c>
    </row>
    <row r="375" spans="1:4" x14ac:dyDescent="0.2">
      <c r="A375" s="446">
        <v>80525</v>
      </c>
      <c r="B375" s="549" t="s">
        <v>791</v>
      </c>
      <c r="C375" s="548">
        <v>0.05</v>
      </c>
      <c r="D375" s="219">
        <v>23036.75</v>
      </c>
    </row>
    <row r="376" spans="1:4" x14ac:dyDescent="0.2">
      <c r="A376" s="446">
        <v>80526</v>
      </c>
      <c r="B376" s="549" t="s">
        <v>792</v>
      </c>
      <c r="C376" s="548">
        <v>0.05</v>
      </c>
      <c r="D376" s="219">
        <v>23036.75</v>
      </c>
    </row>
    <row r="377" spans="1:4" x14ac:dyDescent="0.2">
      <c r="A377" s="446">
        <v>80527</v>
      </c>
      <c r="B377" s="549" t="s">
        <v>793</v>
      </c>
      <c r="C377" s="548">
        <v>0.05</v>
      </c>
      <c r="D377" s="219">
        <v>23036.75</v>
      </c>
    </row>
    <row r="378" spans="1:4" x14ac:dyDescent="0.2">
      <c r="A378" s="446">
        <v>80528</v>
      </c>
      <c r="B378" s="549" t="s">
        <v>794</v>
      </c>
      <c r="C378" s="548">
        <v>0.05</v>
      </c>
      <c r="D378" s="219">
        <v>23036.75</v>
      </c>
    </row>
    <row r="379" spans="1:4" x14ac:dyDescent="0.2">
      <c r="A379" s="446">
        <v>80529</v>
      </c>
      <c r="B379" s="549" t="s">
        <v>795</v>
      </c>
      <c r="C379" s="548">
        <v>0.05</v>
      </c>
      <c r="D379" s="219">
        <v>23036.75</v>
      </c>
    </row>
    <row r="380" spans="1:4" x14ac:dyDescent="0.2">
      <c r="A380" s="446">
        <v>80530</v>
      </c>
      <c r="B380" s="549" t="s">
        <v>796</v>
      </c>
      <c r="C380" s="548">
        <v>0.05</v>
      </c>
      <c r="D380" s="219">
        <v>23036.75</v>
      </c>
    </row>
    <row r="381" spans="1:4" x14ac:dyDescent="0.2">
      <c r="A381" s="446">
        <v>80531</v>
      </c>
      <c r="B381" s="549" t="s">
        <v>797</v>
      </c>
      <c r="C381" s="548">
        <v>0.05</v>
      </c>
      <c r="D381" s="219">
        <v>23036.75</v>
      </c>
    </row>
    <row r="382" spans="1:4" x14ac:dyDescent="0.2">
      <c r="A382" s="446">
        <v>80532</v>
      </c>
      <c r="B382" s="549" t="s">
        <v>798</v>
      </c>
      <c r="C382" s="548">
        <v>0.05</v>
      </c>
      <c r="D382" s="219">
        <v>23036.75</v>
      </c>
    </row>
    <row r="383" spans="1:4" x14ac:dyDescent="0.2">
      <c r="A383" s="446">
        <v>80533</v>
      </c>
      <c r="B383" s="549" t="s">
        <v>799</v>
      </c>
      <c r="C383" s="548">
        <v>0.05</v>
      </c>
      <c r="D383" s="219">
        <v>23036.75</v>
      </c>
    </row>
    <row r="384" spans="1:4" x14ac:dyDescent="0.2">
      <c r="A384" s="446">
        <v>80534</v>
      </c>
      <c r="B384" s="549" t="s">
        <v>800</v>
      </c>
      <c r="C384" s="548">
        <v>0.05</v>
      </c>
      <c r="D384" s="219">
        <v>23036.75</v>
      </c>
    </row>
    <row r="385" spans="1:4" x14ac:dyDescent="0.2">
      <c r="A385" s="446">
        <v>80535</v>
      </c>
      <c r="B385" s="549" t="s">
        <v>801</v>
      </c>
      <c r="C385" s="548">
        <v>0.05</v>
      </c>
      <c r="D385" s="219">
        <v>23036.75</v>
      </c>
    </row>
    <row r="386" spans="1:4" x14ac:dyDescent="0.2">
      <c r="A386" s="446">
        <v>80536</v>
      </c>
      <c r="B386" s="549" t="s">
        <v>802</v>
      </c>
      <c r="C386" s="548">
        <v>0.05</v>
      </c>
      <c r="D386" s="219">
        <v>23036.75</v>
      </c>
    </row>
    <row r="387" spans="1:4" x14ac:dyDescent="0.2">
      <c r="A387" s="446">
        <v>80537</v>
      </c>
      <c r="B387" s="549" t="s">
        <v>803</v>
      </c>
      <c r="C387" s="548">
        <v>0.05</v>
      </c>
      <c r="D387" s="219">
        <v>23036.75</v>
      </c>
    </row>
    <row r="388" spans="1:4" x14ac:dyDescent="0.2">
      <c r="A388" s="446">
        <v>80538</v>
      </c>
      <c r="B388" s="549" t="s">
        <v>804</v>
      </c>
      <c r="C388" s="548">
        <v>0.05</v>
      </c>
      <c r="D388" s="219">
        <v>23036.75</v>
      </c>
    </row>
    <row r="389" spans="1:4" x14ac:dyDescent="0.2">
      <c r="A389" s="446">
        <v>80539</v>
      </c>
      <c r="B389" s="549" t="s">
        <v>805</v>
      </c>
      <c r="C389" s="548">
        <v>0.05</v>
      </c>
      <c r="D389" s="219">
        <v>23036.75</v>
      </c>
    </row>
    <row r="390" spans="1:4" x14ac:dyDescent="0.2">
      <c r="A390" s="446">
        <v>80540</v>
      </c>
      <c r="B390" s="549" t="s">
        <v>806</v>
      </c>
      <c r="C390" s="548">
        <v>0.05</v>
      </c>
      <c r="D390" s="219">
        <v>23036.75</v>
      </c>
    </row>
    <row r="391" spans="1:4" x14ac:dyDescent="0.2">
      <c r="A391" s="446">
        <v>80541</v>
      </c>
      <c r="B391" s="549" t="s">
        <v>807</v>
      </c>
      <c r="C391" s="548">
        <v>0.05</v>
      </c>
      <c r="D391" s="219">
        <v>23036.75</v>
      </c>
    </row>
    <row r="392" spans="1:4" x14ac:dyDescent="0.2">
      <c r="A392" s="446">
        <v>80542</v>
      </c>
      <c r="B392" s="549" t="s">
        <v>808</v>
      </c>
      <c r="C392" s="548">
        <v>0.05</v>
      </c>
      <c r="D392" s="219">
        <v>23036.75</v>
      </c>
    </row>
    <row r="393" spans="1:4" x14ac:dyDescent="0.2">
      <c r="A393" s="446">
        <v>91320</v>
      </c>
      <c r="B393" s="549" t="s">
        <v>809</v>
      </c>
      <c r="C393" s="548">
        <v>0.05</v>
      </c>
      <c r="D393" s="219">
        <v>23036.75</v>
      </c>
    </row>
    <row r="394" spans="1:4" x14ac:dyDescent="0.2">
      <c r="A394" s="446">
        <v>91321</v>
      </c>
      <c r="B394" s="549" t="s">
        <v>810</v>
      </c>
      <c r="C394" s="548">
        <v>0.05</v>
      </c>
      <c r="D394" s="219">
        <v>23036.75</v>
      </c>
    </row>
    <row r="395" spans="1:4" x14ac:dyDescent="0.2">
      <c r="A395" s="446">
        <v>91322</v>
      </c>
      <c r="B395" s="549" t="s">
        <v>811</v>
      </c>
      <c r="C395" s="548">
        <v>0.05</v>
      </c>
      <c r="D395" s="219">
        <v>23036.75</v>
      </c>
    </row>
    <row r="396" spans="1:4" x14ac:dyDescent="0.2">
      <c r="A396" s="446">
        <v>91323</v>
      </c>
      <c r="B396" s="549" t="s">
        <v>812</v>
      </c>
      <c r="C396" s="548">
        <v>0.05</v>
      </c>
      <c r="D396" s="219">
        <v>23036.75</v>
      </c>
    </row>
    <row r="397" spans="1:4" x14ac:dyDescent="0.2">
      <c r="A397" s="446">
        <v>91324</v>
      </c>
      <c r="B397" s="549" t="s">
        <v>813</v>
      </c>
      <c r="C397" s="548">
        <v>0.05</v>
      </c>
      <c r="D397" s="219">
        <v>23036.75</v>
      </c>
    </row>
    <row r="398" spans="1:4" x14ac:dyDescent="0.2">
      <c r="A398" s="446">
        <v>91325</v>
      </c>
      <c r="B398" s="549" t="s">
        <v>814</v>
      </c>
      <c r="C398" s="548">
        <v>0.05</v>
      </c>
      <c r="D398" s="219">
        <v>23036.75</v>
      </c>
    </row>
    <row r="399" spans="1:4" x14ac:dyDescent="0.2">
      <c r="A399" s="446">
        <v>91326</v>
      </c>
      <c r="B399" s="549" t="s">
        <v>815</v>
      </c>
      <c r="C399" s="548">
        <v>0.05</v>
      </c>
      <c r="D399" s="219">
        <v>23036.75</v>
      </c>
    </row>
    <row r="400" spans="1:4" x14ac:dyDescent="0.2">
      <c r="A400" s="446">
        <v>91327</v>
      </c>
      <c r="B400" s="549" t="s">
        <v>816</v>
      </c>
      <c r="C400" s="548">
        <v>0.05</v>
      </c>
      <c r="D400" s="219">
        <v>23036.75</v>
      </c>
    </row>
    <row r="401" spans="1:4" x14ac:dyDescent="0.2">
      <c r="A401" s="446">
        <v>91328</v>
      </c>
      <c r="B401" s="549" t="s">
        <v>817</v>
      </c>
      <c r="C401" s="548">
        <v>0.05</v>
      </c>
      <c r="D401" s="219">
        <v>23036.75</v>
      </c>
    </row>
    <row r="402" spans="1:4" x14ac:dyDescent="0.2">
      <c r="A402" s="446">
        <v>91329</v>
      </c>
      <c r="B402" s="549" t="s">
        <v>818</v>
      </c>
      <c r="C402" s="548">
        <v>0.05</v>
      </c>
      <c r="D402" s="219">
        <v>23036.75</v>
      </c>
    </row>
    <row r="403" spans="1:4" x14ac:dyDescent="0.2">
      <c r="A403" s="446">
        <v>91330</v>
      </c>
      <c r="B403" s="549" t="s">
        <v>819</v>
      </c>
      <c r="C403" s="548">
        <v>0.05</v>
      </c>
      <c r="D403" s="219">
        <v>23036.75</v>
      </c>
    </row>
    <row r="404" spans="1:4" x14ac:dyDescent="0.2">
      <c r="A404" s="446">
        <v>91331</v>
      </c>
      <c r="B404" s="549" t="s">
        <v>820</v>
      </c>
      <c r="C404" s="548">
        <v>0.05</v>
      </c>
      <c r="D404" s="219">
        <v>23036.75</v>
      </c>
    </row>
    <row r="405" spans="1:4" x14ac:dyDescent="0.2">
      <c r="A405" s="446">
        <v>91332</v>
      </c>
      <c r="B405" s="549" t="s">
        <v>821</v>
      </c>
      <c r="C405" s="548">
        <v>0.05</v>
      </c>
      <c r="D405" s="219">
        <v>23036.75</v>
      </c>
    </row>
    <row r="406" spans="1:4" x14ac:dyDescent="0.2">
      <c r="A406" s="446">
        <v>91333</v>
      </c>
      <c r="B406" s="549" t="s">
        <v>822</v>
      </c>
      <c r="C406" s="548">
        <v>0.05</v>
      </c>
      <c r="D406" s="219">
        <v>23036.75</v>
      </c>
    </row>
    <row r="407" spans="1:4" x14ac:dyDescent="0.2">
      <c r="A407" s="446">
        <v>91334</v>
      </c>
      <c r="B407" s="549" t="s">
        <v>823</v>
      </c>
      <c r="C407" s="548">
        <v>0.05</v>
      </c>
      <c r="D407" s="219">
        <v>23036.75</v>
      </c>
    </row>
    <row r="408" spans="1:4" x14ac:dyDescent="0.2">
      <c r="A408" s="446">
        <v>91335</v>
      </c>
      <c r="B408" s="549" t="s">
        <v>824</v>
      </c>
      <c r="C408" s="548">
        <v>0.05</v>
      </c>
      <c r="D408" s="219">
        <v>23036.75</v>
      </c>
    </row>
    <row r="409" spans="1:4" x14ac:dyDescent="0.2">
      <c r="A409" s="446">
        <v>91336</v>
      </c>
      <c r="B409" s="549" t="s">
        <v>825</v>
      </c>
      <c r="C409" s="548">
        <v>0.05</v>
      </c>
      <c r="D409" s="219">
        <v>23036.75</v>
      </c>
    </row>
    <row r="410" spans="1:4" x14ac:dyDescent="0.2">
      <c r="A410" s="446">
        <v>91337</v>
      </c>
      <c r="B410" s="549" t="s">
        <v>826</v>
      </c>
      <c r="C410" s="548">
        <v>0.05</v>
      </c>
      <c r="D410" s="219">
        <v>23036.75</v>
      </c>
    </row>
    <row r="411" spans="1:4" x14ac:dyDescent="0.2">
      <c r="A411" s="446">
        <v>91338</v>
      </c>
      <c r="B411" s="549" t="s">
        <v>827</v>
      </c>
      <c r="C411" s="548">
        <v>0.05</v>
      </c>
      <c r="D411" s="219">
        <v>23036.75</v>
      </c>
    </row>
    <row r="412" spans="1:4" x14ac:dyDescent="0.2">
      <c r="A412" s="446">
        <v>91339</v>
      </c>
      <c r="B412" s="549" t="s">
        <v>828</v>
      </c>
      <c r="C412" s="548">
        <v>0.05</v>
      </c>
      <c r="D412" s="219">
        <v>23036.75</v>
      </c>
    </row>
    <row r="413" spans="1:4" x14ac:dyDescent="0.2">
      <c r="A413" s="446">
        <v>91340</v>
      </c>
      <c r="B413" s="549" t="s">
        <v>829</v>
      </c>
      <c r="C413" s="548">
        <v>0.05</v>
      </c>
      <c r="D413" s="219">
        <v>23036.75</v>
      </c>
    </row>
    <row r="414" spans="1:4" x14ac:dyDescent="0.2">
      <c r="A414" s="446">
        <v>91341</v>
      </c>
      <c r="B414" s="549" t="s">
        <v>830</v>
      </c>
      <c r="C414" s="548">
        <v>0.05</v>
      </c>
      <c r="D414" s="219">
        <v>23036.75</v>
      </c>
    </row>
    <row r="415" spans="1:4" x14ac:dyDescent="0.2">
      <c r="A415" s="492">
        <v>91342</v>
      </c>
      <c r="B415" s="550" t="s">
        <v>831</v>
      </c>
      <c r="C415" s="548">
        <v>0.05</v>
      </c>
      <c r="D415" s="219">
        <v>23036.75</v>
      </c>
    </row>
    <row r="416" spans="1:4" x14ac:dyDescent="0.2">
      <c r="A416" s="551">
        <v>91343</v>
      </c>
      <c r="B416" s="552" t="s">
        <v>832</v>
      </c>
      <c r="C416" s="548">
        <v>0.05</v>
      </c>
      <c r="D416" s="219">
        <v>23036.75</v>
      </c>
    </row>
    <row r="417" spans="1:4" x14ac:dyDescent="0.2">
      <c r="A417" s="551">
        <v>91344</v>
      </c>
      <c r="B417" s="552" t="s">
        <v>833</v>
      </c>
      <c r="C417" s="548">
        <v>0.05</v>
      </c>
      <c r="D417" s="219">
        <v>23036.75</v>
      </c>
    </row>
    <row r="418" spans="1:4" x14ac:dyDescent="0.2">
      <c r="A418" s="551">
        <v>91345</v>
      </c>
      <c r="B418" s="552" t="s">
        <v>834</v>
      </c>
      <c r="C418" s="548">
        <v>0.05</v>
      </c>
      <c r="D418" s="219">
        <v>23036.75</v>
      </c>
    </row>
    <row r="419" spans="1:4" x14ac:dyDescent="0.2">
      <c r="A419" s="551">
        <v>10</v>
      </c>
      <c r="B419" s="552" t="s">
        <v>835</v>
      </c>
      <c r="C419" s="548">
        <v>0.05</v>
      </c>
      <c r="D419" s="219">
        <v>23036.75</v>
      </c>
    </row>
    <row r="420" spans="1:4" x14ac:dyDescent="0.2">
      <c r="A420" s="551">
        <v>11</v>
      </c>
      <c r="B420" s="552" t="s">
        <v>836</v>
      </c>
      <c r="C420" s="548">
        <v>0.05</v>
      </c>
      <c r="D420" s="219">
        <v>23036.75</v>
      </c>
    </row>
    <row r="421" spans="1:4" x14ac:dyDescent="0.2">
      <c r="A421" s="551">
        <v>12</v>
      </c>
      <c r="B421" s="552" t="s">
        <v>837</v>
      </c>
      <c r="C421" s="548">
        <v>0.05</v>
      </c>
      <c r="D421" s="219">
        <v>23036.75</v>
      </c>
    </row>
    <row r="422" spans="1:4" x14ac:dyDescent="0.2">
      <c r="A422" s="551">
        <v>13</v>
      </c>
      <c r="B422" s="552" t="s">
        <v>838</v>
      </c>
      <c r="C422" s="548">
        <v>0.05</v>
      </c>
      <c r="D422" s="219">
        <v>23036.75</v>
      </c>
    </row>
    <row r="423" spans="1:4" x14ac:dyDescent="0.2">
      <c r="A423" s="551">
        <v>14</v>
      </c>
      <c r="B423" s="552" t="s">
        <v>839</v>
      </c>
      <c r="C423" s="548">
        <v>0.05</v>
      </c>
      <c r="D423" s="219">
        <v>23036.75</v>
      </c>
    </row>
    <row r="424" spans="1:4" x14ac:dyDescent="0.2">
      <c r="A424" s="551">
        <v>15</v>
      </c>
      <c r="B424" s="552" t="s">
        <v>840</v>
      </c>
      <c r="C424" s="548">
        <v>0.05</v>
      </c>
      <c r="D424" s="219">
        <v>23036.75</v>
      </c>
    </row>
    <row r="425" spans="1:4" x14ac:dyDescent="0.2">
      <c r="A425" s="551">
        <v>16</v>
      </c>
      <c r="B425" s="552" t="s">
        <v>841</v>
      </c>
      <c r="C425" s="548">
        <v>0.05</v>
      </c>
      <c r="D425" s="219">
        <v>23036.75</v>
      </c>
    </row>
    <row r="426" spans="1:4" x14ac:dyDescent="0.2">
      <c r="A426" s="551">
        <v>18</v>
      </c>
      <c r="B426" s="552" t="s">
        <v>842</v>
      </c>
      <c r="C426" s="548">
        <v>0.05</v>
      </c>
      <c r="D426" s="219">
        <v>23036.75</v>
      </c>
    </row>
    <row r="427" spans="1:4" x14ac:dyDescent="0.2">
      <c r="A427" s="551">
        <v>19</v>
      </c>
      <c r="B427" s="552" t="s">
        <v>843</v>
      </c>
      <c r="C427" s="548">
        <v>0.05</v>
      </c>
      <c r="D427" s="219">
        <v>23036.75</v>
      </c>
    </row>
    <row r="428" spans="1:4" x14ac:dyDescent="0.2">
      <c r="A428" s="551">
        <v>20</v>
      </c>
      <c r="B428" s="552" t="s">
        <v>844</v>
      </c>
      <c r="C428" s="548">
        <v>0.05</v>
      </c>
      <c r="D428" s="219">
        <v>23036.75</v>
      </c>
    </row>
    <row r="429" spans="1:4" x14ac:dyDescent="0.2">
      <c r="A429" s="551">
        <v>21</v>
      </c>
      <c r="B429" s="552" t="s">
        <v>845</v>
      </c>
      <c r="C429" s="548">
        <v>0.05</v>
      </c>
      <c r="D429" s="219">
        <v>23036.75</v>
      </c>
    </row>
    <row r="430" spans="1:4" x14ac:dyDescent="0.2">
      <c r="A430" s="551">
        <v>22</v>
      </c>
      <c r="B430" s="552" t="s">
        <v>846</v>
      </c>
      <c r="C430" s="548">
        <v>0.05</v>
      </c>
      <c r="D430" s="219">
        <v>23036.75</v>
      </c>
    </row>
    <row r="431" spans="1:4" x14ac:dyDescent="0.2">
      <c r="A431" s="551">
        <v>23</v>
      </c>
      <c r="B431" s="552" t="s">
        <v>847</v>
      </c>
      <c r="C431" s="548">
        <v>0.05</v>
      </c>
      <c r="D431" s="219">
        <v>23036.75</v>
      </c>
    </row>
    <row r="432" spans="1:4" x14ac:dyDescent="0.2">
      <c r="A432" s="551">
        <v>24</v>
      </c>
      <c r="B432" s="552" t="s">
        <v>848</v>
      </c>
      <c r="C432" s="548">
        <v>0.05</v>
      </c>
      <c r="D432" s="219">
        <v>23036.75</v>
      </c>
    </row>
    <row r="433" spans="1:4" x14ac:dyDescent="0.2">
      <c r="A433" s="551">
        <v>25</v>
      </c>
      <c r="B433" s="552" t="s">
        <v>849</v>
      </c>
      <c r="C433" s="548">
        <v>0.05</v>
      </c>
      <c r="D433" s="219">
        <v>23036.75</v>
      </c>
    </row>
    <row r="434" spans="1:4" x14ac:dyDescent="0.2">
      <c r="A434" s="551">
        <v>26</v>
      </c>
      <c r="B434" s="552" t="s">
        <v>850</v>
      </c>
      <c r="C434" s="548">
        <v>0.05</v>
      </c>
      <c r="D434" s="219">
        <v>23036.75</v>
      </c>
    </row>
    <row r="435" spans="1:4" x14ac:dyDescent="0.2">
      <c r="A435" s="551">
        <v>27</v>
      </c>
      <c r="B435" s="552" t="s">
        <v>851</v>
      </c>
      <c r="C435" s="548">
        <v>0.05</v>
      </c>
      <c r="D435" s="219">
        <v>23036.75</v>
      </c>
    </row>
    <row r="436" spans="1:4" x14ac:dyDescent="0.2">
      <c r="A436" s="551">
        <v>28</v>
      </c>
      <c r="B436" s="552" t="s">
        <v>852</v>
      </c>
      <c r="C436" s="548">
        <v>0.05</v>
      </c>
      <c r="D436" s="219">
        <v>23036.75</v>
      </c>
    </row>
    <row r="437" spans="1:4" x14ac:dyDescent="0.2">
      <c r="A437" s="551">
        <v>29</v>
      </c>
      <c r="B437" s="552" t="s">
        <v>853</v>
      </c>
      <c r="C437" s="548">
        <v>0.05</v>
      </c>
      <c r="D437" s="219">
        <v>23036.75</v>
      </c>
    </row>
    <row r="438" spans="1:4" x14ac:dyDescent="0.2">
      <c r="A438" s="551">
        <v>30</v>
      </c>
      <c r="B438" s="552" t="s">
        <v>854</v>
      </c>
      <c r="C438" s="548">
        <v>0.05</v>
      </c>
      <c r="D438" s="219">
        <v>23036.75</v>
      </c>
    </row>
    <row r="439" spans="1:4" x14ac:dyDescent="0.2">
      <c r="A439" s="551">
        <v>31</v>
      </c>
      <c r="B439" s="552" t="s">
        <v>855</v>
      </c>
      <c r="C439" s="548">
        <v>0.05</v>
      </c>
      <c r="D439" s="219">
        <v>23036.75</v>
      </c>
    </row>
    <row r="440" spans="1:4" x14ac:dyDescent="0.2">
      <c r="A440" s="551">
        <v>32</v>
      </c>
      <c r="B440" s="552" t="s">
        <v>856</v>
      </c>
      <c r="C440" s="548">
        <v>0.05</v>
      </c>
      <c r="D440" s="219">
        <v>23036.75</v>
      </c>
    </row>
    <row r="441" spans="1:4" x14ac:dyDescent="0.2">
      <c r="A441" s="551">
        <v>33</v>
      </c>
      <c r="B441" s="552" t="s">
        <v>857</v>
      </c>
      <c r="C441" s="548">
        <v>0.05</v>
      </c>
      <c r="D441" s="219">
        <v>23036.75</v>
      </c>
    </row>
    <row r="442" spans="1:4" x14ac:dyDescent="0.2">
      <c r="A442" s="551">
        <v>34</v>
      </c>
      <c r="B442" s="552" t="s">
        <v>858</v>
      </c>
      <c r="C442" s="548">
        <v>0.05</v>
      </c>
      <c r="D442" s="219">
        <v>23036.75</v>
      </c>
    </row>
    <row r="443" spans="1:4" x14ac:dyDescent="0.2">
      <c r="A443" s="551">
        <v>35</v>
      </c>
      <c r="B443" s="552" t="s">
        <v>859</v>
      </c>
      <c r="C443" s="548">
        <v>0.05</v>
      </c>
      <c r="D443" s="219">
        <v>23036.75</v>
      </c>
    </row>
    <row r="444" spans="1:4" x14ac:dyDescent="0.2">
      <c r="A444" s="551">
        <v>36</v>
      </c>
      <c r="B444" s="552" t="s">
        <v>860</v>
      </c>
      <c r="C444" s="548">
        <v>0.05</v>
      </c>
      <c r="D444" s="219">
        <v>23036.75</v>
      </c>
    </row>
    <row r="445" spans="1:4" x14ac:dyDescent="0.2">
      <c r="A445" s="551">
        <v>37</v>
      </c>
      <c r="B445" s="552" t="s">
        <v>861</v>
      </c>
      <c r="C445" s="548">
        <v>0.05</v>
      </c>
      <c r="D445" s="219">
        <v>23036.75</v>
      </c>
    </row>
    <row r="446" spans="1:4" x14ac:dyDescent="0.2">
      <c r="A446" s="551">
        <v>38</v>
      </c>
      <c r="B446" s="552" t="s">
        <v>862</v>
      </c>
      <c r="C446" s="548">
        <v>0.05</v>
      </c>
      <c r="D446" s="219">
        <v>23036.75</v>
      </c>
    </row>
    <row r="447" spans="1:4" ht="25.5" x14ac:dyDescent="0.2">
      <c r="A447" s="551">
        <v>80015</v>
      </c>
      <c r="B447" s="552" t="s">
        <v>863</v>
      </c>
      <c r="C447" s="548">
        <v>0.05</v>
      </c>
      <c r="D447" s="219">
        <v>23036.75</v>
      </c>
    </row>
    <row r="448" spans="1:4" x14ac:dyDescent="0.2">
      <c r="A448" s="551">
        <v>80922</v>
      </c>
      <c r="B448" s="552" t="s">
        <v>864</v>
      </c>
      <c r="C448" s="548">
        <v>0.05</v>
      </c>
      <c r="D448" s="219">
        <v>23036.75</v>
      </c>
    </row>
    <row r="449" spans="1:4" x14ac:dyDescent="0.2">
      <c r="A449" s="551">
        <v>66429</v>
      </c>
      <c r="B449" s="552" t="s">
        <v>865</v>
      </c>
      <c r="C449" s="548">
        <v>0.05</v>
      </c>
      <c r="D449" s="219">
        <v>23036.75</v>
      </c>
    </row>
    <row r="450" spans="1:4" ht="25.5" x14ac:dyDescent="0.2">
      <c r="A450" s="551">
        <v>2333</v>
      </c>
      <c r="B450" s="552" t="s">
        <v>866</v>
      </c>
      <c r="C450" s="548">
        <v>0.05</v>
      </c>
      <c r="D450" s="219">
        <v>3252.88</v>
      </c>
    </row>
    <row r="451" spans="1:4" x14ac:dyDescent="0.2">
      <c r="A451" s="551">
        <v>2334</v>
      </c>
      <c r="B451" s="552" t="s">
        <v>550</v>
      </c>
      <c r="C451" s="548">
        <v>0.05</v>
      </c>
      <c r="D451" s="219">
        <v>3252.88</v>
      </c>
    </row>
    <row r="452" spans="1:4" x14ac:dyDescent="0.2">
      <c r="A452" s="551">
        <v>2335</v>
      </c>
      <c r="B452" s="552" t="s">
        <v>551</v>
      </c>
      <c r="C452" s="548">
        <v>0.05</v>
      </c>
      <c r="D452" s="219">
        <v>3252.88</v>
      </c>
    </row>
    <row r="453" spans="1:4" x14ac:dyDescent="0.2">
      <c r="A453" s="551">
        <v>2336</v>
      </c>
      <c r="B453" s="552" t="s">
        <v>552</v>
      </c>
      <c r="C453" s="548">
        <v>0.05</v>
      </c>
      <c r="D453" s="219">
        <v>3252.88</v>
      </c>
    </row>
    <row r="454" spans="1:4" x14ac:dyDescent="0.2">
      <c r="A454" s="551">
        <v>2337</v>
      </c>
      <c r="B454" s="552" t="s">
        <v>553</v>
      </c>
      <c r="C454" s="548">
        <v>0.05</v>
      </c>
      <c r="D454" s="219">
        <v>3252.88</v>
      </c>
    </row>
    <row r="455" spans="1:4" x14ac:dyDescent="0.2">
      <c r="A455" s="551">
        <v>2338</v>
      </c>
      <c r="B455" s="552" t="s">
        <v>554</v>
      </c>
      <c r="C455" s="548">
        <v>0.05</v>
      </c>
      <c r="D455" s="219">
        <v>3252.88</v>
      </c>
    </row>
    <row r="456" spans="1:4" x14ac:dyDescent="0.2">
      <c r="A456" s="551">
        <v>2339</v>
      </c>
      <c r="B456" s="552" t="s">
        <v>555</v>
      </c>
      <c r="C456" s="548">
        <v>0.05</v>
      </c>
      <c r="D456" s="219">
        <v>3252.88</v>
      </c>
    </row>
    <row r="457" spans="1:4" x14ac:dyDescent="0.2">
      <c r="A457" s="551">
        <v>2340</v>
      </c>
      <c r="B457" s="552" t="s">
        <v>556</v>
      </c>
      <c r="C457" s="548">
        <v>0.05</v>
      </c>
      <c r="D457" s="219">
        <v>3252.88</v>
      </c>
    </row>
    <row r="458" spans="1:4" x14ac:dyDescent="0.2">
      <c r="A458" s="551">
        <v>2341</v>
      </c>
      <c r="B458" s="552" t="s">
        <v>557</v>
      </c>
      <c r="C458" s="548">
        <v>0.05</v>
      </c>
      <c r="D458" s="219">
        <v>3252.88</v>
      </c>
    </row>
    <row r="459" spans="1:4" x14ac:dyDescent="0.2">
      <c r="A459" s="551">
        <v>2342</v>
      </c>
      <c r="B459" s="552" t="s">
        <v>558</v>
      </c>
      <c r="C459" s="548">
        <v>0.05</v>
      </c>
      <c r="D459" s="219">
        <v>3252.88</v>
      </c>
    </row>
    <row r="460" spans="1:4" ht="25.5" x14ac:dyDescent="0.2">
      <c r="A460" s="551">
        <v>2343</v>
      </c>
      <c r="B460" s="552" t="s">
        <v>867</v>
      </c>
      <c r="C460" s="548">
        <v>0.05</v>
      </c>
      <c r="D460" s="219">
        <v>3252.88</v>
      </c>
    </row>
    <row r="461" spans="1:4" x14ac:dyDescent="0.2">
      <c r="A461" s="551">
        <v>2344</v>
      </c>
      <c r="B461" s="552" t="s">
        <v>559</v>
      </c>
      <c r="C461" s="548">
        <v>0.05</v>
      </c>
      <c r="D461" s="219">
        <v>3252.88</v>
      </c>
    </row>
    <row r="462" spans="1:4" x14ac:dyDescent="0.2">
      <c r="A462" s="551">
        <v>2345</v>
      </c>
      <c r="B462" s="552" t="s">
        <v>560</v>
      </c>
      <c r="C462" s="548">
        <v>0.05</v>
      </c>
      <c r="D462" s="219">
        <v>3252.88</v>
      </c>
    </row>
    <row r="463" spans="1:4" x14ac:dyDescent="0.2">
      <c r="A463" s="551">
        <v>2346</v>
      </c>
      <c r="B463" s="552" t="s">
        <v>561</v>
      </c>
      <c r="C463" s="548">
        <v>0.05</v>
      </c>
      <c r="D463" s="219">
        <v>3252.88</v>
      </c>
    </row>
    <row r="464" spans="1:4" ht="25.5" x14ac:dyDescent="0.2">
      <c r="A464" s="551">
        <v>2347</v>
      </c>
      <c r="B464" s="552" t="s">
        <v>868</v>
      </c>
      <c r="C464" s="548">
        <v>0.05</v>
      </c>
      <c r="D464" s="219">
        <v>3252.88</v>
      </c>
    </row>
    <row r="465" spans="1:4" ht="25.5" x14ac:dyDescent="0.2">
      <c r="A465" s="551">
        <v>2348</v>
      </c>
      <c r="B465" s="552" t="s">
        <v>562</v>
      </c>
      <c r="C465" s="548">
        <v>0.05</v>
      </c>
      <c r="D465" s="219">
        <v>3252.88</v>
      </c>
    </row>
    <row r="466" spans="1:4" x14ac:dyDescent="0.2">
      <c r="A466" s="551">
        <v>2349</v>
      </c>
      <c r="B466" s="552" t="s">
        <v>563</v>
      </c>
      <c r="C466" s="548">
        <v>0.05</v>
      </c>
      <c r="D466" s="219">
        <v>3252.88</v>
      </c>
    </row>
    <row r="467" spans="1:4" ht="25.5" x14ac:dyDescent="0.2">
      <c r="A467" s="551">
        <v>2350</v>
      </c>
      <c r="B467" s="552" t="s">
        <v>869</v>
      </c>
      <c r="C467" s="548">
        <v>0.05</v>
      </c>
      <c r="D467" s="219">
        <v>3252.88</v>
      </c>
    </row>
    <row r="468" spans="1:4" x14ac:dyDescent="0.2">
      <c r="A468" s="551">
        <v>2351</v>
      </c>
      <c r="B468" s="552" t="s">
        <v>564</v>
      </c>
      <c r="C468" s="548">
        <v>0.05</v>
      </c>
      <c r="D468" s="219">
        <v>3252.88</v>
      </c>
    </row>
    <row r="469" spans="1:4" x14ac:dyDescent="0.2">
      <c r="A469" s="551">
        <v>2352</v>
      </c>
      <c r="B469" s="552" t="s">
        <v>565</v>
      </c>
      <c r="C469" s="548">
        <v>0.05</v>
      </c>
      <c r="D469" s="219">
        <v>3252.88</v>
      </c>
    </row>
    <row r="470" spans="1:4" x14ac:dyDescent="0.2">
      <c r="A470" s="551">
        <v>2353</v>
      </c>
      <c r="B470" s="552" t="s">
        <v>566</v>
      </c>
      <c r="C470" s="548">
        <v>0.05</v>
      </c>
      <c r="D470" s="219">
        <v>3252.88</v>
      </c>
    </row>
    <row r="471" spans="1:4" x14ac:dyDescent="0.2">
      <c r="A471" s="551">
        <v>2354</v>
      </c>
      <c r="B471" s="552" t="s">
        <v>567</v>
      </c>
      <c r="C471" s="548">
        <v>0.05</v>
      </c>
      <c r="D471" s="219">
        <v>3252.88</v>
      </c>
    </row>
    <row r="472" spans="1:4" x14ac:dyDescent="0.2">
      <c r="A472" s="551">
        <v>2355</v>
      </c>
      <c r="B472" s="552" t="s">
        <v>568</v>
      </c>
      <c r="C472" s="548">
        <v>0.05</v>
      </c>
      <c r="D472" s="219">
        <v>3252.88</v>
      </c>
    </row>
    <row r="473" spans="1:4" x14ac:dyDescent="0.2">
      <c r="A473" s="551">
        <v>2356</v>
      </c>
      <c r="B473" s="552" t="s">
        <v>569</v>
      </c>
      <c r="C473" s="548">
        <v>0.05</v>
      </c>
      <c r="D473" s="219">
        <v>3252.88</v>
      </c>
    </row>
    <row r="474" spans="1:4" x14ac:dyDescent="0.2">
      <c r="A474" s="551">
        <v>2357</v>
      </c>
      <c r="B474" s="552" t="s">
        <v>570</v>
      </c>
      <c r="C474" s="548">
        <v>0.05</v>
      </c>
      <c r="D474" s="219">
        <v>3252.88</v>
      </c>
    </row>
    <row r="475" spans="1:4" x14ac:dyDescent="0.2">
      <c r="A475" s="551">
        <v>2358</v>
      </c>
      <c r="B475" s="552" t="s">
        <v>571</v>
      </c>
      <c r="C475" s="548">
        <v>0.05</v>
      </c>
      <c r="D475" s="219">
        <v>3252.88</v>
      </c>
    </row>
    <row r="476" spans="1:4" x14ac:dyDescent="0.2">
      <c r="A476" s="551">
        <v>2359</v>
      </c>
      <c r="B476" s="552" t="s">
        <v>572</v>
      </c>
      <c r="C476" s="548">
        <v>0.05</v>
      </c>
      <c r="D476" s="219">
        <v>3252.88</v>
      </c>
    </row>
    <row r="477" spans="1:4" ht="25.5" x14ac:dyDescent="0.2">
      <c r="A477" s="551">
        <v>2360</v>
      </c>
      <c r="B477" s="552" t="s">
        <v>870</v>
      </c>
      <c r="C477" s="548">
        <v>0.05</v>
      </c>
      <c r="D477" s="219">
        <v>3252.88</v>
      </c>
    </row>
    <row r="478" spans="1:4" x14ac:dyDescent="0.2">
      <c r="A478" s="551">
        <v>2361</v>
      </c>
      <c r="B478" s="552" t="s">
        <v>573</v>
      </c>
      <c r="C478" s="548">
        <v>0.05</v>
      </c>
      <c r="D478" s="219">
        <v>3252.88</v>
      </c>
    </row>
    <row r="479" spans="1:4" ht="25.5" x14ac:dyDescent="0.2">
      <c r="A479" s="551">
        <v>2362</v>
      </c>
      <c r="B479" s="552" t="s">
        <v>574</v>
      </c>
      <c r="C479" s="548">
        <v>0.05</v>
      </c>
      <c r="D479" s="219">
        <v>3252.88</v>
      </c>
    </row>
    <row r="480" spans="1:4" x14ac:dyDescent="0.2">
      <c r="A480" s="551">
        <v>2363</v>
      </c>
      <c r="B480" s="552" t="s">
        <v>575</v>
      </c>
      <c r="C480" s="548">
        <v>0.05</v>
      </c>
      <c r="D480" s="219">
        <v>3252.88</v>
      </c>
    </row>
    <row r="481" spans="1:4" x14ac:dyDescent="0.2">
      <c r="A481" s="551">
        <v>2364</v>
      </c>
      <c r="B481" s="552" t="s">
        <v>576</v>
      </c>
      <c r="C481" s="548">
        <v>0.05</v>
      </c>
      <c r="D481" s="219">
        <v>3252.88</v>
      </c>
    </row>
    <row r="482" spans="1:4" x14ac:dyDescent="0.2">
      <c r="A482" s="551">
        <v>2365</v>
      </c>
      <c r="B482" s="552" t="s">
        <v>577</v>
      </c>
      <c r="C482" s="548">
        <v>0.05</v>
      </c>
      <c r="D482" s="219">
        <v>3252.88</v>
      </c>
    </row>
    <row r="483" spans="1:4" ht="25.5" x14ac:dyDescent="0.2">
      <c r="A483" s="551">
        <v>2366</v>
      </c>
      <c r="B483" s="552" t="s">
        <v>578</v>
      </c>
      <c r="C483" s="548">
        <v>0.05</v>
      </c>
      <c r="D483" s="219">
        <v>3252.88</v>
      </c>
    </row>
    <row r="484" spans="1:4" x14ac:dyDescent="0.2">
      <c r="A484" s="551">
        <v>2367</v>
      </c>
      <c r="B484" s="552" t="s">
        <v>579</v>
      </c>
      <c r="C484" s="548">
        <v>0.05</v>
      </c>
      <c r="D484" s="219">
        <v>3252.88</v>
      </c>
    </row>
    <row r="485" spans="1:4" x14ac:dyDescent="0.2">
      <c r="A485" s="551">
        <v>4908</v>
      </c>
      <c r="B485" s="552" t="s">
        <v>580</v>
      </c>
      <c r="C485" s="548">
        <v>0.05</v>
      </c>
      <c r="D485" s="219">
        <v>3252.88</v>
      </c>
    </row>
    <row r="486" spans="1:4" x14ac:dyDescent="0.2">
      <c r="A486" s="551">
        <v>7329</v>
      </c>
      <c r="B486" s="552" t="s">
        <v>581</v>
      </c>
      <c r="C486" s="548">
        <v>0.05</v>
      </c>
      <c r="D486" s="219">
        <v>3252.88</v>
      </c>
    </row>
    <row r="487" spans="1:4" x14ac:dyDescent="0.2">
      <c r="A487" s="551">
        <v>64090</v>
      </c>
      <c r="B487" s="552" t="s">
        <v>582</v>
      </c>
      <c r="C487" s="548">
        <v>0.05</v>
      </c>
      <c r="D487" s="219">
        <v>3252.88</v>
      </c>
    </row>
    <row r="488" spans="1:4" x14ac:dyDescent="0.2">
      <c r="A488">
        <v>80408</v>
      </c>
      <c r="B488" s="72" t="s">
        <v>583</v>
      </c>
      <c r="C488">
        <v>0.05</v>
      </c>
      <c r="D488" s="506">
        <v>3252.88</v>
      </c>
    </row>
    <row r="489" spans="1:4" x14ac:dyDescent="0.2">
      <c r="A489">
        <v>80633</v>
      </c>
      <c r="B489" s="72" t="s">
        <v>584</v>
      </c>
      <c r="C489">
        <v>0.05</v>
      </c>
      <c r="D489" s="506">
        <v>3252.88</v>
      </c>
    </row>
    <row r="490" spans="1:4" x14ac:dyDescent="0.2">
      <c r="A490">
        <v>96389</v>
      </c>
      <c r="B490" s="72" t="s">
        <v>585</v>
      </c>
      <c r="C490">
        <v>0.05</v>
      </c>
      <c r="D490" s="506">
        <v>3252.88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6"/>
  <sheetViews>
    <sheetView workbookViewId="0">
      <selection activeCell="G5" sqref="G5"/>
    </sheetView>
  </sheetViews>
  <sheetFormatPr defaultRowHeight="12.75" x14ac:dyDescent="0.2"/>
  <cols>
    <col min="2" max="2" width="33.28515625" customWidth="1"/>
    <col min="3" max="3" width="35.42578125" customWidth="1"/>
  </cols>
  <sheetData>
    <row r="1" spans="1:3" ht="15" x14ac:dyDescent="0.25">
      <c r="A1" s="56" t="s">
        <v>333</v>
      </c>
      <c r="B1" s="56" t="s">
        <v>334</v>
      </c>
      <c r="C1" s="56" t="s">
        <v>335</v>
      </c>
    </row>
    <row r="2" spans="1:3" ht="45" x14ac:dyDescent="0.25">
      <c r="A2" s="57">
        <v>11</v>
      </c>
      <c r="B2" s="58" t="s">
        <v>336</v>
      </c>
      <c r="C2" s="58" t="s">
        <v>337</v>
      </c>
    </row>
    <row r="3" spans="1:3" ht="45" x14ac:dyDescent="0.25">
      <c r="A3" s="57">
        <v>12</v>
      </c>
      <c r="B3" s="58" t="s">
        <v>336</v>
      </c>
      <c r="C3" s="58" t="s">
        <v>337</v>
      </c>
    </row>
    <row r="4" spans="1:3" ht="45" x14ac:dyDescent="0.25">
      <c r="A4" s="57">
        <v>13</v>
      </c>
      <c r="B4" s="58" t="s">
        <v>336</v>
      </c>
      <c r="C4" s="58" t="s">
        <v>338</v>
      </c>
    </row>
    <row r="5" spans="1:3" ht="45" x14ac:dyDescent="0.25">
      <c r="A5" s="57">
        <v>18</v>
      </c>
      <c r="B5" s="58" t="s">
        <v>9</v>
      </c>
      <c r="C5" s="58" t="s">
        <v>2</v>
      </c>
    </row>
    <row r="6" spans="1:3" ht="45" x14ac:dyDescent="0.25">
      <c r="A6" s="57">
        <v>19</v>
      </c>
      <c r="B6" s="58" t="s">
        <v>9</v>
      </c>
      <c r="C6" s="58" t="s">
        <v>2</v>
      </c>
    </row>
    <row r="7" spans="1:3" ht="60" x14ac:dyDescent="0.25">
      <c r="A7" s="57">
        <v>22</v>
      </c>
      <c r="B7" s="58" t="s">
        <v>9</v>
      </c>
      <c r="C7" s="58" t="s">
        <v>3</v>
      </c>
    </row>
    <row r="8" spans="1:3" ht="60" x14ac:dyDescent="0.25">
      <c r="A8" s="57">
        <v>23</v>
      </c>
      <c r="B8" s="58" t="s">
        <v>9</v>
      </c>
      <c r="C8" s="58" t="s">
        <v>3</v>
      </c>
    </row>
    <row r="9" spans="1:3" ht="60" x14ac:dyDescent="0.25">
      <c r="A9" s="57">
        <v>26</v>
      </c>
      <c r="B9" s="58" t="s">
        <v>9</v>
      </c>
      <c r="C9" s="58" t="s">
        <v>18</v>
      </c>
    </row>
    <row r="10" spans="1:3" ht="60" x14ac:dyDescent="0.25">
      <c r="A10" s="57">
        <v>27</v>
      </c>
      <c r="B10" s="58" t="s">
        <v>9</v>
      </c>
      <c r="C10" s="58" t="s">
        <v>18</v>
      </c>
    </row>
    <row r="11" spans="1:3" ht="60" x14ac:dyDescent="0.25">
      <c r="A11" s="57">
        <v>30</v>
      </c>
      <c r="B11" s="58" t="s">
        <v>9</v>
      </c>
      <c r="C11" s="58" t="s">
        <v>16</v>
      </c>
    </row>
    <row r="12" spans="1:3" ht="60" x14ac:dyDescent="0.25">
      <c r="A12" s="57">
        <v>31</v>
      </c>
      <c r="B12" s="58" t="s">
        <v>9</v>
      </c>
      <c r="C12" s="58" t="s">
        <v>16</v>
      </c>
    </row>
    <row r="13" spans="1:3" ht="45" x14ac:dyDescent="0.25">
      <c r="A13" s="57">
        <v>34</v>
      </c>
      <c r="B13" s="58" t="s">
        <v>9</v>
      </c>
      <c r="C13" s="58" t="s">
        <v>4</v>
      </c>
    </row>
    <row r="14" spans="1:3" ht="45" x14ac:dyDescent="0.25">
      <c r="A14" s="57">
        <v>35</v>
      </c>
      <c r="B14" s="58" t="s">
        <v>9</v>
      </c>
      <c r="C14" s="58" t="s">
        <v>4</v>
      </c>
    </row>
    <row r="15" spans="1:3" ht="45" x14ac:dyDescent="0.25">
      <c r="A15" s="57">
        <v>38</v>
      </c>
      <c r="B15" s="58" t="s">
        <v>9</v>
      </c>
      <c r="C15" s="58" t="s">
        <v>17</v>
      </c>
    </row>
    <row r="16" spans="1:3" ht="45" x14ac:dyDescent="0.25">
      <c r="A16" s="57">
        <v>39</v>
      </c>
      <c r="B16" s="58" t="s">
        <v>9</v>
      </c>
      <c r="C16" s="58" t="s">
        <v>17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38"/>
  <sheetViews>
    <sheetView showZeros="0" zoomScale="115" zoomScaleNormal="115" zoomScaleSheetLayoutView="100" workbookViewId="0">
      <pane xSplit="4" ySplit="12" topLeftCell="E13" activePane="bottomRight" state="frozen"/>
      <selection pane="topRight" activeCell="D1" sqref="D1"/>
      <selection pane="bottomLeft" activeCell="A13" sqref="A13"/>
      <selection pane="bottomRight" activeCell="D5" sqref="D5"/>
    </sheetView>
  </sheetViews>
  <sheetFormatPr defaultRowHeight="12.75" x14ac:dyDescent="0.2"/>
  <cols>
    <col min="1" max="1" width="5.5703125" hidden="1" customWidth="1"/>
    <col min="2" max="2" width="5.5703125" customWidth="1"/>
    <col min="3" max="3" width="22.140625" customWidth="1"/>
    <col min="4" max="4" width="7.7109375" style="31" customWidth="1"/>
    <col min="5" max="5" width="9" style="47" customWidth="1"/>
    <col min="6" max="6" width="6.5703125" style="47" customWidth="1"/>
    <col min="7" max="8" width="8" style="47" customWidth="1"/>
    <col min="9" max="9" width="7.5703125" style="276" customWidth="1"/>
    <col min="10" max="11" width="10.28515625" style="45" customWidth="1"/>
    <col min="12" max="12" width="8.140625" style="47" customWidth="1"/>
    <col min="13" max="17" width="9" style="47" customWidth="1"/>
    <col min="18" max="18" width="7.42578125" style="47" customWidth="1"/>
    <col min="19" max="19" width="8.28515625" style="47" customWidth="1"/>
    <col min="20" max="23" width="9" style="47" customWidth="1"/>
    <col min="24" max="24" width="7.42578125" style="47" customWidth="1"/>
    <col min="25" max="25" width="8.7109375" style="47" customWidth="1"/>
    <col min="26" max="32" width="9" style="47" customWidth="1"/>
    <col min="33" max="33" width="9.28515625" style="47" customWidth="1"/>
    <col min="34" max="34" width="9.85546875" customWidth="1"/>
    <col min="35" max="38" width="9.140625" hidden="1" customWidth="1"/>
    <col min="39" max="39" width="11" hidden="1" customWidth="1"/>
    <col min="40" max="47" width="9.140625" hidden="1" customWidth="1"/>
    <col min="48" max="48" width="11.85546875" hidden="1" customWidth="1"/>
    <col min="49" max="49" width="11.28515625" hidden="1" customWidth="1"/>
    <col min="50" max="50" width="11" hidden="1" customWidth="1"/>
    <col min="51" max="51" width="14.28515625" hidden="1" customWidth="1"/>
    <col min="52" max="52" width="9.140625" hidden="1" customWidth="1"/>
    <col min="53" max="53" width="11.85546875" hidden="1" customWidth="1"/>
    <col min="54" max="56" width="9.140625" hidden="1" customWidth="1"/>
    <col min="57" max="61" width="9.140625" customWidth="1"/>
  </cols>
  <sheetData>
    <row r="1" spans="1:53" ht="12.75" customHeight="1" x14ac:dyDescent="0.2">
      <c r="A1">
        <f>+MAX(A13:A104)</f>
        <v>0</v>
      </c>
      <c r="C1" s="2" t="s">
        <v>0</v>
      </c>
      <c r="D1" s="410" t="str">
        <f>+'1 -sredstva'!F2</f>
        <v/>
      </c>
      <c r="E1" s="410"/>
      <c r="F1" s="410"/>
      <c r="G1" s="410"/>
      <c r="H1" s="410"/>
      <c r="I1" s="411"/>
      <c r="J1" s="410"/>
      <c r="K1" s="73"/>
      <c r="L1" s="273"/>
      <c r="M1" s="489" t="s">
        <v>345</v>
      </c>
      <c r="N1" s="273"/>
      <c r="O1" s="273"/>
      <c r="P1" s="273"/>
      <c r="Q1" s="273"/>
      <c r="R1" s="273"/>
      <c r="S1" s="273"/>
      <c r="T1" s="273"/>
      <c r="U1" s="489"/>
      <c r="V1" s="488"/>
      <c r="W1" s="488"/>
      <c r="X1" s="488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BA1" s="275"/>
    </row>
    <row r="2" spans="1:53" x14ac:dyDescent="0.2">
      <c r="B2" s="131"/>
      <c r="C2" s="3" t="s">
        <v>1</v>
      </c>
      <c r="D2" s="410" t="str">
        <f>+'1 -sredstva'!F3</f>
        <v/>
      </c>
      <c r="E2" s="410"/>
      <c r="F2" s="410"/>
      <c r="G2" s="410"/>
      <c r="H2" s="410"/>
      <c r="I2" s="411"/>
      <c r="J2" s="410"/>
      <c r="K2" s="73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L2" s="222"/>
    </row>
    <row r="3" spans="1:53" x14ac:dyDescent="0.2">
      <c r="B3" s="131"/>
      <c r="C3" s="2" t="s">
        <v>14</v>
      </c>
      <c r="D3" s="93">
        <f>'1 -sredstva'!$D$2</f>
        <v>0</v>
      </c>
      <c r="E3" s="94"/>
      <c r="F3" s="84"/>
      <c r="G3" s="81"/>
      <c r="H3" s="81"/>
      <c r="I3" s="399"/>
      <c r="J3" s="81"/>
      <c r="K3" s="132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J3" s="490"/>
      <c r="AL3" s="222"/>
    </row>
    <row r="4" spans="1:53" ht="13.5" thickBot="1" x14ac:dyDescent="0.25">
      <c r="B4" s="131"/>
      <c r="C4" s="3" t="s">
        <v>15</v>
      </c>
      <c r="D4" s="409">
        <f>'1 -sredstva'!$D$3</f>
        <v>0</v>
      </c>
      <c r="E4" s="94"/>
      <c r="F4" s="84"/>
      <c r="G4" s="81"/>
      <c r="H4" s="81"/>
      <c r="I4" s="399"/>
      <c r="J4" s="81"/>
      <c r="K4" s="132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222"/>
      <c r="AB4" s="107"/>
      <c r="AC4" s="107"/>
      <c r="AD4" s="107"/>
      <c r="AE4" s="107"/>
      <c r="AF4" s="107"/>
      <c r="AG4" s="107"/>
      <c r="AJ4">
        <v>1830</v>
      </c>
    </row>
    <row r="5" spans="1:53" ht="24" thickBot="1" x14ac:dyDescent="0.3">
      <c r="B5" s="131"/>
      <c r="C5" s="236" t="s">
        <v>127</v>
      </c>
      <c r="D5" s="272"/>
      <c r="E5" s="273" t="s">
        <v>421</v>
      </c>
      <c r="F5" s="107"/>
      <c r="G5" s="107"/>
      <c r="H5" s="107"/>
      <c r="I5" s="400"/>
      <c r="J5" s="132"/>
      <c r="K5" s="132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I5" s="31" t="s">
        <v>80</v>
      </c>
      <c r="AK5" s="508">
        <f>+IF(D3=0,0,VLOOKUP(D3,Korisnici!A2:C207,3,FALSE))</f>
        <v>0</v>
      </c>
      <c r="AR5" s="292"/>
    </row>
    <row r="6" spans="1:53" x14ac:dyDescent="0.2">
      <c r="B6" s="131" t="s">
        <v>343</v>
      </c>
      <c r="C6" s="51"/>
      <c r="D6" s="106"/>
      <c r="E6" s="107"/>
      <c r="F6" s="107"/>
      <c r="G6" s="107"/>
      <c r="H6" s="107"/>
      <c r="I6" s="400"/>
      <c r="J6" s="132"/>
      <c r="K6" s="132"/>
      <c r="L6" s="107" t="s">
        <v>343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I6" s="146" t="s">
        <v>114</v>
      </c>
      <c r="AJ6" s="46">
        <v>3276.63</v>
      </c>
      <c r="AK6" s="46">
        <f>+IF(AK5=0,0,AJ6+AJ6*AK5)</f>
        <v>0</v>
      </c>
    </row>
    <row r="7" spans="1:53" x14ac:dyDescent="0.2">
      <c r="B7" s="131"/>
      <c r="C7" s="509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09" t="s">
        <v>376</v>
      </c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134"/>
      <c r="AA7" s="454"/>
      <c r="AB7" s="454"/>
      <c r="AC7" s="454"/>
      <c r="AD7" s="134"/>
      <c r="AE7" s="134"/>
      <c r="AF7" s="134"/>
      <c r="AG7" s="134"/>
      <c r="AI7" s="170" t="s">
        <v>377</v>
      </c>
      <c r="AJ7" s="46">
        <f>+IF(D3=0,0,VLOOKUP(D3,Korisnici!A2:D244,4,FALSE))</f>
        <v>0</v>
      </c>
      <c r="AK7" s="46">
        <f>IF(AJ7=0,0,+AJ7+AJ7*AK5)</f>
        <v>0</v>
      </c>
    </row>
    <row r="8" spans="1:53" ht="13.5" thickBot="1" x14ac:dyDescent="0.25">
      <c r="B8" s="131"/>
      <c r="C8" s="133"/>
      <c r="D8" s="134"/>
      <c r="E8" s="135"/>
      <c r="F8" s="135"/>
      <c r="G8" s="135"/>
      <c r="H8" s="135"/>
      <c r="I8" s="401"/>
      <c r="J8" s="136"/>
      <c r="K8" s="136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</row>
    <row r="9" spans="1:53" s="16" customFormat="1" ht="13.5" customHeight="1" thickBot="1" x14ac:dyDescent="0.25">
      <c r="B9" s="81"/>
      <c r="C9" s="81"/>
      <c r="D9" s="106"/>
      <c r="E9" s="591" t="s">
        <v>420</v>
      </c>
      <c r="F9" s="592"/>
      <c r="G9" s="592"/>
      <c r="H9" s="592"/>
      <c r="I9" s="592"/>
      <c r="J9" s="592"/>
      <c r="K9" s="593"/>
      <c r="L9" s="579" t="s">
        <v>407</v>
      </c>
      <c r="M9" s="580"/>
      <c r="N9" s="580"/>
      <c r="O9" s="580"/>
      <c r="P9" s="580"/>
      <c r="Q9" s="580"/>
      <c r="R9" s="580"/>
      <c r="S9" s="580"/>
      <c r="T9" s="580"/>
      <c r="U9" s="580"/>
      <c r="V9" s="580"/>
      <c r="W9" s="580"/>
      <c r="X9" s="580"/>
      <c r="Y9" s="580"/>
      <c r="Z9" s="580"/>
      <c r="AA9" s="580"/>
      <c r="AB9" s="580"/>
      <c r="AC9" s="580"/>
      <c r="AD9" s="580"/>
      <c r="AE9" s="580"/>
      <c r="AF9" s="580"/>
      <c r="AG9" s="580"/>
      <c r="AH9" s="581"/>
      <c r="AI9" s="466" t="s">
        <v>400</v>
      </c>
      <c r="AJ9" s="466"/>
      <c r="AK9" s="466"/>
      <c r="AL9" s="466"/>
      <c r="AM9" s="466"/>
      <c r="AN9" s="467" t="s">
        <v>403</v>
      </c>
      <c r="AO9" s="467"/>
      <c r="AP9" s="467"/>
      <c r="AQ9" s="467"/>
      <c r="AR9" s="467"/>
      <c r="AS9" s="468" t="s">
        <v>496</v>
      </c>
      <c r="AT9" s="468"/>
      <c r="AU9" s="468"/>
      <c r="AV9" s="468"/>
      <c r="AW9" s="468"/>
      <c r="AX9" s="466" t="s">
        <v>404</v>
      </c>
      <c r="AY9" s="469"/>
    </row>
    <row r="10" spans="1:53" s="330" customFormat="1" ht="24.75" customHeight="1" x14ac:dyDescent="0.2">
      <c r="B10" s="167"/>
      <c r="C10" s="601" t="s">
        <v>371</v>
      </c>
      <c r="D10" s="600" t="s">
        <v>111</v>
      </c>
      <c r="E10" s="594" t="s">
        <v>531</v>
      </c>
      <c r="F10" s="594" t="s">
        <v>898</v>
      </c>
      <c r="G10" s="598" t="s">
        <v>899</v>
      </c>
      <c r="H10" s="582" t="s">
        <v>900</v>
      </c>
      <c r="I10" s="586" t="s">
        <v>901</v>
      </c>
      <c r="J10" s="596" t="s">
        <v>123</v>
      </c>
      <c r="K10" s="596" t="s">
        <v>124</v>
      </c>
      <c r="L10" s="588" t="s">
        <v>110</v>
      </c>
      <c r="M10" s="589"/>
      <c r="N10" s="589"/>
      <c r="O10" s="589"/>
      <c r="P10" s="589"/>
      <c r="Q10" s="590"/>
      <c r="R10" s="588" t="s">
        <v>386</v>
      </c>
      <c r="S10" s="589"/>
      <c r="T10" s="589"/>
      <c r="U10" s="589"/>
      <c r="V10" s="589"/>
      <c r="W10" s="590"/>
      <c r="X10" s="588" t="s">
        <v>109</v>
      </c>
      <c r="Y10" s="589"/>
      <c r="Z10" s="589"/>
      <c r="AA10" s="589"/>
      <c r="AB10" s="589"/>
      <c r="AC10" s="590"/>
      <c r="AD10" s="576" t="s">
        <v>390</v>
      </c>
      <c r="AE10" s="574" t="s">
        <v>422</v>
      </c>
      <c r="AF10" s="584" t="s">
        <v>894</v>
      </c>
      <c r="AG10" s="576" t="s">
        <v>902</v>
      </c>
      <c r="AH10" s="578" t="s">
        <v>903</v>
      </c>
      <c r="AI10" s="330" t="s">
        <v>401</v>
      </c>
      <c r="AJ10" s="330" t="s">
        <v>402</v>
      </c>
      <c r="AK10" s="330" t="s">
        <v>405</v>
      </c>
      <c r="AL10" s="330" t="s">
        <v>406</v>
      </c>
      <c r="AM10" s="331">
        <v>2021</v>
      </c>
      <c r="AN10" s="330" t="s">
        <v>401</v>
      </c>
      <c r="AO10" s="330" t="s">
        <v>402</v>
      </c>
      <c r="AP10" s="330" t="s">
        <v>405</v>
      </c>
      <c r="AQ10" s="330" t="s">
        <v>406</v>
      </c>
      <c r="AR10" s="331" t="s">
        <v>895</v>
      </c>
      <c r="AS10" s="330" t="s">
        <v>401</v>
      </c>
      <c r="AT10" s="330" t="s">
        <v>402</v>
      </c>
      <c r="AU10" s="330" t="s">
        <v>405</v>
      </c>
      <c r="AV10" s="330" t="s">
        <v>406</v>
      </c>
      <c r="AW10" s="331" t="s">
        <v>896</v>
      </c>
      <c r="AX10" s="332" t="s">
        <v>897</v>
      </c>
      <c r="AY10" s="333" t="s">
        <v>395</v>
      </c>
    </row>
    <row r="11" spans="1:53" s="131" customFormat="1" ht="42" customHeight="1" x14ac:dyDescent="0.2">
      <c r="B11" s="168" t="s">
        <v>370</v>
      </c>
      <c r="C11" s="602"/>
      <c r="D11" s="600"/>
      <c r="E11" s="595"/>
      <c r="F11" s="595"/>
      <c r="G11" s="575"/>
      <c r="H11" s="583"/>
      <c r="I11" s="587"/>
      <c r="J11" s="597"/>
      <c r="K11" s="597"/>
      <c r="L11" s="334" t="s">
        <v>898</v>
      </c>
      <c r="M11" s="474" t="s">
        <v>899</v>
      </c>
      <c r="N11" s="475" t="s">
        <v>900</v>
      </c>
      <c r="O11" s="334" t="s">
        <v>901</v>
      </c>
      <c r="P11" s="334" t="s">
        <v>123</v>
      </c>
      <c r="Q11" s="334" t="s">
        <v>124</v>
      </c>
      <c r="R11" s="334" t="s">
        <v>898</v>
      </c>
      <c r="S11" s="474" t="s">
        <v>899</v>
      </c>
      <c r="T11" s="475" t="s">
        <v>900</v>
      </c>
      <c r="U11" s="334" t="s">
        <v>901</v>
      </c>
      <c r="V11" s="334" t="s">
        <v>123</v>
      </c>
      <c r="W11" s="334" t="s">
        <v>124</v>
      </c>
      <c r="X11" s="334" t="s">
        <v>898</v>
      </c>
      <c r="Y11" s="474" t="s">
        <v>899</v>
      </c>
      <c r="Z11" s="475" t="s">
        <v>900</v>
      </c>
      <c r="AA11" s="334" t="s">
        <v>901</v>
      </c>
      <c r="AB11" s="334" t="s">
        <v>123</v>
      </c>
      <c r="AC11" s="334" t="s">
        <v>124</v>
      </c>
      <c r="AD11" s="577"/>
      <c r="AE11" s="575"/>
      <c r="AF11" s="585"/>
      <c r="AG11" s="577"/>
      <c r="AH11" s="577"/>
      <c r="AL11" s="131">
        <v>0.70099999999999996</v>
      </c>
      <c r="AM11" s="335">
        <v>12</v>
      </c>
      <c r="AQ11" s="131">
        <v>0.70099999999999996</v>
      </c>
      <c r="AR11" s="335">
        <f>+AM11</f>
        <v>12</v>
      </c>
      <c r="AS11" s="519"/>
      <c r="AT11" s="519"/>
      <c r="AU11" s="519"/>
      <c r="AV11" s="519">
        <v>0.70099999999999996</v>
      </c>
      <c r="AW11" s="335">
        <f>+AM11</f>
        <v>12</v>
      </c>
      <c r="AX11" s="336"/>
      <c r="AY11" s="337">
        <v>0.16650000000000001</v>
      </c>
    </row>
    <row r="12" spans="1:53" s="32" customFormat="1" ht="10.5" customHeight="1" x14ac:dyDescent="0.2">
      <c r="B12" s="169"/>
      <c r="C12" s="137">
        <v>1</v>
      </c>
      <c r="D12" s="35">
        <v>2</v>
      </c>
      <c r="E12" s="48">
        <v>3</v>
      </c>
      <c r="F12" s="138">
        <v>4</v>
      </c>
      <c r="G12" s="138">
        <v>5</v>
      </c>
      <c r="H12" s="235" t="s">
        <v>410</v>
      </c>
      <c r="I12" s="402">
        <v>6</v>
      </c>
      <c r="J12" s="138">
        <v>7</v>
      </c>
      <c r="K12" s="138">
        <v>8</v>
      </c>
      <c r="L12" s="138">
        <v>9</v>
      </c>
      <c r="M12" s="138">
        <f>+L12+1</f>
        <v>10</v>
      </c>
      <c r="N12" s="138">
        <f t="shared" ref="N12:W12" si="0">+M12+1</f>
        <v>11</v>
      </c>
      <c r="O12" s="138">
        <f t="shared" si="0"/>
        <v>12</v>
      </c>
      <c r="P12" s="138">
        <f t="shared" si="0"/>
        <v>13</v>
      </c>
      <c r="Q12" s="138">
        <f t="shared" si="0"/>
        <v>14</v>
      </c>
      <c r="R12" s="138">
        <f t="shared" si="0"/>
        <v>15</v>
      </c>
      <c r="S12" s="138">
        <f t="shared" si="0"/>
        <v>16</v>
      </c>
      <c r="T12" s="138">
        <f t="shared" si="0"/>
        <v>17</v>
      </c>
      <c r="U12" s="138">
        <f t="shared" si="0"/>
        <v>18</v>
      </c>
      <c r="V12" s="138">
        <f t="shared" si="0"/>
        <v>19</v>
      </c>
      <c r="W12" s="138">
        <f t="shared" si="0"/>
        <v>20</v>
      </c>
      <c r="X12" s="138">
        <f t="shared" ref="X12:AC12" si="1">+W12+1</f>
        <v>21</v>
      </c>
      <c r="Y12" s="138">
        <f t="shared" si="1"/>
        <v>22</v>
      </c>
      <c r="Z12" s="138">
        <f t="shared" si="1"/>
        <v>23</v>
      </c>
      <c r="AA12" s="138">
        <f t="shared" si="1"/>
        <v>24</v>
      </c>
      <c r="AB12" s="138">
        <f t="shared" si="1"/>
        <v>25</v>
      </c>
      <c r="AC12" s="138">
        <f t="shared" si="1"/>
        <v>26</v>
      </c>
      <c r="AD12" s="138" t="s">
        <v>509</v>
      </c>
      <c r="AE12" s="138" t="s">
        <v>510</v>
      </c>
      <c r="AF12" s="235" t="s">
        <v>511</v>
      </c>
      <c r="AG12" s="139">
        <v>30</v>
      </c>
      <c r="AH12" s="169">
        <v>31</v>
      </c>
      <c r="AI12" s="470"/>
      <c r="AJ12" s="470"/>
      <c r="AK12" s="470"/>
      <c r="AL12" s="470"/>
      <c r="AM12" s="471"/>
      <c r="AN12" s="470"/>
      <c r="AO12" s="470"/>
      <c r="AP12" s="470"/>
      <c r="AQ12" s="470"/>
      <c r="AR12" s="471"/>
      <c r="AS12" s="470"/>
      <c r="AT12" s="470"/>
      <c r="AU12" s="470"/>
      <c r="AV12" s="470"/>
      <c r="AW12" s="471"/>
      <c r="AX12" s="472"/>
      <c r="AY12" s="473"/>
    </row>
    <row r="13" spans="1:53" s="32" customFormat="1" ht="10.5" customHeight="1" x14ac:dyDescent="0.2">
      <c r="A13" s="32">
        <f>+IF(OR(AM13&gt;0,AR13&gt;0,AX13&gt;0),MAX(A$12:A12)+1,0)</f>
        <v>0</v>
      </c>
      <c r="B13" s="140"/>
      <c r="C13" s="239" t="s">
        <v>112</v>
      </c>
      <c r="D13" s="240">
        <v>31.2</v>
      </c>
      <c r="E13" s="241"/>
      <c r="F13" s="242"/>
      <c r="G13" s="242"/>
      <c r="H13" s="242"/>
      <c r="I13" s="244">
        <f t="shared" ref="I13:I18" si="2">+F13+G13-H13</f>
        <v>0</v>
      </c>
      <c r="J13" s="243">
        <f t="shared" ref="J13:J18" si="3">+D13*F13</f>
        <v>0</v>
      </c>
      <c r="K13" s="243">
        <f t="shared" ref="K13:K18" si="4">+D13*I13</f>
        <v>0</v>
      </c>
      <c r="L13" s="244"/>
      <c r="M13" s="244"/>
      <c r="N13" s="244"/>
      <c r="O13" s="244"/>
      <c r="P13" s="243"/>
      <c r="Q13" s="243"/>
      <c r="R13" s="244"/>
      <c r="S13" s="244"/>
      <c r="T13" s="244"/>
      <c r="U13" s="456"/>
      <c r="V13" s="456"/>
      <c r="W13" s="456"/>
      <c r="X13" s="244"/>
      <c r="Y13" s="244"/>
      <c r="Z13" s="244"/>
      <c r="AA13" s="456"/>
      <c r="AB13" s="456"/>
      <c r="AC13" s="456"/>
      <c r="AD13" s="244"/>
      <c r="AE13" s="244"/>
      <c r="AF13" s="244"/>
      <c r="AG13" s="243"/>
      <c r="AH13" s="243"/>
      <c r="AI13" s="491">
        <f>+F13*$D13*$AK$6</f>
        <v>0</v>
      </c>
      <c r="AJ13" s="457"/>
      <c r="AK13" s="491">
        <f t="shared" ref="AK13:AK18" si="5">+AI13+AJ13</f>
        <v>0</v>
      </c>
      <c r="AL13" s="457">
        <f t="shared" ref="AL13:AL18" si="6">+IF(AK13=0,0,((AK13/(F13+AD13))-$AJ$4)/$AL$11*(F13+AD13))</f>
        <v>0</v>
      </c>
      <c r="AM13" s="458">
        <f t="shared" ref="AM13:AM18" si="7">+AL13*AM$11</f>
        <v>0</v>
      </c>
      <c r="AN13" s="458">
        <f>+$D13*G13*$AK$6</f>
        <v>0</v>
      </c>
      <c r="AO13" s="458"/>
      <c r="AP13" s="458">
        <f t="shared" ref="AP13:AP18" si="8">+AN13+AO13</f>
        <v>0</v>
      </c>
      <c r="AQ13" s="458">
        <f>+IF(AP13=0,0,((AP13/(G13+AE13))-$AJ$4)/$AL$11*(G13+AE13))</f>
        <v>0</v>
      </c>
      <c r="AR13" s="458">
        <f>+AQ13*AR$11</f>
        <v>0</v>
      </c>
      <c r="AS13" s="458">
        <f>+$D13*H13*$AK$6</f>
        <v>0</v>
      </c>
      <c r="AT13" s="458"/>
      <c r="AU13" s="458">
        <f t="shared" ref="AU13:AU18" si="9">+AS13+AT13</f>
        <v>0</v>
      </c>
      <c r="AV13" s="458">
        <f t="shared" ref="AV13:AV18" si="10">+IF(AU13=0,0,((AU13/(H13+AF13))-$AJ$4)/$AL$11*(H13+AF13))</f>
        <v>0</v>
      </c>
      <c r="AW13" s="458">
        <f t="shared" ref="AW13:AW18" si="11">+AV13*AW$11</f>
        <v>0</v>
      </c>
      <c r="AX13" s="459">
        <f t="shared" ref="AX13:AX18" si="12">+AR13+AM13-AW13</f>
        <v>0</v>
      </c>
      <c r="AY13" s="460">
        <f t="shared" ref="AY13:AY18" si="13">+AX13*AY$11</f>
        <v>0</v>
      </c>
      <c r="BA13" s="239" t="s">
        <v>112</v>
      </c>
    </row>
    <row r="14" spans="1:53" s="32" customFormat="1" ht="11.25" customHeight="1" x14ac:dyDescent="0.2">
      <c r="A14" s="32">
        <f>+IF(OR(AM14&gt;0,AR14&gt;0,AX14&gt;0),MAX(A$12:A13)+1,0)</f>
        <v>0</v>
      </c>
      <c r="B14" s="599" t="s">
        <v>117</v>
      </c>
      <c r="C14" s="143" t="s">
        <v>32</v>
      </c>
      <c r="D14" s="141">
        <v>9</v>
      </c>
      <c r="E14" s="160"/>
      <c r="F14" s="160"/>
      <c r="G14" s="161"/>
      <c r="H14" s="161"/>
      <c r="I14" s="403">
        <f t="shared" si="2"/>
        <v>0</v>
      </c>
      <c r="J14" s="194">
        <f>+$D14*F14</f>
        <v>0</v>
      </c>
      <c r="K14" s="194">
        <f>+$D14*I14</f>
        <v>0</v>
      </c>
      <c r="L14" s="160"/>
      <c r="M14" s="161"/>
      <c r="N14" s="161"/>
      <c r="O14" s="403">
        <f t="shared" ref="O14:O18" si="14">+L14+M14-N14</f>
        <v>0</v>
      </c>
      <c r="P14" s="194">
        <f t="shared" ref="P14:P18" si="15">+$D14*L14*80%</f>
        <v>0</v>
      </c>
      <c r="Q14" s="194">
        <f>+$D14*80%*O14</f>
        <v>0</v>
      </c>
      <c r="R14" s="160"/>
      <c r="S14" s="161"/>
      <c r="T14" s="161"/>
      <c r="U14" s="403">
        <f>+R14+S14-T14</f>
        <v>0</v>
      </c>
      <c r="V14" s="194">
        <f>+$D14*R14</f>
        <v>0</v>
      </c>
      <c r="W14" s="194">
        <f>+$D14*U14</f>
        <v>0</v>
      </c>
      <c r="X14" s="160"/>
      <c r="Y14" s="161"/>
      <c r="Z14" s="161"/>
      <c r="AA14" s="403">
        <f>+X14+Y14-Z14</f>
        <v>0</v>
      </c>
      <c r="AB14" s="194">
        <f>+$D14*X14</f>
        <v>0</v>
      </c>
      <c r="AC14" s="194">
        <f>+$D14*AA14</f>
        <v>0</v>
      </c>
      <c r="AD14" s="193">
        <f t="shared" ref="AD14:AF14" si="16">+L14+R14+X14</f>
        <v>0</v>
      </c>
      <c r="AE14" s="193">
        <f t="shared" si="16"/>
        <v>0</v>
      </c>
      <c r="AF14" s="476">
        <f t="shared" si="16"/>
        <v>0</v>
      </c>
      <c r="AG14" s="194">
        <f t="shared" ref="AG14:AH18" si="17">+P14+V14+AB14</f>
        <v>0</v>
      </c>
      <c r="AH14" s="194">
        <f t="shared" si="17"/>
        <v>0</v>
      </c>
      <c r="AI14" s="457">
        <f>+F14*$D14*$AK$7</f>
        <v>0</v>
      </c>
      <c r="AJ14" s="457">
        <f t="shared" ref="AJ14:AJ18" si="18">+L14*$D14*$AK$7+R14*$D14*$AK$7+X14*$D14*$AK$7</f>
        <v>0</v>
      </c>
      <c r="AK14" s="457">
        <f t="shared" si="5"/>
        <v>0</v>
      </c>
      <c r="AL14" s="457">
        <f t="shared" si="6"/>
        <v>0</v>
      </c>
      <c r="AM14" s="458">
        <f t="shared" si="7"/>
        <v>0</v>
      </c>
      <c r="AN14" s="458">
        <f>+$D14*G14*$AK$7</f>
        <v>0</v>
      </c>
      <c r="AO14" s="458">
        <f>+M14*$D14*$AK$7+S14*$D14*$AK$7+Y14*$D14*$AK$7</f>
        <v>0</v>
      </c>
      <c r="AP14" s="458">
        <f t="shared" si="8"/>
        <v>0</v>
      </c>
      <c r="AQ14" s="458">
        <f t="shared" ref="AQ14:AQ77" si="19">+IF(AP14=0,0,((AP14/(G14+AE14))-$AJ$4)/$AL$11*(G14+AE14))</f>
        <v>0</v>
      </c>
      <c r="AR14" s="458">
        <f>+AQ14*AR$11</f>
        <v>0</v>
      </c>
      <c r="AS14" s="458">
        <f>+$D14*H14*$AK$7</f>
        <v>0</v>
      </c>
      <c r="AT14" s="458">
        <f t="shared" ref="AT14:AT18" si="20">+N14*$D14*$AK$7+T14*$D14*$AK$7+Z14*$D14*$AK$7</f>
        <v>0</v>
      </c>
      <c r="AU14" s="458">
        <f t="shared" si="9"/>
        <v>0</v>
      </c>
      <c r="AV14" s="458">
        <f t="shared" si="10"/>
        <v>0</v>
      </c>
      <c r="AW14" s="458">
        <f t="shared" si="11"/>
        <v>0</v>
      </c>
      <c r="AX14" s="459">
        <f t="shared" si="12"/>
        <v>0</v>
      </c>
      <c r="AY14" s="460">
        <f t="shared" si="13"/>
        <v>0</v>
      </c>
      <c r="BA14" s="154" t="s">
        <v>117</v>
      </c>
    </row>
    <row r="15" spans="1:53" s="32" customFormat="1" ht="10.5" customHeight="1" x14ac:dyDescent="0.2">
      <c r="A15" s="32">
        <f>+IF(OR(AM15&gt;0,AR15&gt;0,AX15&gt;0),MAX(A$12:A14)+1,0)</f>
        <v>0</v>
      </c>
      <c r="B15" s="599"/>
      <c r="C15" s="143" t="s">
        <v>33</v>
      </c>
      <c r="D15" s="141">
        <v>8</v>
      </c>
      <c r="E15" s="160"/>
      <c r="F15" s="160"/>
      <c r="G15" s="161"/>
      <c r="H15" s="161"/>
      <c r="I15" s="403">
        <f t="shared" si="2"/>
        <v>0</v>
      </c>
      <c r="J15" s="194">
        <f t="shared" si="3"/>
        <v>0</v>
      </c>
      <c r="K15" s="194">
        <f t="shared" si="4"/>
        <v>0</v>
      </c>
      <c r="L15" s="160"/>
      <c r="M15" s="161"/>
      <c r="N15" s="161"/>
      <c r="O15" s="403">
        <f t="shared" si="14"/>
        <v>0</v>
      </c>
      <c r="P15" s="194">
        <f t="shared" si="15"/>
        <v>0</v>
      </c>
      <c r="Q15" s="194">
        <f t="shared" ref="Q15:Q18" si="21">+$D15*80%*O15</f>
        <v>0</v>
      </c>
      <c r="R15" s="160"/>
      <c r="S15" s="161"/>
      <c r="T15" s="161"/>
      <c r="U15" s="403">
        <f>+R15+S15-T15</f>
        <v>0</v>
      </c>
      <c r="V15" s="194">
        <f>+$D15*R15</f>
        <v>0</v>
      </c>
      <c r="W15" s="194">
        <f>+$D15*U15</f>
        <v>0</v>
      </c>
      <c r="X15" s="160"/>
      <c r="Y15" s="161"/>
      <c r="Z15" s="161"/>
      <c r="AA15" s="403">
        <f>+X15+Y15-Z15</f>
        <v>0</v>
      </c>
      <c r="AB15" s="194">
        <f>+$D15*X15</f>
        <v>0</v>
      </c>
      <c r="AC15" s="194">
        <f>+$D15*AA15</f>
        <v>0</v>
      </c>
      <c r="AD15" s="193">
        <f>+L15+R15+X15</f>
        <v>0</v>
      </c>
      <c r="AE15" s="193">
        <f t="shared" ref="AE15:AE78" si="22">+M15+S15+Y15</f>
        <v>0</v>
      </c>
      <c r="AF15" s="476">
        <f>+N15+T15+Z15</f>
        <v>0</v>
      </c>
      <c r="AG15" s="194">
        <f t="shared" si="17"/>
        <v>0</v>
      </c>
      <c r="AH15" s="194">
        <f t="shared" si="17"/>
        <v>0</v>
      </c>
      <c r="AI15" s="457">
        <f>+F15*$D15*$AK$7</f>
        <v>0</v>
      </c>
      <c r="AJ15" s="457">
        <f t="shared" si="18"/>
        <v>0</v>
      </c>
      <c r="AK15" s="457">
        <f t="shared" si="5"/>
        <v>0</v>
      </c>
      <c r="AL15" s="457">
        <f t="shared" si="6"/>
        <v>0</v>
      </c>
      <c r="AM15" s="458">
        <f t="shared" si="7"/>
        <v>0</v>
      </c>
      <c r="AN15" s="458">
        <f>+$D15*G15*$AK$7</f>
        <v>0</v>
      </c>
      <c r="AO15" s="458">
        <f t="shared" ref="AO15:AO18" si="23">+M15*$D15*$AK$7+S15*$D15*$AK$7+Y15*$D15*$AK$7</f>
        <v>0</v>
      </c>
      <c r="AP15" s="458">
        <f t="shared" si="8"/>
        <v>0</v>
      </c>
      <c r="AQ15" s="458">
        <f t="shared" si="19"/>
        <v>0</v>
      </c>
      <c r="AR15" s="458">
        <f t="shared" ref="AR15:AR27" si="24">+AQ15*AR$11</f>
        <v>0</v>
      </c>
      <c r="AS15" s="458">
        <f>+$D15*H15*$AK$7</f>
        <v>0</v>
      </c>
      <c r="AT15" s="458">
        <f t="shared" si="20"/>
        <v>0</v>
      </c>
      <c r="AU15" s="458">
        <f t="shared" si="9"/>
        <v>0</v>
      </c>
      <c r="AV15" s="458">
        <f t="shared" si="10"/>
        <v>0</v>
      </c>
      <c r="AW15" s="458">
        <f t="shared" si="11"/>
        <v>0</v>
      </c>
      <c r="AX15" s="459">
        <f t="shared" si="12"/>
        <v>0</v>
      </c>
      <c r="AY15" s="460">
        <f t="shared" si="13"/>
        <v>0</v>
      </c>
      <c r="BA15" s="154" t="s">
        <v>117</v>
      </c>
    </row>
    <row r="16" spans="1:53" s="32" customFormat="1" ht="11.25" customHeight="1" x14ac:dyDescent="0.2">
      <c r="A16" s="32">
        <f>+IF(OR(AM16&gt;0,AR16&gt;0,AX16&gt;0),MAX(A$12:A15)+1,0)</f>
        <v>0</v>
      </c>
      <c r="B16" s="599"/>
      <c r="C16" s="143" t="s">
        <v>34</v>
      </c>
      <c r="D16" s="141">
        <v>7.11</v>
      </c>
      <c r="E16" s="160"/>
      <c r="F16" s="160"/>
      <c r="G16" s="161"/>
      <c r="H16" s="161"/>
      <c r="I16" s="403">
        <f t="shared" si="2"/>
        <v>0</v>
      </c>
      <c r="J16" s="194">
        <f t="shared" si="3"/>
        <v>0</v>
      </c>
      <c r="K16" s="194">
        <f t="shared" si="4"/>
        <v>0</v>
      </c>
      <c r="L16" s="160"/>
      <c r="M16" s="161"/>
      <c r="N16" s="161"/>
      <c r="O16" s="403">
        <f t="shared" si="14"/>
        <v>0</v>
      </c>
      <c r="P16" s="194">
        <f t="shared" si="15"/>
        <v>0</v>
      </c>
      <c r="Q16" s="194">
        <f t="shared" si="21"/>
        <v>0</v>
      </c>
      <c r="R16" s="160"/>
      <c r="S16" s="161"/>
      <c r="T16" s="161"/>
      <c r="U16" s="403">
        <f>+R16+S16-T16</f>
        <v>0</v>
      </c>
      <c r="V16" s="194">
        <f>+$D16*R16</f>
        <v>0</v>
      </c>
      <c r="W16" s="194">
        <f>+$D16*U16</f>
        <v>0</v>
      </c>
      <c r="X16" s="160"/>
      <c r="Y16" s="161"/>
      <c r="Z16" s="161"/>
      <c r="AA16" s="403">
        <f>+X16+Y16-Z16</f>
        <v>0</v>
      </c>
      <c r="AB16" s="194">
        <f>+$D16*X16</f>
        <v>0</v>
      </c>
      <c r="AC16" s="194">
        <f>+$D16*AA16</f>
        <v>0</v>
      </c>
      <c r="AD16" s="193">
        <f>+L16+R16+X16</f>
        <v>0</v>
      </c>
      <c r="AE16" s="193">
        <f t="shared" si="22"/>
        <v>0</v>
      </c>
      <c r="AF16" s="476">
        <f>+N16+T16+Z16</f>
        <v>0</v>
      </c>
      <c r="AG16" s="194">
        <f t="shared" si="17"/>
        <v>0</v>
      </c>
      <c r="AH16" s="194">
        <f t="shared" si="17"/>
        <v>0</v>
      </c>
      <c r="AI16" s="457">
        <f>+F16*$D16*$AK$7</f>
        <v>0</v>
      </c>
      <c r="AJ16" s="457">
        <f t="shared" si="18"/>
        <v>0</v>
      </c>
      <c r="AK16" s="457">
        <f t="shared" si="5"/>
        <v>0</v>
      </c>
      <c r="AL16" s="457">
        <f t="shared" si="6"/>
        <v>0</v>
      </c>
      <c r="AM16" s="458">
        <f t="shared" si="7"/>
        <v>0</v>
      </c>
      <c r="AN16" s="458">
        <f>+$D16*G16*$AK$7</f>
        <v>0</v>
      </c>
      <c r="AO16" s="458">
        <f t="shared" si="23"/>
        <v>0</v>
      </c>
      <c r="AP16" s="458">
        <f t="shared" si="8"/>
        <v>0</v>
      </c>
      <c r="AQ16" s="458">
        <f t="shared" si="19"/>
        <v>0</v>
      </c>
      <c r="AR16" s="458">
        <f t="shared" si="24"/>
        <v>0</v>
      </c>
      <c r="AS16" s="458">
        <f>+$D16*H16*$AK$7</f>
        <v>0</v>
      </c>
      <c r="AT16" s="458">
        <f t="shared" si="20"/>
        <v>0</v>
      </c>
      <c r="AU16" s="458">
        <f t="shared" si="9"/>
        <v>0</v>
      </c>
      <c r="AV16" s="458">
        <f t="shared" si="10"/>
        <v>0</v>
      </c>
      <c r="AW16" s="458">
        <f t="shared" si="11"/>
        <v>0</v>
      </c>
      <c r="AX16" s="459">
        <f t="shared" si="12"/>
        <v>0</v>
      </c>
      <c r="AY16" s="460">
        <f t="shared" si="13"/>
        <v>0</v>
      </c>
      <c r="BA16" s="154" t="s">
        <v>117</v>
      </c>
    </row>
    <row r="17" spans="1:53" s="32" customFormat="1" ht="10.5" customHeight="1" x14ac:dyDescent="0.2">
      <c r="A17" s="32">
        <f>+IF(OR(AM17&gt;0,AR17&gt;0,AX17&gt;0),MAX(A$12:A16)+1,0)</f>
        <v>0</v>
      </c>
      <c r="B17" s="599"/>
      <c r="C17" s="143" t="s">
        <v>35</v>
      </c>
      <c r="D17" s="141">
        <v>6.32</v>
      </c>
      <c r="E17" s="160"/>
      <c r="F17" s="160"/>
      <c r="G17" s="161"/>
      <c r="H17" s="161"/>
      <c r="I17" s="403">
        <f t="shared" si="2"/>
        <v>0</v>
      </c>
      <c r="J17" s="194">
        <f t="shared" si="3"/>
        <v>0</v>
      </c>
      <c r="K17" s="194">
        <f t="shared" si="4"/>
        <v>0</v>
      </c>
      <c r="L17" s="160"/>
      <c r="M17" s="161"/>
      <c r="N17" s="161"/>
      <c r="O17" s="403">
        <f t="shared" si="14"/>
        <v>0</v>
      </c>
      <c r="P17" s="194">
        <f t="shared" si="15"/>
        <v>0</v>
      </c>
      <c r="Q17" s="194">
        <f t="shared" si="21"/>
        <v>0</v>
      </c>
      <c r="R17" s="160"/>
      <c r="S17" s="161"/>
      <c r="T17" s="161"/>
      <c r="U17" s="403">
        <f>+R17+S17-T17</f>
        <v>0</v>
      </c>
      <c r="V17" s="194">
        <f>+$D17*R17</f>
        <v>0</v>
      </c>
      <c r="W17" s="194">
        <f>+$D17*U17</f>
        <v>0</v>
      </c>
      <c r="X17" s="160"/>
      <c r="Y17" s="161"/>
      <c r="Z17" s="161"/>
      <c r="AA17" s="403">
        <f>+X17+Y17-Z17</f>
        <v>0</v>
      </c>
      <c r="AB17" s="194">
        <f>+$D17*X17</f>
        <v>0</v>
      </c>
      <c r="AC17" s="194">
        <f>+$D17*AA17</f>
        <v>0</v>
      </c>
      <c r="AD17" s="193">
        <f>+L17+R17+X17</f>
        <v>0</v>
      </c>
      <c r="AE17" s="193">
        <f t="shared" si="22"/>
        <v>0</v>
      </c>
      <c r="AF17" s="476">
        <f>+N17+T17+Z17</f>
        <v>0</v>
      </c>
      <c r="AG17" s="194">
        <f t="shared" si="17"/>
        <v>0</v>
      </c>
      <c r="AH17" s="194">
        <f t="shared" si="17"/>
        <v>0</v>
      </c>
      <c r="AI17" s="457">
        <f>+F17*$D17*$AK$7</f>
        <v>0</v>
      </c>
      <c r="AJ17" s="457">
        <f t="shared" si="18"/>
        <v>0</v>
      </c>
      <c r="AK17" s="457">
        <f t="shared" si="5"/>
        <v>0</v>
      </c>
      <c r="AL17" s="457">
        <f t="shared" si="6"/>
        <v>0</v>
      </c>
      <c r="AM17" s="458">
        <f t="shared" si="7"/>
        <v>0</v>
      </c>
      <c r="AN17" s="458">
        <f>+$D17*G17*$AK$7</f>
        <v>0</v>
      </c>
      <c r="AO17" s="458">
        <f t="shared" si="23"/>
        <v>0</v>
      </c>
      <c r="AP17" s="458">
        <f t="shared" si="8"/>
        <v>0</v>
      </c>
      <c r="AQ17" s="458">
        <f t="shared" si="19"/>
        <v>0</v>
      </c>
      <c r="AR17" s="458">
        <f t="shared" si="24"/>
        <v>0</v>
      </c>
      <c r="AS17" s="458">
        <f>+$D17*H17*$AK$7</f>
        <v>0</v>
      </c>
      <c r="AT17" s="458">
        <f t="shared" si="20"/>
        <v>0</v>
      </c>
      <c r="AU17" s="458">
        <f t="shared" si="9"/>
        <v>0</v>
      </c>
      <c r="AV17" s="458">
        <f t="shared" si="10"/>
        <v>0</v>
      </c>
      <c r="AW17" s="458">
        <f t="shared" si="11"/>
        <v>0</v>
      </c>
      <c r="AX17" s="459">
        <f t="shared" si="12"/>
        <v>0</v>
      </c>
      <c r="AY17" s="460">
        <f t="shared" si="13"/>
        <v>0</v>
      </c>
      <c r="BA17" s="154" t="s">
        <v>117</v>
      </c>
    </row>
    <row r="18" spans="1:53" s="32" customFormat="1" ht="10.5" customHeight="1" x14ac:dyDescent="0.2">
      <c r="A18" s="32">
        <f>+IF(OR(AM18&gt;0,AR18&gt;0,AX18&gt;0),MAX(A$12:A17)+1,0)</f>
        <v>0</v>
      </c>
      <c r="B18" s="599"/>
      <c r="C18" s="143" t="s">
        <v>36</v>
      </c>
      <c r="D18" s="141">
        <v>5.62</v>
      </c>
      <c r="E18" s="160"/>
      <c r="F18" s="161"/>
      <c r="G18" s="161"/>
      <c r="H18" s="161"/>
      <c r="I18" s="403">
        <f t="shared" si="2"/>
        <v>0</v>
      </c>
      <c r="J18" s="194">
        <f t="shared" si="3"/>
        <v>0</v>
      </c>
      <c r="K18" s="194">
        <f t="shared" si="4"/>
        <v>0</v>
      </c>
      <c r="L18" s="161"/>
      <c r="M18" s="161"/>
      <c r="N18" s="161"/>
      <c r="O18" s="403">
        <f t="shared" si="14"/>
        <v>0</v>
      </c>
      <c r="P18" s="194">
        <f t="shared" si="15"/>
        <v>0</v>
      </c>
      <c r="Q18" s="194">
        <f t="shared" si="21"/>
        <v>0</v>
      </c>
      <c r="R18" s="161"/>
      <c r="S18" s="161"/>
      <c r="T18" s="161"/>
      <c r="U18" s="403">
        <f>+R18+S18-T18</f>
        <v>0</v>
      </c>
      <c r="V18" s="194">
        <f>+$D18*R18</f>
        <v>0</v>
      </c>
      <c r="W18" s="194">
        <f>+$D18*U18</f>
        <v>0</v>
      </c>
      <c r="X18" s="161"/>
      <c r="Y18" s="161"/>
      <c r="Z18" s="161"/>
      <c r="AA18" s="403">
        <f>+X18+Y18-Z18</f>
        <v>0</v>
      </c>
      <c r="AB18" s="194">
        <f>+$D18*X18</f>
        <v>0</v>
      </c>
      <c r="AC18" s="194">
        <f>+$D18*AA18</f>
        <v>0</v>
      </c>
      <c r="AD18" s="193">
        <f>+L18+R18+X18</f>
        <v>0</v>
      </c>
      <c r="AE18" s="193">
        <f t="shared" si="22"/>
        <v>0</v>
      </c>
      <c r="AF18" s="476">
        <f>+N18+T18+Z18</f>
        <v>0</v>
      </c>
      <c r="AG18" s="194">
        <f t="shared" si="17"/>
        <v>0</v>
      </c>
      <c r="AH18" s="194">
        <f t="shared" si="17"/>
        <v>0</v>
      </c>
      <c r="AI18" s="457">
        <f>+F18*$D18*$AK$7</f>
        <v>0</v>
      </c>
      <c r="AJ18" s="457">
        <f t="shared" si="18"/>
        <v>0</v>
      </c>
      <c r="AK18" s="457">
        <f t="shared" si="5"/>
        <v>0</v>
      </c>
      <c r="AL18" s="457">
        <f t="shared" si="6"/>
        <v>0</v>
      </c>
      <c r="AM18" s="458">
        <f t="shared" si="7"/>
        <v>0</v>
      </c>
      <c r="AN18" s="458">
        <f>+$D18*G18*$AK$7</f>
        <v>0</v>
      </c>
      <c r="AO18" s="458">
        <f t="shared" si="23"/>
        <v>0</v>
      </c>
      <c r="AP18" s="458">
        <f t="shared" si="8"/>
        <v>0</v>
      </c>
      <c r="AQ18" s="458">
        <f t="shared" si="19"/>
        <v>0</v>
      </c>
      <c r="AR18" s="458">
        <f t="shared" si="24"/>
        <v>0</v>
      </c>
      <c r="AS18" s="458">
        <f>+$D18*H18*$AK$7</f>
        <v>0</v>
      </c>
      <c r="AT18" s="458">
        <f t="shared" si="20"/>
        <v>0</v>
      </c>
      <c r="AU18" s="458">
        <f t="shared" si="9"/>
        <v>0</v>
      </c>
      <c r="AV18" s="458">
        <f t="shared" si="10"/>
        <v>0</v>
      </c>
      <c r="AW18" s="458">
        <f t="shared" si="11"/>
        <v>0</v>
      </c>
      <c r="AX18" s="459">
        <f t="shared" si="12"/>
        <v>0</v>
      </c>
      <c r="AY18" s="460">
        <f t="shared" si="13"/>
        <v>0</v>
      </c>
      <c r="BA18" s="154" t="s">
        <v>117</v>
      </c>
    </row>
    <row r="19" spans="1:53" s="32" customFormat="1" ht="10.5" customHeight="1" x14ac:dyDescent="0.2">
      <c r="B19" s="140"/>
      <c r="C19" s="239" t="s">
        <v>118</v>
      </c>
      <c r="D19" s="240"/>
      <c r="E19" s="245">
        <f t="shared" ref="E19:K19" si="25">SUM(E14:E18)</f>
        <v>0</v>
      </c>
      <c r="F19" s="245">
        <f t="shared" si="25"/>
        <v>0</v>
      </c>
      <c r="G19" s="245">
        <f t="shared" si="25"/>
        <v>0</v>
      </c>
      <c r="H19" s="245">
        <f t="shared" si="25"/>
        <v>0</v>
      </c>
      <c r="I19" s="404">
        <f t="shared" si="25"/>
        <v>0</v>
      </c>
      <c r="J19" s="245">
        <f t="shared" si="25"/>
        <v>0</v>
      </c>
      <c r="K19" s="245">
        <f t="shared" si="25"/>
        <v>0</v>
      </c>
      <c r="L19" s="245">
        <f t="shared" ref="L19:Q19" si="26">SUM(L14:L18)</f>
        <v>0</v>
      </c>
      <c r="M19" s="245">
        <f t="shared" si="26"/>
        <v>0</v>
      </c>
      <c r="N19" s="245">
        <f t="shared" si="26"/>
        <v>0</v>
      </c>
      <c r="O19" s="404">
        <f t="shared" si="26"/>
        <v>0</v>
      </c>
      <c r="P19" s="245">
        <f t="shared" si="26"/>
        <v>0</v>
      </c>
      <c r="Q19" s="245">
        <f t="shared" si="26"/>
        <v>0</v>
      </c>
      <c r="R19" s="245">
        <f t="shared" ref="R19:W19" si="27">SUM(R14:R18)</f>
        <v>0</v>
      </c>
      <c r="S19" s="245">
        <f t="shared" si="27"/>
        <v>0</v>
      </c>
      <c r="T19" s="245">
        <f t="shared" si="27"/>
        <v>0</v>
      </c>
      <c r="U19" s="404">
        <f t="shared" si="27"/>
        <v>0</v>
      </c>
      <c r="V19" s="245">
        <f t="shared" si="27"/>
        <v>0</v>
      </c>
      <c r="W19" s="245">
        <f t="shared" si="27"/>
        <v>0</v>
      </c>
      <c r="X19" s="245">
        <f t="shared" ref="X19:AC19" si="28">SUM(X14:X18)</f>
        <v>0</v>
      </c>
      <c r="Y19" s="245">
        <f t="shared" si="28"/>
        <v>0</v>
      </c>
      <c r="Z19" s="245">
        <f t="shared" si="28"/>
        <v>0</v>
      </c>
      <c r="AA19" s="404">
        <f t="shared" si="28"/>
        <v>0</v>
      </c>
      <c r="AB19" s="245">
        <f t="shared" si="28"/>
        <v>0</v>
      </c>
      <c r="AC19" s="245">
        <f t="shared" si="28"/>
        <v>0</v>
      </c>
      <c r="AD19" s="245">
        <f>SUM(AD14:AD18)</f>
        <v>0</v>
      </c>
      <c r="AE19" s="245">
        <f>SUM(AE14:AE18)</f>
        <v>0</v>
      </c>
      <c r="AF19" s="245">
        <f>SUM(AF14:AF18)</f>
        <v>0</v>
      </c>
      <c r="AG19" s="245">
        <f>SUM(AG14:AG18)</f>
        <v>0</v>
      </c>
      <c r="AH19" s="245">
        <f>SUM(AH14:AH18)</f>
        <v>0</v>
      </c>
      <c r="AI19" s="461">
        <f>+SUM(AI14:AI18)</f>
        <v>0</v>
      </c>
      <c r="AJ19" s="461">
        <f>+SUM(AJ14:AJ18)</f>
        <v>0</v>
      </c>
      <c r="AK19" s="461">
        <f t="shared" ref="AK19:AY19" si="29">+SUM(AK14:AK18)</f>
        <v>0</v>
      </c>
      <c r="AL19" s="461">
        <f t="shared" si="29"/>
        <v>0</v>
      </c>
      <c r="AM19" s="462">
        <f t="shared" si="29"/>
        <v>0</v>
      </c>
      <c r="AN19" s="462">
        <f t="shared" si="29"/>
        <v>0</v>
      </c>
      <c r="AO19" s="462">
        <f t="shared" si="29"/>
        <v>0</v>
      </c>
      <c r="AP19" s="462">
        <f t="shared" si="29"/>
        <v>0</v>
      </c>
      <c r="AQ19" s="462">
        <f t="shared" si="29"/>
        <v>0</v>
      </c>
      <c r="AR19" s="462">
        <f t="shared" si="29"/>
        <v>0</v>
      </c>
      <c r="AS19" s="462">
        <f>+SUM(AS14:AS18)</f>
        <v>0</v>
      </c>
      <c r="AT19" s="462">
        <f>+SUM(AT14:AT18)</f>
        <v>0</v>
      </c>
      <c r="AU19" s="462">
        <f>+SUM(AU14:AU18)</f>
        <v>0</v>
      </c>
      <c r="AV19" s="462">
        <f>+SUM(AV14:AV18)</f>
        <v>0</v>
      </c>
      <c r="AW19" s="462">
        <f>+SUM(AW14:AW18)</f>
        <v>0</v>
      </c>
      <c r="AX19" s="463">
        <f t="shared" si="29"/>
        <v>0</v>
      </c>
      <c r="AY19" s="464">
        <f t="shared" si="29"/>
        <v>0</v>
      </c>
      <c r="BA19" s="154"/>
    </row>
    <row r="20" spans="1:53" s="31" customFormat="1" ht="11.25" x14ac:dyDescent="0.2">
      <c r="A20" s="32">
        <f>+IF(OR(AM20&gt;0,AR20&gt;0,AX20&gt;0),MAX(A$12:A19)+1,0)</f>
        <v>0</v>
      </c>
      <c r="B20" s="599" t="s">
        <v>100</v>
      </c>
      <c r="C20" s="144" t="s">
        <v>44</v>
      </c>
      <c r="D20" s="141">
        <v>5.57</v>
      </c>
      <c r="E20" s="161"/>
      <c r="F20" s="161"/>
      <c r="G20" s="161"/>
      <c r="H20" s="161"/>
      <c r="I20" s="403">
        <f t="shared" ref="I20:I83" si="30">+F20+G20-H20</f>
        <v>0</v>
      </c>
      <c r="J20" s="194">
        <f t="shared" ref="J20:J27" si="31">+D20*F20</f>
        <v>0</v>
      </c>
      <c r="K20" s="194">
        <f t="shared" ref="K20:K27" si="32">+D20*I20</f>
        <v>0</v>
      </c>
      <c r="L20" s="161"/>
      <c r="M20" s="161"/>
      <c r="N20" s="161"/>
      <c r="O20" s="403">
        <f t="shared" ref="O20:O27" si="33">+L20+M20-N20</f>
        <v>0</v>
      </c>
      <c r="P20" s="194">
        <f t="shared" ref="P20:P27" si="34">+$D20*L20*80%</f>
        <v>0</v>
      </c>
      <c r="Q20" s="194">
        <f t="shared" ref="Q20:Q27" si="35">+$D20*80%*O20</f>
        <v>0</v>
      </c>
      <c r="R20" s="161"/>
      <c r="S20" s="161"/>
      <c r="T20" s="161"/>
      <c r="U20" s="403">
        <f t="shared" ref="U20:U27" si="36">+R20+S20-T20</f>
        <v>0</v>
      </c>
      <c r="V20" s="194">
        <f t="shared" ref="V20:V27" si="37">+$D20*R20</f>
        <v>0</v>
      </c>
      <c r="W20" s="194">
        <f t="shared" ref="W20:W27" si="38">+$D20*U20</f>
        <v>0</v>
      </c>
      <c r="X20" s="161"/>
      <c r="Y20" s="161"/>
      <c r="Z20" s="161"/>
      <c r="AA20" s="403">
        <f t="shared" ref="AA20:AA27" si="39">+X20+Y20-Z20</f>
        <v>0</v>
      </c>
      <c r="AB20" s="194">
        <f t="shared" ref="AB20:AB27" si="40">+$D20*X20</f>
        <v>0</v>
      </c>
      <c r="AC20" s="194">
        <f t="shared" ref="AC20:AC27" si="41">+$D20*AA20</f>
        <v>0</v>
      </c>
      <c r="AD20" s="193">
        <f t="shared" ref="AD20:AD27" si="42">+L20+R20+X20</f>
        <v>0</v>
      </c>
      <c r="AE20" s="193">
        <f t="shared" si="22"/>
        <v>0</v>
      </c>
      <c r="AF20" s="476">
        <f t="shared" ref="AF20:AF27" si="43">+N20+T20+Z20</f>
        <v>0</v>
      </c>
      <c r="AG20" s="194">
        <f t="shared" ref="AG20:AG27" si="44">+P20+V20+AB20</f>
        <v>0</v>
      </c>
      <c r="AH20" s="194">
        <f t="shared" ref="AH20:AH27" si="45">+Q20+W20+AC20</f>
        <v>0</v>
      </c>
      <c r="AI20" s="457">
        <f>+F20*$D20*$AK$7*(100+D5)/100</f>
        <v>0</v>
      </c>
      <c r="AJ20" s="457">
        <f t="shared" ref="AJ20:AJ27" si="46">+L20*$D20*$AK$7+R20*$D20*$AK$7+X20*$D20*$AK$7</f>
        <v>0</v>
      </c>
      <c r="AK20" s="457">
        <f>+AI20+AJ20</f>
        <v>0</v>
      </c>
      <c r="AL20" s="457">
        <f>+IF(AK20=0,0,((AK20/(F20+AD20))-$AJ$4)/$AL$11*(F20+AD20))</f>
        <v>0</v>
      </c>
      <c r="AM20" s="458">
        <f t="shared" ref="AM20:AM27" si="47">+AL20*AM$11</f>
        <v>0</v>
      </c>
      <c r="AN20" s="458">
        <f t="shared" ref="AN20:AN27" si="48">+$D20*G20*$AK$7</f>
        <v>0</v>
      </c>
      <c r="AO20" s="458">
        <f t="shared" ref="AO20:AO27" si="49">+M20*$D20*$AK$7+S20*$D20*$AK$7+Y20*$D20*$AK$7</f>
        <v>0</v>
      </c>
      <c r="AP20" s="458">
        <f>+AN20+AO20</f>
        <v>0</v>
      </c>
      <c r="AQ20" s="458">
        <f t="shared" si="19"/>
        <v>0</v>
      </c>
      <c r="AR20" s="458">
        <f t="shared" si="24"/>
        <v>0</v>
      </c>
      <c r="AS20" s="458">
        <f t="shared" ref="AS20:AS27" si="50">+$D20*H20*$AK$7</f>
        <v>0</v>
      </c>
      <c r="AT20" s="458">
        <f t="shared" ref="AT20:AT27" si="51">+N20*$D20*$AK$7+T20*$D20*$AK$7+Z20*$D20*$AK$7</f>
        <v>0</v>
      </c>
      <c r="AU20" s="458">
        <f>+AS20+AT20</f>
        <v>0</v>
      </c>
      <c r="AV20" s="458">
        <f t="shared" ref="AV20:AV27" si="52">+IF(AU20=0,0,((AU20/(H20+AF20))-$AJ$4)/$AL$11*(H20+AF20))</f>
        <v>0</v>
      </c>
      <c r="AW20" s="458">
        <f>+AV20*AW$11</f>
        <v>0</v>
      </c>
      <c r="AX20" s="459">
        <f>+AR20+AM20-AW20</f>
        <v>0</v>
      </c>
      <c r="AY20" s="460">
        <f>+AX20*AY$11</f>
        <v>0</v>
      </c>
      <c r="BA20" s="154" t="s">
        <v>100</v>
      </c>
    </row>
    <row r="21" spans="1:53" s="31" customFormat="1" ht="11.25" x14ac:dyDescent="0.2">
      <c r="A21" s="32">
        <f>+IF(OR(AM21&gt;0,AR21&gt;0,AX21&gt;0),MAX(A$12:A20)+1,0)</f>
        <v>0</v>
      </c>
      <c r="B21" s="599"/>
      <c r="C21" s="144" t="s">
        <v>43</v>
      </c>
      <c r="D21" s="141">
        <v>5.3</v>
      </c>
      <c r="E21" s="161"/>
      <c r="F21" s="161"/>
      <c r="G21" s="161"/>
      <c r="H21" s="161"/>
      <c r="I21" s="403">
        <f t="shared" si="30"/>
        <v>0</v>
      </c>
      <c r="J21" s="194">
        <f t="shared" si="31"/>
        <v>0</v>
      </c>
      <c r="K21" s="194">
        <f t="shared" si="32"/>
        <v>0</v>
      </c>
      <c r="L21" s="161"/>
      <c r="M21" s="161"/>
      <c r="N21" s="161"/>
      <c r="O21" s="403">
        <f t="shared" si="33"/>
        <v>0</v>
      </c>
      <c r="P21" s="194">
        <f t="shared" si="34"/>
        <v>0</v>
      </c>
      <c r="Q21" s="194">
        <f t="shared" si="35"/>
        <v>0</v>
      </c>
      <c r="R21" s="161"/>
      <c r="S21" s="161"/>
      <c r="T21" s="161"/>
      <c r="U21" s="403">
        <f t="shared" si="36"/>
        <v>0</v>
      </c>
      <c r="V21" s="194">
        <f t="shared" si="37"/>
        <v>0</v>
      </c>
      <c r="W21" s="194">
        <f t="shared" si="38"/>
        <v>0</v>
      </c>
      <c r="X21" s="161"/>
      <c r="Y21" s="161"/>
      <c r="Z21" s="161"/>
      <c r="AA21" s="403">
        <f t="shared" si="39"/>
        <v>0</v>
      </c>
      <c r="AB21" s="194">
        <f t="shared" si="40"/>
        <v>0</v>
      </c>
      <c r="AC21" s="194">
        <f t="shared" si="41"/>
        <v>0</v>
      </c>
      <c r="AD21" s="193">
        <f t="shared" si="42"/>
        <v>0</v>
      </c>
      <c r="AE21" s="193">
        <f t="shared" si="22"/>
        <v>0</v>
      </c>
      <c r="AF21" s="476">
        <f t="shared" si="43"/>
        <v>0</v>
      </c>
      <c r="AG21" s="194">
        <f t="shared" si="44"/>
        <v>0</v>
      </c>
      <c r="AH21" s="194">
        <f t="shared" si="45"/>
        <v>0</v>
      </c>
      <c r="AI21" s="457">
        <f t="shared" ref="AI21:AI27" si="53">+F21*$D21*$AK$7</f>
        <v>0</v>
      </c>
      <c r="AJ21" s="457">
        <f t="shared" si="46"/>
        <v>0</v>
      </c>
      <c r="AK21" s="457">
        <f t="shared" ref="AK21:AK27" si="54">+AI21+AJ21</f>
        <v>0</v>
      </c>
      <c r="AL21" s="457">
        <f t="shared" ref="AL21:AL27" si="55">+IF(AK21=0,0,((AK21/(F21+AD21))-$AJ$4)/$AL$11*(F21+AD21))</f>
        <v>0</v>
      </c>
      <c r="AM21" s="458">
        <f t="shared" si="47"/>
        <v>0</v>
      </c>
      <c r="AN21" s="458">
        <f t="shared" si="48"/>
        <v>0</v>
      </c>
      <c r="AO21" s="458">
        <f t="shared" si="49"/>
        <v>0</v>
      </c>
      <c r="AP21" s="458">
        <f t="shared" ref="AP21:AP27" si="56">+AN21+AO21</f>
        <v>0</v>
      </c>
      <c r="AQ21" s="458">
        <f t="shared" si="19"/>
        <v>0</v>
      </c>
      <c r="AR21" s="458">
        <f t="shared" si="24"/>
        <v>0</v>
      </c>
      <c r="AS21" s="458">
        <f t="shared" si="50"/>
        <v>0</v>
      </c>
      <c r="AT21" s="458">
        <f t="shared" si="51"/>
        <v>0</v>
      </c>
      <c r="AU21" s="458">
        <f t="shared" ref="AU21:AU27" si="57">+AS21+AT21</f>
        <v>0</v>
      </c>
      <c r="AV21" s="458">
        <f t="shared" si="52"/>
        <v>0</v>
      </c>
      <c r="AW21" s="458">
        <f t="shared" ref="AW21:AW27" si="58">+AV21*AW$11</f>
        <v>0</v>
      </c>
      <c r="AX21" s="459">
        <f t="shared" ref="AX21:AX27" si="59">+AR21+AM21-AW21</f>
        <v>0</v>
      </c>
      <c r="AY21" s="460">
        <f t="shared" ref="AY21:AY27" si="60">+AX21*AY$11</f>
        <v>0</v>
      </c>
      <c r="BA21" s="154" t="s">
        <v>100</v>
      </c>
    </row>
    <row r="22" spans="1:53" s="31" customFormat="1" ht="11.25" x14ac:dyDescent="0.2">
      <c r="A22" s="32">
        <f>+IF(OR(AM22&gt;0,AR22&gt;0,AX22&gt;0),MAX(A$12:A21)+1,0)</f>
        <v>0</v>
      </c>
      <c r="B22" s="599"/>
      <c r="C22" s="144" t="s">
        <v>42</v>
      </c>
      <c r="D22" s="141">
        <v>5.05</v>
      </c>
      <c r="E22" s="161"/>
      <c r="F22" s="161"/>
      <c r="G22" s="161"/>
      <c r="H22" s="161"/>
      <c r="I22" s="403">
        <f t="shared" si="30"/>
        <v>0</v>
      </c>
      <c r="J22" s="194">
        <f t="shared" si="31"/>
        <v>0</v>
      </c>
      <c r="K22" s="194">
        <f t="shared" si="32"/>
        <v>0</v>
      </c>
      <c r="L22" s="161"/>
      <c r="M22" s="161"/>
      <c r="N22" s="161"/>
      <c r="O22" s="403">
        <f t="shared" si="33"/>
        <v>0</v>
      </c>
      <c r="P22" s="194">
        <f t="shared" si="34"/>
        <v>0</v>
      </c>
      <c r="Q22" s="194">
        <f t="shared" si="35"/>
        <v>0</v>
      </c>
      <c r="R22" s="161"/>
      <c r="S22" s="161"/>
      <c r="T22" s="161"/>
      <c r="U22" s="403">
        <f t="shared" si="36"/>
        <v>0</v>
      </c>
      <c r="V22" s="194">
        <f t="shared" si="37"/>
        <v>0</v>
      </c>
      <c r="W22" s="194">
        <f t="shared" si="38"/>
        <v>0</v>
      </c>
      <c r="X22" s="161"/>
      <c r="Y22" s="161"/>
      <c r="Z22" s="161"/>
      <c r="AA22" s="403">
        <f t="shared" si="39"/>
        <v>0</v>
      </c>
      <c r="AB22" s="194">
        <f t="shared" si="40"/>
        <v>0</v>
      </c>
      <c r="AC22" s="194">
        <f t="shared" si="41"/>
        <v>0</v>
      </c>
      <c r="AD22" s="193">
        <f t="shared" si="42"/>
        <v>0</v>
      </c>
      <c r="AE22" s="193">
        <f t="shared" si="22"/>
        <v>0</v>
      </c>
      <c r="AF22" s="476">
        <f t="shared" si="43"/>
        <v>0</v>
      </c>
      <c r="AG22" s="194">
        <f t="shared" si="44"/>
        <v>0</v>
      </c>
      <c r="AH22" s="194">
        <f t="shared" si="45"/>
        <v>0</v>
      </c>
      <c r="AI22" s="457">
        <f t="shared" si="53"/>
        <v>0</v>
      </c>
      <c r="AJ22" s="457">
        <f t="shared" si="46"/>
        <v>0</v>
      </c>
      <c r="AK22" s="457">
        <f t="shared" si="54"/>
        <v>0</v>
      </c>
      <c r="AL22" s="457">
        <f t="shared" si="55"/>
        <v>0</v>
      </c>
      <c r="AM22" s="458">
        <f t="shared" si="47"/>
        <v>0</v>
      </c>
      <c r="AN22" s="458">
        <f t="shared" si="48"/>
        <v>0</v>
      </c>
      <c r="AO22" s="458">
        <f t="shared" si="49"/>
        <v>0</v>
      </c>
      <c r="AP22" s="458">
        <f t="shared" si="56"/>
        <v>0</v>
      </c>
      <c r="AQ22" s="458">
        <f t="shared" si="19"/>
        <v>0</v>
      </c>
      <c r="AR22" s="458">
        <f t="shared" si="24"/>
        <v>0</v>
      </c>
      <c r="AS22" s="458">
        <f t="shared" si="50"/>
        <v>0</v>
      </c>
      <c r="AT22" s="458">
        <f t="shared" si="51"/>
        <v>0</v>
      </c>
      <c r="AU22" s="458">
        <f t="shared" si="57"/>
        <v>0</v>
      </c>
      <c r="AV22" s="458">
        <f t="shared" si="52"/>
        <v>0</v>
      </c>
      <c r="AW22" s="458">
        <f t="shared" si="58"/>
        <v>0</v>
      </c>
      <c r="AX22" s="459">
        <f t="shared" si="59"/>
        <v>0</v>
      </c>
      <c r="AY22" s="460">
        <f t="shared" si="60"/>
        <v>0</v>
      </c>
      <c r="BA22" s="154" t="s">
        <v>100</v>
      </c>
    </row>
    <row r="23" spans="1:53" s="31" customFormat="1" ht="11.25" x14ac:dyDescent="0.2">
      <c r="A23" s="32">
        <f>+IF(OR(AM23&gt;0,AR23&gt;0,AX23&gt;0),MAX(A$12:A22)+1,0)</f>
        <v>0</v>
      </c>
      <c r="B23" s="599"/>
      <c r="C23" s="144" t="s">
        <v>41</v>
      </c>
      <c r="D23" s="141">
        <v>4.8099999999999996</v>
      </c>
      <c r="E23" s="161"/>
      <c r="F23" s="161"/>
      <c r="G23" s="161"/>
      <c r="H23" s="161"/>
      <c r="I23" s="403">
        <f t="shared" si="30"/>
        <v>0</v>
      </c>
      <c r="J23" s="194">
        <f t="shared" si="31"/>
        <v>0</v>
      </c>
      <c r="K23" s="194">
        <f t="shared" si="32"/>
        <v>0</v>
      </c>
      <c r="L23" s="161"/>
      <c r="M23" s="161"/>
      <c r="N23" s="161"/>
      <c r="O23" s="403">
        <f t="shared" si="33"/>
        <v>0</v>
      </c>
      <c r="P23" s="194">
        <f t="shared" si="34"/>
        <v>0</v>
      </c>
      <c r="Q23" s="194">
        <f t="shared" si="35"/>
        <v>0</v>
      </c>
      <c r="R23" s="161"/>
      <c r="S23" s="161"/>
      <c r="T23" s="161"/>
      <c r="U23" s="403">
        <f t="shared" si="36"/>
        <v>0</v>
      </c>
      <c r="V23" s="194">
        <f t="shared" si="37"/>
        <v>0</v>
      </c>
      <c r="W23" s="194">
        <f t="shared" si="38"/>
        <v>0</v>
      </c>
      <c r="X23" s="161"/>
      <c r="Y23" s="161"/>
      <c r="Z23" s="161"/>
      <c r="AA23" s="403">
        <f t="shared" si="39"/>
        <v>0</v>
      </c>
      <c r="AB23" s="194">
        <f t="shared" si="40"/>
        <v>0</v>
      </c>
      <c r="AC23" s="194">
        <f t="shared" si="41"/>
        <v>0</v>
      </c>
      <c r="AD23" s="193">
        <f t="shared" si="42"/>
        <v>0</v>
      </c>
      <c r="AE23" s="193">
        <f t="shared" si="22"/>
        <v>0</v>
      </c>
      <c r="AF23" s="476">
        <f t="shared" si="43"/>
        <v>0</v>
      </c>
      <c r="AG23" s="194">
        <f t="shared" si="44"/>
        <v>0</v>
      </c>
      <c r="AH23" s="194">
        <f t="shared" si="45"/>
        <v>0</v>
      </c>
      <c r="AI23" s="457">
        <f t="shared" si="53"/>
        <v>0</v>
      </c>
      <c r="AJ23" s="457">
        <f t="shared" si="46"/>
        <v>0</v>
      </c>
      <c r="AK23" s="457">
        <f t="shared" si="54"/>
        <v>0</v>
      </c>
      <c r="AL23" s="457">
        <f t="shared" si="55"/>
        <v>0</v>
      </c>
      <c r="AM23" s="458">
        <f t="shared" si="47"/>
        <v>0</v>
      </c>
      <c r="AN23" s="458">
        <f t="shared" si="48"/>
        <v>0</v>
      </c>
      <c r="AO23" s="458">
        <f t="shared" si="49"/>
        <v>0</v>
      </c>
      <c r="AP23" s="458">
        <f t="shared" si="56"/>
        <v>0</v>
      </c>
      <c r="AQ23" s="458">
        <f t="shared" si="19"/>
        <v>0</v>
      </c>
      <c r="AR23" s="458">
        <f t="shared" si="24"/>
        <v>0</v>
      </c>
      <c r="AS23" s="458">
        <f t="shared" si="50"/>
        <v>0</v>
      </c>
      <c r="AT23" s="458">
        <f t="shared" si="51"/>
        <v>0</v>
      </c>
      <c r="AU23" s="458">
        <f t="shared" si="57"/>
        <v>0</v>
      </c>
      <c r="AV23" s="458">
        <f t="shared" si="52"/>
        <v>0</v>
      </c>
      <c r="AW23" s="458">
        <f t="shared" si="58"/>
        <v>0</v>
      </c>
      <c r="AX23" s="459">
        <f t="shared" si="59"/>
        <v>0</v>
      </c>
      <c r="AY23" s="460">
        <f t="shared" si="60"/>
        <v>0</v>
      </c>
      <c r="BA23" s="154" t="s">
        <v>100</v>
      </c>
    </row>
    <row r="24" spans="1:53" s="31" customFormat="1" ht="11.25" x14ac:dyDescent="0.2">
      <c r="A24" s="32">
        <f>+IF(OR(AM24&gt;0,AR24&gt;0,AX24&gt;0),MAX(A$12:A23)+1,0)</f>
        <v>0</v>
      </c>
      <c r="B24" s="599"/>
      <c r="C24" s="144" t="s">
        <v>369</v>
      </c>
      <c r="D24" s="141">
        <v>4.58</v>
      </c>
      <c r="E24" s="161"/>
      <c r="F24" s="161"/>
      <c r="G24" s="161"/>
      <c r="H24" s="161"/>
      <c r="I24" s="403">
        <f t="shared" si="30"/>
        <v>0</v>
      </c>
      <c r="J24" s="194">
        <f t="shared" si="31"/>
        <v>0</v>
      </c>
      <c r="K24" s="194">
        <f t="shared" si="32"/>
        <v>0</v>
      </c>
      <c r="L24" s="161"/>
      <c r="M24" s="161"/>
      <c r="N24" s="161"/>
      <c r="O24" s="403">
        <f t="shared" si="33"/>
        <v>0</v>
      </c>
      <c r="P24" s="194">
        <f t="shared" si="34"/>
        <v>0</v>
      </c>
      <c r="Q24" s="194">
        <f t="shared" si="35"/>
        <v>0</v>
      </c>
      <c r="R24" s="161"/>
      <c r="S24" s="161"/>
      <c r="T24" s="161"/>
      <c r="U24" s="403">
        <f t="shared" si="36"/>
        <v>0</v>
      </c>
      <c r="V24" s="194">
        <f t="shared" si="37"/>
        <v>0</v>
      </c>
      <c r="W24" s="194">
        <f t="shared" si="38"/>
        <v>0</v>
      </c>
      <c r="X24" s="161"/>
      <c r="Y24" s="161"/>
      <c r="Z24" s="161"/>
      <c r="AA24" s="403">
        <f t="shared" si="39"/>
        <v>0</v>
      </c>
      <c r="AB24" s="194">
        <f t="shared" si="40"/>
        <v>0</v>
      </c>
      <c r="AC24" s="194">
        <f t="shared" si="41"/>
        <v>0</v>
      </c>
      <c r="AD24" s="193">
        <f t="shared" si="42"/>
        <v>0</v>
      </c>
      <c r="AE24" s="193">
        <f t="shared" si="22"/>
        <v>0</v>
      </c>
      <c r="AF24" s="476">
        <f t="shared" si="43"/>
        <v>0</v>
      </c>
      <c r="AG24" s="194">
        <f t="shared" si="44"/>
        <v>0</v>
      </c>
      <c r="AH24" s="194">
        <f t="shared" si="45"/>
        <v>0</v>
      </c>
      <c r="AI24" s="457">
        <f t="shared" si="53"/>
        <v>0</v>
      </c>
      <c r="AJ24" s="457">
        <f t="shared" si="46"/>
        <v>0</v>
      </c>
      <c r="AK24" s="457">
        <f t="shared" si="54"/>
        <v>0</v>
      </c>
      <c r="AL24" s="457">
        <f t="shared" si="55"/>
        <v>0</v>
      </c>
      <c r="AM24" s="458">
        <f t="shared" si="47"/>
        <v>0</v>
      </c>
      <c r="AN24" s="458">
        <f t="shared" si="48"/>
        <v>0</v>
      </c>
      <c r="AO24" s="458">
        <f t="shared" si="49"/>
        <v>0</v>
      </c>
      <c r="AP24" s="458">
        <f t="shared" si="56"/>
        <v>0</v>
      </c>
      <c r="AQ24" s="458">
        <f t="shared" si="19"/>
        <v>0</v>
      </c>
      <c r="AR24" s="458">
        <f t="shared" si="24"/>
        <v>0</v>
      </c>
      <c r="AS24" s="458">
        <f t="shared" si="50"/>
        <v>0</v>
      </c>
      <c r="AT24" s="458">
        <f t="shared" si="51"/>
        <v>0</v>
      </c>
      <c r="AU24" s="458">
        <f t="shared" si="57"/>
        <v>0</v>
      </c>
      <c r="AV24" s="458">
        <f t="shared" si="52"/>
        <v>0</v>
      </c>
      <c r="AW24" s="458">
        <f t="shared" si="58"/>
        <v>0</v>
      </c>
      <c r="AX24" s="459">
        <f t="shared" si="59"/>
        <v>0</v>
      </c>
      <c r="AY24" s="460">
        <f t="shared" si="60"/>
        <v>0</v>
      </c>
      <c r="BA24" s="154" t="s">
        <v>100</v>
      </c>
    </row>
    <row r="25" spans="1:53" s="31" customFormat="1" ht="11.25" x14ac:dyDescent="0.2">
      <c r="A25" s="32">
        <f>+IF(OR(AM25&gt;0,AR25&gt;0,AX25&gt;0),MAX(A$12:A24)+1,0)</f>
        <v>0</v>
      </c>
      <c r="B25" s="599"/>
      <c r="C25" s="144" t="s">
        <v>40</v>
      </c>
      <c r="D25" s="141">
        <v>4.3600000000000003</v>
      </c>
      <c r="E25" s="161"/>
      <c r="F25" s="161"/>
      <c r="G25" s="161"/>
      <c r="H25" s="161"/>
      <c r="I25" s="403">
        <f t="shared" si="30"/>
        <v>0</v>
      </c>
      <c r="J25" s="194">
        <f t="shared" si="31"/>
        <v>0</v>
      </c>
      <c r="K25" s="194">
        <f t="shared" si="32"/>
        <v>0</v>
      </c>
      <c r="L25" s="161"/>
      <c r="M25" s="161"/>
      <c r="N25" s="161"/>
      <c r="O25" s="403">
        <f t="shared" si="33"/>
        <v>0</v>
      </c>
      <c r="P25" s="194">
        <f t="shared" si="34"/>
        <v>0</v>
      </c>
      <c r="Q25" s="194">
        <f t="shared" si="35"/>
        <v>0</v>
      </c>
      <c r="R25" s="161"/>
      <c r="S25" s="161"/>
      <c r="T25" s="161"/>
      <c r="U25" s="403">
        <f t="shared" si="36"/>
        <v>0</v>
      </c>
      <c r="V25" s="194">
        <f t="shared" si="37"/>
        <v>0</v>
      </c>
      <c r="W25" s="194">
        <f t="shared" si="38"/>
        <v>0</v>
      </c>
      <c r="X25" s="161"/>
      <c r="Y25" s="161"/>
      <c r="Z25" s="161"/>
      <c r="AA25" s="403">
        <f t="shared" si="39"/>
        <v>0</v>
      </c>
      <c r="AB25" s="194">
        <f t="shared" si="40"/>
        <v>0</v>
      </c>
      <c r="AC25" s="194">
        <f t="shared" si="41"/>
        <v>0</v>
      </c>
      <c r="AD25" s="193">
        <f t="shared" si="42"/>
        <v>0</v>
      </c>
      <c r="AE25" s="193">
        <f t="shared" si="22"/>
        <v>0</v>
      </c>
      <c r="AF25" s="476">
        <f t="shared" si="43"/>
        <v>0</v>
      </c>
      <c r="AG25" s="194">
        <f t="shared" si="44"/>
        <v>0</v>
      </c>
      <c r="AH25" s="194">
        <f t="shared" si="45"/>
        <v>0</v>
      </c>
      <c r="AI25" s="457">
        <f t="shared" si="53"/>
        <v>0</v>
      </c>
      <c r="AJ25" s="457">
        <f t="shared" si="46"/>
        <v>0</v>
      </c>
      <c r="AK25" s="457">
        <f t="shared" si="54"/>
        <v>0</v>
      </c>
      <c r="AL25" s="457">
        <f t="shared" si="55"/>
        <v>0</v>
      </c>
      <c r="AM25" s="458">
        <f t="shared" si="47"/>
        <v>0</v>
      </c>
      <c r="AN25" s="458">
        <f t="shared" si="48"/>
        <v>0</v>
      </c>
      <c r="AO25" s="458">
        <f t="shared" si="49"/>
        <v>0</v>
      </c>
      <c r="AP25" s="458">
        <f t="shared" si="56"/>
        <v>0</v>
      </c>
      <c r="AQ25" s="458">
        <f t="shared" si="19"/>
        <v>0</v>
      </c>
      <c r="AR25" s="458">
        <f t="shared" si="24"/>
        <v>0</v>
      </c>
      <c r="AS25" s="458">
        <f t="shared" si="50"/>
        <v>0</v>
      </c>
      <c r="AT25" s="458">
        <f t="shared" si="51"/>
        <v>0</v>
      </c>
      <c r="AU25" s="458">
        <f t="shared" si="57"/>
        <v>0</v>
      </c>
      <c r="AV25" s="458">
        <f t="shared" si="52"/>
        <v>0</v>
      </c>
      <c r="AW25" s="458">
        <f t="shared" si="58"/>
        <v>0</v>
      </c>
      <c r="AX25" s="459">
        <f t="shared" si="59"/>
        <v>0</v>
      </c>
      <c r="AY25" s="460">
        <f t="shared" si="60"/>
        <v>0</v>
      </c>
      <c r="BA25" s="154" t="s">
        <v>100</v>
      </c>
    </row>
    <row r="26" spans="1:53" s="31" customFormat="1" ht="11.25" x14ac:dyDescent="0.2">
      <c r="A26" s="32">
        <f>+IF(OR(AM26&gt;0,AR26&gt;0,AX26&gt;0),MAX(A$12:A25)+1,0)</f>
        <v>0</v>
      </c>
      <c r="B26" s="599"/>
      <c r="C26" s="144" t="s">
        <v>39</v>
      </c>
      <c r="D26" s="141">
        <v>4.1500000000000004</v>
      </c>
      <c r="E26" s="161"/>
      <c r="F26" s="161"/>
      <c r="G26" s="161"/>
      <c r="H26" s="161"/>
      <c r="I26" s="403">
        <f>+F26+G26-H26</f>
        <v>0</v>
      </c>
      <c r="J26" s="194">
        <f>+D26*F26</f>
        <v>0</v>
      </c>
      <c r="K26" s="194">
        <f>+D26*I26</f>
        <v>0</v>
      </c>
      <c r="L26" s="161"/>
      <c r="M26" s="161"/>
      <c r="N26" s="161"/>
      <c r="O26" s="403">
        <f>+L26+M26-N26</f>
        <v>0</v>
      </c>
      <c r="P26" s="194">
        <f t="shared" si="34"/>
        <v>0</v>
      </c>
      <c r="Q26" s="194">
        <f t="shared" si="35"/>
        <v>0</v>
      </c>
      <c r="R26" s="161"/>
      <c r="S26" s="161"/>
      <c r="T26" s="161"/>
      <c r="U26" s="403">
        <f>+R26+S26-T26</f>
        <v>0</v>
      </c>
      <c r="V26" s="194">
        <f>+$D26*R26</f>
        <v>0</v>
      </c>
      <c r="W26" s="194">
        <f>+$D26*U26</f>
        <v>0</v>
      </c>
      <c r="X26" s="161"/>
      <c r="Y26" s="161"/>
      <c r="Z26" s="161"/>
      <c r="AA26" s="403">
        <f>+X26+Y26-Z26</f>
        <v>0</v>
      </c>
      <c r="AB26" s="194">
        <f>+$D26*X26</f>
        <v>0</v>
      </c>
      <c r="AC26" s="194">
        <f>+$D26*AA26</f>
        <v>0</v>
      </c>
      <c r="AD26" s="193">
        <f>+L26+R26+X26</f>
        <v>0</v>
      </c>
      <c r="AE26" s="193">
        <f>+M26+S26+Y26</f>
        <v>0</v>
      </c>
      <c r="AF26" s="476">
        <f>+N26+T26+Z26</f>
        <v>0</v>
      </c>
      <c r="AG26" s="194">
        <f>+P26+V26+AB26</f>
        <v>0</v>
      </c>
      <c r="AH26" s="194">
        <f>+Q26+W26+AC26</f>
        <v>0</v>
      </c>
      <c r="AI26" s="457">
        <f t="shared" si="53"/>
        <v>0</v>
      </c>
      <c r="AJ26" s="457">
        <f t="shared" si="46"/>
        <v>0</v>
      </c>
      <c r="AK26" s="457">
        <f t="shared" si="54"/>
        <v>0</v>
      </c>
      <c r="AL26" s="457">
        <f>+IF(AK26=0,0,((AK26/(F26+AD26))-$AJ$4)/$AL$11*(F26+AD26))</f>
        <v>0</v>
      </c>
      <c r="AM26" s="458">
        <f t="shared" si="47"/>
        <v>0</v>
      </c>
      <c r="AN26" s="458">
        <f t="shared" si="48"/>
        <v>0</v>
      </c>
      <c r="AO26" s="458">
        <f t="shared" si="49"/>
        <v>0</v>
      </c>
      <c r="AP26" s="458">
        <f t="shared" si="56"/>
        <v>0</v>
      </c>
      <c r="AQ26" s="458">
        <f t="shared" si="19"/>
        <v>0</v>
      </c>
      <c r="AR26" s="458">
        <f t="shared" si="24"/>
        <v>0</v>
      </c>
      <c r="AS26" s="458">
        <f t="shared" si="50"/>
        <v>0</v>
      </c>
      <c r="AT26" s="458">
        <f t="shared" si="51"/>
        <v>0</v>
      </c>
      <c r="AU26" s="458">
        <f t="shared" si="57"/>
        <v>0</v>
      </c>
      <c r="AV26" s="458">
        <f t="shared" si="52"/>
        <v>0</v>
      </c>
      <c r="AW26" s="458">
        <f t="shared" si="58"/>
        <v>0</v>
      </c>
      <c r="AX26" s="459">
        <f t="shared" si="59"/>
        <v>0</v>
      </c>
      <c r="AY26" s="460">
        <f t="shared" si="60"/>
        <v>0</v>
      </c>
      <c r="BA26" s="154" t="s">
        <v>100</v>
      </c>
    </row>
    <row r="27" spans="1:53" s="31" customFormat="1" ht="11.25" x14ac:dyDescent="0.2">
      <c r="A27" s="32">
        <f>+IF(OR(AM27&gt;0,AR27&gt;0,AX27&gt;0),MAX(A$12:A26)+1,0)</f>
        <v>0</v>
      </c>
      <c r="B27" s="599"/>
      <c r="C27" s="144" t="s">
        <v>38</v>
      </c>
      <c r="D27" s="141">
        <v>3.96</v>
      </c>
      <c r="E27" s="161"/>
      <c r="F27" s="161"/>
      <c r="G27" s="161"/>
      <c r="H27" s="161"/>
      <c r="I27" s="403">
        <f t="shared" si="30"/>
        <v>0</v>
      </c>
      <c r="J27" s="194">
        <f t="shared" si="31"/>
        <v>0</v>
      </c>
      <c r="K27" s="194">
        <f t="shared" si="32"/>
        <v>0</v>
      </c>
      <c r="L27" s="161"/>
      <c r="M27" s="161"/>
      <c r="N27" s="161"/>
      <c r="O27" s="403">
        <f t="shared" si="33"/>
        <v>0</v>
      </c>
      <c r="P27" s="194">
        <f t="shared" si="34"/>
        <v>0</v>
      </c>
      <c r="Q27" s="194">
        <f t="shared" si="35"/>
        <v>0</v>
      </c>
      <c r="R27" s="161"/>
      <c r="S27" s="161"/>
      <c r="T27" s="161"/>
      <c r="U27" s="403">
        <f t="shared" si="36"/>
        <v>0</v>
      </c>
      <c r="V27" s="194">
        <f t="shared" si="37"/>
        <v>0</v>
      </c>
      <c r="W27" s="194">
        <f t="shared" si="38"/>
        <v>0</v>
      </c>
      <c r="X27" s="161"/>
      <c r="Y27" s="161"/>
      <c r="Z27" s="161"/>
      <c r="AA27" s="403">
        <f t="shared" si="39"/>
        <v>0</v>
      </c>
      <c r="AB27" s="194">
        <f t="shared" si="40"/>
        <v>0</v>
      </c>
      <c r="AC27" s="194">
        <f t="shared" si="41"/>
        <v>0</v>
      </c>
      <c r="AD27" s="193">
        <f t="shared" si="42"/>
        <v>0</v>
      </c>
      <c r="AE27" s="193">
        <f t="shared" si="22"/>
        <v>0</v>
      </c>
      <c r="AF27" s="476">
        <f t="shared" si="43"/>
        <v>0</v>
      </c>
      <c r="AG27" s="194">
        <f t="shared" si="44"/>
        <v>0</v>
      </c>
      <c r="AH27" s="194">
        <f t="shared" si="45"/>
        <v>0</v>
      </c>
      <c r="AI27" s="457">
        <f t="shared" si="53"/>
        <v>0</v>
      </c>
      <c r="AJ27" s="457">
        <f t="shared" si="46"/>
        <v>0</v>
      </c>
      <c r="AK27" s="457">
        <f t="shared" si="54"/>
        <v>0</v>
      </c>
      <c r="AL27" s="457">
        <f t="shared" si="55"/>
        <v>0</v>
      </c>
      <c r="AM27" s="458">
        <f t="shared" si="47"/>
        <v>0</v>
      </c>
      <c r="AN27" s="458">
        <f t="shared" si="48"/>
        <v>0</v>
      </c>
      <c r="AO27" s="458">
        <f t="shared" si="49"/>
        <v>0</v>
      </c>
      <c r="AP27" s="458">
        <f t="shared" si="56"/>
        <v>0</v>
      </c>
      <c r="AQ27" s="458">
        <f t="shared" si="19"/>
        <v>0</v>
      </c>
      <c r="AR27" s="458">
        <f t="shared" si="24"/>
        <v>0</v>
      </c>
      <c r="AS27" s="458">
        <f t="shared" si="50"/>
        <v>0</v>
      </c>
      <c r="AT27" s="458">
        <f t="shared" si="51"/>
        <v>0</v>
      </c>
      <c r="AU27" s="458">
        <f t="shared" si="57"/>
        <v>0</v>
      </c>
      <c r="AV27" s="458">
        <f t="shared" si="52"/>
        <v>0</v>
      </c>
      <c r="AW27" s="458">
        <f t="shared" si="58"/>
        <v>0</v>
      </c>
      <c r="AX27" s="459">
        <f t="shared" si="59"/>
        <v>0</v>
      </c>
      <c r="AY27" s="460">
        <f t="shared" si="60"/>
        <v>0</v>
      </c>
      <c r="BA27" s="154" t="s">
        <v>100</v>
      </c>
    </row>
    <row r="28" spans="1:53" s="33" customFormat="1" ht="9.75" x14ac:dyDescent="0.2">
      <c r="A28" s="32"/>
      <c r="B28" s="145"/>
      <c r="C28" s="247" t="s">
        <v>37</v>
      </c>
      <c r="D28" s="247"/>
      <c r="E28" s="245">
        <f t="shared" ref="E28:K28" si="61">SUM(E20:E27)</f>
        <v>0</v>
      </c>
      <c r="F28" s="245">
        <f t="shared" si="61"/>
        <v>0</v>
      </c>
      <c r="G28" s="245">
        <f t="shared" si="61"/>
        <v>0</v>
      </c>
      <c r="H28" s="245">
        <f t="shared" si="61"/>
        <v>0</v>
      </c>
      <c r="I28" s="404">
        <f t="shared" si="61"/>
        <v>0</v>
      </c>
      <c r="J28" s="245">
        <f t="shared" si="61"/>
        <v>0</v>
      </c>
      <c r="K28" s="245">
        <f t="shared" si="61"/>
        <v>0</v>
      </c>
      <c r="L28" s="245">
        <f t="shared" ref="L28:Q28" si="62">SUM(L20:L27)</f>
        <v>0</v>
      </c>
      <c r="M28" s="245">
        <f t="shared" si="62"/>
        <v>0</v>
      </c>
      <c r="N28" s="245">
        <f t="shared" si="62"/>
        <v>0</v>
      </c>
      <c r="O28" s="404">
        <f t="shared" si="62"/>
        <v>0</v>
      </c>
      <c r="P28" s="245">
        <f t="shared" si="62"/>
        <v>0</v>
      </c>
      <c r="Q28" s="245">
        <f t="shared" si="62"/>
        <v>0</v>
      </c>
      <c r="R28" s="245">
        <f t="shared" ref="R28:W28" si="63">SUM(R20:R27)</f>
        <v>0</v>
      </c>
      <c r="S28" s="245">
        <f t="shared" si="63"/>
        <v>0</v>
      </c>
      <c r="T28" s="245">
        <f t="shared" si="63"/>
        <v>0</v>
      </c>
      <c r="U28" s="404">
        <f t="shared" si="63"/>
        <v>0</v>
      </c>
      <c r="V28" s="245">
        <f t="shared" si="63"/>
        <v>0</v>
      </c>
      <c r="W28" s="245">
        <f t="shared" si="63"/>
        <v>0</v>
      </c>
      <c r="X28" s="245">
        <f t="shared" ref="X28:AC28" si="64">SUM(X20:X27)</f>
        <v>0</v>
      </c>
      <c r="Y28" s="245">
        <f t="shared" si="64"/>
        <v>0</v>
      </c>
      <c r="Z28" s="245">
        <f t="shared" si="64"/>
        <v>0</v>
      </c>
      <c r="AA28" s="404">
        <f t="shared" si="64"/>
        <v>0</v>
      </c>
      <c r="AB28" s="245">
        <f t="shared" si="64"/>
        <v>0</v>
      </c>
      <c r="AC28" s="245">
        <f t="shared" si="64"/>
        <v>0</v>
      </c>
      <c r="AD28" s="245">
        <f>SUM(AD20:AD27)</f>
        <v>0</v>
      </c>
      <c r="AE28" s="245">
        <f>SUM(AE20:AE27)</f>
        <v>0</v>
      </c>
      <c r="AF28" s="245">
        <f>SUM(AF20:AF27)</f>
        <v>0</v>
      </c>
      <c r="AG28" s="245">
        <f>SUM(AG20:AG27)</f>
        <v>0</v>
      </c>
      <c r="AH28" s="245">
        <f>SUM(AH20:AH27)</f>
        <v>0</v>
      </c>
      <c r="AI28" s="461">
        <f>+SUM(AI20:AI27)</f>
        <v>0</v>
      </c>
      <c r="AJ28" s="461">
        <f>+SUM(AJ20:AJ27)</f>
        <v>0</v>
      </c>
      <c r="AK28" s="461">
        <f t="shared" ref="AK28:AY28" si="65">+SUM(AK20:AK27)</f>
        <v>0</v>
      </c>
      <c r="AL28" s="461">
        <f t="shared" si="65"/>
        <v>0</v>
      </c>
      <c r="AM28" s="462">
        <f t="shared" si="65"/>
        <v>0</v>
      </c>
      <c r="AN28" s="462">
        <f t="shared" si="65"/>
        <v>0</v>
      </c>
      <c r="AO28" s="462">
        <f t="shared" si="65"/>
        <v>0</v>
      </c>
      <c r="AP28" s="462">
        <f t="shared" si="65"/>
        <v>0</v>
      </c>
      <c r="AQ28" s="462">
        <f t="shared" si="65"/>
        <v>0</v>
      </c>
      <c r="AR28" s="462">
        <f t="shared" si="65"/>
        <v>0</v>
      </c>
      <c r="AS28" s="462">
        <f>+SUM(AS20:AS27)</f>
        <v>0</v>
      </c>
      <c r="AT28" s="462">
        <f>+SUM(AT20:AT27)</f>
        <v>0</v>
      </c>
      <c r="AU28" s="462">
        <f>+SUM(AU20:AU27)</f>
        <v>0</v>
      </c>
      <c r="AV28" s="462">
        <f>+SUM(AV20:AV27)</f>
        <v>0</v>
      </c>
      <c r="AW28" s="462">
        <f>+SUM(AW20:AW27)</f>
        <v>0</v>
      </c>
      <c r="AX28" s="463">
        <f t="shared" si="65"/>
        <v>0</v>
      </c>
      <c r="AY28" s="464">
        <f t="shared" si="65"/>
        <v>0</v>
      </c>
      <c r="BA28" s="155"/>
    </row>
    <row r="29" spans="1:53" s="31" customFormat="1" ht="11.25" x14ac:dyDescent="0.2">
      <c r="A29" s="32">
        <f>+IF(OR(AM29&gt;0,AR29&gt;0,AX29&gt;0),MAX(A$12:A28)+1,0)</f>
        <v>0</v>
      </c>
      <c r="B29" s="599" t="s">
        <v>101</v>
      </c>
      <c r="C29" s="144" t="s">
        <v>44</v>
      </c>
      <c r="D29" s="141">
        <v>4.45</v>
      </c>
      <c r="E29" s="161"/>
      <c r="F29" s="161"/>
      <c r="G29" s="161"/>
      <c r="H29" s="161"/>
      <c r="I29" s="403">
        <f t="shared" si="30"/>
        <v>0</v>
      </c>
      <c r="J29" s="194">
        <f t="shared" ref="J29:J36" si="66">+D29*F29</f>
        <v>0</v>
      </c>
      <c r="K29" s="194">
        <f t="shared" ref="K29:K36" si="67">+D29*I29</f>
        <v>0</v>
      </c>
      <c r="L29" s="161"/>
      <c r="M29" s="161"/>
      <c r="N29" s="161"/>
      <c r="O29" s="403">
        <f t="shared" ref="O29:O36" si="68">+L29+M29-N29</f>
        <v>0</v>
      </c>
      <c r="P29" s="194">
        <f t="shared" ref="P29:P36" si="69">+$D29*L29*80%</f>
        <v>0</v>
      </c>
      <c r="Q29" s="194">
        <f t="shared" ref="Q29:Q36" si="70">+$D29*80%*O29</f>
        <v>0</v>
      </c>
      <c r="R29" s="161"/>
      <c r="S29" s="161"/>
      <c r="T29" s="161"/>
      <c r="U29" s="403">
        <f t="shared" ref="U29:U36" si="71">+R29+S29-T29</f>
        <v>0</v>
      </c>
      <c r="V29" s="194">
        <f t="shared" ref="V29:V36" si="72">+$D29*R29</f>
        <v>0</v>
      </c>
      <c r="W29" s="194">
        <f t="shared" ref="W29:W36" si="73">+$D29*U29</f>
        <v>0</v>
      </c>
      <c r="X29" s="161"/>
      <c r="Y29" s="161"/>
      <c r="Z29" s="161"/>
      <c r="AA29" s="403">
        <f t="shared" ref="AA29:AA36" si="74">+X29+Y29-Z29</f>
        <v>0</v>
      </c>
      <c r="AB29" s="194">
        <f t="shared" ref="AB29:AB36" si="75">+$D29*X29</f>
        <v>0</v>
      </c>
      <c r="AC29" s="194">
        <f t="shared" ref="AC29:AC36" si="76">+$D29*AA29</f>
        <v>0</v>
      </c>
      <c r="AD29" s="193">
        <f t="shared" ref="AD29:AD36" si="77">+L29+R29+X29</f>
        <v>0</v>
      </c>
      <c r="AE29" s="193">
        <f t="shared" si="22"/>
        <v>0</v>
      </c>
      <c r="AF29" s="476">
        <f t="shared" ref="AF29:AF36" si="78">+N29+T29+Z29</f>
        <v>0</v>
      </c>
      <c r="AG29" s="194">
        <f t="shared" ref="AG29:AG36" si="79">+P29+V29+AB29</f>
        <v>0</v>
      </c>
      <c r="AH29" s="194">
        <f t="shared" ref="AH29:AH36" si="80">+Q29+W29+AC29</f>
        <v>0</v>
      </c>
      <c r="AI29" s="457">
        <f t="shared" ref="AI29:AI36" si="81">+F29*$D29*$AK$7</f>
        <v>0</v>
      </c>
      <c r="AJ29" s="457">
        <f t="shared" ref="AJ29:AJ36" si="82">+L29*$D29*$AK$7+R29*$D29*$AK$7+X29*$D29*$AK$7</f>
        <v>0</v>
      </c>
      <c r="AK29" s="457">
        <f>+AI29+AJ29</f>
        <v>0</v>
      </c>
      <c r="AL29" s="457">
        <f t="shared" ref="AL29:AL36" si="83">+IF(AK29=0,0,((AK29/(F29+AD29))-$AJ$4)/$AL$11*(F29+AD29))</f>
        <v>0</v>
      </c>
      <c r="AM29" s="458">
        <f t="shared" ref="AM29:AM36" si="84">+AL29*AM$11</f>
        <v>0</v>
      </c>
      <c r="AN29" s="458">
        <f t="shared" ref="AN29:AN36" si="85">+$D29*G29*$AK$7</f>
        <v>0</v>
      </c>
      <c r="AO29" s="458">
        <f t="shared" ref="AO29:AO36" si="86">+M29*$D29*$AK$7+S29*$D29*$AK$7+Y29*$D29*$AK$7</f>
        <v>0</v>
      </c>
      <c r="AP29" s="458">
        <f>+AN29+AO29</f>
        <v>0</v>
      </c>
      <c r="AQ29" s="458">
        <f t="shared" si="19"/>
        <v>0</v>
      </c>
      <c r="AR29" s="458">
        <f>+AQ29*AR$11</f>
        <v>0</v>
      </c>
      <c r="AS29" s="458">
        <f t="shared" ref="AS29:AS36" si="87">+$D29*H29*$AK$7</f>
        <v>0</v>
      </c>
      <c r="AT29" s="458">
        <f t="shared" ref="AT29:AT36" si="88">+N29*$D29*$AK$7+T29*$D29*$AK$7+Z29*$D29*$AK$7</f>
        <v>0</v>
      </c>
      <c r="AU29" s="458">
        <f>+AS29+AT29</f>
        <v>0</v>
      </c>
      <c r="AV29" s="458">
        <f t="shared" ref="AV29:AV36" si="89">+IF(AU29=0,0,((AU29/(H29+AF29))-$AJ$4)/$AL$11*(H29+AF29))</f>
        <v>0</v>
      </c>
      <c r="AW29" s="458">
        <f>+AV29*AW$11</f>
        <v>0</v>
      </c>
      <c r="AX29" s="459">
        <f>+AR29+AM29-AW29</f>
        <v>0</v>
      </c>
      <c r="AY29" s="460">
        <f>+AX29*AY$11</f>
        <v>0</v>
      </c>
      <c r="BA29" s="154" t="s">
        <v>101</v>
      </c>
    </row>
    <row r="30" spans="1:53" s="31" customFormat="1" ht="11.25" x14ac:dyDescent="0.2">
      <c r="A30" s="32">
        <f>+IF(OR(AM30&gt;0,AR30&gt;0,AX30&gt;0),MAX(A$12:A29)+1,0)</f>
        <v>0</v>
      </c>
      <c r="B30" s="599"/>
      <c r="C30" s="144" t="s">
        <v>43</v>
      </c>
      <c r="D30" s="141">
        <v>4.24</v>
      </c>
      <c r="E30" s="161"/>
      <c r="F30" s="161"/>
      <c r="G30" s="161"/>
      <c r="H30" s="161"/>
      <c r="I30" s="403">
        <f t="shared" si="30"/>
        <v>0</v>
      </c>
      <c r="J30" s="194">
        <f t="shared" si="66"/>
        <v>0</v>
      </c>
      <c r="K30" s="194">
        <f t="shared" si="67"/>
        <v>0</v>
      </c>
      <c r="L30" s="161"/>
      <c r="M30" s="161"/>
      <c r="N30" s="161"/>
      <c r="O30" s="403">
        <f t="shared" si="68"/>
        <v>0</v>
      </c>
      <c r="P30" s="194">
        <f t="shared" si="69"/>
        <v>0</v>
      </c>
      <c r="Q30" s="194">
        <f t="shared" si="70"/>
        <v>0</v>
      </c>
      <c r="R30" s="161"/>
      <c r="S30" s="161"/>
      <c r="T30" s="161"/>
      <c r="U30" s="403">
        <f t="shared" si="71"/>
        <v>0</v>
      </c>
      <c r="V30" s="194">
        <f t="shared" si="72"/>
        <v>0</v>
      </c>
      <c r="W30" s="194">
        <f t="shared" si="73"/>
        <v>0</v>
      </c>
      <c r="X30" s="161"/>
      <c r="Y30" s="161"/>
      <c r="Z30" s="161"/>
      <c r="AA30" s="403">
        <f t="shared" si="74"/>
        <v>0</v>
      </c>
      <c r="AB30" s="194">
        <f t="shared" si="75"/>
        <v>0</v>
      </c>
      <c r="AC30" s="194">
        <f t="shared" si="76"/>
        <v>0</v>
      </c>
      <c r="AD30" s="193">
        <f t="shared" si="77"/>
        <v>0</v>
      </c>
      <c r="AE30" s="193">
        <f t="shared" si="22"/>
        <v>0</v>
      </c>
      <c r="AF30" s="476">
        <f t="shared" si="78"/>
        <v>0</v>
      </c>
      <c r="AG30" s="194">
        <f t="shared" si="79"/>
        <v>0</v>
      </c>
      <c r="AH30" s="194">
        <f t="shared" si="80"/>
        <v>0</v>
      </c>
      <c r="AI30" s="457">
        <f t="shared" si="81"/>
        <v>0</v>
      </c>
      <c r="AJ30" s="457">
        <f t="shared" si="82"/>
        <v>0</v>
      </c>
      <c r="AK30" s="457">
        <f t="shared" ref="AK30:AK36" si="90">+AI30+AJ30</f>
        <v>0</v>
      </c>
      <c r="AL30" s="457">
        <f t="shared" si="83"/>
        <v>0</v>
      </c>
      <c r="AM30" s="458">
        <f t="shared" si="84"/>
        <v>0</v>
      </c>
      <c r="AN30" s="458">
        <f t="shared" si="85"/>
        <v>0</v>
      </c>
      <c r="AO30" s="458">
        <f t="shared" si="86"/>
        <v>0</v>
      </c>
      <c r="AP30" s="458">
        <f t="shared" ref="AP30:AP36" si="91">+AN30+AO30</f>
        <v>0</v>
      </c>
      <c r="AQ30" s="458">
        <f t="shared" si="19"/>
        <v>0</v>
      </c>
      <c r="AR30" s="458">
        <f t="shared" ref="AR30:AR36" si="92">+AQ30*AR$11</f>
        <v>0</v>
      </c>
      <c r="AS30" s="458">
        <f t="shared" si="87"/>
        <v>0</v>
      </c>
      <c r="AT30" s="458">
        <f t="shared" si="88"/>
        <v>0</v>
      </c>
      <c r="AU30" s="458">
        <f t="shared" ref="AU30:AU36" si="93">+AS30+AT30</f>
        <v>0</v>
      </c>
      <c r="AV30" s="458">
        <f t="shared" si="89"/>
        <v>0</v>
      </c>
      <c r="AW30" s="458">
        <f t="shared" ref="AW30:AW36" si="94">+AV30*AW$11</f>
        <v>0</v>
      </c>
      <c r="AX30" s="459">
        <f t="shared" ref="AX30:AX36" si="95">+AR30+AM30-AW30</f>
        <v>0</v>
      </c>
      <c r="AY30" s="460">
        <f t="shared" ref="AY30:AY36" si="96">+AX30*AY$11</f>
        <v>0</v>
      </c>
      <c r="BA30" s="154" t="s">
        <v>101</v>
      </c>
    </row>
    <row r="31" spans="1:53" s="31" customFormat="1" ht="11.25" x14ac:dyDescent="0.2">
      <c r="A31" s="32">
        <f>+IF(OR(AM31&gt;0,AR31&gt;0,AX31&gt;0),MAX(A$12:A30)+1,0)</f>
        <v>0</v>
      </c>
      <c r="B31" s="599"/>
      <c r="C31" s="144" t="s">
        <v>42</v>
      </c>
      <c r="D31" s="141">
        <v>4.04</v>
      </c>
      <c r="E31" s="161"/>
      <c r="F31" s="161"/>
      <c r="G31" s="161"/>
      <c r="H31" s="161"/>
      <c r="I31" s="403">
        <f t="shared" si="30"/>
        <v>0</v>
      </c>
      <c r="J31" s="194">
        <f t="shared" si="66"/>
        <v>0</v>
      </c>
      <c r="K31" s="194">
        <f t="shared" si="67"/>
        <v>0</v>
      </c>
      <c r="L31" s="161"/>
      <c r="M31" s="161"/>
      <c r="N31" s="161"/>
      <c r="O31" s="403">
        <f t="shared" si="68"/>
        <v>0</v>
      </c>
      <c r="P31" s="194">
        <f t="shared" si="69"/>
        <v>0</v>
      </c>
      <c r="Q31" s="194">
        <f t="shared" si="70"/>
        <v>0</v>
      </c>
      <c r="R31" s="161"/>
      <c r="S31" s="161"/>
      <c r="T31" s="161"/>
      <c r="U31" s="403">
        <f t="shared" si="71"/>
        <v>0</v>
      </c>
      <c r="V31" s="194">
        <f t="shared" si="72"/>
        <v>0</v>
      </c>
      <c r="W31" s="194">
        <f t="shared" si="73"/>
        <v>0</v>
      </c>
      <c r="X31" s="161"/>
      <c r="Y31" s="161"/>
      <c r="Z31" s="161"/>
      <c r="AA31" s="403">
        <f t="shared" si="74"/>
        <v>0</v>
      </c>
      <c r="AB31" s="194">
        <f t="shared" si="75"/>
        <v>0</v>
      </c>
      <c r="AC31" s="194">
        <f t="shared" si="76"/>
        <v>0</v>
      </c>
      <c r="AD31" s="193">
        <f t="shared" si="77"/>
        <v>0</v>
      </c>
      <c r="AE31" s="193">
        <f t="shared" si="22"/>
        <v>0</v>
      </c>
      <c r="AF31" s="476">
        <f t="shared" si="78"/>
        <v>0</v>
      </c>
      <c r="AG31" s="194">
        <f t="shared" si="79"/>
        <v>0</v>
      </c>
      <c r="AH31" s="194">
        <f t="shared" si="80"/>
        <v>0</v>
      </c>
      <c r="AI31" s="457">
        <f t="shared" si="81"/>
        <v>0</v>
      </c>
      <c r="AJ31" s="457">
        <f t="shared" si="82"/>
        <v>0</v>
      </c>
      <c r="AK31" s="457">
        <f t="shared" si="90"/>
        <v>0</v>
      </c>
      <c r="AL31" s="457">
        <f t="shared" si="83"/>
        <v>0</v>
      </c>
      <c r="AM31" s="458">
        <f t="shared" si="84"/>
        <v>0</v>
      </c>
      <c r="AN31" s="458">
        <f t="shared" si="85"/>
        <v>0</v>
      </c>
      <c r="AO31" s="458">
        <f t="shared" si="86"/>
        <v>0</v>
      </c>
      <c r="AP31" s="458">
        <f t="shared" si="91"/>
        <v>0</v>
      </c>
      <c r="AQ31" s="458">
        <f t="shared" si="19"/>
        <v>0</v>
      </c>
      <c r="AR31" s="458">
        <f t="shared" si="92"/>
        <v>0</v>
      </c>
      <c r="AS31" s="458">
        <f t="shared" si="87"/>
        <v>0</v>
      </c>
      <c r="AT31" s="458">
        <f t="shared" si="88"/>
        <v>0</v>
      </c>
      <c r="AU31" s="458">
        <f t="shared" si="93"/>
        <v>0</v>
      </c>
      <c r="AV31" s="458">
        <f t="shared" si="89"/>
        <v>0</v>
      </c>
      <c r="AW31" s="458">
        <f t="shared" si="94"/>
        <v>0</v>
      </c>
      <c r="AX31" s="459">
        <f t="shared" si="95"/>
        <v>0</v>
      </c>
      <c r="AY31" s="460">
        <f t="shared" si="96"/>
        <v>0</v>
      </c>
      <c r="BA31" s="154" t="s">
        <v>101</v>
      </c>
    </row>
    <row r="32" spans="1:53" s="31" customFormat="1" ht="11.25" x14ac:dyDescent="0.2">
      <c r="A32" s="32">
        <f>+IF(OR(AM32&gt;0,AR32&gt;0,AX32&gt;0),MAX(A$12:A31)+1,0)</f>
        <v>0</v>
      </c>
      <c r="B32" s="599"/>
      <c r="C32" s="144" t="s">
        <v>41</v>
      </c>
      <c r="D32" s="141">
        <v>3.85</v>
      </c>
      <c r="E32" s="161"/>
      <c r="F32" s="161"/>
      <c r="G32" s="161"/>
      <c r="H32" s="161"/>
      <c r="I32" s="403">
        <f t="shared" si="30"/>
        <v>0</v>
      </c>
      <c r="J32" s="194">
        <f t="shared" si="66"/>
        <v>0</v>
      </c>
      <c r="K32" s="194">
        <f t="shared" si="67"/>
        <v>0</v>
      </c>
      <c r="L32" s="161"/>
      <c r="M32" s="161"/>
      <c r="N32" s="161"/>
      <c r="O32" s="403">
        <f t="shared" si="68"/>
        <v>0</v>
      </c>
      <c r="P32" s="194">
        <f t="shared" si="69"/>
        <v>0</v>
      </c>
      <c r="Q32" s="194">
        <f t="shared" si="70"/>
        <v>0</v>
      </c>
      <c r="R32" s="161"/>
      <c r="S32" s="161"/>
      <c r="T32" s="161"/>
      <c r="U32" s="403">
        <f t="shared" si="71"/>
        <v>0</v>
      </c>
      <c r="V32" s="194">
        <f t="shared" si="72"/>
        <v>0</v>
      </c>
      <c r="W32" s="194">
        <f t="shared" si="73"/>
        <v>0</v>
      </c>
      <c r="X32" s="161"/>
      <c r="Y32" s="161"/>
      <c r="Z32" s="161"/>
      <c r="AA32" s="403">
        <f t="shared" si="74"/>
        <v>0</v>
      </c>
      <c r="AB32" s="194">
        <f t="shared" si="75"/>
        <v>0</v>
      </c>
      <c r="AC32" s="194">
        <f t="shared" si="76"/>
        <v>0</v>
      </c>
      <c r="AD32" s="193">
        <f t="shared" si="77"/>
        <v>0</v>
      </c>
      <c r="AE32" s="193">
        <f t="shared" si="22"/>
        <v>0</v>
      </c>
      <c r="AF32" s="476">
        <f t="shared" si="78"/>
        <v>0</v>
      </c>
      <c r="AG32" s="194">
        <f t="shared" si="79"/>
        <v>0</v>
      </c>
      <c r="AH32" s="194">
        <f t="shared" si="80"/>
        <v>0</v>
      </c>
      <c r="AI32" s="457">
        <f t="shared" si="81"/>
        <v>0</v>
      </c>
      <c r="AJ32" s="457">
        <f t="shared" si="82"/>
        <v>0</v>
      </c>
      <c r="AK32" s="457">
        <f t="shared" si="90"/>
        <v>0</v>
      </c>
      <c r="AL32" s="457">
        <f t="shared" si="83"/>
        <v>0</v>
      </c>
      <c r="AM32" s="458">
        <f t="shared" si="84"/>
        <v>0</v>
      </c>
      <c r="AN32" s="458">
        <f t="shared" si="85"/>
        <v>0</v>
      </c>
      <c r="AO32" s="458">
        <f t="shared" si="86"/>
        <v>0</v>
      </c>
      <c r="AP32" s="458">
        <f t="shared" si="91"/>
        <v>0</v>
      </c>
      <c r="AQ32" s="458">
        <f t="shared" si="19"/>
        <v>0</v>
      </c>
      <c r="AR32" s="458">
        <f t="shared" si="92"/>
        <v>0</v>
      </c>
      <c r="AS32" s="458">
        <f t="shared" si="87"/>
        <v>0</v>
      </c>
      <c r="AT32" s="458">
        <f t="shared" si="88"/>
        <v>0</v>
      </c>
      <c r="AU32" s="458">
        <f t="shared" si="93"/>
        <v>0</v>
      </c>
      <c r="AV32" s="458">
        <f t="shared" si="89"/>
        <v>0</v>
      </c>
      <c r="AW32" s="458">
        <f t="shared" si="94"/>
        <v>0</v>
      </c>
      <c r="AX32" s="459">
        <f t="shared" si="95"/>
        <v>0</v>
      </c>
      <c r="AY32" s="460">
        <f t="shared" si="96"/>
        <v>0</v>
      </c>
      <c r="BA32" s="154" t="s">
        <v>101</v>
      </c>
    </row>
    <row r="33" spans="1:53" s="31" customFormat="1" ht="11.25" x14ac:dyDescent="0.2">
      <c r="A33" s="32">
        <f>+IF(OR(AM33&gt;0,AR33&gt;0,AX33&gt;0),MAX(A$12:A32)+1,0)</f>
        <v>0</v>
      </c>
      <c r="B33" s="599"/>
      <c r="C33" s="144" t="s">
        <v>369</v>
      </c>
      <c r="D33" s="141">
        <v>3.66</v>
      </c>
      <c r="E33" s="161"/>
      <c r="F33" s="161"/>
      <c r="G33" s="161"/>
      <c r="H33" s="161"/>
      <c r="I33" s="403">
        <f t="shared" si="30"/>
        <v>0</v>
      </c>
      <c r="J33" s="194">
        <f t="shared" si="66"/>
        <v>0</v>
      </c>
      <c r="K33" s="194">
        <f t="shared" si="67"/>
        <v>0</v>
      </c>
      <c r="L33" s="161"/>
      <c r="M33" s="161"/>
      <c r="N33" s="161"/>
      <c r="O33" s="403">
        <f t="shared" si="68"/>
        <v>0</v>
      </c>
      <c r="P33" s="194">
        <f t="shared" si="69"/>
        <v>0</v>
      </c>
      <c r="Q33" s="194">
        <f t="shared" si="70"/>
        <v>0</v>
      </c>
      <c r="R33" s="161"/>
      <c r="S33" s="161"/>
      <c r="T33" s="161"/>
      <c r="U33" s="403">
        <f t="shared" si="71"/>
        <v>0</v>
      </c>
      <c r="V33" s="194">
        <f t="shared" si="72"/>
        <v>0</v>
      </c>
      <c r="W33" s="194">
        <f t="shared" si="73"/>
        <v>0</v>
      </c>
      <c r="X33" s="161"/>
      <c r="Y33" s="161"/>
      <c r="Z33" s="161"/>
      <c r="AA33" s="403">
        <f t="shared" si="74"/>
        <v>0</v>
      </c>
      <c r="AB33" s="194">
        <f t="shared" si="75"/>
        <v>0</v>
      </c>
      <c r="AC33" s="194">
        <f t="shared" si="76"/>
        <v>0</v>
      </c>
      <c r="AD33" s="193">
        <f t="shared" si="77"/>
        <v>0</v>
      </c>
      <c r="AE33" s="193">
        <f t="shared" si="22"/>
        <v>0</v>
      </c>
      <c r="AF33" s="476">
        <f t="shared" si="78"/>
        <v>0</v>
      </c>
      <c r="AG33" s="194">
        <f t="shared" si="79"/>
        <v>0</v>
      </c>
      <c r="AH33" s="194">
        <f t="shared" si="80"/>
        <v>0</v>
      </c>
      <c r="AI33" s="457">
        <f t="shared" si="81"/>
        <v>0</v>
      </c>
      <c r="AJ33" s="457">
        <f t="shared" si="82"/>
        <v>0</v>
      </c>
      <c r="AK33" s="457">
        <f t="shared" si="90"/>
        <v>0</v>
      </c>
      <c r="AL33" s="457">
        <f t="shared" si="83"/>
        <v>0</v>
      </c>
      <c r="AM33" s="458">
        <f t="shared" si="84"/>
        <v>0</v>
      </c>
      <c r="AN33" s="458">
        <f t="shared" si="85"/>
        <v>0</v>
      </c>
      <c r="AO33" s="458">
        <f t="shared" si="86"/>
        <v>0</v>
      </c>
      <c r="AP33" s="458">
        <f t="shared" si="91"/>
        <v>0</v>
      </c>
      <c r="AQ33" s="458">
        <f t="shared" si="19"/>
        <v>0</v>
      </c>
      <c r="AR33" s="458">
        <f t="shared" si="92"/>
        <v>0</v>
      </c>
      <c r="AS33" s="458">
        <f t="shared" si="87"/>
        <v>0</v>
      </c>
      <c r="AT33" s="458">
        <f t="shared" si="88"/>
        <v>0</v>
      </c>
      <c r="AU33" s="458">
        <f t="shared" si="93"/>
        <v>0</v>
      </c>
      <c r="AV33" s="458">
        <f t="shared" si="89"/>
        <v>0</v>
      </c>
      <c r="AW33" s="458">
        <f t="shared" si="94"/>
        <v>0</v>
      </c>
      <c r="AX33" s="459">
        <f t="shared" si="95"/>
        <v>0</v>
      </c>
      <c r="AY33" s="460">
        <f t="shared" si="96"/>
        <v>0</v>
      </c>
      <c r="BA33" s="154" t="s">
        <v>101</v>
      </c>
    </row>
    <row r="34" spans="1:53" s="31" customFormat="1" ht="11.25" x14ac:dyDescent="0.2">
      <c r="A34" s="32">
        <f>+IF(OR(AM34&gt;0,AR34&gt;0,AX34&gt;0),MAX(A$12:A33)+1,0)</f>
        <v>0</v>
      </c>
      <c r="B34" s="599"/>
      <c r="C34" s="144" t="s">
        <v>40</v>
      </c>
      <c r="D34" s="141">
        <v>3.49</v>
      </c>
      <c r="E34" s="161"/>
      <c r="F34" s="161"/>
      <c r="G34" s="161"/>
      <c r="H34" s="161"/>
      <c r="I34" s="403">
        <f t="shared" si="30"/>
        <v>0</v>
      </c>
      <c r="J34" s="194">
        <f t="shared" si="66"/>
        <v>0</v>
      </c>
      <c r="K34" s="194">
        <f t="shared" si="67"/>
        <v>0</v>
      </c>
      <c r="L34" s="161"/>
      <c r="M34" s="161"/>
      <c r="N34" s="161"/>
      <c r="O34" s="403">
        <f t="shared" si="68"/>
        <v>0</v>
      </c>
      <c r="P34" s="194">
        <f t="shared" si="69"/>
        <v>0</v>
      </c>
      <c r="Q34" s="194">
        <f t="shared" si="70"/>
        <v>0</v>
      </c>
      <c r="R34" s="161"/>
      <c r="S34" s="161"/>
      <c r="T34" s="161"/>
      <c r="U34" s="403">
        <f t="shared" si="71"/>
        <v>0</v>
      </c>
      <c r="V34" s="194">
        <f t="shared" si="72"/>
        <v>0</v>
      </c>
      <c r="W34" s="194">
        <f t="shared" si="73"/>
        <v>0</v>
      </c>
      <c r="X34" s="161"/>
      <c r="Y34" s="161"/>
      <c r="Z34" s="161"/>
      <c r="AA34" s="403">
        <f t="shared" si="74"/>
        <v>0</v>
      </c>
      <c r="AB34" s="194">
        <f t="shared" si="75"/>
        <v>0</v>
      </c>
      <c r="AC34" s="194">
        <f t="shared" si="76"/>
        <v>0</v>
      </c>
      <c r="AD34" s="193">
        <f t="shared" si="77"/>
        <v>0</v>
      </c>
      <c r="AE34" s="193">
        <f t="shared" si="22"/>
        <v>0</v>
      </c>
      <c r="AF34" s="476">
        <f t="shared" si="78"/>
        <v>0</v>
      </c>
      <c r="AG34" s="194">
        <f t="shared" si="79"/>
        <v>0</v>
      </c>
      <c r="AH34" s="194">
        <f t="shared" si="80"/>
        <v>0</v>
      </c>
      <c r="AI34" s="457">
        <f t="shared" si="81"/>
        <v>0</v>
      </c>
      <c r="AJ34" s="457">
        <f t="shared" si="82"/>
        <v>0</v>
      </c>
      <c r="AK34" s="457">
        <f t="shared" si="90"/>
        <v>0</v>
      </c>
      <c r="AL34" s="457">
        <f t="shared" si="83"/>
        <v>0</v>
      </c>
      <c r="AM34" s="458">
        <f t="shared" si="84"/>
        <v>0</v>
      </c>
      <c r="AN34" s="458">
        <f t="shared" si="85"/>
        <v>0</v>
      </c>
      <c r="AO34" s="458">
        <f t="shared" si="86"/>
        <v>0</v>
      </c>
      <c r="AP34" s="458">
        <f t="shared" si="91"/>
        <v>0</v>
      </c>
      <c r="AQ34" s="458">
        <f t="shared" si="19"/>
        <v>0</v>
      </c>
      <c r="AR34" s="458">
        <f t="shared" si="92"/>
        <v>0</v>
      </c>
      <c r="AS34" s="458">
        <f t="shared" si="87"/>
        <v>0</v>
      </c>
      <c r="AT34" s="458">
        <f t="shared" si="88"/>
        <v>0</v>
      </c>
      <c r="AU34" s="458">
        <f t="shared" si="93"/>
        <v>0</v>
      </c>
      <c r="AV34" s="458">
        <f t="shared" si="89"/>
        <v>0</v>
      </c>
      <c r="AW34" s="458">
        <f t="shared" si="94"/>
        <v>0</v>
      </c>
      <c r="AX34" s="459">
        <f t="shared" si="95"/>
        <v>0</v>
      </c>
      <c r="AY34" s="460">
        <f t="shared" si="96"/>
        <v>0</v>
      </c>
      <c r="BA34" s="154" t="s">
        <v>101</v>
      </c>
    </row>
    <row r="35" spans="1:53" s="31" customFormat="1" ht="11.25" x14ac:dyDescent="0.2">
      <c r="A35" s="32">
        <f>+IF(OR(AM35&gt;0,AR35&gt;0,AX35&gt;0),MAX(A$12:A34)+1,0)</f>
        <v>0</v>
      </c>
      <c r="B35" s="599"/>
      <c r="C35" s="144" t="s">
        <v>39</v>
      </c>
      <c r="D35" s="141">
        <v>3.32</v>
      </c>
      <c r="E35" s="161"/>
      <c r="F35" s="161"/>
      <c r="G35" s="161"/>
      <c r="H35" s="161"/>
      <c r="I35" s="403">
        <f t="shared" si="30"/>
        <v>0</v>
      </c>
      <c r="J35" s="194">
        <f t="shared" si="66"/>
        <v>0</v>
      </c>
      <c r="K35" s="194">
        <f t="shared" si="67"/>
        <v>0</v>
      </c>
      <c r="L35" s="161"/>
      <c r="M35" s="161"/>
      <c r="N35" s="161"/>
      <c r="O35" s="403">
        <f t="shared" si="68"/>
        <v>0</v>
      </c>
      <c r="P35" s="194">
        <f t="shared" si="69"/>
        <v>0</v>
      </c>
      <c r="Q35" s="194">
        <f t="shared" si="70"/>
        <v>0</v>
      </c>
      <c r="R35" s="161"/>
      <c r="S35" s="161"/>
      <c r="T35" s="161"/>
      <c r="U35" s="403">
        <f t="shared" si="71"/>
        <v>0</v>
      </c>
      <c r="V35" s="194">
        <f t="shared" si="72"/>
        <v>0</v>
      </c>
      <c r="W35" s="194">
        <f t="shared" si="73"/>
        <v>0</v>
      </c>
      <c r="X35" s="161"/>
      <c r="Y35" s="161"/>
      <c r="Z35" s="161"/>
      <c r="AA35" s="403">
        <f t="shared" si="74"/>
        <v>0</v>
      </c>
      <c r="AB35" s="194">
        <f t="shared" si="75"/>
        <v>0</v>
      </c>
      <c r="AC35" s="194">
        <f t="shared" si="76"/>
        <v>0</v>
      </c>
      <c r="AD35" s="193">
        <f t="shared" si="77"/>
        <v>0</v>
      </c>
      <c r="AE35" s="193">
        <f t="shared" si="22"/>
        <v>0</v>
      </c>
      <c r="AF35" s="476">
        <f t="shared" si="78"/>
        <v>0</v>
      </c>
      <c r="AG35" s="194">
        <f t="shared" si="79"/>
        <v>0</v>
      </c>
      <c r="AH35" s="194">
        <f t="shared" si="80"/>
        <v>0</v>
      </c>
      <c r="AI35" s="457">
        <f t="shared" si="81"/>
        <v>0</v>
      </c>
      <c r="AJ35" s="457">
        <f t="shared" si="82"/>
        <v>0</v>
      </c>
      <c r="AK35" s="457">
        <f t="shared" si="90"/>
        <v>0</v>
      </c>
      <c r="AL35" s="457">
        <f t="shared" si="83"/>
        <v>0</v>
      </c>
      <c r="AM35" s="458">
        <f t="shared" si="84"/>
        <v>0</v>
      </c>
      <c r="AN35" s="458">
        <f t="shared" si="85"/>
        <v>0</v>
      </c>
      <c r="AO35" s="458">
        <f t="shared" si="86"/>
        <v>0</v>
      </c>
      <c r="AP35" s="458">
        <f t="shared" si="91"/>
        <v>0</v>
      </c>
      <c r="AQ35" s="458">
        <f t="shared" si="19"/>
        <v>0</v>
      </c>
      <c r="AR35" s="458">
        <f t="shared" si="92"/>
        <v>0</v>
      </c>
      <c r="AS35" s="458">
        <f t="shared" si="87"/>
        <v>0</v>
      </c>
      <c r="AT35" s="458">
        <f t="shared" si="88"/>
        <v>0</v>
      </c>
      <c r="AU35" s="458">
        <f t="shared" si="93"/>
        <v>0</v>
      </c>
      <c r="AV35" s="458">
        <f t="shared" si="89"/>
        <v>0</v>
      </c>
      <c r="AW35" s="458">
        <f t="shared" si="94"/>
        <v>0</v>
      </c>
      <c r="AX35" s="459">
        <f t="shared" si="95"/>
        <v>0</v>
      </c>
      <c r="AY35" s="460">
        <f t="shared" si="96"/>
        <v>0</v>
      </c>
      <c r="BA35" s="154" t="s">
        <v>101</v>
      </c>
    </row>
    <row r="36" spans="1:53" s="31" customFormat="1" ht="11.25" x14ac:dyDescent="0.2">
      <c r="A36" s="32">
        <f>+IF(OR(AM36&gt;0,AR36&gt;0,AX36&gt;0),MAX(A$12:A35)+1,0)</f>
        <v>0</v>
      </c>
      <c r="B36" s="599"/>
      <c r="C36" s="144" t="s">
        <v>38</v>
      </c>
      <c r="D36" s="141">
        <v>3.16</v>
      </c>
      <c r="E36" s="161"/>
      <c r="F36" s="161"/>
      <c r="G36" s="161"/>
      <c r="H36" s="161"/>
      <c r="I36" s="403">
        <f t="shared" si="30"/>
        <v>0</v>
      </c>
      <c r="J36" s="194">
        <f t="shared" si="66"/>
        <v>0</v>
      </c>
      <c r="K36" s="194">
        <f t="shared" si="67"/>
        <v>0</v>
      </c>
      <c r="L36" s="161"/>
      <c r="M36" s="161"/>
      <c r="N36" s="161"/>
      <c r="O36" s="403">
        <f t="shared" si="68"/>
        <v>0</v>
      </c>
      <c r="P36" s="194">
        <f t="shared" si="69"/>
        <v>0</v>
      </c>
      <c r="Q36" s="194">
        <f t="shared" si="70"/>
        <v>0</v>
      </c>
      <c r="R36" s="161"/>
      <c r="S36" s="161"/>
      <c r="T36" s="161"/>
      <c r="U36" s="403">
        <f t="shared" si="71"/>
        <v>0</v>
      </c>
      <c r="V36" s="194">
        <f t="shared" si="72"/>
        <v>0</v>
      </c>
      <c r="W36" s="194">
        <f t="shared" si="73"/>
        <v>0</v>
      </c>
      <c r="X36" s="161"/>
      <c r="Y36" s="161"/>
      <c r="Z36" s="161"/>
      <c r="AA36" s="403">
        <f t="shared" si="74"/>
        <v>0</v>
      </c>
      <c r="AB36" s="194">
        <f t="shared" si="75"/>
        <v>0</v>
      </c>
      <c r="AC36" s="194">
        <f t="shared" si="76"/>
        <v>0</v>
      </c>
      <c r="AD36" s="193">
        <f t="shared" si="77"/>
        <v>0</v>
      </c>
      <c r="AE36" s="193">
        <f t="shared" si="22"/>
        <v>0</v>
      </c>
      <c r="AF36" s="476">
        <f t="shared" si="78"/>
        <v>0</v>
      </c>
      <c r="AG36" s="194">
        <f t="shared" si="79"/>
        <v>0</v>
      </c>
      <c r="AH36" s="194">
        <f t="shared" si="80"/>
        <v>0</v>
      </c>
      <c r="AI36" s="457">
        <f t="shared" si="81"/>
        <v>0</v>
      </c>
      <c r="AJ36" s="457">
        <f t="shared" si="82"/>
        <v>0</v>
      </c>
      <c r="AK36" s="457">
        <f t="shared" si="90"/>
        <v>0</v>
      </c>
      <c r="AL36" s="457">
        <f t="shared" si="83"/>
        <v>0</v>
      </c>
      <c r="AM36" s="458">
        <f t="shared" si="84"/>
        <v>0</v>
      </c>
      <c r="AN36" s="458">
        <f t="shared" si="85"/>
        <v>0</v>
      </c>
      <c r="AO36" s="458">
        <f t="shared" si="86"/>
        <v>0</v>
      </c>
      <c r="AP36" s="458">
        <f t="shared" si="91"/>
        <v>0</v>
      </c>
      <c r="AQ36" s="458">
        <f t="shared" si="19"/>
        <v>0</v>
      </c>
      <c r="AR36" s="458">
        <f t="shared" si="92"/>
        <v>0</v>
      </c>
      <c r="AS36" s="458">
        <f t="shared" si="87"/>
        <v>0</v>
      </c>
      <c r="AT36" s="458">
        <f t="shared" si="88"/>
        <v>0</v>
      </c>
      <c r="AU36" s="458">
        <f t="shared" si="93"/>
        <v>0</v>
      </c>
      <c r="AV36" s="458">
        <f t="shared" si="89"/>
        <v>0</v>
      </c>
      <c r="AW36" s="458">
        <f t="shared" si="94"/>
        <v>0</v>
      </c>
      <c r="AX36" s="459">
        <f t="shared" si="95"/>
        <v>0</v>
      </c>
      <c r="AY36" s="460">
        <f t="shared" si="96"/>
        <v>0</v>
      </c>
      <c r="BA36" s="154" t="s">
        <v>101</v>
      </c>
    </row>
    <row r="37" spans="1:53" s="31" customFormat="1" ht="9.75" x14ac:dyDescent="0.2">
      <c r="A37" s="32"/>
      <c r="B37" s="146"/>
      <c r="C37" s="248" t="s">
        <v>45</v>
      </c>
      <c r="D37" s="248"/>
      <c r="E37" s="245">
        <f t="shared" ref="E37:K37" si="97">SUM(E29:E36)</f>
        <v>0</v>
      </c>
      <c r="F37" s="245">
        <f t="shared" si="97"/>
        <v>0</v>
      </c>
      <c r="G37" s="245">
        <f t="shared" si="97"/>
        <v>0</v>
      </c>
      <c r="H37" s="245">
        <f t="shared" si="97"/>
        <v>0</v>
      </c>
      <c r="I37" s="404">
        <f t="shared" si="97"/>
        <v>0</v>
      </c>
      <c r="J37" s="245">
        <f t="shared" si="97"/>
        <v>0</v>
      </c>
      <c r="K37" s="245">
        <f t="shared" si="97"/>
        <v>0</v>
      </c>
      <c r="L37" s="245">
        <f t="shared" ref="L37:Q37" si="98">SUM(L29:L36)</f>
        <v>0</v>
      </c>
      <c r="M37" s="245">
        <f t="shared" si="98"/>
        <v>0</v>
      </c>
      <c r="N37" s="245">
        <f t="shared" si="98"/>
        <v>0</v>
      </c>
      <c r="O37" s="404">
        <f t="shared" si="98"/>
        <v>0</v>
      </c>
      <c r="P37" s="245">
        <f t="shared" si="98"/>
        <v>0</v>
      </c>
      <c r="Q37" s="245">
        <f t="shared" si="98"/>
        <v>0</v>
      </c>
      <c r="R37" s="245">
        <f t="shared" ref="R37:W37" si="99">SUM(R29:R36)</f>
        <v>0</v>
      </c>
      <c r="S37" s="245">
        <f t="shared" si="99"/>
        <v>0</v>
      </c>
      <c r="T37" s="245">
        <f t="shared" si="99"/>
        <v>0</v>
      </c>
      <c r="U37" s="404">
        <f t="shared" si="99"/>
        <v>0</v>
      </c>
      <c r="V37" s="245">
        <f t="shared" si="99"/>
        <v>0</v>
      </c>
      <c r="W37" s="245">
        <f t="shared" si="99"/>
        <v>0</v>
      </c>
      <c r="X37" s="245">
        <f t="shared" ref="X37:AC37" si="100">SUM(X29:X36)</f>
        <v>0</v>
      </c>
      <c r="Y37" s="245">
        <f t="shared" si="100"/>
        <v>0</v>
      </c>
      <c r="Z37" s="245">
        <f t="shared" si="100"/>
        <v>0</v>
      </c>
      <c r="AA37" s="404">
        <f t="shared" si="100"/>
        <v>0</v>
      </c>
      <c r="AB37" s="245">
        <f t="shared" si="100"/>
        <v>0</v>
      </c>
      <c r="AC37" s="245">
        <f t="shared" si="100"/>
        <v>0</v>
      </c>
      <c r="AD37" s="245">
        <f>SUM(AD29:AD36)</f>
        <v>0</v>
      </c>
      <c r="AE37" s="245">
        <f>SUM(AE29:AE36)</f>
        <v>0</v>
      </c>
      <c r="AF37" s="245">
        <f>SUM(AF29:AF36)</f>
        <v>0</v>
      </c>
      <c r="AG37" s="245">
        <f>SUM(AG29:AG36)</f>
        <v>0</v>
      </c>
      <c r="AH37" s="245">
        <f>SUM(AH29:AH36)</f>
        <v>0</v>
      </c>
      <c r="AI37" s="461">
        <f>+SUM(AI29:AI36)</f>
        <v>0</v>
      </c>
      <c r="AJ37" s="461">
        <f>+SUM(AJ29:AJ36)</f>
        <v>0</v>
      </c>
      <c r="AK37" s="461">
        <f t="shared" ref="AK37:AY37" si="101">+SUM(AK29:AK36)</f>
        <v>0</v>
      </c>
      <c r="AL37" s="461">
        <f t="shared" si="101"/>
        <v>0</v>
      </c>
      <c r="AM37" s="462">
        <f t="shared" si="101"/>
        <v>0</v>
      </c>
      <c r="AN37" s="462">
        <f t="shared" si="101"/>
        <v>0</v>
      </c>
      <c r="AO37" s="462">
        <f t="shared" si="101"/>
        <v>0</v>
      </c>
      <c r="AP37" s="462">
        <f t="shared" si="101"/>
        <v>0</v>
      </c>
      <c r="AQ37" s="462">
        <f t="shared" si="101"/>
        <v>0</v>
      </c>
      <c r="AR37" s="462">
        <f t="shared" si="101"/>
        <v>0</v>
      </c>
      <c r="AS37" s="462">
        <f>+SUM(AS29:AS36)</f>
        <v>0</v>
      </c>
      <c r="AT37" s="462">
        <f>+SUM(AT29:AT36)</f>
        <v>0</v>
      </c>
      <c r="AU37" s="462">
        <f>+SUM(AU29:AU36)</f>
        <v>0</v>
      </c>
      <c r="AV37" s="462">
        <f>+SUM(AV29:AV36)</f>
        <v>0</v>
      </c>
      <c r="AW37" s="462">
        <f>+SUM(AW29:AW36)</f>
        <v>0</v>
      </c>
      <c r="AX37" s="463">
        <f t="shared" si="101"/>
        <v>0</v>
      </c>
      <c r="AY37" s="464">
        <f t="shared" si="101"/>
        <v>0</v>
      </c>
      <c r="BA37" s="154"/>
    </row>
    <row r="38" spans="1:53" s="31" customFormat="1" ht="11.25" x14ac:dyDescent="0.2">
      <c r="A38" s="32">
        <f>+IF(OR(AM38&gt;0,AR38&gt;0,AX38&gt;0),MAX(A$12:A37)+1,0)</f>
        <v>0</v>
      </c>
      <c r="B38" s="599" t="s">
        <v>102</v>
      </c>
      <c r="C38" s="144" t="s">
        <v>44</v>
      </c>
      <c r="D38" s="141">
        <v>3.56</v>
      </c>
      <c r="E38" s="161"/>
      <c r="F38" s="161"/>
      <c r="G38" s="161"/>
      <c r="H38" s="161"/>
      <c r="I38" s="403">
        <f t="shared" si="30"/>
        <v>0</v>
      </c>
      <c r="J38" s="194">
        <f t="shared" ref="J38:J45" si="102">+D38*F38</f>
        <v>0</v>
      </c>
      <c r="K38" s="194">
        <f t="shared" ref="K38:K45" si="103">+D38*I38</f>
        <v>0</v>
      </c>
      <c r="L38" s="161"/>
      <c r="M38" s="161"/>
      <c r="N38" s="161"/>
      <c r="O38" s="403">
        <f t="shared" ref="O38:O45" si="104">+L38+M38-N38</f>
        <v>0</v>
      </c>
      <c r="P38" s="194">
        <f t="shared" ref="P38:P45" si="105">+$D38*L38*80%</f>
        <v>0</v>
      </c>
      <c r="Q38" s="194">
        <f t="shared" ref="Q38:Q45" si="106">+$D38*80%*O38</f>
        <v>0</v>
      </c>
      <c r="R38" s="161"/>
      <c r="S38" s="161"/>
      <c r="T38" s="161"/>
      <c r="U38" s="403">
        <f t="shared" ref="U38:U45" si="107">+R38+S38-T38</f>
        <v>0</v>
      </c>
      <c r="V38" s="194">
        <f t="shared" ref="V38:V45" si="108">+$D38*R38</f>
        <v>0</v>
      </c>
      <c r="W38" s="194">
        <f t="shared" ref="W38:W45" si="109">+$D38*U38</f>
        <v>0</v>
      </c>
      <c r="X38" s="161"/>
      <c r="Y38" s="161"/>
      <c r="Z38" s="161"/>
      <c r="AA38" s="403">
        <f t="shared" ref="AA38:AA45" si="110">+X38+Y38-Z38</f>
        <v>0</v>
      </c>
      <c r="AB38" s="194">
        <f t="shared" ref="AB38:AB45" si="111">+$D38*X38</f>
        <v>0</v>
      </c>
      <c r="AC38" s="194">
        <f t="shared" ref="AC38:AC45" si="112">+$D38*AA38</f>
        <v>0</v>
      </c>
      <c r="AD38" s="193">
        <f t="shared" ref="AD38:AD45" si="113">+L38+R38+X38</f>
        <v>0</v>
      </c>
      <c r="AE38" s="193">
        <f t="shared" si="22"/>
        <v>0</v>
      </c>
      <c r="AF38" s="476">
        <f t="shared" ref="AF38:AF45" si="114">+N38+T38+Z38</f>
        <v>0</v>
      </c>
      <c r="AG38" s="194">
        <f t="shared" ref="AG38:AG45" si="115">+P38+V38+AB38</f>
        <v>0</v>
      </c>
      <c r="AH38" s="194">
        <f t="shared" ref="AH38:AH45" si="116">+Q38+W38+AC38</f>
        <v>0</v>
      </c>
      <c r="AI38" s="457">
        <f t="shared" ref="AI38:AI45" si="117">+F38*$D38*$AK$7</f>
        <v>0</v>
      </c>
      <c r="AJ38" s="457">
        <f t="shared" ref="AJ38:AJ45" si="118">+L38*$D38*$AK$7+R38*$D38*$AK$7+X38*$D38*$AK$7</f>
        <v>0</v>
      </c>
      <c r="AK38" s="457">
        <f>+AI38+AJ38</f>
        <v>0</v>
      </c>
      <c r="AL38" s="457">
        <f t="shared" ref="AL38:AL45" si="119">+IF(AK38=0,0,((AK38/(F38+AD38))-$AJ$4)/$AL$11*(F38+AD38))</f>
        <v>0</v>
      </c>
      <c r="AM38" s="458">
        <f>+AL38*AM$11</f>
        <v>0</v>
      </c>
      <c r="AN38" s="458">
        <f t="shared" ref="AN38:AN45" si="120">+$D38*G38*$AK$7</f>
        <v>0</v>
      </c>
      <c r="AO38" s="458">
        <f t="shared" ref="AO38:AO45" si="121">+M38*$D38*$AK$7+S38*$D38*$AK$7+Y38*$D38*$AK$7</f>
        <v>0</v>
      </c>
      <c r="AP38" s="458">
        <f>+AN38+AO38</f>
        <v>0</v>
      </c>
      <c r="AQ38" s="458">
        <f t="shared" si="19"/>
        <v>0</v>
      </c>
      <c r="AR38" s="458">
        <f>+AQ38*AR$11</f>
        <v>0</v>
      </c>
      <c r="AS38" s="458">
        <f t="shared" ref="AS38:AS45" si="122">+$D38*H38*$AK$7</f>
        <v>0</v>
      </c>
      <c r="AT38" s="458">
        <f t="shared" ref="AT38:AT45" si="123">+N38*$D38*$AK$7+T38*$D38*$AK$7+Z38*$D38*$AK$7</f>
        <v>0</v>
      </c>
      <c r="AU38" s="458">
        <f>+AS38+AT38</f>
        <v>0</v>
      </c>
      <c r="AV38" s="458">
        <f t="shared" ref="AV38:AV45" si="124">+IF(AU38=0,0,((AU38/(H38+AF38))-$AJ$4)/$AL$11*(H38+AF38))</f>
        <v>0</v>
      </c>
      <c r="AW38" s="458">
        <f>+AV38*AW$11</f>
        <v>0</v>
      </c>
      <c r="AX38" s="459">
        <f>+AR38+AM38-AW38</f>
        <v>0</v>
      </c>
      <c r="AY38" s="460">
        <f>+AX38*AY$11</f>
        <v>0</v>
      </c>
      <c r="BA38" s="154" t="s">
        <v>102</v>
      </c>
    </row>
    <row r="39" spans="1:53" s="31" customFormat="1" ht="11.25" x14ac:dyDescent="0.2">
      <c r="A39" s="32">
        <f>+IF(OR(AM39&gt;0,AR39&gt;0,AX39&gt;0),MAX(A$12:A38)+1,0)</f>
        <v>0</v>
      </c>
      <c r="B39" s="599"/>
      <c r="C39" s="144" t="s">
        <v>43</v>
      </c>
      <c r="D39" s="141">
        <v>3.39</v>
      </c>
      <c r="E39" s="161"/>
      <c r="F39" s="161"/>
      <c r="G39" s="161"/>
      <c r="H39" s="161"/>
      <c r="I39" s="403">
        <f t="shared" si="30"/>
        <v>0</v>
      </c>
      <c r="J39" s="194">
        <f t="shared" si="102"/>
        <v>0</v>
      </c>
      <c r="K39" s="194">
        <f t="shared" si="103"/>
        <v>0</v>
      </c>
      <c r="L39" s="161"/>
      <c r="M39" s="161"/>
      <c r="N39" s="161"/>
      <c r="O39" s="403">
        <f t="shared" si="104"/>
        <v>0</v>
      </c>
      <c r="P39" s="194">
        <f t="shared" si="105"/>
        <v>0</v>
      </c>
      <c r="Q39" s="194">
        <f t="shared" si="106"/>
        <v>0</v>
      </c>
      <c r="R39" s="161"/>
      <c r="S39" s="161"/>
      <c r="T39" s="161"/>
      <c r="U39" s="403">
        <f t="shared" si="107"/>
        <v>0</v>
      </c>
      <c r="V39" s="194">
        <f t="shared" si="108"/>
        <v>0</v>
      </c>
      <c r="W39" s="194">
        <f t="shared" si="109"/>
        <v>0</v>
      </c>
      <c r="X39" s="161"/>
      <c r="Y39" s="161"/>
      <c r="Z39" s="161"/>
      <c r="AA39" s="403">
        <f t="shared" si="110"/>
        <v>0</v>
      </c>
      <c r="AB39" s="194">
        <f t="shared" si="111"/>
        <v>0</v>
      </c>
      <c r="AC39" s="194">
        <f t="shared" si="112"/>
        <v>0</v>
      </c>
      <c r="AD39" s="193">
        <f t="shared" si="113"/>
        <v>0</v>
      </c>
      <c r="AE39" s="193">
        <f t="shared" si="22"/>
        <v>0</v>
      </c>
      <c r="AF39" s="476">
        <f t="shared" si="114"/>
        <v>0</v>
      </c>
      <c r="AG39" s="194">
        <f t="shared" si="115"/>
        <v>0</v>
      </c>
      <c r="AH39" s="194">
        <f t="shared" si="116"/>
        <v>0</v>
      </c>
      <c r="AI39" s="457">
        <f t="shared" si="117"/>
        <v>0</v>
      </c>
      <c r="AJ39" s="457">
        <f t="shared" si="118"/>
        <v>0</v>
      </c>
      <c r="AK39" s="457">
        <f t="shared" ref="AK39:AK45" si="125">+AI39+AJ39</f>
        <v>0</v>
      </c>
      <c r="AL39" s="457">
        <f t="shared" si="119"/>
        <v>0</v>
      </c>
      <c r="AM39" s="458">
        <f t="shared" ref="AM39:AM45" si="126">+AL39*AM$11</f>
        <v>0</v>
      </c>
      <c r="AN39" s="458">
        <f t="shared" si="120"/>
        <v>0</v>
      </c>
      <c r="AO39" s="458">
        <f t="shared" si="121"/>
        <v>0</v>
      </c>
      <c r="AP39" s="458">
        <f t="shared" ref="AP39:AP45" si="127">+AN39+AO39</f>
        <v>0</v>
      </c>
      <c r="AQ39" s="458">
        <f t="shared" si="19"/>
        <v>0</v>
      </c>
      <c r="AR39" s="458">
        <f t="shared" ref="AR39:AR45" si="128">+AQ39*AR$11</f>
        <v>0</v>
      </c>
      <c r="AS39" s="458">
        <f t="shared" si="122"/>
        <v>0</v>
      </c>
      <c r="AT39" s="458">
        <f t="shared" si="123"/>
        <v>0</v>
      </c>
      <c r="AU39" s="458">
        <f t="shared" ref="AU39:AU45" si="129">+AS39+AT39</f>
        <v>0</v>
      </c>
      <c r="AV39" s="458">
        <f t="shared" si="124"/>
        <v>0</v>
      </c>
      <c r="AW39" s="458">
        <f t="shared" ref="AW39:AW45" si="130">+AV39*AW$11</f>
        <v>0</v>
      </c>
      <c r="AX39" s="459">
        <f t="shared" ref="AX39:AX45" si="131">+AR39+AM39-AW39</f>
        <v>0</v>
      </c>
      <c r="AY39" s="460">
        <f t="shared" ref="AY39:AY45" si="132">+AX39*AY$11</f>
        <v>0</v>
      </c>
      <c r="BA39" s="154" t="s">
        <v>102</v>
      </c>
    </row>
    <row r="40" spans="1:53" s="31" customFormat="1" ht="11.25" x14ac:dyDescent="0.2">
      <c r="A40" s="32">
        <f>+IF(OR(AM40&gt;0,AR40&gt;0,AX40&gt;0),MAX(A$12:A39)+1,0)</f>
        <v>0</v>
      </c>
      <c r="B40" s="599"/>
      <c r="C40" s="144" t="s">
        <v>42</v>
      </c>
      <c r="D40" s="141">
        <v>3.23</v>
      </c>
      <c r="E40" s="161"/>
      <c r="F40" s="161"/>
      <c r="G40" s="161"/>
      <c r="H40" s="161"/>
      <c r="I40" s="403">
        <f t="shared" si="30"/>
        <v>0</v>
      </c>
      <c r="J40" s="194">
        <f t="shared" si="102"/>
        <v>0</v>
      </c>
      <c r="K40" s="194">
        <f t="shared" si="103"/>
        <v>0</v>
      </c>
      <c r="L40" s="161"/>
      <c r="M40" s="161"/>
      <c r="N40" s="161"/>
      <c r="O40" s="403">
        <f t="shared" si="104"/>
        <v>0</v>
      </c>
      <c r="P40" s="194">
        <f t="shared" si="105"/>
        <v>0</v>
      </c>
      <c r="Q40" s="194">
        <f t="shared" si="106"/>
        <v>0</v>
      </c>
      <c r="R40" s="161"/>
      <c r="S40" s="161"/>
      <c r="T40" s="161"/>
      <c r="U40" s="403">
        <f t="shared" si="107"/>
        <v>0</v>
      </c>
      <c r="V40" s="194">
        <f t="shared" si="108"/>
        <v>0</v>
      </c>
      <c r="W40" s="194">
        <f t="shared" si="109"/>
        <v>0</v>
      </c>
      <c r="X40" s="161"/>
      <c r="Y40" s="161"/>
      <c r="Z40" s="161"/>
      <c r="AA40" s="403">
        <f t="shared" si="110"/>
        <v>0</v>
      </c>
      <c r="AB40" s="194">
        <f t="shared" si="111"/>
        <v>0</v>
      </c>
      <c r="AC40" s="194">
        <f t="shared" si="112"/>
        <v>0</v>
      </c>
      <c r="AD40" s="193">
        <f t="shared" si="113"/>
        <v>0</v>
      </c>
      <c r="AE40" s="193">
        <f t="shared" si="22"/>
        <v>0</v>
      </c>
      <c r="AF40" s="476">
        <f t="shared" si="114"/>
        <v>0</v>
      </c>
      <c r="AG40" s="194">
        <f t="shared" si="115"/>
        <v>0</v>
      </c>
      <c r="AH40" s="194">
        <f t="shared" si="116"/>
        <v>0</v>
      </c>
      <c r="AI40" s="457">
        <f t="shared" si="117"/>
        <v>0</v>
      </c>
      <c r="AJ40" s="457">
        <f t="shared" si="118"/>
        <v>0</v>
      </c>
      <c r="AK40" s="457">
        <f t="shared" si="125"/>
        <v>0</v>
      </c>
      <c r="AL40" s="457">
        <f t="shared" si="119"/>
        <v>0</v>
      </c>
      <c r="AM40" s="458">
        <f t="shared" si="126"/>
        <v>0</v>
      </c>
      <c r="AN40" s="458">
        <f t="shared" si="120"/>
        <v>0</v>
      </c>
      <c r="AO40" s="458">
        <f t="shared" si="121"/>
        <v>0</v>
      </c>
      <c r="AP40" s="458">
        <f t="shared" si="127"/>
        <v>0</v>
      </c>
      <c r="AQ40" s="458">
        <f t="shared" si="19"/>
        <v>0</v>
      </c>
      <c r="AR40" s="458">
        <f t="shared" si="128"/>
        <v>0</v>
      </c>
      <c r="AS40" s="458">
        <f t="shared" si="122"/>
        <v>0</v>
      </c>
      <c r="AT40" s="458">
        <f t="shared" si="123"/>
        <v>0</v>
      </c>
      <c r="AU40" s="458">
        <f t="shared" si="129"/>
        <v>0</v>
      </c>
      <c r="AV40" s="458">
        <f t="shared" si="124"/>
        <v>0</v>
      </c>
      <c r="AW40" s="458">
        <f t="shared" si="130"/>
        <v>0</v>
      </c>
      <c r="AX40" s="459">
        <f t="shared" si="131"/>
        <v>0</v>
      </c>
      <c r="AY40" s="460">
        <f t="shared" si="132"/>
        <v>0</v>
      </c>
      <c r="BA40" s="154" t="s">
        <v>102</v>
      </c>
    </row>
    <row r="41" spans="1:53" s="31" customFormat="1" ht="11.25" x14ac:dyDescent="0.2">
      <c r="A41" s="32">
        <f>+IF(OR(AM41&gt;0,AR41&gt;0,AX41&gt;0),MAX(A$12:A40)+1,0)</f>
        <v>0</v>
      </c>
      <c r="B41" s="599"/>
      <c r="C41" s="144" t="s">
        <v>41</v>
      </c>
      <c r="D41" s="141">
        <v>3.08</v>
      </c>
      <c r="E41" s="161"/>
      <c r="F41" s="161"/>
      <c r="G41" s="161"/>
      <c r="H41" s="161"/>
      <c r="I41" s="403">
        <f t="shared" si="30"/>
        <v>0</v>
      </c>
      <c r="J41" s="194">
        <f t="shared" si="102"/>
        <v>0</v>
      </c>
      <c r="K41" s="194">
        <f t="shared" si="103"/>
        <v>0</v>
      </c>
      <c r="L41" s="161"/>
      <c r="M41" s="161"/>
      <c r="N41" s="161"/>
      <c r="O41" s="403">
        <f t="shared" si="104"/>
        <v>0</v>
      </c>
      <c r="P41" s="194">
        <f t="shared" si="105"/>
        <v>0</v>
      </c>
      <c r="Q41" s="194">
        <f t="shared" si="106"/>
        <v>0</v>
      </c>
      <c r="R41" s="161"/>
      <c r="S41" s="161"/>
      <c r="T41" s="161"/>
      <c r="U41" s="403">
        <f t="shared" si="107"/>
        <v>0</v>
      </c>
      <c r="V41" s="194">
        <f t="shared" si="108"/>
        <v>0</v>
      </c>
      <c r="W41" s="194">
        <f t="shared" si="109"/>
        <v>0</v>
      </c>
      <c r="X41" s="161"/>
      <c r="Y41" s="161"/>
      <c r="Z41" s="161"/>
      <c r="AA41" s="403">
        <f t="shared" si="110"/>
        <v>0</v>
      </c>
      <c r="AB41" s="194">
        <f t="shared" si="111"/>
        <v>0</v>
      </c>
      <c r="AC41" s="194">
        <f t="shared" si="112"/>
        <v>0</v>
      </c>
      <c r="AD41" s="193">
        <f t="shared" si="113"/>
        <v>0</v>
      </c>
      <c r="AE41" s="193">
        <f t="shared" si="22"/>
        <v>0</v>
      </c>
      <c r="AF41" s="476">
        <f t="shared" si="114"/>
        <v>0</v>
      </c>
      <c r="AG41" s="194">
        <f t="shared" si="115"/>
        <v>0</v>
      </c>
      <c r="AH41" s="194">
        <f t="shared" si="116"/>
        <v>0</v>
      </c>
      <c r="AI41" s="457">
        <f t="shared" si="117"/>
        <v>0</v>
      </c>
      <c r="AJ41" s="457">
        <f t="shared" si="118"/>
        <v>0</v>
      </c>
      <c r="AK41" s="457">
        <f t="shared" si="125"/>
        <v>0</v>
      </c>
      <c r="AL41" s="457">
        <f t="shared" si="119"/>
        <v>0</v>
      </c>
      <c r="AM41" s="458">
        <f t="shared" si="126"/>
        <v>0</v>
      </c>
      <c r="AN41" s="458">
        <f t="shared" si="120"/>
        <v>0</v>
      </c>
      <c r="AO41" s="458">
        <f t="shared" si="121"/>
        <v>0</v>
      </c>
      <c r="AP41" s="458">
        <f t="shared" si="127"/>
        <v>0</v>
      </c>
      <c r="AQ41" s="458">
        <f t="shared" si="19"/>
        <v>0</v>
      </c>
      <c r="AR41" s="458">
        <f t="shared" si="128"/>
        <v>0</v>
      </c>
      <c r="AS41" s="458">
        <f t="shared" si="122"/>
        <v>0</v>
      </c>
      <c r="AT41" s="458">
        <f t="shared" si="123"/>
        <v>0</v>
      </c>
      <c r="AU41" s="458">
        <f t="shared" si="129"/>
        <v>0</v>
      </c>
      <c r="AV41" s="458">
        <f t="shared" si="124"/>
        <v>0</v>
      </c>
      <c r="AW41" s="458">
        <f t="shared" si="130"/>
        <v>0</v>
      </c>
      <c r="AX41" s="459">
        <f t="shared" si="131"/>
        <v>0</v>
      </c>
      <c r="AY41" s="460">
        <f t="shared" si="132"/>
        <v>0</v>
      </c>
      <c r="BA41" s="154" t="s">
        <v>102</v>
      </c>
    </row>
    <row r="42" spans="1:53" s="31" customFormat="1" ht="11.25" x14ac:dyDescent="0.2">
      <c r="A42" s="32">
        <f>+IF(OR(AM42&gt;0,AR42&gt;0,AX42&gt;0),MAX(A$12:A41)+1,0)</f>
        <v>0</v>
      </c>
      <c r="B42" s="599"/>
      <c r="C42" s="144" t="s">
        <v>369</v>
      </c>
      <c r="D42" s="141">
        <v>2.93</v>
      </c>
      <c r="E42" s="161"/>
      <c r="F42" s="161"/>
      <c r="G42" s="161"/>
      <c r="H42" s="161"/>
      <c r="I42" s="403">
        <f t="shared" si="30"/>
        <v>0</v>
      </c>
      <c r="J42" s="194">
        <f t="shared" si="102"/>
        <v>0</v>
      </c>
      <c r="K42" s="194">
        <f t="shared" si="103"/>
        <v>0</v>
      </c>
      <c r="L42" s="161"/>
      <c r="M42" s="161"/>
      <c r="N42" s="161"/>
      <c r="O42" s="403">
        <f t="shared" si="104"/>
        <v>0</v>
      </c>
      <c r="P42" s="194">
        <f t="shared" si="105"/>
        <v>0</v>
      </c>
      <c r="Q42" s="194">
        <f t="shared" si="106"/>
        <v>0</v>
      </c>
      <c r="R42" s="161"/>
      <c r="S42" s="161"/>
      <c r="T42" s="161"/>
      <c r="U42" s="403">
        <f t="shared" si="107"/>
        <v>0</v>
      </c>
      <c r="V42" s="194">
        <f t="shared" si="108"/>
        <v>0</v>
      </c>
      <c r="W42" s="194">
        <f t="shared" si="109"/>
        <v>0</v>
      </c>
      <c r="X42" s="161"/>
      <c r="Y42" s="161"/>
      <c r="Z42" s="161"/>
      <c r="AA42" s="403">
        <f t="shared" si="110"/>
        <v>0</v>
      </c>
      <c r="AB42" s="194">
        <f t="shared" si="111"/>
        <v>0</v>
      </c>
      <c r="AC42" s="194">
        <f t="shared" si="112"/>
        <v>0</v>
      </c>
      <c r="AD42" s="193">
        <f t="shared" si="113"/>
        <v>0</v>
      </c>
      <c r="AE42" s="193">
        <f t="shared" si="22"/>
        <v>0</v>
      </c>
      <c r="AF42" s="476">
        <f t="shared" si="114"/>
        <v>0</v>
      </c>
      <c r="AG42" s="194">
        <f t="shared" si="115"/>
        <v>0</v>
      </c>
      <c r="AH42" s="194">
        <f t="shared" si="116"/>
        <v>0</v>
      </c>
      <c r="AI42" s="457">
        <f t="shared" si="117"/>
        <v>0</v>
      </c>
      <c r="AJ42" s="457">
        <f t="shared" si="118"/>
        <v>0</v>
      </c>
      <c r="AK42" s="457">
        <f t="shared" si="125"/>
        <v>0</v>
      </c>
      <c r="AL42" s="457">
        <f t="shared" si="119"/>
        <v>0</v>
      </c>
      <c r="AM42" s="458">
        <f t="shared" si="126"/>
        <v>0</v>
      </c>
      <c r="AN42" s="458">
        <f t="shared" si="120"/>
        <v>0</v>
      </c>
      <c r="AO42" s="458">
        <f t="shared" si="121"/>
        <v>0</v>
      </c>
      <c r="AP42" s="458">
        <f t="shared" si="127"/>
        <v>0</v>
      </c>
      <c r="AQ42" s="458">
        <f t="shared" si="19"/>
        <v>0</v>
      </c>
      <c r="AR42" s="458">
        <f t="shared" si="128"/>
        <v>0</v>
      </c>
      <c r="AS42" s="458">
        <f t="shared" si="122"/>
        <v>0</v>
      </c>
      <c r="AT42" s="458">
        <f t="shared" si="123"/>
        <v>0</v>
      </c>
      <c r="AU42" s="458">
        <f t="shared" si="129"/>
        <v>0</v>
      </c>
      <c r="AV42" s="458">
        <f t="shared" si="124"/>
        <v>0</v>
      </c>
      <c r="AW42" s="458">
        <f t="shared" si="130"/>
        <v>0</v>
      </c>
      <c r="AX42" s="459">
        <f t="shared" si="131"/>
        <v>0</v>
      </c>
      <c r="AY42" s="460">
        <f t="shared" si="132"/>
        <v>0</v>
      </c>
      <c r="BA42" s="154" t="s">
        <v>102</v>
      </c>
    </row>
    <row r="43" spans="1:53" s="31" customFormat="1" ht="11.25" x14ac:dyDescent="0.2">
      <c r="A43" s="32">
        <f>+IF(OR(AM43&gt;0,AR43&gt;0,AX43&gt;0),MAX(A$12:A42)+1,0)</f>
        <v>0</v>
      </c>
      <c r="B43" s="599"/>
      <c r="C43" s="144" t="s">
        <v>40</v>
      </c>
      <c r="D43" s="141">
        <v>2.79</v>
      </c>
      <c r="E43" s="161"/>
      <c r="F43" s="161"/>
      <c r="G43" s="161"/>
      <c r="H43" s="161"/>
      <c r="I43" s="403">
        <f t="shared" si="30"/>
        <v>0</v>
      </c>
      <c r="J43" s="194">
        <f t="shared" si="102"/>
        <v>0</v>
      </c>
      <c r="K43" s="194">
        <f t="shared" si="103"/>
        <v>0</v>
      </c>
      <c r="L43" s="161"/>
      <c r="M43" s="161"/>
      <c r="N43" s="161"/>
      <c r="O43" s="403">
        <f t="shared" si="104"/>
        <v>0</v>
      </c>
      <c r="P43" s="194">
        <f t="shared" si="105"/>
        <v>0</v>
      </c>
      <c r="Q43" s="194">
        <f t="shared" si="106"/>
        <v>0</v>
      </c>
      <c r="R43" s="161"/>
      <c r="S43" s="161"/>
      <c r="T43" s="161"/>
      <c r="U43" s="403">
        <f t="shared" si="107"/>
        <v>0</v>
      </c>
      <c r="V43" s="194">
        <f t="shared" si="108"/>
        <v>0</v>
      </c>
      <c r="W43" s="194">
        <f t="shared" si="109"/>
        <v>0</v>
      </c>
      <c r="X43" s="161"/>
      <c r="Y43" s="161"/>
      <c r="Z43" s="161"/>
      <c r="AA43" s="403">
        <f t="shared" si="110"/>
        <v>0</v>
      </c>
      <c r="AB43" s="194">
        <f t="shared" si="111"/>
        <v>0</v>
      </c>
      <c r="AC43" s="194">
        <f t="shared" si="112"/>
        <v>0</v>
      </c>
      <c r="AD43" s="193">
        <f t="shared" si="113"/>
        <v>0</v>
      </c>
      <c r="AE43" s="193">
        <f t="shared" si="22"/>
        <v>0</v>
      </c>
      <c r="AF43" s="476">
        <f t="shared" si="114"/>
        <v>0</v>
      </c>
      <c r="AG43" s="194">
        <f t="shared" si="115"/>
        <v>0</v>
      </c>
      <c r="AH43" s="194">
        <f t="shared" si="116"/>
        <v>0</v>
      </c>
      <c r="AI43" s="457">
        <f t="shared" si="117"/>
        <v>0</v>
      </c>
      <c r="AJ43" s="457">
        <f t="shared" si="118"/>
        <v>0</v>
      </c>
      <c r="AK43" s="457">
        <f t="shared" si="125"/>
        <v>0</v>
      </c>
      <c r="AL43" s="457">
        <f t="shared" si="119"/>
        <v>0</v>
      </c>
      <c r="AM43" s="458">
        <f t="shared" si="126"/>
        <v>0</v>
      </c>
      <c r="AN43" s="458">
        <f t="shared" si="120"/>
        <v>0</v>
      </c>
      <c r="AO43" s="458">
        <f t="shared" si="121"/>
        <v>0</v>
      </c>
      <c r="AP43" s="458">
        <f t="shared" si="127"/>
        <v>0</v>
      </c>
      <c r="AQ43" s="458">
        <f t="shared" si="19"/>
        <v>0</v>
      </c>
      <c r="AR43" s="458">
        <f t="shared" si="128"/>
        <v>0</v>
      </c>
      <c r="AS43" s="458">
        <f t="shared" si="122"/>
        <v>0</v>
      </c>
      <c r="AT43" s="458">
        <f t="shared" si="123"/>
        <v>0</v>
      </c>
      <c r="AU43" s="458">
        <f t="shared" si="129"/>
        <v>0</v>
      </c>
      <c r="AV43" s="458">
        <f t="shared" si="124"/>
        <v>0</v>
      </c>
      <c r="AW43" s="458">
        <f t="shared" si="130"/>
        <v>0</v>
      </c>
      <c r="AX43" s="459">
        <f t="shared" si="131"/>
        <v>0</v>
      </c>
      <c r="AY43" s="460">
        <f t="shared" si="132"/>
        <v>0</v>
      </c>
      <c r="BA43" s="154" t="s">
        <v>102</v>
      </c>
    </row>
    <row r="44" spans="1:53" s="31" customFormat="1" ht="11.25" x14ac:dyDescent="0.2">
      <c r="A44" s="32">
        <f>+IF(OR(AM44&gt;0,AR44&gt;0,AX44&gt;0),MAX(A$12:A43)+1,0)</f>
        <v>0</v>
      </c>
      <c r="B44" s="599"/>
      <c r="C44" s="144" t="s">
        <v>39</v>
      </c>
      <c r="D44" s="141">
        <v>2.66</v>
      </c>
      <c r="E44" s="161"/>
      <c r="F44" s="161"/>
      <c r="G44" s="161"/>
      <c r="H44" s="161"/>
      <c r="I44" s="403">
        <f t="shared" si="30"/>
        <v>0</v>
      </c>
      <c r="J44" s="194">
        <f t="shared" si="102"/>
        <v>0</v>
      </c>
      <c r="K44" s="194">
        <f t="shared" si="103"/>
        <v>0</v>
      </c>
      <c r="L44" s="161"/>
      <c r="M44" s="161"/>
      <c r="N44" s="161"/>
      <c r="O44" s="403">
        <f t="shared" si="104"/>
        <v>0</v>
      </c>
      <c r="P44" s="194">
        <f t="shared" si="105"/>
        <v>0</v>
      </c>
      <c r="Q44" s="194">
        <f t="shared" si="106"/>
        <v>0</v>
      </c>
      <c r="R44" s="161"/>
      <c r="S44" s="161"/>
      <c r="T44" s="161"/>
      <c r="U44" s="403">
        <f t="shared" si="107"/>
        <v>0</v>
      </c>
      <c r="V44" s="194">
        <f t="shared" si="108"/>
        <v>0</v>
      </c>
      <c r="W44" s="194">
        <f t="shared" si="109"/>
        <v>0</v>
      </c>
      <c r="X44" s="161"/>
      <c r="Y44" s="161"/>
      <c r="Z44" s="161"/>
      <c r="AA44" s="403">
        <f t="shared" si="110"/>
        <v>0</v>
      </c>
      <c r="AB44" s="194">
        <f t="shared" si="111"/>
        <v>0</v>
      </c>
      <c r="AC44" s="194">
        <f t="shared" si="112"/>
        <v>0</v>
      </c>
      <c r="AD44" s="193">
        <f t="shared" si="113"/>
        <v>0</v>
      </c>
      <c r="AE44" s="193">
        <f t="shared" si="22"/>
        <v>0</v>
      </c>
      <c r="AF44" s="476">
        <f t="shared" si="114"/>
        <v>0</v>
      </c>
      <c r="AG44" s="194">
        <f t="shared" si="115"/>
        <v>0</v>
      </c>
      <c r="AH44" s="194">
        <f t="shared" si="116"/>
        <v>0</v>
      </c>
      <c r="AI44" s="457">
        <f t="shared" si="117"/>
        <v>0</v>
      </c>
      <c r="AJ44" s="457">
        <f t="shared" si="118"/>
        <v>0</v>
      </c>
      <c r="AK44" s="457">
        <f t="shared" si="125"/>
        <v>0</v>
      </c>
      <c r="AL44" s="457">
        <f t="shared" si="119"/>
        <v>0</v>
      </c>
      <c r="AM44" s="458">
        <f t="shared" si="126"/>
        <v>0</v>
      </c>
      <c r="AN44" s="458">
        <f t="shared" si="120"/>
        <v>0</v>
      </c>
      <c r="AO44" s="458">
        <f t="shared" si="121"/>
        <v>0</v>
      </c>
      <c r="AP44" s="458">
        <f t="shared" si="127"/>
        <v>0</v>
      </c>
      <c r="AQ44" s="458">
        <f t="shared" si="19"/>
        <v>0</v>
      </c>
      <c r="AR44" s="458">
        <f t="shared" si="128"/>
        <v>0</v>
      </c>
      <c r="AS44" s="458">
        <f t="shared" si="122"/>
        <v>0</v>
      </c>
      <c r="AT44" s="458">
        <f t="shared" si="123"/>
        <v>0</v>
      </c>
      <c r="AU44" s="458">
        <f t="shared" si="129"/>
        <v>0</v>
      </c>
      <c r="AV44" s="458">
        <f t="shared" si="124"/>
        <v>0</v>
      </c>
      <c r="AW44" s="458">
        <f t="shared" si="130"/>
        <v>0</v>
      </c>
      <c r="AX44" s="459">
        <f t="shared" si="131"/>
        <v>0</v>
      </c>
      <c r="AY44" s="460">
        <f t="shared" si="132"/>
        <v>0</v>
      </c>
      <c r="BA44" s="154" t="s">
        <v>102</v>
      </c>
    </row>
    <row r="45" spans="1:53" s="31" customFormat="1" ht="11.25" x14ac:dyDescent="0.2">
      <c r="A45" s="32">
        <f>+IF(OR(AM45&gt;0,AR45&gt;0,AX45&gt;0),MAX(A$12:A44)+1,0)</f>
        <v>0</v>
      </c>
      <c r="B45" s="599"/>
      <c r="C45" s="144" t="s">
        <v>38</v>
      </c>
      <c r="D45" s="141">
        <v>2.5299999999999998</v>
      </c>
      <c r="E45" s="161"/>
      <c r="F45" s="161"/>
      <c r="G45" s="161"/>
      <c r="H45" s="161"/>
      <c r="I45" s="403">
        <f t="shared" si="30"/>
        <v>0</v>
      </c>
      <c r="J45" s="194">
        <f t="shared" si="102"/>
        <v>0</v>
      </c>
      <c r="K45" s="194">
        <f t="shared" si="103"/>
        <v>0</v>
      </c>
      <c r="L45" s="161"/>
      <c r="M45" s="161"/>
      <c r="N45" s="161"/>
      <c r="O45" s="403">
        <f t="shared" si="104"/>
        <v>0</v>
      </c>
      <c r="P45" s="194">
        <f t="shared" si="105"/>
        <v>0</v>
      </c>
      <c r="Q45" s="194">
        <f t="shared" si="106"/>
        <v>0</v>
      </c>
      <c r="R45" s="161"/>
      <c r="S45" s="161"/>
      <c r="T45" s="161"/>
      <c r="U45" s="403">
        <f t="shared" si="107"/>
        <v>0</v>
      </c>
      <c r="V45" s="194">
        <f t="shared" si="108"/>
        <v>0</v>
      </c>
      <c r="W45" s="194">
        <f t="shared" si="109"/>
        <v>0</v>
      </c>
      <c r="X45" s="161"/>
      <c r="Y45" s="161"/>
      <c r="Z45" s="161"/>
      <c r="AA45" s="403">
        <f t="shared" si="110"/>
        <v>0</v>
      </c>
      <c r="AB45" s="194">
        <f t="shared" si="111"/>
        <v>0</v>
      </c>
      <c r="AC45" s="194">
        <f t="shared" si="112"/>
        <v>0</v>
      </c>
      <c r="AD45" s="193">
        <f t="shared" si="113"/>
        <v>0</v>
      </c>
      <c r="AE45" s="193">
        <f t="shared" si="22"/>
        <v>0</v>
      </c>
      <c r="AF45" s="476">
        <f t="shared" si="114"/>
        <v>0</v>
      </c>
      <c r="AG45" s="194">
        <f t="shared" si="115"/>
        <v>0</v>
      </c>
      <c r="AH45" s="194">
        <f t="shared" si="116"/>
        <v>0</v>
      </c>
      <c r="AI45" s="457">
        <f t="shared" si="117"/>
        <v>0</v>
      </c>
      <c r="AJ45" s="457">
        <f t="shared" si="118"/>
        <v>0</v>
      </c>
      <c r="AK45" s="457">
        <f t="shared" si="125"/>
        <v>0</v>
      </c>
      <c r="AL45" s="457">
        <f t="shared" si="119"/>
        <v>0</v>
      </c>
      <c r="AM45" s="458">
        <f t="shared" si="126"/>
        <v>0</v>
      </c>
      <c r="AN45" s="458">
        <f t="shared" si="120"/>
        <v>0</v>
      </c>
      <c r="AO45" s="458">
        <f t="shared" si="121"/>
        <v>0</v>
      </c>
      <c r="AP45" s="458">
        <f t="shared" si="127"/>
        <v>0</v>
      </c>
      <c r="AQ45" s="458">
        <f t="shared" si="19"/>
        <v>0</v>
      </c>
      <c r="AR45" s="458">
        <f t="shared" si="128"/>
        <v>0</v>
      </c>
      <c r="AS45" s="458">
        <f t="shared" si="122"/>
        <v>0</v>
      </c>
      <c r="AT45" s="458">
        <f t="shared" si="123"/>
        <v>0</v>
      </c>
      <c r="AU45" s="458">
        <f t="shared" si="129"/>
        <v>0</v>
      </c>
      <c r="AV45" s="458">
        <f t="shared" si="124"/>
        <v>0</v>
      </c>
      <c r="AW45" s="458">
        <f t="shared" si="130"/>
        <v>0</v>
      </c>
      <c r="AX45" s="459">
        <f t="shared" si="131"/>
        <v>0</v>
      </c>
      <c r="AY45" s="460">
        <f t="shared" si="132"/>
        <v>0</v>
      </c>
      <c r="BA45" s="154" t="s">
        <v>102</v>
      </c>
    </row>
    <row r="46" spans="1:53" s="31" customFormat="1" ht="9.75" x14ac:dyDescent="0.2">
      <c r="A46" s="32"/>
      <c r="B46" s="146"/>
      <c r="C46" s="248" t="s">
        <v>46</v>
      </c>
      <c r="D46" s="248"/>
      <c r="E46" s="245">
        <f t="shared" ref="E46:K46" si="133">SUM(E38:E45)</f>
        <v>0</v>
      </c>
      <c r="F46" s="245">
        <f t="shared" si="133"/>
        <v>0</v>
      </c>
      <c r="G46" s="245">
        <f t="shared" si="133"/>
        <v>0</v>
      </c>
      <c r="H46" s="245">
        <f t="shared" si="133"/>
        <v>0</v>
      </c>
      <c r="I46" s="404">
        <f t="shared" si="133"/>
        <v>0</v>
      </c>
      <c r="J46" s="246">
        <f t="shared" si="133"/>
        <v>0</v>
      </c>
      <c r="K46" s="246">
        <f t="shared" si="133"/>
        <v>0</v>
      </c>
      <c r="L46" s="245">
        <f t="shared" ref="L46:Q46" si="134">SUM(L38:L45)</f>
        <v>0</v>
      </c>
      <c r="M46" s="245">
        <f t="shared" si="134"/>
        <v>0</v>
      </c>
      <c r="N46" s="245">
        <f t="shared" si="134"/>
        <v>0</v>
      </c>
      <c r="O46" s="404">
        <f t="shared" si="134"/>
        <v>0</v>
      </c>
      <c r="P46" s="246">
        <f t="shared" si="134"/>
        <v>0</v>
      </c>
      <c r="Q46" s="246">
        <f t="shared" si="134"/>
        <v>0</v>
      </c>
      <c r="R46" s="245">
        <f t="shared" ref="R46:W46" si="135">SUM(R38:R45)</f>
        <v>0</v>
      </c>
      <c r="S46" s="245">
        <f t="shared" si="135"/>
        <v>0</v>
      </c>
      <c r="T46" s="245">
        <f t="shared" si="135"/>
        <v>0</v>
      </c>
      <c r="U46" s="404">
        <f t="shared" si="135"/>
        <v>0</v>
      </c>
      <c r="V46" s="246">
        <f t="shared" si="135"/>
        <v>0</v>
      </c>
      <c r="W46" s="246">
        <f t="shared" si="135"/>
        <v>0</v>
      </c>
      <c r="X46" s="245">
        <f t="shared" ref="X46:AC46" si="136">SUM(X38:X45)</f>
        <v>0</v>
      </c>
      <c r="Y46" s="245">
        <f t="shared" si="136"/>
        <v>0</v>
      </c>
      <c r="Z46" s="245">
        <f t="shared" si="136"/>
        <v>0</v>
      </c>
      <c r="AA46" s="404">
        <f t="shared" si="136"/>
        <v>0</v>
      </c>
      <c r="AB46" s="246">
        <f t="shared" si="136"/>
        <v>0</v>
      </c>
      <c r="AC46" s="246">
        <f t="shared" si="136"/>
        <v>0</v>
      </c>
      <c r="AD46" s="245">
        <f>+SUM(AD38:AD45)</f>
        <v>0</v>
      </c>
      <c r="AE46" s="245">
        <f>+SUM(AE38:AE45)</f>
        <v>0</v>
      </c>
      <c r="AF46" s="245">
        <f>+SUM(AF38:AF45)</f>
        <v>0</v>
      </c>
      <c r="AG46" s="245">
        <f>+SUM(AG38:AG45)</f>
        <v>0</v>
      </c>
      <c r="AH46" s="245">
        <f>+SUM(AH38:AH45)</f>
        <v>0</v>
      </c>
      <c r="AI46" s="461">
        <f t="shared" ref="AI46:AY46" si="137">+SUM(AI38:AI45)</f>
        <v>0</v>
      </c>
      <c r="AJ46" s="461">
        <f t="shared" si="137"/>
        <v>0</v>
      </c>
      <c r="AK46" s="461">
        <f t="shared" si="137"/>
        <v>0</v>
      </c>
      <c r="AL46" s="461">
        <f t="shared" si="137"/>
        <v>0</v>
      </c>
      <c r="AM46" s="462">
        <f t="shared" si="137"/>
        <v>0</v>
      </c>
      <c r="AN46" s="462">
        <f t="shared" si="137"/>
        <v>0</v>
      </c>
      <c r="AO46" s="462">
        <f t="shared" si="137"/>
        <v>0</v>
      </c>
      <c r="AP46" s="462">
        <f t="shared" si="137"/>
        <v>0</v>
      </c>
      <c r="AQ46" s="462">
        <f t="shared" si="137"/>
        <v>0</v>
      </c>
      <c r="AR46" s="462">
        <f t="shared" si="137"/>
        <v>0</v>
      </c>
      <c r="AS46" s="462">
        <f t="shared" si="137"/>
        <v>0</v>
      </c>
      <c r="AT46" s="462">
        <f t="shared" si="137"/>
        <v>0</v>
      </c>
      <c r="AU46" s="462">
        <f t="shared" si="137"/>
        <v>0</v>
      </c>
      <c r="AV46" s="462">
        <f t="shared" si="137"/>
        <v>0</v>
      </c>
      <c r="AW46" s="462">
        <f t="shared" si="137"/>
        <v>0</v>
      </c>
      <c r="AX46" s="463">
        <f t="shared" si="137"/>
        <v>0</v>
      </c>
      <c r="AY46" s="464">
        <f t="shared" si="137"/>
        <v>0</v>
      </c>
      <c r="BA46" s="154"/>
    </row>
    <row r="47" spans="1:53" s="31" customFormat="1" ht="11.25" x14ac:dyDescent="0.2">
      <c r="A47" s="32">
        <f>+IF(OR(AM47&gt;0,AR47&gt;0,AX47&gt;0),MAX(A$12:A46)+1,0)</f>
        <v>0</v>
      </c>
      <c r="B47" s="599" t="s">
        <v>103</v>
      </c>
      <c r="C47" s="144" t="s">
        <v>44</v>
      </c>
      <c r="D47" s="147">
        <v>2.85</v>
      </c>
      <c r="E47" s="161"/>
      <c r="F47" s="161"/>
      <c r="G47" s="161"/>
      <c r="H47" s="161"/>
      <c r="I47" s="403">
        <f t="shared" si="30"/>
        <v>0</v>
      </c>
      <c r="J47" s="194">
        <f t="shared" ref="J47:J54" si="138">+D47*F47</f>
        <v>0</v>
      </c>
      <c r="K47" s="194">
        <f t="shared" ref="K47:K54" si="139">+D47*I47</f>
        <v>0</v>
      </c>
      <c r="L47" s="161"/>
      <c r="M47" s="161"/>
      <c r="N47" s="161"/>
      <c r="O47" s="403">
        <f t="shared" ref="O47:O54" si="140">+L47+M47-N47</f>
        <v>0</v>
      </c>
      <c r="P47" s="194">
        <f t="shared" ref="P47:P54" si="141">+$D47*L47*80%</f>
        <v>0</v>
      </c>
      <c r="Q47" s="194">
        <f t="shared" ref="Q47:Q54" si="142">+$D47*80%*O47</f>
        <v>0</v>
      </c>
      <c r="R47" s="161"/>
      <c r="S47" s="161"/>
      <c r="T47" s="161"/>
      <c r="U47" s="403">
        <f t="shared" ref="U47:U54" si="143">+R47+S47-T47</f>
        <v>0</v>
      </c>
      <c r="V47" s="194">
        <f t="shared" ref="V47:V54" si="144">+$D47*R47</f>
        <v>0</v>
      </c>
      <c r="W47" s="194">
        <f t="shared" ref="W47:W54" si="145">+$D47*U47</f>
        <v>0</v>
      </c>
      <c r="X47" s="161"/>
      <c r="Y47" s="161"/>
      <c r="Z47" s="161"/>
      <c r="AA47" s="403">
        <f t="shared" ref="AA47:AA54" si="146">+X47+Y47-Z47</f>
        <v>0</v>
      </c>
      <c r="AB47" s="194">
        <f t="shared" ref="AB47:AB54" si="147">+$D47*X47</f>
        <v>0</v>
      </c>
      <c r="AC47" s="194">
        <f t="shared" ref="AC47:AC54" si="148">+$D47*AA47</f>
        <v>0</v>
      </c>
      <c r="AD47" s="193">
        <f t="shared" ref="AD47:AD54" si="149">+L47+R47+X47</f>
        <v>0</v>
      </c>
      <c r="AE47" s="193">
        <f t="shared" si="22"/>
        <v>0</v>
      </c>
      <c r="AF47" s="476">
        <f t="shared" ref="AF47:AF54" si="150">+N47+T47+Z47</f>
        <v>0</v>
      </c>
      <c r="AG47" s="194">
        <f t="shared" ref="AG47:AG54" si="151">+P47+V47+AB47</f>
        <v>0</v>
      </c>
      <c r="AH47" s="194">
        <f t="shared" ref="AH47:AH54" si="152">+Q47+W47+AC47</f>
        <v>0</v>
      </c>
      <c r="AI47" s="457">
        <f t="shared" ref="AI47:AI54" si="153">+F47*$D47*$AK$7</f>
        <v>0</v>
      </c>
      <c r="AJ47" s="457">
        <f t="shared" ref="AJ47:AJ54" si="154">+L47*$D47*$AK$7+R47*$D47*$AK$7+X47*$D47*$AK$7</f>
        <v>0</v>
      </c>
      <c r="AK47" s="457">
        <f>+AI47+AJ47</f>
        <v>0</v>
      </c>
      <c r="AL47" s="457">
        <f t="shared" ref="AL47:AL54" si="155">+IF(AK47=0,0,((AK47/(F47+AD47))-$AJ$4)/$AL$11*(F47+AD47))</f>
        <v>0</v>
      </c>
      <c r="AM47" s="458">
        <f>+AL47*AM$11</f>
        <v>0</v>
      </c>
      <c r="AN47" s="458">
        <f t="shared" ref="AN47:AN54" si="156">+$D47*G47*$AK$7</f>
        <v>0</v>
      </c>
      <c r="AO47" s="458">
        <f t="shared" ref="AO47:AO54" si="157">+M47*$D47*$AK$7+S47*$D47*$AK$7+Y47*$D47*$AK$7</f>
        <v>0</v>
      </c>
      <c r="AP47" s="458">
        <f>+AN47+AO47</f>
        <v>0</v>
      </c>
      <c r="AQ47" s="458">
        <f t="shared" si="19"/>
        <v>0</v>
      </c>
      <c r="AR47" s="458">
        <f>+AQ47*AR$11</f>
        <v>0</v>
      </c>
      <c r="AS47" s="458">
        <f t="shared" ref="AS47:AS54" si="158">+$D47*H47*$AK$7</f>
        <v>0</v>
      </c>
      <c r="AT47" s="458">
        <f t="shared" ref="AT47:AT54" si="159">+N47*$D47*$AK$7+T47*$D47*$AK$7+Z47*$D47*$AK$7</f>
        <v>0</v>
      </c>
      <c r="AU47" s="458">
        <f>+AS47+AT47</f>
        <v>0</v>
      </c>
      <c r="AV47" s="458">
        <f t="shared" ref="AV47:AV54" si="160">+IF(AU47=0,0,((AU47/(H47+AF47))-$AJ$4)/$AL$11*(H47+AF47))</f>
        <v>0</v>
      </c>
      <c r="AW47" s="458">
        <f>+AV47*AW$11</f>
        <v>0</v>
      </c>
      <c r="AX47" s="459">
        <f>+AR47+AM47-AW47</f>
        <v>0</v>
      </c>
      <c r="AY47" s="460">
        <f>+AX47*AY$11</f>
        <v>0</v>
      </c>
      <c r="BA47" s="154" t="s">
        <v>103</v>
      </c>
    </row>
    <row r="48" spans="1:53" s="31" customFormat="1" ht="11.25" x14ac:dyDescent="0.2">
      <c r="A48" s="32">
        <f>+IF(OR(AM48&gt;0,AR48&gt;0,AX48&gt;0),MAX(A$12:A47)+1,0)</f>
        <v>0</v>
      </c>
      <c r="B48" s="599"/>
      <c r="C48" s="144" t="s">
        <v>43</v>
      </c>
      <c r="D48" s="147">
        <v>2.71</v>
      </c>
      <c r="E48" s="161"/>
      <c r="F48" s="161"/>
      <c r="G48" s="161"/>
      <c r="H48" s="161"/>
      <c r="I48" s="403">
        <f t="shared" si="30"/>
        <v>0</v>
      </c>
      <c r="J48" s="194">
        <f t="shared" si="138"/>
        <v>0</v>
      </c>
      <c r="K48" s="194">
        <f t="shared" si="139"/>
        <v>0</v>
      </c>
      <c r="L48" s="161"/>
      <c r="M48" s="161"/>
      <c r="N48" s="161"/>
      <c r="O48" s="403">
        <f t="shared" si="140"/>
        <v>0</v>
      </c>
      <c r="P48" s="194">
        <f t="shared" si="141"/>
        <v>0</v>
      </c>
      <c r="Q48" s="194">
        <f t="shared" si="142"/>
        <v>0</v>
      </c>
      <c r="R48" s="161"/>
      <c r="S48" s="161"/>
      <c r="T48" s="161"/>
      <c r="U48" s="403">
        <f t="shared" si="143"/>
        <v>0</v>
      </c>
      <c r="V48" s="194">
        <f t="shared" si="144"/>
        <v>0</v>
      </c>
      <c r="W48" s="194">
        <f t="shared" si="145"/>
        <v>0</v>
      </c>
      <c r="X48" s="161"/>
      <c r="Y48" s="161"/>
      <c r="Z48" s="161"/>
      <c r="AA48" s="403">
        <f t="shared" si="146"/>
        <v>0</v>
      </c>
      <c r="AB48" s="194">
        <f t="shared" si="147"/>
        <v>0</v>
      </c>
      <c r="AC48" s="194">
        <f t="shared" si="148"/>
        <v>0</v>
      </c>
      <c r="AD48" s="193">
        <f t="shared" si="149"/>
        <v>0</v>
      </c>
      <c r="AE48" s="193">
        <f t="shared" si="22"/>
        <v>0</v>
      </c>
      <c r="AF48" s="476">
        <f t="shared" si="150"/>
        <v>0</v>
      </c>
      <c r="AG48" s="194">
        <f t="shared" si="151"/>
        <v>0</v>
      </c>
      <c r="AH48" s="194">
        <f t="shared" si="152"/>
        <v>0</v>
      </c>
      <c r="AI48" s="457">
        <f t="shared" si="153"/>
        <v>0</v>
      </c>
      <c r="AJ48" s="457">
        <f t="shared" si="154"/>
        <v>0</v>
      </c>
      <c r="AK48" s="457">
        <f t="shared" ref="AK48:AK54" si="161">+AI48+AJ48</f>
        <v>0</v>
      </c>
      <c r="AL48" s="457">
        <f t="shared" si="155"/>
        <v>0</v>
      </c>
      <c r="AM48" s="458">
        <f t="shared" ref="AM48:AM54" si="162">+AL48*AM$11</f>
        <v>0</v>
      </c>
      <c r="AN48" s="458">
        <f t="shared" si="156"/>
        <v>0</v>
      </c>
      <c r="AO48" s="458">
        <f t="shared" si="157"/>
        <v>0</v>
      </c>
      <c r="AP48" s="458">
        <f t="shared" ref="AP48:AP54" si="163">+AN48+AO48</f>
        <v>0</v>
      </c>
      <c r="AQ48" s="458">
        <f t="shared" si="19"/>
        <v>0</v>
      </c>
      <c r="AR48" s="458">
        <f t="shared" ref="AR48:AR54" si="164">+AQ48*AR$11</f>
        <v>0</v>
      </c>
      <c r="AS48" s="458">
        <f t="shared" si="158"/>
        <v>0</v>
      </c>
      <c r="AT48" s="458">
        <f t="shared" si="159"/>
        <v>0</v>
      </c>
      <c r="AU48" s="458">
        <f t="shared" ref="AU48:AU54" si="165">+AS48+AT48</f>
        <v>0</v>
      </c>
      <c r="AV48" s="458">
        <f t="shared" si="160"/>
        <v>0</v>
      </c>
      <c r="AW48" s="458">
        <f t="shared" ref="AW48:AW54" si="166">+AV48*AW$11</f>
        <v>0</v>
      </c>
      <c r="AX48" s="459">
        <f t="shared" ref="AX48:AX54" si="167">+AR48+AM48-AW48</f>
        <v>0</v>
      </c>
      <c r="AY48" s="460">
        <f t="shared" ref="AY48:AY54" si="168">+AX48*AY$11</f>
        <v>0</v>
      </c>
      <c r="BA48" s="154" t="s">
        <v>103</v>
      </c>
    </row>
    <row r="49" spans="1:53" s="31" customFormat="1" ht="11.25" x14ac:dyDescent="0.2">
      <c r="A49" s="32">
        <f>+IF(OR(AM49&gt;0,AR49&gt;0,AX49&gt;0),MAX(A$12:A48)+1,0)</f>
        <v>0</v>
      </c>
      <c r="B49" s="599"/>
      <c r="C49" s="144" t="s">
        <v>42</v>
      </c>
      <c r="D49" s="147">
        <v>2.58</v>
      </c>
      <c r="E49" s="161"/>
      <c r="F49" s="161"/>
      <c r="G49" s="161"/>
      <c r="H49" s="161"/>
      <c r="I49" s="403">
        <f t="shared" si="30"/>
        <v>0</v>
      </c>
      <c r="J49" s="194">
        <f t="shared" si="138"/>
        <v>0</v>
      </c>
      <c r="K49" s="194">
        <f t="shared" si="139"/>
        <v>0</v>
      </c>
      <c r="L49" s="161"/>
      <c r="M49" s="161"/>
      <c r="N49" s="161"/>
      <c r="O49" s="403">
        <f t="shared" si="140"/>
        <v>0</v>
      </c>
      <c r="P49" s="194">
        <f t="shared" si="141"/>
        <v>0</v>
      </c>
      <c r="Q49" s="194">
        <f t="shared" si="142"/>
        <v>0</v>
      </c>
      <c r="R49" s="161"/>
      <c r="S49" s="161"/>
      <c r="T49" s="161"/>
      <c r="U49" s="403">
        <f t="shared" si="143"/>
        <v>0</v>
      </c>
      <c r="V49" s="194">
        <f t="shared" si="144"/>
        <v>0</v>
      </c>
      <c r="W49" s="194">
        <f t="shared" si="145"/>
        <v>0</v>
      </c>
      <c r="X49" s="161"/>
      <c r="Y49" s="161"/>
      <c r="Z49" s="161"/>
      <c r="AA49" s="403">
        <f t="shared" si="146"/>
        <v>0</v>
      </c>
      <c r="AB49" s="194">
        <f t="shared" si="147"/>
        <v>0</v>
      </c>
      <c r="AC49" s="194">
        <f t="shared" si="148"/>
        <v>0</v>
      </c>
      <c r="AD49" s="193">
        <f t="shared" si="149"/>
        <v>0</v>
      </c>
      <c r="AE49" s="193">
        <f t="shared" si="22"/>
        <v>0</v>
      </c>
      <c r="AF49" s="476">
        <f t="shared" si="150"/>
        <v>0</v>
      </c>
      <c r="AG49" s="194">
        <f t="shared" si="151"/>
        <v>0</v>
      </c>
      <c r="AH49" s="194">
        <f t="shared" si="152"/>
        <v>0</v>
      </c>
      <c r="AI49" s="457">
        <f t="shared" si="153"/>
        <v>0</v>
      </c>
      <c r="AJ49" s="457">
        <f t="shared" si="154"/>
        <v>0</v>
      </c>
      <c r="AK49" s="457">
        <f t="shared" si="161"/>
        <v>0</v>
      </c>
      <c r="AL49" s="457">
        <f t="shared" si="155"/>
        <v>0</v>
      </c>
      <c r="AM49" s="458">
        <f t="shared" si="162"/>
        <v>0</v>
      </c>
      <c r="AN49" s="458">
        <f t="shared" si="156"/>
        <v>0</v>
      </c>
      <c r="AO49" s="458">
        <f t="shared" si="157"/>
        <v>0</v>
      </c>
      <c r="AP49" s="458">
        <f t="shared" si="163"/>
        <v>0</v>
      </c>
      <c r="AQ49" s="458">
        <f t="shared" si="19"/>
        <v>0</v>
      </c>
      <c r="AR49" s="458">
        <f t="shared" si="164"/>
        <v>0</v>
      </c>
      <c r="AS49" s="458">
        <f t="shared" si="158"/>
        <v>0</v>
      </c>
      <c r="AT49" s="458">
        <f t="shared" si="159"/>
        <v>0</v>
      </c>
      <c r="AU49" s="458">
        <f t="shared" si="165"/>
        <v>0</v>
      </c>
      <c r="AV49" s="458">
        <f t="shared" si="160"/>
        <v>0</v>
      </c>
      <c r="AW49" s="458">
        <f t="shared" si="166"/>
        <v>0</v>
      </c>
      <c r="AX49" s="459">
        <f t="shared" si="167"/>
        <v>0</v>
      </c>
      <c r="AY49" s="460">
        <f t="shared" si="168"/>
        <v>0</v>
      </c>
      <c r="BA49" s="154" t="s">
        <v>103</v>
      </c>
    </row>
    <row r="50" spans="1:53" s="31" customFormat="1" ht="11.25" x14ac:dyDescent="0.2">
      <c r="A50" s="32">
        <f>+IF(OR(AM50&gt;0,AR50&gt;0,AX50&gt;0),MAX(A$12:A49)+1,0)</f>
        <v>0</v>
      </c>
      <c r="B50" s="599"/>
      <c r="C50" s="144" t="s">
        <v>41</v>
      </c>
      <c r="D50" s="147">
        <v>2.46</v>
      </c>
      <c r="E50" s="161"/>
      <c r="F50" s="161"/>
      <c r="G50" s="161"/>
      <c r="H50" s="161"/>
      <c r="I50" s="403">
        <f t="shared" si="30"/>
        <v>0</v>
      </c>
      <c r="J50" s="194">
        <f t="shared" si="138"/>
        <v>0</v>
      </c>
      <c r="K50" s="194">
        <f t="shared" si="139"/>
        <v>0</v>
      </c>
      <c r="L50" s="161"/>
      <c r="M50" s="161"/>
      <c r="N50" s="161"/>
      <c r="O50" s="403">
        <f t="shared" si="140"/>
        <v>0</v>
      </c>
      <c r="P50" s="194">
        <f t="shared" si="141"/>
        <v>0</v>
      </c>
      <c r="Q50" s="194">
        <f t="shared" si="142"/>
        <v>0</v>
      </c>
      <c r="R50" s="161"/>
      <c r="S50" s="161"/>
      <c r="T50" s="161"/>
      <c r="U50" s="403">
        <f t="shared" si="143"/>
        <v>0</v>
      </c>
      <c r="V50" s="194">
        <f t="shared" si="144"/>
        <v>0</v>
      </c>
      <c r="W50" s="194">
        <f t="shared" si="145"/>
        <v>0</v>
      </c>
      <c r="X50" s="161"/>
      <c r="Y50" s="161"/>
      <c r="Z50" s="161"/>
      <c r="AA50" s="403">
        <f t="shared" si="146"/>
        <v>0</v>
      </c>
      <c r="AB50" s="194">
        <f t="shared" si="147"/>
        <v>0</v>
      </c>
      <c r="AC50" s="194">
        <f t="shared" si="148"/>
        <v>0</v>
      </c>
      <c r="AD50" s="193">
        <f t="shared" si="149"/>
        <v>0</v>
      </c>
      <c r="AE50" s="193">
        <f t="shared" si="22"/>
        <v>0</v>
      </c>
      <c r="AF50" s="476">
        <f t="shared" si="150"/>
        <v>0</v>
      </c>
      <c r="AG50" s="194">
        <f t="shared" si="151"/>
        <v>0</v>
      </c>
      <c r="AH50" s="194">
        <f t="shared" si="152"/>
        <v>0</v>
      </c>
      <c r="AI50" s="457">
        <f t="shared" si="153"/>
        <v>0</v>
      </c>
      <c r="AJ50" s="457">
        <f t="shared" si="154"/>
        <v>0</v>
      </c>
      <c r="AK50" s="457">
        <f t="shared" si="161"/>
        <v>0</v>
      </c>
      <c r="AL50" s="457">
        <f t="shared" si="155"/>
        <v>0</v>
      </c>
      <c r="AM50" s="458">
        <f t="shared" si="162"/>
        <v>0</v>
      </c>
      <c r="AN50" s="458">
        <f t="shared" si="156"/>
        <v>0</v>
      </c>
      <c r="AO50" s="458">
        <f t="shared" si="157"/>
        <v>0</v>
      </c>
      <c r="AP50" s="458">
        <f t="shared" si="163"/>
        <v>0</v>
      </c>
      <c r="AQ50" s="458">
        <f t="shared" si="19"/>
        <v>0</v>
      </c>
      <c r="AR50" s="458">
        <f t="shared" si="164"/>
        <v>0</v>
      </c>
      <c r="AS50" s="458">
        <f t="shared" si="158"/>
        <v>0</v>
      </c>
      <c r="AT50" s="458">
        <f t="shared" si="159"/>
        <v>0</v>
      </c>
      <c r="AU50" s="458">
        <f t="shared" si="165"/>
        <v>0</v>
      </c>
      <c r="AV50" s="458">
        <f t="shared" si="160"/>
        <v>0</v>
      </c>
      <c r="AW50" s="458">
        <f t="shared" si="166"/>
        <v>0</v>
      </c>
      <c r="AX50" s="459">
        <f t="shared" si="167"/>
        <v>0</v>
      </c>
      <c r="AY50" s="460">
        <f t="shared" si="168"/>
        <v>0</v>
      </c>
      <c r="BA50" s="154" t="s">
        <v>103</v>
      </c>
    </row>
    <row r="51" spans="1:53" s="31" customFormat="1" ht="11.25" x14ac:dyDescent="0.2">
      <c r="A51" s="32">
        <f>+IF(OR(AM51&gt;0,AR51&gt;0,AX51&gt;0),MAX(A$12:A50)+1,0)</f>
        <v>0</v>
      </c>
      <c r="B51" s="599"/>
      <c r="C51" s="144" t="s">
        <v>369</v>
      </c>
      <c r="D51" s="147">
        <v>2.34</v>
      </c>
      <c r="E51" s="161"/>
      <c r="F51" s="161"/>
      <c r="G51" s="161"/>
      <c r="H51" s="161"/>
      <c r="I51" s="403">
        <f t="shared" si="30"/>
        <v>0</v>
      </c>
      <c r="J51" s="194">
        <f t="shared" si="138"/>
        <v>0</v>
      </c>
      <c r="K51" s="194">
        <f t="shared" si="139"/>
        <v>0</v>
      </c>
      <c r="L51" s="161"/>
      <c r="M51" s="161"/>
      <c r="N51" s="161"/>
      <c r="O51" s="403">
        <f t="shared" si="140"/>
        <v>0</v>
      </c>
      <c r="P51" s="194">
        <f t="shared" si="141"/>
        <v>0</v>
      </c>
      <c r="Q51" s="194">
        <f t="shared" si="142"/>
        <v>0</v>
      </c>
      <c r="R51" s="161"/>
      <c r="S51" s="161"/>
      <c r="T51" s="161"/>
      <c r="U51" s="403">
        <f t="shared" si="143"/>
        <v>0</v>
      </c>
      <c r="V51" s="194">
        <f t="shared" si="144"/>
        <v>0</v>
      </c>
      <c r="W51" s="194">
        <f t="shared" si="145"/>
        <v>0</v>
      </c>
      <c r="X51" s="161"/>
      <c r="Y51" s="161"/>
      <c r="Z51" s="161"/>
      <c r="AA51" s="403">
        <f t="shared" si="146"/>
        <v>0</v>
      </c>
      <c r="AB51" s="194">
        <f t="shared" si="147"/>
        <v>0</v>
      </c>
      <c r="AC51" s="194">
        <f t="shared" si="148"/>
        <v>0</v>
      </c>
      <c r="AD51" s="193">
        <f t="shared" si="149"/>
        <v>0</v>
      </c>
      <c r="AE51" s="193">
        <f t="shared" si="22"/>
        <v>0</v>
      </c>
      <c r="AF51" s="476">
        <f t="shared" si="150"/>
        <v>0</v>
      </c>
      <c r="AG51" s="194">
        <f t="shared" si="151"/>
        <v>0</v>
      </c>
      <c r="AH51" s="194">
        <f t="shared" si="152"/>
        <v>0</v>
      </c>
      <c r="AI51" s="457">
        <f t="shared" si="153"/>
        <v>0</v>
      </c>
      <c r="AJ51" s="457">
        <f t="shared" si="154"/>
        <v>0</v>
      </c>
      <c r="AK51" s="457">
        <f t="shared" si="161"/>
        <v>0</v>
      </c>
      <c r="AL51" s="457">
        <f t="shared" si="155"/>
        <v>0</v>
      </c>
      <c r="AM51" s="458">
        <f t="shared" si="162"/>
        <v>0</v>
      </c>
      <c r="AN51" s="458">
        <f t="shared" si="156"/>
        <v>0</v>
      </c>
      <c r="AO51" s="458">
        <f t="shared" si="157"/>
        <v>0</v>
      </c>
      <c r="AP51" s="458">
        <f t="shared" si="163"/>
        <v>0</v>
      </c>
      <c r="AQ51" s="458">
        <f t="shared" si="19"/>
        <v>0</v>
      </c>
      <c r="AR51" s="458">
        <f t="shared" si="164"/>
        <v>0</v>
      </c>
      <c r="AS51" s="458">
        <f t="shared" si="158"/>
        <v>0</v>
      </c>
      <c r="AT51" s="458">
        <f t="shared" si="159"/>
        <v>0</v>
      </c>
      <c r="AU51" s="458">
        <f t="shared" si="165"/>
        <v>0</v>
      </c>
      <c r="AV51" s="458">
        <f t="shared" si="160"/>
        <v>0</v>
      </c>
      <c r="AW51" s="458">
        <f t="shared" si="166"/>
        <v>0</v>
      </c>
      <c r="AX51" s="459">
        <f t="shared" si="167"/>
        <v>0</v>
      </c>
      <c r="AY51" s="460">
        <f t="shared" si="168"/>
        <v>0</v>
      </c>
      <c r="BA51" s="154" t="s">
        <v>103</v>
      </c>
    </row>
    <row r="52" spans="1:53" s="31" customFormat="1" ht="11.25" x14ac:dyDescent="0.2">
      <c r="A52" s="32">
        <f>+IF(OR(AM52&gt;0,AR52&gt;0,AX52&gt;0),MAX(A$12:A51)+1,0)</f>
        <v>0</v>
      </c>
      <c r="B52" s="599"/>
      <c r="C52" s="144" t="s">
        <v>40</v>
      </c>
      <c r="D52" s="147">
        <v>2.23</v>
      </c>
      <c r="E52" s="161"/>
      <c r="F52" s="161"/>
      <c r="G52" s="161"/>
      <c r="H52" s="161"/>
      <c r="I52" s="403">
        <f t="shared" si="30"/>
        <v>0</v>
      </c>
      <c r="J52" s="194">
        <f t="shared" si="138"/>
        <v>0</v>
      </c>
      <c r="K52" s="194">
        <f t="shared" si="139"/>
        <v>0</v>
      </c>
      <c r="L52" s="161"/>
      <c r="M52" s="161"/>
      <c r="N52" s="161"/>
      <c r="O52" s="403">
        <f t="shared" si="140"/>
        <v>0</v>
      </c>
      <c r="P52" s="194">
        <f t="shared" si="141"/>
        <v>0</v>
      </c>
      <c r="Q52" s="194">
        <f t="shared" si="142"/>
        <v>0</v>
      </c>
      <c r="R52" s="161"/>
      <c r="S52" s="161"/>
      <c r="T52" s="161"/>
      <c r="U52" s="403">
        <f t="shared" si="143"/>
        <v>0</v>
      </c>
      <c r="V52" s="194">
        <f t="shared" si="144"/>
        <v>0</v>
      </c>
      <c r="W52" s="194">
        <f t="shared" si="145"/>
        <v>0</v>
      </c>
      <c r="X52" s="161"/>
      <c r="Y52" s="161"/>
      <c r="Z52" s="161"/>
      <c r="AA52" s="403">
        <f t="shared" si="146"/>
        <v>0</v>
      </c>
      <c r="AB52" s="194">
        <f t="shared" si="147"/>
        <v>0</v>
      </c>
      <c r="AC52" s="194">
        <f t="shared" si="148"/>
        <v>0</v>
      </c>
      <c r="AD52" s="193">
        <f t="shared" si="149"/>
        <v>0</v>
      </c>
      <c r="AE52" s="193">
        <f t="shared" si="22"/>
        <v>0</v>
      </c>
      <c r="AF52" s="476">
        <f t="shared" si="150"/>
        <v>0</v>
      </c>
      <c r="AG52" s="194">
        <f t="shared" si="151"/>
        <v>0</v>
      </c>
      <c r="AH52" s="194">
        <f t="shared" si="152"/>
        <v>0</v>
      </c>
      <c r="AI52" s="457">
        <f t="shared" si="153"/>
        <v>0</v>
      </c>
      <c r="AJ52" s="457">
        <f t="shared" si="154"/>
        <v>0</v>
      </c>
      <c r="AK52" s="457">
        <f t="shared" si="161"/>
        <v>0</v>
      </c>
      <c r="AL52" s="457">
        <f t="shared" si="155"/>
        <v>0</v>
      </c>
      <c r="AM52" s="458">
        <f t="shared" si="162"/>
        <v>0</v>
      </c>
      <c r="AN52" s="458">
        <f t="shared" si="156"/>
        <v>0</v>
      </c>
      <c r="AO52" s="458">
        <f t="shared" si="157"/>
        <v>0</v>
      </c>
      <c r="AP52" s="458">
        <f t="shared" si="163"/>
        <v>0</v>
      </c>
      <c r="AQ52" s="458">
        <f t="shared" si="19"/>
        <v>0</v>
      </c>
      <c r="AR52" s="458">
        <f t="shared" si="164"/>
        <v>0</v>
      </c>
      <c r="AS52" s="458">
        <f t="shared" si="158"/>
        <v>0</v>
      </c>
      <c r="AT52" s="458">
        <f t="shared" si="159"/>
        <v>0</v>
      </c>
      <c r="AU52" s="458">
        <f t="shared" si="165"/>
        <v>0</v>
      </c>
      <c r="AV52" s="458">
        <f t="shared" si="160"/>
        <v>0</v>
      </c>
      <c r="AW52" s="458">
        <f t="shared" si="166"/>
        <v>0</v>
      </c>
      <c r="AX52" s="459">
        <f t="shared" si="167"/>
        <v>0</v>
      </c>
      <c r="AY52" s="460">
        <f t="shared" si="168"/>
        <v>0</v>
      </c>
      <c r="BA52" s="154" t="s">
        <v>103</v>
      </c>
    </row>
    <row r="53" spans="1:53" s="31" customFormat="1" ht="11.25" x14ac:dyDescent="0.2">
      <c r="A53" s="32">
        <f>+IF(OR(AM53&gt;0,AR53&gt;0,AX53&gt;0),MAX(A$12:A52)+1,0)</f>
        <v>0</v>
      </c>
      <c r="B53" s="599"/>
      <c r="C53" s="144" t="s">
        <v>39</v>
      </c>
      <c r="D53" s="147">
        <v>2.13</v>
      </c>
      <c r="E53" s="161"/>
      <c r="F53" s="161"/>
      <c r="G53" s="161"/>
      <c r="H53" s="161"/>
      <c r="I53" s="403">
        <f t="shared" si="30"/>
        <v>0</v>
      </c>
      <c r="J53" s="194">
        <f t="shared" si="138"/>
        <v>0</v>
      </c>
      <c r="K53" s="194">
        <f t="shared" si="139"/>
        <v>0</v>
      </c>
      <c r="L53" s="161"/>
      <c r="M53" s="161"/>
      <c r="N53" s="161"/>
      <c r="O53" s="403">
        <f t="shared" si="140"/>
        <v>0</v>
      </c>
      <c r="P53" s="194">
        <f t="shared" si="141"/>
        <v>0</v>
      </c>
      <c r="Q53" s="194">
        <f t="shared" si="142"/>
        <v>0</v>
      </c>
      <c r="R53" s="161"/>
      <c r="S53" s="161"/>
      <c r="T53" s="161"/>
      <c r="U53" s="403">
        <f t="shared" si="143"/>
        <v>0</v>
      </c>
      <c r="V53" s="194">
        <f t="shared" si="144"/>
        <v>0</v>
      </c>
      <c r="W53" s="194">
        <f t="shared" si="145"/>
        <v>0</v>
      </c>
      <c r="X53" s="161"/>
      <c r="Y53" s="161"/>
      <c r="Z53" s="161"/>
      <c r="AA53" s="403">
        <f t="shared" si="146"/>
        <v>0</v>
      </c>
      <c r="AB53" s="194">
        <f t="shared" si="147"/>
        <v>0</v>
      </c>
      <c r="AC53" s="194">
        <f t="shared" si="148"/>
        <v>0</v>
      </c>
      <c r="AD53" s="193">
        <f t="shared" si="149"/>
        <v>0</v>
      </c>
      <c r="AE53" s="193">
        <f t="shared" si="22"/>
        <v>0</v>
      </c>
      <c r="AF53" s="476">
        <f t="shared" si="150"/>
        <v>0</v>
      </c>
      <c r="AG53" s="194">
        <f t="shared" si="151"/>
        <v>0</v>
      </c>
      <c r="AH53" s="194">
        <f t="shared" si="152"/>
        <v>0</v>
      </c>
      <c r="AI53" s="457">
        <f t="shared" si="153"/>
        <v>0</v>
      </c>
      <c r="AJ53" s="457">
        <f t="shared" si="154"/>
        <v>0</v>
      </c>
      <c r="AK53" s="457">
        <f t="shared" si="161"/>
        <v>0</v>
      </c>
      <c r="AL53" s="457">
        <f t="shared" si="155"/>
        <v>0</v>
      </c>
      <c r="AM53" s="458">
        <f t="shared" si="162"/>
        <v>0</v>
      </c>
      <c r="AN53" s="458">
        <f t="shared" si="156"/>
        <v>0</v>
      </c>
      <c r="AO53" s="458">
        <f t="shared" si="157"/>
        <v>0</v>
      </c>
      <c r="AP53" s="458">
        <f t="shared" si="163"/>
        <v>0</v>
      </c>
      <c r="AQ53" s="458">
        <f t="shared" si="19"/>
        <v>0</v>
      </c>
      <c r="AR53" s="458">
        <f t="shared" si="164"/>
        <v>0</v>
      </c>
      <c r="AS53" s="458">
        <f t="shared" si="158"/>
        <v>0</v>
      </c>
      <c r="AT53" s="458">
        <f t="shared" si="159"/>
        <v>0</v>
      </c>
      <c r="AU53" s="458">
        <f t="shared" si="165"/>
        <v>0</v>
      </c>
      <c r="AV53" s="458">
        <f t="shared" si="160"/>
        <v>0</v>
      </c>
      <c r="AW53" s="458">
        <f t="shared" si="166"/>
        <v>0</v>
      </c>
      <c r="AX53" s="459">
        <f t="shared" si="167"/>
        <v>0</v>
      </c>
      <c r="AY53" s="460">
        <f t="shared" si="168"/>
        <v>0</v>
      </c>
      <c r="BA53" s="154" t="s">
        <v>103</v>
      </c>
    </row>
    <row r="54" spans="1:53" s="31" customFormat="1" ht="11.25" x14ac:dyDescent="0.2">
      <c r="A54" s="32">
        <f>+IF(OR(AM54&gt;0,AR54&gt;0,AX54&gt;0),MAX(A$12:A53)+1,0)</f>
        <v>0</v>
      </c>
      <c r="B54" s="599"/>
      <c r="C54" s="144" t="s">
        <v>38</v>
      </c>
      <c r="D54" s="147">
        <v>2.0299999999999998</v>
      </c>
      <c r="E54" s="161"/>
      <c r="F54" s="161"/>
      <c r="G54" s="161"/>
      <c r="H54" s="161"/>
      <c r="I54" s="403">
        <f t="shared" si="30"/>
        <v>0</v>
      </c>
      <c r="J54" s="194">
        <f t="shared" si="138"/>
        <v>0</v>
      </c>
      <c r="K54" s="194">
        <f t="shared" si="139"/>
        <v>0</v>
      </c>
      <c r="L54" s="161"/>
      <c r="M54" s="161"/>
      <c r="N54" s="161"/>
      <c r="O54" s="403">
        <f t="shared" si="140"/>
        <v>0</v>
      </c>
      <c r="P54" s="194">
        <f t="shared" si="141"/>
        <v>0</v>
      </c>
      <c r="Q54" s="194">
        <f t="shared" si="142"/>
        <v>0</v>
      </c>
      <c r="R54" s="161"/>
      <c r="S54" s="161"/>
      <c r="T54" s="161"/>
      <c r="U54" s="403">
        <f t="shared" si="143"/>
        <v>0</v>
      </c>
      <c r="V54" s="194">
        <f t="shared" si="144"/>
        <v>0</v>
      </c>
      <c r="W54" s="194">
        <f t="shared" si="145"/>
        <v>0</v>
      </c>
      <c r="X54" s="161"/>
      <c r="Y54" s="161"/>
      <c r="Z54" s="161"/>
      <c r="AA54" s="403">
        <f t="shared" si="146"/>
        <v>0</v>
      </c>
      <c r="AB54" s="194">
        <f t="shared" si="147"/>
        <v>0</v>
      </c>
      <c r="AC54" s="194">
        <f t="shared" si="148"/>
        <v>0</v>
      </c>
      <c r="AD54" s="193">
        <f t="shared" si="149"/>
        <v>0</v>
      </c>
      <c r="AE54" s="193">
        <f t="shared" si="22"/>
        <v>0</v>
      </c>
      <c r="AF54" s="476">
        <f t="shared" si="150"/>
        <v>0</v>
      </c>
      <c r="AG54" s="194">
        <f t="shared" si="151"/>
        <v>0</v>
      </c>
      <c r="AH54" s="194">
        <f t="shared" si="152"/>
        <v>0</v>
      </c>
      <c r="AI54" s="457">
        <f t="shared" si="153"/>
        <v>0</v>
      </c>
      <c r="AJ54" s="457">
        <f t="shared" si="154"/>
        <v>0</v>
      </c>
      <c r="AK54" s="457">
        <f t="shared" si="161"/>
        <v>0</v>
      </c>
      <c r="AL54" s="457">
        <f t="shared" si="155"/>
        <v>0</v>
      </c>
      <c r="AM54" s="458">
        <f t="shared" si="162"/>
        <v>0</v>
      </c>
      <c r="AN54" s="458">
        <f t="shared" si="156"/>
        <v>0</v>
      </c>
      <c r="AO54" s="458">
        <f t="shared" si="157"/>
        <v>0</v>
      </c>
      <c r="AP54" s="458">
        <f t="shared" si="163"/>
        <v>0</v>
      </c>
      <c r="AQ54" s="458">
        <f t="shared" si="19"/>
        <v>0</v>
      </c>
      <c r="AR54" s="458">
        <f t="shared" si="164"/>
        <v>0</v>
      </c>
      <c r="AS54" s="458">
        <f t="shared" si="158"/>
        <v>0</v>
      </c>
      <c r="AT54" s="458">
        <f t="shared" si="159"/>
        <v>0</v>
      </c>
      <c r="AU54" s="458">
        <f t="shared" si="165"/>
        <v>0</v>
      </c>
      <c r="AV54" s="458">
        <f t="shared" si="160"/>
        <v>0</v>
      </c>
      <c r="AW54" s="458">
        <f t="shared" si="166"/>
        <v>0</v>
      </c>
      <c r="AX54" s="459">
        <f t="shared" si="167"/>
        <v>0</v>
      </c>
      <c r="AY54" s="460">
        <f t="shared" si="168"/>
        <v>0</v>
      </c>
      <c r="BA54" s="154" t="s">
        <v>103</v>
      </c>
    </row>
    <row r="55" spans="1:53" s="31" customFormat="1" ht="9.75" x14ac:dyDescent="0.2">
      <c r="A55" s="32"/>
      <c r="B55" s="146"/>
      <c r="C55" s="248" t="s">
        <v>96</v>
      </c>
      <c r="D55" s="248"/>
      <c r="E55" s="245">
        <f t="shared" ref="E55:K55" si="169">SUM(E47:E54)</f>
        <v>0</v>
      </c>
      <c r="F55" s="245">
        <f t="shared" si="169"/>
        <v>0</v>
      </c>
      <c r="G55" s="245">
        <f t="shared" si="169"/>
        <v>0</v>
      </c>
      <c r="H55" s="245">
        <f t="shared" si="169"/>
        <v>0</v>
      </c>
      <c r="I55" s="404">
        <f t="shared" si="169"/>
        <v>0</v>
      </c>
      <c r="J55" s="245">
        <f t="shared" si="169"/>
        <v>0</v>
      </c>
      <c r="K55" s="245">
        <f t="shared" si="169"/>
        <v>0</v>
      </c>
      <c r="L55" s="245">
        <f t="shared" ref="L55:Q55" si="170">SUM(L47:L54)</f>
        <v>0</v>
      </c>
      <c r="M55" s="245">
        <f t="shared" si="170"/>
        <v>0</v>
      </c>
      <c r="N55" s="245">
        <f t="shared" si="170"/>
        <v>0</v>
      </c>
      <c r="O55" s="404">
        <f t="shared" si="170"/>
        <v>0</v>
      </c>
      <c r="P55" s="245">
        <f t="shared" si="170"/>
        <v>0</v>
      </c>
      <c r="Q55" s="245">
        <f t="shared" si="170"/>
        <v>0</v>
      </c>
      <c r="R55" s="245">
        <f t="shared" ref="R55:W55" si="171">SUM(R47:R54)</f>
        <v>0</v>
      </c>
      <c r="S55" s="245">
        <f t="shared" si="171"/>
        <v>0</v>
      </c>
      <c r="T55" s="245">
        <f t="shared" si="171"/>
        <v>0</v>
      </c>
      <c r="U55" s="404">
        <f t="shared" si="171"/>
        <v>0</v>
      </c>
      <c r="V55" s="245">
        <f t="shared" si="171"/>
        <v>0</v>
      </c>
      <c r="W55" s="245">
        <f t="shared" si="171"/>
        <v>0</v>
      </c>
      <c r="X55" s="245">
        <f t="shared" ref="X55:AC55" si="172">SUM(X47:X54)</f>
        <v>0</v>
      </c>
      <c r="Y55" s="245">
        <f t="shared" si="172"/>
        <v>0</v>
      </c>
      <c r="Z55" s="245">
        <f t="shared" si="172"/>
        <v>0</v>
      </c>
      <c r="AA55" s="404">
        <f t="shared" si="172"/>
        <v>0</v>
      </c>
      <c r="AB55" s="245">
        <f t="shared" si="172"/>
        <v>0</v>
      </c>
      <c r="AC55" s="245">
        <f t="shared" si="172"/>
        <v>0</v>
      </c>
      <c r="AD55" s="245">
        <f>SUM(AD47:AD54)</f>
        <v>0</v>
      </c>
      <c r="AE55" s="245">
        <f>SUM(AE47:AE54)</f>
        <v>0</v>
      </c>
      <c r="AF55" s="245">
        <f>SUM(AF47:AF54)</f>
        <v>0</v>
      </c>
      <c r="AG55" s="245">
        <f>SUM(AG47:AG54)</f>
        <v>0</v>
      </c>
      <c r="AH55" s="245">
        <f>SUM(AH47:AH54)</f>
        <v>0</v>
      </c>
      <c r="AI55" s="461">
        <f t="shared" ref="AI55:AY55" si="173">+SUM(AI47:AI54)</f>
        <v>0</v>
      </c>
      <c r="AJ55" s="461">
        <f t="shared" si="173"/>
        <v>0</v>
      </c>
      <c r="AK55" s="461">
        <f t="shared" si="173"/>
        <v>0</v>
      </c>
      <c r="AL55" s="461">
        <f t="shared" si="173"/>
        <v>0</v>
      </c>
      <c r="AM55" s="462">
        <f t="shared" si="173"/>
        <v>0</v>
      </c>
      <c r="AN55" s="462">
        <f t="shared" si="173"/>
        <v>0</v>
      </c>
      <c r="AO55" s="462">
        <f t="shared" si="173"/>
        <v>0</v>
      </c>
      <c r="AP55" s="462">
        <f t="shared" si="173"/>
        <v>0</v>
      </c>
      <c r="AQ55" s="462">
        <f t="shared" si="173"/>
        <v>0</v>
      </c>
      <c r="AR55" s="462">
        <f t="shared" si="173"/>
        <v>0</v>
      </c>
      <c r="AS55" s="462">
        <f t="shared" si="173"/>
        <v>0</v>
      </c>
      <c r="AT55" s="462">
        <f t="shared" si="173"/>
        <v>0</v>
      </c>
      <c r="AU55" s="462">
        <f t="shared" si="173"/>
        <v>0</v>
      </c>
      <c r="AV55" s="462">
        <f t="shared" si="173"/>
        <v>0</v>
      </c>
      <c r="AW55" s="462">
        <f t="shared" si="173"/>
        <v>0</v>
      </c>
      <c r="AX55" s="463">
        <f t="shared" si="173"/>
        <v>0</v>
      </c>
      <c r="AY55" s="464">
        <f t="shared" si="173"/>
        <v>0</v>
      </c>
      <c r="BA55" s="154"/>
    </row>
    <row r="56" spans="1:53" s="31" customFormat="1" ht="11.25" x14ac:dyDescent="0.2">
      <c r="A56" s="32">
        <f>+IF(OR(AM56&gt;0,AR56&gt;0,AX56&gt;0),MAX(A$12:A55)+1,0)</f>
        <v>0</v>
      </c>
      <c r="B56" s="599" t="s">
        <v>104</v>
      </c>
      <c r="C56" s="144" t="s">
        <v>44</v>
      </c>
      <c r="D56" s="147">
        <v>2.67</v>
      </c>
      <c r="E56" s="161"/>
      <c r="F56" s="161"/>
      <c r="G56" s="161"/>
      <c r="H56" s="161"/>
      <c r="I56" s="403">
        <f t="shared" si="30"/>
        <v>0</v>
      </c>
      <c r="J56" s="194">
        <f t="shared" ref="J56:J63" si="174">+D56*F56</f>
        <v>0</v>
      </c>
      <c r="K56" s="194">
        <f t="shared" ref="K56:K63" si="175">+D56*I56</f>
        <v>0</v>
      </c>
      <c r="L56" s="161"/>
      <c r="M56" s="161"/>
      <c r="N56" s="161"/>
      <c r="O56" s="403">
        <f t="shared" ref="O56:O63" si="176">+L56+M56-N56</f>
        <v>0</v>
      </c>
      <c r="P56" s="194">
        <f t="shared" ref="P56:P63" si="177">+$D56*L56*80%</f>
        <v>0</v>
      </c>
      <c r="Q56" s="194">
        <f t="shared" ref="Q56:Q63" si="178">+$D56*80%*O56</f>
        <v>0</v>
      </c>
      <c r="R56" s="161"/>
      <c r="S56" s="161"/>
      <c r="T56" s="161"/>
      <c r="U56" s="403">
        <f t="shared" ref="U56:U63" si="179">+R56+S56-T56</f>
        <v>0</v>
      </c>
      <c r="V56" s="194">
        <f t="shared" ref="V56:V63" si="180">+$D56*R56</f>
        <v>0</v>
      </c>
      <c r="W56" s="194">
        <f t="shared" ref="W56:W63" si="181">+$D56*U56</f>
        <v>0</v>
      </c>
      <c r="X56" s="161"/>
      <c r="Y56" s="161"/>
      <c r="Z56" s="161"/>
      <c r="AA56" s="403">
        <f t="shared" ref="AA56:AA63" si="182">+X56+Y56-Z56</f>
        <v>0</v>
      </c>
      <c r="AB56" s="194">
        <f t="shared" ref="AB56:AB63" si="183">+$D56*X56</f>
        <v>0</v>
      </c>
      <c r="AC56" s="194">
        <f t="shared" ref="AC56:AC63" si="184">+$D56*AA56</f>
        <v>0</v>
      </c>
      <c r="AD56" s="193">
        <f t="shared" ref="AD56:AD63" si="185">+L56+R56+X56</f>
        <v>0</v>
      </c>
      <c r="AE56" s="193">
        <f t="shared" si="22"/>
        <v>0</v>
      </c>
      <c r="AF56" s="476">
        <f t="shared" ref="AF56:AF63" si="186">+N56+T56+Z56</f>
        <v>0</v>
      </c>
      <c r="AG56" s="194">
        <f t="shared" ref="AG56:AG63" si="187">+P56+V56+AB56</f>
        <v>0</v>
      </c>
      <c r="AH56" s="194">
        <f t="shared" ref="AH56:AH63" si="188">+Q56+W56+AC56</f>
        <v>0</v>
      </c>
      <c r="AI56" s="457">
        <f t="shared" ref="AI56:AI63" si="189">+F56*$D56*$AK$7</f>
        <v>0</v>
      </c>
      <c r="AJ56" s="457">
        <f t="shared" ref="AJ56:AJ63" si="190">+L56*$D56*$AK$7+R56*$D56*$AK$7+X56*$D56*$AK$7</f>
        <v>0</v>
      </c>
      <c r="AK56" s="457">
        <f>+AI56+AJ56</f>
        <v>0</v>
      </c>
      <c r="AL56" s="457">
        <f t="shared" ref="AL56:AL63" si="191">+IF(AK56=0,0,((AK56/(F56+AD56))-$AJ$4)/$AL$11*(F56+AD56))</f>
        <v>0</v>
      </c>
      <c r="AM56" s="458">
        <f>+AL56*AM$11</f>
        <v>0</v>
      </c>
      <c r="AN56" s="458">
        <f t="shared" ref="AN56:AN63" si="192">+$D56*G56*$AK$7</f>
        <v>0</v>
      </c>
      <c r="AO56" s="458">
        <f t="shared" ref="AO56:AO63" si="193">+M56*$D56*$AK$7+S56*$D56*$AK$7+Y56*$D56*$AK$7</f>
        <v>0</v>
      </c>
      <c r="AP56" s="458">
        <f>+AN56+AO56</f>
        <v>0</v>
      </c>
      <c r="AQ56" s="458">
        <f t="shared" si="19"/>
        <v>0</v>
      </c>
      <c r="AR56" s="458">
        <f>+AQ56*AR$11</f>
        <v>0</v>
      </c>
      <c r="AS56" s="458">
        <f t="shared" ref="AS56:AS63" si="194">+$D56*H56*$AK$7</f>
        <v>0</v>
      </c>
      <c r="AT56" s="458">
        <f t="shared" ref="AT56:AT63" si="195">+N56*$D56*$AK$7+T56*$D56*$AK$7+Z56*$D56*$AK$7</f>
        <v>0</v>
      </c>
      <c r="AU56" s="458">
        <f>+AS56+AT56</f>
        <v>0</v>
      </c>
      <c r="AV56" s="458">
        <f t="shared" ref="AV56:AV63" si="196">+IF(AU56=0,0,((AU56/(H56+AF56))-$AJ$4)/$AL$11*(H56+AF56))</f>
        <v>0</v>
      </c>
      <c r="AW56" s="458">
        <f>+AV56*AW$11</f>
        <v>0</v>
      </c>
      <c r="AX56" s="459">
        <f>+AR56+AM56-AW56</f>
        <v>0</v>
      </c>
      <c r="AY56" s="460">
        <f>+AX56*AY$11</f>
        <v>0</v>
      </c>
      <c r="BA56" s="154" t="s">
        <v>104</v>
      </c>
    </row>
    <row r="57" spans="1:53" s="31" customFormat="1" ht="11.25" x14ac:dyDescent="0.2">
      <c r="A57" s="32">
        <f>+IF(OR(AM57&gt;0,AR57&gt;0,AX57&gt;0),MAX(A$12:A56)+1,0)</f>
        <v>0</v>
      </c>
      <c r="B57" s="599"/>
      <c r="C57" s="144" t="s">
        <v>43</v>
      </c>
      <c r="D57" s="147">
        <v>2.54</v>
      </c>
      <c r="E57" s="161"/>
      <c r="F57" s="161"/>
      <c r="G57" s="161"/>
      <c r="H57" s="161"/>
      <c r="I57" s="403">
        <f t="shared" si="30"/>
        <v>0</v>
      </c>
      <c r="J57" s="194">
        <f t="shared" si="174"/>
        <v>0</v>
      </c>
      <c r="K57" s="194">
        <f t="shared" si="175"/>
        <v>0</v>
      </c>
      <c r="L57" s="161"/>
      <c r="M57" s="161"/>
      <c r="N57" s="161"/>
      <c r="O57" s="403">
        <f t="shared" si="176"/>
        <v>0</v>
      </c>
      <c r="P57" s="194">
        <f t="shared" si="177"/>
        <v>0</v>
      </c>
      <c r="Q57" s="194">
        <f t="shared" si="178"/>
        <v>0</v>
      </c>
      <c r="R57" s="161"/>
      <c r="S57" s="161"/>
      <c r="T57" s="161"/>
      <c r="U57" s="403">
        <f t="shared" si="179"/>
        <v>0</v>
      </c>
      <c r="V57" s="194">
        <f t="shared" si="180"/>
        <v>0</v>
      </c>
      <c r="W57" s="194">
        <f t="shared" si="181"/>
        <v>0</v>
      </c>
      <c r="X57" s="161"/>
      <c r="Y57" s="161"/>
      <c r="Z57" s="161"/>
      <c r="AA57" s="403">
        <f t="shared" si="182"/>
        <v>0</v>
      </c>
      <c r="AB57" s="194">
        <f t="shared" si="183"/>
        <v>0</v>
      </c>
      <c r="AC57" s="194">
        <f t="shared" si="184"/>
        <v>0</v>
      </c>
      <c r="AD57" s="193">
        <f t="shared" si="185"/>
        <v>0</v>
      </c>
      <c r="AE57" s="193">
        <f t="shared" si="22"/>
        <v>0</v>
      </c>
      <c r="AF57" s="476">
        <f t="shared" si="186"/>
        <v>0</v>
      </c>
      <c r="AG57" s="194">
        <f t="shared" si="187"/>
        <v>0</v>
      </c>
      <c r="AH57" s="194">
        <f t="shared" si="188"/>
        <v>0</v>
      </c>
      <c r="AI57" s="457">
        <f t="shared" si="189"/>
        <v>0</v>
      </c>
      <c r="AJ57" s="457">
        <f t="shared" si="190"/>
        <v>0</v>
      </c>
      <c r="AK57" s="457">
        <f t="shared" ref="AK57:AK63" si="197">+AI57+AJ57</f>
        <v>0</v>
      </c>
      <c r="AL57" s="457">
        <f t="shared" si="191"/>
        <v>0</v>
      </c>
      <c r="AM57" s="458">
        <f t="shared" ref="AM57:AM63" si="198">+AL57*AM$11</f>
        <v>0</v>
      </c>
      <c r="AN57" s="458">
        <f t="shared" si="192"/>
        <v>0</v>
      </c>
      <c r="AO57" s="458">
        <f t="shared" si="193"/>
        <v>0</v>
      </c>
      <c r="AP57" s="458">
        <f t="shared" ref="AP57:AP63" si="199">+AN57+AO57</f>
        <v>0</v>
      </c>
      <c r="AQ57" s="458">
        <f t="shared" si="19"/>
        <v>0</v>
      </c>
      <c r="AR57" s="458">
        <f t="shared" ref="AR57:AR63" si="200">+AQ57*AR$11</f>
        <v>0</v>
      </c>
      <c r="AS57" s="458">
        <f t="shared" si="194"/>
        <v>0</v>
      </c>
      <c r="AT57" s="458">
        <f t="shared" si="195"/>
        <v>0</v>
      </c>
      <c r="AU57" s="458">
        <f t="shared" ref="AU57:AU63" si="201">+AS57+AT57</f>
        <v>0</v>
      </c>
      <c r="AV57" s="458">
        <f t="shared" si="196"/>
        <v>0</v>
      </c>
      <c r="AW57" s="458">
        <f t="shared" ref="AW57:AW63" si="202">+AV57*AW$11</f>
        <v>0</v>
      </c>
      <c r="AX57" s="459">
        <f t="shared" ref="AX57:AX63" si="203">+AR57+AM57-AW57</f>
        <v>0</v>
      </c>
      <c r="AY57" s="460">
        <f t="shared" ref="AY57:AY63" si="204">+AX57*AY$11</f>
        <v>0</v>
      </c>
      <c r="BA57" s="154" t="s">
        <v>104</v>
      </c>
    </row>
    <row r="58" spans="1:53" s="31" customFormat="1" ht="11.25" x14ac:dyDescent="0.2">
      <c r="A58" s="32">
        <f>+IF(OR(AM58&gt;0,AR58&gt;0,AX58&gt;0),MAX(A$12:A57)+1,0)</f>
        <v>0</v>
      </c>
      <c r="B58" s="599"/>
      <c r="C58" s="144" t="s">
        <v>42</v>
      </c>
      <c r="D58" s="147">
        <v>2.42</v>
      </c>
      <c r="E58" s="161"/>
      <c r="F58" s="161"/>
      <c r="G58" s="161"/>
      <c r="H58" s="161"/>
      <c r="I58" s="403">
        <f t="shared" si="30"/>
        <v>0</v>
      </c>
      <c r="J58" s="194">
        <f t="shared" si="174"/>
        <v>0</v>
      </c>
      <c r="K58" s="194">
        <f t="shared" si="175"/>
        <v>0</v>
      </c>
      <c r="L58" s="161"/>
      <c r="M58" s="161"/>
      <c r="N58" s="161"/>
      <c r="O58" s="403">
        <f t="shared" si="176"/>
        <v>0</v>
      </c>
      <c r="P58" s="194">
        <f t="shared" si="177"/>
        <v>0</v>
      </c>
      <c r="Q58" s="194">
        <f t="shared" si="178"/>
        <v>0</v>
      </c>
      <c r="R58" s="161"/>
      <c r="S58" s="161"/>
      <c r="T58" s="161"/>
      <c r="U58" s="403">
        <f t="shared" si="179"/>
        <v>0</v>
      </c>
      <c r="V58" s="194">
        <f t="shared" si="180"/>
        <v>0</v>
      </c>
      <c r="W58" s="194">
        <f t="shared" si="181"/>
        <v>0</v>
      </c>
      <c r="X58" s="161"/>
      <c r="Y58" s="161"/>
      <c r="Z58" s="161"/>
      <c r="AA58" s="403">
        <f t="shared" si="182"/>
        <v>0</v>
      </c>
      <c r="AB58" s="194">
        <f t="shared" si="183"/>
        <v>0</v>
      </c>
      <c r="AC58" s="194">
        <f t="shared" si="184"/>
        <v>0</v>
      </c>
      <c r="AD58" s="193">
        <f t="shared" si="185"/>
        <v>0</v>
      </c>
      <c r="AE58" s="193">
        <f t="shared" si="22"/>
        <v>0</v>
      </c>
      <c r="AF58" s="476">
        <f t="shared" si="186"/>
        <v>0</v>
      </c>
      <c r="AG58" s="194">
        <f t="shared" si="187"/>
        <v>0</v>
      </c>
      <c r="AH58" s="194">
        <f t="shared" si="188"/>
        <v>0</v>
      </c>
      <c r="AI58" s="457">
        <f t="shared" si="189"/>
        <v>0</v>
      </c>
      <c r="AJ58" s="457">
        <f t="shared" si="190"/>
        <v>0</v>
      </c>
      <c r="AK58" s="457">
        <f t="shared" si="197"/>
        <v>0</v>
      </c>
      <c r="AL58" s="457">
        <f t="shared" si="191"/>
        <v>0</v>
      </c>
      <c r="AM58" s="458">
        <f t="shared" si="198"/>
        <v>0</v>
      </c>
      <c r="AN58" s="458">
        <f t="shared" si="192"/>
        <v>0</v>
      </c>
      <c r="AO58" s="458">
        <f t="shared" si="193"/>
        <v>0</v>
      </c>
      <c r="AP58" s="458">
        <f t="shared" si="199"/>
        <v>0</v>
      </c>
      <c r="AQ58" s="458">
        <f t="shared" si="19"/>
        <v>0</v>
      </c>
      <c r="AR58" s="458">
        <f t="shared" si="200"/>
        <v>0</v>
      </c>
      <c r="AS58" s="458">
        <f t="shared" si="194"/>
        <v>0</v>
      </c>
      <c r="AT58" s="458">
        <f t="shared" si="195"/>
        <v>0</v>
      </c>
      <c r="AU58" s="458">
        <f t="shared" si="201"/>
        <v>0</v>
      </c>
      <c r="AV58" s="458">
        <f t="shared" si="196"/>
        <v>0</v>
      </c>
      <c r="AW58" s="458">
        <f t="shared" si="202"/>
        <v>0</v>
      </c>
      <c r="AX58" s="459">
        <f t="shared" si="203"/>
        <v>0</v>
      </c>
      <c r="AY58" s="460">
        <f t="shared" si="204"/>
        <v>0</v>
      </c>
      <c r="BA58" s="154" t="s">
        <v>104</v>
      </c>
    </row>
    <row r="59" spans="1:53" s="31" customFormat="1" ht="11.25" x14ac:dyDescent="0.2">
      <c r="A59" s="32">
        <f>+IF(OR(AM59&gt;0,AR59&gt;0,AX59&gt;0),MAX(A$12:A58)+1,0)</f>
        <v>0</v>
      </c>
      <c r="B59" s="599"/>
      <c r="C59" s="144" t="s">
        <v>41</v>
      </c>
      <c r="D59" s="147">
        <v>2.2999999999999998</v>
      </c>
      <c r="E59" s="161"/>
      <c r="F59" s="161"/>
      <c r="G59" s="161"/>
      <c r="H59" s="161"/>
      <c r="I59" s="403">
        <f t="shared" si="30"/>
        <v>0</v>
      </c>
      <c r="J59" s="194">
        <f t="shared" si="174"/>
        <v>0</v>
      </c>
      <c r="K59" s="194">
        <f t="shared" si="175"/>
        <v>0</v>
      </c>
      <c r="L59" s="161"/>
      <c r="M59" s="161"/>
      <c r="N59" s="161"/>
      <c r="O59" s="403">
        <f t="shared" si="176"/>
        <v>0</v>
      </c>
      <c r="P59" s="194">
        <f t="shared" si="177"/>
        <v>0</v>
      </c>
      <c r="Q59" s="194">
        <f t="shared" si="178"/>
        <v>0</v>
      </c>
      <c r="R59" s="161"/>
      <c r="S59" s="161"/>
      <c r="T59" s="161"/>
      <c r="U59" s="403">
        <f t="shared" si="179"/>
        <v>0</v>
      </c>
      <c r="V59" s="194">
        <f t="shared" si="180"/>
        <v>0</v>
      </c>
      <c r="W59" s="194">
        <f t="shared" si="181"/>
        <v>0</v>
      </c>
      <c r="X59" s="161"/>
      <c r="Y59" s="161"/>
      <c r="Z59" s="161"/>
      <c r="AA59" s="403">
        <f t="shared" si="182"/>
        <v>0</v>
      </c>
      <c r="AB59" s="194">
        <f t="shared" si="183"/>
        <v>0</v>
      </c>
      <c r="AC59" s="194">
        <f t="shared" si="184"/>
        <v>0</v>
      </c>
      <c r="AD59" s="193">
        <f t="shared" si="185"/>
        <v>0</v>
      </c>
      <c r="AE59" s="193">
        <f t="shared" si="22"/>
        <v>0</v>
      </c>
      <c r="AF59" s="476">
        <f t="shared" si="186"/>
        <v>0</v>
      </c>
      <c r="AG59" s="194">
        <f t="shared" si="187"/>
        <v>0</v>
      </c>
      <c r="AH59" s="194">
        <f t="shared" si="188"/>
        <v>0</v>
      </c>
      <c r="AI59" s="457">
        <f t="shared" si="189"/>
        <v>0</v>
      </c>
      <c r="AJ59" s="457">
        <f t="shared" si="190"/>
        <v>0</v>
      </c>
      <c r="AK59" s="457">
        <f t="shared" si="197"/>
        <v>0</v>
      </c>
      <c r="AL59" s="457">
        <f t="shared" si="191"/>
        <v>0</v>
      </c>
      <c r="AM59" s="458">
        <f t="shared" si="198"/>
        <v>0</v>
      </c>
      <c r="AN59" s="458">
        <f t="shared" si="192"/>
        <v>0</v>
      </c>
      <c r="AO59" s="458">
        <f t="shared" si="193"/>
        <v>0</v>
      </c>
      <c r="AP59" s="458">
        <f t="shared" si="199"/>
        <v>0</v>
      </c>
      <c r="AQ59" s="458">
        <f t="shared" si="19"/>
        <v>0</v>
      </c>
      <c r="AR59" s="458">
        <f t="shared" si="200"/>
        <v>0</v>
      </c>
      <c r="AS59" s="458">
        <f t="shared" si="194"/>
        <v>0</v>
      </c>
      <c r="AT59" s="458">
        <f t="shared" si="195"/>
        <v>0</v>
      </c>
      <c r="AU59" s="458">
        <f t="shared" si="201"/>
        <v>0</v>
      </c>
      <c r="AV59" s="458">
        <f t="shared" si="196"/>
        <v>0</v>
      </c>
      <c r="AW59" s="458">
        <f t="shared" si="202"/>
        <v>0</v>
      </c>
      <c r="AX59" s="459">
        <f t="shared" si="203"/>
        <v>0</v>
      </c>
      <c r="AY59" s="460">
        <f t="shared" si="204"/>
        <v>0</v>
      </c>
      <c r="BA59" s="154" t="s">
        <v>104</v>
      </c>
    </row>
    <row r="60" spans="1:53" s="31" customFormat="1" ht="11.25" x14ac:dyDescent="0.2">
      <c r="A60" s="32">
        <f>+IF(OR(AM60&gt;0,AR60&gt;0,AX60&gt;0),MAX(A$12:A59)+1,0)</f>
        <v>0</v>
      </c>
      <c r="B60" s="599"/>
      <c r="C60" s="144" t="s">
        <v>369</v>
      </c>
      <c r="D60" s="147">
        <v>2.19</v>
      </c>
      <c r="E60" s="161"/>
      <c r="F60" s="161"/>
      <c r="G60" s="161"/>
      <c r="H60" s="161"/>
      <c r="I60" s="403">
        <f t="shared" si="30"/>
        <v>0</v>
      </c>
      <c r="J60" s="194">
        <f t="shared" si="174"/>
        <v>0</v>
      </c>
      <c r="K60" s="194">
        <f t="shared" si="175"/>
        <v>0</v>
      </c>
      <c r="L60" s="161"/>
      <c r="M60" s="161"/>
      <c r="N60" s="161"/>
      <c r="O60" s="403">
        <f t="shared" si="176"/>
        <v>0</v>
      </c>
      <c r="P60" s="194">
        <f t="shared" si="177"/>
        <v>0</v>
      </c>
      <c r="Q60" s="194">
        <f t="shared" si="178"/>
        <v>0</v>
      </c>
      <c r="R60" s="161"/>
      <c r="S60" s="161"/>
      <c r="T60" s="161"/>
      <c r="U60" s="403">
        <f t="shared" si="179"/>
        <v>0</v>
      </c>
      <c r="V60" s="194">
        <f t="shared" si="180"/>
        <v>0</v>
      </c>
      <c r="W60" s="194">
        <f t="shared" si="181"/>
        <v>0</v>
      </c>
      <c r="X60" s="161"/>
      <c r="Y60" s="161"/>
      <c r="Z60" s="161"/>
      <c r="AA60" s="403">
        <f t="shared" si="182"/>
        <v>0</v>
      </c>
      <c r="AB60" s="194">
        <f t="shared" si="183"/>
        <v>0</v>
      </c>
      <c r="AC60" s="194">
        <f t="shared" si="184"/>
        <v>0</v>
      </c>
      <c r="AD60" s="193">
        <f t="shared" si="185"/>
        <v>0</v>
      </c>
      <c r="AE60" s="193">
        <f t="shared" si="22"/>
        <v>0</v>
      </c>
      <c r="AF60" s="476">
        <f t="shared" si="186"/>
        <v>0</v>
      </c>
      <c r="AG60" s="194">
        <f t="shared" si="187"/>
        <v>0</v>
      </c>
      <c r="AH60" s="194">
        <f t="shared" si="188"/>
        <v>0</v>
      </c>
      <c r="AI60" s="457">
        <f t="shared" si="189"/>
        <v>0</v>
      </c>
      <c r="AJ60" s="457">
        <f t="shared" si="190"/>
        <v>0</v>
      </c>
      <c r="AK60" s="457">
        <f t="shared" si="197"/>
        <v>0</v>
      </c>
      <c r="AL60" s="457">
        <f t="shared" si="191"/>
        <v>0</v>
      </c>
      <c r="AM60" s="458">
        <f t="shared" si="198"/>
        <v>0</v>
      </c>
      <c r="AN60" s="458">
        <f t="shared" si="192"/>
        <v>0</v>
      </c>
      <c r="AO60" s="458">
        <f t="shared" si="193"/>
        <v>0</v>
      </c>
      <c r="AP60" s="458">
        <f t="shared" si="199"/>
        <v>0</v>
      </c>
      <c r="AQ60" s="458">
        <f t="shared" si="19"/>
        <v>0</v>
      </c>
      <c r="AR60" s="458">
        <f t="shared" si="200"/>
        <v>0</v>
      </c>
      <c r="AS60" s="458">
        <f t="shared" si="194"/>
        <v>0</v>
      </c>
      <c r="AT60" s="458">
        <f t="shared" si="195"/>
        <v>0</v>
      </c>
      <c r="AU60" s="458">
        <f t="shared" si="201"/>
        <v>0</v>
      </c>
      <c r="AV60" s="458">
        <f t="shared" si="196"/>
        <v>0</v>
      </c>
      <c r="AW60" s="458">
        <f t="shared" si="202"/>
        <v>0</v>
      </c>
      <c r="AX60" s="459">
        <f t="shared" si="203"/>
        <v>0</v>
      </c>
      <c r="AY60" s="460">
        <f t="shared" si="204"/>
        <v>0</v>
      </c>
      <c r="BA60" s="154" t="s">
        <v>104</v>
      </c>
    </row>
    <row r="61" spans="1:53" s="31" customFormat="1" ht="11.25" x14ac:dyDescent="0.2">
      <c r="A61" s="32">
        <f>+IF(OR(AM61&gt;0,AR61&gt;0,AX61&gt;0),MAX(A$12:A60)+1,0)</f>
        <v>0</v>
      </c>
      <c r="B61" s="599"/>
      <c r="C61" s="144" t="s">
        <v>40</v>
      </c>
      <c r="D61" s="147">
        <v>2.09</v>
      </c>
      <c r="E61" s="161"/>
      <c r="F61" s="161"/>
      <c r="G61" s="161"/>
      <c r="H61" s="161"/>
      <c r="I61" s="403">
        <f t="shared" si="30"/>
        <v>0</v>
      </c>
      <c r="J61" s="194">
        <f t="shared" si="174"/>
        <v>0</v>
      </c>
      <c r="K61" s="194">
        <f t="shared" si="175"/>
        <v>0</v>
      </c>
      <c r="L61" s="161"/>
      <c r="M61" s="161"/>
      <c r="N61" s="161"/>
      <c r="O61" s="403">
        <f t="shared" si="176"/>
        <v>0</v>
      </c>
      <c r="P61" s="194">
        <f t="shared" si="177"/>
        <v>0</v>
      </c>
      <c r="Q61" s="194">
        <f t="shared" si="178"/>
        <v>0</v>
      </c>
      <c r="R61" s="161"/>
      <c r="S61" s="161"/>
      <c r="T61" s="161"/>
      <c r="U61" s="403">
        <f t="shared" si="179"/>
        <v>0</v>
      </c>
      <c r="V61" s="194">
        <f t="shared" si="180"/>
        <v>0</v>
      </c>
      <c r="W61" s="194">
        <f t="shared" si="181"/>
        <v>0</v>
      </c>
      <c r="X61" s="161"/>
      <c r="Y61" s="161"/>
      <c r="Z61" s="161"/>
      <c r="AA61" s="403">
        <f t="shared" si="182"/>
        <v>0</v>
      </c>
      <c r="AB61" s="194">
        <f t="shared" si="183"/>
        <v>0</v>
      </c>
      <c r="AC61" s="194">
        <f t="shared" si="184"/>
        <v>0</v>
      </c>
      <c r="AD61" s="193">
        <f t="shared" si="185"/>
        <v>0</v>
      </c>
      <c r="AE61" s="193">
        <f t="shared" si="22"/>
        <v>0</v>
      </c>
      <c r="AF61" s="476">
        <f t="shared" si="186"/>
        <v>0</v>
      </c>
      <c r="AG61" s="194">
        <f t="shared" si="187"/>
        <v>0</v>
      </c>
      <c r="AH61" s="194">
        <f t="shared" si="188"/>
        <v>0</v>
      </c>
      <c r="AI61" s="457">
        <f t="shared" si="189"/>
        <v>0</v>
      </c>
      <c r="AJ61" s="457">
        <f t="shared" si="190"/>
        <v>0</v>
      </c>
      <c r="AK61" s="457">
        <f t="shared" si="197"/>
        <v>0</v>
      </c>
      <c r="AL61" s="457">
        <f t="shared" si="191"/>
        <v>0</v>
      </c>
      <c r="AM61" s="458">
        <f t="shared" si="198"/>
        <v>0</v>
      </c>
      <c r="AN61" s="458">
        <f t="shared" si="192"/>
        <v>0</v>
      </c>
      <c r="AO61" s="458">
        <f t="shared" si="193"/>
        <v>0</v>
      </c>
      <c r="AP61" s="458">
        <f t="shared" si="199"/>
        <v>0</v>
      </c>
      <c r="AQ61" s="458">
        <f t="shared" si="19"/>
        <v>0</v>
      </c>
      <c r="AR61" s="458">
        <f t="shared" si="200"/>
        <v>0</v>
      </c>
      <c r="AS61" s="458">
        <f t="shared" si="194"/>
        <v>0</v>
      </c>
      <c r="AT61" s="458">
        <f t="shared" si="195"/>
        <v>0</v>
      </c>
      <c r="AU61" s="458">
        <f t="shared" si="201"/>
        <v>0</v>
      </c>
      <c r="AV61" s="458">
        <f t="shared" si="196"/>
        <v>0</v>
      </c>
      <c r="AW61" s="458">
        <f t="shared" si="202"/>
        <v>0</v>
      </c>
      <c r="AX61" s="459">
        <f t="shared" si="203"/>
        <v>0</v>
      </c>
      <c r="AY61" s="460">
        <f t="shared" si="204"/>
        <v>0</v>
      </c>
      <c r="BA61" s="154" t="s">
        <v>104</v>
      </c>
    </row>
    <row r="62" spans="1:53" s="31" customFormat="1" ht="11.25" x14ac:dyDescent="0.2">
      <c r="A62" s="32">
        <f>+IF(OR(AM62&gt;0,AR62&gt;0,AX62&gt;0),MAX(A$12:A61)+1,0)</f>
        <v>0</v>
      </c>
      <c r="B62" s="599"/>
      <c r="C62" s="144" t="s">
        <v>39</v>
      </c>
      <c r="D62" s="147">
        <v>1.99</v>
      </c>
      <c r="E62" s="161"/>
      <c r="F62" s="161"/>
      <c r="G62" s="161"/>
      <c r="H62" s="161"/>
      <c r="I62" s="403">
        <f t="shared" si="30"/>
        <v>0</v>
      </c>
      <c r="J62" s="194">
        <f t="shared" si="174"/>
        <v>0</v>
      </c>
      <c r="K62" s="194">
        <f t="shared" si="175"/>
        <v>0</v>
      </c>
      <c r="L62" s="161"/>
      <c r="M62" s="161"/>
      <c r="N62" s="161"/>
      <c r="O62" s="403">
        <f t="shared" si="176"/>
        <v>0</v>
      </c>
      <c r="P62" s="194">
        <f t="shared" si="177"/>
        <v>0</v>
      </c>
      <c r="Q62" s="194">
        <f t="shared" si="178"/>
        <v>0</v>
      </c>
      <c r="R62" s="161"/>
      <c r="S62" s="161"/>
      <c r="T62" s="161"/>
      <c r="U62" s="403">
        <f t="shared" si="179"/>
        <v>0</v>
      </c>
      <c r="V62" s="194">
        <f t="shared" si="180"/>
        <v>0</v>
      </c>
      <c r="W62" s="194">
        <f t="shared" si="181"/>
        <v>0</v>
      </c>
      <c r="X62" s="161"/>
      <c r="Y62" s="161"/>
      <c r="Z62" s="161"/>
      <c r="AA62" s="403">
        <f t="shared" si="182"/>
        <v>0</v>
      </c>
      <c r="AB62" s="194">
        <f t="shared" si="183"/>
        <v>0</v>
      </c>
      <c r="AC62" s="194">
        <f t="shared" si="184"/>
        <v>0</v>
      </c>
      <c r="AD62" s="193">
        <f t="shared" si="185"/>
        <v>0</v>
      </c>
      <c r="AE62" s="193">
        <f t="shared" si="22"/>
        <v>0</v>
      </c>
      <c r="AF62" s="476">
        <f t="shared" si="186"/>
        <v>0</v>
      </c>
      <c r="AG62" s="194">
        <f t="shared" si="187"/>
        <v>0</v>
      </c>
      <c r="AH62" s="194">
        <f t="shared" si="188"/>
        <v>0</v>
      </c>
      <c r="AI62" s="457">
        <f t="shared" si="189"/>
        <v>0</v>
      </c>
      <c r="AJ62" s="457">
        <f t="shared" si="190"/>
        <v>0</v>
      </c>
      <c r="AK62" s="457">
        <f t="shared" si="197"/>
        <v>0</v>
      </c>
      <c r="AL62" s="457">
        <f t="shared" si="191"/>
        <v>0</v>
      </c>
      <c r="AM62" s="458">
        <f t="shared" si="198"/>
        <v>0</v>
      </c>
      <c r="AN62" s="458">
        <f t="shared" si="192"/>
        <v>0</v>
      </c>
      <c r="AO62" s="458">
        <f t="shared" si="193"/>
        <v>0</v>
      </c>
      <c r="AP62" s="458">
        <f t="shared" si="199"/>
        <v>0</v>
      </c>
      <c r="AQ62" s="458">
        <f t="shared" si="19"/>
        <v>0</v>
      </c>
      <c r="AR62" s="458">
        <f t="shared" si="200"/>
        <v>0</v>
      </c>
      <c r="AS62" s="458">
        <f t="shared" si="194"/>
        <v>0</v>
      </c>
      <c r="AT62" s="458">
        <f t="shared" si="195"/>
        <v>0</v>
      </c>
      <c r="AU62" s="458">
        <f t="shared" si="201"/>
        <v>0</v>
      </c>
      <c r="AV62" s="458">
        <f t="shared" si="196"/>
        <v>0</v>
      </c>
      <c r="AW62" s="458">
        <f t="shared" si="202"/>
        <v>0</v>
      </c>
      <c r="AX62" s="459">
        <f t="shared" si="203"/>
        <v>0</v>
      </c>
      <c r="AY62" s="460">
        <f t="shared" si="204"/>
        <v>0</v>
      </c>
      <c r="BA62" s="154" t="s">
        <v>104</v>
      </c>
    </row>
    <row r="63" spans="1:53" s="31" customFormat="1" ht="11.25" x14ac:dyDescent="0.2">
      <c r="A63" s="32">
        <f>+IF(OR(AM63&gt;0,AR63&gt;0,AX63&gt;0),MAX(A$12:A62)+1,0)</f>
        <v>0</v>
      </c>
      <c r="B63" s="599"/>
      <c r="C63" s="144" t="s">
        <v>38</v>
      </c>
      <c r="D63" s="147">
        <v>1.9</v>
      </c>
      <c r="E63" s="161"/>
      <c r="F63" s="161"/>
      <c r="G63" s="161"/>
      <c r="H63" s="161"/>
      <c r="I63" s="403">
        <f t="shared" si="30"/>
        <v>0</v>
      </c>
      <c r="J63" s="194">
        <f t="shared" si="174"/>
        <v>0</v>
      </c>
      <c r="K63" s="194">
        <f t="shared" si="175"/>
        <v>0</v>
      </c>
      <c r="L63" s="161"/>
      <c r="M63" s="161"/>
      <c r="N63" s="161"/>
      <c r="O63" s="403">
        <f t="shared" si="176"/>
        <v>0</v>
      </c>
      <c r="P63" s="194">
        <f t="shared" si="177"/>
        <v>0</v>
      </c>
      <c r="Q63" s="194">
        <f t="shared" si="178"/>
        <v>0</v>
      </c>
      <c r="R63" s="161"/>
      <c r="S63" s="161"/>
      <c r="T63" s="161"/>
      <c r="U63" s="403">
        <f t="shared" si="179"/>
        <v>0</v>
      </c>
      <c r="V63" s="194">
        <f t="shared" si="180"/>
        <v>0</v>
      </c>
      <c r="W63" s="194">
        <f t="shared" si="181"/>
        <v>0</v>
      </c>
      <c r="X63" s="161"/>
      <c r="Y63" s="161"/>
      <c r="Z63" s="161"/>
      <c r="AA63" s="403">
        <f t="shared" si="182"/>
        <v>0</v>
      </c>
      <c r="AB63" s="194">
        <f t="shared" si="183"/>
        <v>0</v>
      </c>
      <c r="AC63" s="194">
        <f t="shared" si="184"/>
        <v>0</v>
      </c>
      <c r="AD63" s="193">
        <f t="shared" si="185"/>
        <v>0</v>
      </c>
      <c r="AE63" s="193">
        <f t="shared" si="22"/>
        <v>0</v>
      </c>
      <c r="AF63" s="476">
        <f t="shared" si="186"/>
        <v>0</v>
      </c>
      <c r="AG63" s="194">
        <f t="shared" si="187"/>
        <v>0</v>
      </c>
      <c r="AH63" s="194">
        <f t="shared" si="188"/>
        <v>0</v>
      </c>
      <c r="AI63" s="457">
        <f t="shared" si="189"/>
        <v>0</v>
      </c>
      <c r="AJ63" s="457">
        <f t="shared" si="190"/>
        <v>0</v>
      </c>
      <c r="AK63" s="457">
        <f t="shared" si="197"/>
        <v>0</v>
      </c>
      <c r="AL63" s="457">
        <f t="shared" si="191"/>
        <v>0</v>
      </c>
      <c r="AM63" s="458">
        <f t="shared" si="198"/>
        <v>0</v>
      </c>
      <c r="AN63" s="458">
        <f t="shared" si="192"/>
        <v>0</v>
      </c>
      <c r="AO63" s="458">
        <f t="shared" si="193"/>
        <v>0</v>
      </c>
      <c r="AP63" s="458">
        <f t="shared" si="199"/>
        <v>0</v>
      </c>
      <c r="AQ63" s="458">
        <f t="shared" si="19"/>
        <v>0</v>
      </c>
      <c r="AR63" s="458">
        <f t="shared" si="200"/>
        <v>0</v>
      </c>
      <c r="AS63" s="458">
        <f t="shared" si="194"/>
        <v>0</v>
      </c>
      <c r="AT63" s="458">
        <f t="shared" si="195"/>
        <v>0</v>
      </c>
      <c r="AU63" s="458">
        <f t="shared" si="201"/>
        <v>0</v>
      </c>
      <c r="AV63" s="458">
        <f t="shared" si="196"/>
        <v>0</v>
      </c>
      <c r="AW63" s="458">
        <f t="shared" si="202"/>
        <v>0</v>
      </c>
      <c r="AX63" s="459">
        <f t="shared" si="203"/>
        <v>0</v>
      </c>
      <c r="AY63" s="460">
        <f t="shared" si="204"/>
        <v>0</v>
      </c>
      <c r="BA63" s="154" t="s">
        <v>104</v>
      </c>
    </row>
    <row r="64" spans="1:53" s="31" customFormat="1" ht="9.75" x14ac:dyDescent="0.2">
      <c r="A64" s="32"/>
      <c r="B64" s="146"/>
      <c r="C64" s="248" t="s">
        <v>47</v>
      </c>
      <c r="D64" s="248"/>
      <c r="E64" s="245">
        <f t="shared" ref="E64:AH64" si="205">SUM(E56:E63)</f>
        <v>0</v>
      </c>
      <c r="F64" s="245">
        <f t="shared" si="205"/>
        <v>0</v>
      </c>
      <c r="G64" s="245">
        <f t="shared" si="205"/>
        <v>0</v>
      </c>
      <c r="H64" s="245">
        <f t="shared" si="205"/>
        <v>0</v>
      </c>
      <c r="I64" s="404">
        <f t="shared" si="205"/>
        <v>0</v>
      </c>
      <c r="J64" s="246">
        <f t="shared" si="205"/>
        <v>0</v>
      </c>
      <c r="K64" s="246">
        <f t="shared" si="205"/>
        <v>0</v>
      </c>
      <c r="L64" s="245">
        <f t="shared" si="205"/>
        <v>0</v>
      </c>
      <c r="M64" s="245">
        <f t="shared" si="205"/>
        <v>0</v>
      </c>
      <c r="N64" s="245">
        <f t="shared" si="205"/>
        <v>0</v>
      </c>
      <c r="O64" s="404">
        <f t="shared" si="205"/>
        <v>0</v>
      </c>
      <c r="P64" s="246">
        <f t="shared" si="205"/>
        <v>0</v>
      </c>
      <c r="Q64" s="246">
        <f t="shared" si="205"/>
        <v>0</v>
      </c>
      <c r="R64" s="245">
        <f t="shared" si="205"/>
        <v>0</v>
      </c>
      <c r="S64" s="245">
        <f t="shared" si="205"/>
        <v>0</v>
      </c>
      <c r="T64" s="245">
        <f t="shared" si="205"/>
        <v>0</v>
      </c>
      <c r="U64" s="404">
        <f t="shared" si="205"/>
        <v>0</v>
      </c>
      <c r="V64" s="246">
        <f t="shared" si="205"/>
        <v>0</v>
      </c>
      <c r="W64" s="246">
        <f t="shared" si="205"/>
        <v>0</v>
      </c>
      <c r="X64" s="245">
        <f t="shared" si="205"/>
        <v>0</v>
      </c>
      <c r="Y64" s="245">
        <f t="shared" si="205"/>
        <v>0</v>
      </c>
      <c r="Z64" s="245">
        <f t="shared" si="205"/>
        <v>0</v>
      </c>
      <c r="AA64" s="404">
        <f t="shared" si="205"/>
        <v>0</v>
      </c>
      <c r="AB64" s="246">
        <f t="shared" si="205"/>
        <v>0</v>
      </c>
      <c r="AC64" s="246">
        <f t="shared" si="205"/>
        <v>0</v>
      </c>
      <c r="AD64" s="245">
        <f t="shared" si="205"/>
        <v>0</v>
      </c>
      <c r="AE64" s="245">
        <f t="shared" si="205"/>
        <v>0</v>
      </c>
      <c r="AF64" s="245">
        <f t="shared" si="205"/>
        <v>0</v>
      </c>
      <c r="AG64" s="245">
        <f t="shared" si="205"/>
        <v>0</v>
      </c>
      <c r="AH64" s="245">
        <f t="shared" si="205"/>
        <v>0</v>
      </c>
      <c r="AI64" s="461">
        <f t="shared" ref="AI64:AY64" si="206">+SUM(AI56:AI63)</f>
        <v>0</v>
      </c>
      <c r="AJ64" s="461">
        <f t="shared" si="206"/>
        <v>0</v>
      </c>
      <c r="AK64" s="461">
        <f t="shared" si="206"/>
        <v>0</v>
      </c>
      <c r="AL64" s="461">
        <f t="shared" si="206"/>
        <v>0</v>
      </c>
      <c r="AM64" s="462">
        <f t="shared" si="206"/>
        <v>0</v>
      </c>
      <c r="AN64" s="462">
        <f t="shared" si="206"/>
        <v>0</v>
      </c>
      <c r="AO64" s="462">
        <f t="shared" si="206"/>
        <v>0</v>
      </c>
      <c r="AP64" s="462">
        <f t="shared" si="206"/>
        <v>0</v>
      </c>
      <c r="AQ64" s="462">
        <f t="shared" si="206"/>
        <v>0</v>
      </c>
      <c r="AR64" s="462">
        <f t="shared" si="206"/>
        <v>0</v>
      </c>
      <c r="AS64" s="462">
        <f t="shared" si="206"/>
        <v>0</v>
      </c>
      <c r="AT64" s="462">
        <f t="shared" si="206"/>
        <v>0</v>
      </c>
      <c r="AU64" s="462">
        <f t="shared" si="206"/>
        <v>0</v>
      </c>
      <c r="AV64" s="462">
        <f t="shared" si="206"/>
        <v>0</v>
      </c>
      <c r="AW64" s="462">
        <f t="shared" si="206"/>
        <v>0</v>
      </c>
      <c r="AX64" s="463">
        <f t="shared" si="206"/>
        <v>0</v>
      </c>
      <c r="AY64" s="464">
        <f t="shared" si="206"/>
        <v>0</v>
      </c>
      <c r="BA64" s="154"/>
    </row>
    <row r="65" spans="1:53" s="31" customFormat="1" ht="11.25" x14ac:dyDescent="0.2">
      <c r="A65" s="32">
        <f>+IF(OR(AM65&gt;0,AR65&gt;0,AX65&gt;0),MAX(A$12:A64)+1,0)</f>
        <v>0</v>
      </c>
      <c r="B65" s="599" t="s">
        <v>105</v>
      </c>
      <c r="C65" s="144" t="s">
        <v>44</v>
      </c>
      <c r="D65" s="147">
        <v>2.3199999999999998</v>
      </c>
      <c r="E65" s="161"/>
      <c r="F65" s="161"/>
      <c r="G65" s="161"/>
      <c r="H65" s="161"/>
      <c r="I65" s="403">
        <f t="shared" si="30"/>
        <v>0</v>
      </c>
      <c r="J65" s="194">
        <f t="shared" ref="J65:J72" si="207">+D65*F65</f>
        <v>0</v>
      </c>
      <c r="K65" s="194">
        <f t="shared" ref="K65:K72" si="208">+D65*I65</f>
        <v>0</v>
      </c>
      <c r="L65" s="161"/>
      <c r="M65" s="161"/>
      <c r="N65" s="161"/>
      <c r="O65" s="403">
        <f t="shared" ref="O65:O72" si="209">+L65+M65-N65</f>
        <v>0</v>
      </c>
      <c r="P65" s="194">
        <f t="shared" ref="P65:P72" si="210">+$D65*L65*80%</f>
        <v>0</v>
      </c>
      <c r="Q65" s="194">
        <f t="shared" ref="Q65:Q72" si="211">+$D65*80%*O65</f>
        <v>0</v>
      </c>
      <c r="R65" s="161"/>
      <c r="S65" s="161"/>
      <c r="T65" s="161"/>
      <c r="U65" s="403">
        <f t="shared" ref="U65:U72" si="212">+R65+S65-T65</f>
        <v>0</v>
      </c>
      <c r="V65" s="194">
        <f t="shared" ref="V65:V72" si="213">+$D65*R65</f>
        <v>0</v>
      </c>
      <c r="W65" s="194">
        <f t="shared" ref="W65:W72" si="214">+$D65*U65</f>
        <v>0</v>
      </c>
      <c r="X65" s="161"/>
      <c r="Y65" s="161"/>
      <c r="Z65" s="161"/>
      <c r="AA65" s="403">
        <f t="shared" ref="AA65:AA72" si="215">+X65+Y65-Z65</f>
        <v>0</v>
      </c>
      <c r="AB65" s="194">
        <f t="shared" ref="AB65:AB72" si="216">+$D65*X65</f>
        <v>0</v>
      </c>
      <c r="AC65" s="194">
        <f t="shared" ref="AC65:AC72" si="217">+$D65*AA65</f>
        <v>0</v>
      </c>
      <c r="AD65" s="193">
        <f t="shared" ref="AD65:AD72" si="218">+L65+R65+X65</f>
        <v>0</v>
      </c>
      <c r="AE65" s="193">
        <f t="shared" si="22"/>
        <v>0</v>
      </c>
      <c r="AF65" s="476">
        <f t="shared" ref="AF65:AF72" si="219">+N65+T65+Z65</f>
        <v>0</v>
      </c>
      <c r="AG65" s="194">
        <f t="shared" ref="AG65:AG72" si="220">+P65+V65+AB65</f>
        <v>0</v>
      </c>
      <c r="AH65" s="194">
        <f t="shared" ref="AH65:AH72" si="221">+Q65+W65+AC65</f>
        <v>0</v>
      </c>
      <c r="AI65" s="457">
        <f t="shared" ref="AI65:AI72" si="222">+F65*$D65*$AK$7</f>
        <v>0</v>
      </c>
      <c r="AJ65" s="457">
        <f t="shared" ref="AJ65:AJ72" si="223">+L65*$D65*$AK$7+R65*$D65*$AK$7+X65*$D65*$AK$7</f>
        <v>0</v>
      </c>
      <c r="AK65" s="457">
        <f>+AI65+AJ65</f>
        <v>0</v>
      </c>
      <c r="AL65" s="457">
        <f t="shared" ref="AL65:AL72" si="224">+IF(AK65=0,0,((AK65/(F65+AD65))-$AJ$4)/$AL$11*(F65+AD65))</f>
        <v>0</v>
      </c>
      <c r="AM65" s="458">
        <f>+AL65*AM$11</f>
        <v>0</v>
      </c>
      <c r="AN65" s="458">
        <f t="shared" ref="AN65:AN72" si="225">+$D65*G65*$AK$7</f>
        <v>0</v>
      </c>
      <c r="AO65" s="458">
        <f t="shared" ref="AO65:AO72" si="226">+M65*$D65*$AK$7+S65*$D65*$AK$7+Y65*$D65*$AK$7</f>
        <v>0</v>
      </c>
      <c r="AP65" s="458">
        <f>+AN65+AO65</f>
        <v>0</v>
      </c>
      <c r="AQ65" s="458">
        <f t="shared" si="19"/>
        <v>0</v>
      </c>
      <c r="AR65" s="458">
        <f>+AQ65*AR$11</f>
        <v>0</v>
      </c>
      <c r="AS65" s="458">
        <f t="shared" ref="AS65:AS72" si="227">+$D65*H65*$AK$7</f>
        <v>0</v>
      </c>
      <c r="AT65" s="458">
        <f t="shared" ref="AT65:AT72" si="228">+N65*$D65*$AK$7+T65*$D65*$AK$7+Z65*$D65*$AK$7</f>
        <v>0</v>
      </c>
      <c r="AU65" s="458">
        <f>+AS65+AT65</f>
        <v>0</v>
      </c>
      <c r="AV65" s="458">
        <f t="shared" ref="AV65:AV72" si="229">+IF(AU65=0,0,((AU65/(H65+AF65))-$AJ$4)/$AL$11*(H65+AF65))</f>
        <v>0</v>
      </c>
      <c r="AW65" s="458">
        <f>+AV65*AW$11</f>
        <v>0</v>
      </c>
      <c r="AX65" s="459">
        <f>+AR65+AM65-AW65</f>
        <v>0</v>
      </c>
      <c r="AY65" s="460">
        <f>+AX65*AY$11</f>
        <v>0</v>
      </c>
      <c r="BA65" s="154" t="s">
        <v>105</v>
      </c>
    </row>
    <row r="66" spans="1:53" s="31" customFormat="1" ht="11.25" x14ac:dyDescent="0.2">
      <c r="A66" s="32">
        <f>+IF(OR(AM66&gt;0,AR66&gt;0,AX66&gt;0),MAX(A$12:A65)+1,0)</f>
        <v>0</v>
      </c>
      <c r="B66" s="599"/>
      <c r="C66" s="144" t="s">
        <v>43</v>
      </c>
      <c r="D66" s="147">
        <v>2.21</v>
      </c>
      <c r="E66" s="161"/>
      <c r="F66" s="161"/>
      <c r="G66" s="161"/>
      <c r="H66" s="161"/>
      <c r="I66" s="403">
        <f t="shared" si="30"/>
        <v>0</v>
      </c>
      <c r="J66" s="194">
        <f t="shared" si="207"/>
        <v>0</v>
      </c>
      <c r="K66" s="194">
        <f t="shared" si="208"/>
        <v>0</v>
      </c>
      <c r="L66" s="161"/>
      <c r="M66" s="161"/>
      <c r="N66" s="161"/>
      <c r="O66" s="403">
        <f t="shared" si="209"/>
        <v>0</v>
      </c>
      <c r="P66" s="194">
        <f t="shared" si="210"/>
        <v>0</v>
      </c>
      <c r="Q66" s="194">
        <f t="shared" si="211"/>
        <v>0</v>
      </c>
      <c r="R66" s="161"/>
      <c r="S66" s="161"/>
      <c r="T66" s="161"/>
      <c r="U66" s="403">
        <f t="shared" si="212"/>
        <v>0</v>
      </c>
      <c r="V66" s="194">
        <f t="shared" si="213"/>
        <v>0</v>
      </c>
      <c r="W66" s="194">
        <f t="shared" si="214"/>
        <v>0</v>
      </c>
      <c r="X66" s="161"/>
      <c r="Y66" s="161"/>
      <c r="Z66" s="161"/>
      <c r="AA66" s="403">
        <f t="shared" si="215"/>
        <v>0</v>
      </c>
      <c r="AB66" s="194">
        <f t="shared" si="216"/>
        <v>0</v>
      </c>
      <c r="AC66" s="194">
        <f t="shared" si="217"/>
        <v>0</v>
      </c>
      <c r="AD66" s="193">
        <f t="shared" si="218"/>
        <v>0</v>
      </c>
      <c r="AE66" s="193">
        <f t="shared" si="22"/>
        <v>0</v>
      </c>
      <c r="AF66" s="476">
        <f t="shared" si="219"/>
        <v>0</v>
      </c>
      <c r="AG66" s="194">
        <f t="shared" si="220"/>
        <v>0</v>
      </c>
      <c r="AH66" s="194">
        <f t="shared" si="221"/>
        <v>0</v>
      </c>
      <c r="AI66" s="457">
        <f t="shared" si="222"/>
        <v>0</v>
      </c>
      <c r="AJ66" s="457">
        <f t="shared" si="223"/>
        <v>0</v>
      </c>
      <c r="AK66" s="457">
        <f t="shared" ref="AK66:AK72" si="230">+AI66+AJ66</f>
        <v>0</v>
      </c>
      <c r="AL66" s="457">
        <f t="shared" si="224"/>
        <v>0</v>
      </c>
      <c r="AM66" s="458">
        <f t="shared" ref="AM66:AM72" si="231">+AL66*AM$11</f>
        <v>0</v>
      </c>
      <c r="AN66" s="458">
        <f t="shared" si="225"/>
        <v>0</v>
      </c>
      <c r="AO66" s="458">
        <f t="shared" si="226"/>
        <v>0</v>
      </c>
      <c r="AP66" s="458">
        <f t="shared" ref="AP66:AP72" si="232">+AN66+AO66</f>
        <v>0</v>
      </c>
      <c r="AQ66" s="458">
        <f t="shared" si="19"/>
        <v>0</v>
      </c>
      <c r="AR66" s="458">
        <f t="shared" ref="AR66:AR72" si="233">+AQ66*AR$11</f>
        <v>0</v>
      </c>
      <c r="AS66" s="458">
        <f t="shared" si="227"/>
        <v>0</v>
      </c>
      <c r="AT66" s="458">
        <f t="shared" si="228"/>
        <v>0</v>
      </c>
      <c r="AU66" s="458">
        <f t="shared" ref="AU66:AU72" si="234">+AS66+AT66</f>
        <v>0</v>
      </c>
      <c r="AV66" s="458">
        <f t="shared" si="229"/>
        <v>0</v>
      </c>
      <c r="AW66" s="458">
        <f t="shared" ref="AW66:AW72" si="235">+AV66*AW$11</f>
        <v>0</v>
      </c>
      <c r="AX66" s="459">
        <f t="shared" ref="AX66:AX72" si="236">+AR66+AM66-AW66</f>
        <v>0</v>
      </c>
      <c r="AY66" s="460">
        <f t="shared" ref="AY66:AY72" si="237">+AX66*AY$11</f>
        <v>0</v>
      </c>
      <c r="BA66" s="154" t="s">
        <v>105</v>
      </c>
    </row>
    <row r="67" spans="1:53" s="31" customFormat="1" ht="11.25" x14ac:dyDescent="0.2">
      <c r="A67" s="32">
        <f>+IF(OR(AM67&gt;0,AR67&gt;0,AX67&gt;0),MAX(A$12:A66)+1,0)</f>
        <v>0</v>
      </c>
      <c r="B67" s="599"/>
      <c r="C67" s="144" t="s">
        <v>42</v>
      </c>
      <c r="D67" s="147">
        <v>2.1</v>
      </c>
      <c r="E67" s="161"/>
      <c r="F67" s="161"/>
      <c r="G67" s="161"/>
      <c r="H67" s="161"/>
      <c r="I67" s="403">
        <f t="shared" si="30"/>
        <v>0</v>
      </c>
      <c r="J67" s="194">
        <f t="shared" si="207"/>
        <v>0</v>
      </c>
      <c r="K67" s="194">
        <f t="shared" si="208"/>
        <v>0</v>
      </c>
      <c r="L67" s="161"/>
      <c r="M67" s="161"/>
      <c r="N67" s="161"/>
      <c r="O67" s="403">
        <f t="shared" si="209"/>
        <v>0</v>
      </c>
      <c r="P67" s="194">
        <f t="shared" si="210"/>
        <v>0</v>
      </c>
      <c r="Q67" s="194">
        <f t="shared" si="211"/>
        <v>0</v>
      </c>
      <c r="R67" s="161"/>
      <c r="S67" s="161"/>
      <c r="T67" s="161"/>
      <c r="U67" s="403">
        <f t="shared" si="212"/>
        <v>0</v>
      </c>
      <c r="V67" s="194">
        <f t="shared" si="213"/>
        <v>0</v>
      </c>
      <c r="W67" s="194">
        <f t="shared" si="214"/>
        <v>0</v>
      </c>
      <c r="X67" s="161"/>
      <c r="Y67" s="161"/>
      <c r="Z67" s="161"/>
      <c r="AA67" s="403">
        <f t="shared" si="215"/>
        <v>0</v>
      </c>
      <c r="AB67" s="194">
        <f t="shared" si="216"/>
        <v>0</v>
      </c>
      <c r="AC67" s="194">
        <f t="shared" si="217"/>
        <v>0</v>
      </c>
      <c r="AD67" s="193">
        <f t="shared" si="218"/>
        <v>0</v>
      </c>
      <c r="AE67" s="193">
        <f t="shared" si="22"/>
        <v>0</v>
      </c>
      <c r="AF67" s="476">
        <f t="shared" si="219"/>
        <v>0</v>
      </c>
      <c r="AG67" s="194">
        <f t="shared" si="220"/>
        <v>0</v>
      </c>
      <c r="AH67" s="194">
        <f t="shared" si="221"/>
        <v>0</v>
      </c>
      <c r="AI67" s="457">
        <f t="shared" si="222"/>
        <v>0</v>
      </c>
      <c r="AJ67" s="457">
        <f t="shared" si="223"/>
        <v>0</v>
      </c>
      <c r="AK67" s="457">
        <f t="shared" si="230"/>
        <v>0</v>
      </c>
      <c r="AL67" s="457">
        <f t="shared" si="224"/>
        <v>0</v>
      </c>
      <c r="AM67" s="458">
        <f t="shared" si="231"/>
        <v>0</v>
      </c>
      <c r="AN67" s="458">
        <f t="shared" si="225"/>
        <v>0</v>
      </c>
      <c r="AO67" s="458">
        <f t="shared" si="226"/>
        <v>0</v>
      </c>
      <c r="AP67" s="458">
        <f t="shared" si="232"/>
        <v>0</v>
      </c>
      <c r="AQ67" s="458">
        <f t="shared" si="19"/>
        <v>0</v>
      </c>
      <c r="AR67" s="458">
        <f t="shared" si="233"/>
        <v>0</v>
      </c>
      <c r="AS67" s="458">
        <f t="shared" si="227"/>
        <v>0</v>
      </c>
      <c r="AT67" s="458">
        <f t="shared" si="228"/>
        <v>0</v>
      </c>
      <c r="AU67" s="458">
        <f t="shared" si="234"/>
        <v>0</v>
      </c>
      <c r="AV67" s="458">
        <f t="shared" si="229"/>
        <v>0</v>
      </c>
      <c r="AW67" s="458">
        <f t="shared" si="235"/>
        <v>0</v>
      </c>
      <c r="AX67" s="459">
        <f t="shared" si="236"/>
        <v>0</v>
      </c>
      <c r="AY67" s="460">
        <f t="shared" si="237"/>
        <v>0</v>
      </c>
      <c r="BA67" s="154" t="s">
        <v>105</v>
      </c>
    </row>
    <row r="68" spans="1:53" s="31" customFormat="1" ht="11.25" x14ac:dyDescent="0.2">
      <c r="A68" s="32">
        <f>+IF(OR(AM68&gt;0,AR68&gt;0,AX68&gt;0),MAX(A$12:A67)+1,0)</f>
        <v>0</v>
      </c>
      <c r="B68" s="599"/>
      <c r="C68" s="144" t="s">
        <v>41</v>
      </c>
      <c r="D68" s="147">
        <v>2</v>
      </c>
      <c r="E68" s="161"/>
      <c r="F68" s="161"/>
      <c r="G68" s="161"/>
      <c r="H68" s="161"/>
      <c r="I68" s="403">
        <f t="shared" si="30"/>
        <v>0</v>
      </c>
      <c r="J68" s="194">
        <f t="shared" si="207"/>
        <v>0</v>
      </c>
      <c r="K68" s="194">
        <f t="shared" si="208"/>
        <v>0</v>
      </c>
      <c r="L68" s="161"/>
      <c r="M68" s="161"/>
      <c r="N68" s="161"/>
      <c r="O68" s="403">
        <f t="shared" si="209"/>
        <v>0</v>
      </c>
      <c r="P68" s="194">
        <f t="shared" si="210"/>
        <v>0</v>
      </c>
      <c r="Q68" s="194">
        <f t="shared" si="211"/>
        <v>0</v>
      </c>
      <c r="R68" s="161"/>
      <c r="S68" s="161"/>
      <c r="T68" s="161"/>
      <c r="U68" s="403">
        <f t="shared" si="212"/>
        <v>0</v>
      </c>
      <c r="V68" s="194">
        <f t="shared" si="213"/>
        <v>0</v>
      </c>
      <c r="W68" s="194">
        <f t="shared" si="214"/>
        <v>0</v>
      </c>
      <c r="X68" s="161"/>
      <c r="Y68" s="161"/>
      <c r="Z68" s="161"/>
      <c r="AA68" s="403">
        <f t="shared" si="215"/>
        <v>0</v>
      </c>
      <c r="AB68" s="194">
        <f t="shared" si="216"/>
        <v>0</v>
      </c>
      <c r="AC68" s="194">
        <f t="shared" si="217"/>
        <v>0</v>
      </c>
      <c r="AD68" s="193">
        <f t="shared" si="218"/>
        <v>0</v>
      </c>
      <c r="AE68" s="193">
        <f t="shared" si="22"/>
        <v>0</v>
      </c>
      <c r="AF68" s="476">
        <f t="shared" si="219"/>
        <v>0</v>
      </c>
      <c r="AG68" s="194">
        <f t="shared" si="220"/>
        <v>0</v>
      </c>
      <c r="AH68" s="194">
        <f t="shared" si="221"/>
        <v>0</v>
      </c>
      <c r="AI68" s="457">
        <f t="shared" si="222"/>
        <v>0</v>
      </c>
      <c r="AJ68" s="457">
        <f t="shared" si="223"/>
        <v>0</v>
      </c>
      <c r="AK68" s="457">
        <f t="shared" si="230"/>
        <v>0</v>
      </c>
      <c r="AL68" s="457">
        <f t="shared" si="224"/>
        <v>0</v>
      </c>
      <c r="AM68" s="458">
        <f t="shared" si="231"/>
        <v>0</v>
      </c>
      <c r="AN68" s="458">
        <f t="shared" si="225"/>
        <v>0</v>
      </c>
      <c r="AO68" s="458">
        <f t="shared" si="226"/>
        <v>0</v>
      </c>
      <c r="AP68" s="458">
        <f t="shared" si="232"/>
        <v>0</v>
      </c>
      <c r="AQ68" s="458">
        <f t="shared" si="19"/>
        <v>0</v>
      </c>
      <c r="AR68" s="458">
        <f t="shared" si="233"/>
        <v>0</v>
      </c>
      <c r="AS68" s="458">
        <f t="shared" si="227"/>
        <v>0</v>
      </c>
      <c r="AT68" s="458">
        <f t="shared" si="228"/>
        <v>0</v>
      </c>
      <c r="AU68" s="458">
        <f t="shared" si="234"/>
        <v>0</v>
      </c>
      <c r="AV68" s="458">
        <f t="shared" si="229"/>
        <v>0</v>
      </c>
      <c r="AW68" s="458">
        <f t="shared" si="235"/>
        <v>0</v>
      </c>
      <c r="AX68" s="459">
        <f t="shared" si="236"/>
        <v>0</v>
      </c>
      <c r="AY68" s="460">
        <f t="shared" si="237"/>
        <v>0</v>
      </c>
      <c r="BA68" s="154" t="s">
        <v>105</v>
      </c>
    </row>
    <row r="69" spans="1:53" s="31" customFormat="1" ht="11.25" x14ac:dyDescent="0.2">
      <c r="A69" s="32">
        <f>+IF(OR(AM69&gt;0,AR69&gt;0,AX69&gt;0),MAX(A$12:A68)+1,0)</f>
        <v>0</v>
      </c>
      <c r="B69" s="599"/>
      <c r="C69" s="144" t="s">
        <v>369</v>
      </c>
      <c r="D69" s="147">
        <v>1.91</v>
      </c>
      <c r="E69" s="161"/>
      <c r="F69" s="161"/>
      <c r="G69" s="161"/>
      <c r="H69" s="161"/>
      <c r="I69" s="403">
        <f t="shared" si="30"/>
        <v>0</v>
      </c>
      <c r="J69" s="194">
        <f t="shared" si="207"/>
        <v>0</v>
      </c>
      <c r="K69" s="194">
        <f t="shared" si="208"/>
        <v>0</v>
      </c>
      <c r="L69" s="161"/>
      <c r="M69" s="161"/>
      <c r="N69" s="161"/>
      <c r="O69" s="403">
        <f t="shared" si="209"/>
        <v>0</v>
      </c>
      <c r="P69" s="194">
        <f t="shared" si="210"/>
        <v>0</v>
      </c>
      <c r="Q69" s="194">
        <f t="shared" si="211"/>
        <v>0</v>
      </c>
      <c r="R69" s="161"/>
      <c r="S69" s="161"/>
      <c r="T69" s="161"/>
      <c r="U69" s="403">
        <f t="shared" si="212"/>
        <v>0</v>
      </c>
      <c r="V69" s="194">
        <f t="shared" si="213"/>
        <v>0</v>
      </c>
      <c r="W69" s="194">
        <f t="shared" si="214"/>
        <v>0</v>
      </c>
      <c r="X69" s="161"/>
      <c r="Y69" s="161"/>
      <c r="Z69" s="161"/>
      <c r="AA69" s="403">
        <f t="shared" si="215"/>
        <v>0</v>
      </c>
      <c r="AB69" s="194">
        <f t="shared" si="216"/>
        <v>0</v>
      </c>
      <c r="AC69" s="194">
        <f t="shared" si="217"/>
        <v>0</v>
      </c>
      <c r="AD69" s="193">
        <f t="shared" si="218"/>
        <v>0</v>
      </c>
      <c r="AE69" s="193">
        <f t="shared" si="22"/>
        <v>0</v>
      </c>
      <c r="AF69" s="476">
        <f t="shared" si="219"/>
        <v>0</v>
      </c>
      <c r="AG69" s="194">
        <f t="shared" si="220"/>
        <v>0</v>
      </c>
      <c r="AH69" s="194">
        <f t="shared" si="221"/>
        <v>0</v>
      </c>
      <c r="AI69" s="457">
        <f t="shared" si="222"/>
        <v>0</v>
      </c>
      <c r="AJ69" s="457">
        <f t="shared" si="223"/>
        <v>0</v>
      </c>
      <c r="AK69" s="457">
        <f t="shared" si="230"/>
        <v>0</v>
      </c>
      <c r="AL69" s="457">
        <f t="shared" si="224"/>
        <v>0</v>
      </c>
      <c r="AM69" s="458">
        <f t="shared" si="231"/>
        <v>0</v>
      </c>
      <c r="AN69" s="458">
        <f t="shared" si="225"/>
        <v>0</v>
      </c>
      <c r="AO69" s="458">
        <f t="shared" si="226"/>
        <v>0</v>
      </c>
      <c r="AP69" s="458">
        <f t="shared" si="232"/>
        <v>0</v>
      </c>
      <c r="AQ69" s="458">
        <f t="shared" si="19"/>
        <v>0</v>
      </c>
      <c r="AR69" s="458">
        <f t="shared" si="233"/>
        <v>0</v>
      </c>
      <c r="AS69" s="458">
        <f t="shared" si="227"/>
        <v>0</v>
      </c>
      <c r="AT69" s="458">
        <f t="shared" si="228"/>
        <v>0</v>
      </c>
      <c r="AU69" s="458">
        <f t="shared" si="234"/>
        <v>0</v>
      </c>
      <c r="AV69" s="458">
        <f t="shared" si="229"/>
        <v>0</v>
      </c>
      <c r="AW69" s="458">
        <f t="shared" si="235"/>
        <v>0</v>
      </c>
      <c r="AX69" s="459">
        <f t="shared" si="236"/>
        <v>0</v>
      </c>
      <c r="AY69" s="460">
        <f t="shared" si="237"/>
        <v>0</v>
      </c>
      <c r="BA69" s="154" t="s">
        <v>105</v>
      </c>
    </row>
    <row r="70" spans="1:53" s="31" customFormat="1" ht="11.25" x14ac:dyDescent="0.2">
      <c r="A70" s="32">
        <f>+IF(OR(AM70&gt;0,AR70&gt;0,AX70&gt;0),MAX(A$12:A69)+1,0)</f>
        <v>0</v>
      </c>
      <c r="B70" s="599"/>
      <c r="C70" s="144" t="s">
        <v>40</v>
      </c>
      <c r="D70" s="147">
        <v>1.82</v>
      </c>
      <c r="E70" s="161"/>
      <c r="F70" s="161"/>
      <c r="G70" s="161"/>
      <c r="H70" s="161"/>
      <c r="I70" s="403">
        <f t="shared" si="30"/>
        <v>0</v>
      </c>
      <c r="J70" s="194">
        <f t="shared" si="207"/>
        <v>0</v>
      </c>
      <c r="K70" s="194">
        <f t="shared" si="208"/>
        <v>0</v>
      </c>
      <c r="L70" s="161"/>
      <c r="M70" s="161"/>
      <c r="N70" s="161"/>
      <c r="O70" s="403">
        <f t="shared" si="209"/>
        <v>0</v>
      </c>
      <c r="P70" s="194">
        <f t="shared" si="210"/>
        <v>0</v>
      </c>
      <c r="Q70" s="194">
        <f t="shared" si="211"/>
        <v>0</v>
      </c>
      <c r="R70" s="161"/>
      <c r="S70" s="161"/>
      <c r="T70" s="161"/>
      <c r="U70" s="403">
        <f t="shared" si="212"/>
        <v>0</v>
      </c>
      <c r="V70" s="194">
        <f t="shared" si="213"/>
        <v>0</v>
      </c>
      <c r="W70" s="194">
        <f t="shared" si="214"/>
        <v>0</v>
      </c>
      <c r="X70" s="161"/>
      <c r="Y70" s="161"/>
      <c r="Z70" s="161"/>
      <c r="AA70" s="403">
        <f t="shared" si="215"/>
        <v>0</v>
      </c>
      <c r="AB70" s="194">
        <f t="shared" si="216"/>
        <v>0</v>
      </c>
      <c r="AC70" s="194">
        <f t="shared" si="217"/>
        <v>0</v>
      </c>
      <c r="AD70" s="193">
        <f t="shared" si="218"/>
        <v>0</v>
      </c>
      <c r="AE70" s="193">
        <f t="shared" si="22"/>
        <v>0</v>
      </c>
      <c r="AF70" s="476">
        <f t="shared" si="219"/>
        <v>0</v>
      </c>
      <c r="AG70" s="194">
        <f t="shared" si="220"/>
        <v>0</v>
      </c>
      <c r="AH70" s="194">
        <f t="shared" si="221"/>
        <v>0</v>
      </c>
      <c r="AI70" s="457">
        <f t="shared" si="222"/>
        <v>0</v>
      </c>
      <c r="AJ70" s="457">
        <f t="shared" si="223"/>
        <v>0</v>
      </c>
      <c r="AK70" s="457">
        <f t="shared" si="230"/>
        <v>0</v>
      </c>
      <c r="AL70" s="457">
        <f t="shared" si="224"/>
        <v>0</v>
      </c>
      <c r="AM70" s="458">
        <f t="shared" si="231"/>
        <v>0</v>
      </c>
      <c r="AN70" s="458">
        <f t="shared" si="225"/>
        <v>0</v>
      </c>
      <c r="AO70" s="458">
        <f t="shared" si="226"/>
        <v>0</v>
      </c>
      <c r="AP70" s="458">
        <f t="shared" si="232"/>
        <v>0</v>
      </c>
      <c r="AQ70" s="458">
        <f t="shared" si="19"/>
        <v>0</v>
      </c>
      <c r="AR70" s="458">
        <f t="shared" si="233"/>
        <v>0</v>
      </c>
      <c r="AS70" s="458">
        <f t="shared" si="227"/>
        <v>0</v>
      </c>
      <c r="AT70" s="458">
        <f t="shared" si="228"/>
        <v>0</v>
      </c>
      <c r="AU70" s="458">
        <f t="shared" si="234"/>
        <v>0</v>
      </c>
      <c r="AV70" s="458">
        <f t="shared" si="229"/>
        <v>0</v>
      </c>
      <c r="AW70" s="458">
        <f t="shared" si="235"/>
        <v>0</v>
      </c>
      <c r="AX70" s="459">
        <f t="shared" si="236"/>
        <v>0</v>
      </c>
      <c r="AY70" s="460">
        <f t="shared" si="237"/>
        <v>0</v>
      </c>
      <c r="BA70" s="154" t="s">
        <v>105</v>
      </c>
    </row>
    <row r="71" spans="1:53" s="31" customFormat="1" ht="11.25" x14ac:dyDescent="0.2">
      <c r="A71" s="32">
        <f>+IF(OR(AM71&gt;0,AR71&gt;0,AX71&gt;0),MAX(A$12:A70)+1,0)</f>
        <v>0</v>
      </c>
      <c r="B71" s="599"/>
      <c r="C71" s="144" t="s">
        <v>39</v>
      </c>
      <c r="D71" s="147">
        <v>1.73</v>
      </c>
      <c r="E71" s="161"/>
      <c r="F71" s="161"/>
      <c r="G71" s="161"/>
      <c r="H71" s="161"/>
      <c r="I71" s="403">
        <f t="shared" si="30"/>
        <v>0</v>
      </c>
      <c r="J71" s="194">
        <f t="shared" si="207"/>
        <v>0</v>
      </c>
      <c r="K71" s="194">
        <f t="shared" si="208"/>
        <v>0</v>
      </c>
      <c r="L71" s="161"/>
      <c r="M71" s="161"/>
      <c r="N71" s="161"/>
      <c r="O71" s="403">
        <f t="shared" si="209"/>
        <v>0</v>
      </c>
      <c r="P71" s="194">
        <f t="shared" si="210"/>
        <v>0</v>
      </c>
      <c r="Q71" s="194">
        <f t="shared" si="211"/>
        <v>0</v>
      </c>
      <c r="R71" s="161"/>
      <c r="S71" s="161"/>
      <c r="T71" s="161"/>
      <c r="U71" s="403">
        <f t="shared" si="212"/>
        <v>0</v>
      </c>
      <c r="V71" s="194">
        <f t="shared" si="213"/>
        <v>0</v>
      </c>
      <c r="W71" s="194">
        <f t="shared" si="214"/>
        <v>0</v>
      </c>
      <c r="X71" s="161"/>
      <c r="Y71" s="161"/>
      <c r="Z71" s="161"/>
      <c r="AA71" s="403">
        <f t="shared" si="215"/>
        <v>0</v>
      </c>
      <c r="AB71" s="194">
        <f t="shared" si="216"/>
        <v>0</v>
      </c>
      <c r="AC71" s="194">
        <f t="shared" si="217"/>
        <v>0</v>
      </c>
      <c r="AD71" s="193">
        <f t="shared" si="218"/>
        <v>0</v>
      </c>
      <c r="AE71" s="193">
        <f t="shared" si="22"/>
        <v>0</v>
      </c>
      <c r="AF71" s="476">
        <f t="shared" si="219"/>
        <v>0</v>
      </c>
      <c r="AG71" s="194">
        <f t="shared" si="220"/>
        <v>0</v>
      </c>
      <c r="AH71" s="194">
        <f t="shared" si="221"/>
        <v>0</v>
      </c>
      <c r="AI71" s="457">
        <f t="shared" si="222"/>
        <v>0</v>
      </c>
      <c r="AJ71" s="457">
        <f t="shared" si="223"/>
        <v>0</v>
      </c>
      <c r="AK71" s="457">
        <f t="shared" si="230"/>
        <v>0</v>
      </c>
      <c r="AL71" s="457">
        <f t="shared" si="224"/>
        <v>0</v>
      </c>
      <c r="AM71" s="458">
        <f t="shared" si="231"/>
        <v>0</v>
      </c>
      <c r="AN71" s="458">
        <f t="shared" si="225"/>
        <v>0</v>
      </c>
      <c r="AO71" s="458">
        <f t="shared" si="226"/>
        <v>0</v>
      </c>
      <c r="AP71" s="458">
        <f t="shared" si="232"/>
        <v>0</v>
      </c>
      <c r="AQ71" s="458">
        <f t="shared" si="19"/>
        <v>0</v>
      </c>
      <c r="AR71" s="458">
        <f t="shared" si="233"/>
        <v>0</v>
      </c>
      <c r="AS71" s="458">
        <f t="shared" si="227"/>
        <v>0</v>
      </c>
      <c r="AT71" s="458">
        <f t="shared" si="228"/>
        <v>0</v>
      </c>
      <c r="AU71" s="458">
        <f t="shared" si="234"/>
        <v>0</v>
      </c>
      <c r="AV71" s="458">
        <f t="shared" si="229"/>
        <v>0</v>
      </c>
      <c r="AW71" s="458">
        <f t="shared" si="235"/>
        <v>0</v>
      </c>
      <c r="AX71" s="459">
        <f t="shared" si="236"/>
        <v>0</v>
      </c>
      <c r="AY71" s="460">
        <f t="shared" si="237"/>
        <v>0</v>
      </c>
      <c r="BA71" s="154" t="s">
        <v>105</v>
      </c>
    </row>
    <row r="72" spans="1:53" s="31" customFormat="1" ht="11.25" x14ac:dyDescent="0.2">
      <c r="A72" s="32">
        <f>+IF(OR(AM72&gt;0,AR72&gt;0,AX72&gt;0),MAX(A$12:A71)+1,0)</f>
        <v>0</v>
      </c>
      <c r="B72" s="599"/>
      <c r="C72" s="144" t="s">
        <v>38</v>
      </c>
      <c r="D72" s="147">
        <v>1.65</v>
      </c>
      <c r="E72" s="161"/>
      <c r="F72" s="161"/>
      <c r="G72" s="161"/>
      <c r="H72" s="161"/>
      <c r="I72" s="403">
        <f t="shared" si="30"/>
        <v>0</v>
      </c>
      <c r="J72" s="194">
        <f t="shared" si="207"/>
        <v>0</v>
      </c>
      <c r="K72" s="194">
        <f t="shared" si="208"/>
        <v>0</v>
      </c>
      <c r="L72" s="161"/>
      <c r="M72" s="161"/>
      <c r="N72" s="161"/>
      <c r="O72" s="403">
        <f t="shared" si="209"/>
        <v>0</v>
      </c>
      <c r="P72" s="194">
        <f t="shared" si="210"/>
        <v>0</v>
      </c>
      <c r="Q72" s="194">
        <f t="shared" si="211"/>
        <v>0</v>
      </c>
      <c r="R72" s="161"/>
      <c r="S72" s="161"/>
      <c r="T72" s="161"/>
      <c r="U72" s="403">
        <f t="shared" si="212"/>
        <v>0</v>
      </c>
      <c r="V72" s="194">
        <f t="shared" si="213"/>
        <v>0</v>
      </c>
      <c r="W72" s="194">
        <f t="shared" si="214"/>
        <v>0</v>
      </c>
      <c r="X72" s="161"/>
      <c r="Y72" s="161"/>
      <c r="Z72" s="161"/>
      <c r="AA72" s="403">
        <f t="shared" si="215"/>
        <v>0</v>
      </c>
      <c r="AB72" s="194">
        <f t="shared" si="216"/>
        <v>0</v>
      </c>
      <c r="AC72" s="194">
        <f t="shared" si="217"/>
        <v>0</v>
      </c>
      <c r="AD72" s="193">
        <f t="shared" si="218"/>
        <v>0</v>
      </c>
      <c r="AE72" s="193">
        <f t="shared" si="22"/>
        <v>0</v>
      </c>
      <c r="AF72" s="476">
        <f t="shared" si="219"/>
        <v>0</v>
      </c>
      <c r="AG72" s="194">
        <f t="shared" si="220"/>
        <v>0</v>
      </c>
      <c r="AH72" s="194">
        <f t="shared" si="221"/>
        <v>0</v>
      </c>
      <c r="AI72" s="457">
        <f t="shared" si="222"/>
        <v>0</v>
      </c>
      <c r="AJ72" s="457">
        <f t="shared" si="223"/>
        <v>0</v>
      </c>
      <c r="AK72" s="457">
        <f t="shared" si="230"/>
        <v>0</v>
      </c>
      <c r="AL72" s="457">
        <f t="shared" si="224"/>
        <v>0</v>
      </c>
      <c r="AM72" s="458">
        <f t="shared" si="231"/>
        <v>0</v>
      </c>
      <c r="AN72" s="458">
        <f t="shared" si="225"/>
        <v>0</v>
      </c>
      <c r="AO72" s="458">
        <f t="shared" si="226"/>
        <v>0</v>
      </c>
      <c r="AP72" s="458">
        <f t="shared" si="232"/>
        <v>0</v>
      </c>
      <c r="AQ72" s="458">
        <f t="shared" si="19"/>
        <v>0</v>
      </c>
      <c r="AR72" s="458">
        <f t="shared" si="233"/>
        <v>0</v>
      </c>
      <c r="AS72" s="458">
        <f t="shared" si="227"/>
        <v>0</v>
      </c>
      <c r="AT72" s="458">
        <f t="shared" si="228"/>
        <v>0</v>
      </c>
      <c r="AU72" s="458">
        <f t="shared" si="234"/>
        <v>0</v>
      </c>
      <c r="AV72" s="458">
        <f t="shared" si="229"/>
        <v>0</v>
      </c>
      <c r="AW72" s="458">
        <f t="shared" si="235"/>
        <v>0</v>
      </c>
      <c r="AX72" s="459">
        <f t="shared" si="236"/>
        <v>0</v>
      </c>
      <c r="AY72" s="460">
        <f t="shared" si="237"/>
        <v>0</v>
      </c>
      <c r="BA72" s="154" t="s">
        <v>105</v>
      </c>
    </row>
    <row r="73" spans="1:53" s="31" customFormat="1" ht="9.75" x14ac:dyDescent="0.2">
      <c r="A73" s="32"/>
      <c r="B73" s="146"/>
      <c r="C73" s="248" t="s">
        <v>97</v>
      </c>
      <c r="D73" s="248"/>
      <c r="E73" s="245">
        <f t="shared" ref="E73:K73" si="238">SUM(E65:E72)</f>
        <v>0</v>
      </c>
      <c r="F73" s="245">
        <f t="shared" si="238"/>
        <v>0</v>
      </c>
      <c r="G73" s="245">
        <f t="shared" si="238"/>
        <v>0</v>
      </c>
      <c r="H73" s="245">
        <f t="shared" si="238"/>
        <v>0</v>
      </c>
      <c r="I73" s="404">
        <f t="shared" si="238"/>
        <v>0</v>
      </c>
      <c r="J73" s="245">
        <f t="shared" si="238"/>
        <v>0</v>
      </c>
      <c r="K73" s="245">
        <f t="shared" si="238"/>
        <v>0</v>
      </c>
      <c r="L73" s="245">
        <f t="shared" ref="L73:Q73" si="239">SUM(L65:L72)</f>
        <v>0</v>
      </c>
      <c r="M73" s="245">
        <f t="shared" si="239"/>
        <v>0</v>
      </c>
      <c r="N73" s="245">
        <f t="shared" si="239"/>
        <v>0</v>
      </c>
      <c r="O73" s="404">
        <f t="shared" si="239"/>
        <v>0</v>
      </c>
      <c r="P73" s="245">
        <f t="shared" si="239"/>
        <v>0</v>
      </c>
      <c r="Q73" s="245">
        <f t="shared" si="239"/>
        <v>0</v>
      </c>
      <c r="R73" s="245">
        <f t="shared" ref="R73:W73" si="240">SUM(R65:R72)</f>
        <v>0</v>
      </c>
      <c r="S73" s="245">
        <f t="shared" si="240"/>
        <v>0</v>
      </c>
      <c r="T73" s="245">
        <f t="shared" si="240"/>
        <v>0</v>
      </c>
      <c r="U73" s="404">
        <f t="shared" si="240"/>
        <v>0</v>
      </c>
      <c r="V73" s="245">
        <f t="shared" si="240"/>
        <v>0</v>
      </c>
      <c r="W73" s="245">
        <f t="shared" si="240"/>
        <v>0</v>
      </c>
      <c r="X73" s="245">
        <f t="shared" ref="X73:AC73" si="241">SUM(X65:X72)</f>
        <v>0</v>
      </c>
      <c r="Y73" s="245">
        <f t="shared" si="241"/>
        <v>0</v>
      </c>
      <c r="Z73" s="245">
        <f t="shared" si="241"/>
        <v>0</v>
      </c>
      <c r="AA73" s="404">
        <f t="shared" si="241"/>
        <v>0</v>
      </c>
      <c r="AB73" s="245">
        <f t="shared" si="241"/>
        <v>0</v>
      </c>
      <c r="AC73" s="245">
        <f t="shared" si="241"/>
        <v>0</v>
      </c>
      <c r="AD73" s="245">
        <f>SUM(AD65:AD72)</f>
        <v>0</v>
      </c>
      <c r="AE73" s="245">
        <f>SUM(AE65:AE72)</f>
        <v>0</v>
      </c>
      <c r="AF73" s="245">
        <f>SUM(AF65:AF72)</f>
        <v>0</v>
      </c>
      <c r="AG73" s="245">
        <f>SUM(AG65:AG72)</f>
        <v>0</v>
      </c>
      <c r="AH73" s="245">
        <f>SUM(AH65:AH72)</f>
        <v>0</v>
      </c>
      <c r="AI73" s="461">
        <f t="shared" ref="AI73:AY73" si="242">+SUM(AI65:AI72)</f>
        <v>0</v>
      </c>
      <c r="AJ73" s="461">
        <f t="shared" si="242"/>
        <v>0</v>
      </c>
      <c r="AK73" s="461">
        <f t="shared" si="242"/>
        <v>0</v>
      </c>
      <c r="AL73" s="461">
        <f t="shared" si="242"/>
        <v>0</v>
      </c>
      <c r="AM73" s="462">
        <f t="shared" si="242"/>
        <v>0</v>
      </c>
      <c r="AN73" s="462">
        <f t="shared" si="242"/>
        <v>0</v>
      </c>
      <c r="AO73" s="462">
        <f t="shared" si="242"/>
        <v>0</v>
      </c>
      <c r="AP73" s="462">
        <f t="shared" si="242"/>
        <v>0</v>
      </c>
      <c r="AQ73" s="462">
        <f t="shared" si="242"/>
        <v>0</v>
      </c>
      <c r="AR73" s="462">
        <f t="shared" si="242"/>
        <v>0</v>
      </c>
      <c r="AS73" s="462">
        <f t="shared" si="242"/>
        <v>0</v>
      </c>
      <c r="AT73" s="462">
        <f t="shared" si="242"/>
        <v>0</v>
      </c>
      <c r="AU73" s="462">
        <f t="shared" si="242"/>
        <v>0</v>
      </c>
      <c r="AV73" s="462">
        <f t="shared" si="242"/>
        <v>0</v>
      </c>
      <c r="AW73" s="462">
        <f t="shared" si="242"/>
        <v>0</v>
      </c>
      <c r="AX73" s="463">
        <f t="shared" si="242"/>
        <v>0</v>
      </c>
      <c r="AY73" s="464">
        <f t="shared" si="242"/>
        <v>0</v>
      </c>
      <c r="BA73" s="154"/>
    </row>
    <row r="74" spans="1:53" s="31" customFormat="1" ht="11.25" x14ac:dyDescent="0.2">
      <c r="A74" s="32">
        <f>+IF(OR(AM74&gt;0,AR74&gt;0,AX74&gt;0),MAX(A$12:A73)+1,0)</f>
        <v>0</v>
      </c>
      <c r="B74" s="599" t="s">
        <v>106</v>
      </c>
      <c r="C74" s="144" t="s">
        <v>44</v>
      </c>
      <c r="D74" s="147">
        <v>2.1800000000000002</v>
      </c>
      <c r="E74" s="161"/>
      <c r="F74" s="161"/>
      <c r="G74" s="161"/>
      <c r="H74" s="161"/>
      <c r="I74" s="403">
        <f t="shared" si="30"/>
        <v>0</v>
      </c>
      <c r="J74" s="194">
        <f t="shared" ref="J74:J81" si="243">+D74*F74</f>
        <v>0</v>
      </c>
      <c r="K74" s="194">
        <f t="shared" ref="K74:K81" si="244">+D74*I74</f>
        <v>0</v>
      </c>
      <c r="L74" s="161"/>
      <c r="M74" s="161"/>
      <c r="N74" s="161"/>
      <c r="O74" s="403">
        <f t="shared" ref="O74:O81" si="245">+L74+M74-N74</f>
        <v>0</v>
      </c>
      <c r="P74" s="194">
        <f t="shared" ref="P74:P81" si="246">+$D74*L74*80%</f>
        <v>0</v>
      </c>
      <c r="Q74" s="194">
        <f t="shared" ref="Q74:Q81" si="247">+$D74*80%*O74</f>
        <v>0</v>
      </c>
      <c r="R74" s="161"/>
      <c r="S74" s="161"/>
      <c r="T74" s="161"/>
      <c r="U74" s="403">
        <f t="shared" ref="U74:U81" si="248">+R74+S74-T74</f>
        <v>0</v>
      </c>
      <c r="V74" s="194">
        <f t="shared" ref="V74:V81" si="249">+$D74*R74</f>
        <v>0</v>
      </c>
      <c r="W74" s="194">
        <f t="shared" ref="W74:W81" si="250">+$D74*U74</f>
        <v>0</v>
      </c>
      <c r="X74" s="161"/>
      <c r="Y74" s="161"/>
      <c r="Z74" s="161"/>
      <c r="AA74" s="403">
        <f t="shared" ref="AA74:AA81" si="251">+X74+Y74-Z74</f>
        <v>0</v>
      </c>
      <c r="AB74" s="194">
        <f t="shared" ref="AB74:AB81" si="252">+$D74*X74</f>
        <v>0</v>
      </c>
      <c r="AC74" s="194">
        <f t="shared" ref="AC74:AC81" si="253">+$D74*AA74</f>
        <v>0</v>
      </c>
      <c r="AD74" s="193">
        <f t="shared" ref="AD74:AD81" si="254">+L74+R74+X74</f>
        <v>0</v>
      </c>
      <c r="AE74" s="193">
        <f t="shared" si="22"/>
        <v>0</v>
      </c>
      <c r="AF74" s="476">
        <f t="shared" ref="AF74:AF81" si="255">+N74+T74+Z74</f>
        <v>0</v>
      </c>
      <c r="AG74" s="194">
        <f t="shared" ref="AG74:AG81" si="256">+P74+V74+AB74</f>
        <v>0</v>
      </c>
      <c r="AH74" s="194">
        <f t="shared" ref="AH74:AH81" si="257">+Q74+W74+AC74</f>
        <v>0</v>
      </c>
      <c r="AI74" s="457">
        <f t="shared" ref="AI74:AI81" si="258">+F74*$D74*$AK$7</f>
        <v>0</v>
      </c>
      <c r="AJ74" s="457">
        <f t="shared" ref="AJ74:AJ81" si="259">+L74*$D74*$AK$7+R74*$D74*$AK$7+X74*$D74*$AK$7</f>
        <v>0</v>
      </c>
      <c r="AK74" s="457">
        <f>+AI74+AJ74</f>
        <v>0</v>
      </c>
      <c r="AL74" s="457">
        <f t="shared" ref="AL74:AL81" si="260">+IF(AK74=0,0,((AK74/(F74+AD74))-$AJ$4)/$AL$11*(F74+AD74))</f>
        <v>0</v>
      </c>
      <c r="AM74" s="458">
        <f>+AL74*AM$11</f>
        <v>0</v>
      </c>
      <c r="AN74" s="458">
        <f t="shared" ref="AN74:AN81" si="261">+$D74*G74*$AK$7</f>
        <v>0</v>
      </c>
      <c r="AO74" s="458">
        <f t="shared" ref="AO74:AO81" si="262">+M74*$D74*$AK$7+S74*$D74*$AK$7+Y74*$D74*$AK$7</f>
        <v>0</v>
      </c>
      <c r="AP74" s="458">
        <f>+AN74+AO74</f>
        <v>0</v>
      </c>
      <c r="AQ74" s="458">
        <f t="shared" si="19"/>
        <v>0</v>
      </c>
      <c r="AR74" s="458">
        <f>+AQ74*AR$11</f>
        <v>0</v>
      </c>
      <c r="AS74" s="458">
        <f t="shared" ref="AS74:AS81" si="263">+$D74*H74*$AK$7</f>
        <v>0</v>
      </c>
      <c r="AT74" s="458">
        <f t="shared" ref="AT74:AT81" si="264">+N74*$D74*$AK$7+T74*$D74*$AK$7+Z74*$D74*$AK$7</f>
        <v>0</v>
      </c>
      <c r="AU74" s="458">
        <f>+AS74+AT74</f>
        <v>0</v>
      </c>
      <c r="AV74" s="458">
        <f t="shared" ref="AV74:AV81" si="265">+IF(AU74=0,0,((AU74/(H74+AF74))-$AJ$4)/$AL$11*(H74+AF74))</f>
        <v>0</v>
      </c>
      <c r="AW74" s="458">
        <f>+AV74*AW$11</f>
        <v>0</v>
      </c>
      <c r="AX74" s="459">
        <f>+AR74+AM74-AW74</f>
        <v>0</v>
      </c>
      <c r="AY74" s="460">
        <f>+AX74*AY$11</f>
        <v>0</v>
      </c>
      <c r="BA74" s="154" t="s">
        <v>106</v>
      </c>
    </row>
    <row r="75" spans="1:53" s="31" customFormat="1" ht="11.25" x14ac:dyDescent="0.2">
      <c r="A75" s="32">
        <f>+IF(OR(AM75&gt;0,AR75&gt;0,AX75&gt;0),MAX(A$12:A74)+1,0)</f>
        <v>0</v>
      </c>
      <c r="B75" s="599"/>
      <c r="C75" s="144" t="s">
        <v>43</v>
      </c>
      <c r="D75" s="147">
        <v>2.0699999999999998</v>
      </c>
      <c r="E75" s="161"/>
      <c r="F75" s="161"/>
      <c r="G75" s="161"/>
      <c r="H75" s="161"/>
      <c r="I75" s="403">
        <f t="shared" si="30"/>
        <v>0</v>
      </c>
      <c r="J75" s="194">
        <f t="shared" si="243"/>
        <v>0</v>
      </c>
      <c r="K75" s="194">
        <f t="shared" si="244"/>
        <v>0</v>
      </c>
      <c r="L75" s="161"/>
      <c r="M75" s="161"/>
      <c r="N75" s="161"/>
      <c r="O75" s="403">
        <f t="shared" si="245"/>
        <v>0</v>
      </c>
      <c r="P75" s="194">
        <f t="shared" si="246"/>
        <v>0</v>
      </c>
      <c r="Q75" s="194">
        <f t="shared" si="247"/>
        <v>0</v>
      </c>
      <c r="R75" s="161"/>
      <c r="S75" s="161"/>
      <c r="T75" s="161"/>
      <c r="U75" s="403">
        <f t="shared" si="248"/>
        <v>0</v>
      </c>
      <c r="V75" s="194">
        <f t="shared" si="249"/>
        <v>0</v>
      </c>
      <c r="W75" s="194">
        <f t="shared" si="250"/>
        <v>0</v>
      </c>
      <c r="X75" s="161"/>
      <c r="Y75" s="161"/>
      <c r="Z75" s="161"/>
      <c r="AA75" s="403">
        <f t="shared" si="251"/>
        <v>0</v>
      </c>
      <c r="AB75" s="194">
        <f t="shared" si="252"/>
        <v>0</v>
      </c>
      <c r="AC75" s="194">
        <f t="shared" si="253"/>
        <v>0</v>
      </c>
      <c r="AD75" s="193">
        <f t="shared" si="254"/>
        <v>0</v>
      </c>
      <c r="AE75" s="193">
        <f t="shared" si="22"/>
        <v>0</v>
      </c>
      <c r="AF75" s="476">
        <f t="shared" si="255"/>
        <v>0</v>
      </c>
      <c r="AG75" s="194">
        <f t="shared" si="256"/>
        <v>0</v>
      </c>
      <c r="AH75" s="194">
        <f t="shared" si="257"/>
        <v>0</v>
      </c>
      <c r="AI75" s="457">
        <f t="shared" si="258"/>
        <v>0</v>
      </c>
      <c r="AJ75" s="457">
        <f t="shared" si="259"/>
        <v>0</v>
      </c>
      <c r="AK75" s="457">
        <f t="shared" ref="AK75:AK81" si="266">+AI75+AJ75</f>
        <v>0</v>
      </c>
      <c r="AL75" s="457">
        <f t="shared" si="260"/>
        <v>0</v>
      </c>
      <c r="AM75" s="458">
        <f t="shared" ref="AM75:AM81" si="267">+AL75*AM$11</f>
        <v>0</v>
      </c>
      <c r="AN75" s="458">
        <f t="shared" si="261"/>
        <v>0</v>
      </c>
      <c r="AO75" s="458">
        <f t="shared" si="262"/>
        <v>0</v>
      </c>
      <c r="AP75" s="458">
        <f t="shared" ref="AP75:AP81" si="268">+AN75+AO75</f>
        <v>0</v>
      </c>
      <c r="AQ75" s="458">
        <f t="shared" si="19"/>
        <v>0</v>
      </c>
      <c r="AR75" s="458">
        <f t="shared" ref="AR75:AR81" si="269">+AQ75*AR$11</f>
        <v>0</v>
      </c>
      <c r="AS75" s="458">
        <f t="shared" si="263"/>
        <v>0</v>
      </c>
      <c r="AT75" s="458">
        <f t="shared" si="264"/>
        <v>0</v>
      </c>
      <c r="AU75" s="458">
        <f t="shared" ref="AU75:AU81" si="270">+AS75+AT75</f>
        <v>0</v>
      </c>
      <c r="AV75" s="458">
        <f t="shared" si="265"/>
        <v>0</v>
      </c>
      <c r="AW75" s="458">
        <f t="shared" ref="AW75:AW81" si="271">+AV75*AW$11</f>
        <v>0</v>
      </c>
      <c r="AX75" s="459">
        <f t="shared" ref="AX75:AX81" si="272">+AR75+AM75-AW75</f>
        <v>0</v>
      </c>
      <c r="AY75" s="460">
        <f t="shared" ref="AY75:AY81" si="273">+AX75*AY$11</f>
        <v>0</v>
      </c>
      <c r="BA75" s="154" t="s">
        <v>106</v>
      </c>
    </row>
    <row r="76" spans="1:53" s="31" customFormat="1" ht="11.25" x14ac:dyDescent="0.2">
      <c r="A76" s="32">
        <f>+IF(OR(AM76&gt;0,AR76&gt;0,AX76&gt;0),MAX(A$12:A75)+1,0)</f>
        <v>0</v>
      </c>
      <c r="B76" s="599"/>
      <c r="C76" s="144" t="s">
        <v>42</v>
      </c>
      <c r="D76" s="147">
        <v>1.98</v>
      </c>
      <c r="E76" s="161"/>
      <c r="F76" s="161"/>
      <c r="G76" s="161"/>
      <c r="H76" s="161"/>
      <c r="I76" s="403">
        <f t="shared" si="30"/>
        <v>0</v>
      </c>
      <c r="J76" s="194">
        <f t="shared" si="243"/>
        <v>0</v>
      </c>
      <c r="K76" s="194">
        <f t="shared" si="244"/>
        <v>0</v>
      </c>
      <c r="L76" s="161"/>
      <c r="M76" s="161"/>
      <c r="N76" s="161"/>
      <c r="O76" s="403">
        <f t="shared" si="245"/>
        <v>0</v>
      </c>
      <c r="P76" s="194">
        <f t="shared" si="246"/>
        <v>0</v>
      </c>
      <c r="Q76" s="194">
        <f t="shared" si="247"/>
        <v>0</v>
      </c>
      <c r="R76" s="161"/>
      <c r="S76" s="161"/>
      <c r="T76" s="161"/>
      <c r="U76" s="403">
        <f t="shared" si="248"/>
        <v>0</v>
      </c>
      <c r="V76" s="194">
        <f t="shared" si="249"/>
        <v>0</v>
      </c>
      <c r="W76" s="194">
        <f t="shared" si="250"/>
        <v>0</v>
      </c>
      <c r="X76" s="161"/>
      <c r="Y76" s="161"/>
      <c r="Z76" s="161"/>
      <c r="AA76" s="403">
        <f t="shared" si="251"/>
        <v>0</v>
      </c>
      <c r="AB76" s="194">
        <f t="shared" si="252"/>
        <v>0</v>
      </c>
      <c r="AC76" s="194">
        <f t="shared" si="253"/>
        <v>0</v>
      </c>
      <c r="AD76" s="193">
        <f t="shared" si="254"/>
        <v>0</v>
      </c>
      <c r="AE76" s="193">
        <f t="shared" si="22"/>
        <v>0</v>
      </c>
      <c r="AF76" s="476">
        <f t="shared" si="255"/>
        <v>0</v>
      </c>
      <c r="AG76" s="194">
        <f t="shared" si="256"/>
        <v>0</v>
      </c>
      <c r="AH76" s="194">
        <f t="shared" si="257"/>
        <v>0</v>
      </c>
      <c r="AI76" s="457">
        <f t="shared" si="258"/>
        <v>0</v>
      </c>
      <c r="AJ76" s="457">
        <f t="shared" si="259"/>
        <v>0</v>
      </c>
      <c r="AK76" s="457">
        <f t="shared" si="266"/>
        <v>0</v>
      </c>
      <c r="AL76" s="457">
        <f t="shared" si="260"/>
        <v>0</v>
      </c>
      <c r="AM76" s="458">
        <f t="shared" si="267"/>
        <v>0</v>
      </c>
      <c r="AN76" s="458">
        <f t="shared" si="261"/>
        <v>0</v>
      </c>
      <c r="AO76" s="458">
        <f t="shared" si="262"/>
        <v>0</v>
      </c>
      <c r="AP76" s="458">
        <f t="shared" si="268"/>
        <v>0</v>
      </c>
      <c r="AQ76" s="458">
        <f t="shared" si="19"/>
        <v>0</v>
      </c>
      <c r="AR76" s="458">
        <f t="shared" si="269"/>
        <v>0</v>
      </c>
      <c r="AS76" s="458">
        <f t="shared" si="263"/>
        <v>0</v>
      </c>
      <c r="AT76" s="458">
        <f t="shared" si="264"/>
        <v>0</v>
      </c>
      <c r="AU76" s="458">
        <f t="shared" si="270"/>
        <v>0</v>
      </c>
      <c r="AV76" s="458">
        <f t="shared" si="265"/>
        <v>0</v>
      </c>
      <c r="AW76" s="458">
        <f t="shared" si="271"/>
        <v>0</v>
      </c>
      <c r="AX76" s="459">
        <f t="shared" si="272"/>
        <v>0</v>
      </c>
      <c r="AY76" s="460">
        <f t="shared" si="273"/>
        <v>0</v>
      </c>
      <c r="BA76" s="154" t="s">
        <v>106</v>
      </c>
    </row>
    <row r="77" spans="1:53" s="31" customFormat="1" ht="11.25" x14ac:dyDescent="0.2">
      <c r="A77" s="32">
        <f>+IF(OR(AM77&gt;0,AR77&gt;0,AX77&gt;0),MAX(A$12:A76)+1,0)</f>
        <v>0</v>
      </c>
      <c r="B77" s="599"/>
      <c r="C77" s="144" t="s">
        <v>41</v>
      </c>
      <c r="D77" s="147">
        <v>1.88</v>
      </c>
      <c r="E77" s="161"/>
      <c r="F77" s="161"/>
      <c r="G77" s="161"/>
      <c r="H77" s="161"/>
      <c r="I77" s="403">
        <f t="shared" si="30"/>
        <v>0</v>
      </c>
      <c r="J77" s="194">
        <f t="shared" si="243"/>
        <v>0</v>
      </c>
      <c r="K77" s="194">
        <f t="shared" si="244"/>
        <v>0</v>
      </c>
      <c r="L77" s="161"/>
      <c r="M77" s="161"/>
      <c r="N77" s="161"/>
      <c r="O77" s="403">
        <f t="shared" si="245"/>
        <v>0</v>
      </c>
      <c r="P77" s="194">
        <f t="shared" si="246"/>
        <v>0</v>
      </c>
      <c r="Q77" s="194">
        <f t="shared" si="247"/>
        <v>0</v>
      </c>
      <c r="R77" s="161"/>
      <c r="S77" s="161"/>
      <c r="T77" s="161"/>
      <c r="U77" s="403">
        <f t="shared" si="248"/>
        <v>0</v>
      </c>
      <c r="V77" s="194">
        <f t="shared" si="249"/>
        <v>0</v>
      </c>
      <c r="W77" s="194">
        <f t="shared" si="250"/>
        <v>0</v>
      </c>
      <c r="X77" s="161"/>
      <c r="Y77" s="161"/>
      <c r="Z77" s="161"/>
      <c r="AA77" s="403">
        <f t="shared" si="251"/>
        <v>0</v>
      </c>
      <c r="AB77" s="194">
        <f t="shared" si="252"/>
        <v>0</v>
      </c>
      <c r="AC77" s="194">
        <f t="shared" si="253"/>
        <v>0</v>
      </c>
      <c r="AD77" s="193">
        <f t="shared" si="254"/>
        <v>0</v>
      </c>
      <c r="AE77" s="193">
        <f t="shared" si="22"/>
        <v>0</v>
      </c>
      <c r="AF77" s="476">
        <f t="shared" si="255"/>
        <v>0</v>
      </c>
      <c r="AG77" s="194">
        <f t="shared" si="256"/>
        <v>0</v>
      </c>
      <c r="AH77" s="194">
        <f t="shared" si="257"/>
        <v>0</v>
      </c>
      <c r="AI77" s="457">
        <f t="shared" si="258"/>
        <v>0</v>
      </c>
      <c r="AJ77" s="457">
        <f t="shared" si="259"/>
        <v>0</v>
      </c>
      <c r="AK77" s="457">
        <f t="shared" si="266"/>
        <v>0</v>
      </c>
      <c r="AL77" s="457">
        <f t="shared" si="260"/>
        <v>0</v>
      </c>
      <c r="AM77" s="458">
        <f t="shared" si="267"/>
        <v>0</v>
      </c>
      <c r="AN77" s="458">
        <f t="shared" si="261"/>
        <v>0</v>
      </c>
      <c r="AO77" s="458">
        <f t="shared" si="262"/>
        <v>0</v>
      </c>
      <c r="AP77" s="458">
        <f t="shared" si="268"/>
        <v>0</v>
      </c>
      <c r="AQ77" s="458">
        <f t="shared" si="19"/>
        <v>0</v>
      </c>
      <c r="AR77" s="458">
        <f t="shared" si="269"/>
        <v>0</v>
      </c>
      <c r="AS77" s="458">
        <f t="shared" si="263"/>
        <v>0</v>
      </c>
      <c r="AT77" s="458">
        <f t="shared" si="264"/>
        <v>0</v>
      </c>
      <c r="AU77" s="458">
        <f t="shared" si="270"/>
        <v>0</v>
      </c>
      <c r="AV77" s="458">
        <f t="shared" si="265"/>
        <v>0</v>
      </c>
      <c r="AW77" s="458">
        <f t="shared" si="271"/>
        <v>0</v>
      </c>
      <c r="AX77" s="459">
        <f t="shared" si="272"/>
        <v>0</v>
      </c>
      <c r="AY77" s="460">
        <f t="shared" si="273"/>
        <v>0</v>
      </c>
      <c r="BA77" s="154" t="s">
        <v>106</v>
      </c>
    </row>
    <row r="78" spans="1:53" s="31" customFormat="1" ht="11.25" x14ac:dyDescent="0.2">
      <c r="A78" s="32">
        <f>+IF(OR(AM78&gt;0,AR78&gt;0,AX78&gt;0),MAX(A$12:A77)+1,0)</f>
        <v>0</v>
      </c>
      <c r="B78" s="599"/>
      <c r="C78" s="144" t="s">
        <v>369</v>
      </c>
      <c r="D78" s="147">
        <v>1.79</v>
      </c>
      <c r="E78" s="161"/>
      <c r="F78" s="161"/>
      <c r="G78" s="161"/>
      <c r="H78" s="161"/>
      <c r="I78" s="403">
        <f t="shared" si="30"/>
        <v>0</v>
      </c>
      <c r="J78" s="194">
        <f t="shared" si="243"/>
        <v>0</v>
      </c>
      <c r="K78" s="194">
        <f t="shared" si="244"/>
        <v>0</v>
      </c>
      <c r="L78" s="161"/>
      <c r="M78" s="161"/>
      <c r="N78" s="161"/>
      <c r="O78" s="403">
        <f t="shared" si="245"/>
        <v>0</v>
      </c>
      <c r="P78" s="194">
        <f t="shared" si="246"/>
        <v>0</v>
      </c>
      <c r="Q78" s="194">
        <f t="shared" si="247"/>
        <v>0</v>
      </c>
      <c r="R78" s="161"/>
      <c r="S78" s="161"/>
      <c r="T78" s="161"/>
      <c r="U78" s="403">
        <f t="shared" si="248"/>
        <v>0</v>
      </c>
      <c r="V78" s="194">
        <f t="shared" si="249"/>
        <v>0</v>
      </c>
      <c r="W78" s="194">
        <f t="shared" si="250"/>
        <v>0</v>
      </c>
      <c r="X78" s="161"/>
      <c r="Y78" s="161"/>
      <c r="Z78" s="161"/>
      <c r="AA78" s="403">
        <f t="shared" si="251"/>
        <v>0</v>
      </c>
      <c r="AB78" s="194">
        <f t="shared" si="252"/>
        <v>0</v>
      </c>
      <c r="AC78" s="194">
        <f t="shared" si="253"/>
        <v>0</v>
      </c>
      <c r="AD78" s="193">
        <f t="shared" si="254"/>
        <v>0</v>
      </c>
      <c r="AE78" s="193">
        <f t="shared" si="22"/>
        <v>0</v>
      </c>
      <c r="AF78" s="476">
        <f t="shared" si="255"/>
        <v>0</v>
      </c>
      <c r="AG78" s="194">
        <f t="shared" si="256"/>
        <v>0</v>
      </c>
      <c r="AH78" s="194">
        <f t="shared" si="257"/>
        <v>0</v>
      </c>
      <c r="AI78" s="457">
        <f t="shared" si="258"/>
        <v>0</v>
      </c>
      <c r="AJ78" s="457">
        <f t="shared" si="259"/>
        <v>0</v>
      </c>
      <c r="AK78" s="457">
        <f t="shared" si="266"/>
        <v>0</v>
      </c>
      <c r="AL78" s="457">
        <f t="shared" si="260"/>
        <v>0</v>
      </c>
      <c r="AM78" s="458">
        <f t="shared" si="267"/>
        <v>0</v>
      </c>
      <c r="AN78" s="458">
        <f t="shared" si="261"/>
        <v>0</v>
      </c>
      <c r="AO78" s="458">
        <f t="shared" si="262"/>
        <v>0</v>
      </c>
      <c r="AP78" s="458">
        <f t="shared" si="268"/>
        <v>0</v>
      </c>
      <c r="AQ78" s="458">
        <f>+IF(AP78=0,0,((AP78/(G78+AE78))-$AJ$4)/$AL$11*(G78+AE78))</f>
        <v>0</v>
      </c>
      <c r="AR78" s="458">
        <f t="shared" si="269"/>
        <v>0</v>
      </c>
      <c r="AS78" s="458">
        <f t="shared" si="263"/>
        <v>0</v>
      </c>
      <c r="AT78" s="458">
        <f t="shared" si="264"/>
        <v>0</v>
      </c>
      <c r="AU78" s="458">
        <f t="shared" si="270"/>
        <v>0</v>
      </c>
      <c r="AV78" s="458">
        <f t="shared" si="265"/>
        <v>0</v>
      </c>
      <c r="AW78" s="458">
        <f t="shared" si="271"/>
        <v>0</v>
      </c>
      <c r="AX78" s="459">
        <f t="shared" si="272"/>
        <v>0</v>
      </c>
      <c r="AY78" s="460">
        <f t="shared" si="273"/>
        <v>0</v>
      </c>
      <c r="BA78" s="154" t="s">
        <v>106</v>
      </c>
    </row>
    <row r="79" spans="1:53" s="31" customFormat="1" ht="11.25" x14ac:dyDescent="0.2">
      <c r="A79" s="32">
        <f>+IF(OR(AM79&gt;0,AR79&gt;0,AX79&gt;0),MAX(A$12:A78)+1,0)</f>
        <v>0</v>
      </c>
      <c r="B79" s="599"/>
      <c r="C79" s="144" t="s">
        <v>40</v>
      </c>
      <c r="D79" s="147">
        <v>1.71</v>
      </c>
      <c r="E79" s="161"/>
      <c r="F79" s="161"/>
      <c r="G79" s="161"/>
      <c r="H79" s="161"/>
      <c r="I79" s="403">
        <f t="shared" si="30"/>
        <v>0</v>
      </c>
      <c r="J79" s="194">
        <f t="shared" si="243"/>
        <v>0</v>
      </c>
      <c r="K79" s="194">
        <f t="shared" si="244"/>
        <v>0</v>
      </c>
      <c r="L79" s="161"/>
      <c r="M79" s="161"/>
      <c r="N79" s="161"/>
      <c r="O79" s="403">
        <f t="shared" si="245"/>
        <v>0</v>
      </c>
      <c r="P79" s="194">
        <f t="shared" si="246"/>
        <v>0</v>
      </c>
      <c r="Q79" s="194">
        <f t="shared" si="247"/>
        <v>0</v>
      </c>
      <c r="R79" s="161"/>
      <c r="S79" s="161"/>
      <c r="T79" s="161"/>
      <c r="U79" s="403">
        <f t="shared" si="248"/>
        <v>0</v>
      </c>
      <c r="V79" s="194">
        <f t="shared" si="249"/>
        <v>0</v>
      </c>
      <c r="W79" s="194">
        <f t="shared" si="250"/>
        <v>0</v>
      </c>
      <c r="X79" s="161"/>
      <c r="Y79" s="161"/>
      <c r="Z79" s="161"/>
      <c r="AA79" s="403">
        <f t="shared" si="251"/>
        <v>0</v>
      </c>
      <c r="AB79" s="194">
        <f t="shared" si="252"/>
        <v>0</v>
      </c>
      <c r="AC79" s="194">
        <f t="shared" si="253"/>
        <v>0</v>
      </c>
      <c r="AD79" s="193">
        <f t="shared" si="254"/>
        <v>0</v>
      </c>
      <c r="AE79" s="193">
        <f>+M79+S79+Y79</f>
        <v>0</v>
      </c>
      <c r="AF79" s="476">
        <f t="shared" si="255"/>
        <v>0</v>
      </c>
      <c r="AG79" s="194">
        <f t="shared" si="256"/>
        <v>0</v>
      </c>
      <c r="AH79" s="194">
        <f t="shared" si="257"/>
        <v>0</v>
      </c>
      <c r="AI79" s="457">
        <f t="shared" si="258"/>
        <v>0</v>
      </c>
      <c r="AJ79" s="457">
        <f t="shared" si="259"/>
        <v>0</v>
      </c>
      <c r="AK79" s="457">
        <f t="shared" si="266"/>
        <v>0</v>
      </c>
      <c r="AL79" s="457">
        <f t="shared" si="260"/>
        <v>0</v>
      </c>
      <c r="AM79" s="458">
        <f t="shared" si="267"/>
        <v>0</v>
      </c>
      <c r="AN79" s="458">
        <f t="shared" si="261"/>
        <v>0</v>
      </c>
      <c r="AO79" s="458">
        <f t="shared" si="262"/>
        <v>0</v>
      </c>
      <c r="AP79" s="458">
        <f t="shared" si="268"/>
        <v>0</v>
      </c>
      <c r="AQ79" s="458">
        <f>+IF(AP79=0,0,((AP79/(G79+AE79))-$AJ$4)/$AL$11*(G79+AE79))</f>
        <v>0</v>
      </c>
      <c r="AR79" s="458">
        <f t="shared" si="269"/>
        <v>0</v>
      </c>
      <c r="AS79" s="458">
        <f t="shared" si="263"/>
        <v>0</v>
      </c>
      <c r="AT79" s="458">
        <f t="shared" si="264"/>
        <v>0</v>
      </c>
      <c r="AU79" s="458">
        <f t="shared" si="270"/>
        <v>0</v>
      </c>
      <c r="AV79" s="458">
        <f t="shared" si="265"/>
        <v>0</v>
      </c>
      <c r="AW79" s="458">
        <f t="shared" si="271"/>
        <v>0</v>
      </c>
      <c r="AX79" s="459">
        <f t="shared" si="272"/>
        <v>0</v>
      </c>
      <c r="AY79" s="460">
        <f t="shared" si="273"/>
        <v>0</v>
      </c>
      <c r="BA79" s="154" t="s">
        <v>106</v>
      </c>
    </row>
    <row r="80" spans="1:53" s="31" customFormat="1" ht="11.25" x14ac:dyDescent="0.2">
      <c r="A80" s="32">
        <f>+IF(OR(AM80&gt;0,AR80&gt;0,AX80&gt;0),MAX(A$12:A79)+1,0)</f>
        <v>0</v>
      </c>
      <c r="B80" s="599"/>
      <c r="C80" s="144" t="s">
        <v>39</v>
      </c>
      <c r="D80" s="147">
        <v>1.63</v>
      </c>
      <c r="E80" s="161"/>
      <c r="F80" s="161"/>
      <c r="G80" s="161"/>
      <c r="H80" s="161"/>
      <c r="I80" s="403">
        <f t="shared" si="30"/>
        <v>0</v>
      </c>
      <c r="J80" s="194">
        <f t="shared" si="243"/>
        <v>0</v>
      </c>
      <c r="K80" s="194">
        <f t="shared" si="244"/>
        <v>0</v>
      </c>
      <c r="L80" s="161"/>
      <c r="M80" s="161"/>
      <c r="N80" s="161"/>
      <c r="O80" s="403">
        <f t="shared" si="245"/>
        <v>0</v>
      </c>
      <c r="P80" s="194">
        <f t="shared" si="246"/>
        <v>0</v>
      </c>
      <c r="Q80" s="194">
        <f t="shared" si="247"/>
        <v>0</v>
      </c>
      <c r="R80" s="161"/>
      <c r="S80" s="161"/>
      <c r="T80" s="161"/>
      <c r="U80" s="403">
        <f t="shared" si="248"/>
        <v>0</v>
      </c>
      <c r="V80" s="194">
        <f t="shared" si="249"/>
        <v>0</v>
      </c>
      <c r="W80" s="194">
        <f t="shared" si="250"/>
        <v>0</v>
      </c>
      <c r="X80" s="161"/>
      <c r="Y80" s="161"/>
      <c r="Z80" s="161"/>
      <c r="AA80" s="403">
        <f t="shared" si="251"/>
        <v>0</v>
      </c>
      <c r="AB80" s="194">
        <f t="shared" si="252"/>
        <v>0</v>
      </c>
      <c r="AC80" s="194">
        <f t="shared" si="253"/>
        <v>0</v>
      </c>
      <c r="AD80" s="193">
        <f t="shared" si="254"/>
        <v>0</v>
      </c>
      <c r="AE80" s="193">
        <f>+M80+S80+Y80</f>
        <v>0</v>
      </c>
      <c r="AF80" s="476">
        <f t="shared" si="255"/>
        <v>0</v>
      </c>
      <c r="AG80" s="194">
        <f t="shared" si="256"/>
        <v>0</v>
      </c>
      <c r="AH80" s="194">
        <f t="shared" si="257"/>
        <v>0</v>
      </c>
      <c r="AI80" s="457">
        <f t="shared" si="258"/>
        <v>0</v>
      </c>
      <c r="AJ80" s="457">
        <f t="shared" si="259"/>
        <v>0</v>
      </c>
      <c r="AK80" s="457">
        <f t="shared" si="266"/>
        <v>0</v>
      </c>
      <c r="AL80" s="457">
        <f t="shared" si="260"/>
        <v>0</v>
      </c>
      <c r="AM80" s="458">
        <f t="shared" si="267"/>
        <v>0</v>
      </c>
      <c r="AN80" s="458">
        <f t="shared" si="261"/>
        <v>0</v>
      </c>
      <c r="AO80" s="458">
        <f t="shared" si="262"/>
        <v>0</v>
      </c>
      <c r="AP80" s="458">
        <f t="shared" si="268"/>
        <v>0</v>
      </c>
      <c r="AQ80" s="458">
        <f>+IF(AP80=0,0,((AP80/(G80+AE80))-$AJ$4)/$AL$11*(G80+AE80))</f>
        <v>0</v>
      </c>
      <c r="AR80" s="458">
        <f t="shared" si="269"/>
        <v>0</v>
      </c>
      <c r="AS80" s="458">
        <f t="shared" si="263"/>
        <v>0</v>
      </c>
      <c r="AT80" s="458">
        <f t="shared" si="264"/>
        <v>0</v>
      </c>
      <c r="AU80" s="458">
        <f t="shared" si="270"/>
        <v>0</v>
      </c>
      <c r="AV80" s="458">
        <f t="shared" si="265"/>
        <v>0</v>
      </c>
      <c r="AW80" s="458">
        <f t="shared" si="271"/>
        <v>0</v>
      </c>
      <c r="AX80" s="459">
        <f t="shared" si="272"/>
        <v>0</v>
      </c>
      <c r="AY80" s="460">
        <f t="shared" si="273"/>
        <v>0</v>
      </c>
      <c r="BA80" s="154" t="s">
        <v>106</v>
      </c>
    </row>
    <row r="81" spans="1:53" s="31" customFormat="1" ht="11.25" x14ac:dyDescent="0.2">
      <c r="A81" s="32">
        <f>+IF(OR(AM81&gt;0,AR81&gt;0,AX81&gt;0),MAX(A$12:A80)+1,0)</f>
        <v>0</v>
      </c>
      <c r="B81" s="599"/>
      <c r="C81" s="144" t="s">
        <v>38</v>
      </c>
      <c r="D81" s="147">
        <v>1.55</v>
      </c>
      <c r="E81" s="161"/>
      <c r="F81" s="161"/>
      <c r="G81" s="161"/>
      <c r="H81" s="161"/>
      <c r="I81" s="403">
        <f t="shared" si="30"/>
        <v>0</v>
      </c>
      <c r="J81" s="194">
        <f t="shared" si="243"/>
        <v>0</v>
      </c>
      <c r="K81" s="194">
        <f t="shared" si="244"/>
        <v>0</v>
      </c>
      <c r="L81" s="161"/>
      <c r="M81" s="161"/>
      <c r="N81" s="161"/>
      <c r="O81" s="403">
        <f t="shared" si="245"/>
        <v>0</v>
      </c>
      <c r="P81" s="194">
        <f t="shared" si="246"/>
        <v>0</v>
      </c>
      <c r="Q81" s="194">
        <f t="shared" si="247"/>
        <v>0</v>
      </c>
      <c r="R81" s="161"/>
      <c r="S81" s="161"/>
      <c r="T81" s="161"/>
      <c r="U81" s="403">
        <f t="shared" si="248"/>
        <v>0</v>
      </c>
      <c r="V81" s="194">
        <f t="shared" si="249"/>
        <v>0</v>
      </c>
      <c r="W81" s="194">
        <f t="shared" si="250"/>
        <v>0</v>
      </c>
      <c r="X81" s="161"/>
      <c r="Y81" s="161"/>
      <c r="Z81" s="161"/>
      <c r="AA81" s="403">
        <f t="shared" si="251"/>
        <v>0</v>
      </c>
      <c r="AB81" s="194">
        <f t="shared" si="252"/>
        <v>0</v>
      </c>
      <c r="AC81" s="194">
        <f t="shared" si="253"/>
        <v>0</v>
      </c>
      <c r="AD81" s="193">
        <f t="shared" si="254"/>
        <v>0</v>
      </c>
      <c r="AE81" s="193">
        <f>+M81+S81+Y81</f>
        <v>0</v>
      </c>
      <c r="AF81" s="476">
        <f t="shared" si="255"/>
        <v>0</v>
      </c>
      <c r="AG81" s="194">
        <f t="shared" si="256"/>
        <v>0</v>
      </c>
      <c r="AH81" s="194">
        <f t="shared" si="257"/>
        <v>0</v>
      </c>
      <c r="AI81" s="457">
        <f t="shared" si="258"/>
        <v>0</v>
      </c>
      <c r="AJ81" s="457">
        <f t="shared" si="259"/>
        <v>0</v>
      </c>
      <c r="AK81" s="457">
        <f t="shared" si="266"/>
        <v>0</v>
      </c>
      <c r="AL81" s="457">
        <f t="shared" si="260"/>
        <v>0</v>
      </c>
      <c r="AM81" s="458">
        <f t="shared" si="267"/>
        <v>0</v>
      </c>
      <c r="AN81" s="458">
        <f t="shared" si="261"/>
        <v>0</v>
      </c>
      <c r="AO81" s="458">
        <f t="shared" si="262"/>
        <v>0</v>
      </c>
      <c r="AP81" s="458">
        <f t="shared" si="268"/>
        <v>0</v>
      </c>
      <c r="AQ81" s="458">
        <f>+IF(AP81=0,0,((AP81/(G81+AE81))-$AJ$4)/$AL$11*(G81+AE81))</f>
        <v>0</v>
      </c>
      <c r="AR81" s="458">
        <f t="shared" si="269"/>
        <v>0</v>
      </c>
      <c r="AS81" s="458">
        <f t="shared" si="263"/>
        <v>0</v>
      </c>
      <c r="AT81" s="458">
        <f t="shared" si="264"/>
        <v>0</v>
      </c>
      <c r="AU81" s="458">
        <f t="shared" si="270"/>
        <v>0</v>
      </c>
      <c r="AV81" s="458">
        <f t="shared" si="265"/>
        <v>0</v>
      </c>
      <c r="AW81" s="458">
        <f t="shared" si="271"/>
        <v>0</v>
      </c>
      <c r="AX81" s="459">
        <f t="shared" si="272"/>
        <v>0</v>
      </c>
      <c r="AY81" s="460">
        <f t="shared" si="273"/>
        <v>0</v>
      </c>
      <c r="BA81" s="154" t="s">
        <v>106</v>
      </c>
    </row>
    <row r="82" spans="1:53" s="31" customFormat="1" ht="9.75" x14ac:dyDescent="0.2">
      <c r="A82" s="32"/>
      <c r="B82" s="146"/>
      <c r="C82" s="248" t="s">
        <v>48</v>
      </c>
      <c r="D82" s="248"/>
      <c r="E82" s="245">
        <f t="shared" ref="E82:K82" si="274">SUM(E74:E81)</f>
        <v>0</v>
      </c>
      <c r="F82" s="245">
        <f t="shared" si="274"/>
        <v>0</v>
      </c>
      <c r="G82" s="245">
        <f t="shared" si="274"/>
        <v>0</v>
      </c>
      <c r="H82" s="245">
        <f t="shared" si="274"/>
        <v>0</v>
      </c>
      <c r="I82" s="404">
        <f t="shared" si="274"/>
        <v>0</v>
      </c>
      <c r="J82" s="245">
        <f t="shared" si="274"/>
        <v>0</v>
      </c>
      <c r="K82" s="245">
        <f t="shared" si="274"/>
        <v>0</v>
      </c>
      <c r="L82" s="245">
        <f t="shared" ref="L82:Q82" si="275">SUM(L74:L81)</f>
        <v>0</v>
      </c>
      <c r="M82" s="245">
        <f t="shared" si="275"/>
        <v>0</v>
      </c>
      <c r="N82" s="245">
        <f t="shared" si="275"/>
        <v>0</v>
      </c>
      <c r="O82" s="404">
        <f t="shared" si="275"/>
        <v>0</v>
      </c>
      <c r="P82" s="245">
        <f t="shared" si="275"/>
        <v>0</v>
      </c>
      <c r="Q82" s="245">
        <f t="shared" si="275"/>
        <v>0</v>
      </c>
      <c r="R82" s="245">
        <f t="shared" ref="R82:W82" si="276">SUM(R74:R81)</f>
        <v>0</v>
      </c>
      <c r="S82" s="245">
        <f t="shared" si="276"/>
        <v>0</v>
      </c>
      <c r="T82" s="245">
        <f t="shared" si="276"/>
        <v>0</v>
      </c>
      <c r="U82" s="404">
        <f t="shared" si="276"/>
        <v>0</v>
      </c>
      <c r="V82" s="245">
        <f t="shared" si="276"/>
        <v>0</v>
      </c>
      <c r="W82" s="245">
        <f t="shared" si="276"/>
        <v>0</v>
      </c>
      <c r="X82" s="245">
        <f t="shared" ref="X82:AC82" si="277">SUM(X74:X81)</f>
        <v>0</v>
      </c>
      <c r="Y82" s="245">
        <f t="shared" si="277"/>
        <v>0</v>
      </c>
      <c r="Z82" s="245">
        <f t="shared" si="277"/>
        <v>0</v>
      </c>
      <c r="AA82" s="404">
        <f t="shared" si="277"/>
        <v>0</v>
      </c>
      <c r="AB82" s="245">
        <f t="shared" si="277"/>
        <v>0</v>
      </c>
      <c r="AC82" s="245">
        <f t="shared" si="277"/>
        <v>0</v>
      </c>
      <c r="AD82" s="245">
        <f>SUM(AD74:AD81)</f>
        <v>0</v>
      </c>
      <c r="AE82" s="245">
        <f>SUM(AE74:AE81)</f>
        <v>0</v>
      </c>
      <c r="AF82" s="245">
        <f>SUM(AF74:AF81)</f>
        <v>0</v>
      </c>
      <c r="AG82" s="245">
        <f>SUM(AG74:AG81)</f>
        <v>0</v>
      </c>
      <c r="AH82" s="245">
        <f>SUM(AH74:AH81)</f>
        <v>0</v>
      </c>
      <c r="AI82" s="461">
        <f t="shared" ref="AI82:AY82" si="278">+SUM(AI74:AI81)</f>
        <v>0</v>
      </c>
      <c r="AJ82" s="461">
        <f t="shared" si="278"/>
        <v>0</v>
      </c>
      <c r="AK82" s="461">
        <f t="shared" si="278"/>
        <v>0</v>
      </c>
      <c r="AL82" s="461">
        <f t="shared" si="278"/>
        <v>0</v>
      </c>
      <c r="AM82" s="462">
        <f t="shared" si="278"/>
        <v>0</v>
      </c>
      <c r="AN82" s="462">
        <f t="shared" si="278"/>
        <v>0</v>
      </c>
      <c r="AO82" s="462">
        <f t="shared" si="278"/>
        <v>0</v>
      </c>
      <c r="AP82" s="462">
        <f t="shared" si="278"/>
        <v>0</v>
      </c>
      <c r="AQ82" s="462">
        <f t="shared" si="278"/>
        <v>0</v>
      </c>
      <c r="AR82" s="462">
        <f t="shared" si="278"/>
        <v>0</v>
      </c>
      <c r="AS82" s="462">
        <f t="shared" si="278"/>
        <v>0</v>
      </c>
      <c r="AT82" s="462">
        <f t="shared" si="278"/>
        <v>0</v>
      </c>
      <c r="AU82" s="462">
        <f t="shared" si="278"/>
        <v>0</v>
      </c>
      <c r="AV82" s="462">
        <f t="shared" si="278"/>
        <v>0</v>
      </c>
      <c r="AW82" s="462">
        <f t="shared" si="278"/>
        <v>0</v>
      </c>
      <c r="AX82" s="463">
        <f t="shared" si="278"/>
        <v>0</v>
      </c>
      <c r="AY82" s="464">
        <f t="shared" si="278"/>
        <v>0</v>
      </c>
      <c r="BA82" s="154"/>
    </row>
    <row r="83" spans="1:53" s="31" customFormat="1" ht="11.25" x14ac:dyDescent="0.2">
      <c r="A83" s="32">
        <f>+IF(OR(AM83&gt;0,AR83&gt;0,AX83&gt;0),MAX(A$12:A82)+1,0)</f>
        <v>0</v>
      </c>
      <c r="B83" s="599" t="s">
        <v>107</v>
      </c>
      <c r="C83" s="144" t="s">
        <v>44</v>
      </c>
      <c r="D83" s="147">
        <v>1.97</v>
      </c>
      <c r="E83" s="161"/>
      <c r="F83" s="161"/>
      <c r="G83" s="161"/>
      <c r="H83" s="161"/>
      <c r="I83" s="403">
        <f t="shared" si="30"/>
        <v>0</v>
      </c>
      <c r="J83" s="194">
        <f t="shared" ref="J83:J90" si="279">+D83*F83</f>
        <v>0</v>
      </c>
      <c r="K83" s="194">
        <f t="shared" ref="K83:K90" si="280">+D83*I83</f>
        <v>0</v>
      </c>
      <c r="L83" s="161"/>
      <c r="M83" s="161"/>
      <c r="N83" s="161"/>
      <c r="O83" s="403">
        <f t="shared" ref="O83:O90" si="281">+L83+M83-N83</f>
        <v>0</v>
      </c>
      <c r="P83" s="194">
        <f t="shared" ref="P83:P90" si="282">+$D83*L83*80%</f>
        <v>0</v>
      </c>
      <c r="Q83" s="194">
        <f t="shared" ref="Q83:Q90" si="283">+$D83*80%*O83</f>
        <v>0</v>
      </c>
      <c r="R83" s="161"/>
      <c r="S83" s="161"/>
      <c r="T83" s="161"/>
      <c r="U83" s="403">
        <f t="shared" ref="U83:U90" si="284">+R83+S83-T83</f>
        <v>0</v>
      </c>
      <c r="V83" s="194">
        <f t="shared" ref="V83:V90" si="285">+$D83*R83</f>
        <v>0</v>
      </c>
      <c r="W83" s="194">
        <f t="shared" ref="W83:W90" si="286">+$D83*U83</f>
        <v>0</v>
      </c>
      <c r="X83" s="161"/>
      <c r="Y83" s="161"/>
      <c r="Z83" s="161"/>
      <c r="AA83" s="403">
        <f t="shared" ref="AA83:AA90" si="287">+X83+Y83-Z83</f>
        <v>0</v>
      </c>
      <c r="AB83" s="194">
        <f t="shared" ref="AB83:AB90" si="288">+$D83*X83</f>
        <v>0</v>
      </c>
      <c r="AC83" s="194">
        <f t="shared" ref="AC83:AC90" si="289">+$D83*AA83</f>
        <v>0</v>
      </c>
      <c r="AD83" s="193">
        <f>+L83+R83+X83</f>
        <v>0</v>
      </c>
      <c r="AE83" s="193">
        <f>+M83+S83+Y83</f>
        <v>0</v>
      </c>
      <c r="AF83" s="476">
        <f t="shared" ref="AF83:AF90" si="290">+N83+T83+Z83</f>
        <v>0</v>
      </c>
      <c r="AG83" s="194">
        <f t="shared" ref="AG83:AG90" si="291">+P83+V83+AB83</f>
        <v>0</v>
      </c>
      <c r="AH83" s="194">
        <f t="shared" ref="AH83:AH90" si="292">+Q83+W83+AC83</f>
        <v>0</v>
      </c>
      <c r="AI83" s="457">
        <f t="shared" ref="AI83:AI90" si="293">+F83*$D83*$AK$7</f>
        <v>0</v>
      </c>
      <c r="AJ83" s="457">
        <f t="shared" ref="AJ83:AJ90" si="294">+L83*$D83*$AK$7+R83*$D83*$AK$7+X83*$D83*$AK$7</f>
        <v>0</v>
      </c>
      <c r="AK83" s="457">
        <f>+AI83+AJ83</f>
        <v>0</v>
      </c>
      <c r="AL83" s="457">
        <f t="shared" ref="AL83:AL90" si="295">+IF(AK83=0,0,((AK83/(F83+AD83))-$AJ$4)/$AL$11*(F83+AD83))</f>
        <v>0</v>
      </c>
      <c r="AM83" s="458">
        <f>+AL83*AM$11</f>
        <v>0</v>
      </c>
      <c r="AN83" s="458">
        <f t="shared" ref="AN83:AN90" si="296">+$D83*G83*$AK$7</f>
        <v>0</v>
      </c>
      <c r="AO83" s="458">
        <f t="shared" ref="AO83:AO90" si="297">+M83*$D83*$AK$7+S83*$D83*$AK$7+Y83*$D83*$AK$7</f>
        <v>0</v>
      </c>
      <c r="AP83" s="458">
        <f>+AN83+AO83</f>
        <v>0</v>
      </c>
      <c r="AQ83" s="458">
        <f t="shared" ref="AQ83:AQ90" si="298">+IF(AP83=0,0,((AP83/(G83+AE83))-$AJ$4)/$AL$11*(G83+AE83))</f>
        <v>0</v>
      </c>
      <c r="AR83" s="458">
        <f>+AQ83*AR$11</f>
        <v>0</v>
      </c>
      <c r="AS83" s="458">
        <f t="shared" ref="AS83:AS90" si="299">+$D83*H83*$AK$7</f>
        <v>0</v>
      </c>
      <c r="AT83" s="458">
        <f t="shared" ref="AT83:AT90" si="300">+N83*$D83*$AK$7+T83*$D83*$AK$7+Z83*$D83*$AK$7</f>
        <v>0</v>
      </c>
      <c r="AU83" s="458">
        <f>+AS83+AT83</f>
        <v>0</v>
      </c>
      <c r="AV83" s="458">
        <f t="shared" ref="AV83:AV90" si="301">+IF(AU83=0,0,((AU83/(H83+AF83))-$AJ$4)/$AL$11*(H83+AF83))</f>
        <v>0</v>
      </c>
      <c r="AW83" s="458">
        <f>+AV83*AW$11</f>
        <v>0</v>
      </c>
      <c r="AX83" s="459">
        <f>+AR83+AM83-AW83</f>
        <v>0</v>
      </c>
      <c r="AY83" s="460">
        <f>+AX83*AY$11</f>
        <v>0</v>
      </c>
      <c r="BA83" s="154" t="s">
        <v>107</v>
      </c>
    </row>
    <row r="84" spans="1:53" s="31" customFormat="1" ht="11.25" x14ac:dyDescent="0.2">
      <c r="A84" s="32">
        <f>+IF(OR(AM84&gt;0,AR84&gt;0,AX84&gt;0),MAX(A$12:A83)+1,0)</f>
        <v>0</v>
      </c>
      <c r="B84" s="599"/>
      <c r="C84" s="144" t="s">
        <v>43</v>
      </c>
      <c r="D84" s="147">
        <v>1.88</v>
      </c>
      <c r="E84" s="161"/>
      <c r="F84" s="161"/>
      <c r="G84" s="161"/>
      <c r="H84" s="161"/>
      <c r="I84" s="403">
        <f t="shared" ref="I84:I90" si="302">+F84+G84-H84</f>
        <v>0</v>
      </c>
      <c r="J84" s="194">
        <f t="shared" si="279"/>
        <v>0</v>
      </c>
      <c r="K84" s="194">
        <f t="shared" si="280"/>
        <v>0</v>
      </c>
      <c r="L84" s="161"/>
      <c r="M84" s="161"/>
      <c r="N84" s="161"/>
      <c r="O84" s="403">
        <f t="shared" si="281"/>
        <v>0</v>
      </c>
      <c r="P84" s="194">
        <f t="shared" si="282"/>
        <v>0</v>
      </c>
      <c r="Q84" s="194">
        <f t="shared" si="283"/>
        <v>0</v>
      </c>
      <c r="R84" s="161"/>
      <c r="S84" s="161"/>
      <c r="T84" s="161"/>
      <c r="U84" s="403">
        <f t="shared" si="284"/>
        <v>0</v>
      </c>
      <c r="V84" s="194">
        <f t="shared" si="285"/>
        <v>0</v>
      </c>
      <c r="W84" s="194">
        <f t="shared" si="286"/>
        <v>0</v>
      </c>
      <c r="X84" s="161"/>
      <c r="Y84" s="161"/>
      <c r="Z84" s="161"/>
      <c r="AA84" s="403">
        <f t="shared" si="287"/>
        <v>0</v>
      </c>
      <c r="AB84" s="194">
        <f t="shared" si="288"/>
        <v>0</v>
      </c>
      <c r="AC84" s="194">
        <f t="shared" si="289"/>
        <v>0</v>
      </c>
      <c r="AD84" s="193">
        <f>+L84+R84+X84</f>
        <v>0</v>
      </c>
      <c r="AE84" s="193">
        <f>+M84+S84+Y84</f>
        <v>0</v>
      </c>
      <c r="AF84" s="476">
        <f t="shared" si="290"/>
        <v>0</v>
      </c>
      <c r="AG84" s="194">
        <f t="shared" si="291"/>
        <v>0</v>
      </c>
      <c r="AH84" s="194">
        <f t="shared" si="292"/>
        <v>0</v>
      </c>
      <c r="AI84" s="457">
        <f t="shared" si="293"/>
        <v>0</v>
      </c>
      <c r="AJ84" s="457">
        <f t="shared" si="294"/>
        <v>0</v>
      </c>
      <c r="AK84" s="457">
        <f t="shared" ref="AK84:AK90" si="303">+AI84+AJ84</f>
        <v>0</v>
      </c>
      <c r="AL84" s="457">
        <f t="shared" si="295"/>
        <v>0</v>
      </c>
      <c r="AM84" s="458">
        <f t="shared" ref="AM84:AM90" si="304">+AL84*AM$11</f>
        <v>0</v>
      </c>
      <c r="AN84" s="458">
        <f t="shared" si="296"/>
        <v>0</v>
      </c>
      <c r="AO84" s="458">
        <f t="shared" si="297"/>
        <v>0</v>
      </c>
      <c r="AP84" s="458">
        <f t="shared" ref="AP84:AP90" si="305">+AN84+AO84</f>
        <v>0</v>
      </c>
      <c r="AQ84" s="458">
        <f t="shared" si="298"/>
        <v>0</v>
      </c>
      <c r="AR84" s="458">
        <f t="shared" ref="AR84:AR90" si="306">+AQ84*AR$11</f>
        <v>0</v>
      </c>
      <c r="AS84" s="458">
        <f t="shared" si="299"/>
        <v>0</v>
      </c>
      <c r="AT84" s="458">
        <f t="shared" si="300"/>
        <v>0</v>
      </c>
      <c r="AU84" s="458">
        <f t="shared" ref="AU84:AU90" si="307">+AS84+AT84</f>
        <v>0</v>
      </c>
      <c r="AV84" s="458">
        <f t="shared" si="301"/>
        <v>0</v>
      </c>
      <c r="AW84" s="458">
        <f t="shared" ref="AW84:AW90" si="308">+AV84*AW$11</f>
        <v>0</v>
      </c>
      <c r="AX84" s="459">
        <f t="shared" ref="AX84:AX90" si="309">+AR84+AM84-AW84</f>
        <v>0</v>
      </c>
      <c r="AY84" s="460">
        <f t="shared" ref="AY84:AY90" si="310">+AX84*AY$11</f>
        <v>0</v>
      </c>
      <c r="BA84" s="154" t="s">
        <v>107</v>
      </c>
    </row>
    <row r="85" spans="1:53" s="31" customFormat="1" ht="11.25" x14ac:dyDescent="0.2">
      <c r="A85" s="32">
        <f>+IF(OR(AM85&gt;0,AR85&gt;0,AX85&gt;0),MAX(A$12:A84)+1,0)</f>
        <v>0</v>
      </c>
      <c r="B85" s="599"/>
      <c r="C85" s="144" t="s">
        <v>42</v>
      </c>
      <c r="D85" s="147">
        <v>1.79</v>
      </c>
      <c r="E85" s="161"/>
      <c r="F85" s="161"/>
      <c r="G85" s="161"/>
      <c r="H85" s="161"/>
      <c r="I85" s="403">
        <f t="shared" si="302"/>
        <v>0</v>
      </c>
      <c r="J85" s="194">
        <f t="shared" si="279"/>
        <v>0</v>
      </c>
      <c r="K85" s="194">
        <f t="shared" si="280"/>
        <v>0</v>
      </c>
      <c r="L85" s="161"/>
      <c r="M85" s="161"/>
      <c r="N85" s="161"/>
      <c r="O85" s="403">
        <f t="shared" si="281"/>
        <v>0</v>
      </c>
      <c r="P85" s="194">
        <f t="shared" si="282"/>
        <v>0</v>
      </c>
      <c r="Q85" s="194">
        <f t="shared" si="283"/>
        <v>0</v>
      </c>
      <c r="R85" s="161"/>
      <c r="S85" s="161"/>
      <c r="T85" s="161"/>
      <c r="U85" s="403">
        <f t="shared" si="284"/>
        <v>0</v>
      </c>
      <c r="V85" s="194">
        <f t="shared" si="285"/>
        <v>0</v>
      </c>
      <c r="W85" s="194">
        <f t="shared" si="286"/>
        <v>0</v>
      </c>
      <c r="X85" s="161"/>
      <c r="Y85" s="161"/>
      <c r="Z85" s="161"/>
      <c r="AA85" s="403">
        <f t="shared" si="287"/>
        <v>0</v>
      </c>
      <c r="AB85" s="194">
        <f t="shared" si="288"/>
        <v>0</v>
      </c>
      <c r="AC85" s="194">
        <f t="shared" si="289"/>
        <v>0</v>
      </c>
      <c r="AD85" s="193">
        <f t="shared" ref="AD85:AE90" si="311">+L85+R85+X85</f>
        <v>0</v>
      </c>
      <c r="AE85" s="193">
        <f t="shared" si="311"/>
        <v>0</v>
      </c>
      <c r="AF85" s="476">
        <f t="shared" si="290"/>
        <v>0</v>
      </c>
      <c r="AG85" s="194">
        <f t="shared" si="291"/>
        <v>0</v>
      </c>
      <c r="AH85" s="194">
        <f t="shared" si="292"/>
        <v>0</v>
      </c>
      <c r="AI85" s="457">
        <f t="shared" si="293"/>
        <v>0</v>
      </c>
      <c r="AJ85" s="457">
        <f t="shared" si="294"/>
        <v>0</v>
      </c>
      <c r="AK85" s="457">
        <f t="shared" si="303"/>
        <v>0</v>
      </c>
      <c r="AL85" s="457">
        <f t="shared" si="295"/>
        <v>0</v>
      </c>
      <c r="AM85" s="458">
        <f t="shared" si="304"/>
        <v>0</v>
      </c>
      <c r="AN85" s="458">
        <f t="shared" si="296"/>
        <v>0</v>
      </c>
      <c r="AO85" s="458">
        <f t="shared" si="297"/>
        <v>0</v>
      </c>
      <c r="AP85" s="458">
        <f t="shared" si="305"/>
        <v>0</v>
      </c>
      <c r="AQ85" s="458">
        <f t="shared" si="298"/>
        <v>0</v>
      </c>
      <c r="AR85" s="458">
        <f t="shared" si="306"/>
        <v>0</v>
      </c>
      <c r="AS85" s="458">
        <f t="shared" si="299"/>
        <v>0</v>
      </c>
      <c r="AT85" s="458">
        <f t="shared" si="300"/>
        <v>0</v>
      </c>
      <c r="AU85" s="458">
        <f t="shared" si="307"/>
        <v>0</v>
      </c>
      <c r="AV85" s="458">
        <f t="shared" si="301"/>
        <v>0</v>
      </c>
      <c r="AW85" s="458">
        <f t="shared" si="308"/>
        <v>0</v>
      </c>
      <c r="AX85" s="459">
        <f t="shared" si="309"/>
        <v>0</v>
      </c>
      <c r="AY85" s="460">
        <f t="shared" si="310"/>
        <v>0</v>
      </c>
      <c r="BA85" s="154" t="s">
        <v>107</v>
      </c>
    </row>
    <row r="86" spans="1:53" s="31" customFormat="1" ht="11.25" x14ac:dyDescent="0.2">
      <c r="A86" s="32">
        <f>+IF(OR(AM86&gt;0,AR86&gt;0,AX86&gt;0),MAX(A$12:A85)+1,0)</f>
        <v>0</v>
      </c>
      <c r="B86" s="599"/>
      <c r="C86" s="144" t="s">
        <v>41</v>
      </c>
      <c r="D86" s="147">
        <v>1.7</v>
      </c>
      <c r="E86" s="161"/>
      <c r="F86" s="161"/>
      <c r="G86" s="161"/>
      <c r="H86" s="161"/>
      <c r="I86" s="403">
        <f t="shared" si="302"/>
        <v>0</v>
      </c>
      <c r="J86" s="194">
        <f t="shared" si="279"/>
        <v>0</v>
      </c>
      <c r="K86" s="194">
        <f t="shared" si="280"/>
        <v>0</v>
      </c>
      <c r="L86" s="161"/>
      <c r="M86" s="161"/>
      <c r="N86" s="161"/>
      <c r="O86" s="403">
        <f t="shared" si="281"/>
        <v>0</v>
      </c>
      <c r="P86" s="194">
        <f t="shared" si="282"/>
        <v>0</v>
      </c>
      <c r="Q86" s="194">
        <f t="shared" si="283"/>
        <v>0</v>
      </c>
      <c r="R86" s="161"/>
      <c r="S86" s="161"/>
      <c r="T86" s="161"/>
      <c r="U86" s="403">
        <f t="shared" si="284"/>
        <v>0</v>
      </c>
      <c r="V86" s="194">
        <f t="shared" si="285"/>
        <v>0</v>
      </c>
      <c r="W86" s="194">
        <f t="shared" si="286"/>
        <v>0</v>
      </c>
      <c r="X86" s="161"/>
      <c r="Y86" s="161"/>
      <c r="Z86" s="161"/>
      <c r="AA86" s="403">
        <f t="shared" si="287"/>
        <v>0</v>
      </c>
      <c r="AB86" s="194">
        <f t="shared" si="288"/>
        <v>0</v>
      </c>
      <c r="AC86" s="194">
        <f t="shared" si="289"/>
        <v>0</v>
      </c>
      <c r="AD86" s="193">
        <f t="shared" si="311"/>
        <v>0</v>
      </c>
      <c r="AE86" s="193">
        <f t="shared" si="311"/>
        <v>0</v>
      </c>
      <c r="AF86" s="476">
        <f t="shared" si="290"/>
        <v>0</v>
      </c>
      <c r="AG86" s="194">
        <f t="shared" si="291"/>
        <v>0</v>
      </c>
      <c r="AH86" s="194">
        <f t="shared" si="292"/>
        <v>0</v>
      </c>
      <c r="AI86" s="457">
        <f t="shared" si="293"/>
        <v>0</v>
      </c>
      <c r="AJ86" s="457">
        <f t="shared" si="294"/>
        <v>0</v>
      </c>
      <c r="AK86" s="457">
        <f t="shared" si="303"/>
        <v>0</v>
      </c>
      <c r="AL86" s="457">
        <f t="shared" si="295"/>
        <v>0</v>
      </c>
      <c r="AM86" s="458">
        <f t="shared" si="304"/>
        <v>0</v>
      </c>
      <c r="AN86" s="458">
        <f t="shared" si="296"/>
        <v>0</v>
      </c>
      <c r="AO86" s="458">
        <f t="shared" si="297"/>
        <v>0</v>
      </c>
      <c r="AP86" s="458">
        <f t="shared" si="305"/>
        <v>0</v>
      </c>
      <c r="AQ86" s="458">
        <f t="shared" si="298"/>
        <v>0</v>
      </c>
      <c r="AR86" s="458">
        <f t="shared" si="306"/>
        <v>0</v>
      </c>
      <c r="AS86" s="458">
        <f t="shared" si="299"/>
        <v>0</v>
      </c>
      <c r="AT86" s="458">
        <f t="shared" si="300"/>
        <v>0</v>
      </c>
      <c r="AU86" s="458">
        <f t="shared" si="307"/>
        <v>0</v>
      </c>
      <c r="AV86" s="458">
        <f t="shared" si="301"/>
        <v>0</v>
      </c>
      <c r="AW86" s="458">
        <f t="shared" si="308"/>
        <v>0</v>
      </c>
      <c r="AX86" s="459">
        <f t="shared" si="309"/>
        <v>0</v>
      </c>
      <c r="AY86" s="460">
        <f t="shared" si="310"/>
        <v>0</v>
      </c>
      <c r="BA86" s="154" t="s">
        <v>107</v>
      </c>
    </row>
    <row r="87" spans="1:53" s="31" customFormat="1" ht="11.25" x14ac:dyDescent="0.2">
      <c r="A87" s="32">
        <f>+IF(OR(AM87&gt;0,AR87&gt;0,AX87&gt;0),MAX(A$12:A86)+1,0)</f>
        <v>0</v>
      </c>
      <c r="B87" s="599"/>
      <c r="C87" s="144" t="s">
        <v>369</v>
      </c>
      <c r="D87" s="147">
        <v>1.62</v>
      </c>
      <c r="E87" s="161"/>
      <c r="F87" s="161"/>
      <c r="G87" s="161"/>
      <c r="H87" s="161"/>
      <c r="I87" s="403">
        <f t="shared" si="302"/>
        <v>0</v>
      </c>
      <c r="J87" s="194">
        <f t="shared" si="279"/>
        <v>0</v>
      </c>
      <c r="K87" s="194">
        <f t="shared" si="280"/>
        <v>0</v>
      </c>
      <c r="L87" s="161"/>
      <c r="M87" s="161"/>
      <c r="N87" s="161"/>
      <c r="O87" s="403">
        <f t="shared" si="281"/>
        <v>0</v>
      </c>
      <c r="P87" s="194">
        <f t="shared" si="282"/>
        <v>0</v>
      </c>
      <c r="Q87" s="194">
        <f t="shared" si="283"/>
        <v>0</v>
      </c>
      <c r="R87" s="161"/>
      <c r="S87" s="161"/>
      <c r="T87" s="161"/>
      <c r="U87" s="403">
        <f t="shared" si="284"/>
        <v>0</v>
      </c>
      <c r="V87" s="194">
        <f t="shared" si="285"/>
        <v>0</v>
      </c>
      <c r="W87" s="194">
        <f t="shared" si="286"/>
        <v>0</v>
      </c>
      <c r="X87" s="161"/>
      <c r="Y87" s="161"/>
      <c r="Z87" s="161"/>
      <c r="AA87" s="403">
        <f t="shared" si="287"/>
        <v>0</v>
      </c>
      <c r="AB87" s="194">
        <f t="shared" si="288"/>
        <v>0</v>
      </c>
      <c r="AC87" s="194">
        <f t="shared" si="289"/>
        <v>0</v>
      </c>
      <c r="AD87" s="193">
        <f t="shared" si="311"/>
        <v>0</v>
      </c>
      <c r="AE87" s="193">
        <f t="shared" si="311"/>
        <v>0</v>
      </c>
      <c r="AF87" s="476">
        <f t="shared" si="290"/>
        <v>0</v>
      </c>
      <c r="AG87" s="194">
        <f t="shared" si="291"/>
        <v>0</v>
      </c>
      <c r="AH87" s="194">
        <f t="shared" si="292"/>
        <v>0</v>
      </c>
      <c r="AI87" s="457">
        <f t="shared" si="293"/>
        <v>0</v>
      </c>
      <c r="AJ87" s="457">
        <f t="shared" si="294"/>
        <v>0</v>
      </c>
      <c r="AK87" s="457">
        <f t="shared" si="303"/>
        <v>0</v>
      </c>
      <c r="AL87" s="457">
        <f t="shared" si="295"/>
        <v>0</v>
      </c>
      <c r="AM87" s="458">
        <f t="shared" si="304"/>
        <v>0</v>
      </c>
      <c r="AN87" s="458">
        <f t="shared" si="296"/>
        <v>0</v>
      </c>
      <c r="AO87" s="458">
        <f t="shared" si="297"/>
        <v>0</v>
      </c>
      <c r="AP87" s="458">
        <f t="shared" si="305"/>
        <v>0</v>
      </c>
      <c r="AQ87" s="458">
        <f t="shared" si="298"/>
        <v>0</v>
      </c>
      <c r="AR87" s="458">
        <f t="shared" si="306"/>
        <v>0</v>
      </c>
      <c r="AS87" s="458">
        <f t="shared" si="299"/>
        <v>0</v>
      </c>
      <c r="AT87" s="458">
        <f t="shared" si="300"/>
        <v>0</v>
      </c>
      <c r="AU87" s="458">
        <f t="shared" si="307"/>
        <v>0</v>
      </c>
      <c r="AV87" s="458">
        <f t="shared" si="301"/>
        <v>0</v>
      </c>
      <c r="AW87" s="458">
        <f t="shared" si="308"/>
        <v>0</v>
      </c>
      <c r="AX87" s="459">
        <f t="shared" si="309"/>
        <v>0</v>
      </c>
      <c r="AY87" s="460">
        <f t="shared" si="310"/>
        <v>0</v>
      </c>
      <c r="BA87" s="154" t="s">
        <v>107</v>
      </c>
    </row>
    <row r="88" spans="1:53" s="31" customFormat="1" ht="11.25" x14ac:dyDescent="0.2">
      <c r="A88" s="32">
        <f>+IF(OR(AM88&gt;0,AR88&gt;0,AX88&gt;0),MAX(A$12:A87)+1,0)</f>
        <v>0</v>
      </c>
      <c r="B88" s="599"/>
      <c r="C88" s="144" t="s">
        <v>40</v>
      </c>
      <c r="D88" s="147">
        <v>1.54</v>
      </c>
      <c r="E88" s="161"/>
      <c r="F88" s="161"/>
      <c r="G88" s="161"/>
      <c r="H88" s="161"/>
      <c r="I88" s="403">
        <f t="shared" si="302"/>
        <v>0</v>
      </c>
      <c r="J88" s="194">
        <f t="shared" si="279"/>
        <v>0</v>
      </c>
      <c r="K88" s="194">
        <f t="shared" si="280"/>
        <v>0</v>
      </c>
      <c r="L88" s="161"/>
      <c r="M88" s="161"/>
      <c r="N88" s="161"/>
      <c r="O88" s="403">
        <f t="shared" si="281"/>
        <v>0</v>
      </c>
      <c r="P88" s="194">
        <f t="shared" si="282"/>
        <v>0</v>
      </c>
      <c r="Q88" s="194">
        <f t="shared" si="283"/>
        <v>0</v>
      </c>
      <c r="R88" s="161"/>
      <c r="S88" s="161"/>
      <c r="T88" s="161"/>
      <c r="U88" s="403">
        <f t="shared" si="284"/>
        <v>0</v>
      </c>
      <c r="V88" s="194">
        <f t="shared" si="285"/>
        <v>0</v>
      </c>
      <c r="W88" s="194">
        <f t="shared" si="286"/>
        <v>0</v>
      </c>
      <c r="X88" s="161"/>
      <c r="Y88" s="161"/>
      <c r="Z88" s="161"/>
      <c r="AA88" s="403">
        <f t="shared" si="287"/>
        <v>0</v>
      </c>
      <c r="AB88" s="194">
        <f t="shared" si="288"/>
        <v>0</v>
      </c>
      <c r="AC88" s="194">
        <f t="shared" si="289"/>
        <v>0</v>
      </c>
      <c r="AD88" s="193">
        <f t="shared" si="311"/>
        <v>0</v>
      </c>
      <c r="AE88" s="193">
        <f t="shared" si="311"/>
        <v>0</v>
      </c>
      <c r="AF88" s="476">
        <f t="shared" si="290"/>
        <v>0</v>
      </c>
      <c r="AG88" s="194">
        <f t="shared" si="291"/>
        <v>0</v>
      </c>
      <c r="AH88" s="194">
        <f t="shared" si="292"/>
        <v>0</v>
      </c>
      <c r="AI88" s="457">
        <f t="shared" si="293"/>
        <v>0</v>
      </c>
      <c r="AJ88" s="457">
        <f t="shared" si="294"/>
        <v>0</v>
      </c>
      <c r="AK88" s="457">
        <f t="shared" si="303"/>
        <v>0</v>
      </c>
      <c r="AL88" s="457">
        <f t="shared" si="295"/>
        <v>0</v>
      </c>
      <c r="AM88" s="458">
        <f t="shared" si="304"/>
        <v>0</v>
      </c>
      <c r="AN88" s="458">
        <f t="shared" si="296"/>
        <v>0</v>
      </c>
      <c r="AO88" s="458">
        <f t="shared" si="297"/>
        <v>0</v>
      </c>
      <c r="AP88" s="458">
        <f t="shared" si="305"/>
        <v>0</v>
      </c>
      <c r="AQ88" s="458">
        <f t="shared" si="298"/>
        <v>0</v>
      </c>
      <c r="AR88" s="458">
        <f t="shared" si="306"/>
        <v>0</v>
      </c>
      <c r="AS88" s="458">
        <f t="shared" si="299"/>
        <v>0</v>
      </c>
      <c r="AT88" s="458">
        <f t="shared" si="300"/>
        <v>0</v>
      </c>
      <c r="AU88" s="458">
        <f t="shared" si="307"/>
        <v>0</v>
      </c>
      <c r="AV88" s="458">
        <f t="shared" si="301"/>
        <v>0</v>
      </c>
      <c r="AW88" s="458">
        <f t="shared" si="308"/>
        <v>0</v>
      </c>
      <c r="AX88" s="459">
        <f t="shared" si="309"/>
        <v>0</v>
      </c>
      <c r="AY88" s="460">
        <f t="shared" si="310"/>
        <v>0</v>
      </c>
      <c r="BA88" s="154" t="s">
        <v>107</v>
      </c>
    </row>
    <row r="89" spans="1:53" s="31" customFormat="1" ht="11.25" x14ac:dyDescent="0.2">
      <c r="A89" s="32">
        <f>+IF(OR(AM89&gt;0,AR89&gt;0,AX89&gt;0),MAX(A$12:A88)+1,0)</f>
        <v>0</v>
      </c>
      <c r="B89" s="599"/>
      <c r="C89" s="144" t="s">
        <v>39</v>
      </c>
      <c r="D89" s="147">
        <v>1.47</v>
      </c>
      <c r="E89" s="161"/>
      <c r="F89" s="161"/>
      <c r="G89" s="161"/>
      <c r="H89" s="161"/>
      <c r="I89" s="403">
        <f t="shared" si="302"/>
        <v>0</v>
      </c>
      <c r="J89" s="194">
        <f t="shared" si="279"/>
        <v>0</v>
      </c>
      <c r="K89" s="194">
        <f t="shared" si="280"/>
        <v>0</v>
      </c>
      <c r="L89" s="161"/>
      <c r="M89" s="161"/>
      <c r="N89" s="161"/>
      <c r="O89" s="403">
        <f t="shared" si="281"/>
        <v>0</v>
      </c>
      <c r="P89" s="194">
        <f t="shared" si="282"/>
        <v>0</v>
      </c>
      <c r="Q89" s="194">
        <f t="shared" si="283"/>
        <v>0</v>
      </c>
      <c r="R89" s="161"/>
      <c r="S89" s="161"/>
      <c r="T89" s="161"/>
      <c r="U89" s="403">
        <f t="shared" si="284"/>
        <v>0</v>
      </c>
      <c r="V89" s="194">
        <f t="shared" si="285"/>
        <v>0</v>
      </c>
      <c r="W89" s="194">
        <f t="shared" si="286"/>
        <v>0</v>
      </c>
      <c r="X89" s="161"/>
      <c r="Y89" s="161"/>
      <c r="Z89" s="161"/>
      <c r="AA89" s="403">
        <f t="shared" si="287"/>
        <v>0</v>
      </c>
      <c r="AB89" s="194">
        <f t="shared" si="288"/>
        <v>0</v>
      </c>
      <c r="AC89" s="194">
        <f t="shared" si="289"/>
        <v>0</v>
      </c>
      <c r="AD89" s="193">
        <f t="shared" si="311"/>
        <v>0</v>
      </c>
      <c r="AE89" s="193">
        <f t="shared" si="311"/>
        <v>0</v>
      </c>
      <c r="AF89" s="476">
        <f t="shared" si="290"/>
        <v>0</v>
      </c>
      <c r="AG89" s="194">
        <f t="shared" si="291"/>
        <v>0</v>
      </c>
      <c r="AH89" s="194">
        <f t="shared" si="292"/>
        <v>0</v>
      </c>
      <c r="AI89" s="457">
        <f t="shared" si="293"/>
        <v>0</v>
      </c>
      <c r="AJ89" s="457">
        <f t="shared" si="294"/>
        <v>0</v>
      </c>
      <c r="AK89" s="457">
        <f t="shared" si="303"/>
        <v>0</v>
      </c>
      <c r="AL89" s="457">
        <f t="shared" si="295"/>
        <v>0</v>
      </c>
      <c r="AM89" s="458">
        <f t="shared" si="304"/>
        <v>0</v>
      </c>
      <c r="AN89" s="458">
        <f t="shared" si="296"/>
        <v>0</v>
      </c>
      <c r="AO89" s="458">
        <f t="shared" si="297"/>
        <v>0</v>
      </c>
      <c r="AP89" s="458">
        <f t="shared" si="305"/>
        <v>0</v>
      </c>
      <c r="AQ89" s="458">
        <f t="shared" si="298"/>
        <v>0</v>
      </c>
      <c r="AR89" s="458">
        <f t="shared" si="306"/>
        <v>0</v>
      </c>
      <c r="AS89" s="458">
        <f t="shared" si="299"/>
        <v>0</v>
      </c>
      <c r="AT89" s="458">
        <f t="shared" si="300"/>
        <v>0</v>
      </c>
      <c r="AU89" s="458">
        <f t="shared" si="307"/>
        <v>0</v>
      </c>
      <c r="AV89" s="458">
        <f t="shared" si="301"/>
        <v>0</v>
      </c>
      <c r="AW89" s="458">
        <f t="shared" si="308"/>
        <v>0</v>
      </c>
      <c r="AX89" s="459">
        <f t="shared" si="309"/>
        <v>0</v>
      </c>
      <c r="AY89" s="460">
        <f t="shared" si="310"/>
        <v>0</v>
      </c>
      <c r="BA89" s="154" t="s">
        <v>107</v>
      </c>
    </row>
    <row r="90" spans="1:53" s="31" customFormat="1" ht="11.25" x14ac:dyDescent="0.2">
      <c r="A90" s="32">
        <f>+IF(OR(AM90&gt;0,AR90&gt;0,AX90&gt;0),MAX(A$12:A89)+1,0)</f>
        <v>0</v>
      </c>
      <c r="B90" s="599"/>
      <c r="C90" s="144" t="s">
        <v>38</v>
      </c>
      <c r="D90" s="147">
        <v>1.4</v>
      </c>
      <c r="E90" s="161"/>
      <c r="F90" s="161"/>
      <c r="G90" s="161"/>
      <c r="H90" s="161"/>
      <c r="I90" s="403">
        <f t="shared" si="302"/>
        <v>0</v>
      </c>
      <c r="J90" s="194">
        <f t="shared" si="279"/>
        <v>0</v>
      </c>
      <c r="K90" s="194">
        <f t="shared" si="280"/>
        <v>0</v>
      </c>
      <c r="L90" s="161"/>
      <c r="M90" s="161"/>
      <c r="N90" s="161"/>
      <c r="O90" s="403">
        <f t="shared" si="281"/>
        <v>0</v>
      </c>
      <c r="P90" s="194">
        <f t="shared" si="282"/>
        <v>0</v>
      </c>
      <c r="Q90" s="194">
        <f t="shared" si="283"/>
        <v>0</v>
      </c>
      <c r="R90" s="161"/>
      <c r="S90" s="161"/>
      <c r="T90" s="161"/>
      <c r="U90" s="403">
        <f t="shared" si="284"/>
        <v>0</v>
      </c>
      <c r="V90" s="194">
        <f t="shared" si="285"/>
        <v>0</v>
      </c>
      <c r="W90" s="194">
        <f t="shared" si="286"/>
        <v>0</v>
      </c>
      <c r="X90" s="161"/>
      <c r="Y90" s="161"/>
      <c r="Z90" s="161"/>
      <c r="AA90" s="403">
        <f t="shared" si="287"/>
        <v>0</v>
      </c>
      <c r="AB90" s="194">
        <f t="shared" si="288"/>
        <v>0</v>
      </c>
      <c r="AC90" s="194">
        <f t="shared" si="289"/>
        <v>0</v>
      </c>
      <c r="AD90" s="193">
        <f t="shared" si="311"/>
        <v>0</v>
      </c>
      <c r="AE90" s="193">
        <f t="shared" si="311"/>
        <v>0</v>
      </c>
      <c r="AF90" s="476">
        <f t="shared" si="290"/>
        <v>0</v>
      </c>
      <c r="AG90" s="194">
        <f t="shared" si="291"/>
        <v>0</v>
      </c>
      <c r="AH90" s="194">
        <f t="shared" si="292"/>
        <v>0</v>
      </c>
      <c r="AI90" s="457">
        <f t="shared" si="293"/>
        <v>0</v>
      </c>
      <c r="AJ90" s="457">
        <f t="shared" si="294"/>
        <v>0</v>
      </c>
      <c r="AK90" s="457">
        <f t="shared" si="303"/>
        <v>0</v>
      </c>
      <c r="AL90" s="457">
        <f t="shared" si="295"/>
        <v>0</v>
      </c>
      <c r="AM90" s="458">
        <f t="shared" si="304"/>
        <v>0</v>
      </c>
      <c r="AN90" s="458">
        <f t="shared" si="296"/>
        <v>0</v>
      </c>
      <c r="AO90" s="458">
        <f t="shared" si="297"/>
        <v>0</v>
      </c>
      <c r="AP90" s="458">
        <f t="shared" si="305"/>
        <v>0</v>
      </c>
      <c r="AQ90" s="458">
        <f t="shared" si="298"/>
        <v>0</v>
      </c>
      <c r="AR90" s="458">
        <f t="shared" si="306"/>
        <v>0</v>
      </c>
      <c r="AS90" s="458">
        <f t="shared" si="299"/>
        <v>0</v>
      </c>
      <c r="AT90" s="458">
        <f t="shared" si="300"/>
        <v>0</v>
      </c>
      <c r="AU90" s="458">
        <f t="shared" si="307"/>
        <v>0</v>
      </c>
      <c r="AV90" s="458">
        <f t="shared" si="301"/>
        <v>0</v>
      </c>
      <c r="AW90" s="458">
        <f t="shared" si="308"/>
        <v>0</v>
      </c>
      <c r="AX90" s="459">
        <f t="shared" si="309"/>
        <v>0</v>
      </c>
      <c r="AY90" s="460">
        <f t="shared" si="310"/>
        <v>0</v>
      </c>
      <c r="BA90" s="154" t="s">
        <v>107</v>
      </c>
    </row>
    <row r="91" spans="1:53" s="31" customFormat="1" ht="9.75" x14ac:dyDescent="0.2">
      <c r="A91" s="32"/>
      <c r="B91" s="146"/>
      <c r="C91" s="248" t="s">
        <v>98</v>
      </c>
      <c r="D91" s="248"/>
      <c r="E91" s="245">
        <f t="shared" ref="E91:AH91" si="312">SUM(E83:E90)</f>
        <v>0</v>
      </c>
      <c r="F91" s="245">
        <f t="shared" si="312"/>
        <v>0</v>
      </c>
      <c r="G91" s="245">
        <f t="shared" si="312"/>
        <v>0</v>
      </c>
      <c r="H91" s="245">
        <f t="shared" si="312"/>
        <v>0</v>
      </c>
      <c r="I91" s="404">
        <f t="shared" si="312"/>
        <v>0</v>
      </c>
      <c r="J91" s="246">
        <f t="shared" si="312"/>
        <v>0</v>
      </c>
      <c r="K91" s="246">
        <f t="shared" si="312"/>
        <v>0</v>
      </c>
      <c r="L91" s="245">
        <f t="shared" si="312"/>
        <v>0</v>
      </c>
      <c r="M91" s="245">
        <f t="shared" si="312"/>
        <v>0</v>
      </c>
      <c r="N91" s="245">
        <f t="shared" si="312"/>
        <v>0</v>
      </c>
      <c r="O91" s="404">
        <f t="shared" si="312"/>
        <v>0</v>
      </c>
      <c r="P91" s="246">
        <f t="shared" si="312"/>
        <v>0</v>
      </c>
      <c r="Q91" s="246">
        <f t="shared" si="312"/>
        <v>0</v>
      </c>
      <c r="R91" s="245">
        <f t="shared" si="312"/>
        <v>0</v>
      </c>
      <c r="S91" s="245">
        <f t="shared" si="312"/>
        <v>0</v>
      </c>
      <c r="T91" s="245">
        <f t="shared" si="312"/>
        <v>0</v>
      </c>
      <c r="U91" s="404">
        <f t="shared" si="312"/>
        <v>0</v>
      </c>
      <c r="V91" s="246">
        <f t="shared" si="312"/>
        <v>0</v>
      </c>
      <c r="W91" s="246">
        <f t="shared" si="312"/>
        <v>0</v>
      </c>
      <c r="X91" s="245">
        <f t="shared" si="312"/>
        <v>0</v>
      </c>
      <c r="Y91" s="245">
        <f t="shared" si="312"/>
        <v>0</v>
      </c>
      <c r="Z91" s="245">
        <f t="shared" si="312"/>
        <v>0</v>
      </c>
      <c r="AA91" s="404">
        <f t="shared" si="312"/>
        <v>0</v>
      </c>
      <c r="AB91" s="246">
        <f t="shared" si="312"/>
        <v>0</v>
      </c>
      <c r="AC91" s="246">
        <f t="shared" si="312"/>
        <v>0</v>
      </c>
      <c r="AD91" s="245">
        <f t="shared" si="312"/>
        <v>0</v>
      </c>
      <c r="AE91" s="245">
        <f t="shared" si="312"/>
        <v>0</v>
      </c>
      <c r="AF91" s="245">
        <f t="shared" si="312"/>
        <v>0</v>
      </c>
      <c r="AG91" s="245">
        <f t="shared" si="312"/>
        <v>0</v>
      </c>
      <c r="AH91" s="245">
        <f t="shared" si="312"/>
        <v>0</v>
      </c>
      <c r="AI91" s="461">
        <f t="shared" ref="AI91:AY91" si="313">+SUM(AI83:AI90)</f>
        <v>0</v>
      </c>
      <c r="AJ91" s="461">
        <f t="shared" si="313"/>
        <v>0</v>
      </c>
      <c r="AK91" s="461">
        <f t="shared" si="313"/>
        <v>0</v>
      </c>
      <c r="AL91" s="461">
        <f t="shared" si="313"/>
        <v>0</v>
      </c>
      <c r="AM91" s="462">
        <f t="shared" si="313"/>
        <v>0</v>
      </c>
      <c r="AN91" s="462">
        <f t="shared" si="313"/>
        <v>0</v>
      </c>
      <c r="AO91" s="462">
        <f t="shared" si="313"/>
        <v>0</v>
      </c>
      <c r="AP91" s="462">
        <f t="shared" si="313"/>
        <v>0</v>
      </c>
      <c r="AQ91" s="462">
        <f t="shared" si="313"/>
        <v>0</v>
      </c>
      <c r="AR91" s="462">
        <f t="shared" si="313"/>
        <v>0</v>
      </c>
      <c r="AS91" s="462">
        <f t="shared" si="313"/>
        <v>0</v>
      </c>
      <c r="AT91" s="462">
        <f t="shared" si="313"/>
        <v>0</v>
      </c>
      <c r="AU91" s="462">
        <f t="shared" si="313"/>
        <v>0</v>
      </c>
      <c r="AV91" s="462">
        <f t="shared" si="313"/>
        <v>0</v>
      </c>
      <c r="AW91" s="462">
        <f t="shared" si="313"/>
        <v>0</v>
      </c>
      <c r="AX91" s="463">
        <f t="shared" si="313"/>
        <v>0</v>
      </c>
      <c r="AY91" s="464">
        <f t="shared" si="313"/>
        <v>0</v>
      </c>
      <c r="BA91" s="154"/>
    </row>
    <row r="92" spans="1:53" s="31" customFormat="1" ht="11.25" x14ac:dyDescent="0.2">
      <c r="A92" s="32">
        <f>+IF(OR(AM92&gt;0,AR92&gt;0,AX92&gt;0),MAX(A$12:A91)+1,0)</f>
        <v>0</v>
      </c>
      <c r="B92" s="599" t="s">
        <v>108</v>
      </c>
      <c r="C92" s="148" t="s">
        <v>350</v>
      </c>
      <c r="D92" s="142">
        <v>2.5299999999999998</v>
      </c>
      <c r="E92" s="161"/>
      <c r="F92" s="161"/>
      <c r="G92" s="161"/>
      <c r="H92" s="161"/>
      <c r="I92" s="403">
        <f t="shared" ref="I92:I97" si="314">+F92+G92-H92</f>
        <v>0</v>
      </c>
      <c r="J92" s="194">
        <f t="shared" ref="J92:J97" si="315">+D92*F92</f>
        <v>0</v>
      </c>
      <c r="K92" s="194">
        <f t="shared" ref="K92:K97" si="316">+D92*I92</f>
        <v>0</v>
      </c>
      <c r="L92" s="161"/>
      <c r="M92" s="161"/>
      <c r="N92" s="161"/>
      <c r="O92" s="403">
        <f t="shared" ref="O92:O97" si="317">+L92+M92-N92</f>
        <v>0</v>
      </c>
      <c r="P92" s="194">
        <f t="shared" ref="P92:P96" si="318">+$D92*L92*80%</f>
        <v>0</v>
      </c>
      <c r="Q92" s="194">
        <f t="shared" ref="Q92:Q97" si="319">+$D92*80%*O92</f>
        <v>0</v>
      </c>
      <c r="R92" s="161"/>
      <c r="S92" s="161"/>
      <c r="T92" s="161"/>
      <c r="U92" s="403">
        <f t="shared" ref="U92:U97" si="320">+R92+S92-T92</f>
        <v>0</v>
      </c>
      <c r="V92" s="194">
        <f t="shared" ref="V92:V97" si="321">+$D92*R92</f>
        <v>0</v>
      </c>
      <c r="W92" s="194">
        <f t="shared" ref="W92:W97" si="322">+$D92*U92</f>
        <v>0</v>
      </c>
      <c r="X92" s="161"/>
      <c r="Y92" s="161"/>
      <c r="Z92" s="161"/>
      <c r="AA92" s="403">
        <f t="shared" ref="AA92:AA97" si="323">+X92+Y92-Z92</f>
        <v>0</v>
      </c>
      <c r="AB92" s="194">
        <f t="shared" ref="AB92:AB97" si="324">+$D92*X92</f>
        <v>0</v>
      </c>
      <c r="AC92" s="194">
        <f t="shared" ref="AC92:AC97" si="325">+$D92*AA92</f>
        <v>0</v>
      </c>
      <c r="AD92" s="193">
        <f t="shared" ref="AD92:AE97" si="326">+L92+R92+X92</f>
        <v>0</v>
      </c>
      <c r="AE92" s="193">
        <f t="shared" si="326"/>
        <v>0</v>
      </c>
      <c r="AF92" s="476">
        <f t="shared" ref="AF92:AF97" si="327">+N92+T92+Z92</f>
        <v>0</v>
      </c>
      <c r="AG92" s="194">
        <f t="shared" ref="AG92:AG97" si="328">+P92+V92+AB92</f>
        <v>0</v>
      </c>
      <c r="AH92" s="194">
        <f t="shared" ref="AH92:AH97" si="329">+Q92+W92+AC92</f>
        <v>0</v>
      </c>
      <c r="AI92" s="457">
        <f t="shared" ref="AI92:AI97" si="330">+F92*$D92*$AK$7</f>
        <v>0</v>
      </c>
      <c r="AJ92" s="457">
        <f t="shared" ref="AJ92:AJ96" si="331">+L92*$D92*$AK$7+R92*$D92*$AK$7+X92*$D92*$AK$7</f>
        <v>0</v>
      </c>
      <c r="AK92" s="457">
        <f t="shared" ref="AK92:AK97" si="332">+AI92+AJ92</f>
        <v>0</v>
      </c>
      <c r="AL92" s="457">
        <f t="shared" ref="AL92:AL97" si="333">+IF(AK92=0,0,((AK92/(F92+AD92))-$AJ$4)/$AL$11*(F92+AD92))</f>
        <v>0</v>
      </c>
      <c r="AM92" s="458">
        <f t="shared" ref="AM92:AM97" si="334">+AL92*AM$11</f>
        <v>0</v>
      </c>
      <c r="AN92" s="458">
        <f t="shared" ref="AN92:AN97" si="335">+$D92*G92*$AK$7</f>
        <v>0</v>
      </c>
      <c r="AO92" s="458">
        <f t="shared" ref="AO92:AO97" si="336">+M92*$D92*$AK$7+S92*$D92*$AK$7+Y92*$D92*$AK$7</f>
        <v>0</v>
      </c>
      <c r="AP92" s="458">
        <f t="shared" ref="AP92:AP97" si="337">+AN92+AO92</f>
        <v>0</v>
      </c>
      <c r="AQ92" s="458">
        <f t="shared" ref="AQ92:AQ97" si="338">+IF(AP92=0,0,((AP92/(G92+AE92))-$AJ$4)/$AL$11*(G92+AE92))</f>
        <v>0</v>
      </c>
      <c r="AR92" s="458">
        <f t="shared" ref="AR92:AR97" si="339">+AQ92*AR$11</f>
        <v>0</v>
      </c>
      <c r="AS92" s="458">
        <f t="shared" ref="AS92:AS97" si="340">+$D92*H92*$AK$7</f>
        <v>0</v>
      </c>
      <c r="AT92" s="458">
        <f>+N92*$D92*$AK$7+T92*$D92*$AK$7+Z92*$D92*$AK$7</f>
        <v>0</v>
      </c>
      <c r="AU92" s="458">
        <f t="shared" ref="AU92:AU97" si="341">+AS92+AT92</f>
        <v>0</v>
      </c>
      <c r="AV92" s="458">
        <f t="shared" ref="AV92:AV97" si="342">+IF(AU92=0,0,((AU92/(H92+AF92))-$AJ$4)/$AL$11*(H92+AF92))</f>
        <v>0</v>
      </c>
      <c r="AW92" s="458">
        <f t="shared" ref="AW92:AW97" si="343">+AV92*AW$11</f>
        <v>0</v>
      </c>
      <c r="AX92" s="459">
        <f t="shared" ref="AX92:AX97" si="344">+AR92+AM92-AW92</f>
        <v>0</v>
      </c>
      <c r="AY92" s="460">
        <f t="shared" ref="AY92:AY97" si="345">+AX92*AY$11</f>
        <v>0</v>
      </c>
      <c r="BA92" s="154" t="s">
        <v>108</v>
      </c>
    </row>
    <row r="93" spans="1:53" s="31" customFormat="1" ht="11.25" x14ac:dyDescent="0.2">
      <c r="A93" s="32">
        <f>+IF(OR(AM93&gt;0,AR93&gt;0,AX93&gt;0),MAX(A$12:A92)+1,0)</f>
        <v>0</v>
      </c>
      <c r="B93" s="599"/>
      <c r="C93" s="148" t="s">
        <v>49</v>
      </c>
      <c r="D93" s="142">
        <v>2.0299999999999998</v>
      </c>
      <c r="E93" s="161"/>
      <c r="F93" s="161"/>
      <c r="G93" s="161"/>
      <c r="H93" s="161"/>
      <c r="I93" s="403">
        <f t="shared" si="314"/>
        <v>0</v>
      </c>
      <c r="J93" s="194">
        <f t="shared" si="315"/>
        <v>0</v>
      </c>
      <c r="K93" s="194">
        <f t="shared" si="316"/>
        <v>0</v>
      </c>
      <c r="L93" s="161"/>
      <c r="M93" s="161"/>
      <c r="N93" s="161"/>
      <c r="O93" s="403">
        <f t="shared" si="317"/>
        <v>0</v>
      </c>
      <c r="P93" s="194">
        <f t="shared" si="318"/>
        <v>0</v>
      </c>
      <c r="Q93" s="194">
        <f t="shared" si="319"/>
        <v>0</v>
      </c>
      <c r="R93" s="161"/>
      <c r="S93" s="161"/>
      <c r="T93" s="161"/>
      <c r="U93" s="403">
        <f t="shared" si="320"/>
        <v>0</v>
      </c>
      <c r="V93" s="194">
        <f t="shared" si="321"/>
        <v>0</v>
      </c>
      <c r="W93" s="194">
        <f t="shared" si="322"/>
        <v>0</v>
      </c>
      <c r="X93" s="161"/>
      <c r="Y93" s="161"/>
      <c r="Z93" s="161"/>
      <c r="AA93" s="403">
        <f t="shared" si="323"/>
        <v>0</v>
      </c>
      <c r="AB93" s="194">
        <f t="shared" si="324"/>
        <v>0</v>
      </c>
      <c r="AC93" s="194">
        <f t="shared" si="325"/>
        <v>0</v>
      </c>
      <c r="AD93" s="193">
        <f t="shared" si="326"/>
        <v>0</v>
      </c>
      <c r="AE93" s="193">
        <f t="shared" si="326"/>
        <v>0</v>
      </c>
      <c r="AF93" s="476">
        <f t="shared" si="327"/>
        <v>0</v>
      </c>
      <c r="AG93" s="194">
        <f t="shared" si="328"/>
        <v>0</v>
      </c>
      <c r="AH93" s="194">
        <f t="shared" si="329"/>
        <v>0</v>
      </c>
      <c r="AI93" s="457">
        <f t="shared" si="330"/>
        <v>0</v>
      </c>
      <c r="AJ93" s="457">
        <f t="shared" si="331"/>
        <v>0</v>
      </c>
      <c r="AK93" s="457">
        <f t="shared" si="332"/>
        <v>0</v>
      </c>
      <c r="AL93" s="457">
        <f t="shared" si="333"/>
        <v>0</v>
      </c>
      <c r="AM93" s="458">
        <f t="shared" si="334"/>
        <v>0</v>
      </c>
      <c r="AN93" s="458">
        <f t="shared" si="335"/>
        <v>0</v>
      </c>
      <c r="AO93" s="458">
        <f t="shared" si="336"/>
        <v>0</v>
      </c>
      <c r="AP93" s="458">
        <f t="shared" si="337"/>
        <v>0</v>
      </c>
      <c r="AQ93" s="458">
        <f t="shared" si="338"/>
        <v>0</v>
      </c>
      <c r="AR93" s="458">
        <f t="shared" si="339"/>
        <v>0</v>
      </c>
      <c r="AS93" s="458">
        <f t="shared" si="340"/>
        <v>0</v>
      </c>
      <c r="AT93" s="458">
        <f t="shared" ref="AT93:AT97" si="346">+N93*$D93*$AK$7+T93*$D93*$AK$7+Z93*$D93*$AK$7</f>
        <v>0</v>
      </c>
      <c r="AU93" s="458">
        <f t="shared" si="341"/>
        <v>0</v>
      </c>
      <c r="AV93" s="458">
        <f t="shared" si="342"/>
        <v>0</v>
      </c>
      <c r="AW93" s="458">
        <f t="shared" si="343"/>
        <v>0</v>
      </c>
      <c r="AX93" s="459">
        <f t="shared" si="344"/>
        <v>0</v>
      </c>
      <c r="AY93" s="460">
        <f t="shared" si="345"/>
        <v>0</v>
      </c>
      <c r="BA93" s="154" t="s">
        <v>108</v>
      </c>
    </row>
    <row r="94" spans="1:53" s="31" customFormat="1" ht="11.25" x14ac:dyDescent="0.2">
      <c r="A94" s="32">
        <f>+IF(OR(AM94&gt;0,AR94&gt;0,AX94&gt;0),MAX(A$12:A93)+1,0)</f>
        <v>0</v>
      </c>
      <c r="B94" s="599"/>
      <c r="C94" s="148" t="s">
        <v>50</v>
      </c>
      <c r="D94" s="142">
        <v>1.9</v>
      </c>
      <c r="E94" s="161"/>
      <c r="F94" s="161"/>
      <c r="G94" s="161"/>
      <c r="H94" s="161"/>
      <c r="I94" s="403">
        <f t="shared" si="314"/>
        <v>0</v>
      </c>
      <c r="J94" s="194">
        <f t="shared" si="315"/>
        <v>0</v>
      </c>
      <c r="K94" s="194">
        <f t="shared" si="316"/>
        <v>0</v>
      </c>
      <c r="L94" s="161"/>
      <c r="M94" s="161"/>
      <c r="N94" s="161"/>
      <c r="O94" s="403">
        <f t="shared" si="317"/>
        <v>0</v>
      </c>
      <c r="P94" s="194">
        <f t="shared" si="318"/>
        <v>0</v>
      </c>
      <c r="Q94" s="194">
        <f t="shared" si="319"/>
        <v>0</v>
      </c>
      <c r="R94" s="161"/>
      <c r="S94" s="161"/>
      <c r="T94" s="161"/>
      <c r="U94" s="403">
        <f t="shared" si="320"/>
        <v>0</v>
      </c>
      <c r="V94" s="194">
        <f t="shared" si="321"/>
        <v>0</v>
      </c>
      <c r="W94" s="194">
        <f t="shared" si="322"/>
        <v>0</v>
      </c>
      <c r="X94" s="161"/>
      <c r="Y94" s="161"/>
      <c r="Z94" s="161"/>
      <c r="AA94" s="403">
        <f t="shared" si="323"/>
        <v>0</v>
      </c>
      <c r="AB94" s="194">
        <f t="shared" si="324"/>
        <v>0</v>
      </c>
      <c r="AC94" s="194">
        <f t="shared" si="325"/>
        <v>0</v>
      </c>
      <c r="AD94" s="193">
        <f t="shared" si="326"/>
        <v>0</v>
      </c>
      <c r="AE94" s="193">
        <f t="shared" si="326"/>
        <v>0</v>
      </c>
      <c r="AF94" s="476">
        <f t="shared" si="327"/>
        <v>0</v>
      </c>
      <c r="AG94" s="194">
        <f t="shared" si="328"/>
        <v>0</v>
      </c>
      <c r="AH94" s="194">
        <f t="shared" si="329"/>
        <v>0</v>
      </c>
      <c r="AI94" s="457">
        <f t="shared" si="330"/>
        <v>0</v>
      </c>
      <c r="AJ94" s="457">
        <f t="shared" si="331"/>
        <v>0</v>
      </c>
      <c r="AK94" s="457">
        <f t="shared" si="332"/>
        <v>0</v>
      </c>
      <c r="AL94" s="457">
        <f t="shared" si="333"/>
        <v>0</v>
      </c>
      <c r="AM94" s="458">
        <f t="shared" si="334"/>
        <v>0</v>
      </c>
      <c r="AN94" s="458">
        <f t="shared" si="335"/>
        <v>0</v>
      </c>
      <c r="AO94" s="458">
        <f t="shared" si="336"/>
        <v>0</v>
      </c>
      <c r="AP94" s="458">
        <f t="shared" si="337"/>
        <v>0</v>
      </c>
      <c r="AQ94" s="458">
        <f t="shared" si="338"/>
        <v>0</v>
      </c>
      <c r="AR94" s="458">
        <f t="shared" si="339"/>
        <v>0</v>
      </c>
      <c r="AS94" s="458">
        <f t="shared" si="340"/>
        <v>0</v>
      </c>
      <c r="AT94" s="458">
        <f t="shared" si="346"/>
        <v>0</v>
      </c>
      <c r="AU94" s="458">
        <f t="shared" si="341"/>
        <v>0</v>
      </c>
      <c r="AV94" s="458">
        <f t="shared" si="342"/>
        <v>0</v>
      </c>
      <c r="AW94" s="458">
        <f t="shared" si="343"/>
        <v>0</v>
      </c>
      <c r="AX94" s="459">
        <f t="shared" si="344"/>
        <v>0</v>
      </c>
      <c r="AY94" s="460">
        <f t="shared" si="345"/>
        <v>0</v>
      </c>
      <c r="BA94" s="154" t="s">
        <v>108</v>
      </c>
    </row>
    <row r="95" spans="1:53" s="31" customFormat="1" ht="11.25" x14ac:dyDescent="0.2">
      <c r="A95" s="32">
        <f>+IF(OR(AM95&gt;0,AR95&gt;0,AX95&gt;0),MAX(A$12:A94)+1,0)</f>
        <v>0</v>
      </c>
      <c r="B95" s="599"/>
      <c r="C95" s="148" t="s">
        <v>51</v>
      </c>
      <c r="D95" s="142">
        <v>1.5</v>
      </c>
      <c r="E95" s="161"/>
      <c r="F95" s="161"/>
      <c r="G95" s="161"/>
      <c r="H95" s="161"/>
      <c r="I95" s="403">
        <f t="shared" si="314"/>
        <v>0</v>
      </c>
      <c r="J95" s="194">
        <f t="shared" si="315"/>
        <v>0</v>
      </c>
      <c r="K95" s="194">
        <f t="shared" si="316"/>
        <v>0</v>
      </c>
      <c r="L95" s="161"/>
      <c r="M95" s="161"/>
      <c r="N95" s="161"/>
      <c r="O95" s="403">
        <f t="shared" si="317"/>
        <v>0</v>
      </c>
      <c r="P95" s="194">
        <f t="shared" si="318"/>
        <v>0</v>
      </c>
      <c r="Q95" s="194">
        <f t="shared" si="319"/>
        <v>0</v>
      </c>
      <c r="R95" s="161"/>
      <c r="S95" s="161"/>
      <c r="T95" s="161"/>
      <c r="U95" s="403">
        <f t="shared" si="320"/>
        <v>0</v>
      </c>
      <c r="V95" s="194">
        <f t="shared" si="321"/>
        <v>0</v>
      </c>
      <c r="W95" s="194">
        <f t="shared" si="322"/>
        <v>0</v>
      </c>
      <c r="X95" s="161"/>
      <c r="Y95" s="161"/>
      <c r="Z95" s="161"/>
      <c r="AA95" s="403">
        <f t="shared" si="323"/>
        <v>0</v>
      </c>
      <c r="AB95" s="194">
        <f t="shared" si="324"/>
        <v>0</v>
      </c>
      <c r="AC95" s="194">
        <f t="shared" si="325"/>
        <v>0</v>
      </c>
      <c r="AD95" s="193">
        <f t="shared" si="326"/>
        <v>0</v>
      </c>
      <c r="AE95" s="193">
        <f t="shared" si="326"/>
        <v>0</v>
      </c>
      <c r="AF95" s="476">
        <f t="shared" si="327"/>
        <v>0</v>
      </c>
      <c r="AG95" s="194">
        <f t="shared" si="328"/>
        <v>0</v>
      </c>
      <c r="AH95" s="194">
        <f t="shared" si="329"/>
        <v>0</v>
      </c>
      <c r="AI95" s="457">
        <f t="shared" si="330"/>
        <v>0</v>
      </c>
      <c r="AJ95" s="457">
        <f t="shared" si="331"/>
        <v>0</v>
      </c>
      <c r="AK95" s="457">
        <f t="shared" si="332"/>
        <v>0</v>
      </c>
      <c r="AL95" s="457">
        <f t="shared" si="333"/>
        <v>0</v>
      </c>
      <c r="AM95" s="458">
        <f t="shared" si="334"/>
        <v>0</v>
      </c>
      <c r="AN95" s="458">
        <f t="shared" si="335"/>
        <v>0</v>
      </c>
      <c r="AO95" s="458">
        <f t="shared" si="336"/>
        <v>0</v>
      </c>
      <c r="AP95" s="458">
        <f t="shared" si="337"/>
        <v>0</v>
      </c>
      <c r="AQ95" s="458">
        <f t="shared" si="338"/>
        <v>0</v>
      </c>
      <c r="AR95" s="458">
        <f t="shared" si="339"/>
        <v>0</v>
      </c>
      <c r="AS95" s="458">
        <f t="shared" si="340"/>
        <v>0</v>
      </c>
      <c r="AT95" s="458">
        <f t="shared" si="346"/>
        <v>0</v>
      </c>
      <c r="AU95" s="458">
        <f t="shared" si="341"/>
        <v>0</v>
      </c>
      <c r="AV95" s="458">
        <f t="shared" si="342"/>
        <v>0</v>
      </c>
      <c r="AW95" s="458">
        <f t="shared" si="343"/>
        <v>0</v>
      </c>
      <c r="AX95" s="459">
        <f t="shared" si="344"/>
        <v>0</v>
      </c>
      <c r="AY95" s="460">
        <f t="shared" si="345"/>
        <v>0</v>
      </c>
      <c r="BA95" s="154" t="s">
        <v>108</v>
      </c>
    </row>
    <row r="96" spans="1:53" s="31" customFormat="1" ht="11.25" x14ac:dyDescent="0.2">
      <c r="A96" s="32">
        <f>+IF(OR(AM96&gt;0,AR96&gt;0,AX96&gt;0),MAX(A$12:A95)+1,0)</f>
        <v>0</v>
      </c>
      <c r="B96" s="599"/>
      <c r="C96" s="148" t="s">
        <v>351</v>
      </c>
      <c r="D96" s="142">
        <v>1.2</v>
      </c>
      <c r="E96" s="161"/>
      <c r="F96" s="161"/>
      <c r="G96" s="161"/>
      <c r="H96" s="161"/>
      <c r="I96" s="403">
        <f t="shared" si="314"/>
        <v>0</v>
      </c>
      <c r="J96" s="194">
        <f t="shared" si="315"/>
        <v>0</v>
      </c>
      <c r="K96" s="194">
        <f t="shared" si="316"/>
        <v>0</v>
      </c>
      <c r="L96" s="161"/>
      <c r="M96" s="161"/>
      <c r="N96" s="161"/>
      <c r="O96" s="403">
        <f t="shared" si="317"/>
        <v>0</v>
      </c>
      <c r="P96" s="194">
        <f t="shared" si="318"/>
        <v>0</v>
      </c>
      <c r="Q96" s="194">
        <f t="shared" si="319"/>
        <v>0</v>
      </c>
      <c r="R96" s="161"/>
      <c r="S96" s="161"/>
      <c r="T96" s="161"/>
      <c r="U96" s="403">
        <f t="shared" si="320"/>
        <v>0</v>
      </c>
      <c r="V96" s="194">
        <f t="shared" si="321"/>
        <v>0</v>
      </c>
      <c r="W96" s="194">
        <f t="shared" si="322"/>
        <v>0</v>
      </c>
      <c r="X96" s="161"/>
      <c r="Y96" s="161"/>
      <c r="Z96" s="161"/>
      <c r="AA96" s="403">
        <f t="shared" si="323"/>
        <v>0</v>
      </c>
      <c r="AB96" s="194">
        <f t="shared" si="324"/>
        <v>0</v>
      </c>
      <c r="AC96" s="194">
        <f t="shared" si="325"/>
        <v>0</v>
      </c>
      <c r="AD96" s="193">
        <f t="shared" si="326"/>
        <v>0</v>
      </c>
      <c r="AE96" s="193">
        <f t="shared" si="326"/>
        <v>0</v>
      </c>
      <c r="AF96" s="476">
        <f t="shared" si="327"/>
        <v>0</v>
      </c>
      <c r="AG96" s="194">
        <f t="shared" si="328"/>
        <v>0</v>
      </c>
      <c r="AH96" s="194">
        <f t="shared" si="329"/>
        <v>0</v>
      </c>
      <c r="AI96" s="457">
        <f t="shared" si="330"/>
        <v>0</v>
      </c>
      <c r="AJ96" s="457">
        <f t="shared" si="331"/>
        <v>0</v>
      </c>
      <c r="AK96" s="457">
        <f t="shared" si="332"/>
        <v>0</v>
      </c>
      <c r="AL96" s="457">
        <f t="shared" si="333"/>
        <v>0</v>
      </c>
      <c r="AM96" s="458">
        <f t="shared" si="334"/>
        <v>0</v>
      </c>
      <c r="AN96" s="458">
        <f t="shared" si="335"/>
        <v>0</v>
      </c>
      <c r="AO96" s="458">
        <f t="shared" si="336"/>
        <v>0</v>
      </c>
      <c r="AP96" s="458">
        <f t="shared" si="337"/>
        <v>0</v>
      </c>
      <c r="AQ96" s="458">
        <f t="shared" si="338"/>
        <v>0</v>
      </c>
      <c r="AR96" s="458">
        <f t="shared" si="339"/>
        <v>0</v>
      </c>
      <c r="AS96" s="458">
        <f t="shared" si="340"/>
        <v>0</v>
      </c>
      <c r="AT96" s="458">
        <f t="shared" si="346"/>
        <v>0</v>
      </c>
      <c r="AU96" s="458">
        <f t="shared" si="341"/>
        <v>0</v>
      </c>
      <c r="AV96" s="458">
        <f t="shared" si="342"/>
        <v>0</v>
      </c>
      <c r="AW96" s="458">
        <f t="shared" si="343"/>
        <v>0</v>
      </c>
      <c r="AX96" s="459">
        <f t="shared" si="344"/>
        <v>0</v>
      </c>
      <c r="AY96" s="460">
        <f t="shared" si="345"/>
        <v>0</v>
      </c>
      <c r="BA96" s="154" t="s">
        <v>108</v>
      </c>
    </row>
    <row r="97" spans="1:53" s="31" customFormat="1" ht="11.25" x14ac:dyDescent="0.2">
      <c r="A97" s="32">
        <f>+IF(OR(AM97&gt;0,AR97&gt;0,AX97&gt;0),MAX(A$12:A96)+1,0)</f>
        <v>0</v>
      </c>
      <c r="B97" s="599"/>
      <c r="C97" s="148" t="s">
        <v>352</v>
      </c>
      <c r="D97" s="142">
        <v>1</v>
      </c>
      <c r="E97" s="161"/>
      <c r="F97" s="161"/>
      <c r="G97" s="161"/>
      <c r="H97" s="161"/>
      <c r="I97" s="403">
        <f t="shared" si="314"/>
        <v>0</v>
      </c>
      <c r="J97" s="194">
        <f t="shared" si="315"/>
        <v>0</v>
      </c>
      <c r="K97" s="194">
        <f t="shared" si="316"/>
        <v>0</v>
      </c>
      <c r="L97" s="161"/>
      <c r="M97" s="161"/>
      <c r="N97" s="161"/>
      <c r="O97" s="403">
        <f t="shared" si="317"/>
        <v>0</v>
      </c>
      <c r="P97" s="194">
        <f>+$D97*L97*80%</f>
        <v>0</v>
      </c>
      <c r="Q97" s="194">
        <f t="shared" si="319"/>
        <v>0</v>
      </c>
      <c r="R97" s="161"/>
      <c r="S97" s="161"/>
      <c r="T97" s="161"/>
      <c r="U97" s="403">
        <f t="shared" si="320"/>
        <v>0</v>
      </c>
      <c r="V97" s="194">
        <f t="shared" si="321"/>
        <v>0</v>
      </c>
      <c r="W97" s="194">
        <f t="shared" si="322"/>
        <v>0</v>
      </c>
      <c r="X97" s="161"/>
      <c r="Y97" s="161"/>
      <c r="Z97" s="161"/>
      <c r="AA97" s="403">
        <f t="shared" si="323"/>
        <v>0</v>
      </c>
      <c r="AB97" s="194">
        <f t="shared" si="324"/>
        <v>0</v>
      </c>
      <c r="AC97" s="194">
        <f t="shared" si="325"/>
        <v>0</v>
      </c>
      <c r="AD97" s="193">
        <f t="shared" si="326"/>
        <v>0</v>
      </c>
      <c r="AE97" s="193">
        <f t="shared" si="326"/>
        <v>0</v>
      </c>
      <c r="AF97" s="476">
        <f t="shared" si="327"/>
        <v>0</v>
      </c>
      <c r="AG97" s="194">
        <f t="shared" si="328"/>
        <v>0</v>
      </c>
      <c r="AH97" s="194">
        <f t="shared" si="329"/>
        <v>0</v>
      </c>
      <c r="AI97" s="457">
        <f t="shared" si="330"/>
        <v>0</v>
      </c>
      <c r="AJ97" s="457">
        <f>+L97*$D97*$AK$7+R97*$D97*$AK$7+X97*$D97*$AK$7</f>
        <v>0</v>
      </c>
      <c r="AK97" s="457">
        <f t="shared" si="332"/>
        <v>0</v>
      </c>
      <c r="AL97" s="457">
        <f t="shared" si="333"/>
        <v>0</v>
      </c>
      <c r="AM97" s="458">
        <f t="shared" si="334"/>
        <v>0</v>
      </c>
      <c r="AN97" s="458">
        <f t="shared" si="335"/>
        <v>0</v>
      </c>
      <c r="AO97" s="458">
        <f t="shared" si="336"/>
        <v>0</v>
      </c>
      <c r="AP97" s="458">
        <f t="shared" si="337"/>
        <v>0</v>
      </c>
      <c r="AQ97" s="458">
        <f t="shared" si="338"/>
        <v>0</v>
      </c>
      <c r="AR97" s="458">
        <f t="shared" si="339"/>
        <v>0</v>
      </c>
      <c r="AS97" s="458">
        <f t="shared" si="340"/>
        <v>0</v>
      </c>
      <c r="AT97" s="458">
        <f t="shared" si="346"/>
        <v>0</v>
      </c>
      <c r="AU97" s="458">
        <f t="shared" si="341"/>
        <v>0</v>
      </c>
      <c r="AV97" s="458">
        <f t="shared" si="342"/>
        <v>0</v>
      </c>
      <c r="AW97" s="458">
        <f t="shared" si="343"/>
        <v>0</v>
      </c>
      <c r="AX97" s="459">
        <f t="shared" si="344"/>
        <v>0</v>
      </c>
      <c r="AY97" s="460">
        <f t="shared" si="345"/>
        <v>0</v>
      </c>
      <c r="BA97" s="154" t="s">
        <v>108</v>
      </c>
    </row>
    <row r="98" spans="1:53" s="31" customFormat="1" ht="9.75" x14ac:dyDescent="0.2">
      <c r="A98" s="32"/>
      <c r="B98" s="146"/>
      <c r="C98" s="249" t="s">
        <v>99</v>
      </c>
      <c r="D98" s="249"/>
      <c r="E98" s="245">
        <f t="shared" ref="E98:AH98" si="347">SUM(E92:E97)</f>
        <v>0</v>
      </c>
      <c r="F98" s="245">
        <f t="shared" si="347"/>
        <v>0</v>
      </c>
      <c r="G98" s="245">
        <f t="shared" si="347"/>
        <v>0</v>
      </c>
      <c r="H98" s="245">
        <f t="shared" si="347"/>
        <v>0</v>
      </c>
      <c r="I98" s="404">
        <f t="shared" si="347"/>
        <v>0</v>
      </c>
      <c r="J98" s="246">
        <f t="shared" si="347"/>
        <v>0</v>
      </c>
      <c r="K98" s="246">
        <f t="shared" si="347"/>
        <v>0</v>
      </c>
      <c r="L98" s="245">
        <f t="shared" si="347"/>
        <v>0</v>
      </c>
      <c r="M98" s="245">
        <f t="shared" si="347"/>
        <v>0</v>
      </c>
      <c r="N98" s="245">
        <f t="shared" si="347"/>
        <v>0</v>
      </c>
      <c r="O98" s="404">
        <f t="shared" si="347"/>
        <v>0</v>
      </c>
      <c r="P98" s="246">
        <f t="shared" si="347"/>
        <v>0</v>
      </c>
      <c r="Q98" s="246">
        <f t="shared" si="347"/>
        <v>0</v>
      </c>
      <c r="R98" s="245">
        <f t="shared" si="347"/>
        <v>0</v>
      </c>
      <c r="S98" s="245">
        <f t="shared" si="347"/>
        <v>0</v>
      </c>
      <c r="T98" s="245">
        <f t="shared" si="347"/>
        <v>0</v>
      </c>
      <c r="U98" s="404">
        <f t="shared" si="347"/>
        <v>0</v>
      </c>
      <c r="V98" s="246">
        <f t="shared" si="347"/>
        <v>0</v>
      </c>
      <c r="W98" s="246">
        <f t="shared" si="347"/>
        <v>0</v>
      </c>
      <c r="X98" s="245">
        <f t="shared" si="347"/>
        <v>0</v>
      </c>
      <c r="Y98" s="245">
        <f t="shared" si="347"/>
        <v>0</v>
      </c>
      <c r="Z98" s="245">
        <f t="shared" si="347"/>
        <v>0</v>
      </c>
      <c r="AA98" s="404">
        <f t="shared" si="347"/>
        <v>0</v>
      </c>
      <c r="AB98" s="246">
        <f t="shared" si="347"/>
        <v>0</v>
      </c>
      <c r="AC98" s="246">
        <f t="shared" si="347"/>
        <v>0</v>
      </c>
      <c r="AD98" s="244">
        <f t="shared" si="347"/>
        <v>0</v>
      </c>
      <c r="AE98" s="244">
        <f t="shared" si="347"/>
        <v>0</v>
      </c>
      <c r="AF98" s="244">
        <f t="shared" si="347"/>
        <v>0</v>
      </c>
      <c r="AG98" s="246">
        <f t="shared" si="347"/>
        <v>0</v>
      </c>
      <c r="AH98" s="246">
        <f t="shared" si="347"/>
        <v>0</v>
      </c>
      <c r="AI98" s="465">
        <f>+SUM(AI92:AI97)</f>
        <v>0</v>
      </c>
      <c r="AJ98" s="465">
        <f>+SUM(AJ92:AJ97)</f>
        <v>0</v>
      </c>
      <c r="AK98" s="465">
        <f t="shared" ref="AK98:AY98" si="348">+SUM(AK92:AK97)</f>
        <v>0</v>
      </c>
      <c r="AL98" s="465">
        <f t="shared" si="348"/>
        <v>0</v>
      </c>
      <c r="AM98" s="462">
        <f t="shared" si="348"/>
        <v>0</v>
      </c>
      <c r="AN98" s="462">
        <f t="shared" si="348"/>
        <v>0</v>
      </c>
      <c r="AO98" s="462">
        <f t="shared" si="348"/>
        <v>0</v>
      </c>
      <c r="AP98" s="462">
        <f t="shared" si="348"/>
        <v>0</v>
      </c>
      <c r="AQ98" s="462">
        <f t="shared" si="348"/>
        <v>0</v>
      </c>
      <c r="AR98" s="462">
        <f t="shared" si="348"/>
        <v>0</v>
      </c>
      <c r="AS98" s="462">
        <f>+SUM(AS92:AS97)</f>
        <v>0</v>
      </c>
      <c r="AT98" s="462">
        <f>+SUM(AT92:AT97)</f>
        <v>0</v>
      </c>
      <c r="AU98" s="462">
        <f>+SUM(AU92:AU97)</f>
        <v>0</v>
      </c>
      <c r="AV98" s="462">
        <f>+SUM(AV92:AV97)</f>
        <v>0</v>
      </c>
      <c r="AW98" s="462">
        <f>+SUM(AW92:AW97)</f>
        <v>0</v>
      </c>
      <c r="AX98" s="463">
        <f t="shared" si="348"/>
        <v>0</v>
      </c>
      <c r="AY98" s="464">
        <f t="shared" si="348"/>
        <v>0</v>
      </c>
      <c r="BA98" s="154"/>
    </row>
    <row r="99" spans="1:53" s="31" customFormat="1" ht="12" x14ac:dyDescent="0.2">
      <c r="A99" s="32"/>
      <c r="B99" s="149"/>
      <c r="C99" s="150" t="s">
        <v>423</v>
      </c>
      <c r="D99" s="149"/>
      <c r="E99" s="149"/>
      <c r="F99" s="149"/>
      <c r="G99" s="149"/>
      <c r="H99" s="149"/>
      <c r="I99" s="405"/>
      <c r="J99" s="149"/>
      <c r="K99" s="149"/>
      <c r="L99" s="149"/>
      <c r="M99" s="149"/>
      <c r="N99" s="149"/>
      <c r="O99" s="405"/>
      <c r="P99" s="149"/>
      <c r="Q99" s="149"/>
      <c r="R99" s="149"/>
      <c r="S99" s="149"/>
      <c r="T99" s="149"/>
      <c r="U99" s="405"/>
      <c r="V99" s="149"/>
      <c r="W99" s="149"/>
      <c r="X99" s="149"/>
      <c r="Y99" s="149"/>
      <c r="Z99" s="149"/>
      <c r="AA99" s="405"/>
      <c r="AB99" s="149"/>
      <c r="AC99" s="149"/>
      <c r="AD99" s="149"/>
      <c r="AE99" s="149"/>
      <c r="AF99" s="149"/>
      <c r="AG99" s="149"/>
      <c r="AH99" s="149"/>
      <c r="AI99" s="250"/>
      <c r="AJ99" s="250"/>
      <c r="AK99" s="250"/>
      <c r="AL99" s="250"/>
      <c r="AM99" s="250"/>
      <c r="AN99" s="250"/>
      <c r="AO99" s="250"/>
      <c r="AP99" s="250"/>
      <c r="AQ99" s="250"/>
      <c r="AR99" s="250"/>
      <c r="AS99" s="250"/>
      <c r="AT99" s="250"/>
      <c r="AU99" s="250"/>
      <c r="AV99" s="250"/>
      <c r="AW99" s="250"/>
      <c r="AX99" s="250"/>
      <c r="AY99" s="250"/>
      <c r="BA99" s="154"/>
    </row>
    <row r="100" spans="1:53" s="31" customFormat="1" ht="9.75" x14ac:dyDescent="0.2">
      <c r="A100" s="32"/>
      <c r="B100" s="106"/>
      <c r="C100" s="146" t="s">
        <v>114</v>
      </c>
      <c r="D100" s="146"/>
      <c r="E100" s="396">
        <f t="shared" ref="E100:K100" si="349">+E13</f>
        <v>0</v>
      </c>
      <c r="F100" s="396">
        <f t="shared" si="349"/>
        <v>0</v>
      </c>
      <c r="G100" s="396">
        <f t="shared" si="349"/>
        <v>0</v>
      </c>
      <c r="H100" s="396">
        <f t="shared" si="349"/>
        <v>0</v>
      </c>
      <c r="I100" s="406">
        <f t="shared" si="349"/>
        <v>0</v>
      </c>
      <c r="J100" s="142">
        <f t="shared" si="349"/>
        <v>0</v>
      </c>
      <c r="K100" s="142">
        <f t="shared" si="349"/>
        <v>0</v>
      </c>
      <c r="L100" s="396">
        <f t="shared" ref="L100:Q100" si="350">+L13</f>
        <v>0</v>
      </c>
      <c r="M100" s="396">
        <f t="shared" si="350"/>
        <v>0</v>
      </c>
      <c r="N100" s="396">
        <f t="shared" si="350"/>
        <v>0</v>
      </c>
      <c r="O100" s="406">
        <f t="shared" si="350"/>
        <v>0</v>
      </c>
      <c r="P100" s="142">
        <f t="shared" si="350"/>
        <v>0</v>
      </c>
      <c r="Q100" s="142">
        <f t="shared" si="350"/>
        <v>0</v>
      </c>
      <c r="R100" s="396">
        <f t="shared" ref="R100:W100" si="351">+R13</f>
        <v>0</v>
      </c>
      <c r="S100" s="396">
        <f t="shared" si="351"/>
        <v>0</v>
      </c>
      <c r="T100" s="396">
        <f t="shared" si="351"/>
        <v>0</v>
      </c>
      <c r="U100" s="406">
        <f t="shared" si="351"/>
        <v>0</v>
      </c>
      <c r="V100" s="142">
        <f t="shared" si="351"/>
        <v>0</v>
      </c>
      <c r="W100" s="142">
        <f t="shared" si="351"/>
        <v>0</v>
      </c>
      <c r="X100" s="396">
        <f t="shared" ref="X100:AC100" si="352">+X13</f>
        <v>0</v>
      </c>
      <c r="Y100" s="396">
        <f t="shared" si="352"/>
        <v>0</v>
      </c>
      <c r="Z100" s="396">
        <f t="shared" si="352"/>
        <v>0</v>
      </c>
      <c r="AA100" s="406">
        <f t="shared" si="352"/>
        <v>0</v>
      </c>
      <c r="AB100" s="142">
        <f t="shared" si="352"/>
        <v>0</v>
      </c>
      <c r="AC100" s="142">
        <f t="shared" si="352"/>
        <v>0</v>
      </c>
      <c r="AD100" s="396">
        <f t="shared" ref="AD100:AI100" si="353">+AD13</f>
        <v>0</v>
      </c>
      <c r="AE100" s="396">
        <f t="shared" si="353"/>
        <v>0</v>
      </c>
      <c r="AF100" s="396">
        <f t="shared" si="353"/>
        <v>0</v>
      </c>
      <c r="AG100" s="142">
        <f t="shared" si="353"/>
        <v>0</v>
      </c>
      <c r="AH100" s="142">
        <f t="shared" si="353"/>
        <v>0</v>
      </c>
      <c r="AI100" s="396">
        <f t="shared" si="353"/>
        <v>0</v>
      </c>
      <c r="AJ100" s="396">
        <f>+AJ13</f>
        <v>0</v>
      </c>
      <c r="AK100" s="396">
        <f t="shared" ref="AK100:AW100" si="354">+AK13</f>
        <v>0</v>
      </c>
      <c r="AL100" s="396">
        <f>+AL13</f>
        <v>0</v>
      </c>
      <c r="AM100" s="397">
        <f>+AM13</f>
        <v>0</v>
      </c>
      <c r="AN100" s="396">
        <f t="shared" si="354"/>
        <v>0</v>
      </c>
      <c r="AO100" s="396">
        <f t="shared" si="354"/>
        <v>0</v>
      </c>
      <c r="AP100" s="396">
        <f t="shared" si="354"/>
        <v>0</v>
      </c>
      <c r="AQ100" s="396">
        <f t="shared" si="354"/>
        <v>0</v>
      </c>
      <c r="AR100" s="397">
        <f t="shared" si="354"/>
        <v>0</v>
      </c>
      <c r="AS100" s="396">
        <f t="shared" si="354"/>
        <v>0</v>
      </c>
      <c r="AT100" s="396">
        <f t="shared" si="354"/>
        <v>0</v>
      </c>
      <c r="AU100" s="396">
        <f t="shared" si="354"/>
        <v>0</v>
      </c>
      <c r="AV100" s="396">
        <f t="shared" si="354"/>
        <v>0</v>
      </c>
      <c r="AW100" s="397">
        <f t="shared" si="354"/>
        <v>0</v>
      </c>
      <c r="AX100" s="398">
        <f>+AX13</f>
        <v>0</v>
      </c>
      <c r="AY100" s="397">
        <f>+AY13</f>
        <v>0</v>
      </c>
      <c r="BA100" s="154"/>
    </row>
    <row r="101" spans="1:53" s="31" customFormat="1" ht="9.75" x14ac:dyDescent="0.2">
      <c r="A101" s="32"/>
      <c r="B101" s="106"/>
      <c r="C101" s="146" t="s">
        <v>117</v>
      </c>
      <c r="D101" s="146"/>
      <c r="E101" s="396">
        <f t="shared" ref="E101:K101" si="355">+E19</f>
        <v>0</v>
      </c>
      <c r="F101" s="396">
        <f t="shared" si="355"/>
        <v>0</v>
      </c>
      <c r="G101" s="396">
        <f t="shared" si="355"/>
        <v>0</v>
      </c>
      <c r="H101" s="396">
        <f t="shared" si="355"/>
        <v>0</v>
      </c>
      <c r="I101" s="406">
        <f t="shared" si="355"/>
        <v>0</v>
      </c>
      <c r="J101" s="142">
        <f t="shared" si="355"/>
        <v>0</v>
      </c>
      <c r="K101" s="142">
        <f t="shared" si="355"/>
        <v>0</v>
      </c>
      <c r="L101" s="396">
        <f t="shared" ref="L101:Q101" si="356">+L19</f>
        <v>0</v>
      </c>
      <c r="M101" s="396">
        <f t="shared" si="356"/>
        <v>0</v>
      </c>
      <c r="N101" s="396">
        <f t="shared" si="356"/>
        <v>0</v>
      </c>
      <c r="O101" s="406">
        <f t="shared" si="356"/>
        <v>0</v>
      </c>
      <c r="P101" s="142">
        <f t="shared" si="356"/>
        <v>0</v>
      </c>
      <c r="Q101" s="142">
        <f t="shared" si="356"/>
        <v>0</v>
      </c>
      <c r="R101" s="396">
        <f t="shared" ref="R101:W101" si="357">+R19</f>
        <v>0</v>
      </c>
      <c r="S101" s="396">
        <f t="shared" si="357"/>
        <v>0</v>
      </c>
      <c r="T101" s="396">
        <f t="shared" si="357"/>
        <v>0</v>
      </c>
      <c r="U101" s="406">
        <f t="shared" si="357"/>
        <v>0</v>
      </c>
      <c r="V101" s="142">
        <f t="shared" si="357"/>
        <v>0</v>
      </c>
      <c r="W101" s="142">
        <f t="shared" si="357"/>
        <v>0</v>
      </c>
      <c r="X101" s="396">
        <f t="shared" ref="X101:AC101" si="358">+X19</f>
        <v>0</v>
      </c>
      <c r="Y101" s="396">
        <f t="shared" si="358"/>
        <v>0</v>
      </c>
      <c r="Z101" s="396">
        <f t="shared" si="358"/>
        <v>0</v>
      </c>
      <c r="AA101" s="406">
        <f t="shared" si="358"/>
        <v>0</v>
      </c>
      <c r="AB101" s="142">
        <f t="shared" si="358"/>
        <v>0</v>
      </c>
      <c r="AC101" s="142">
        <f t="shared" si="358"/>
        <v>0</v>
      </c>
      <c r="AD101" s="396">
        <f t="shared" ref="AD101:AI101" si="359">+AD19</f>
        <v>0</v>
      </c>
      <c r="AE101" s="396">
        <f t="shared" si="359"/>
        <v>0</v>
      </c>
      <c r="AF101" s="396">
        <f t="shared" si="359"/>
        <v>0</v>
      </c>
      <c r="AG101" s="142">
        <f t="shared" si="359"/>
        <v>0</v>
      </c>
      <c r="AH101" s="142">
        <f t="shared" si="359"/>
        <v>0</v>
      </c>
      <c r="AI101" s="396">
        <f t="shared" si="359"/>
        <v>0</v>
      </c>
      <c r="AJ101" s="396">
        <f>+AJ19</f>
        <v>0</v>
      </c>
      <c r="AK101" s="396">
        <f t="shared" ref="AK101:AY101" si="360">+AK19</f>
        <v>0</v>
      </c>
      <c r="AL101" s="396">
        <f t="shared" si="360"/>
        <v>0</v>
      </c>
      <c r="AM101" s="397">
        <f t="shared" si="360"/>
        <v>0</v>
      </c>
      <c r="AN101" s="396">
        <f t="shared" si="360"/>
        <v>0</v>
      </c>
      <c r="AO101" s="396">
        <f t="shared" si="360"/>
        <v>0</v>
      </c>
      <c r="AP101" s="396">
        <f t="shared" si="360"/>
        <v>0</v>
      </c>
      <c r="AQ101" s="396">
        <f t="shared" si="360"/>
        <v>0</v>
      </c>
      <c r="AR101" s="397">
        <f t="shared" si="360"/>
        <v>0</v>
      </c>
      <c r="AS101" s="396">
        <f t="shared" si="360"/>
        <v>0</v>
      </c>
      <c r="AT101" s="396">
        <f t="shared" si="360"/>
        <v>0</v>
      </c>
      <c r="AU101" s="396">
        <f t="shared" si="360"/>
        <v>0</v>
      </c>
      <c r="AV101" s="396">
        <f t="shared" si="360"/>
        <v>0</v>
      </c>
      <c r="AW101" s="397">
        <f t="shared" si="360"/>
        <v>0</v>
      </c>
      <c r="AX101" s="398">
        <f t="shared" si="360"/>
        <v>0</v>
      </c>
      <c r="AY101" s="397">
        <f t="shared" si="360"/>
        <v>0</v>
      </c>
      <c r="BA101" s="154"/>
    </row>
    <row r="102" spans="1:53" s="31" customFormat="1" ht="9.75" x14ac:dyDescent="0.2">
      <c r="A102" s="32"/>
      <c r="B102" s="106"/>
      <c r="C102" s="146" t="s">
        <v>115</v>
      </c>
      <c r="D102" s="146"/>
      <c r="E102" s="396">
        <f t="shared" ref="E102:K102" si="361">+E28+E37+E46+E55+E64+E73+E82+E91</f>
        <v>0</v>
      </c>
      <c r="F102" s="396">
        <f t="shared" si="361"/>
        <v>0</v>
      </c>
      <c r="G102" s="396">
        <f t="shared" si="361"/>
        <v>0</v>
      </c>
      <c r="H102" s="396">
        <f t="shared" si="361"/>
        <v>0</v>
      </c>
      <c r="I102" s="406">
        <f t="shared" si="361"/>
        <v>0</v>
      </c>
      <c r="J102" s="142">
        <f t="shared" si="361"/>
        <v>0</v>
      </c>
      <c r="K102" s="142">
        <f t="shared" si="361"/>
        <v>0</v>
      </c>
      <c r="L102" s="396">
        <f t="shared" ref="L102:Q102" si="362">+L28+L37+L46+L55+L64+L73+L82+L91</f>
        <v>0</v>
      </c>
      <c r="M102" s="396">
        <f t="shared" si="362"/>
        <v>0</v>
      </c>
      <c r="N102" s="396">
        <f t="shared" si="362"/>
        <v>0</v>
      </c>
      <c r="O102" s="406">
        <f t="shared" si="362"/>
        <v>0</v>
      </c>
      <c r="P102" s="142">
        <f t="shared" si="362"/>
        <v>0</v>
      </c>
      <c r="Q102" s="142">
        <f t="shared" si="362"/>
        <v>0</v>
      </c>
      <c r="R102" s="396">
        <f t="shared" ref="R102:W102" si="363">+R28+R37+R46+R55+R64+R73+R82+R91</f>
        <v>0</v>
      </c>
      <c r="S102" s="396">
        <f t="shared" si="363"/>
        <v>0</v>
      </c>
      <c r="T102" s="396">
        <f t="shared" si="363"/>
        <v>0</v>
      </c>
      <c r="U102" s="406">
        <f t="shared" si="363"/>
        <v>0</v>
      </c>
      <c r="V102" s="142">
        <f t="shared" si="363"/>
        <v>0</v>
      </c>
      <c r="W102" s="142">
        <f t="shared" si="363"/>
        <v>0</v>
      </c>
      <c r="X102" s="396">
        <f t="shared" ref="X102:AC102" si="364">+X28+X37+X46+X55+X64+X73+X82+X91</f>
        <v>0</v>
      </c>
      <c r="Y102" s="396">
        <f t="shared" si="364"/>
        <v>0</v>
      </c>
      <c r="Z102" s="396">
        <f t="shared" si="364"/>
        <v>0</v>
      </c>
      <c r="AA102" s="406">
        <f t="shared" si="364"/>
        <v>0</v>
      </c>
      <c r="AB102" s="142">
        <f t="shared" si="364"/>
        <v>0</v>
      </c>
      <c r="AC102" s="142">
        <f t="shared" si="364"/>
        <v>0</v>
      </c>
      <c r="AD102" s="396">
        <f t="shared" ref="AD102:AI102" si="365">+AD28+AD37+AD46+AD55+AD64+AD73+AD82+AD91</f>
        <v>0</v>
      </c>
      <c r="AE102" s="396">
        <f t="shared" si="365"/>
        <v>0</v>
      </c>
      <c r="AF102" s="396">
        <f t="shared" si="365"/>
        <v>0</v>
      </c>
      <c r="AG102" s="142">
        <f t="shared" si="365"/>
        <v>0</v>
      </c>
      <c r="AH102" s="142">
        <f t="shared" si="365"/>
        <v>0</v>
      </c>
      <c r="AI102" s="396">
        <f t="shared" si="365"/>
        <v>0</v>
      </c>
      <c r="AJ102" s="396">
        <f>+AJ28+AJ37+AJ46+AJ55+AJ64+AJ73+AJ82+AJ91</f>
        <v>0</v>
      </c>
      <c r="AK102" s="396">
        <f t="shared" ref="AK102:AY102" si="366">+AK28+AK37+AK46+AK55+AK64+AK73+AK82+AK91</f>
        <v>0</v>
      </c>
      <c r="AL102" s="396">
        <f t="shared" si="366"/>
        <v>0</v>
      </c>
      <c r="AM102" s="397">
        <f t="shared" si="366"/>
        <v>0</v>
      </c>
      <c r="AN102" s="396">
        <f t="shared" si="366"/>
        <v>0</v>
      </c>
      <c r="AO102" s="396">
        <f t="shared" si="366"/>
        <v>0</v>
      </c>
      <c r="AP102" s="396">
        <f t="shared" si="366"/>
        <v>0</v>
      </c>
      <c r="AQ102" s="396">
        <f t="shared" si="366"/>
        <v>0</v>
      </c>
      <c r="AR102" s="397">
        <f t="shared" si="366"/>
        <v>0</v>
      </c>
      <c r="AS102" s="396">
        <f t="shared" si="366"/>
        <v>0</v>
      </c>
      <c r="AT102" s="396">
        <f t="shared" si="366"/>
        <v>0</v>
      </c>
      <c r="AU102" s="396">
        <f t="shared" si="366"/>
        <v>0</v>
      </c>
      <c r="AV102" s="396">
        <f t="shared" si="366"/>
        <v>0</v>
      </c>
      <c r="AW102" s="397">
        <f t="shared" si="366"/>
        <v>0</v>
      </c>
      <c r="AX102" s="398">
        <f t="shared" si="366"/>
        <v>0</v>
      </c>
      <c r="AY102" s="397">
        <f t="shared" si="366"/>
        <v>0</v>
      </c>
      <c r="BA102" s="154"/>
    </row>
    <row r="103" spans="1:53" s="31" customFormat="1" ht="9.75" x14ac:dyDescent="0.2">
      <c r="A103" s="32"/>
      <c r="B103" s="106"/>
      <c r="C103" s="146" t="s">
        <v>116</v>
      </c>
      <c r="D103" s="146"/>
      <c r="E103" s="396">
        <f t="shared" ref="E103:K103" si="367">+E98</f>
        <v>0</v>
      </c>
      <c r="F103" s="396">
        <f t="shared" si="367"/>
        <v>0</v>
      </c>
      <c r="G103" s="396">
        <f t="shared" si="367"/>
        <v>0</v>
      </c>
      <c r="H103" s="396">
        <f t="shared" si="367"/>
        <v>0</v>
      </c>
      <c r="I103" s="406">
        <f t="shared" si="367"/>
        <v>0</v>
      </c>
      <c r="J103" s="142">
        <f t="shared" si="367"/>
        <v>0</v>
      </c>
      <c r="K103" s="142">
        <f t="shared" si="367"/>
        <v>0</v>
      </c>
      <c r="L103" s="396">
        <f t="shared" ref="L103:Q103" si="368">+L98</f>
        <v>0</v>
      </c>
      <c r="M103" s="396">
        <f t="shared" si="368"/>
        <v>0</v>
      </c>
      <c r="N103" s="396">
        <f t="shared" si="368"/>
        <v>0</v>
      </c>
      <c r="O103" s="406">
        <f t="shared" si="368"/>
        <v>0</v>
      </c>
      <c r="P103" s="142">
        <f t="shared" si="368"/>
        <v>0</v>
      </c>
      <c r="Q103" s="142">
        <f t="shared" si="368"/>
        <v>0</v>
      </c>
      <c r="R103" s="396">
        <f t="shared" ref="R103:W103" si="369">+R98</f>
        <v>0</v>
      </c>
      <c r="S103" s="396">
        <f t="shared" si="369"/>
        <v>0</v>
      </c>
      <c r="T103" s="396">
        <f t="shared" si="369"/>
        <v>0</v>
      </c>
      <c r="U103" s="406">
        <f t="shared" si="369"/>
        <v>0</v>
      </c>
      <c r="V103" s="142">
        <f t="shared" si="369"/>
        <v>0</v>
      </c>
      <c r="W103" s="142">
        <f t="shared" si="369"/>
        <v>0</v>
      </c>
      <c r="X103" s="396">
        <f t="shared" ref="X103:AC103" si="370">+X98</f>
        <v>0</v>
      </c>
      <c r="Y103" s="396">
        <f t="shared" si="370"/>
        <v>0</v>
      </c>
      <c r="Z103" s="396">
        <f t="shared" si="370"/>
        <v>0</v>
      </c>
      <c r="AA103" s="406">
        <f t="shared" si="370"/>
        <v>0</v>
      </c>
      <c r="AB103" s="142">
        <f t="shared" si="370"/>
        <v>0</v>
      </c>
      <c r="AC103" s="142">
        <f t="shared" si="370"/>
        <v>0</v>
      </c>
      <c r="AD103" s="396">
        <f t="shared" ref="AD103:AI103" si="371">+AD98</f>
        <v>0</v>
      </c>
      <c r="AE103" s="396">
        <f t="shared" si="371"/>
        <v>0</v>
      </c>
      <c r="AF103" s="396">
        <f t="shared" si="371"/>
        <v>0</v>
      </c>
      <c r="AG103" s="142">
        <f t="shared" si="371"/>
        <v>0</v>
      </c>
      <c r="AH103" s="142">
        <f t="shared" si="371"/>
        <v>0</v>
      </c>
      <c r="AI103" s="396">
        <f t="shared" si="371"/>
        <v>0</v>
      </c>
      <c r="AJ103" s="396">
        <f>+AJ98</f>
        <v>0</v>
      </c>
      <c r="AK103" s="396">
        <f t="shared" ref="AK103:AY103" si="372">+AK98</f>
        <v>0</v>
      </c>
      <c r="AL103" s="396">
        <f t="shared" si="372"/>
        <v>0</v>
      </c>
      <c r="AM103" s="397">
        <f t="shared" si="372"/>
        <v>0</v>
      </c>
      <c r="AN103" s="396">
        <f t="shared" si="372"/>
        <v>0</v>
      </c>
      <c r="AO103" s="396">
        <f t="shared" si="372"/>
        <v>0</v>
      </c>
      <c r="AP103" s="396">
        <f t="shared" si="372"/>
        <v>0</v>
      </c>
      <c r="AQ103" s="396">
        <f t="shared" si="372"/>
        <v>0</v>
      </c>
      <c r="AR103" s="397">
        <f t="shared" si="372"/>
        <v>0</v>
      </c>
      <c r="AS103" s="396">
        <f t="shared" si="372"/>
        <v>0</v>
      </c>
      <c r="AT103" s="396">
        <f t="shared" si="372"/>
        <v>0</v>
      </c>
      <c r="AU103" s="396">
        <f t="shared" si="372"/>
        <v>0</v>
      </c>
      <c r="AV103" s="396">
        <f t="shared" si="372"/>
        <v>0</v>
      </c>
      <c r="AW103" s="397">
        <f t="shared" si="372"/>
        <v>0</v>
      </c>
      <c r="AX103" s="398">
        <f t="shared" si="372"/>
        <v>0</v>
      </c>
      <c r="AY103" s="397">
        <f t="shared" si="372"/>
        <v>0</v>
      </c>
      <c r="BA103" s="154"/>
    </row>
    <row r="104" spans="1:53" s="36" customFormat="1" ht="12" x14ac:dyDescent="0.2">
      <c r="A104" s="32"/>
      <c r="B104" s="151"/>
      <c r="C104" s="152" t="s">
        <v>113</v>
      </c>
      <c r="D104" s="153"/>
      <c r="E104" s="162">
        <f t="shared" ref="E104:K104" si="373">SUM(E100:E103)</f>
        <v>0</v>
      </c>
      <c r="F104" s="162">
        <f t="shared" si="373"/>
        <v>0</v>
      </c>
      <c r="G104" s="202">
        <f t="shared" si="373"/>
        <v>0</v>
      </c>
      <c r="H104" s="202">
        <f t="shared" si="373"/>
        <v>0</v>
      </c>
      <c r="I104" s="407">
        <f t="shared" si="373"/>
        <v>0</v>
      </c>
      <c r="J104" s="252">
        <f t="shared" si="373"/>
        <v>0</v>
      </c>
      <c r="K104" s="252">
        <f t="shared" si="373"/>
        <v>0</v>
      </c>
      <c r="L104" s="162">
        <f t="shared" ref="L104:Q104" si="374">SUM(L100:L103)</f>
        <v>0</v>
      </c>
      <c r="M104" s="202">
        <f t="shared" si="374"/>
        <v>0</v>
      </c>
      <c r="N104" s="202">
        <f t="shared" si="374"/>
        <v>0</v>
      </c>
      <c r="O104" s="407">
        <f t="shared" si="374"/>
        <v>0</v>
      </c>
      <c r="P104" s="252">
        <f t="shared" si="374"/>
        <v>0</v>
      </c>
      <c r="Q104" s="252">
        <f t="shared" si="374"/>
        <v>0</v>
      </c>
      <c r="R104" s="162">
        <f t="shared" ref="R104:W104" si="375">SUM(R100:R103)</f>
        <v>0</v>
      </c>
      <c r="S104" s="202">
        <f t="shared" si="375"/>
        <v>0</v>
      </c>
      <c r="T104" s="202">
        <f t="shared" si="375"/>
        <v>0</v>
      </c>
      <c r="U104" s="407">
        <f t="shared" si="375"/>
        <v>0</v>
      </c>
      <c r="V104" s="252">
        <f t="shared" si="375"/>
        <v>0</v>
      </c>
      <c r="W104" s="252">
        <f t="shared" si="375"/>
        <v>0</v>
      </c>
      <c r="X104" s="162">
        <f t="shared" ref="X104:AC104" si="376">SUM(X100:X103)</f>
        <v>0</v>
      </c>
      <c r="Y104" s="202">
        <f t="shared" si="376"/>
        <v>0</v>
      </c>
      <c r="Z104" s="202">
        <f t="shared" si="376"/>
        <v>0</v>
      </c>
      <c r="AA104" s="407">
        <f t="shared" si="376"/>
        <v>0</v>
      </c>
      <c r="AB104" s="252">
        <f t="shared" si="376"/>
        <v>0</v>
      </c>
      <c r="AC104" s="252">
        <f t="shared" si="376"/>
        <v>0</v>
      </c>
      <c r="AD104" s="202">
        <f t="shared" ref="AD104:AJ104" si="377">SUM(AD100:AD103)</f>
        <v>0</v>
      </c>
      <c r="AE104" s="202">
        <f t="shared" si="377"/>
        <v>0</v>
      </c>
      <c r="AF104" s="202">
        <f t="shared" si="377"/>
        <v>0</v>
      </c>
      <c r="AG104" s="252">
        <f t="shared" si="377"/>
        <v>0</v>
      </c>
      <c r="AH104" s="252">
        <f t="shared" si="377"/>
        <v>0</v>
      </c>
      <c r="AI104" s="162">
        <f t="shared" si="377"/>
        <v>0</v>
      </c>
      <c r="AJ104" s="162">
        <f t="shared" si="377"/>
        <v>0</v>
      </c>
      <c r="AK104" s="162">
        <f t="shared" ref="AK104:AY104" si="378">SUM(AK100:AK103)</f>
        <v>0</v>
      </c>
      <c r="AL104" s="162">
        <f t="shared" si="378"/>
        <v>0</v>
      </c>
      <c r="AM104" s="224">
        <f t="shared" si="378"/>
        <v>0</v>
      </c>
      <c r="AN104" s="162">
        <f t="shared" si="378"/>
        <v>0</v>
      </c>
      <c r="AO104" s="162">
        <f t="shared" si="378"/>
        <v>0</v>
      </c>
      <c r="AP104" s="162">
        <f t="shared" si="378"/>
        <v>0</v>
      </c>
      <c r="AQ104" s="162">
        <f t="shared" si="378"/>
        <v>0</v>
      </c>
      <c r="AR104" s="224">
        <f t="shared" si="378"/>
        <v>0</v>
      </c>
      <c r="AS104" s="162">
        <f t="shared" si="378"/>
        <v>0</v>
      </c>
      <c r="AT104" s="162">
        <f t="shared" si="378"/>
        <v>0</v>
      </c>
      <c r="AU104" s="162">
        <f t="shared" si="378"/>
        <v>0</v>
      </c>
      <c r="AV104" s="162">
        <f t="shared" si="378"/>
        <v>0</v>
      </c>
      <c r="AW104" s="224">
        <f t="shared" si="378"/>
        <v>0</v>
      </c>
      <c r="AX104" s="223">
        <f t="shared" si="378"/>
        <v>0</v>
      </c>
      <c r="AY104" s="224">
        <f t="shared" si="378"/>
        <v>0</v>
      </c>
      <c r="BA104" s="156"/>
    </row>
    <row r="105" spans="1:53" s="31" customFormat="1" ht="11.25" customHeight="1" x14ac:dyDescent="0.2">
      <c r="F105" s="34"/>
      <c r="G105" s="34"/>
      <c r="H105" s="34"/>
      <c r="I105" s="408"/>
      <c r="J105" s="46"/>
      <c r="K105" s="46"/>
      <c r="L105" s="34"/>
      <c r="M105" s="34"/>
      <c r="N105" s="34"/>
      <c r="O105" s="408"/>
      <c r="P105" s="46"/>
      <c r="Q105" s="46"/>
      <c r="R105" s="34"/>
      <c r="S105" s="34"/>
      <c r="T105" s="34"/>
      <c r="U105" s="408"/>
      <c r="V105" s="46"/>
      <c r="W105" s="46"/>
      <c r="X105" s="34"/>
      <c r="Y105" s="34"/>
      <c r="Z105" s="34"/>
      <c r="AA105" s="408"/>
      <c r="AB105" s="46"/>
      <c r="AC105" s="46"/>
      <c r="AD105" s="34"/>
      <c r="AE105" s="34"/>
      <c r="AF105" s="34"/>
      <c r="AG105" s="34"/>
      <c r="AI105" s="251"/>
      <c r="AJ105" s="251"/>
      <c r="AK105" s="251"/>
      <c r="AL105" s="251"/>
      <c r="AM105" s="224">
        <f>+AM104*AY11</f>
        <v>0</v>
      </c>
      <c r="AN105" s="251"/>
      <c r="AO105" s="251"/>
      <c r="AP105" s="251"/>
      <c r="AQ105" s="251"/>
      <c r="AR105" s="224">
        <f>+AR104*AY11</f>
        <v>0</v>
      </c>
      <c r="AS105" s="251"/>
      <c r="AT105" s="251"/>
      <c r="AU105" s="251"/>
      <c r="AV105" s="224">
        <f>+AV104*AY11</f>
        <v>0</v>
      </c>
      <c r="AW105" s="224">
        <f>+AW104*AY11</f>
        <v>0</v>
      </c>
      <c r="AX105" s="224">
        <f>+AM105+AR105-AW105</f>
        <v>0</v>
      </c>
      <c r="AY105" s="251"/>
      <c r="BA105" s="154"/>
    </row>
    <row r="106" spans="1:53" s="31" customFormat="1" ht="9.75" x14ac:dyDescent="0.2">
      <c r="F106" s="34"/>
      <c r="G106" s="34"/>
      <c r="H106" s="34"/>
      <c r="I106" s="408"/>
      <c r="J106" s="46"/>
      <c r="K106" s="46"/>
      <c r="L106" s="34"/>
      <c r="M106" s="34"/>
      <c r="N106" s="34"/>
      <c r="O106" s="408"/>
      <c r="P106" s="46"/>
      <c r="Q106" s="46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BA106" s="154"/>
    </row>
    <row r="107" spans="1:53" s="31" customFormat="1" ht="9.75" x14ac:dyDescent="0.2">
      <c r="F107" s="34"/>
      <c r="G107" s="34"/>
      <c r="H107" s="34"/>
      <c r="I107" s="408"/>
      <c r="J107" s="46"/>
      <c r="K107" s="46"/>
      <c r="L107" s="34"/>
      <c r="M107" s="34"/>
      <c r="N107" s="34"/>
      <c r="O107" s="408"/>
      <c r="P107" s="46"/>
      <c r="Q107" s="46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BA107" s="154"/>
    </row>
    <row r="108" spans="1:53" s="31" customFormat="1" ht="9.75" x14ac:dyDescent="0.2">
      <c r="E108" s="34"/>
      <c r="F108" s="34"/>
      <c r="G108" s="34"/>
      <c r="H108" s="34"/>
      <c r="I108" s="408"/>
      <c r="J108" s="46"/>
      <c r="K108" s="46"/>
      <c r="L108" s="34"/>
      <c r="M108" s="34"/>
      <c r="N108" s="34"/>
      <c r="O108" s="408"/>
      <c r="P108" s="46"/>
      <c r="Q108" s="46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</row>
    <row r="109" spans="1:53" s="31" customFormat="1" ht="9.75" x14ac:dyDescent="0.2">
      <c r="E109" s="34"/>
      <c r="F109" s="34"/>
      <c r="G109" s="34"/>
      <c r="H109" s="34"/>
      <c r="I109" s="408"/>
      <c r="J109" s="46"/>
      <c r="K109" s="46"/>
      <c r="L109" s="34"/>
      <c r="M109" s="34"/>
      <c r="N109" s="34"/>
      <c r="O109" s="408"/>
      <c r="P109" s="46"/>
      <c r="Q109" s="46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</row>
    <row r="110" spans="1:53" s="31" customFormat="1" ht="9.75" x14ac:dyDescent="0.2">
      <c r="E110" s="34"/>
      <c r="F110" s="34"/>
      <c r="G110" s="34"/>
      <c r="H110" s="34"/>
      <c r="I110" s="408"/>
      <c r="J110" s="46"/>
      <c r="K110" s="46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</row>
    <row r="111" spans="1:53" s="31" customFormat="1" ht="9.75" x14ac:dyDescent="0.2">
      <c r="E111" s="34"/>
      <c r="F111" s="34"/>
      <c r="G111" s="34"/>
      <c r="H111" s="34"/>
      <c r="I111" s="408"/>
      <c r="J111" s="46"/>
      <c r="K111" s="46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</row>
    <row r="112" spans="1:53" s="31" customFormat="1" ht="9.75" x14ac:dyDescent="0.2">
      <c r="E112" s="34"/>
      <c r="F112" s="34"/>
      <c r="G112" s="34"/>
      <c r="H112" s="34"/>
      <c r="I112" s="408"/>
      <c r="J112" s="46"/>
      <c r="K112" s="4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</row>
    <row r="113" spans="3:53" s="31" customFormat="1" ht="13.5" hidden="1" customHeight="1" x14ac:dyDescent="0.2">
      <c r="C113" s="31">
        <f>+COLUMN(C:C)</f>
        <v>3</v>
      </c>
      <c r="D113" s="31">
        <f t="shared" ref="D113:AY113" si="379">+COLUMN(D:D)</f>
        <v>4</v>
      </c>
      <c r="E113" s="31">
        <f t="shared" si="379"/>
        <v>5</v>
      </c>
      <c r="F113" s="31">
        <f t="shared" si="379"/>
        <v>6</v>
      </c>
      <c r="G113" s="31">
        <f t="shared" si="379"/>
        <v>7</v>
      </c>
      <c r="H113" s="31">
        <f t="shared" si="379"/>
        <v>8</v>
      </c>
      <c r="I113" s="31">
        <f t="shared" si="379"/>
        <v>9</v>
      </c>
      <c r="J113" s="31">
        <f t="shared" si="379"/>
        <v>10</v>
      </c>
      <c r="K113" s="31">
        <f t="shared" si="379"/>
        <v>11</v>
      </c>
      <c r="L113" s="31">
        <f t="shared" si="379"/>
        <v>12</v>
      </c>
      <c r="M113" s="31">
        <f t="shared" si="379"/>
        <v>13</v>
      </c>
      <c r="N113" s="31">
        <f t="shared" si="379"/>
        <v>14</v>
      </c>
      <c r="O113" s="31">
        <f t="shared" si="379"/>
        <v>15</v>
      </c>
      <c r="P113" s="31">
        <f t="shared" si="379"/>
        <v>16</v>
      </c>
      <c r="Q113" s="31">
        <f t="shared" si="379"/>
        <v>17</v>
      </c>
      <c r="R113" s="31">
        <f t="shared" si="379"/>
        <v>18</v>
      </c>
      <c r="S113" s="31">
        <f t="shared" si="379"/>
        <v>19</v>
      </c>
      <c r="T113" s="31">
        <f t="shared" si="379"/>
        <v>20</v>
      </c>
      <c r="U113" s="31">
        <f t="shared" si="379"/>
        <v>21</v>
      </c>
      <c r="V113" s="31">
        <f t="shared" si="379"/>
        <v>22</v>
      </c>
      <c r="W113" s="31">
        <f t="shared" si="379"/>
        <v>23</v>
      </c>
      <c r="X113" s="31">
        <f t="shared" si="379"/>
        <v>24</v>
      </c>
      <c r="Y113" s="31">
        <f t="shared" si="379"/>
        <v>25</v>
      </c>
      <c r="Z113" s="31">
        <f t="shared" si="379"/>
        <v>26</v>
      </c>
      <c r="AA113" s="31">
        <f t="shared" si="379"/>
        <v>27</v>
      </c>
      <c r="AB113" s="31">
        <f t="shared" si="379"/>
        <v>28</v>
      </c>
      <c r="AC113" s="31">
        <f t="shared" si="379"/>
        <v>29</v>
      </c>
      <c r="AD113" s="31">
        <f t="shared" si="379"/>
        <v>30</v>
      </c>
      <c r="AE113" s="31">
        <f t="shared" si="379"/>
        <v>31</v>
      </c>
      <c r="AF113" s="31">
        <f t="shared" si="379"/>
        <v>32</v>
      </c>
      <c r="AG113" s="31">
        <f t="shared" si="379"/>
        <v>33</v>
      </c>
      <c r="AH113" s="31">
        <f t="shared" si="379"/>
        <v>34</v>
      </c>
      <c r="AI113" s="31">
        <f t="shared" si="379"/>
        <v>35</v>
      </c>
      <c r="AJ113" s="31">
        <f t="shared" si="379"/>
        <v>36</v>
      </c>
      <c r="AK113" s="31">
        <f t="shared" si="379"/>
        <v>37</v>
      </c>
      <c r="AL113" s="31">
        <f t="shared" si="379"/>
        <v>38</v>
      </c>
      <c r="AM113" s="31">
        <f t="shared" si="379"/>
        <v>39</v>
      </c>
      <c r="AN113" s="31">
        <f t="shared" si="379"/>
        <v>40</v>
      </c>
      <c r="AO113" s="31">
        <f t="shared" si="379"/>
        <v>41</v>
      </c>
      <c r="AP113" s="31">
        <f t="shared" si="379"/>
        <v>42</v>
      </c>
      <c r="AQ113" s="31">
        <f t="shared" si="379"/>
        <v>43</v>
      </c>
      <c r="AR113" s="31">
        <f t="shared" si="379"/>
        <v>44</v>
      </c>
      <c r="AS113" s="31">
        <f t="shared" si="379"/>
        <v>45</v>
      </c>
      <c r="AT113" s="31">
        <f t="shared" si="379"/>
        <v>46</v>
      </c>
      <c r="AU113" s="31">
        <f t="shared" si="379"/>
        <v>47</v>
      </c>
      <c r="AV113" s="31">
        <f t="shared" si="379"/>
        <v>48</v>
      </c>
      <c r="AW113" s="31">
        <f t="shared" si="379"/>
        <v>49</v>
      </c>
      <c r="AX113" s="31">
        <f t="shared" si="379"/>
        <v>50</v>
      </c>
      <c r="AY113" s="31">
        <f t="shared" si="379"/>
        <v>51</v>
      </c>
      <c r="BA113" s="31">
        <f>+COLUMN(BA:BA)</f>
        <v>53</v>
      </c>
    </row>
    <row r="114" spans="3:53" s="31" customFormat="1" ht="9.75" x14ac:dyDescent="0.2">
      <c r="E114" s="34"/>
      <c r="F114" s="34"/>
      <c r="G114" s="34"/>
      <c r="H114" s="34"/>
      <c r="I114" s="408"/>
      <c r="J114" s="46"/>
      <c r="K114" s="46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3:53" s="31" customFormat="1" ht="9.75" x14ac:dyDescent="0.2">
      <c r="E115" s="34"/>
      <c r="F115" s="34"/>
      <c r="G115" s="34"/>
      <c r="H115" s="34"/>
      <c r="I115" s="408"/>
      <c r="J115" s="46"/>
      <c r="K115" s="46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</row>
    <row r="116" spans="3:53" s="31" customFormat="1" ht="9.75" x14ac:dyDescent="0.2">
      <c r="E116" s="34"/>
      <c r="F116" s="34"/>
      <c r="G116" s="34"/>
      <c r="H116" s="34"/>
      <c r="I116" s="408"/>
      <c r="J116" s="46"/>
      <c r="K116" s="46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</row>
    <row r="117" spans="3:53" s="31" customFormat="1" ht="9.75" x14ac:dyDescent="0.2">
      <c r="E117" s="34"/>
      <c r="F117" s="34"/>
      <c r="G117" s="34"/>
      <c r="H117" s="34"/>
      <c r="I117" s="408"/>
      <c r="J117" s="46"/>
      <c r="K117" s="4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</row>
    <row r="118" spans="3:53" s="31" customFormat="1" ht="9.75" x14ac:dyDescent="0.2">
      <c r="E118" s="34"/>
      <c r="F118" s="34"/>
      <c r="G118" s="34"/>
      <c r="H118" s="34"/>
      <c r="I118" s="408"/>
      <c r="J118" s="46"/>
      <c r="K118" s="46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</row>
    <row r="119" spans="3:53" s="31" customFormat="1" ht="9.75" x14ac:dyDescent="0.2">
      <c r="E119" s="34"/>
      <c r="F119" s="34"/>
      <c r="G119" s="34"/>
      <c r="H119" s="34"/>
      <c r="I119" s="408"/>
      <c r="J119" s="46"/>
      <c r="K119" s="46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</row>
    <row r="120" spans="3:53" s="31" customFormat="1" ht="9.75" x14ac:dyDescent="0.2">
      <c r="E120" s="34"/>
      <c r="F120" s="34"/>
      <c r="G120" s="34"/>
      <c r="H120" s="34"/>
      <c r="I120" s="408"/>
      <c r="J120" s="46"/>
      <c r="K120" s="46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</row>
    <row r="121" spans="3:53" s="31" customFormat="1" ht="9.75" x14ac:dyDescent="0.2">
      <c r="E121" s="34"/>
      <c r="F121" s="34"/>
      <c r="G121" s="34"/>
      <c r="H121" s="34"/>
      <c r="I121" s="408"/>
      <c r="J121" s="46"/>
      <c r="K121" s="46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</row>
    <row r="122" spans="3:53" s="31" customFormat="1" ht="9.75" x14ac:dyDescent="0.2">
      <c r="E122" s="34"/>
      <c r="F122" s="34"/>
      <c r="G122" s="34"/>
      <c r="H122" s="34"/>
      <c r="I122" s="408"/>
      <c r="J122" s="46"/>
      <c r="K122" s="4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</row>
    <row r="123" spans="3:53" s="31" customFormat="1" ht="9.75" x14ac:dyDescent="0.2">
      <c r="E123" s="34"/>
      <c r="F123" s="34"/>
      <c r="G123" s="34"/>
      <c r="H123" s="34"/>
      <c r="I123" s="408"/>
      <c r="J123" s="46"/>
      <c r="K123" s="46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</row>
    <row r="124" spans="3:53" s="31" customFormat="1" ht="9.75" x14ac:dyDescent="0.2">
      <c r="E124" s="34"/>
      <c r="F124" s="34"/>
      <c r="G124" s="34"/>
      <c r="H124" s="34"/>
      <c r="I124" s="408"/>
      <c r="J124" s="46"/>
      <c r="K124" s="4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</row>
    <row r="125" spans="3:53" s="31" customFormat="1" ht="9.75" x14ac:dyDescent="0.2">
      <c r="E125" s="34"/>
      <c r="F125" s="34"/>
      <c r="G125" s="34"/>
      <c r="H125" s="34"/>
      <c r="I125" s="408"/>
      <c r="J125" s="46"/>
      <c r="K125" s="4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</row>
    <row r="126" spans="3:53" s="31" customFormat="1" ht="9.75" x14ac:dyDescent="0.2">
      <c r="E126" s="34"/>
      <c r="F126" s="34"/>
      <c r="G126" s="34"/>
      <c r="H126" s="34"/>
      <c r="I126" s="408"/>
      <c r="J126" s="46"/>
      <c r="K126" s="4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</row>
    <row r="127" spans="3:53" s="31" customFormat="1" ht="9.75" x14ac:dyDescent="0.2">
      <c r="E127" s="34"/>
      <c r="F127" s="34"/>
      <c r="G127" s="34"/>
      <c r="H127" s="34"/>
      <c r="I127" s="408"/>
      <c r="J127" s="46"/>
      <c r="K127" s="4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</row>
    <row r="128" spans="3:53" s="31" customFormat="1" ht="9.75" x14ac:dyDescent="0.2">
      <c r="E128" s="34"/>
      <c r="F128" s="34"/>
      <c r="G128" s="34"/>
      <c r="H128" s="34"/>
      <c r="I128" s="408"/>
      <c r="J128" s="46"/>
      <c r="K128" s="46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</row>
    <row r="129" spans="5:33" s="31" customFormat="1" ht="9.75" x14ac:dyDescent="0.2">
      <c r="E129" s="34"/>
      <c r="F129" s="34"/>
      <c r="G129" s="34"/>
      <c r="H129" s="34"/>
      <c r="I129" s="408"/>
      <c r="J129" s="46"/>
      <c r="K129" s="46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</row>
    <row r="130" spans="5:33" s="31" customFormat="1" ht="9.75" x14ac:dyDescent="0.2">
      <c r="E130" s="34"/>
      <c r="F130" s="34"/>
      <c r="G130" s="34"/>
      <c r="H130" s="34"/>
      <c r="I130" s="408"/>
      <c r="J130" s="46"/>
      <c r="K130" s="46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</row>
    <row r="131" spans="5:33" s="31" customFormat="1" ht="9.75" x14ac:dyDescent="0.2">
      <c r="E131" s="34"/>
      <c r="F131" s="34"/>
      <c r="G131" s="34"/>
      <c r="H131" s="34"/>
      <c r="I131" s="408"/>
      <c r="J131" s="46"/>
      <c r="K131" s="46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s="31" customFormat="1" ht="9.75" x14ac:dyDescent="0.2">
      <c r="E132" s="34"/>
      <c r="F132" s="34"/>
      <c r="G132" s="34"/>
      <c r="H132" s="34"/>
      <c r="I132" s="408"/>
      <c r="J132" s="46"/>
      <c r="K132" s="4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s="31" customFormat="1" ht="9.75" x14ac:dyDescent="0.2">
      <c r="E133" s="34"/>
      <c r="F133" s="34"/>
      <c r="G133" s="34"/>
      <c r="H133" s="34"/>
      <c r="I133" s="408"/>
      <c r="J133" s="46"/>
      <c r="K133" s="46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s="31" customFormat="1" ht="9.75" x14ac:dyDescent="0.2">
      <c r="E134" s="34"/>
      <c r="F134" s="34"/>
      <c r="G134" s="34"/>
      <c r="H134" s="34"/>
      <c r="I134" s="408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s="31" customFormat="1" ht="9.75" x14ac:dyDescent="0.2">
      <c r="E135" s="34"/>
      <c r="F135" s="34"/>
      <c r="G135" s="34"/>
      <c r="H135" s="34"/>
      <c r="I135" s="408"/>
      <c r="J135" s="46"/>
      <c r="K135" s="46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s="31" customFormat="1" ht="9.75" x14ac:dyDescent="0.2">
      <c r="E136" s="34"/>
      <c r="F136" s="34"/>
      <c r="G136" s="34"/>
      <c r="H136" s="34"/>
      <c r="I136" s="408"/>
      <c r="J136" s="46"/>
      <c r="K136" s="46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s="31" customFormat="1" ht="9.75" x14ac:dyDescent="0.2">
      <c r="E137" s="34"/>
      <c r="F137" s="34"/>
      <c r="G137" s="34"/>
      <c r="H137" s="34"/>
      <c r="I137" s="408"/>
      <c r="J137" s="46"/>
      <c r="K137" s="4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s="31" customFormat="1" ht="9.75" x14ac:dyDescent="0.2">
      <c r="E138" s="34"/>
      <c r="F138" s="34"/>
      <c r="G138" s="34"/>
      <c r="H138" s="34"/>
      <c r="I138" s="408"/>
      <c r="J138" s="46"/>
      <c r="K138" s="46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</sheetData>
  <sheetProtection algorithmName="SHA-512" hashValue="uaOqLaLmTvgCP28zCqbs+1cDVX6so9VCs2LOtL/Tzo9+7HPUcQtF4j0ciY5ilguya7YYmNc0qrPkp8hfNoo9Bg==" saltValue="6FzHVCSIGgnmLspRqr6dOg==" spinCount="100000" sheet="1" objects="1" scenarios="1"/>
  <mergeCells count="29">
    <mergeCell ref="G10:G11"/>
    <mergeCell ref="B47:B54"/>
    <mergeCell ref="B92:B97"/>
    <mergeCell ref="D10:D11"/>
    <mergeCell ref="C10:C11"/>
    <mergeCell ref="B14:B18"/>
    <mergeCell ref="B20:B27"/>
    <mergeCell ref="B65:B72"/>
    <mergeCell ref="B29:B36"/>
    <mergeCell ref="B74:B81"/>
    <mergeCell ref="B83:B90"/>
    <mergeCell ref="B38:B45"/>
    <mergeCell ref="B56:B63"/>
    <mergeCell ref="AE10:AE11"/>
    <mergeCell ref="AG10:AG11"/>
    <mergeCell ref="AH10:AH11"/>
    <mergeCell ref="L9:AH9"/>
    <mergeCell ref="H10:H11"/>
    <mergeCell ref="AF10:AF11"/>
    <mergeCell ref="I10:I11"/>
    <mergeCell ref="AD10:AD11"/>
    <mergeCell ref="L10:Q10"/>
    <mergeCell ref="R10:W10"/>
    <mergeCell ref="X10:AC10"/>
    <mergeCell ref="E9:K9"/>
    <mergeCell ref="E10:E11"/>
    <mergeCell ref="F10:F11"/>
    <mergeCell ref="J10:J11"/>
    <mergeCell ref="K10:K11"/>
  </mergeCells>
  <pageMargins left="7.874015748031496E-2" right="7.874015748031496E-2" top="7.874015748031496E-2" bottom="3.937007874015748E-2" header="0.11811023622047245" footer="0.11811023622047245"/>
  <pageSetup paperSize="9" scale="60" orientation="portrait" r:id="rId1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2"/>
  <sheetViews>
    <sheetView zoomScaleNormal="100" workbookViewId="0">
      <pane xSplit="2" ySplit="11" topLeftCell="C12" activePane="bottomRight" state="frozen"/>
      <selection pane="topRight" activeCell="B1" sqref="B1"/>
      <selection pane="bottomLeft" activeCell="A9" sqref="A9"/>
      <selection pane="bottomRight" activeCell="C7" sqref="C7"/>
    </sheetView>
  </sheetViews>
  <sheetFormatPr defaultColWidth="9.140625" defaultRowHeight="11.25" x14ac:dyDescent="0.2"/>
  <cols>
    <col min="1" max="1" width="21.42578125" style="16" hidden="1" customWidth="1"/>
    <col min="2" max="2" width="44.85546875" style="16" customWidth="1"/>
    <col min="3" max="4" width="10" style="16" customWidth="1"/>
    <col min="5" max="5" width="9.140625" style="16" customWidth="1"/>
    <col min="6" max="7" width="11" style="16" customWidth="1"/>
    <col min="8" max="8" width="11.140625" style="16" hidden="1" customWidth="1"/>
    <col min="9" max="10" width="11.5703125" style="16" hidden="1" customWidth="1"/>
    <col min="11" max="11" width="12" style="16" hidden="1" customWidth="1"/>
    <col min="12" max="17" width="9.140625" style="16" customWidth="1"/>
    <col min="18" max="16384" width="9.140625" style="16"/>
  </cols>
  <sheetData>
    <row r="1" spans="1:28" ht="18" x14ac:dyDescent="0.2">
      <c r="A1" s="16">
        <f>+MAX(A14:A25)</f>
        <v>0</v>
      </c>
      <c r="B1" s="81"/>
      <c r="C1" s="81"/>
      <c r="D1" s="81"/>
      <c r="E1" s="604" t="s">
        <v>346</v>
      </c>
      <c r="F1" s="604"/>
      <c r="G1" s="604"/>
      <c r="H1" s="604"/>
    </row>
    <row r="2" spans="1:28" x14ac:dyDescent="0.2">
      <c r="B2" s="81"/>
      <c r="C2" s="81"/>
      <c r="D2" s="81"/>
      <c r="E2" s="81"/>
      <c r="F2" s="81"/>
      <c r="G2" s="81"/>
      <c r="H2" s="81"/>
    </row>
    <row r="3" spans="1:28" ht="12.75" x14ac:dyDescent="0.2">
      <c r="B3" s="103" t="s">
        <v>0</v>
      </c>
      <c r="C3" s="605" t="str">
        <f>+'1 -sredstva'!F2</f>
        <v/>
      </c>
      <c r="D3" s="605"/>
      <c r="E3" s="605"/>
      <c r="F3" s="605"/>
      <c r="G3" s="605"/>
      <c r="H3" s="229"/>
    </row>
    <row r="4" spans="1:28" ht="33.75" customHeight="1" x14ac:dyDescent="0.2">
      <c r="B4" s="227" t="s">
        <v>1</v>
      </c>
      <c r="C4" s="605" t="str">
        <f>+'1 -sredstva'!F3</f>
        <v/>
      </c>
      <c r="D4" s="605"/>
      <c r="E4" s="605"/>
      <c r="F4" s="605"/>
      <c r="G4" s="605"/>
      <c r="H4" s="230"/>
    </row>
    <row r="5" spans="1:28" ht="12.75" x14ac:dyDescent="0.2">
      <c r="B5" s="103" t="s">
        <v>14</v>
      </c>
      <c r="C5" s="121">
        <f>'1 -sredstva'!$D$2</f>
        <v>0</v>
      </c>
      <c r="D5" s="122"/>
      <c r="E5" s="123"/>
      <c r="F5" s="99"/>
      <c r="G5" s="99"/>
      <c r="H5" s="99"/>
    </row>
    <row r="6" spans="1:28" ht="13.5" thickBot="1" x14ac:dyDescent="0.25">
      <c r="B6" s="104" t="s">
        <v>15</v>
      </c>
      <c r="C6" s="124">
        <f>'1 -sredstva'!$D$3</f>
        <v>0</v>
      </c>
      <c r="D6" s="122"/>
      <c r="E6" s="123"/>
      <c r="F6" s="99"/>
      <c r="G6" s="99"/>
      <c r="H6" s="99"/>
    </row>
    <row r="7" spans="1:28" customFormat="1" ht="16.5" thickBot="1" x14ac:dyDescent="0.3">
      <c r="B7" s="236" t="s">
        <v>127</v>
      </c>
      <c r="C7" s="237"/>
      <c r="D7" s="16" t="s">
        <v>421</v>
      </c>
      <c r="E7" s="107"/>
      <c r="F7" s="107"/>
      <c r="G7" s="107"/>
      <c r="H7" s="107"/>
      <c r="I7" s="107"/>
      <c r="J7" s="132"/>
      <c r="K7" s="132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Z7" s="31"/>
      <c r="AB7" s="31"/>
    </row>
    <row r="8" spans="1:28" x14ac:dyDescent="0.2">
      <c r="B8" s="81"/>
      <c r="C8" s="81"/>
      <c r="D8" s="81"/>
      <c r="E8" s="81"/>
      <c r="F8" s="81"/>
      <c r="G8" s="81"/>
      <c r="H8" s="81"/>
    </row>
    <row r="9" spans="1:28" ht="18" x14ac:dyDescent="0.25">
      <c r="B9" s="603" t="s">
        <v>126</v>
      </c>
      <c r="C9" s="603"/>
      <c r="D9" s="603"/>
      <c r="E9" s="603"/>
      <c r="F9" s="603"/>
      <c r="G9" s="228"/>
      <c r="H9" s="81"/>
    </row>
    <row r="10" spans="1:28" x14ac:dyDescent="0.2">
      <c r="B10" s="81"/>
      <c r="C10" s="81"/>
      <c r="D10" s="81"/>
      <c r="E10" s="81"/>
      <c r="F10" s="81"/>
      <c r="G10" s="81"/>
      <c r="H10" s="81">
        <f>+'1а - drž,sek,drž.sl.i nam.'!AL11</f>
        <v>0.70099999999999996</v>
      </c>
      <c r="I10" s="16">
        <f>+'1а - drž,sek,drž.sl.i nam.'!AJ4</f>
        <v>1830</v>
      </c>
      <c r="J10" s="16">
        <v>12</v>
      </c>
      <c r="K10" s="220">
        <f>+'1а - drž,sek,drž.sl.i nam.'!AY11</f>
        <v>0.16650000000000001</v>
      </c>
    </row>
    <row r="11" spans="1:28" ht="46.5" customHeight="1" x14ac:dyDescent="0.2">
      <c r="B11" s="108" t="s">
        <v>20</v>
      </c>
      <c r="C11" s="178" t="s">
        <v>58</v>
      </c>
      <c r="D11" s="178" t="s">
        <v>111</v>
      </c>
      <c r="E11" s="232" t="s">
        <v>80</v>
      </c>
      <c r="F11" s="232" t="s">
        <v>408</v>
      </c>
      <c r="G11" s="125" t="s">
        <v>372</v>
      </c>
      <c r="H11" s="203" t="s">
        <v>378</v>
      </c>
      <c r="I11" s="203" t="s">
        <v>540</v>
      </c>
      <c r="J11" s="203" t="s">
        <v>541</v>
      </c>
      <c r="K11" s="218" t="s">
        <v>395</v>
      </c>
    </row>
    <row r="12" spans="1:28" s="50" customFormat="1" x14ac:dyDescent="0.2">
      <c r="B12" s="126">
        <v>1</v>
      </c>
      <c r="C12" s="126">
        <v>2</v>
      </c>
      <c r="D12" s="126">
        <v>3</v>
      </c>
      <c r="E12" s="102">
        <v>4</v>
      </c>
      <c r="F12" s="231" t="s">
        <v>409</v>
      </c>
      <c r="G12" s="127">
        <v>6</v>
      </c>
      <c r="H12" s="128"/>
      <c r="I12" s="128"/>
    </row>
    <row r="13" spans="1:28" x14ac:dyDescent="0.2">
      <c r="B13" s="129" t="s">
        <v>125</v>
      </c>
      <c r="C13" s="7"/>
      <c r="D13" s="7"/>
      <c r="E13" s="4"/>
      <c r="F13" s="7"/>
      <c r="G13" s="4"/>
      <c r="K13" s="214"/>
    </row>
    <row r="14" spans="1:28" x14ac:dyDescent="0.2">
      <c r="A14" s="16">
        <f>+IF(F14&gt;0,MAX(A$13:A13)+1,0)</f>
        <v>0</v>
      </c>
      <c r="B14" s="96" t="s">
        <v>22</v>
      </c>
      <c r="C14" s="17"/>
      <c r="D14" s="17"/>
      <c r="E14" s="541"/>
      <c r="F14" s="181">
        <f t="shared" ref="F14:F25" si="0">+D14*E14</f>
        <v>0</v>
      </c>
      <c r="G14" s="5"/>
      <c r="H14" s="172">
        <f>+F14*C14</f>
        <v>0</v>
      </c>
      <c r="I14" s="172">
        <f t="shared" ref="I14:I25" si="1">IF(H14=0,0,((H14/C14)-$I$10)/$H$10*C14)</f>
        <v>0</v>
      </c>
      <c r="J14" s="172">
        <f t="shared" ref="J14:K25" si="2">+I14*J$10</f>
        <v>0</v>
      </c>
      <c r="K14" s="214">
        <f t="shared" si="2"/>
        <v>0</v>
      </c>
      <c r="L14" s="214"/>
      <c r="N14" s="172"/>
      <c r="O14" s="172"/>
    </row>
    <row r="15" spans="1:28" ht="14.25" customHeight="1" x14ac:dyDescent="0.2">
      <c r="A15" s="16">
        <f>+IF(F15&gt;0,MAX(A$13:A14)+1,0)</f>
        <v>0</v>
      </c>
      <c r="B15" s="130" t="s">
        <v>23</v>
      </c>
      <c r="C15" s="49"/>
      <c r="D15" s="49"/>
      <c r="E15" s="541"/>
      <c r="F15" s="293">
        <f t="shared" si="0"/>
        <v>0</v>
      </c>
      <c r="G15" s="5"/>
      <c r="H15" s="172">
        <f t="shared" ref="H15:H25" si="3">+F15*C15</f>
        <v>0</v>
      </c>
      <c r="I15" s="172">
        <f t="shared" si="1"/>
        <v>0</v>
      </c>
      <c r="J15" s="172">
        <f t="shared" si="2"/>
        <v>0</v>
      </c>
      <c r="K15" s="214">
        <f t="shared" si="2"/>
        <v>0</v>
      </c>
      <c r="L15" s="214"/>
      <c r="N15" s="172"/>
    </row>
    <row r="16" spans="1:28" ht="15.75" customHeight="1" x14ac:dyDescent="0.2">
      <c r="A16" s="16">
        <f>+IF(F16&gt;0,MAX(A$13:A15)+1,0)</f>
        <v>0</v>
      </c>
      <c r="B16" s="130" t="s">
        <v>24</v>
      </c>
      <c r="C16" s="49"/>
      <c r="D16" s="49"/>
      <c r="E16" s="541"/>
      <c r="F16" s="293">
        <f t="shared" si="0"/>
        <v>0</v>
      </c>
      <c r="G16" s="5"/>
      <c r="H16" s="172">
        <f t="shared" si="3"/>
        <v>0</v>
      </c>
      <c r="I16" s="172">
        <f>IF(H16=0,0,((H16/C16)-$I$10)/$H$10*C16)</f>
        <v>0</v>
      </c>
      <c r="J16" s="172">
        <f t="shared" si="2"/>
        <v>0</v>
      </c>
      <c r="K16" s="214">
        <f t="shared" si="2"/>
        <v>0</v>
      </c>
      <c r="L16" s="214"/>
    </row>
    <row r="17" spans="1:12" x14ac:dyDescent="0.2">
      <c r="A17" s="16">
        <f>+IF(F17&gt;0,MAX(A$13:A16)+1,0)</f>
        <v>0</v>
      </c>
      <c r="B17" s="130" t="s">
        <v>25</v>
      </c>
      <c r="C17" s="49"/>
      <c r="D17" s="49"/>
      <c r="E17" s="541"/>
      <c r="F17" s="293">
        <f t="shared" si="0"/>
        <v>0</v>
      </c>
      <c r="G17" s="5"/>
      <c r="H17" s="172">
        <f t="shared" si="3"/>
        <v>0</v>
      </c>
      <c r="I17" s="172">
        <f t="shared" si="1"/>
        <v>0</v>
      </c>
      <c r="J17" s="172">
        <f t="shared" si="2"/>
        <v>0</v>
      </c>
      <c r="K17" s="214">
        <f t="shared" si="2"/>
        <v>0</v>
      </c>
      <c r="L17" s="214"/>
    </row>
    <row r="18" spans="1:12" ht="22.5" customHeight="1" x14ac:dyDescent="0.2">
      <c r="A18" s="16">
        <f>+IF(F18&gt;0,MAX(A$13:A17)+1,0)</f>
        <v>0</v>
      </c>
      <c r="B18" s="130" t="s">
        <v>26</v>
      </c>
      <c r="C18" s="49"/>
      <c r="D18" s="49"/>
      <c r="E18" s="541"/>
      <c r="F18" s="293">
        <f t="shared" si="0"/>
        <v>0</v>
      </c>
      <c r="G18" s="5"/>
      <c r="H18" s="172">
        <f t="shared" si="3"/>
        <v>0</v>
      </c>
      <c r="I18" s="172">
        <f t="shared" si="1"/>
        <v>0</v>
      </c>
      <c r="J18" s="172">
        <f t="shared" si="2"/>
        <v>0</v>
      </c>
      <c r="K18" s="214">
        <f t="shared" si="2"/>
        <v>0</v>
      </c>
      <c r="L18" s="214"/>
    </row>
    <row r="19" spans="1:12" ht="21" customHeight="1" x14ac:dyDescent="0.2">
      <c r="A19" s="16">
        <f>+IF(F19&gt;0,MAX(A$13:A18)+1,0)</f>
        <v>0</v>
      </c>
      <c r="B19" s="130" t="s">
        <v>27</v>
      </c>
      <c r="C19" s="49"/>
      <c r="D19" s="49"/>
      <c r="E19" s="541"/>
      <c r="F19" s="293">
        <f t="shared" si="0"/>
        <v>0</v>
      </c>
      <c r="G19" s="5"/>
      <c r="H19" s="172">
        <f t="shared" si="3"/>
        <v>0</v>
      </c>
      <c r="I19" s="172">
        <f t="shared" si="1"/>
        <v>0</v>
      </c>
      <c r="J19" s="172">
        <f t="shared" si="2"/>
        <v>0</v>
      </c>
      <c r="K19" s="214">
        <f t="shared" si="2"/>
        <v>0</v>
      </c>
      <c r="L19" s="214"/>
    </row>
    <row r="20" spans="1:12" ht="14.25" customHeight="1" x14ac:dyDescent="0.2">
      <c r="A20" s="16">
        <f>+IF(F20&gt;0,MAX(A$13:A19)+1,0)</f>
        <v>0</v>
      </c>
      <c r="B20" s="130" t="s">
        <v>28</v>
      </c>
      <c r="C20" s="49"/>
      <c r="D20" s="49"/>
      <c r="E20" s="541"/>
      <c r="F20" s="293">
        <f t="shared" si="0"/>
        <v>0</v>
      </c>
      <c r="G20" s="5"/>
      <c r="H20" s="172">
        <f t="shared" si="3"/>
        <v>0</v>
      </c>
      <c r="I20" s="172">
        <f t="shared" si="1"/>
        <v>0</v>
      </c>
      <c r="J20" s="172">
        <f t="shared" si="2"/>
        <v>0</v>
      </c>
      <c r="K20" s="214">
        <f t="shared" si="2"/>
        <v>0</v>
      </c>
      <c r="L20" s="214"/>
    </row>
    <row r="21" spans="1:12" ht="14.25" customHeight="1" x14ac:dyDescent="0.2">
      <c r="A21" s="16">
        <f>+IF(F21&gt;0,MAX(A$13:A20)+1,0)</f>
        <v>0</v>
      </c>
      <c r="B21" s="130" t="s">
        <v>29</v>
      </c>
      <c r="C21" s="49"/>
      <c r="D21" s="49"/>
      <c r="E21" s="541"/>
      <c r="F21" s="293">
        <f t="shared" si="0"/>
        <v>0</v>
      </c>
      <c r="G21" s="5"/>
      <c r="H21" s="172">
        <f t="shared" si="3"/>
        <v>0</v>
      </c>
      <c r="I21" s="172">
        <f t="shared" si="1"/>
        <v>0</v>
      </c>
      <c r="J21" s="172">
        <f t="shared" si="2"/>
        <v>0</v>
      </c>
      <c r="K21" s="214">
        <f t="shared" si="2"/>
        <v>0</v>
      </c>
      <c r="L21" s="214"/>
    </row>
    <row r="22" spans="1:12" ht="15" customHeight="1" x14ac:dyDescent="0.2">
      <c r="A22" s="16">
        <f>+IF(F22&gt;0,MAX(A$13:A21)+1,0)</f>
        <v>0</v>
      </c>
      <c r="B22" s="130" t="s">
        <v>30</v>
      </c>
      <c r="C22" s="49"/>
      <c r="D22" s="49"/>
      <c r="E22" s="541"/>
      <c r="F22" s="293">
        <f t="shared" si="0"/>
        <v>0</v>
      </c>
      <c r="G22" s="5"/>
      <c r="H22" s="172">
        <f t="shared" si="3"/>
        <v>0</v>
      </c>
      <c r="I22" s="172">
        <f t="shared" si="1"/>
        <v>0</v>
      </c>
      <c r="J22" s="172">
        <f t="shared" si="2"/>
        <v>0</v>
      </c>
      <c r="K22" s="214">
        <f t="shared" si="2"/>
        <v>0</v>
      </c>
      <c r="L22" s="214"/>
    </row>
    <row r="23" spans="1:12" ht="13.5" customHeight="1" x14ac:dyDescent="0.2">
      <c r="A23" s="16">
        <f>+IF(F23&gt;0,MAX(A$13:A22)+1,0)</f>
        <v>0</v>
      </c>
      <c r="B23" s="130" t="s">
        <v>31</v>
      </c>
      <c r="C23" s="49"/>
      <c r="D23" s="49"/>
      <c r="E23" s="541"/>
      <c r="F23" s="293">
        <f t="shared" si="0"/>
        <v>0</v>
      </c>
      <c r="G23" s="5"/>
      <c r="H23" s="172">
        <f t="shared" si="3"/>
        <v>0</v>
      </c>
      <c r="I23" s="172">
        <f t="shared" si="1"/>
        <v>0</v>
      </c>
      <c r="J23" s="172">
        <f t="shared" si="2"/>
        <v>0</v>
      </c>
      <c r="K23" s="214">
        <f t="shared" si="2"/>
        <v>0</v>
      </c>
      <c r="L23" s="214"/>
    </row>
    <row r="24" spans="1:12" ht="13.5" customHeight="1" x14ac:dyDescent="0.2">
      <c r="B24" s="130"/>
      <c r="C24" s="49"/>
      <c r="D24" s="49"/>
      <c r="E24" s="541"/>
      <c r="F24" s="293">
        <f t="shared" si="0"/>
        <v>0</v>
      </c>
      <c r="G24" s="5"/>
      <c r="H24" s="172">
        <f t="shared" si="3"/>
        <v>0</v>
      </c>
      <c r="I24" s="172">
        <f t="shared" si="1"/>
        <v>0</v>
      </c>
      <c r="J24" s="172">
        <f t="shared" si="2"/>
        <v>0</v>
      </c>
      <c r="K24" s="214">
        <f t="shared" si="2"/>
        <v>0</v>
      </c>
      <c r="L24" s="214"/>
    </row>
    <row r="25" spans="1:12" x14ac:dyDescent="0.2">
      <c r="B25" s="96"/>
      <c r="C25" s="17"/>
      <c r="D25" s="17"/>
      <c r="E25" s="540"/>
      <c r="F25" s="294">
        <f t="shared" si="0"/>
        <v>0</v>
      </c>
      <c r="G25" s="17"/>
      <c r="H25" s="172">
        <f t="shared" si="3"/>
        <v>0</v>
      </c>
      <c r="I25" s="172">
        <f t="shared" si="1"/>
        <v>0</v>
      </c>
      <c r="J25" s="172">
        <f t="shared" si="2"/>
        <v>0</v>
      </c>
      <c r="K25" s="214">
        <f t="shared" si="2"/>
        <v>0</v>
      </c>
      <c r="L25" s="214"/>
    </row>
    <row r="26" spans="1:12" x14ac:dyDescent="0.2">
      <c r="B26" s="234" t="s">
        <v>382</v>
      </c>
      <c r="C26" s="233">
        <f>SUM(C14:C25)</f>
        <v>0</v>
      </c>
      <c r="D26" s="185"/>
      <c r="E26" s="185"/>
      <c r="F26" s="185"/>
      <c r="G26" s="233"/>
      <c r="H26" s="172">
        <f>SUM(H14:H25)</f>
        <v>0</v>
      </c>
      <c r="I26" s="172">
        <f>SUM(I14:I25)</f>
        <v>0</v>
      </c>
      <c r="J26" s="172">
        <f>SUM(J14:J25)</f>
        <v>0</v>
      </c>
      <c r="K26" s="172">
        <f>SUM(K14:K25)</f>
        <v>0</v>
      </c>
      <c r="L26" s="172"/>
    </row>
    <row r="32" spans="1:12" hidden="1" x14ac:dyDescent="0.2">
      <c r="B32" s="16">
        <f>+COLUMN(B:B)</f>
        <v>2</v>
      </c>
      <c r="C32" s="16">
        <f t="shared" ref="C32:K32" si="4">+COLUMN(C:C)</f>
        <v>3</v>
      </c>
      <c r="D32" s="16">
        <f t="shared" si="4"/>
        <v>4</v>
      </c>
      <c r="E32" s="16">
        <f t="shared" si="4"/>
        <v>5</v>
      </c>
      <c r="F32" s="16">
        <f t="shared" si="4"/>
        <v>6</v>
      </c>
      <c r="G32" s="16">
        <f t="shared" si="4"/>
        <v>7</v>
      </c>
      <c r="H32" s="16">
        <f t="shared" si="4"/>
        <v>8</v>
      </c>
      <c r="I32" s="16">
        <f t="shared" si="4"/>
        <v>9</v>
      </c>
      <c r="J32" s="16">
        <f t="shared" si="4"/>
        <v>10</v>
      </c>
      <c r="K32" s="16">
        <f t="shared" si="4"/>
        <v>11</v>
      </c>
    </row>
  </sheetData>
  <sheetProtection algorithmName="SHA-512" hashValue="Zliz63+XlGeAWtGikixHET5f5U5oYZIbouUZyHGYf8Gcg+FBIpVrwbWWwH2HA5aTcnZv3f+OXmD8Cqj/ish3cg==" saltValue="DsepO+cIP2XKeeqPHo01NQ==" spinCount="100000" sheet="1" objects="1" scenarios="1"/>
  <mergeCells count="4">
    <mergeCell ref="B9:F9"/>
    <mergeCell ref="E1:H1"/>
    <mergeCell ref="C4:G4"/>
    <mergeCell ref="C3:G3"/>
  </mergeCells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10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6" sqref="C6"/>
    </sheetView>
  </sheetViews>
  <sheetFormatPr defaultColWidth="9.140625" defaultRowHeight="11.25" x14ac:dyDescent="0.2"/>
  <cols>
    <col min="1" max="1" width="5.5703125" style="16" hidden="1" customWidth="1"/>
    <col min="2" max="2" width="23.140625" style="16" customWidth="1"/>
    <col min="3" max="3" width="13.140625" style="16" customWidth="1"/>
    <col min="4" max="4" width="10.7109375" style="16" customWidth="1"/>
    <col min="5" max="5" width="8.7109375" style="16" customWidth="1"/>
    <col min="6" max="6" width="7.85546875" style="177" customWidth="1"/>
    <col min="7" max="7" width="11.85546875" style="16" customWidth="1"/>
    <col min="8" max="11" width="10.28515625" style="16" customWidth="1"/>
    <col min="12" max="12" width="7.28515625" style="16" customWidth="1"/>
    <col min="13" max="13" width="9.42578125" style="16" customWidth="1"/>
    <col min="14" max="14" width="10" style="16" customWidth="1"/>
    <col min="15" max="15" width="8.140625" style="16" customWidth="1"/>
    <col min="16" max="16" width="9" style="16" customWidth="1"/>
    <col min="17" max="17" width="11.7109375" style="16" customWidth="1"/>
    <col min="18" max="18" width="11.42578125" style="16" customWidth="1"/>
    <col min="19" max="19" width="12.28515625" style="16" hidden="1" customWidth="1"/>
    <col min="20" max="20" width="11.5703125" style="16" hidden="1" customWidth="1"/>
    <col min="21" max="21" width="11.7109375" style="16" hidden="1" customWidth="1"/>
    <col min="22" max="22" width="12.28515625" style="16" hidden="1" customWidth="1"/>
    <col min="23" max="23" width="11.5703125" style="16" hidden="1" customWidth="1"/>
    <col min="24" max="24" width="12.42578125" style="16" hidden="1" customWidth="1"/>
    <col min="25" max="26" width="9.140625" style="16" hidden="1" customWidth="1"/>
    <col min="27" max="27" width="10.42578125" style="16" hidden="1" customWidth="1"/>
    <col min="28" max="28" width="11.42578125" style="16" hidden="1" customWidth="1"/>
    <col min="29" max="31" width="9.140625" style="16" hidden="1" customWidth="1"/>
    <col min="32" max="34" width="9.140625" style="16" customWidth="1"/>
    <col min="35" max="16384" width="9.140625" style="16"/>
  </cols>
  <sheetData>
    <row r="1" spans="1:30" ht="18" x14ac:dyDescent="0.2">
      <c r="A1" s="16">
        <f>+MAX(A14:A504)</f>
        <v>0</v>
      </c>
      <c r="B1" s="81"/>
      <c r="C1" s="81"/>
      <c r="D1" s="81"/>
      <c r="E1" s="81"/>
      <c r="F1" s="226" t="s">
        <v>347</v>
      </c>
      <c r="G1" s="81"/>
      <c r="H1" s="81"/>
      <c r="I1" s="81"/>
      <c r="J1" s="81"/>
      <c r="K1" s="81"/>
      <c r="L1" s="81"/>
      <c r="M1" s="81"/>
      <c r="N1" s="81"/>
      <c r="O1" s="226"/>
      <c r="P1" s="81"/>
      <c r="Q1" s="81"/>
      <c r="R1" s="81"/>
    </row>
    <row r="2" spans="1:30" ht="12.75" customHeight="1" x14ac:dyDescent="0.2">
      <c r="B2" s="103" t="s">
        <v>0</v>
      </c>
      <c r="C2" s="618" t="str">
        <f>+'1 -sredstva'!F2</f>
        <v/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81"/>
      <c r="V2" s="226"/>
      <c r="W2" s="226"/>
      <c r="X2" s="226"/>
    </row>
    <row r="3" spans="1:30" x14ac:dyDescent="0.2">
      <c r="B3" s="104" t="s">
        <v>1</v>
      </c>
      <c r="C3" s="618" t="str">
        <f>+'1 -sredstva'!F3</f>
        <v/>
      </c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81"/>
      <c r="P3" s="81"/>
      <c r="Q3" s="81"/>
      <c r="R3" s="81"/>
      <c r="S3" s="172"/>
      <c r="T3" s="172"/>
      <c r="U3" s="172"/>
      <c r="V3" s="172"/>
      <c r="W3" s="172"/>
      <c r="X3" s="172"/>
      <c r="Y3" s="172"/>
    </row>
    <row r="4" spans="1:30" x14ac:dyDescent="0.2">
      <c r="B4" s="103" t="s">
        <v>14</v>
      </c>
      <c r="C4" s="93">
        <f>'1 -sredstva'!$D$2</f>
        <v>0</v>
      </c>
      <c r="D4" s="94"/>
      <c r="E4" s="84"/>
      <c r="F4" s="81"/>
      <c r="G4" s="81"/>
      <c r="H4" s="81"/>
      <c r="I4" s="81"/>
      <c r="J4" s="81"/>
      <c r="K4" s="81"/>
      <c r="L4" s="174"/>
      <c r="M4" s="81"/>
      <c r="N4" s="81"/>
      <c r="O4" s="81"/>
      <c r="P4" s="81"/>
      <c r="Q4" s="81"/>
      <c r="R4" s="81"/>
    </row>
    <row r="5" spans="1:30" ht="12.75" thickBot="1" x14ac:dyDescent="0.25">
      <c r="B5" s="104" t="s">
        <v>15</v>
      </c>
      <c r="C5" s="409">
        <f>'1 -sredstva'!$D$3</f>
        <v>0</v>
      </c>
      <c r="D5" s="94"/>
      <c r="E5" s="84"/>
      <c r="F5" s="81"/>
      <c r="G5" s="81"/>
      <c r="H5" s="81"/>
      <c r="I5" s="81"/>
      <c r="J5" s="81"/>
      <c r="K5" s="81"/>
      <c r="L5" s="174"/>
      <c r="M5" s="81"/>
      <c r="N5" s="81"/>
      <c r="O5" s="546" t="s">
        <v>586</v>
      </c>
      <c r="P5" s="81"/>
      <c r="Q5" s="81"/>
      <c r="R5" s="81"/>
    </row>
    <row r="6" spans="1:30" ht="16.5" thickBot="1" x14ac:dyDescent="0.3">
      <c r="B6" s="105" t="s">
        <v>127</v>
      </c>
      <c r="C6" s="237"/>
      <c r="D6" s="81" t="s">
        <v>421</v>
      </c>
      <c r="E6" s="81"/>
      <c r="F6" s="174"/>
      <c r="G6" s="81"/>
      <c r="H6" s="81"/>
      <c r="I6" s="81"/>
      <c r="J6" s="81"/>
      <c r="K6" s="81"/>
      <c r="L6" s="81"/>
      <c r="M6" s="81"/>
      <c r="N6" s="81"/>
      <c r="O6" s="545">
        <v>0.16650000000000001</v>
      </c>
      <c r="P6" s="81"/>
      <c r="Q6" s="81"/>
      <c r="R6" s="81"/>
      <c r="S6" s="16">
        <f>+'1а - drž,sek,drž.sl.i nam.'!AJ4</f>
        <v>1830</v>
      </c>
      <c r="T6" s="172"/>
    </row>
    <row r="7" spans="1:30" ht="12.75" x14ac:dyDescent="0.2">
      <c r="A7"/>
      <c r="B7" s="81"/>
      <c r="C7" s="81"/>
      <c r="D7" s="81"/>
      <c r="E7" s="81"/>
      <c r="F7" s="174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16">
        <f>+'1b - izabrana lica u Vl,NS i US'!H10</f>
        <v>0.70099999999999996</v>
      </c>
    </row>
    <row r="8" spans="1:30" ht="15" customHeight="1" x14ac:dyDescent="0.25">
      <c r="B8" s="445" t="s">
        <v>907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7"/>
      <c r="T8" s="208"/>
      <c r="Y8" s="297">
        <v>12</v>
      </c>
      <c r="AC8" s="537"/>
    </row>
    <row r="9" spans="1:30" ht="15" customHeight="1" x14ac:dyDescent="0.2">
      <c r="B9" s="212"/>
      <c r="C9" s="213"/>
      <c r="D9" s="209"/>
      <c r="E9" s="209"/>
      <c r="F9" s="209"/>
      <c r="G9" s="213"/>
      <c r="H9" s="213"/>
      <c r="I9" s="213"/>
      <c r="J9" s="213"/>
      <c r="K9" s="213"/>
      <c r="L9" s="209"/>
      <c r="M9" s="209"/>
      <c r="N9" s="213"/>
      <c r="O9" s="213"/>
      <c r="P9" s="213"/>
      <c r="Q9" s="209"/>
      <c r="R9" s="209"/>
      <c r="S9" s="210"/>
      <c r="T9" s="211"/>
      <c r="V9" s="220">
        <f>+$O$6</f>
        <v>0.16650000000000001</v>
      </c>
      <c r="Z9" s="220">
        <f>+V9</f>
        <v>0.16650000000000001</v>
      </c>
      <c r="AD9" s="220">
        <f>+V9</f>
        <v>0.16650000000000001</v>
      </c>
    </row>
    <row r="10" spans="1:30" ht="37.5" customHeight="1" x14ac:dyDescent="0.2">
      <c r="B10" s="606" t="s">
        <v>53</v>
      </c>
      <c r="C10" s="612" t="s">
        <v>904</v>
      </c>
      <c r="D10" s="614" t="s">
        <v>905</v>
      </c>
      <c r="E10" s="615"/>
      <c r="F10" s="175"/>
      <c r="G10" s="608" t="s">
        <v>906</v>
      </c>
      <c r="H10" s="616" t="s">
        <v>415</v>
      </c>
      <c r="I10" s="617"/>
      <c r="J10" s="616" t="s">
        <v>492</v>
      </c>
      <c r="K10" s="617" t="s">
        <v>414</v>
      </c>
      <c r="L10" s="610" t="s">
        <v>21</v>
      </c>
      <c r="M10" s="611"/>
      <c r="N10" s="608" t="s">
        <v>79</v>
      </c>
      <c r="O10" s="608" t="s">
        <v>538</v>
      </c>
      <c r="P10" s="608" t="s">
        <v>545</v>
      </c>
      <c r="Q10" s="610" t="s">
        <v>373</v>
      </c>
      <c r="R10" s="611"/>
      <c r="S10" s="621" t="s">
        <v>542</v>
      </c>
      <c r="T10" s="621"/>
      <c r="U10" s="621"/>
      <c r="V10" s="621"/>
      <c r="W10" s="619" t="s">
        <v>543</v>
      </c>
      <c r="X10" s="619"/>
      <c r="Y10" s="619"/>
      <c r="Z10" s="619"/>
      <c r="AA10" s="620" t="s">
        <v>544</v>
      </c>
      <c r="AB10" s="620"/>
      <c r="AC10" s="620"/>
      <c r="AD10" s="620"/>
    </row>
    <row r="11" spans="1:30" ht="63.75" customHeight="1" x14ac:dyDescent="0.2">
      <c r="B11" s="607"/>
      <c r="C11" s="613"/>
      <c r="D11" s="109" t="s">
        <v>537</v>
      </c>
      <c r="E11" s="111" t="s">
        <v>536</v>
      </c>
      <c r="F11" s="173" t="s">
        <v>382</v>
      </c>
      <c r="G11" s="609"/>
      <c r="H11" s="295" t="s">
        <v>411</v>
      </c>
      <c r="I11" s="296" t="s">
        <v>414</v>
      </c>
      <c r="J11" s="295" t="s">
        <v>411</v>
      </c>
      <c r="K11" s="296" t="s">
        <v>414</v>
      </c>
      <c r="L11" s="110" t="s">
        <v>81</v>
      </c>
      <c r="M11" s="110" t="s">
        <v>82</v>
      </c>
      <c r="N11" s="609"/>
      <c r="O11" s="609"/>
      <c r="P11" s="609"/>
      <c r="Q11" s="108" t="s">
        <v>385</v>
      </c>
      <c r="R11" s="448" t="s">
        <v>374</v>
      </c>
      <c r="S11" s="526" t="s">
        <v>546</v>
      </c>
      <c r="T11" s="526" t="s">
        <v>547</v>
      </c>
      <c r="U11" s="527" t="s">
        <v>548</v>
      </c>
      <c r="V11" s="528" t="s">
        <v>549</v>
      </c>
      <c r="W11" s="526" t="s">
        <v>546</v>
      </c>
      <c r="X11" s="526" t="s">
        <v>547</v>
      </c>
      <c r="Y11" s="529" t="s">
        <v>548</v>
      </c>
      <c r="Z11" s="530" t="s">
        <v>549</v>
      </c>
      <c r="AA11" s="526" t="s">
        <v>546</v>
      </c>
      <c r="AB11" s="526" t="s">
        <v>547</v>
      </c>
      <c r="AC11" s="531" t="s">
        <v>548</v>
      </c>
      <c r="AD11" s="532" t="s">
        <v>549</v>
      </c>
    </row>
    <row r="12" spans="1:30" s="52" customFormat="1" ht="14.25" customHeight="1" x14ac:dyDescent="0.2">
      <c r="A12" s="50"/>
      <c r="B12" s="112">
        <v>1</v>
      </c>
      <c r="C12" s="113">
        <v>2</v>
      </c>
      <c r="D12" s="114">
        <v>3</v>
      </c>
      <c r="E12" s="115">
        <v>4</v>
      </c>
      <c r="F12" s="176" t="s">
        <v>383</v>
      </c>
      <c r="G12" s="113" t="s">
        <v>384</v>
      </c>
      <c r="H12" s="113" t="s">
        <v>412</v>
      </c>
      <c r="I12" s="113" t="s">
        <v>413</v>
      </c>
      <c r="J12" s="113" t="s">
        <v>416</v>
      </c>
      <c r="K12" s="113" t="s">
        <v>417</v>
      </c>
      <c r="L12" s="113">
        <v>7</v>
      </c>
      <c r="M12" s="113">
        <v>8</v>
      </c>
      <c r="N12" s="113" t="s">
        <v>128</v>
      </c>
      <c r="O12" s="113">
        <v>10</v>
      </c>
      <c r="P12" s="113" t="s">
        <v>871</v>
      </c>
      <c r="Q12" s="113">
        <v>12</v>
      </c>
      <c r="R12" s="113">
        <v>13</v>
      </c>
      <c r="S12" s="113" t="s">
        <v>387</v>
      </c>
      <c r="T12" s="113" t="s">
        <v>388</v>
      </c>
      <c r="U12" s="113" t="s">
        <v>389</v>
      </c>
      <c r="V12" s="113">
        <v>15</v>
      </c>
      <c r="W12" s="113" t="s">
        <v>387</v>
      </c>
      <c r="X12" s="113" t="s">
        <v>388</v>
      </c>
      <c r="Y12" s="522" t="s">
        <v>389</v>
      </c>
      <c r="Z12" s="522">
        <v>15</v>
      </c>
      <c r="AA12" s="113" t="s">
        <v>387</v>
      </c>
      <c r="AB12" s="113" t="s">
        <v>388</v>
      </c>
      <c r="AC12" s="533" t="s">
        <v>389</v>
      </c>
      <c r="AD12" s="533">
        <v>15</v>
      </c>
    </row>
    <row r="13" spans="1:30" x14ac:dyDescent="0.2">
      <c r="B13" s="6" t="s">
        <v>54</v>
      </c>
      <c r="C13" s="17"/>
      <c r="D13" s="18"/>
      <c r="E13" s="18"/>
      <c r="F13" s="253"/>
      <c r="G13" s="254"/>
      <c r="H13" s="98"/>
      <c r="I13" s="98"/>
      <c r="J13" s="98"/>
      <c r="K13" s="98"/>
      <c r="L13" s="17"/>
      <c r="M13" s="17"/>
      <c r="N13" s="188"/>
      <c r="O13" s="17"/>
      <c r="P13" s="188"/>
      <c r="Q13" s="96"/>
      <c r="R13" s="96"/>
      <c r="V13" s="214"/>
      <c r="Y13" s="523"/>
      <c r="Z13" s="524"/>
      <c r="AC13" s="534"/>
      <c r="AD13" s="535"/>
    </row>
    <row r="14" spans="1:30" x14ac:dyDescent="0.2">
      <c r="A14" s="16">
        <f>+IF((G14+SUM(H14:K14))&gt;0,MAX(A$13:A13)+1,0)</f>
        <v>0</v>
      </c>
      <c r="B14" s="17"/>
      <c r="C14" s="17"/>
      <c r="D14" s="17"/>
      <c r="E14" s="17"/>
      <c r="F14" s="255">
        <f>+E14+D14</f>
        <v>0</v>
      </c>
      <c r="G14" s="188">
        <f>SUM(C14:E14)</f>
        <v>0</v>
      </c>
      <c r="H14" s="17"/>
      <c r="I14" s="17"/>
      <c r="J14" s="17"/>
      <c r="K14" s="17"/>
      <c r="L14" s="17"/>
      <c r="M14" s="17"/>
      <c r="N14" s="188">
        <f>+L14+M14</f>
        <v>0</v>
      </c>
      <c r="O14" s="180"/>
      <c r="P14" s="189">
        <f>+N14*O14</f>
        <v>0</v>
      </c>
      <c r="Q14" s="274">
        <f t="shared" ref="Q14:Q45" si="0">+N14*(C14+H14-I14)</f>
        <v>0</v>
      </c>
      <c r="R14" s="274">
        <f t="shared" ref="R14:R45" si="1">+N14*D14+N14*E14*0.8+(J14-K14)*N14</f>
        <v>0</v>
      </c>
      <c r="S14" s="172">
        <f t="shared" ref="S14:S45" si="2">+P14*C14</f>
        <v>0</v>
      </c>
      <c r="T14" s="172">
        <f t="shared" ref="T14:T45" si="3">+P14*(D14+E14)</f>
        <v>0</v>
      </c>
      <c r="U14" s="238">
        <f t="shared" ref="U14:U45" si="4">(P14-$S$6)/$S$7*(C14+D14+E14)*$Y$8</f>
        <v>0</v>
      </c>
      <c r="V14" s="225">
        <f>+U14*V$9</f>
        <v>0</v>
      </c>
      <c r="W14" s="172">
        <f t="shared" ref="W14:W45" si="5">+P14*H14</f>
        <v>0</v>
      </c>
      <c r="X14" s="172">
        <f t="shared" ref="X14:X45" si="6">+P14*J14</f>
        <v>0</v>
      </c>
      <c r="Y14" s="525">
        <f t="shared" ref="Y14:Y45" si="7">+IFERROR((P14-$S$6)/$S$7*(H14+J14)*$Y$8,0)</f>
        <v>0</v>
      </c>
      <c r="Z14" s="524">
        <f>+Y14*Z$9</f>
        <v>0</v>
      </c>
      <c r="AA14" s="172">
        <f t="shared" ref="AA14:AA45" si="8">+P14*I14</f>
        <v>0</v>
      </c>
      <c r="AB14" s="172">
        <f t="shared" ref="AB14:AB45" si="9">+P14*K14</f>
        <v>0</v>
      </c>
      <c r="AC14" s="536">
        <f t="shared" ref="AC14:AC45" si="10">+(P14-$S$6)/$S$7*(I14+K14)*$Y$8</f>
        <v>0</v>
      </c>
      <c r="AD14" s="535">
        <f>+AC14*AD$9</f>
        <v>0</v>
      </c>
    </row>
    <row r="15" spans="1:30" x14ac:dyDescent="0.2">
      <c r="A15" s="16">
        <f>+IF((G15+SUM(H15:K15))&gt;0,MAX(A$13:A14)+1,0)</f>
        <v>0</v>
      </c>
      <c r="B15" s="17"/>
      <c r="C15" s="17"/>
      <c r="D15" s="17"/>
      <c r="E15" s="17"/>
      <c r="F15" s="255">
        <f>+E15+D15</f>
        <v>0</v>
      </c>
      <c r="G15" s="188">
        <f>SUM(C15:E15)</f>
        <v>0</v>
      </c>
      <c r="H15" s="17"/>
      <c r="I15" s="17"/>
      <c r="J15" s="17"/>
      <c r="K15" s="17"/>
      <c r="L15" s="17"/>
      <c r="M15" s="17"/>
      <c r="N15" s="188">
        <f>+L15+M15</f>
        <v>0</v>
      </c>
      <c r="O15" s="180"/>
      <c r="P15" s="189">
        <f t="shared" ref="P15:P77" si="11">+N15*O15</f>
        <v>0</v>
      </c>
      <c r="Q15" s="274">
        <f t="shared" si="0"/>
        <v>0</v>
      </c>
      <c r="R15" s="274">
        <f t="shared" si="1"/>
        <v>0</v>
      </c>
      <c r="S15" s="172">
        <f t="shared" si="2"/>
        <v>0</v>
      </c>
      <c r="T15" s="172">
        <f t="shared" si="3"/>
        <v>0</v>
      </c>
      <c r="U15" s="238">
        <f t="shared" si="4"/>
        <v>0</v>
      </c>
      <c r="V15" s="225">
        <f t="shared" ref="V15:V77" si="12">+U15*V$9</f>
        <v>0</v>
      </c>
      <c r="W15" s="172">
        <f t="shared" si="5"/>
        <v>0</v>
      </c>
      <c r="X15" s="172">
        <f t="shared" si="6"/>
        <v>0</v>
      </c>
      <c r="Y15" s="525">
        <f t="shared" si="7"/>
        <v>0</v>
      </c>
      <c r="Z15" s="524">
        <f t="shared" ref="Z15:Z77" si="13">+Y15*Z$9</f>
        <v>0</v>
      </c>
      <c r="AA15" s="172">
        <f t="shared" si="8"/>
        <v>0</v>
      </c>
      <c r="AB15" s="172">
        <f t="shared" si="9"/>
        <v>0</v>
      </c>
      <c r="AC15" s="536">
        <f t="shared" si="10"/>
        <v>0</v>
      </c>
      <c r="AD15" s="535">
        <f t="shared" ref="AD15:AD77" si="14">+AC15*AD$9</f>
        <v>0</v>
      </c>
    </row>
    <row r="16" spans="1:30" x14ac:dyDescent="0.2">
      <c r="A16" s="16">
        <f>+IF((G16+SUM(H16:K16))&gt;0,MAX(A$13:A15)+1,0)</f>
        <v>0</v>
      </c>
      <c r="B16" s="17"/>
      <c r="C16" s="17"/>
      <c r="D16" s="17"/>
      <c r="E16" s="17"/>
      <c r="F16" s="255">
        <f t="shared" ref="F16:F77" si="15">+E16+D16</f>
        <v>0</v>
      </c>
      <c r="G16" s="188">
        <f t="shared" ref="G16:G77" si="16">SUM(C16:E16)</f>
        <v>0</v>
      </c>
      <c r="H16" s="17"/>
      <c r="I16" s="17"/>
      <c r="J16" s="17"/>
      <c r="K16" s="17"/>
      <c r="L16" s="17"/>
      <c r="M16" s="17"/>
      <c r="N16" s="188">
        <f t="shared" ref="N16:N138" si="17">+L16+M16</f>
        <v>0</v>
      </c>
      <c r="O16" s="180"/>
      <c r="P16" s="189">
        <f t="shared" si="11"/>
        <v>0</v>
      </c>
      <c r="Q16" s="274">
        <f t="shared" si="0"/>
        <v>0</v>
      </c>
      <c r="R16" s="274">
        <f t="shared" si="1"/>
        <v>0</v>
      </c>
      <c r="S16" s="172">
        <f t="shared" si="2"/>
        <v>0</v>
      </c>
      <c r="T16" s="172">
        <f t="shared" si="3"/>
        <v>0</v>
      </c>
      <c r="U16" s="238">
        <f t="shared" si="4"/>
        <v>0</v>
      </c>
      <c r="V16" s="225">
        <f t="shared" si="12"/>
        <v>0</v>
      </c>
      <c r="W16" s="172">
        <f t="shared" si="5"/>
        <v>0</v>
      </c>
      <c r="X16" s="172">
        <f t="shared" si="6"/>
        <v>0</v>
      </c>
      <c r="Y16" s="525">
        <f t="shared" si="7"/>
        <v>0</v>
      </c>
      <c r="Z16" s="524">
        <f t="shared" si="13"/>
        <v>0</v>
      </c>
      <c r="AA16" s="172">
        <f t="shared" si="8"/>
        <v>0</v>
      </c>
      <c r="AB16" s="172">
        <f t="shared" si="9"/>
        <v>0</v>
      </c>
      <c r="AC16" s="536">
        <f t="shared" si="10"/>
        <v>0</v>
      </c>
      <c r="AD16" s="535">
        <f t="shared" si="14"/>
        <v>0</v>
      </c>
    </row>
    <row r="17" spans="1:30" x14ac:dyDescent="0.2">
      <c r="A17" s="16">
        <f>+IF((G17+SUM(H17:K17))&gt;0,MAX(A$13:A16)+1,0)</f>
        <v>0</v>
      </c>
      <c r="B17" s="17"/>
      <c r="C17" s="17"/>
      <c r="D17" s="17"/>
      <c r="E17" s="17"/>
      <c r="F17" s="255">
        <f t="shared" si="15"/>
        <v>0</v>
      </c>
      <c r="G17" s="188">
        <f t="shared" si="16"/>
        <v>0</v>
      </c>
      <c r="H17" s="17"/>
      <c r="I17" s="17"/>
      <c r="J17" s="17"/>
      <c r="K17" s="17"/>
      <c r="L17" s="17"/>
      <c r="M17" s="17"/>
      <c r="N17" s="188">
        <f t="shared" si="17"/>
        <v>0</v>
      </c>
      <c r="O17" s="180"/>
      <c r="P17" s="189">
        <f t="shared" si="11"/>
        <v>0</v>
      </c>
      <c r="Q17" s="274">
        <f t="shared" si="0"/>
        <v>0</v>
      </c>
      <c r="R17" s="274">
        <f t="shared" si="1"/>
        <v>0</v>
      </c>
      <c r="S17" s="172">
        <f t="shared" si="2"/>
        <v>0</v>
      </c>
      <c r="T17" s="172">
        <f t="shared" si="3"/>
        <v>0</v>
      </c>
      <c r="U17" s="238">
        <f t="shared" si="4"/>
        <v>0</v>
      </c>
      <c r="V17" s="225">
        <f t="shared" si="12"/>
        <v>0</v>
      </c>
      <c r="W17" s="172">
        <f t="shared" si="5"/>
        <v>0</v>
      </c>
      <c r="X17" s="172">
        <f t="shared" si="6"/>
        <v>0</v>
      </c>
      <c r="Y17" s="525">
        <f t="shared" si="7"/>
        <v>0</v>
      </c>
      <c r="Z17" s="524">
        <f t="shared" si="13"/>
        <v>0</v>
      </c>
      <c r="AA17" s="172">
        <f t="shared" si="8"/>
        <v>0</v>
      </c>
      <c r="AB17" s="172">
        <f t="shared" si="9"/>
        <v>0</v>
      </c>
      <c r="AC17" s="536">
        <f t="shared" si="10"/>
        <v>0</v>
      </c>
      <c r="AD17" s="535">
        <f t="shared" si="14"/>
        <v>0</v>
      </c>
    </row>
    <row r="18" spans="1:30" x14ac:dyDescent="0.2">
      <c r="A18" s="16">
        <f>+IF((G18+SUM(H18:K18))&gt;0,MAX(A$13:A17)+1,0)</f>
        <v>0</v>
      </c>
      <c r="B18" s="17"/>
      <c r="C18" s="17"/>
      <c r="D18" s="17"/>
      <c r="E18" s="17"/>
      <c r="F18" s="255">
        <f t="shared" si="15"/>
        <v>0</v>
      </c>
      <c r="G18" s="188">
        <f t="shared" si="16"/>
        <v>0</v>
      </c>
      <c r="H18" s="17"/>
      <c r="I18" s="17"/>
      <c r="J18" s="17"/>
      <c r="K18" s="17"/>
      <c r="L18" s="17"/>
      <c r="M18" s="17"/>
      <c r="N18" s="188">
        <f t="shared" si="17"/>
        <v>0</v>
      </c>
      <c r="O18" s="180"/>
      <c r="P18" s="189">
        <f t="shared" si="11"/>
        <v>0</v>
      </c>
      <c r="Q18" s="274">
        <f t="shared" si="0"/>
        <v>0</v>
      </c>
      <c r="R18" s="274">
        <f t="shared" si="1"/>
        <v>0</v>
      </c>
      <c r="S18" s="172">
        <f t="shared" si="2"/>
        <v>0</v>
      </c>
      <c r="T18" s="172">
        <f t="shared" si="3"/>
        <v>0</v>
      </c>
      <c r="U18" s="238">
        <f t="shared" si="4"/>
        <v>0</v>
      </c>
      <c r="V18" s="225">
        <f t="shared" si="12"/>
        <v>0</v>
      </c>
      <c r="W18" s="172">
        <f t="shared" si="5"/>
        <v>0</v>
      </c>
      <c r="X18" s="172">
        <f t="shared" si="6"/>
        <v>0</v>
      </c>
      <c r="Y18" s="525">
        <f t="shared" si="7"/>
        <v>0</v>
      </c>
      <c r="Z18" s="524">
        <f t="shared" si="13"/>
        <v>0</v>
      </c>
      <c r="AA18" s="172">
        <f t="shared" si="8"/>
        <v>0</v>
      </c>
      <c r="AB18" s="172">
        <f t="shared" si="9"/>
        <v>0</v>
      </c>
      <c r="AC18" s="536">
        <f t="shared" si="10"/>
        <v>0</v>
      </c>
      <c r="AD18" s="535">
        <f t="shared" si="14"/>
        <v>0</v>
      </c>
    </row>
    <row r="19" spans="1:30" x14ac:dyDescent="0.2">
      <c r="A19" s="16">
        <f>+IF((G19+SUM(H19:K19))&gt;0,MAX(A$13:A18)+1,0)</f>
        <v>0</v>
      </c>
      <c r="B19" s="17"/>
      <c r="C19" s="17"/>
      <c r="D19" s="17"/>
      <c r="E19" s="17"/>
      <c r="F19" s="255">
        <f t="shared" si="15"/>
        <v>0</v>
      </c>
      <c r="G19" s="188">
        <f t="shared" si="16"/>
        <v>0</v>
      </c>
      <c r="H19" s="17"/>
      <c r="I19" s="17"/>
      <c r="J19" s="17"/>
      <c r="K19" s="17"/>
      <c r="L19" s="17"/>
      <c r="M19" s="17"/>
      <c r="N19" s="188">
        <f t="shared" si="17"/>
        <v>0</v>
      </c>
      <c r="O19" s="180"/>
      <c r="P19" s="189">
        <f t="shared" si="11"/>
        <v>0</v>
      </c>
      <c r="Q19" s="274">
        <f t="shared" si="0"/>
        <v>0</v>
      </c>
      <c r="R19" s="274">
        <f t="shared" si="1"/>
        <v>0</v>
      </c>
      <c r="S19" s="172">
        <f t="shared" si="2"/>
        <v>0</v>
      </c>
      <c r="T19" s="172">
        <f t="shared" si="3"/>
        <v>0</v>
      </c>
      <c r="U19" s="238">
        <f t="shared" si="4"/>
        <v>0</v>
      </c>
      <c r="V19" s="225">
        <f t="shared" si="12"/>
        <v>0</v>
      </c>
      <c r="W19" s="172">
        <f t="shared" si="5"/>
        <v>0</v>
      </c>
      <c r="X19" s="172">
        <f t="shared" si="6"/>
        <v>0</v>
      </c>
      <c r="Y19" s="525">
        <f t="shared" si="7"/>
        <v>0</v>
      </c>
      <c r="Z19" s="524">
        <f t="shared" si="13"/>
        <v>0</v>
      </c>
      <c r="AA19" s="172">
        <f t="shared" si="8"/>
        <v>0</v>
      </c>
      <c r="AB19" s="172">
        <f t="shared" si="9"/>
        <v>0</v>
      </c>
      <c r="AC19" s="536">
        <f t="shared" si="10"/>
        <v>0</v>
      </c>
      <c r="AD19" s="535">
        <f t="shared" si="14"/>
        <v>0</v>
      </c>
    </row>
    <row r="20" spans="1:30" x14ac:dyDescent="0.2">
      <c r="A20" s="16">
        <f>+IF((G20+SUM(H20:K20))&gt;0,MAX(A$13:A19)+1,0)</f>
        <v>0</v>
      </c>
      <c r="B20" s="17"/>
      <c r="C20" s="17"/>
      <c r="D20" s="17"/>
      <c r="E20" s="17"/>
      <c r="F20" s="255">
        <f t="shared" si="15"/>
        <v>0</v>
      </c>
      <c r="G20" s="188">
        <f t="shared" si="16"/>
        <v>0</v>
      </c>
      <c r="H20" s="17"/>
      <c r="I20" s="17"/>
      <c r="J20" s="17"/>
      <c r="K20" s="17"/>
      <c r="L20" s="17"/>
      <c r="M20" s="17"/>
      <c r="N20" s="188">
        <f t="shared" si="17"/>
        <v>0</v>
      </c>
      <c r="O20" s="180"/>
      <c r="P20" s="189">
        <f t="shared" si="11"/>
        <v>0</v>
      </c>
      <c r="Q20" s="274">
        <f t="shared" si="0"/>
        <v>0</v>
      </c>
      <c r="R20" s="274">
        <f t="shared" si="1"/>
        <v>0</v>
      </c>
      <c r="S20" s="172">
        <f t="shared" si="2"/>
        <v>0</v>
      </c>
      <c r="T20" s="172">
        <f t="shared" si="3"/>
        <v>0</v>
      </c>
      <c r="U20" s="238">
        <f t="shared" si="4"/>
        <v>0</v>
      </c>
      <c r="V20" s="225">
        <f t="shared" si="12"/>
        <v>0</v>
      </c>
      <c r="W20" s="172">
        <f t="shared" si="5"/>
        <v>0</v>
      </c>
      <c r="X20" s="172">
        <f t="shared" si="6"/>
        <v>0</v>
      </c>
      <c r="Y20" s="525">
        <f t="shared" si="7"/>
        <v>0</v>
      </c>
      <c r="Z20" s="524">
        <f t="shared" si="13"/>
        <v>0</v>
      </c>
      <c r="AA20" s="172">
        <f t="shared" si="8"/>
        <v>0</v>
      </c>
      <c r="AB20" s="172">
        <f t="shared" si="9"/>
        <v>0</v>
      </c>
      <c r="AC20" s="536">
        <f t="shared" si="10"/>
        <v>0</v>
      </c>
      <c r="AD20" s="535">
        <f t="shared" si="14"/>
        <v>0</v>
      </c>
    </row>
    <row r="21" spans="1:30" x14ac:dyDescent="0.2">
      <c r="A21" s="16">
        <f>+IF((G21+SUM(H21:K21))&gt;0,MAX(A$13:A20)+1,0)</f>
        <v>0</v>
      </c>
      <c r="B21" s="17"/>
      <c r="C21" s="17"/>
      <c r="D21" s="17"/>
      <c r="E21" s="17"/>
      <c r="F21" s="255">
        <f t="shared" si="15"/>
        <v>0</v>
      </c>
      <c r="G21" s="188">
        <f t="shared" si="16"/>
        <v>0</v>
      </c>
      <c r="H21" s="17"/>
      <c r="I21" s="17"/>
      <c r="J21" s="17"/>
      <c r="K21" s="17"/>
      <c r="L21" s="17"/>
      <c r="M21" s="17"/>
      <c r="N21" s="188">
        <f t="shared" si="17"/>
        <v>0</v>
      </c>
      <c r="O21" s="180"/>
      <c r="P21" s="189">
        <f t="shared" si="11"/>
        <v>0</v>
      </c>
      <c r="Q21" s="274">
        <f t="shared" si="0"/>
        <v>0</v>
      </c>
      <c r="R21" s="274">
        <f t="shared" si="1"/>
        <v>0</v>
      </c>
      <c r="S21" s="172">
        <f t="shared" si="2"/>
        <v>0</v>
      </c>
      <c r="T21" s="172">
        <f t="shared" si="3"/>
        <v>0</v>
      </c>
      <c r="U21" s="238">
        <f t="shared" si="4"/>
        <v>0</v>
      </c>
      <c r="V21" s="225">
        <f t="shared" si="12"/>
        <v>0</v>
      </c>
      <c r="W21" s="172">
        <f t="shared" si="5"/>
        <v>0</v>
      </c>
      <c r="X21" s="172">
        <f t="shared" si="6"/>
        <v>0</v>
      </c>
      <c r="Y21" s="525">
        <f t="shared" si="7"/>
        <v>0</v>
      </c>
      <c r="Z21" s="524">
        <f t="shared" si="13"/>
        <v>0</v>
      </c>
      <c r="AA21" s="172">
        <f t="shared" si="8"/>
        <v>0</v>
      </c>
      <c r="AB21" s="172">
        <f t="shared" si="9"/>
        <v>0</v>
      </c>
      <c r="AC21" s="536">
        <f t="shared" si="10"/>
        <v>0</v>
      </c>
      <c r="AD21" s="535">
        <f t="shared" si="14"/>
        <v>0</v>
      </c>
    </row>
    <row r="22" spans="1:30" x14ac:dyDescent="0.2">
      <c r="A22" s="16">
        <f>+IF((G22+SUM(H22:K22))&gt;0,MAX(A$13:A21)+1,0)</f>
        <v>0</v>
      </c>
      <c r="B22" s="17"/>
      <c r="C22" s="17"/>
      <c r="D22" s="17"/>
      <c r="E22" s="17"/>
      <c r="F22" s="255">
        <f t="shared" si="15"/>
        <v>0</v>
      </c>
      <c r="G22" s="188">
        <f t="shared" si="16"/>
        <v>0</v>
      </c>
      <c r="H22" s="17"/>
      <c r="I22" s="17"/>
      <c r="J22" s="17"/>
      <c r="K22" s="17"/>
      <c r="L22" s="17"/>
      <c r="M22" s="17"/>
      <c r="N22" s="188">
        <f t="shared" si="17"/>
        <v>0</v>
      </c>
      <c r="O22" s="180"/>
      <c r="P22" s="189">
        <f t="shared" si="11"/>
        <v>0</v>
      </c>
      <c r="Q22" s="274">
        <f t="shared" si="0"/>
        <v>0</v>
      </c>
      <c r="R22" s="274">
        <f t="shared" si="1"/>
        <v>0</v>
      </c>
      <c r="S22" s="172">
        <f t="shared" si="2"/>
        <v>0</v>
      </c>
      <c r="T22" s="172">
        <f t="shared" si="3"/>
        <v>0</v>
      </c>
      <c r="U22" s="238">
        <f t="shared" si="4"/>
        <v>0</v>
      </c>
      <c r="V22" s="225">
        <f t="shared" si="12"/>
        <v>0</v>
      </c>
      <c r="W22" s="172">
        <f t="shared" si="5"/>
        <v>0</v>
      </c>
      <c r="X22" s="172">
        <f t="shared" si="6"/>
        <v>0</v>
      </c>
      <c r="Y22" s="525">
        <f t="shared" si="7"/>
        <v>0</v>
      </c>
      <c r="Z22" s="524">
        <f t="shared" si="13"/>
        <v>0</v>
      </c>
      <c r="AA22" s="172">
        <f t="shared" si="8"/>
        <v>0</v>
      </c>
      <c r="AB22" s="172">
        <f t="shared" si="9"/>
        <v>0</v>
      </c>
      <c r="AC22" s="536">
        <f t="shared" si="10"/>
        <v>0</v>
      </c>
      <c r="AD22" s="535">
        <f t="shared" si="14"/>
        <v>0</v>
      </c>
    </row>
    <row r="23" spans="1:30" x14ac:dyDescent="0.2">
      <c r="A23" s="16">
        <f>+IF((G23+SUM(H23:K23))&gt;0,MAX(A$13:A22)+1,0)</f>
        <v>0</v>
      </c>
      <c r="B23" s="17"/>
      <c r="C23" s="17"/>
      <c r="D23" s="17"/>
      <c r="E23" s="17"/>
      <c r="F23" s="255">
        <f t="shared" si="15"/>
        <v>0</v>
      </c>
      <c r="G23" s="188">
        <f t="shared" si="16"/>
        <v>0</v>
      </c>
      <c r="H23" s="17"/>
      <c r="I23" s="17"/>
      <c r="J23" s="17"/>
      <c r="K23" s="17"/>
      <c r="L23" s="17"/>
      <c r="M23" s="17"/>
      <c r="N23" s="188">
        <f t="shared" si="17"/>
        <v>0</v>
      </c>
      <c r="O23" s="180"/>
      <c r="P23" s="189">
        <f t="shared" si="11"/>
        <v>0</v>
      </c>
      <c r="Q23" s="274">
        <f t="shared" si="0"/>
        <v>0</v>
      </c>
      <c r="R23" s="274">
        <f t="shared" si="1"/>
        <v>0</v>
      </c>
      <c r="S23" s="172">
        <f t="shared" si="2"/>
        <v>0</v>
      </c>
      <c r="T23" s="172">
        <f t="shared" si="3"/>
        <v>0</v>
      </c>
      <c r="U23" s="238">
        <f t="shared" si="4"/>
        <v>0</v>
      </c>
      <c r="V23" s="225">
        <f t="shared" si="12"/>
        <v>0</v>
      </c>
      <c r="W23" s="172">
        <f t="shared" si="5"/>
        <v>0</v>
      </c>
      <c r="X23" s="172">
        <f t="shared" si="6"/>
        <v>0</v>
      </c>
      <c r="Y23" s="525">
        <f t="shared" si="7"/>
        <v>0</v>
      </c>
      <c r="Z23" s="524">
        <f t="shared" si="13"/>
        <v>0</v>
      </c>
      <c r="AA23" s="172">
        <f t="shared" si="8"/>
        <v>0</v>
      </c>
      <c r="AB23" s="172">
        <f t="shared" si="9"/>
        <v>0</v>
      </c>
      <c r="AC23" s="536">
        <f t="shared" si="10"/>
        <v>0</v>
      </c>
      <c r="AD23" s="535">
        <f t="shared" si="14"/>
        <v>0</v>
      </c>
    </row>
    <row r="24" spans="1:30" x14ac:dyDescent="0.2">
      <c r="A24" s="16">
        <f>+IF((G24+SUM(H24:K24))&gt;0,MAX(A$13:A23)+1,0)</f>
        <v>0</v>
      </c>
      <c r="B24" s="17"/>
      <c r="C24" s="17"/>
      <c r="D24" s="17"/>
      <c r="E24" s="17"/>
      <c r="F24" s="255">
        <f t="shared" si="15"/>
        <v>0</v>
      </c>
      <c r="G24" s="188">
        <f t="shared" si="16"/>
        <v>0</v>
      </c>
      <c r="H24" s="17"/>
      <c r="I24" s="17"/>
      <c r="J24" s="17"/>
      <c r="K24" s="17"/>
      <c r="L24" s="17"/>
      <c r="M24" s="17"/>
      <c r="N24" s="188">
        <f t="shared" si="17"/>
        <v>0</v>
      </c>
      <c r="O24" s="180"/>
      <c r="P24" s="189">
        <f t="shared" si="11"/>
        <v>0</v>
      </c>
      <c r="Q24" s="274">
        <f t="shared" si="0"/>
        <v>0</v>
      </c>
      <c r="R24" s="274">
        <f t="shared" si="1"/>
        <v>0</v>
      </c>
      <c r="S24" s="172">
        <f t="shared" si="2"/>
        <v>0</v>
      </c>
      <c r="T24" s="172">
        <f t="shared" si="3"/>
        <v>0</v>
      </c>
      <c r="U24" s="238">
        <f t="shared" si="4"/>
        <v>0</v>
      </c>
      <c r="V24" s="225">
        <f t="shared" si="12"/>
        <v>0</v>
      </c>
      <c r="W24" s="172">
        <f t="shared" si="5"/>
        <v>0</v>
      </c>
      <c r="X24" s="172">
        <f t="shared" si="6"/>
        <v>0</v>
      </c>
      <c r="Y24" s="525">
        <f t="shared" si="7"/>
        <v>0</v>
      </c>
      <c r="Z24" s="524">
        <f t="shared" si="13"/>
        <v>0</v>
      </c>
      <c r="AA24" s="172">
        <f t="shared" si="8"/>
        <v>0</v>
      </c>
      <c r="AB24" s="172">
        <f t="shared" si="9"/>
        <v>0</v>
      </c>
      <c r="AC24" s="536">
        <f t="shared" si="10"/>
        <v>0</v>
      </c>
      <c r="AD24" s="535">
        <f t="shared" si="14"/>
        <v>0</v>
      </c>
    </row>
    <row r="25" spans="1:30" x14ac:dyDescent="0.2">
      <c r="A25" s="16">
        <f>+IF((G25+SUM(H25:K25))&gt;0,MAX(A$13:A24)+1,0)</f>
        <v>0</v>
      </c>
      <c r="B25" s="17"/>
      <c r="C25" s="17"/>
      <c r="D25" s="17"/>
      <c r="E25" s="17"/>
      <c r="F25" s="255">
        <f t="shared" si="15"/>
        <v>0</v>
      </c>
      <c r="G25" s="188">
        <f t="shared" si="16"/>
        <v>0</v>
      </c>
      <c r="H25" s="17"/>
      <c r="I25" s="17"/>
      <c r="J25" s="17"/>
      <c r="K25" s="17"/>
      <c r="L25" s="17"/>
      <c r="M25" s="17"/>
      <c r="N25" s="188">
        <f t="shared" si="17"/>
        <v>0</v>
      </c>
      <c r="O25" s="180"/>
      <c r="P25" s="189">
        <f t="shared" si="11"/>
        <v>0</v>
      </c>
      <c r="Q25" s="274">
        <f t="shared" si="0"/>
        <v>0</v>
      </c>
      <c r="R25" s="274">
        <f t="shared" si="1"/>
        <v>0</v>
      </c>
      <c r="S25" s="172">
        <f t="shared" si="2"/>
        <v>0</v>
      </c>
      <c r="T25" s="172">
        <f t="shared" si="3"/>
        <v>0</v>
      </c>
      <c r="U25" s="238">
        <f t="shared" si="4"/>
        <v>0</v>
      </c>
      <c r="V25" s="225">
        <f t="shared" si="12"/>
        <v>0</v>
      </c>
      <c r="W25" s="172">
        <f t="shared" si="5"/>
        <v>0</v>
      </c>
      <c r="X25" s="172">
        <f t="shared" si="6"/>
        <v>0</v>
      </c>
      <c r="Y25" s="525">
        <f t="shared" si="7"/>
        <v>0</v>
      </c>
      <c r="Z25" s="524">
        <f t="shared" si="13"/>
        <v>0</v>
      </c>
      <c r="AA25" s="172">
        <f t="shared" si="8"/>
        <v>0</v>
      </c>
      <c r="AB25" s="172">
        <f t="shared" si="9"/>
        <v>0</v>
      </c>
      <c r="AC25" s="536">
        <f t="shared" si="10"/>
        <v>0</v>
      </c>
      <c r="AD25" s="535">
        <f t="shared" si="14"/>
        <v>0</v>
      </c>
    </row>
    <row r="26" spans="1:30" x14ac:dyDescent="0.2">
      <c r="A26" s="16">
        <f>+IF((G26+SUM(H26:K26))&gt;0,MAX(A$13:A25)+1,0)</f>
        <v>0</v>
      </c>
      <c r="B26" s="17"/>
      <c r="C26" s="17"/>
      <c r="D26" s="17"/>
      <c r="E26" s="17"/>
      <c r="F26" s="255">
        <f t="shared" si="15"/>
        <v>0</v>
      </c>
      <c r="G26" s="188">
        <f t="shared" si="16"/>
        <v>0</v>
      </c>
      <c r="H26" s="17"/>
      <c r="I26" s="17"/>
      <c r="J26" s="17"/>
      <c r="K26" s="17"/>
      <c r="L26" s="17"/>
      <c r="M26" s="17"/>
      <c r="N26" s="188">
        <f t="shared" si="17"/>
        <v>0</v>
      </c>
      <c r="O26" s="180"/>
      <c r="P26" s="189">
        <f t="shared" si="11"/>
        <v>0</v>
      </c>
      <c r="Q26" s="274">
        <f t="shared" si="0"/>
        <v>0</v>
      </c>
      <c r="R26" s="274">
        <f t="shared" si="1"/>
        <v>0</v>
      </c>
      <c r="S26" s="172">
        <f t="shared" si="2"/>
        <v>0</v>
      </c>
      <c r="T26" s="172">
        <f t="shared" si="3"/>
        <v>0</v>
      </c>
      <c r="U26" s="238">
        <f t="shared" si="4"/>
        <v>0</v>
      </c>
      <c r="V26" s="225">
        <f t="shared" si="12"/>
        <v>0</v>
      </c>
      <c r="W26" s="172">
        <f t="shared" si="5"/>
        <v>0</v>
      </c>
      <c r="X26" s="172">
        <f t="shared" si="6"/>
        <v>0</v>
      </c>
      <c r="Y26" s="525">
        <f t="shared" si="7"/>
        <v>0</v>
      </c>
      <c r="Z26" s="524">
        <f t="shared" si="13"/>
        <v>0</v>
      </c>
      <c r="AA26" s="172">
        <f t="shared" si="8"/>
        <v>0</v>
      </c>
      <c r="AB26" s="172">
        <f t="shared" si="9"/>
        <v>0</v>
      </c>
      <c r="AC26" s="536">
        <f t="shared" si="10"/>
        <v>0</v>
      </c>
      <c r="AD26" s="535">
        <f t="shared" si="14"/>
        <v>0</v>
      </c>
    </row>
    <row r="27" spans="1:30" x14ac:dyDescent="0.2">
      <c r="A27" s="16">
        <f>+IF((G27+SUM(H27:K27))&gt;0,MAX(A$13:A26)+1,0)</f>
        <v>0</v>
      </c>
      <c r="B27" s="17"/>
      <c r="C27" s="17"/>
      <c r="D27" s="17"/>
      <c r="E27" s="17"/>
      <c r="F27" s="255">
        <f t="shared" si="15"/>
        <v>0</v>
      </c>
      <c r="G27" s="188">
        <f t="shared" si="16"/>
        <v>0</v>
      </c>
      <c r="H27" s="17"/>
      <c r="I27" s="17"/>
      <c r="J27" s="17"/>
      <c r="K27" s="17"/>
      <c r="L27" s="17"/>
      <c r="M27" s="17"/>
      <c r="N27" s="188">
        <f t="shared" si="17"/>
        <v>0</v>
      </c>
      <c r="O27" s="180"/>
      <c r="P27" s="189">
        <f t="shared" si="11"/>
        <v>0</v>
      </c>
      <c r="Q27" s="274">
        <f t="shared" si="0"/>
        <v>0</v>
      </c>
      <c r="R27" s="274">
        <f t="shared" si="1"/>
        <v>0</v>
      </c>
      <c r="S27" s="172">
        <f t="shared" si="2"/>
        <v>0</v>
      </c>
      <c r="T27" s="172">
        <f t="shared" si="3"/>
        <v>0</v>
      </c>
      <c r="U27" s="238">
        <f t="shared" si="4"/>
        <v>0</v>
      </c>
      <c r="V27" s="225">
        <f t="shared" si="12"/>
        <v>0</v>
      </c>
      <c r="W27" s="172">
        <f t="shared" si="5"/>
        <v>0</v>
      </c>
      <c r="X27" s="172">
        <f t="shared" si="6"/>
        <v>0</v>
      </c>
      <c r="Y27" s="525">
        <f t="shared" si="7"/>
        <v>0</v>
      </c>
      <c r="Z27" s="524">
        <f t="shared" si="13"/>
        <v>0</v>
      </c>
      <c r="AA27" s="172">
        <f t="shared" si="8"/>
        <v>0</v>
      </c>
      <c r="AB27" s="172">
        <f t="shared" si="9"/>
        <v>0</v>
      </c>
      <c r="AC27" s="536">
        <f t="shared" si="10"/>
        <v>0</v>
      </c>
      <c r="AD27" s="535">
        <f t="shared" si="14"/>
        <v>0</v>
      </c>
    </row>
    <row r="28" spans="1:30" x14ac:dyDescent="0.2">
      <c r="A28" s="16">
        <f>+IF((G28+SUM(H28:K28))&gt;0,MAX(A$13:A27)+1,0)</f>
        <v>0</v>
      </c>
      <c r="B28" s="17"/>
      <c r="C28" s="17"/>
      <c r="D28" s="17"/>
      <c r="E28" s="17"/>
      <c r="F28" s="255">
        <f t="shared" si="15"/>
        <v>0</v>
      </c>
      <c r="G28" s="188">
        <f t="shared" si="16"/>
        <v>0</v>
      </c>
      <c r="H28" s="17"/>
      <c r="I28" s="17"/>
      <c r="J28" s="17"/>
      <c r="K28" s="17"/>
      <c r="L28" s="17"/>
      <c r="M28" s="17"/>
      <c r="N28" s="188">
        <f t="shared" si="17"/>
        <v>0</v>
      </c>
      <c r="O28" s="180"/>
      <c r="P28" s="189">
        <f t="shared" si="11"/>
        <v>0</v>
      </c>
      <c r="Q28" s="274">
        <f t="shared" si="0"/>
        <v>0</v>
      </c>
      <c r="R28" s="274">
        <f t="shared" si="1"/>
        <v>0</v>
      </c>
      <c r="S28" s="172">
        <f t="shared" si="2"/>
        <v>0</v>
      </c>
      <c r="T28" s="172">
        <f t="shared" si="3"/>
        <v>0</v>
      </c>
      <c r="U28" s="238">
        <f t="shared" si="4"/>
        <v>0</v>
      </c>
      <c r="V28" s="225">
        <f t="shared" si="12"/>
        <v>0</v>
      </c>
      <c r="W28" s="172">
        <f t="shared" si="5"/>
        <v>0</v>
      </c>
      <c r="X28" s="172">
        <f t="shared" si="6"/>
        <v>0</v>
      </c>
      <c r="Y28" s="525">
        <f t="shared" si="7"/>
        <v>0</v>
      </c>
      <c r="Z28" s="524">
        <f t="shared" si="13"/>
        <v>0</v>
      </c>
      <c r="AA28" s="172">
        <f t="shared" si="8"/>
        <v>0</v>
      </c>
      <c r="AB28" s="172">
        <f t="shared" si="9"/>
        <v>0</v>
      </c>
      <c r="AC28" s="536">
        <f t="shared" si="10"/>
        <v>0</v>
      </c>
      <c r="AD28" s="535">
        <f t="shared" si="14"/>
        <v>0</v>
      </c>
    </row>
    <row r="29" spans="1:30" x14ac:dyDescent="0.2">
      <c r="A29" s="16">
        <f>+IF((G29+SUM(H29:K29))&gt;0,MAX(A$13:A28)+1,0)</f>
        <v>0</v>
      </c>
      <c r="B29" s="17"/>
      <c r="C29" s="17"/>
      <c r="D29" s="17"/>
      <c r="E29" s="17"/>
      <c r="F29" s="255">
        <f t="shared" si="15"/>
        <v>0</v>
      </c>
      <c r="G29" s="188">
        <f t="shared" si="16"/>
        <v>0</v>
      </c>
      <c r="H29" s="17"/>
      <c r="I29" s="17"/>
      <c r="J29" s="17"/>
      <c r="K29" s="17"/>
      <c r="L29" s="17"/>
      <c r="M29" s="17"/>
      <c r="N29" s="188">
        <f t="shared" si="17"/>
        <v>0</v>
      </c>
      <c r="O29" s="180"/>
      <c r="P29" s="189">
        <f t="shared" si="11"/>
        <v>0</v>
      </c>
      <c r="Q29" s="274">
        <f t="shared" si="0"/>
        <v>0</v>
      </c>
      <c r="R29" s="274">
        <f t="shared" si="1"/>
        <v>0</v>
      </c>
      <c r="S29" s="172">
        <f t="shared" si="2"/>
        <v>0</v>
      </c>
      <c r="T29" s="172">
        <f t="shared" si="3"/>
        <v>0</v>
      </c>
      <c r="U29" s="238">
        <f t="shared" si="4"/>
        <v>0</v>
      </c>
      <c r="V29" s="225">
        <f t="shared" si="12"/>
        <v>0</v>
      </c>
      <c r="W29" s="172">
        <f t="shared" si="5"/>
        <v>0</v>
      </c>
      <c r="X29" s="172">
        <f t="shared" si="6"/>
        <v>0</v>
      </c>
      <c r="Y29" s="525">
        <f t="shared" si="7"/>
        <v>0</v>
      </c>
      <c r="Z29" s="524">
        <f t="shared" si="13"/>
        <v>0</v>
      </c>
      <c r="AA29" s="172">
        <f t="shared" si="8"/>
        <v>0</v>
      </c>
      <c r="AB29" s="172">
        <f t="shared" si="9"/>
        <v>0</v>
      </c>
      <c r="AC29" s="536">
        <f t="shared" si="10"/>
        <v>0</v>
      </c>
      <c r="AD29" s="535">
        <f t="shared" si="14"/>
        <v>0</v>
      </c>
    </row>
    <row r="30" spans="1:30" x14ac:dyDescent="0.2">
      <c r="A30" s="16">
        <f>+IF((G30+SUM(H30:K30))&gt;0,MAX(A$13:A29)+1,0)</f>
        <v>0</v>
      </c>
      <c r="B30" s="17"/>
      <c r="C30" s="17"/>
      <c r="D30" s="17"/>
      <c r="E30" s="17"/>
      <c r="F30" s="255">
        <f t="shared" si="15"/>
        <v>0</v>
      </c>
      <c r="G30" s="188">
        <f t="shared" si="16"/>
        <v>0</v>
      </c>
      <c r="H30" s="17"/>
      <c r="I30" s="17"/>
      <c r="J30" s="17"/>
      <c r="K30" s="17"/>
      <c r="L30" s="17"/>
      <c r="M30" s="17"/>
      <c r="N30" s="188">
        <f t="shared" si="17"/>
        <v>0</v>
      </c>
      <c r="O30" s="180"/>
      <c r="P30" s="189">
        <f t="shared" si="11"/>
        <v>0</v>
      </c>
      <c r="Q30" s="274">
        <f t="shared" si="0"/>
        <v>0</v>
      </c>
      <c r="R30" s="274">
        <f t="shared" si="1"/>
        <v>0</v>
      </c>
      <c r="S30" s="172">
        <f t="shared" si="2"/>
        <v>0</v>
      </c>
      <c r="T30" s="172">
        <f t="shared" si="3"/>
        <v>0</v>
      </c>
      <c r="U30" s="238">
        <f t="shared" si="4"/>
        <v>0</v>
      </c>
      <c r="V30" s="225">
        <f t="shared" si="12"/>
        <v>0</v>
      </c>
      <c r="W30" s="172">
        <f t="shared" si="5"/>
        <v>0</v>
      </c>
      <c r="X30" s="172">
        <f t="shared" si="6"/>
        <v>0</v>
      </c>
      <c r="Y30" s="525">
        <f t="shared" si="7"/>
        <v>0</v>
      </c>
      <c r="Z30" s="524">
        <f t="shared" si="13"/>
        <v>0</v>
      </c>
      <c r="AA30" s="172">
        <f t="shared" si="8"/>
        <v>0</v>
      </c>
      <c r="AB30" s="172">
        <f t="shared" si="9"/>
        <v>0</v>
      </c>
      <c r="AC30" s="536">
        <f t="shared" si="10"/>
        <v>0</v>
      </c>
      <c r="AD30" s="535">
        <f t="shared" si="14"/>
        <v>0</v>
      </c>
    </row>
    <row r="31" spans="1:30" x14ac:dyDescent="0.2">
      <c r="A31" s="16">
        <f>+IF((G31+SUM(H31:K31))&gt;0,MAX(A$13:A30)+1,0)</f>
        <v>0</v>
      </c>
      <c r="B31" s="17"/>
      <c r="C31" s="17"/>
      <c r="D31" s="17"/>
      <c r="E31" s="17"/>
      <c r="F31" s="255">
        <f t="shared" si="15"/>
        <v>0</v>
      </c>
      <c r="G31" s="188">
        <f t="shared" si="16"/>
        <v>0</v>
      </c>
      <c r="H31" s="17"/>
      <c r="I31" s="17"/>
      <c r="J31" s="17"/>
      <c r="K31" s="17"/>
      <c r="L31" s="17"/>
      <c r="M31" s="17"/>
      <c r="N31" s="188">
        <f t="shared" si="17"/>
        <v>0</v>
      </c>
      <c r="O31" s="180"/>
      <c r="P31" s="189">
        <f t="shared" si="11"/>
        <v>0</v>
      </c>
      <c r="Q31" s="274">
        <f t="shared" si="0"/>
        <v>0</v>
      </c>
      <c r="R31" s="274">
        <f t="shared" si="1"/>
        <v>0</v>
      </c>
      <c r="S31" s="172">
        <f t="shared" si="2"/>
        <v>0</v>
      </c>
      <c r="T31" s="172">
        <f t="shared" si="3"/>
        <v>0</v>
      </c>
      <c r="U31" s="238">
        <f t="shared" si="4"/>
        <v>0</v>
      </c>
      <c r="V31" s="225">
        <f t="shared" si="12"/>
        <v>0</v>
      </c>
      <c r="W31" s="172">
        <f t="shared" si="5"/>
        <v>0</v>
      </c>
      <c r="X31" s="172">
        <f t="shared" si="6"/>
        <v>0</v>
      </c>
      <c r="Y31" s="525">
        <f t="shared" si="7"/>
        <v>0</v>
      </c>
      <c r="Z31" s="524">
        <f t="shared" si="13"/>
        <v>0</v>
      </c>
      <c r="AA31" s="172">
        <f t="shared" si="8"/>
        <v>0</v>
      </c>
      <c r="AB31" s="172">
        <f t="shared" si="9"/>
        <v>0</v>
      </c>
      <c r="AC31" s="536">
        <f t="shared" si="10"/>
        <v>0</v>
      </c>
      <c r="AD31" s="535">
        <f t="shared" si="14"/>
        <v>0</v>
      </c>
    </row>
    <row r="32" spans="1:30" x14ac:dyDescent="0.2">
      <c r="A32" s="16">
        <f>+IF((G32+SUM(H32:K32))&gt;0,MAX(A$13:A31)+1,0)</f>
        <v>0</v>
      </c>
      <c r="B32" s="17"/>
      <c r="C32" s="17"/>
      <c r="D32" s="17"/>
      <c r="E32" s="17"/>
      <c r="F32" s="255">
        <f t="shared" si="15"/>
        <v>0</v>
      </c>
      <c r="G32" s="188">
        <f t="shared" si="16"/>
        <v>0</v>
      </c>
      <c r="H32" s="17"/>
      <c r="I32" s="17"/>
      <c r="J32" s="17"/>
      <c r="K32" s="17"/>
      <c r="L32" s="17"/>
      <c r="M32" s="17"/>
      <c r="N32" s="188">
        <f t="shared" si="17"/>
        <v>0</v>
      </c>
      <c r="O32" s="180"/>
      <c r="P32" s="189">
        <f t="shared" si="11"/>
        <v>0</v>
      </c>
      <c r="Q32" s="274">
        <f t="shared" si="0"/>
        <v>0</v>
      </c>
      <c r="R32" s="274">
        <f t="shared" si="1"/>
        <v>0</v>
      </c>
      <c r="S32" s="172">
        <f t="shared" si="2"/>
        <v>0</v>
      </c>
      <c r="T32" s="172">
        <f t="shared" si="3"/>
        <v>0</v>
      </c>
      <c r="U32" s="238">
        <f t="shared" si="4"/>
        <v>0</v>
      </c>
      <c r="V32" s="225">
        <f t="shared" si="12"/>
        <v>0</v>
      </c>
      <c r="W32" s="172">
        <f t="shared" si="5"/>
        <v>0</v>
      </c>
      <c r="X32" s="172">
        <f t="shared" si="6"/>
        <v>0</v>
      </c>
      <c r="Y32" s="525">
        <f t="shared" si="7"/>
        <v>0</v>
      </c>
      <c r="Z32" s="524">
        <f t="shared" si="13"/>
        <v>0</v>
      </c>
      <c r="AA32" s="172">
        <f t="shared" si="8"/>
        <v>0</v>
      </c>
      <c r="AB32" s="172">
        <f t="shared" si="9"/>
        <v>0</v>
      </c>
      <c r="AC32" s="536">
        <f t="shared" si="10"/>
        <v>0</v>
      </c>
      <c r="AD32" s="535">
        <f t="shared" si="14"/>
        <v>0</v>
      </c>
    </row>
    <row r="33" spans="1:30" x14ac:dyDescent="0.2">
      <c r="A33" s="16">
        <f>+IF((G33+SUM(H33:K33))&gt;0,MAX(A$13:A32)+1,0)</f>
        <v>0</v>
      </c>
      <c r="B33" s="17"/>
      <c r="C33" s="17"/>
      <c r="D33" s="17"/>
      <c r="E33" s="17"/>
      <c r="F33" s="255">
        <f t="shared" si="15"/>
        <v>0</v>
      </c>
      <c r="G33" s="188">
        <f t="shared" si="16"/>
        <v>0</v>
      </c>
      <c r="H33" s="17"/>
      <c r="I33" s="17"/>
      <c r="J33" s="17"/>
      <c r="K33" s="17"/>
      <c r="L33" s="17"/>
      <c r="M33" s="17"/>
      <c r="N33" s="188">
        <f t="shared" si="17"/>
        <v>0</v>
      </c>
      <c r="O33" s="180"/>
      <c r="P33" s="189">
        <f t="shared" si="11"/>
        <v>0</v>
      </c>
      <c r="Q33" s="274">
        <f t="shared" si="0"/>
        <v>0</v>
      </c>
      <c r="R33" s="274">
        <f t="shared" si="1"/>
        <v>0</v>
      </c>
      <c r="S33" s="172">
        <f t="shared" si="2"/>
        <v>0</v>
      </c>
      <c r="T33" s="172">
        <f t="shared" si="3"/>
        <v>0</v>
      </c>
      <c r="U33" s="238">
        <f t="shared" si="4"/>
        <v>0</v>
      </c>
      <c r="V33" s="225">
        <f t="shared" si="12"/>
        <v>0</v>
      </c>
      <c r="W33" s="172">
        <f t="shared" si="5"/>
        <v>0</v>
      </c>
      <c r="X33" s="172">
        <f t="shared" si="6"/>
        <v>0</v>
      </c>
      <c r="Y33" s="525">
        <f t="shared" si="7"/>
        <v>0</v>
      </c>
      <c r="Z33" s="524">
        <f t="shared" si="13"/>
        <v>0</v>
      </c>
      <c r="AA33" s="172">
        <f t="shared" si="8"/>
        <v>0</v>
      </c>
      <c r="AB33" s="172">
        <f t="shared" si="9"/>
        <v>0</v>
      </c>
      <c r="AC33" s="536">
        <f t="shared" si="10"/>
        <v>0</v>
      </c>
      <c r="AD33" s="535">
        <f t="shared" si="14"/>
        <v>0</v>
      </c>
    </row>
    <row r="34" spans="1:30" x14ac:dyDescent="0.2">
      <c r="A34" s="16">
        <f>+IF((G34+SUM(H34:K34))&gt;0,MAX(A$13:A33)+1,0)</f>
        <v>0</v>
      </c>
      <c r="B34" s="17"/>
      <c r="C34" s="17"/>
      <c r="D34" s="17"/>
      <c r="E34" s="17"/>
      <c r="F34" s="255">
        <f t="shared" si="15"/>
        <v>0</v>
      </c>
      <c r="G34" s="188">
        <f t="shared" si="16"/>
        <v>0</v>
      </c>
      <c r="H34" s="17"/>
      <c r="I34" s="17"/>
      <c r="J34" s="17"/>
      <c r="K34" s="17"/>
      <c r="L34" s="17"/>
      <c r="M34" s="17"/>
      <c r="N34" s="188">
        <f t="shared" si="17"/>
        <v>0</v>
      </c>
      <c r="O34" s="180"/>
      <c r="P34" s="189">
        <f t="shared" si="11"/>
        <v>0</v>
      </c>
      <c r="Q34" s="274">
        <f t="shared" si="0"/>
        <v>0</v>
      </c>
      <c r="R34" s="274">
        <f t="shared" si="1"/>
        <v>0</v>
      </c>
      <c r="S34" s="172">
        <f t="shared" si="2"/>
        <v>0</v>
      </c>
      <c r="T34" s="172">
        <f t="shared" si="3"/>
        <v>0</v>
      </c>
      <c r="U34" s="238">
        <f t="shared" si="4"/>
        <v>0</v>
      </c>
      <c r="V34" s="225">
        <f t="shared" si="12"/>
        <v>0</v>
      </c>
      <c r="W34" s="172">
        <f t="shared" si="5"/>
        <v>0</v>
      </c>
      <c r="X34" s="172">
        <f t="shared" si="6"/>
        <v>0</v>
      </c>
      <c r="Y34" s="525">
        <f t="shared" si="7"/>
        <v>0</v>
      </c>
      <c r="Z34" s="524">
        <f t="shared" si="13"/>
        <v>0</v>
      </c>
      <c r="AA34" s="172">
        <f t="shared" si="8"/>
        <v>0</v>
      </c>
      <c r="AB34" s="172">
        <f t="shared" si="9"/>
        <v>0</v>
      </c>
      <c r="AC34" s="536">
        <f t="shared" si="10"/>
        <v>0</v>
      </c>
      <c r="AD34" s="535">
        <f t="shared" si="14"/>
        <v>0</v>
      </c>
    </row>
    <row r="35" spans="1:30" x14ac:dyDescent="0.2">
      <c r="A35" s="16">
        <f>+IF((G35+SUM(H35:K35))&gt;0,MAX(A$13:A34)+1,0)</f>
        <v>0</v>
      </c>
      <c r="B35" s="17"/>
      <c r="C35" s="17"/>
      <c r="D35" s="17"/>
      <c r="E35" s="17"/>
      <c r="F35" s="255">
        <f t="shared" si="15"/>
        <v>0</v>
      </c>
      <c r="G35" s="188">
        <f t="shared" si="16"/>
        <v>0</v>
      </c>
      <c r="H35" s="17"/>
      <c r="I35" s="17"/>
      <c r="J35" s="17"/>
      <c r="K35" s="17"/>
      <c r="L35" s="17"/>
      <c r="M35" s="17"/>
      <c r="N35" s="188">
        <f t="shared" si="17"/>
        <v>0</v>
      </c>
      <c r="O35" s="180"/>
      <c r="P35" s="189">
        <f t="shared" si="11"/>
        <v>0</v>
      </c>
      <c r="Q35" s="274">
        <f t="shared" si="0"/>
        <v>0</v>
      </c>
      <c r="R35" s="274">
        <f t="shared" si="1"/>
        <v>0</v>
      </c>
      <c r="S35" s="172">
        <f t="shared" si="2"/>
        <v>0</v>
      </c>
      <c r="T35" s="172">
        <f t="shared" si="3"/>
        <v>0</v>
      </c>
      <c r="U35" s="238">
        <f t="shared" si="4"/>
        <v>0</v>
      </c>
      <c r="V35" s="225">
        <f t="shared" si="12"/>
        <v>0</v>
      </c>
      <c r="W35" s="172">
        <f t="shared" si="5"/>
        <v>0</v>
      </c>
      <c r="X35" s="172">
        <f t="shared" si="6"/>
        <v>0</v>
      </c>
      <c r="Y35" s="525">
        <f t="shared" si="7"/>
        <v>0</v>
      </c>
      <c r="Z35" s="524">
        <f t="shared" si="13"/>
        <v>0</v>
      </c>
      <c r="AA35" s="172">
        <f t="shared" si="8"/>
        <v>0</v>
      </c>
      <c r="AB35" s="172">
        <f t="shared" si="9"/>
        <v>0</v>
      </c>
      <c r="AC35" s="536">
        <f t="shared" si="10"/>
        <v>0</v>
      </c>
      <c r="AD35" s="535">
        <f t="shared" si="14"/>
        <v>0</v>
      </c>
    </row>
    <row r="36" spans="1:30" x14ac:dyDescent="0.2">
      <c r="A36" s="16">
        <f>+IF((G36+SUM(H36:K36))&gt;0,MAX(A$13:A35)+1,0)</f>
        <v>0</v>
      </c>
      <c r="B36" s="17"/>
      <c r="C36" s="17"/>
      <c r="D36" s="17"/>
      <c r="E36" s="17"/>
      <c r="F36" s="255">
        <f t="shared" si="15"/>
        <v>0</v>
      </c>
      <c r="G36" s="188">
        <f t="shared" si="16"/>
        <v>0</v>
      </c>
      <c r="H36" s="17"/>
      <c r="I36" s="17"/>
      <c r="J36" s="17"/>
      <c r="K36" s="17"/>
      <c r="L36" s="17"/>
      <c r="M36" s="17"/>
      <c r="N36" s="188">
        <f t="shared" si="17"/>
        <v>0</v>
      </c>
      <c r="O36" s="180"/>
      <c r="P36" s="189">
        <f t="shared" si="11"/>
        <v>0</v>
      </c>
      <c r="Q36" s="274">
        <f t="shared" si="0"/>
        <v>0</v>
      </c>
      <c r="R36" s="274">
        <f t="shared" si="1"/>
        <v>0</v>
      </c>
      <c r="S36" s="172">
        <f t="shared" si="2"/>
        <v>0</v>
      </c>
      <c r="T36" s="172">
        <f t="shared" si="3"/>
        <v>0</v>
      </c>
      <c r="U36" s="238">
        <f t="shared" si="4"/>
        <v>0</v>
      </c>
      <c r="V36" s="225">
        <f t="shared" si="12"/>
        <v>0</v>
      </c>
      <c r="W36" s="172">
        <f t="shared" si="5"/>
        <v>0</v>
      </c>
      <c r="X36" s="172">
        <f t="shared" si="6"/>
        <v>0</v>
      </c>
      <c r="Y36" s="525">
        <f t="shared" si="7"/>
        <v>0</v>
      </c>
      <c r="Z36" s="524">
        <f t="shared" si="13"/>
        <v>0</v>
      </c>
      <c r="AA36" s="172">
        <f t="shared" si="8"/>
        <v>0</v>
      </c>
      <c r="AB36" s="172">
        <f t="shared" si="9"/>
        <v>0</v>
      </c>
      <c r="AC36" s="536">
        <f t="shared" si="10"/>
        <v>0</v>
      </c>
      <c r="AD36" s="535">
        <f t="shared" si="14"/>
        <v>0</v>
      </c>
    </row>
    <row r="37" spans="1:30" x14ac:dyDescent="0.2">
      <c r="A37" s="16">
        <f>+IF((G37+SUM(H37:K37))&gt;0,MAX(A$13:A36)+1,0)</f>
        <v>0</v>
      </c>
      <c r="B37" s="17"/>
      <c r="C37" s="17"/>
      <c r="D37" s="17"/>
      <c r="E37" s="17"/>
      <c r="F37" s="255">
        <f t="shared" si="15"/>
        <v>0</v>
      </c>
      <c r="G37" s="188">
        <f t="shared" si="16"/>
        <v>0</v>
      </c>
      <c r="H37" s="17"/>
      <c r="I37" s="17"/>
      <c r="J37" s="17"/>
      <c r="K37" s="17"/>
      <c r="L37" s="17"/>
      <c r="M37" s="17"/>
      <c r="N37" s="188">
        <f t="shared" si="17"/>
        <v>0</v>
      </c>
      <c r="O37" s="180"/>
      <c r="P37" s="189">
        <f t="shared" si="11"/>
        <v>0</v>
      </c>
      <c r="Q37" s="274">
        <f t="shared" si="0"/>
        <v>0</v>
      </c>
      <c r="R37" s="274">
        <f t="shared" si="1"/>
        <v>0</v>
      </c>
      <c r="S37" s="172">
        <f t="shared" si="2"/>
        <v>0</v>
      </c>
      <c r="T37" s="172">
        <f t="shared" si="3"/>
        <v>0</v>
      </c>
      <c r="U37" s="238">
        <f t="shared" si="4"/>
        <v>0</v>
      </c>
      <c r="V37" s="225">
        <f t="shared" si="12"/>
        <v>0</v>
      </c>
      <c r="W37" s="172">
        <f t="shared" si="5"/>
        <v>0</v>
      </c>
      <c r="X37" s="172">
        <f t="shared" si="6"/>
        <v>0</v>
      </c>
      <c r="Y37" s="525">
        <f t="shared" si="7"/>
        <v>0</v>
      </c>
      <c r="Z37" s="524">
        <f t="shared" si="13"/>
        <v>0</v>
      </c>
      <c r="AA37" s="172">
        <f t="shared" si="8"/>
        <v>0</v>
      </c>
      <c r="AB37" s="172">
        <f t="shared" si="9"/>
        <v>0</v>
      </c>
      <c r="AC37" s="536">
        <f t="shared" si="10"/>
        <v>0</v>
      </c>
      <c r="AD37" s="535">
        <f t="shared" si="14"/>
        <v>0</v>
      </c>
    </row>
    <row r="38" spans="1:30" x14ac:dyDescent="0.2">
      <c r="A38" s="16">
        <f>+IF((G38+SUM(H38:K38))&gt;0,MAX(A$13:A37)+1,0)</f>
        <v>0</v>
      </c>
      <c r="B38" s="17"/>
      <c r="C38" s="17"/>
      <c r="D38" s="17"/>
      <c r="E38" s="17"/>
      <c r="F38" s="255">
        <f t="shared" si="15"/>
        <v>0</v>
      </c>
      <c r="G38" s="188">
        <f t="shared" si="16"/>
        <v>0</v>
      </c>
      <c r="H38" s="17"/>
      <c r="I38" s="17"/>
      <c r="J38" s="17"/>
      <c r="K38" s="17"/>
      <c r="L38" s="17"/>
      <c r="M38" s="17"/>
      <c r="N38" s="188">
        <f t="shared" si="17"/>
        <v>0</v>
      </c>
      <c r="O38" s="180"/>
      <c r="P38" s="189">
        <f t="shared" si="11"/>
        <v>0</v>
      </c>
      <c r="Q38" s="274">
        <f t="shared" si="0"/>
        <v>0</v>
      </c>
      <c r="R38" s="274">
        <f t="shared" si="1"/>
        <v>0</v>
      </c>
      <c r="S38" s="172">
        <f t="shared" si="2"/>
        <v>0</v>
      </c>
      <c r="T38" s="172">
        <f t="shared" si="3"/>
        <v>0</v>
      </c>
      <c r="U38" s="238">
        <f t="shared" si="4"/>
        <v>0</v>
      </c>
      <c r="V38" s="225">
        <f t="shared" si="12"/>
        <v>0</v>
      </c>
      <c r="W38" s="172">
        <f t="shared" si="5"/>
        <v>0</v>
      </c>
      <c r="X38" s="172">
        <f t="shared" si="6"/>
        <v>0</v>
      </c>
      <c r="Y38" s="525">
        <f t="shared" si="7"/>
        <v>0</v>
      </c>
      <c r="Z38" s="524">
        <f t="shared" si="13"/>
        <v>0</v>
      </c>
      <c r="AA38" s="172">
        <f t="shared" si="8"/>
        <v>0</v>
      </c>
      <c r="AB38" s="172">
        <f t="shared" si="9"/>
        <v>0</v>
      </c>
      <c r="AC38" s="536">
        <f t="shared" si="10"/>
        <v>0</v>
      </c>
      <c r="AD38" s="535">
        <f t="shared" si="14"/>
        <v>0</v>
      </c>
    </row>
    <row r="39" spans="1:30" x14ac:dyDescent="0.2">
      <c r="A39" s="16">
        <f>+IF((G39+SUM(H39:K39))&gt;0,MAX(A$13:A38)+1,0)</f>
        <v>0</v>
      </c>
      <c r="B39" s="17"/>
      <c r="C39" s="17"/>
      <c r="D39" s="17"/>
      <c r="E39" s="17"/>
      <c r="F39" s="255">
        <f t="shared" si="15"/>
        <v>0</v>
      </c>
      <c r="G39" s="188">
        <f t="shared" si="16"/>
        <v>0</v>
      </c>
      <c r="H39" s="17"/>
      <c r="I39" s="17"/>
      <c r="J39" s="17"/>
      <c r="K39" s="17"/>
      <c r="L39" s="17"/>
      <c r="M39" s="17"/>
      <c r="N39" s="188">
        <f t="shared" si="17"/>
        <v>0</v>
      </c>
      <c r="O39" s="180"/>
      <c r="P39" s="189">
        <f t="shared" si="11"/>
        <v>0</v>
      </c>
      <c r="Q39" s="274">
        <f t="shared" si="0"/>
        <v>0</v>
      </c>
      <c r="R39" s="274">
        <f t="shared" si="1"/>
        <v>0</v>
      </c>
      <c r="S39" s="172">
        <f t="shared" si="2"/>
        <v>0</v>
      </c>
      <c r="T39" s="172">
        <f t="shared" si="3"/>
        <v>0</v>
      </c>
      <c r="U39" s="238">
        <f t="shared" si="4"/>
        <v>0</v>
      </c>
      <c r="V39" s="225">
        <f t="shared" si="12"/>
        <v>0</v>
      </c>
      <c r="W39" s="172">
        <f t="shared" si="5"/>
        <v>0</v>
      </c>
      <c r="X39" s="172">
        <f t="shared" si="6"/>
        <v>0</v>
      </c>
      <c r="Y39" s="525">
        <f t="shared" si="7"/>
        <v>0</v>
      </c>
      <c r="Z39" s="524">
        <f t="shared" si="13"/>
        <v>0</v>
      </c>
      <c r="AA39" s="172">
        <f t="shared" si="8"/>
        <v>0</v>
      </c>
      <c r="AB39" s="172">
        <f t="shared" si="9"/>
        <v>0</v>
      </c>
      <c r="AC39" s="536">
        <f t="shared" si="10"/>
        <v>0</v>
      </c>
      <c r="AD39" s="535">
        <f t="shared" si="14"/>
        <v>0</v>
      </c>
    </row>
    <row r="40" spans="1:30" x14ac:dyDescent="0.2">
      <c r="A40" s="16">
        <f>+IF((G40+SUM(H40:K40))&gt;0,MAX(A$13:A39)+1,0)</f>
        <v>0</v>
      </c>
      <c r="B40" s="17"/>
      <c r="C40" s="17"/>
      <c r="D40" s="17"/>
      <c r="E40" s="17"/>
      <c r="F40" s="255">
        <f t="shared" si="15"/>
        <v>0</v>
      </c>
      <c r="G40" s="188">
        <f t="shared" si="16"/>
        <v>0</v>
      </c>
      <c r="H40" s="17"/>
      <c r="I40" s="17"/>
      <c r="J40" s="17"/>
      <c r="K40" s="17"/>
      <c r="L40" s="17"/>
      <c r="M40" s="17"/>
      <c r="N40" s="188">
        <f t="shared" si="17"/>
        <v>0</v>
      </c>
      <c r="O40" s="180"/>
      <c r="P40" s="189">
        <f t="shared" si="11"/>
        <v>0</v>
      </c>
      <c r="Q40" s="274">
        <f t="shared" si="0"/>
        <v>0</v>
      </c>
      <c r="R40" s="274">
        <f t="shared" si="1"/>
        <v>0</v>
      </c>
      <c r="S40" s="172">
        <f t="shared" si="2"/>
        <v>0</v>
      </c>
      <c r="T40" s="172">
        <f t="shared" si="3"/>
        <v>0</v>
      </c>
      <c r="U40" s="238">
        <f t="shared" si="4"/>
        <v>0</v>
      </c>
      <c r="V40" s="225">
        <f t="shared" si="12"/>
        <v>0</v>
      </c>
      <c r="W40" s="172">
        <f t="shared" si="5"/>
        <v>0</v>
      </c>
      <c r="X40" s="172">
        <f t="shared" si="6"/>
        <v>0</v>
      </c>
      <c r="Y40" s="525">
        <f t="shared" si="7"/>
        <v>0</v>
      </c>
      <c r="Z40" s="524">
        <f t="shared" si="13"/>
        <v>0</v>
      </c>
      <c r="AA40" s="172">
        <f t="shared" si="8"/>
        <v>0</v>
      </c>
      <c r="AB40" s="172">
        <f t="shared" si="9"/>
        <v>0</v>
      </c>
      <c r="AC40" s="536">
        <f t="shared" si="10"/>
        <v>0</v>
      </c>
      <c r="AD40" s="535">
        <f t="shared" si="14"/>
        <v>0</v>
      </c>
    </row>
    <row r="41" spans="1:30" x14ac:dyDescent="0.2">
      <c r="A41" s="16">
        <f>+IF((G41+SUM(H41:K41))&gt;0,MAX(A$13:A40)+1,0)</f>
        <v>0</v>
      </c>
      <c r="B41" s="17"/>
      <c r="C41" s="17"/>
      <c r="D41" s="17"/>
      <c r="E41" s="17"/>
      <c r="F41" s="255">
        <f t="shared" si="15"/>
        <v>0</v>
      </c>
      <c r="G41" s="188">
        <f t="shared" si="16"/>
        <v>0</v>
      </c>
      <c r="H41" s="17"/>
      <c r="I41" s="17"/>
      <c r="J41" s="17"/>
      <c r="K41" s="17"/>
      <c r="L41" s="17"/>
      <c r="M41" s="17"/>
      <c r="N41" s="188">
        <f t="shared" si="17"/>
        <v>0</v>
      </c>
      <c r="O41" s="180"/>
      <c r="P41" s="189">
        <f t="shared" si="11"/>
        <v>0</v>
      </c>
      <c r="Q41" s="274">
        <f t="shared" si="0"/>
        <v>0</v>
      </c>
      <c r="R41" s="274">
        <f t="shared" si="1"/>
        <v>0</v>
      </c>
      <c r="S41" s="172">
        <f t="shared" si="2"/>
        <v>0</v>
      </c>
      <c r="T41" s="172">
        <f t="shared" si="3"/>
        <v>0</v>
      </c>
      <c r="U41" s="238">
        <f t="shared" si="4"/>
        <v>0</v>
      </c>
      <c r="V41" s="225">
        <f t="shared" si="12"/>
        <v>0</v>
      </c>
      <c r="W41" s="172">
        <f t="shared" si="5"/>
        <v>0</v>
      </c>
      <c r="X41" s="172">
        <f t="shared" si="6"/>
        <v>0</v>
      </c>
      <c r="Y41" s="525">
        <f t="shared" si="7"/>
        <v>0</v>
      </c>
      <c r="Z41" s="524">
        <f t="shared" si="13"/>
        <v>0</v>
      </c>
      <c r="AA41" s="172">
        <f t="shared" si="8"/>
        <v>0</v>
      </c>
      <c r="AB41" s="172">
        <f t="shared" si="9"/>
        <v>0</v>
      </c>
      <c r="AC41" s="536">
        <f t="shared" si="10"/>
        <v>0</v>
      </c>
      <c r="AD41" s="535">
        <f t="shared" si="14"/>
        <v>0</v>
      </c>
    </row>
    <row r="42" spans="1:30" x14ac:dyDescent="0.2">
      <c r="A42" s="16">
        <f>+IF((G42+SUM(H42:K42))&gt;0,MAX(A$13:A41)+1,0)</f>
        <v>0</v>
      </c>
      <c r="B42" s="17"/>
      <c r="C42" s="17"/>
      <c r="D42" s="17"/>
      <c r="E42" s="17"/>
      <c r="F42" s="255">
        <f t="shared" si="15"/>
        <v>0</v>
      </c>
      <c r="G42" s="188">
        <f t="shared" si="16"/>
        <v>0</v>
      </c>
      <c r="H42" s="17"/>
      <c r="I42" s="17"/>
      <c r="J42" s="17"/>
      <c r="K42" s="17"/>
      <c r="L42" s="17"/>
      <c r="M42" s="17"/>
      <c r="N42" s="188">
        <f t="shared" si="17"/>
        <v>0</v>
      </c>
      <c r="O42" s="180"/>
      <c r="P42" s="189">
        <f t="shared" si="11"/>
        <v>0</v>
      </c>
      <c r="Q42" s="274">
        <f t="shared" si="0"/>
        <v>0</v>
      </c>
      <c r="R42" s="274">
        <f t="shared" si="1"/>
        <v>0</v>
      </c>
      <c r="S42" s="172">
        <f t="shared" si="2"/>
        <v>0</v>
      </c>
      <c r="T42" s="172">
        <f t="shared" si="3"/>
        <v>0</v>
      </c>
      <c r="U42" s="238">
        <f t="shared" si="4"/>
        <v>0</v>
      </c>
      <c r="V42" s="225">
        <f t="shared" si="12"/>
        <v>0</v>
      </c>
      <c r="W42" s="172">
        <f t="shared" si="5"/>
        <v>0</v>
      </c>
      <c r="X42" s="172">
        <f t="shared" si="6"/>
        <v>0</v>
      </c>
      <c r="Y42" s="525">
        <f t="shared" si="7"/>
        <v>0</v>
      </c>
      <c r="Z42" s="524">
        <f t="shared" si="13"/>
        <v>0</v>
      </c>
      <c r="AA42" s="172">
        <f t="shared" si="8"/>
        <v>0</v>
      </c>
      <c r="AB42" s="172">
        <f t="shared" si="9"/>
        <v>0</v>
      </c>
      <c r="AC42" s="536">
        <f t="shared" si="10"/>
        <v>0</v>
      </c>
      <c r="AD42" s="535">
        <f t="shared" si="14"/>
        <v>0</v>
      </c>
    </row>
    <row r="43" spans="1:30" x14ac:dyDescent="0.2">
      <c r="A43" s="16">
        <f>+IF((G43+SUM(H43:K43))&gt;0,MAX(A$13:A42)+1,0)</f>
        <v>0</v>
      </c>
      <c r="B43" s="17"/>
      <c r="C43" s="17"/>
      <c r="D43" s="17"/>
      <c r="E43" s="17"/>
      <c r="F43" s="255">
        <f t="shared" si="15"/>
        <v>0</v>
      </c>
      <c r="G43" s="188">
        <f t="shared" si="16"/>
        <v>0</v>
      </c>
      <c r="H43" s="17"/>
      <c r="I43" s="17"/>
      <c r="J43" s="17"/>
      <c r="K43" s="17"/>
      <c r="L43" s="17"/>
      <c r="M43" s="17"/>
      <c r="N43" s="188">
        <f t="shared" si="17"/>
        <v>0</v>
      </c>
      <c r="O43" s="180"/>
      <c r="P43" s="189">
        <f t="shared" si="11"/>
        <v>0</v>
      </c>
      <c r="Q43" s="274">
        <f t="shared" si="0"/>
        <v>0</v>
      </c>
      <c r="R43" s="274">
        <f t="shared" si="1"/>
        <v>0</v>
      </c>
      <c r="S43" s="172">
        <f t="shared" si="2"/>
        <v>0</v>
      </c>
      <c r="T43" s="172">
        <f t="shared" si="3"/>
        <v>0</v>
      </c>
      <c r="U43" s="238">
        <f t="shared" si="4"/>
        <v>0</v>
      </c>
      <c r="V43" s="225">
        <f t="shared" si="12"/>
        <v>0</v>
      </c>
      <c r="W43" s="172">
        <f t="shared" si="5"/>
        <v>0</v>
      </c>
      <c r="X43" s="172">
        <f t="shared" si="6"/>
        <v>0</v>
      </c>
      <c r="Y43" s="525">
        <f t="shared" si="7"/>
        <v>0</v>
      </c>
      <c r="Z43" s="524">
        <f t="shared" si="13"/>
        <v>0</v>
      </c>
      <c r="AA43" s="172">
        <f t="shared" si="8"/>
        <v>0</v>
      </c>
      <c r="AB43" s="172">
        <f t="shared" si="9"/>
        <v>0</v>
      </c>
      <c r="AC43" s="536">
        <f t="shared" si="10"/>
        <v>0</v>
      </c>
      <c r="AD43" s="535">
        <f t="shared" si="14"/>
        <v>0</v>
      </c>
    </row>
    <row r="44" spans="1:30" x14ac:dyDescent="0.2">
      <c r="A44" s="16">
        <f>+IF((G44+SUM(H44:K44))&gt;0,MAX(A$13:A43)+1,0)</f>
        <v>0</v>
      </c>
      <c r="B44" s="17"/>
      <c r="C44" s="17"/>
      <c r="D44" s="17"/>
      <c r="E44" s="17"/>
      <c r="F44" s="255">
        <f t="shared" si="15"/>
        <v>0</v>
      </c>
      <c r="G44" s="188">
        <f t="shared" si="16"/>
        <v>0</v>
      </c>
      <c r="H44" s="17"/>
      <c r="I44" s="17"/>
      <c r="J44" s="17"/>
      <c r="K44" s="17"/>
      <c r="L44" s="17"/>
      <c r="M44" s="17"/>
      <c r="N44" s="188">
        <f t="shared" si="17"/>
        <v>0</v>
      </c>
      <c r="O44" s="180"/>
      <c r="P44" s="189">
        <f t="shared" si="11"/>
        <v>0</v>
      </c>
      <c r="Q44" s="274">
        <f t="shared" si="0"/>
        <v>0</v>
      </c>
      <c r="R44" s="274">
        <f t="shared" si="1"/>
        <v>0</v>
      </c>
      <c r="S44" s="172">
        <f t="shared" si="2"/>
        <v>0</v>
      </c>
      <c r="T44" s="172">
        <f t="shared" si="3"/>
        <v>0</v>
      </c>
      <c r="U44" s="238">
        <f t="shared" si="4"/>
        <v>0</v>
      </c>
      <c r="V44" s="225">
        <f t="shared" si="12"/>
        <v>0</v>
      </c>
      <c r="W44" s="172">
        <f t="shared" si="5"/>
        <v>0</v>
      </c>
      <c r="X44" s="172">
        <f t="shared" si="6"/>
        <v>0</v>
      </c>
      <c r="Y44" s="525">
        <f t="shared" si="7"/>
        <v>0</v>
      </c>
      <c r="Z44" s="524">
        <f t="shared" si="13"/>
        <v>0</v>
      </c>
      <c r="AA44" s="172">
        <f t="shared" si="8"/>
        <v>0</v>
      </c>
      <c r="AB44" s="172">
        <f t="shared" si="9"/>
        <v>0</v>
      </c>
      <c r="AC44" s="536">
        <f t="shared" si="10"/>
        <v>0</v>
      </c>
      <c r="AD44" s="535">
        <f t="shared" si="14"/>
        <v>0</v>
      </c>
    </row>
    <row r="45" spans="1:30" x14ac:dyDescent="0.2">
      <c r="A45" s="16">
        <f>+IF((G45+SUM(H45:K45))&gt;0,MAX(A$13:A44)+1,0)</f>
        <v>0</v>
      </c>
      <c r="B45" s="17"/>
      <c r="C45" s="17"/>
      <c r="D45" s="17"/>
      <c r="E45" s="17"/>
      <c r="F45" s="255">
        <f t="shared" si="15"/>
        <v>0</v>
      </c>
      <c r="G45" s="188">
        <f t="shared" si="16"/>
        <v>0</v>
      </c>
      <c r="H45" s="17"/>
      <c r="I45" s="17"/>
      <c r="J45" s="17"/>
      <c r="K45" s="17"/>
      <c r="L45" s="17"/>
      <c r="M45" s="17"/>
      <c r="N45" s="188">
        <f t="shared" si="17"/>
        <v>0</v>
      </c>
      <c r="O45" s="180"/>
      <c r="P45" s="189">
        <f t="shared" si="11"/>
        <v>0</v>
      </c>
      <c r="Q45" s="274">
        <f t="shared" si="0"/>
        <v>0</v>
      </c>
      <c r="R45" s="274">
        <f t="shared" si="1"/>
        <v>0</v>
      </c>
      <c r="S45" s="172">
        <f t="shared" si="2"/>
        <v>0</v>
      </c>
      <c r="T45" s="172">
        <f t="shared" si="3"/>
        <v>0</v>
      </c>
      <c r="U45" s="238">
        <f t="shared" si="4"/>
        <v>0</v>
      </c>
      <c r="V45" s="225">
        <f t="shared" si="12"/>
        <v>0</v>
      </c>
      <c r="W45" s="172">
        <f t="shared" si="5"/>
        <v>0</v>
      </c>
      <c r="X45" s="172">
        <f t="shared" si="6"/>
        <v>0</v>
      </c>
      <c r="Y45" s="525">
        <f t="shared" si="7"/>
        <v>0</v>
      </c>
      <c r="Z45" s="524">
        <f t="shared" si="13"/>
        <v>0</v>
      </c>
      <c r="AA45" s="172">
        <f t="shared" si="8"/>
        <v>0</v>
      </c>
      <c r="AB45" s="172">
        <f t="shared" si="9"/>
        <v>0</v>
      </c>
      <c r="AC45" s="536">
        <f t="shared" si="10"/>
        <v>0</v>
      </c>
      <c r="AD45" s="535">
        <f t="shared" si="14"/>
        <v>0</v>
      </c>
    </row>
    <row r="46" spans="1:30" x14ac:dyDescent="0.2">
      <c r="A46" s="16">
        <f>+IF((G46+SUM(H46:K46))&gt;0,MAX(A$13:A45)+1,0)</f>
        <v>0</v>
      </c>
      <c r="B46" s="17"/>
      <c r="C46" s="17"/>
      <c r="D46" s="17"/>
      <c r="E46" s="17"/>
      <c r="F46" s="255">
        <f t="shared" si="15"/>
        <v>0</v>
      </c>
      <c r="G46" s="188">
        <f t="shared" si="16"/>
        <v>0</v>
      </c>
      <c r="H46" s="17"/>
      <c r="I46" s="17"/>
      <c r="J46" s="17"/>
      <c r="K46" s="17"/>
      <c r="L46" s="17"/>
      <c r="M46" s="17"/>
      <c r="N46" s="188">
        <f t="shared" si="17"/>
        <v>0</v>
      </c>
      <c r="O46" s="180"/>
      <c r="P46" s="189">
        <f t="shared" si="11"/>
        <v>0</v>
      </c>
      <c r="Q46" s="274">
        <f t="shared" ref="Q46:Q77" si="18">+N46*(C46+H46-I46)</f>
        <v>0</v>
      </c>
      <c r="R46" s="274">
        <f t="shared" ref="R46:R77" si="19">+N46*D46+N46*E46*0.8+(J46-K46)*N46</f>
        <v>0</v>
      </c>
      <c r="S46" s="172">
        <f t="shared" ref="S46:S77" si="20">+P46*C46</f>
        <v>0</v>
      </c>
      <c r="T46" s="172">
        <f t="shared" ref="T46:T77" si="21">+P46*(D46+E46)</f>
        <v>0</v>
      </c>
      <c r="U46" s="238">
        <f t="shared" ref="U46:U77" si="22">(P46-$S$6)/$S$7*(C46+D46+E46)*$Y$8</f>
        <v>0</v>
      </c>
      <c r="V46" s="225">
        <f t="shared" si="12"/>
        <v>0</v>
      </c>
      <c r="W46" s="172">
        <f t="shared" ref="W46:W77" si="23">+P46*H46</f>
        <v>0</v>
      </c>
      <c r="X46" s="172">
        <f t="shared" ref="X46:X77" si="24">+P46*J46</f>
        <v>0</v>
      </c>
      <c r="Y46" s="525">
        <f t="shared" ref="Y46:Y77" si="25">+IFERROR((P46-$S$6)/$S$7*(H46+J46)*$Y$8,0)</f>
        <v>0</v>
      </c>
      <c r="Z46" s="524">
        <f t="shared" si="13"/>
        <v>0</v>
      </c>
      <c r="AA46" s="172">
        <f t="shared" ref="AA46:AA77" si="26">+P46*I46</f>
        <v>0</v>
      </c>
      <c r="AB46" s="172">
        <f t="shared" ref="AB46:AB77" si="27">+P46*K46</f>
        <v>0</v>
      </c>
      <c r="AC46" s="536">
        <f t="shared" ref="AC46:AC77" si="28">+(P46-$S$6)/$S$7*(I46+K46)*$Y$8</f>
        <v>0</v>
      </c>
      <c r="AD46" s="535">
        <f t="shared" si="14"/>
        <v>0</v>
      </c>
    </row>
    <row r="47" spans="1:30" x14ac:dyDescent="0.2">
      <c r="A47" s="16">
        <f>+IF((G47+SUM(H47:K47))&gt;0,MAX(A$13:A46)+1,0)</f>
        <v>0</v>
      </c>
      <c r="B47" s="17"/>
      <c r="C47" s="17"/>
      <c r="D47" s="17"/>
      <c r="E47" s="17"/>
      <c r="F47" s="255">
        <f t="shared" si="15"/>
        <v>0</v>
      </c>
      <c r="G47" s="188">
        <f t="shared" si="16"/>
        <v>0</v>
      </c>
      <c r="H47" s="17"/>
      <c r="I47" s="17"/>
      <c r="J47" s="17"/>
      <c r="K47" s="17"/>
      <c r="L47" s="17"/>
      <c r="M47" s="17"/>
      <c r="N47" s="188">
        <f t="shared" si="17"/>
        <v>0</v>
      </c>
      <c r="O47" s="180"/>
      <c r="P47" s="189">
        <f t="shared" si="11"/>
        <v>0</v>
      </c>
      <c r="Q47" s="274">
        <f t="shared" si="18"/>
        <v>0</v>
      </c>
      <c r="R47" s="274">
        <f t="shared" si="19"/>
        <v>0</v>
      </c>
      <c r="S47" s="172">
        <f t="shared" si="20"/>
        <v>0</v>
      </c>
      <c r="T47" s="172">
        <f t="shared" si="21"/>
        <v>0</v>
      </c>
      <c r="U47" s="238">
        <f t="shared" si="22"/>
        <v>0</v>
      </c>
      <c r="V47" s="225">
        <f t="shared" si="12"/>
        <v>0</v>
      </c>
      <c r="W47" s="172">
        <f t="shared" si="23"/>
        <v>0</v>
      </c>
      <c r="X47" s="172">
        <f t="shared" si="24"/>
        <v>0</v>
      </c>
      <c r="Y47" s="525">
        <f t="shared" si="25"/>
        <v>0</v>
      </c>
      <c r="Z47" s="524">
        <f t="shared" si="13"/>
        <v>0</v>
      </c>
      <c r="AA47" s="172">
        <f t="shared" si="26"/>
        <v>0</v>
      </c>
      <c r="AB47" s="172">
        <f t="shared" si="27"/>
        <v>0</v>
      </c>
      <c r="AC47" s="536">
        <f t="shared" si="28"/>
        <v>0</v>
      </c>
      <c r="AD47" s="535">
        <f t="shared" si="14"/>
        <v>0</v>
      </c>
    </row>
    <row r="48" spans="1:30" x14ac:dyDescent="0.2">
      <c r="A48" s="16">
        <f>+IF((G48+SUM(H48:K48))&gt;0,MAX(A$13:A47)+1,0)</f>
        <v>0</v>
      </c>
      <c r="B48" s="17"/>
      <c r="C48" s="17"/>
      <c r="D48" s="17"/>
      <c r="E48" s="17"/>
      <c r="F48" s="255">
        <f t="shared" si="15"/>
        <v>0</v>
      </c>
      <c r="G48" s="188">
        <f t="shared" si="16"/>
        <v>0</v>
      </c>
      <c r="H48" s="17"/>
      <c r="I48" s="17"/>
      <c r="J48" s="17"/>
      <c r="K48" s="17"/>
      <c r="L48" s="17"/>
      <c r="M48" s="17"/>
      <c r="N48" s="188">
        <f t="shared" si="17"/>
        <v>0</v>
      </c>
      <c r="O48" s="180"/>
      <c r="P48" s="189">
        <f t="shared" si="11"/>
        <v>0</v>
      </c>
      <c r="Q48" s="274">
        <f t="shared" si="18"/>
        <v>0</v>
      </c>
      <c r="R48" s="274">
        <f t="shared" si="19"/>
        <v>0</v>
      </c>
      <c r="S48" s="172">
        <f t="shared" si="20"/>
        <v>0</v>
      </c>
      <c r="T48" s="172">
        <f t="shared" si="21"/>
        <v>0</v>
      </c>
      <c r="U48" s="238">
        <f t="shared" si="22"/>
        <v>0</v>
      </c>
      <c r="V48" s="225">
        <f t="shared" si="12"/>
        <v>0</v>
      </c>
      <c r="W48" s="172">
        <f t="shared" si="23"/>
        <v>0</v>
      </c>
      <c r="X48" s="172">
        <f t="shared" si="24"/>
        <v>0</v>
      </c>
      <c r="Y48" s="525">
        <f t="shared" si="25"/>
        <v>0</v>
      </c>
      <c r="Z48" s="524">
        <f t="shared" si="13"/>
        <v>0</v>
      </c>
      <c r="AA48" s="172">
        <f t="shared" si="26"/>
        <v>0</v>
      </c>
      <c r="AB48" s="172">
        <f t="shared" si="27"/>
        <v>0</v>
      </c>
      <c r="AC48" s="536">
        <f t="shared" si="28"/>
        <v>0</v>
      </c>
      <c r="AD48" s="535">
        <f t="shared" si="14"/>
        <v>0</v>
      </c>
    </row>
    <row r="49" spans="1:30" x14ac:dyDescent="0.2">
      <c r="A49" s="16">
        <f>+IF((G49+SUM(H49:K49))&gt;0,MAX(A$13:A48)+1,0)</f>
        <v>0</v>
      </c>
      <c r="B49" s="17"/>
      <c r="C49" s="17"/>
      <c r="D49" s="17"/>
      <c r="E49" s="17"/>
      <c r="F49" s="255">
        <f t="shared" si="15"/>
        <v>0</v>
      </c>
      <c r="G49" s="188">
        <f t="shared" si="16"/>
        <v>0</v>
      </c>
      <c r="H49" s="17"/>
      <c r="I49" s="17"/>
      <c r="J49" s="17"/>
      <c r="K49" s="17"/>
      <c r="L49" s="17"/>
      <c r="M49" s="17"/>
      <c r="N49" s="188">
        <f t="shared" si="17"/>
        <v>0</v>
      </c>
      <c r="O49" s="180"/>
      <c r="P49" s="189">
        <f t="shared" si="11"/>
        <v>0</v>
      </c>
      <c r="Q49" s="274">
        <f t="shared" si="18"/>
        <v>0</v>
      </c>
      <c r="R49" s="274">
        <f t="shared" si="19"/>
        <v>0</v>
      </c>
      <c r="S49" s="172">
        <f t="shared" si="20"/>
        <v>0</v>
      </c>
      <c r="T49" s="172">
        <f t="shared" si="21"/>
        <v>0</v>
      </c>
      <c r="U49" s="238">
        <f t="shared" si="22"/>
        <v>0</v>
      </c>
      <c r="V49" s="225">
        <f t="shared" si="12"/>
        <v>0</v>
      </c>
      <c r="W49" s="172">
        <f t="shared" si="23"/>
        <v>0</v>
      </c>
      <c r="X49" s="172">
        <f t="shared" si="24"/>
        <v>0</v>
      </c>
      <c r="Y49" s="525">
        <f t="shared" si="25"/>
        <v>0</v>
      </c>
      <c r="Z49" s="524">
        <f t="shared" si="13"/>
        <v>0</v>
      </c>
      <c r="AA49" s="172">
        <f t="shared" si="26"/>
        <v>0</v>
      </c>
      <c r="AB49" s="172">
        <f t="shared" si="27"/>
        <v>0</v>
      </c>
      <c r="AC49" s="536">
        <f t="shared" si="28"/>
        <v>0</v>
      </c>
      <c r="AD49" s="535">
        <f t="shared" si="14"/>
        <v>0</v>
      </c>
    </row>
    <row r="50" spans="1:30" x14ac:dyDescent="0.2">
      <c r="A50" s="16">
        <f>+IF((G50+SUM(H50:K50))&gt;0,MAX(A$13:A49)+1,0)</f>
        <v>0</v>
      </c>
      <c r="B50" s="17"/>
      <c r="C50" s="17"/>
      <c r="D50" s="17"/>
      <c r="E50" s="17"/>
      <c r="F50" s="255">
        <f t="shared" si="15"/>
        <v>0</v>
      </c>
      <c r="G50" s="188">
        <f t="shared" si="16"/>
        <v>0</v>
      </c>
      <c r="H50" s="17"/>
      <c r="I50" s="17"/>
      <c r="J50" s="17"/>
      <c r="K50" s="17"/>
      <c r="L50" s="17"/>
      <c r="M50" s="17"/>
      <c r="N50" s="188">
        <f t="shared" si="17"/>
        <v>0</v>
      </c>
      <c r="O50" s="180"/>
      <c r="P50" s="189">
        <f t="shared" si="11"/>
        <v>0</v>
      </c>
      <c r="Q50" s="274">
        <f t="shared" si="18"/>
        <v>0</v>
      </c>
      <c r="R50" s="274">
        <f t="shared" si="19"/>
        <v>0</v>
      </c>
      <c r="S50" s="172">
        <f t="shared" si="20"/>
        <v>0</v>
      </c>
      <c r="T50" s="172">
        <f t="shared" si="21"/>
        <v>0</v>
      </c>
      <c r="U50" s="238">
        <f t="shared" si="22"/>
        <v>0</v>
      </c>
      <c r="V50" s="225">
        <f t="shared" si="12"/>
        <v>0</v>
      </c>
      <c r="W50" s="172">
        <f t="shared" si="23"/>
        <v>0</v>
      </c>
      <c r="X50" s="172">
        <f t="shared" si="24"/>
        <v>0</v>
      </c>
      <c r="Y50" s="525">
        <f t="shared" si="25"/>
        <v>0</v>
      </c>
      <c r="Z50" s="524">
        <f t="shared" si="13"/>
        <v>0</v>
      </c>
      <c r="AA50" s="172">
        <f t="shared" si="26"/>
        <v>0</v>
      </c>
      <c r="AB50" s="172">
        <f t="shared" si="27"/>
        <v>0</v>
      </c>
      <c r="AC50" s="536">
        <f t="shared" si="28"/>
        <v>0</v>
      </c>
      <c r="AD50" s="535">
        <f t="shared" si="14"/>
        <v>0</v>
      </c>
    </row>
    <row r="51" spans="1:30" x14ac:dyDescent="0.2">
      <c r="A51" s="16">
        <f>+IF((G51+SUM(H51:K51))&gt;0,MAX(A$13:A50)+1,0)</f>
        <v>0</v>
      </c>
      <c r="B51" s="17"/>
      <c r="C51" s="17"/>
      <c r="D51" s="17"/>
      <c r="E51" s="17"/>
      <c r="F51" s="255">
        <f t="shared" si="15"/>
        <v>0</v>
      </c>
      <c r="G51" s="188">
        <f t="shared" si="16"/>
        <v>0</v>
      </c>
      <c r="H51" s="17"/>
      <c r="I51" s="17"/>
      <c r="J51" s="17"/>
      <c r="K51" s="17"/>
      <c r="L51" s="17"/>
      <c r="M51" s="17"/>
      <c r="N51" s="188">
        <f t="shared" si="17"/>
        <v>0</v>
      </c>
      <c r="O51" s="180"/>
      <c r="P51" s="189">
        <f t="shared" si="11"/>
        <v>0</v>
      </c>
      <c r="Q51" s="274">
        <f t="shared" si="18"/>
        <v>0</v>
      </c>
      <c r="R51" s="274">
        <f t="shared" si="19"/>
        <v>0</v>
      </c>
      <c r="S51" s="172">
        <f t="shared" si="20"/>
        <v>0</v>
      </c>
      <c r="T51" s="172">
        <f t="shared" si="21"/>
        <v>0</v>
      </c>
      <c r="U51" s="238">
        <f t="shared" si="22"/>
        <v>0</v>
      </c>
      <c r="V51" s="225">
        <f t="shared" si="12"/>
        <v>0</v>
      </c>
      <c r="W51" s="172">
        <f t="shared" si="23"/>
        <v>0</v>
      </c>
      <c r="X51" s="172">
        <f t="shared" si="24"/>
        <v>0</v>
      </c>
      <c r="Y51" s="525">
        <f t="shared" si="25"/>
        <v>0</v>
      </c>
      <c r="Z51" s="524">
        <f t="shared" si="13"/>
        <v>0</v>
      </c>
      <c r="AA51" s="172">
        <f t="shared" si="26"/>
        <v>0</v>
      </c>
      <c r="AB51" s="172">
        <f t="shared" si="27"/>
        <v>0</v>
      </c>
      <c r="AC51" s="536">
        <f t="shared" si="28"/>
        <v>0</v>
      </c>
      <c r="AD51" s="535">
        <f t="shared" si="14"/>
        <v>0</v>
      </c>
    </row>
    <row r="52" spans="1:30" x14ac:dyDescent="0.2">
      <c r="A52" s="16">
        <f>+IF((G52+SUM(H52:K52))&gt;0,MAX(A$13:A51)+1,0)</f>
        <v>0</v>
      </c>
      <c r="B52" s="17"/>
      <c r="C52" s="17"/>
      <c r="D52" s="17"/>
      <c r="E52" s="17"/>
      <c r="F52" s="255">
        <f t="shared" si="15"/>
        <v>0</v>
      </c>
      <c r="G52" s="188">
        <f t="shared" si="16"/>
        <v>0</v>
      </c>
      <c r="H52" s="17"/>
      <c r="I52" s="17"/>
      <c r="J52" s="17"/>
      <c r="K52" s="17"/>
      <c r="L52" s="17"/>
      <c r="M52" s="17"/>
      <c r="N52" s="188">
        <f t="shared" si="17"/>
        <v>0</v>
      </c>
      <c r="O52" s="180"/>
      <c r="P52" s="189">
        <f t="shared" si="11"/>
        <v>0</v>
      </c>
      <c r="Q52" s="274">
        <f t="shared" si="18"/>
        <v>0</v>
      </c>
      <c r="R52" s="274">
        <f t="shared" si="19"/>
        <v>0</v>
      </c>
      <c r="S52" s="172">
        <f t="shared" si="20"/>
        <v>0</v>
      </c>
      <c r="T52" s="172">
        <f t="shared" si="21"/>
        <v>0</v>
      </c>
      <c r="U52" s="238">
        <f t="shared" si="22"/>
        <v>0</v>
      </c>
      <c r="V52" s="225">
        <f t="shared" si="12"/>
        <v>0</v>
      </c>
      <c r="W52" s="172">
        <f t="shared" si="23"/>
        <v>0</v>
      </c>
      <c r="X52" s="172">
        <f t="shared" si="24"/>
        <v>0</v>
      </c>
      <c r="Y52" s="525">
        <f t="shared" si="25"/>
        <v>0</v>
      </c>
      <c r="Z52" s="524">
        <f t="shared" si="13"/>
        <v>0</v>
      </c>
      <c r="AA52" s="172">
        <f t="shared" si="26"/>
        <v>0</v>
      </c>
      <c r="AB52" s="172">
        <f t="shared" si="27"/>
        <v>0</v>
      </c>
      <c r="AC52" s="536">
        <f t="shared" si="28"/>
        <v>0</v>
      </c>
      <c r="AD52" s="535">
        <f t="shared" si="14"/>
        <v>0</v>
      </c>
    </row>
    <row r="53" spans="1:30" x14ac:dyDescent="0.2">
      <c r="A53" s="16">
        <f>+IF((G53+SUM(H53:K53))&gt;0,MAX(A$13:A52)+1,0)</f>
        <v>0</v>
      </c>
      <c r="B53" s="17"/>
      <c r="C53" s="17"/>
      <c r="D53" s="17"/>
      <c r="E53" s="17"/>
      <c r="F53" s="255">
        <f t="shared" si="15"/>
        <v>0</v>
      </c>
      <c r="G53" s="188">
        <f t="shared" si="16"/>
        <v>0</v>
      </c>
      <c r="H53" s="17"/>
      <c r="I53" s="17"/>
      <c r="J53" s="17"/>
      <c r="K53" s="17"/>
      <c r="L53" s="17"/>
      <c r="M53" s="17"/>
      <c r="N53" s="188">
        <f t="shared" si="17"/>
        <v>0</v>
      </c>
      <c r="O53" s="180"/>
      <c r="P53" s="189">
        <f t="shared" si="11"/>
        <v>0</v>
      </c>
      <c r="Q53" s="274">
        <f t="shared" si="18"/>
        <v>0</v>
      </c>
      <c r="R53" s="274">
        <f t="shared" si="19"/>
        <v>0</v>
      </c>
      <c r="S53" s="172">
        <f t="shared" si="20"/>
        <v>0</v>
      </c>
      <c r="T53" s="172">
        <f t="shared" si="21"/>
        <v>0</v>
      </c>
      <c r="U53" s="238">
        <f t="shared" si="22"/>
        <v>0</v>
      </c>
      <c r="V53" s="225">
        <f t="shared" si="12"/>
        <v>0</v>
      </c>
      <c r="W53" s="172">
        <f t="shared" si="23"/>
        <v>0</v>
      </c>
      <c r="X53" s="172">
        <f t="shared" si="24"/>
        <v>0</v>
      </c>
      <c r="Y53" s="525">
        <f t="shared" si="25"/>
        <v>0</v>
      </c>
      <c r="Z53" s="524">
        <f t="shared" si="13"/>
        <v>0</v>
      </c>
      <c r="AA53" s="172">
        <f t="shared" si="26"/>
        <v>0</v>
      </c>
      <c r="AB53" s="172">
        <f t="shared" si="27"/>
        <v>0</v>
      </c>
      <c r="AC53" s="536">
        <f t="shared" si="28"/>
        <v>0</v>
      </c>
      <c r="AD53" s="535">
        <f t="shared" si="14"/>
        <v>0</v>
      </c>
    </row>
    <row r="54" spans="1:30" x14ac:dyDescent="0.2">
      <c r="A54" s="16">
        <f>+IF((G54+SUM(H54:K54))&gt;0,MAX(A$13:A53)+1,0)</f>
        <v>0</v>
      </c>
      <c r="B54" s="17"/>
      <c r="C54" s="17"/>
      <c r="D54" s="17"/>
      <c r="E54" s="17"/>
      <c r="F54" s="255">
        <f t="shared" si="15"/>
        <v>0</v>
      </c>
      <c r="G54" s="188">
        <f t="shared" si="16"/>
        <v>0</v>
      </c>
      <c r="H54" s="17"/>
      <c r="I54" s="17"/>
      <c r="J54" s="17"/>
      <c r="K54" s="17"/>
      <c r="L54" s="17"/>
      <c r="M54" s="17"/>
      <c r="N54" s="188">
        <f t="shared" si="17"/>
        <v>0</v>
      </c>
      <c r="O54" s="180"/>
      <c r="P54" s="189">
        <f t="shared" si="11"/>
        <v>0</v>
      </c>
      <c r="Q54" s="274">
        <f t="shared" si="18"/>
        <v>0</v>
      </c>
      <c r="R54" s="274">
        <f t="shared" si="19"/>
        <v>0</v>
      </c>
      <c r="S54" s="172">
        <f t="shared" si="20"/>
        <v>0</v>
      </c>
      <c r="T54" s="172">
        <f t="shared" si="21"/>
        <v>0</v>
      </c>
      <c r="U54" s="238">
        <f t="shared" si="22"/>
        <v>0</v>
      </c>
      <c r="V54" s="225">
        <f t="shared" si="12"/>
        <v>0</v>
      </c>
      <c r="W54" s="172">
        <f t="shared" si="23"/>
        <v>0</v>
      </c>
      <c r="X54" s="172">
        <f t="shared" si="24"/>
        <v>0</v>
      </c>
      <c r="Y54" s="525">
        <f t="shared" si="25"/>
        <v>0</v>
      </c>
      <c r="Z54" s="524">
        <f t="shared" si="13"/>
        <v>0</v>
      </c>
      <c r="AA54" s="172">
        <f t="shared" si="26"/>
        <v>0</v>
      </c>
      <c r="AB54" s="172">
        <f t="shared" si="27"/>
        <v>0</v>
      </c>
      <c r="AC54" s="536">
        <f t="shared" si="28"/>
        <v>0</v>
      </c>
      <c r="AD54" s="535">
        <f t="shared" si="14"/>
        <v>0</v>
      </c>
    </row>
    <row r="55" spans="1:30" x14ac:dyDescent="0.2">
      <c r="A55" s="16">
        <f>+IF((G55+SUM(H55:K55))&gt;0,MAX(A$13:A54)+1,0)</f>
        <v>0</v>
      </c>
      <c r="B55" s="17"/>
      <c r="C55" s="17"/>
      <c r="D55" s="17"/>
      <c r="E55" s="17"/>
      <c r="F55" s="255">
        <f t="shared" si="15"/>
        <v>0</v>
      </c>
      <c r="G55" s="188">
        <f t="shared" si="16"/>
        <v>0</v>
      </c>
      <c r="H55" s="17"/>
      <c r="I55" s="17"/>
      <c r="J55" s="17"/>
      <c r="K55" s="17"/>
      <c r="L55" s="17"/>
      <c r="M55" s="17"/>
      <c r="N55" s="188">
        <f t="shared" si="17"/>
        <v>0</v>
      </c>
      <c r="O55" s="180"/>
      <c r="P55" s="189">
        <f t="shared" si="11"/>
        <v>0</v>
      </c>
      <c r="Q55" s="274">
        <f t="shared" si="18"/>
        <v>0</v>
      </c>
      <c r="R55" s="274">
        <f t="shared" si="19"/>
        <v>0</v>
      </c>
      <c r="S55" s="172">
        <f t="shared" si="20"/>
        <v>0</v>
      </c>
      <c r="T55" s="172">
        <f t="shared" si="21"/>
        <v>0</v>
      </c>
      <c r="U55" s="238">
        <f t="shared" si="22"/>
        <v>0</v>
      </c>
      <c r="V55" s="225">
        <f t="shared" si="12"/>
        <v>0</v>
      </c>
      <c r="W55" s="172">
        <f t="shared" si="23"/>
        <v>0</v>
      </c>
      <c r="X55" s="172">
        <f t="shared" si="24"/>
        <v>0</v>
      </c>
      <c r="Y55" s="525">
        <f t="shared" si="25"/>
        <v>0</v>
      </c>
      <c r="Z55" s="524">
        <f t="shared" si="13"/>
        <v>0</v>
      </c>
      <c r="AA55" s="172">
        <f t="shared" si="26"/>
        <v>0</v>
      </c>
      <c r="AB55" s="172">
        <f t="shared" si="27"/>
        <v>0</v>
      </c>
      <c r="AC55" s="536">
        <f t="shared" si="28"/>
        <v>0</v>
      </c>
      <c r="AD55" s="535">
        <f t="shared" si="14"/>
        <v>0</v>
      </c>
    </row>
    <row r="56" spans="1:30" x14ac:dyDescent="0.2">
      <c r="A56" s="16">
        <f>+IF((G56+SUM(H56:K56))&gt;0,MAX(A$13:A55)+1,0)</f>
        <v>0</v>
      </c>
      <c r="B56" s="17"/>
      <c r="C56" s="17"/>
      <c r="D56" s="17"/>
      <c r="E56" s="17"/>
      <c r="F56" s="255">
        <f t="shared" si="15"/>
        <v>0</v>
      </c>
      <c r="G56" s="188">
        <f t="shared" si="16"/>
        <v>0</v>
      </c>
      <c r="H56" s="17"/>
      <c r="I56" s="17"/>
      <c r="J56" s="17"/>
      <c r="K56" s="17"/>
      <c r="L56" s="17"/>
      <c r="M56" s="17"/>
      <c r="N56" s="188">
        <f t="shared" si="17"/>
        <v>0</v>
      </c>
      <c r="O56" s="180"/>
      <c r="P56" s="189">
        <f t="shared" si="11"/>
        <v>0</v>
      </c>
      <c r="Q56" s="274">
        <f t="shared" si="18"/>
        <v>0</v>
      </c>
      <c r="R56" s="274">
        <f t="shared" si="19"/>
        <v>0</v>
      </c>
      <c r="S56" s="172">
        <f t="shared" si="20"/>
        <v>0</v>
      </c>
      <c r="T56" s="172">
        <f t="shared" si="21"/>
        <v>0</v>
      </c>
      <c r="U56" s="238">
        <f t="shared" si="22"/>
        <v>0</v>
      </c>
      <c r="V56" s="225">
        <f t="shared" si="12"/>
        <v>0</v>
      </c>
      <c r="W56" s="172">
        <f t="shared" si="23"/>
        <v>0</v>
      </c>
      <c r="X56" s="172">
        <f t="shared" si="24"/>
        <v>0</v>
      </c>
      <c r="Y56" s="525">
        <f t="shared" si="25"/>
        <v>0</v>
      </c>
      <c r="Z56" s="524">
        <f t="shared" si="13"/>
        <v>0</v>
      </c>
      <c r="AA56" s="172">
        <f t="shared" si="26"/>
        <v>0</v>
      </c>
      <c r="AB56" s="172">
        <f t="shared" si="27"/>
        <v>0</v>
      </c>
      <c r="AC56" s="536">
        <f t="shared" si="28"/>
        <v>0</v>
      </c>
      <c r="AD56" s="535">
        <f t="shared" si="14"/>
        <v>0</v>
      </c>
    </row>
    <row r="57" spans="1:30" x14ac:dyDescent="0.2">
      <c r="A57" s="16">
        <f>+IF((G57+SUM(H57:K57))&gt;0,MAX(A$13:A56)+1,0)</f>
        <v>0</v>
      </c>
      <c r="B57" s="17"/>
      <c r="C57" s="17"/>
      <c r="D57" s="17"/>
      <c r="E57" s="17"/>
      <c r="F57" s="255">
        <f t="shared" si="15"/>
        <v>0</v>
      </c>
      <c r="G57" s="188">
        <f t="shared" si="16"/>
        <v>0</v>
      </c>
      <c r="H57" s="17"/>
      <c r="I57" s="17"/>
      <c r="J57" s="17"/>
      <c r="K57" s="17"/>
      <c r="L57" s="17"/>
      <c r="M57" s="17"/>
      <c r="N57" s="188">
        <f t="shared" si="17"/>
        <v>0</v>
      </c>
      <c r="O57" s="180"/>
      <c r="P57" s="189">
        <f t="shared" si="11"/>
        <v>0</v>
      </c>
      <c r="Q57" s="274">
        <f t="shared" si="18"/>
        <v>0</v>
      </c>
      <c r="R57" s="274">
        <f t="shared" si="19"/>
        <v>0</v>
      </c>
      <c r="S57" s="172">
        <f t="shared" si="20"/>
        <v>0</v>
      </c>
      <c r="T57" s="172">
        <f t="shared" si="21"/>
        <v>0</v>
      </c>
      <c r="U57" s="238">
        <f t="shared" si="22"/>
        <v>0</v>
      </c>
      <c r="V57" s="225">
        <f t="shared" si="12"/>
        <v>0</v>
      </c>
      <c r="W57" s="172">
        <f t="shared" si="23"/>
        <v>0</v>
      </c>
      <c r="X57" s="172">
        <f t="shared" si="24"/>
        <v>0</v>
      </c>
      <c r="Y57" s="525">
        <f t="shared" si="25"/>
        <v>0</v>
      </c>
      <c r="Z57" s="524">
        <f t="shared" si="13"/>
        <v>0</v>
      </c>
      <c r="AA57" s="172">
        <f t="shared" si="26"/>
        <v>0</v>
      </c>
      <c r="AB57" s="172">
        <f t="shared" si="27"/>
        <v>0</v>
      </c>
      <c r="AC57" s="536">
        <f t="shared" si="28"/>
        <v>0</v>
      </c>
      <c r="AD57" s="535">
        <f t="shared" si="14"/>
        <v>0</v>
      </c>
    </row>
    <row r="58" spans="1:30" x14ac:dyDescent="0.2">
      <c r="A58" s="16">
        <f>+IF((G58+SUM(H58:K58))&gt;0,MAX(A$13:A57)+1,0)</f>
        <v>0</v>
      </c>
      <c r="B58" s="17"/>
      <c r="C58" s="17"/>
      <c r="D58" s="17"/>
      <c r="E58" s="17"/>
      <c r="F58" s="255">
        <f t="shared" si="15"/>
        <v>0</v>
      </c>
      <c r="G58" s="188">
        <f t="shared" si="16"/>
        <v>0</v>
      </c>
      <c r="H58" s="17"/>
      <c r="I58" s="17"/>
      <c r="J58" s="17"/>
      <c r="K58" s="17"/>
      <c r="L58" s="17"/>
      <c r="M58" s="17"/>
      <c r="N58" s="188">
        <f t="shared" si="17"/>
        <v>0</v>
      </c>
      <c r="O58" s="180"/>
      <c r="P58" s="189">
        <f t="shared" si="11"/>
        <v>0</v>
      </c>
      <c r="Q58" s="274">
        <f t="shared" si="18"/>
        <v>0</v>
      </c>
      <c r="R58" s="274">
        <f t="shared" si="19"/>
        <v>0</v>
      </c>
      <c r="S58" s="172">
        <f t="shared" si="20"/>
        <v>0</v>
      </c>
      <c r="T58" s="172">
        <f t="shared" si="21"/>
        <v>0</v>
      </c>
      <c r="U58" s="238">
        <f t="shared" si="22"/>
        <v>0</v>
      </c>
      <c r="V58" s="225">
        <f t="shared" si="12"/>
        <v>0</v>
      </c>
      <c r="W58" s="172">
        <f t="shared" si="23"/>
        <v>0</v>
      </c>
      <c r="X58" s="172">
        <f t="shared" si="24"/>
        <v>0</v>
      </c>
      <c r="Y58" s="525">
        <f t="shared" si="25"/>
        <v>0</v>
      </c>
      <c r="Z58" s="524">
        <f t="shared" si="13"/>
        <v>0</v>
      </c>
      <c r="AA58" s="172">
        <f t="shared" si="26"/>
        <v>0</v>
      </c>
      <c r="AB58" s="172">
        <f t="shared" si="27"/>
        <v>0</v>
      </c>
      <c r="AC58" s="536">
        <f t="shared" si="28"/>
        <v>0</v>
      </c>
      <c r="AD58" s="535">
        <f t="shared" si="14"/>
        <v>0</v>
      </c>
    </row>
    <row r="59" spans="1:30" x14ac:dyDescent="0.2">
      <c r="A59" s="16">
        <f>+IF((G59+SUM(H59:K59))&gt;0,MAX(A$13:A58)+1,0)</f>
        <v>0</v>
      </c>
      <c r="B59" s="17"/>
      <c r="C59" s="17"/>
      <c r="D59" s="17"/>
      <c r="E59" s="17"/>
      <c r="F59" s="255">
        <f t="shared" si="15"/>
        <v>0</v>
      </c>
      <c r="G59" s="188">
        <f t="shared" si="16"/>
        <v>0</v>
      </c>
      <c r="H59" s="17"/>
      <c r="I59" s="17"/>
      <c r="J59" s="17"/>
      <c r="K59" s="17"/>
      <c r="L59" s="17"/>
      <c r="M59" s="17"/>
      <c r="N59" s="188">
        <f t="shared" si="17"/>
        <v>0</v>
      </c>
      <c r="O59" s="180"/>
      <c r="P59" s="189">
        <f t="shared" si="11"/>
        <v>0</v>
      </c>
      <c r="Q59" s="274">
        <f t="shared" si="18"/>
        <v>0</v>
      </c>
      <c r="R59" s="274">
        <f t="shared" si="19"/>
        <v>0</v>
      </c>
      <c r="S59" s="172">
        <f t="shared" si="20"/>
        <v>0</v>
      </c>
      <c r="T59" s="172">
        <f t="shared" si="21"/>
        <v>0</v>
      </c>
      <c r="U59" s="238">
        <f t="shared" si="22"/>
        <v>0</v>
      </c>
      <c r="V59" s="225">
        <f t="shared" si="12"/>
        <v>0</v>
      </c>
      <c r="W59" s="172">
        <f t="shared" si="23"/>
        <v>0</v>
      </c>
      <c r="X59" s="172">
        <f t="shared" si="24"/>
        <v>0</v>
      </c>
      <c r="Y59" s="525">
        <f t="shared" si="25"/>
        <v>0</v>
      </c>
      <c r="Z59" s="524">
        <f t="shared" si="13"/>
        <v>0</v>
      </c>
      <c r="AA59" s="172">
        <f t="shared" si="26"/>
        <v>0</v>
      </c>
      <c r="AB59" s="172">
        <f t="shared" si="27"/>
        <v>0</v>
      </c>
      <c r="AC59" s="536">
        <f t="shared" si="28"/>
        <v>0</v>
      </c>
      <c r="AD59" s="535">
        <f t="shared" si="14"/>
        <v>0</v>
      </c>
    </row>
    <row r="60" spans="1:30" x14ac:dyDescent="0.2">
      <c r="A60" s="16">
        <f>+IF((G60+SUM(H60:K60))&gt;0,MAX(A$13:A59)+1,0)</f>
        <v>0</v>
      </c>
      <c r="B60" s="17"/>
      <c r="C60" s="17"/>
      <c r="D60" s="17"/>
      <c r="E60" s="17"/>
      <c r="F60" s="255">
        <f t="shared" si="15"/>
        <v>0</v>
      </c>
      <c r="G60" s="188">
        <f t="shared" si="16"/>
        <v>0</v>
      </c>
      <c r="H60" s="17"/>
      <c r="I60" s="17"/>
      <c r="J60" s="17"/>
      <c r="K60" s="17"/>
      <c r="L60" s="17"/>
      <c r="M60" s="17"/>
      <c r="N60" s="188">
        <f t="shared" si="17"/>
        <v>0</v>
      </c>
      <c r="O60" s="180"/>
      <c r="P60" s="189">
        <f t="shared" si="11"/>
        <v>0</v>
      </c>
      <c r="Q60" s="274">
        <f t="shared" si="18"/>
        <v>0</v>
      </c>
      <c r="R60" s="274">
        <f t="shared" si="19"/>
        <v>0</v>
      </c>
      <c r="S60" s="172">
        <f t="shared" si="20"/>
        <v>0</v>
      </c>
      <c r="T60" s="172">
        <f t="shared" si="21"/>
        <v>0</v>
      </c>
      <c r="U60" s="238">
        <f t="shared" si="22"/>
        <v>0</v>
      </c>
      <c r="V60" s="225">
        <f t="shared" si="12"/>
        <v>0</v>
      </c>
      <c r="W60" s="172">
        <f t="shared" si="23"/>
        <v>0</v>
      </c>
      <c r="X60" s="172">
        <f t="shared" si="24"/>
        <v>0</v>
      </c>
      <c r="Y60" s="525">
        <f t="shared" si="25"/>
        <v>0</v>
      </c>
      <c r="Z60" s="524">
        <f t="shared" si="13"/>
        <v>0</v>
      </c>
      <c r="AA60" s="172">
        <f t="shared" si="26"/>
        <v>0</v>
      </c>
      <c r="AB60" s="172">
        <f t="shared" si="27"/>
        <v>0</v>
      </c>
      <c r="AC60" s="536">
        <f t="shared" si="28"/>
        <v>0</v>
      </c>
      <c r="AD60" s="535">
        <f t="shared" si="14"/>
        <v>0</v>
      </c>
    </row>
    <row r="61" spans="1:30" x14ac:dyDescent="0.2">
      <c r="A61" s="16">
        <f>+IF((G61+SUM(H61:K61))&gt;0,MAX(A$13:A60)+1,0)</f>
        <v>0</v>
      </c>
      <c r="B61" s="17"/>
      <c r="C61" s="17"/>
      <c r="D61" s="17"/>
      <c r="E61" s="17"/>
      <c r="F61" s="255">
        <f t="shared" si="15"/>
        <v>0</v>
      </c>
      <c r="G61" s="188">
        <f t="shared" si="16"/>
        <v>0</v>
      </c>
      <c r="H61" s="17"/>
      <c r="I61" s="17"/>
      <c r="J61" s="17"/>
      <c r="K61" s="17"/>
      <c r="L61" s="17"/>
      <c r="M61" s="17"/>
      <c r="N61" s="188">
        <f t="shared" si="17"/>
        <v>0</v>
      </c>
      <c r="O61" s="180"/>
      <c r="P61" s="189">
        <f t="shared" si="11"/>
        <v>0</v>
      </c>
      <c r="Q61" s="274">
        <f t="shared" si="18"/>
        <v>0</v>
      </c>
      <c r="R61" s="274">
        <f t="shared" si="19"/>
        <v>0</v>
      </c>
      <c r="S61" s="172">
        <f t="shared" si="20"/>
        <v>0</v>
      </c>
      <c r="T61" s="172">
        <f t="shared" si="21"/>
        <v>0</v>
      </c>
      <c r="U61" s="238">
        <f t="shared" si="22"/>
        <v>0</v>
      </c>
      <c r="V61" s="225">
        <f t="shared" si="12"/>
        <v>0</v>
      </c>
      <c r="W61" s="172">
        <f t="shared" si="23"/>
        <v>0</v>
      </c>
      <c r="X61" s="172">
        <f t="shared" si="24"/>
        <v>0</v>
      </c>
      <c r="Y61" s="525">
        <f t="shared" si="25"/>
        <v>0</v>
      </c>
      <c r="Z61" s="524">
        <f t="shared" si="13"/>
        <v>0</v>
      </c>
      <c r="AA61" s="172">
        <f t="shared" si="26"/>
        <v>0</v>
      </c>
      <c r="AB61" s="172">
        <f t="shared" si="27"/>
        <v>0</v>
      </c>
      <c r="AC61" s="536">
        <f t="shared" si="28"/>
        <v>0</v>
      </c>
      <c r="AD61" s="535">
        <f t="shared" si="14"/>
        <v>0</v>
      </c>
    </row>
    <row r="62" spans="1:30" x14ac:dyDescent="0.2">
      <c r="A62" s="16">
        <f>+IF((G62+SUM(H62:K62))&gt;0,MAX(A$13:A61)+1,0)</f>
        <v>0</v>
      </c>
      <c r="B62" s="17"/>
      <c r="C62" s="17"/>
      <c r="D62" s="17"/>
      <c r="E62" s="17"/>
      <c r="F62" s="255">
        <f t="shared" si="15"/>
        <v>0</v>
      </c>
      <c r="G62" s="188">
        <f t="shared" si="16"/>
        <v>0</v>
      </c>
      <c r="H62" s="17"/>
      <c r="I62" s="17"/>
      <c r="J62" s="17"/>
      <c r="K62" s="17"/>
      <c r="L62" s="17"/>
      <c r="M62" s="17"/>
      <c r="N62" s="188">
        <f t="shared" si="17"/>
        <v>0</v>
      </c>
      <c r="O62" s="180"/>
      <c r="P62" s="189">
        <f t="shared" si="11"/>
        <v>0</v>
      </c>
      <c r="Q62" s="274">
        <f t="shared" si="18"/>
        <v>0</v>
      </c>
      <c r="R62" s="274">
        <f t="shared" si="19"/>
        <v>0</v>
      </c>
      <c r="S62" s="172">
        <f t="shared" si="20"/>
        <v>0</v>
      </c>
      <c r="T62" s="172">
        <f t="shared" si="21"/>
        <v>0</v>
      </c>
      <c r="U62" s="238">
        <f t="shared" si="22"/>
        <v>0</v>
      </c>
      <c r="V62" s="225">
        <f t="shared" si="12"/>
        <v>0</v>
      </c>
      <c r="W62" s="172">
        <f t="shared" si="23"/>
        <v>0</v>
      </c>
      <c r="X62" s="172">
        <f t="shared" si="24"/>
        <v>0</v>
      </c>
      <c r="Y62" s="525">
        <f t="shared" si="25"/>
        <v>0</v>
      </c>
      <c r="Z62" s="524">
        <f t="shared" si="13"/>
        <v>0</v>
      </c>
      <c r="AA62" s="172">
        <f t="shared" si="26"/>
        <v>0</v>
      </c>
      <c r="AB62" s="172">
        <f t="shared" si="27"/>
        <v>0</v>
      </c>
      <c r="AC62" s="536">
        <f t="shared" si="28"/>
        <v>0</v>
      </c>
      <c r="AD62" s="535">
        <f t="shared" si="14"/>
        <v>0</v>
      </c>
    </row>
    <row r="63" spans="1:30" x14ac:dyDescent="0.2">
      <c r="A63" s="16">
        <f>+IF((G63+SUM(H63:K63))&gt;0,MAX(A$13:A62)+1,0)</f>
        <v>0</v>
      </c>
      <c r="B63" s="17"/>
      <c r="C63" s="17"/>
      <c r="D63" s="17"/>
      <c r="E63" s="17"/>
      <c r="F63" s="255">
        <f t="shared" si="15"/>
        <v>0</v>
      </c>
      <c r="G63" s="188">
        <f t="shared" si="16"/>
        <v>0</v>
      </c>
      <c r="H63" s="17"/>
      <c r="I63" s="17"/>
      <c r="J63" s="17"/>
      <c r="K63" s="17"/>
      <c r="L63" s="17"/>
      <c r="M63" s="17"/>
      <c r="N63" s="188">
        <f t="shared" si="17"/>
        <v>0</v>
      </c>
      <c r="O63" s="180"/>
      <c r="P63" s="189">
        <f t="shared" si="11"/>
        <v>0</v>
      </c>
      <c r="Q63" s="274">
        <f t="shared" si="18"/>
        <v>0</v>
      </c>
      <c r="R63" s="274">
        <f t="shared" si="19"/>
        <v>0</v>
      </c>
      <c r="S63" s="172">
        <f t="shared" si="20"/>
        <v>0</v>
      </c>
      <c r="T63" s="172">
        <f t="shared" si="21"/>
        <v>0</v>
      </c>
      <c r="U63" s="238">
        <f t="shared" si="22"/>
        <v>0</v>
      </c>
      <c r="V63" s="225">
        <f t="shared" si="12"/>
        <v>0</v>
      </c>
      <c r="W63" s="172">
        <f t="shared" si="23"/>
        <v>0</v>
      </c>
      <c r="X63" s="172">
        <f t="shared" si="24"/>
        <v>0</v>
      </c>
      <c r="Y63" s="525">
        <f t="shared" si="25"/>
        <v>0</v>
      </c>
      <c r="Z63" s="524">
        <f t="shared" si="13"/>
        <v>0</v>
      </c>
      <c r="AA63" s="172">
        <f t="shared" si="26"/>
        <v>0</v>
      </c>
      <c r="AB63" s="172">
        <f t="shared" si="27"/>
        <v>0</v>
      </c>
      <c r="AC63" s="536">
        <f t="shared" si="28"/>
        <v>0</v>
      </c>
      <c r="AD63" s="535">
        <f t="shared" si="14"/>
        <v>0</v>
      </c>
    </row>
    <row r="64" spans="1:30" ht="12" customHeight="1" x14ac:dyDescent="0.2">
      <c r="A64" s="16">
        <f>+IF((G64+SUM(H64:K64))&gt;0,MAX(A$13:A63)+1,0)</f>
        <v>0</v>
      </c>
      <c r="B64" s="17"/>
      <c r="C64" s="17"/>
      <c r="D64" s="17"/>
      <c r="E64" s="17"/>
      <c r="F64" s="255">
        <f t="shared" si="15"/>
        <v>0</v>
      </c>
      <c r="G64" s="188">
        <f t="shared" si="16"/>
        <v>0</v>
      </c>
      <c r="H64" s="17"/>
      <c r="I64" s="17"/>
      <c r="J64" s="17"/>
      <c r="K64" s="17"/>
      <c r="L64" s="17"/>
      <c r="M64" s="17"/>
      <c r="N64" s="188">
        <f t="shared" si="17"/>
        <v>0</v>
      </c>
      <c r="O64" s="180"/>
      <c r="P64" s="189">
        <f t="shared" si="11"/>
        <v>0</v>
      </c>
      <c r="Q64" s="274">
        <f t="shared" si="18"/>
        <v>0</v>
      </c>
      <c r="R64" s="274">
        <f t="shared" si="19"/>
        <v>0</v>
      </c>
      <c r="S64" s="172">
        <f t="shared" si="20"/>
        <v>0</v>
      </c>
      <c r="T64" s="172">
        <f t="shared" si="21"/>
        <v>0</v>
      </c>
      <c r="U64" s="238">
        <f t="shared" si="22"/>
        <v>0</v>
      </c>
      <c r="V64" s="225">
        <f t="shared" si="12"/>
        <v>0</v>
      </c>
      <c r="W64" s="172">
        <f t="shared" si="23"/>
        <v>0</v>
      </c>
      <c r="X64" s="172">
        <f t="shared" si="24"/>
        <v>0</v>
      </c>
      <c r="Y64" s="525">
        <f t="shared" si="25"/>
        <v>0</v>
      </c>
      <c r="Z64" s="524">
        <f t="shared" si="13"/>
        <v>0</v>
      </c>
      <c r="AA64" s="172">
        <f t="shared" si="26"/>
        <v>0</v>
      </c>
      <c r="AB64" s="172">
        <f t="shared" si="27"/>
        <v>0</v>
      </c>
      <c r="AC64" s="536">
        <f t="shared" si="28"/>
        <v>0</v>
      </c>
      <c r="AD64" s="535">
        <f t="shared" si="14"/>
        <v>0</v>
      </c>
    </row>
    <row r="65" spans="1:30" x14ac:dyDescent="0.2">
      <c r="A65" s="16">
        <f>+IF((G65+SUM(H65:K65))&gt;0,MAX(A$13:A64)+1,0)</f>
        <v>0</v>
      </c>
      <c r="B65" s="17"/>
      <c r="C65" s="17"/>
      <c r="D65" s="17"/>
      <c r="E65" s="17"/>
      <c r="F65" s="255">
        <f t="shared" si="15"/>
        <v>0</v>
      </c>
      <c r="G65" s="188">
        <f t="shared" si="16"/>
        <v>0</v>
      </c>
      <c r="H65" s="17"/>
      <c r="I65" s="17"/>
      <c r="J65" s="17"/>
      <c r="K65" s="17"/>
      <c r="L65" s="17"/>
      <c r="M65" s="17"/>
      <c r="N65" s="188">
        <f t="shared" si="17"/>
        <v>0</v>
      </c>
      <c r="O65" s="180"/>
      <c r="P65" s="189">
        <f t="shared" si="11"/>
        <v>0</v>
      </c>
      <c r="Q65" s="274">
        <f t="shared" si="18"/>
        <v>0</v>
      </c>
      <c r="R65" s="274">
        <f t="shared" si="19"/>
        <v>0</v>
      </c>
      <c r="S65" s="172">
        <f t="shared" si="20"/>
        <v>0</v>
      </c>
      <c r="T65" s="172">
        <f t="shared" si="21"/>
        <v>0</v>
      </c>
      <c r="U65" s="238">
        <f t="shared" si="22"/>
        <v>0</v>
      </c>
      <c r="V65" s="225">
        <f t="shared" si="12"/>
        <v>0</v>
      </c>
      <c r="W65" s="172">
        <f t="shared" si="23"/>
        <v>0</v>
      </c>
      <c r="X65" s="172">
        <f t="shared" si="24"/>
        <v>0</v>
      </c>
      <c r="Y65" s="525">
        <f t="shared" si="25"/>
        <v>0</v>
      </c>
      <c r="Z65" s="524">
        <f t="shared" si="13"/>
        <v>0</v>
      </c>
      <c r="AA65" s="172">
        <f t="shared" si="26"/>
        <v>0</v>
      </c>
      <c r="AB65" s="172">
        <f t="shared" si="27"/>
        <v>0</v>
      </c>
      <c r="AC65" s="536">
        <f t="shared" si="28"/>
        <v>0</v>
      </c>
      <c r="AD65" s="535">
        <f t="shared" si="14"/>
        <v>0</v>
      </c>
    </row>
    <row r="66" spans="1:30" x14ac:dyDescent="0.2">
      <c r="A66" s="16">
        <f>+IF((G66+SUM(H66:K66))&gt;0,MAX(A$13:A65)+1,0)</f>
        <v>0</v>
      </c>
      <c r="B66" s="17"/>
      <c r="C66" s="17"/>
      <c r="D66" s="17"/>
      <c r="E66" s="17"/>
      <c r="F66" s="255">
        <f t="shared" si="15"/>
        <v>0</v>
      </c>
      <c r="G66" s="188">
        <f t="shared" si="16"/>
        <v>0</v>
      </c>
      <c r="H66" s="17"/>
      <c r="I66" s="17"/>
      <c r="J66" s="17"/>
      <c r="K66" s="17"/>
      <c r="L66" s="17"/>
      <c r="M66" s="17"/>
      <c r="N66" s="188">
        <f t="shared" si="17"/>
        <v>0</v>
      </c>
      <c r="O66" s="180"/>
      <c r="P66" s="189">
        <f t="shared" si="11"/>
        <v>0</v>
      </c>
      <c r="Q66" s="274">
        <f t="shared" si="18"/>
        <v>0</v>
      </c>
      <c r="R66" s="274">
        <f t="shared" si="19"/>
        <v>0</v>
      </c>
      <c r="S66" s="172">
        <f t="shared" si="20"/>
        <v>0</v>
      </c>
      <c r="T66" s="172">
        <f t="shared" si="21"/>
        <v>0</v>
      </c>
      <c r="U66" s="238">
        <f t="shared" si="22"/>
        <v>0</v>
      </c>
      <c r="V66" s="225">
        <f t="shared" si="12"/>
        <v>0</v>
      </c>
      <c r="W66" s="172">
        <f t="shared" si="23"/>
        <v>0</v>
      </c>
      <c r="X66" s="172">
        <f t="shared" si="24"/>
        <v>0</v>
      </c>
      <c r="Y66" s="525">
        <f t="shared" si="25"/>
        <v>0</v>
      </c>
      <c r="Z66" s="524">
        <f t="shared" si="13"/>
        <v>0</v>
      </c>
      <c r="AA66" s="172">
        <f t="shared" si="26"/>
        <v>0</v>
      </c>
      <c r="AB66" s="172">
        <f t="shared" si="27"/>
        <v>0</v>
      </c>
      <c r="AC66" s="536">
        <f t="shared" si="28"/>
        <v>0</v>
      </c>
      <c r="AD66" s="535">
        <f t="shared" si="14"/>
        <v>0</v>
      </c>
    </row>
    <row r="67" spans="1:30" x14ac:dyDescent="0.2">
      <c r="A67" s="16">
        <f>+IF((G67+SUM(H67:K67))&gt;0,MAX(A$13:A66)+1,0)</f>
        <v>0</v>
      </c>
      <c r="B67" s="17"/>
      <c r="C67" s="17"/>
      <c r="D67" s="17"/>
      <c r="E67" s="17"/>
      <c r="F67" s="255">
        <f t="shared" si="15"/>
        <v>0</v>
      </c>
      <c r="G67" s="188">
        <f t="shared" si="16"/>
        <v>0</v>
      </c>
      <c r="H67" s="17"/>
      <c r="I67" s="17"/>
      <c r="J67" s="17"/>
      <c r="K67" s="17"/>
      <c r="L67" s="17"/>
      <c r="M67" s="17"/>
      <c r="N67" s="188">
        <f t="shared" si="17"/>
        <v>0</v>
      </c>
      <c r="O67" s="180"/>
      <c r="P67" s="189">
        <f t="shared" si="11"/>
        <v>0</v>
      </c>
      <c r="Q67" s="274">
        <f t="shared" si="18"/>
        <v>0</v>
      </c>
      <c r="R67" s="274">
        <f t="shared" si="19"/>
        <v>0</v>
      </c>
      <c r="S67" s="172">
        <f t="shared" si="20"/>
        <v>0</v>
      </c>
      <c r="T67" s="172">
        <f t="shared" si="21"/>
        <v>0</v>
      </c>
      <c r="U67" s="238">
        <f t="shared" si="22"/>
        <v>0</v>
      </c>
      <c r="V67" s="225">
        <f t="shared" si="12"/>
        <v>0</v>
      </c>
      <c r="W67" s="172">
        <f t="shared" si="23"/>
        <v>0</v>
      </c>
      <c r="X67" s="172">
        <f t="shared" si="24"/>
        <v>0</v>
      </c>
      <c r="Y67" s="525">
        <f t="shared" si="25"/>
        <v>0</v>
      </c>
      <c r="Z67" s="524">
        <f t="shared" si="13"/>
        <v>0</v>
      </c>
      <c r="AA67" s="172">
        <f t="shared" si="26"/>
        <v>0</v>
      </c>
      <c r="AB67" s="172">
        <f t="shared" si="27"/>
        <v>0</v>
      </c>
      <c r="AC67" s="536">
        <f t="shared" si="28"/>
        <v>0</v>
      </c>
      <c r="AD67" s="535">
        <f t="shared" si="14"/>
        <v>0</v>
      </c>
    </row>
    <row r="68" spans="1:30" x14ac:dyDescent="0.2">
      <c r="A68" s="16">
        <f>+IF((G68+SUM(H68:K68))&gt;0,MAX(A$13:A67)+1,0)</f>
        <v>0</v>
      </c>
      <c r="B68" s="17"/>
      <c r="C68" s="17"/>
      <c r="D68" s="17"/>
      <c r="E68" s="17"/>
      <c r="F68" s="255">
        <f t="shared" si="15"/>
        <v>0</v>
      </c>
      <c r="G68" s="188">
        <f t="shared" si="16"/>
        <v>0</v>
      </c>
      <c r="H68" s="17"/>
      <c r="I68" s="17"/>
      <c r="J68" s="17"/>
      <c r="K68" s="17"/>
      <c r="L68" s="17"/>
      <c r="M68" s="17"/>
      <c r="N68" s="188">
        <f t="shared" si="17"/>
        <v>0</v>
      </c>
      <c r="O68" s="180"/>
      <c r="P68" s="189">
        <f t="shared" si="11"/>
        <v>0</v>
      </c>
      <c r="Q68" s="274">
        <f t="shared" si="18"/>
        <v>0</v>
      </c>
      <c r="R68" s="274">
        <f t="shared" si="19"/>
        <v>0</v>
      </c>
      <c r="S68" s="172">
        <f t="shared" si="20"/>
        <v>0</v>
      </c>
      <c r="T68" s="172">
        <f t="shared" si="21"/>
        <v>0</v>
      </c>
      <c r="U68" s="238">
        <f t="shared" si="22"/>
        <v>0</v>
      </c>
      <c r="V68" s="225">
        <f t="shared" si="12"/>
        <v>0</v>
      </c>
      <c r="W68" s="172">
        <f t="shared" si="23"/>
        <v>0</v>
      </c>
      <c r="X68" s="172">
        <f t="shared" si="24"/>
        <v>0</v>
      </c>
      <c r="Y68" s="525">
        <f t="shared" si="25"/>
        <v>0</v>
      </c>
      <c r="Z68" s="524">
        <f t="shared" si="13"/>
        <v>0</v>
      </c>
      <c r="AA68" s="172">
        <f t="shared" si="26"/>
        <v>0</v>
      </c>
      <c r="AB68" s="172">
        <f t="shared" si="27"/>
        <v>0</v>
      </c>
      <c r="AC68" s="536">
        <f t="shared" si="28"/>
        <v>0</v>
      </c>
      <c r="AD68" s="535">
        <f t="shared" si="14"/>
        <v>0</v>
      </c>
    </row>
    <row r="69" spans="1:30" x14ac:dyDescent="0.2">
      <c r="A69" s="16">
        <f>+IF((G69+SUM(H69:K69))&gt;0,MAX(A$13:A68)+1,0)</f>
        <v>0</v>
      </c>
      <c r="B69" s="17"/>
      <c r="C69" s="17"/>
      <c r="D69" s="17"/>
      <c r="E69" s="17"/>
      <c r="F69" s="255">
        <f t="shared" si="15"/>
        <v>0</v>
      </c>
      <c r="G69" s="188">
        <f t="shared" si="16"/>
        <v>0</v>
      </c>
      <c r="H69" s="17"/>
      <c r="I69" s="17"/>
      <c r="J69" s="17"/>
      <c r="K69" s="17"/>
      <c r="L69" s="17"/>
      <c r="M69" s="17"/>
      <c r="N69" s="188">
        <f t="shared" si="17"/>
        <v>0</v>
      </c>
      <c r="O69" s="180"/>
      <c r="P69" s="189">
        <f t="shared" si="11"/>
        <v>0</v>
      </c>
      <c r="Q69" s="274">
        <f t="shared" si="18"/>
        <v>0</v>
      </c>
      <c r="R69" s="274">
        <f t="shared" si="19"/>
        <v>0</v>
      </c>
      <c r="S69" s="172">
        <f t="shared" si="20"/>
        <v>0</v>
      </c>
      <c r="T69" s="172">
        <f t="shared" si="21"/>
        <v>0</v>
      </c>
      <c r="U69" s="238">
        <f t="shared" si="22"/>
        <v>0</v>
      </c>
      <c r="V69" s="225">
        <f t="shared" si="12"/>
        <v>0</v>
      </c>
      <c r="W69" s="172">
        <f t="shared" si="23"/>
        <v>0</v>
      </c>
      <c r="X69" s="172">
        <f t="shared" si="24"/>
        <v>0</v>
      </c>
      <c r="Y69" s="525">
        <f t="shared" si="25"/>
        <v>0</v>
      </c>
      <c r="Z69" s="524">
        <f t="shared" si="13"/>
        <v>0</v>
      </c>
      <c r="AA69" s="172">
        <f t="shared" si="26"/>
        <v>0</v>
      </c>
      <c r="AB69" s="172">
        <f t="shared" si="27"/>
        <v>0</v>
      </c>
      <c r="AC69" s="536">
        <f t="shared" si="28"/>
        <v>0</v>
      </c>
      <c r="AD69" s="535">
        <f t="shared" si="14"/>
        <v>0</v>
      </c>
    </row>
    <row r="70" spans="1:30" x14ac:dyDescent="0.2">
      <c r="A70" s="16">
        <f>+IF((G70+SUM(H70:K70))&gt;0,MAX(A$13:A69)+1,0)</f>
        <v>0</v>
      </c>
      <c r="B70" s="17"/>
      <c r="C70" s="17"/>
      <c r="D70" s="17"/>
      <c r="E70" s="17"/>
      <c r="F70" s="255">
        <f t="shared" si="15"/>
        <v>0</v>
      </c>
      <c r="G70" s="188">
        <f t="shared" si="16"/>
        <v>0</v>
      </c>
      <c r="H70" s="17"/>
      <c r="I70" s="17"/>
      <c r="J70" s="17"/>
      <c r="K70" s="17"/>
      <c r="L70" s="17"/>
      <c r="M70" s="17"/>
      <c r="N70" s="188">
        <f t="shared" si="17"/>
        <v>0</v>
      </c>
      <c r="O70" s="180"/>
      <c r="P70" s="189">
        <f t="shared" si="11"/>
        <v>0</v>
      </c>
      <c r="Q70" s="274">
        <f t="shared" si="18"/>
        <v>0</v>
      </c>
      <c r="R70" s="274">
        <f t="shared" si="19"/>
        <v>0</v>
      </c>
      <c r="S70" s="172">
        <f t="shared" si="20"/>
        <v>0</v>
      </c>
      <c r="T70" s="172">
        <f t="shared" si="21"/>
        <v>0</v>
      </c>
      <c r="U70" s="238">
        <f t="shared" si="22"/>
        <v>0</v>
      </c>
      <c r="V70" s="225">
        <f t="shared" si="12"/>
        <v>0</v>
      </c>
      <c r="W70" s="172">
        <f t="shared" si="23"/>
        <v>0</v>
      </c>
      <c r="X70" s="172">
        <f t="shared" si="24"/>
        <v>0</v>
      </c>
      <c r="Y70" s="525">
        <f t="shared" si="25"/>
        <v>0</v>
      </c>
      <c r="Z70" s="524">
        <f t="shared" si="13"/>
        <v>0</v>
      </c>
      <c r="AA70" s="172">
        <f t="shared" si="26"/>
        <v>0</v>
      </c>
      <c r="AB70" s="172">
        <f t="shared" si="27"/>
        <v>0</v>
      </c>
      <c r="AC70" s="536">
        <f t="shared" si="28"/>
        <v>0</v>
      </c>
      <c r="AD70" s="535">
        <f t="shared" si="14"/>
        <v>0</v>
      </c>
    </row>
    <row r="71" spans="1:30" x14ac:dyDescent="0.2">
      <c r="A71" s="16">
        <f>+IF((G71+SUM(H71:K71))&gt;0,MAX(A$13:A70)+1,0)</f>
        <v>0</v>
      </c>
      <c r="B71" s="17"/>
      <c r="C71" s="17"/>
      <c r="D71" s="17"/>
      <c r="E71" s="17"/>
      <c r="F71" s="255">
        <f t="shared" si="15"/>
        <v>0</v>
      </c>
      <c r="G71" s="188">
        <f t="shared" si="16"/>
        <v>0</v>
      </c>
      <c r="H71" s="17"/>
      <c r="I71" s="17"/>
      <c r="J71" s="17"/>
      <c r="K71" s="17"/>
      <c r="L71" s="17"/>
      <c r="M71" s="17"/>
      <c r="N71" s="188">
        <f t="shared" si="17"/>
        <v>0</v>
      </c>
      <c r="O71" s="180"/>
      <c r="P71" s="189">
        <f t="shared" si="11"/>
        <v>0</v>
      </c>
      <c r="Q71" s="274">
        <f t="shared" si="18"/>
        <v>0</v>
      </c>
      <c r="R71" s="274">
        <f t="shared" si="19"/>
        <v>0</v>
      </c>
      <c r="S71" s="172">
        <f t="shared" si="20"/>
        <v>0</v>
      </c>
      <c r="T71" s="172">
        <f t="shared" si="21"/>
        <v>0</v>
      </c>
      <c r="U71" s="238">
        <f t="shared" si="22"/>
        <v>0</v>
      </c>
      <c r="V71" s="225">
        <f t="shared" si="12"/>
        <v>0</v>
      </c>
      <c r="W71" s="172">
        <f t="shared" si="23"/>
        <v>0</v>
      </c>
      <c r="X71" s="172">
        <f t="shared" si="24"/>
        <v>0</v>
      </c>
      <c r="Y71" s="525">
        <f t="shared" si="25"/>
        <v>0</v>
      </c>
      <c r="Z71" s="524">
        <f t="shared" si="13"/>
        <v>0</v>
      </c>
      <c r="AA71" s="172">
        <f t="shared" si="26"/>
        <v>0</v>
      </c>
      <c r="AB71" s="172">
        <f t="shared" si="27"/>
        <v>0</v>
      </c>
      <c r="AC71" s="536">
        <f t="shared" si="28"/>
        <v>0</v>
      </c>
      <c r="AD71" s="535">
        <f t="shared" si="14"/>
        <v>0</v>
      </c>
    </row>
    <row r="72" spans="1:30" x14ac:dyDescent="0.2">
      <c r="A72" s="16">
        <f>+IF((G72+SUM(H72:K72))&gt;0,MAX(A$13:A71)+1,0)</f>
        <v>0</v>
      </c>
      <c r="B72" s="17"/>
      <c r="C72" s="17"/>
      <c r="D72" s="17"/>
      <c r="E72" s="17"/>
      <c r="F72" s="255">
        <f t="shared" si="15"/>
        <v>0</v>
      </c>
      <c r="G72" s="188">
        <f t="shared" si="16"/>
        <v>0</v>
      </c>
      <c r="H72" s="17"/>
      <c r="I72" s="17"/>
      <c r="J72" s="17"/>
      <c r="K72" s="17"/>
      <c r="L72" s="17"/>
      <c r="M72" s="17"/>
      <c r="N72" s="188">
        <f t="shared" si="17"/>
        <v>0</v>
      </c>
      <c r="O72" s="180"/>
      <c r="P72" s="189">
        <f t="shared" si="11"/>
        <v>0</v>
      </c>
      <c r="Q72" s="274">
        <f t="shared" si="18"/>
        <v>0</v>
      </c>
      <c r="R72" s="274">
        <f t="shared" si="19"/>
        <v>0</v>
      </c>
      <c r="S72" s="172">
        <f t="shared" si="20"/>
        <v>0</v>
      </c>
      <c r="T72" s="172">
        <f t="shared" si="21"/>
        <v>0</v>
      </c>
      <c r="U72" s="238">
        <f t="shared" si="22"/>
        <v>0</v>
      </c>
      <c r="V72" s="225">
        <f t="shared" si="12"/>
        <v>0</v>
      </c>
      <c r="W72" s="172">
        <f t="shared" si="23"/>
        <v>0</v>
      </c>
      <c r="X72" s="172">
        <f t="shared" si="24"/>
        <v>0</v>
      </c>
      <c r="Y72" s="525">
        <f t="shared" si="25"/>
        <v>0</v>
      </c>
      <c r="Z72" s="524">
        <f t="shared" si="13"/>
        <v>0</v>
      </c>
      <c r="AA72" s="172">
        <f t="shared" si="26"/>
        <v>0</v>
      </c>
      <c r="AB72" s="172">
        <f t="shared" si="27"/>
        <v>0</v>
      </c>
      <c r="AC72" s="536">
        <f t="shared" si="28"/>
        <v>0</v>
      </c>
      <c r="AD72" s="535">
        <f t="shared" si="14"/>
        <v>0</v>
      </c>
    </row>
    <row r="73" spans="1:30" x14ac:dyDescent="0.2">
      <c r="A73" s="16">
        <f>+IF((G73+SUM(H73:K73))&gt;0,MAX(A$13:A72)+1,0)</f>
        <v>0</v>
      </c>
      <c r="B73" s="17"/>
      <c r="C73" s="17"/>
      <c r="D73" s="17"/>
      <c r="E73" s="17"/>
      <c r="F73" s="255">
        <f t="shared" si="15"/>
        <v>0</v>
      </c>
      <c r="G73" s="188">
        <f t="shared" si="16"/>
        <v>0</v>
      </c>
      <c r="H73" s="17"/>
      <c r="I73" s="17"/>
      <c r="J73" s="17"/>
      <c r="K73" s="17"/>
      <c r="L73" s="17"/>
      <c r="M73" s="17"/>
      <c r="N73" s="188">
        <f t="shared" si="17"/>
        <v>0</v>
      </c>
      <c r="O73" s="180"/>
      <c r="P73" s="189">
        <f t="shared" si="11"/>
        <v>0</v>
      </c>
      <c r="Q73" s="274">
        <f t="shared" si="18"/>
        <v>0</v>
      </c>
      <c r="R73" s="274">
        <f t="shared" si="19"/>
        <v>0</v>
      </c>
      <c r="S73" s="172">
        <f t="shared" si="20"/>
        <v>0</v>
      </c>
      <c r="T73" s="172">
        <f t="shared" si="21"/>
        <v>0</v>
      </c>
      <c r="U73" s="238">
        <f t="shared" si="22"/>
        <v>0</v>
      </c>
      <c r="V73" s="225">
        <f t="shared" si="12"/>
        <v>0</v>
      </c>
      <c r="W73" s="172">
        <f t="shared" si="23"/>
        <v>0</v>
      </c>
      <c r="X73" s="172">
        <f t="shared" si="24"/>
        <v>0</v>
      </c>
      <c r="Y73" s="525">
        <f t="shared" si="25"/>
        <v>0</v>
      </c>
      <c r="Z73" s="524">
        <f t="shared" si="13"/>
        <v>0</v>
      </c>
      <c r="AA73" s="172">
        <f t="shared" si="26"/>
        <v>0</v>
      </c>
      <c r="AB73" s="172">
        <f t="shared" si="27"/>
        <v>0</v>
      </c>
      <c r="AC73" s="536">
        <f t="shared" si="28"/>
        <v>0</v>
      </c>
      <c r="AD73" s="535">
        <f t="shared" si="14"/>
        <v>0</v>
      </c>
    </row>
    <row r="74" spans="1:30" x14ac:dyDescent="0.2">
      <c r="A74" s="16">
        <f>+IF((G74+SUM(H74:K74))&gt;0,MAX(A$13:A73)+1,0)</f>
        <v>0</v>
      </c>
      <c r="B74" s="17"/>
      <c r="C74" s="17"/>
      <c r="D74" s="17"/>
      <c r="E74" s="17"/>
      <c r="F74" s="255">
        <f t="shared" si="15"/>
        <v>0</v>
      </c>
      <c r="G74" s="188">
        <f t="shared" si="16"/>
        <v>0</v>
      </c>
      <c r="H74" s="17"/>
      <c r="I74" s="17"/>
      <c r="J74" s="17"/>
      <c r="K74" s="17"/>
      <c r="L74" s="17"/>
      <c r="M74" s="17"/>
      <c r="N74" s="188">
        <f t="shared" si="17"/>
        <v>0</v>
      </c>
      <c r="O74" s="180"/>
      <c r="P74" s="189">
        <f t="shared" si="11"/>
        <v>0</v>
      </c>
      <c r="Q74" s="274">
        <f t="shared" si="18"/>
        <v>0</v>
      </c>
      <c r="R74" s="274">
        <f t="shared" si="19"/>
        <v>0</v>
      </c>
      <c r="S74" s="172">
        <f t="shared" si="20"/>
        <v>0</v>
      </c>
      <c r="T74" s="172">
        <f t="shared" si="21"/>
        <v>0</v>
      </c>
      <c r="U74" s="238">
        <f t="shared" si="22"/>
        <v>0</v>
      </c>
      <c r="V74" s="225">
        <f t="shared" si="12"/>
        <v>0</v>
      </c>
      <c r="W74" s="172">
        <f t="shared" si="23"/>
        <v>0</v>
      </c>
      <c r="X74" s="172">
        <f t="shared" si="24"/>
        <v>0</v>
      </c>
      <c r="Y74" s="525">
        <f t="shared" si="25"/>
        <v>0</v>
      </c>
      <c r="Z74" s="524">
        <f t="shared" si="13"/>
        <v>0</v>
      </c>
      <c r="AA74" s="172">
        <f t="shared" si="26"/>
        <v>0</v>
      </c>
      <c r="AB74" s="172">
        <f t="shared" si="27"/>
        <v>0</v>
      </c>
      <c r="AC74" s="536">
        <f t="shared" si="28"/>
        <v>0</v>
      </c>
      <c r="AD74" s="535">
        <f t="shared" si="14"/>
        <v>0</v>
      </c>
    </row>
    <row r="75" spans="1:30" x14ac:dyDescent="0.2">
      <c r="A75" s="16">
        <f>+IF((G75+SUM(H75:K75))&gt;0,MAX(A$13:A74)+1,0)</f>
        <v>0</v>
      </c>
      <c r="B75" s="17"/>
      <c r="C75" s="17"/>
      <c r="D75" s="17"/>
      <c r="E75" s="17"/>
      <c r="F75" s="255">
        <f t="shared" si="15"/>
        <v>0</v>
      </c>
      <c r="G75" s="188">
        <f t="shared" si="16"/>
        <v>0</v>
      </c>
      <c r="H75" s="17"/>
      <c r="I75" s="17"/>
      <c r="J75" s="17"/>
      <c r="K75" s="17"/>
      <c r="L75" s="17"/>
      <c r="M75" s="17"/>
      <c r="N75" s="188">
        <f t="shared" si="17"/>
        <v>0</v>
      </c>
      <c r="O75" s="180"/>
      <c r="P75" s="189">
        <f t="shared" si="11"/>
        <v>0</v>
      </c>
      <c r="Q75" s="274">
        <f t="shared" si="18"/>
        <v>0</v>
      </c>
      <c r="R75" s="274">
        <f t="shared" si="19"/>
        <v>0</v>
      </c>
      <c r="S75" s="172">
        <f t="shared" si="20"/>
        <v>0</v>
      </c>
      <c r="T75" s="172">
        <f t="shared" si="21"/>
        <v>0</v>
      </c>
      <c r="U75" s="238">
        <f t="shared" si="22"/>
        <v>0</v>
      </c>
      <c r="V75" s="225">
        <f t="shared" si="12"/>
        <v>0</v>
      </c>
      <c r="W75" s="172">
        <f t="shared" si="23"/>
        <v>0</v>
      </c>
      <c r="X75" s="172">
        <f t="shared" si="24"/>
        <v>0</v>
      </c>
      <c r="Y75" s="525">
        <f t="shared" si="25"/>
        <v>0</v>
      </c>
      <c r="Z75" s="524">
        <f t="shared" si="13"/>
        <v>0</v>
      </c>
      <c r="AA75" s="172">
        <f t="shared" si="26"/>
        <v>0</v>
      </c>
      <c r="AB75" s="172">
        <f t="shared" si="27"/>
        <v>0</v>
      </c>
      <c r="AC75" s="536">
        <f t="shared" si="28"/>
        <v>0</v>
      </c>
      <c r="AD75" s="535">
        <f t="shared" si="14"/>
        <v>0</v>
      </c>
    </row>
    <row r="76" spans="1:30" x14ac:dyDescent="0.2">
      <c r="A76" s="16">
        <f>+IF((G76+SUM(H76:K76))&gt;0,MAX(A$13:A75)+1,0)</f>
        <v>0</v>
      </c>
      <c r="B76" s="17"/>
      <c r="C76" s="17"/>
      <c r="D76" s="17"/>
      <c r="E76" s="17"/>
      <c r="F76" s="255">
        <f t="shared" si="15"/>
        <v>0</v>
      </c>
      <c r="G76" s="188">
        <f t="shared" si="16"/>
        <v>0</v>
      </c>
      <c r="H76" s="17"/>
      <c r="I76" s="17"/>
      <c r="J76" s="17"/>
      <c r="K76" s="17"/>
      <c r="L76" s="17"/>
      <c r="M76" s="17"/>
      <c r="N76" s="188">
        <f t="shared" si="17"/>
        <v>0</v>
      </c>
      <c r="O76" s="180"/>
      <c r="P76" s="189">
        <f t="shared" si="11"/>
        <v>0</v>
      </c>
      <c r="Q76" s="274">
        <f t="shared" si="18"/>
        <v>0</v>
      </c>
      <c r="R76" s="274">
        <f t="shared" si="19"/>
        <v>0</v>
      </c>
      <c r="S76" s="172">
        <f t="shared" si="20"/>
        <v>0</v>
      </c>
      <c r="T76" s="172">
        <f t="shared" si="21"/>
        <v>0</v>
      </c>
      <c r="U76" s="238">
        <f t="shared" si="22"/>
        <v>0</v>
      </c>
      <c r="V76" s="225">
        <f t="shared" si="12"/>
        <v>0</v>
      </c>
      <c r="W76" s="172">
        <f t="shared" si="23"/>
        <v>0</v>
      </c>
      <c r="X76" s="172">
        <f t="shared" si="24"/>
        <v>0</v>
      </c>
      <c r="Y76" s="525">
        <f t="shared" si="25"/>
        <v>0</v>
      </c>
      <c r="Z76" s="524">
        <f t="shared" si="13"/>
        <v>0</v>
      </c>
      <c r="AA76" s="172">
        <f t="shared" si="26"/>
        <v>0</v>
      </c>
      <c r="AB76" s="172">
        <f t="shared" si="27"/>
        <v>0</v>
      </c>
      <c r="AC76" s="536">
        <f t="shared" si="28"/>
        <v>0</v>
      </c>
      <c r="AD76" s="535">
        <f t="shared" si="14"/>
        <v>0</v>
      </c>
    </row>
    <row r="77" spans="1:30" x14ac:dyDescent="0.2">
      <c r="A77" s="16">
        <f>+IF((G77+SUM(H77:K77))&gt;0,MAX(A$13:A76)+1,0)</f>
        <v>0</v>
      </c>
      <c r="B77" s="17"/>
      <c r="C77" s="17"/>
      <c r="D77" s="17"/>
      <c r="E77" s="17"/>
      <c r="F77" s="255">
        <f t="shared" si="15"/>
        <v>0</v>
      </c>
      <c r="G77" s="188">
        <f t="shared" si="16"/>
        <v>0</v>
      </c>
      <c r="H77" s="17"/>
      <c r="I77" s="17"/>
      <c r="J77" s="17"/>
      <c r="K77" s="17"/>
      <c r="L77" s="17"/>
      <c r="M77" s="17"/>
      <c r="N77" s="188">
        <f t="shared" si="17"/>
        <v>0</v>
      </c>
      <c r="O77" s="180"/>
      <c r="P77" s="189">
        <f t="shared" si="11"/>
        <v>0</v>
      </c>
      <c r="Q77" s="274">
        <f t="shared" si="18"/>
        <v>0</v>
      </c>
      <c r="R77" s="274">
        <f t="shared" si="19"/>
        <v>0</v>
      </c>
      <c r="S77" s="172">
        <f t="shared" si="20"/>
        <v>0</v>
      </c>
      <c r="T77" s="172">
        <f t="shared" si="21"/>
        <v>0</v>
      </c>
      <c r="U77" s="238">
        <f t="shared" si="22"/>
        <v>0</v>
      </c>
      <c r="V77" s="225">
        <f t="shared" si="12"/>
        <v>0</v>
      </c>
      <c r="W77" s="172">
        <f t="shared" si="23"/>
        <v>0</v>
      </c>
      <c r="X77" s="172">
        <f t="shared" si="24"/>
        <v>0</v>
      </c>
      <c r="Y77" s="525">
        <f t="shared" si="25"/>
        <v>0</v>
      </c>
      <c r="Z77" s="524">
        <f t="shared" si="13"/>
        <v>0</v>
      </c>
      <c r="AA77" s="172">
        <f t="shared" si="26"/>
        <v>0</v>
      </c>
      <c r="AB77" s="172">
        <f t="shared" si="27"/>
        <v>0</v>
      </c>
      <c r="AC77" s="536">
        <f t="shared" si="28"/>
        <v>0</v>
      </c>
      <c r="AD77" s="535">
        <f t="shared" si="14"/>
        <v>0</v>
      </c>
    </row>
    <row r="78" spans="1:30" x14ac:dyDescent="0.2">
      <c r="A78" s="16">
        <f>+IF((G78+SUM(H78:K78))&gt;0,MAX(A$13:A77)+1,0)</f>
        <v>0</v>
      </c>
      <c r="B78" s="543"/>
      <c r="C78" s="543"/>
      <c r="D78" s="543"/>
      <c r="E78" s="543"/>
      <c r="F78" s="255">
        <f t="shared" ref="F78:F141" si="29">+E78+D78</f>
        <v>0</v>
      </c>
      <c r="G78" s="188">
        <f t="shared" ref="G78:G141" si="30">SUM(C78:E78)</f>
        <v>0</v>
      </c>
      <c r="H78" s="543"/>
      <c r="I78" s="543"/>
      <c r="J78" s="543"/>
      <c r="K78" s="543"/>
      <c r="L78" s="543"/>
      <c r="M78" s="543"/>
      <c r="N78" s="188">
        <f t="shared" si="17"/>
        <v>0</v>
      </c>
      <c r="O78" s="544"/>
      <c r="P78" s="189">
        <f t="shared" ref="P78:P137" si="31">+N78*O78</f>
        <v>0</v>
      </c>
      <c r="Q78" s="274">
        <f t="shared" ref="Q78:Q137" si="32">+N78*(C78+H78-I78)</f>
        <v>0</v>
      </c>
      <c r="R78" s="274">
        <f t="shared" ref="R78:R137" si="33">+N78*D78+N78*E78*0.8+(J78-K78)*N78</f>
        <v>0</v>
      </c>
      <c r="S78" s="172">
        <f t="shared" ref="S78:S137" si="34">+P78*C78</f>
        <v>0</v>
      </c>
      <c r="T78" s="172">
        <f t="shared" ref="T78:T137" si="35">+P78*(D78+E78)</f>
        <v>0</v>
      </c>
      <c r="U78" s="238">
        <f t="shared" ref="U78:U137" si="36">(P78-$S$6)/$S$7*(C78+D78+E78)*$Y$8</f>
        <v>0</v>
      </c>
      <c r="V78" s="225">
        <f t="shared" ref="V78:V137" si="37">+U78*V$9</f>
        <v>0</v>
      </c>
      <c r="W78" s="172">
        <f t="shared" ref="W78:W137" si="38">+P78*H78</f>
        <v>0</v>
      </c>
      <c r="X78" s="172">
        <f t="shared" ref="X78:X137" si="39">+P78*J78</f>
        <v>0</v>
      </c>
      <c r="Y78" s="525">
        <f t="shared" ref="Y78:Y137" si="40">+IFERROR((P78-$S$6)/$S$7*(H78+J78)*$Y$8,0)</f>
        <v>0</v>
      </c>
      <c r="Z78" s="524">
        <f t="shared" ref="Z78:Z137" si="41">+Y78*Z$9</f>
        <v>0</v>
      </c>
      <c r="AA78" s="172">
        <f t="shared" ref="AA78:AA137" si="42">+P78*I78</f>
        <v>0</v>
      </c>
      <c r="AB78" s="172">
        <f t="shared" ref="AB78:AB137" si="43">+P78*K78</f>
        <v>0</v>
      </c>
      <c r="AC78" s="536">
        <f t="shared" ref="AC78:AC137" si="44">+(P78-$S$6)/$S$7*(I78+K78)*$Y$8</f>
        <v>0</v>
      </c>
      <c r="AD78" s="535">
        <f t="shared" ref="AD78:AD137" si="45">+AC78*AD$9</f>
        <v>0</v>
      </c>
    </row>
    <row r="79" spans="1:30" x14ac:dyDescent="0.2">
      <c r="A79" s="16">
        <f>+IF((G79+SUM(H79:K79))&gt;0,MAX(A$13:A78)+1,0)</f>
        <v>0</v>
      </c>
      <c r="B79" s="543"/>
      <c r="C79" s="543"/>
      <c r="D79" s="543"/>
      <c r="E79" s="543"/>
      <c r="F79" s="255">
        <f t="shared" si="29"/>
        <v>0</v>
      </c>
      <c r="G79" s="188">
        <f t="shared" si="30"/>
        <v>0</v>
      </c>
      <c r="H79" s="543"/>
      <c r="I79" s="543"/>
      <c r="J79" s="543"/>
      <c r="K79" s="543"/>
      <c r="L79" s="543"/>
      <c r="M79" s="543"/>
      <c r="N79" s="188">
        <f t="shared" si="17"/>
        <v>0</v>
      </c>
      <c r="O79" s="544"/>
      <c r="P79" s="189">
        <f t="shared" si="31"/>
        <v>0</v>
      </c>
      <c r="Q79" s="274">
        <f t="shared" si="32"/>
        <v>0</v>
      </c>
      <c r="R79" s="274">
        <f t="shared" si="33"/>
        <v>0</v>
      </c>
      <c r="S79" s="172">
        <f t="shared" si="34"/>
        <v>0</v>
      </c>
      <c r="T79" s="172">
        <f t="shared" si="35"/>
        <v>0</v>
      </c>
      <c r="U79" s="238">
        <f t="shared" si="36"/>
        <v>0</v>
      </c>
      <c r="V79" s="225">
        <f t="shared" si="37"/>
        <v>0</v>
      </c>
      <c r="W79" s="172">
        <f t="shared" si="38"/>
        <v>0</v>
      </c>
      <c r="X79" s="172">
        <f t="shared" si="39"/>
        <v>0</v>
      </c>
      <c r="Y79" s="525">
        <f t="shared" si="40"/>
        <v>0</v>
      </c>
      <c r="Z79" s="524">
        <f t="shared" si="41"/>
        <v>0</v>
      </c>
      <c r="AA79" s="172">
        <f t="shared" si="42"/>
        <v>0</v>
      </c>
      <c r="AB79" s="172">
        <f t="shared" si="43"/>
        <v>0</v>
      </c>
      <c r="AC79" s="536">
        <f t="shared" si="44"/>
        <v>0</v>
      </c>
      <c r="AD79" s="535">
        <f t="shared" si="45"/>
        <v>0</v>
      </c>
    </row>
    <row r="80" spans="1:30" x14ac:dyDescent="0.2">
      <c r="A80" s="16">
        <f>+IF((G80+SUM(H80:K80))&gt;0,MAX(A$13:A79)+1,0)</f>
        <v>0</v>
      </c>
      <c r="B80" s="543"/>
      <c r="C80" s="543"/>
      <c r="D80" s="543"/>
      <c r="E80" s="543"/>
      <c r="F80" s="255">
        <f t="shared" si="29"/>
        <v>0</v>
      </c>
      <c r="G80" s="188">
        <f t="shared" si="30"/>
        <v>0</v>
      </c>
      <c r="H80" s="543"/>
      <c r="I80" s="543"/>
      <c r="J80" s="543"/>
      <c r="K80" s="543"/>
      <c r="L80" s="543"/>
      <c r="M80" s="543"/>
      <c r="N80" s="188">
        <f t="shared" si="17"/>
        <v>0</v>
      </c>
      <c r="O80" s="544"/>
      <c r="P80" s="189">
        <f t="shared" si="31"/>
        <v>0</v>
      </c>
      <c r="Q80" s="274">
        <f t="shared" si="32"/>
        <v>0</v>
      </c>
      <c r="R80" s="274">
        <f t="shared" si="33"/>
        <v>0</v>
      </c>
      <c r="S80" s="172">
        <f t="shared" si="34"/>
        <v>0</v>
      </c>
      <c r="T80" s="172">
        <f t="shared" si="35"/>
        <v>0</v>
      </c>
      <c r="U80" s="238">
        <f t="shared" si="36"/>
        <v>0</v>
      </c>
      <c r="V80" s="225">
        <f t="shared" si="37"/>
        <v>0</v>
      </c>
      <c r="W80" s="172">
        <f t="shared" si="38"/>
        <v>0</v>
      </c>
      <c r="X80" s="172">
        <f t="shared" si="39"/>
        <v>0</v>
      </c>
      <c r="Y80" s="525">
        <f t="shared" si="40"/>
        <v>0</v>
      </c>
      <c r="Z80" s="524">
        <f t="shared" si="41"/>
        <v>0</v>
      </c>
      <c r="AA80" s="172">
        <f t="shared" si="42"/>
        <v>0</v>
      </c>
      <c r="AB80" s="172">
        <f t="shared" si="43"/>
        <v>0</v>
      </c>
      <c r="AC80" s="536">
        <f t="shared" si="44"/>
        <v>0</v>
      </c>
      <c r="AD80" s="535">
        <f t="shared" si="45"/>
        <v>0</v>
      </c>
    </row>
    <row r="81" spans="1:30" x14ac:dyDescent="0.2">
      <c r="A81" s="16">
        <f>+IF((G81+SUM(H81:K81))&gt;0,MAX(A$13:A80)+1,0)</f>
        <v>0</v>
      </c>
      <c r="B81" s="543"/>
      <c r="C81" s="543"/>
      <c r="D81" s="543"/>
      <c r="E81" s="543"/>
      <c r="F81" s="255">
        <f t="shared" si="29"/>
        <v>0</v>
      </c>
      <c r="G81" s="188">
        <f t="shared" si="30"/>
        <v>0</v>
      </c>
      <c r="H81" s="543"/>
      <c r="I81" s="543"/>
      <c r="J81" s="543"/>
      <c r="K81" s="543"/>
      <c r="L81" s="543"/>
      <c r="M81" s="543"/>
      <c r="N81" s="188">
        <f t="shared" si="17"/>
        <v>0</v>
      </c>
      <c r="O81" s="544"/>
      <c r="P81" s="189">
        <f t="shared" si="31"/>
        <v>0</v>
      </c>
      <c r="Q81" s="274">
        <f t="shared" si="32"/>
        <v>0</v>
      </c>
      <c r="R81" s="274">
        <f t="shared" si="33"/>
        <v>0</v>
      </c>
      <c r="S81" s="172">
        <f t="shared" si="34"/>
        <v>0</v>
      </c>
      <c r="T81" s="172">
        <f t="shared" si="35"/>
        <v>0</v>
      </c>
      <c r="U81" s="238">
        <f t="shared" si="36"/>
        <v>0</v>
      </c>
      <c r="V81" s="225">
        <f t="shared" si="37"/>
        <v>0</v>
      </c>
      <c r="W81" s="172">
        <f t="shared" si="38"/>
        <v>0</v>
      </c>
      <c r="X81" s="172">
        <f t="shared" si="39"/>
        <v>0</v>
      </c>
      <c r="Y81" s="525">
        <f t="shared" si="40"/>
        <v>0</v>
      </c>
      <c r="Z81" s="524">
        <f t="shared" si="41"/>
        <v>0</v>
      </c>
      <c r="AA81" s="172">
        <f t="shared" si="42"/>
        <v>0</v>
      </c>
      <c r="AB81" s="172">
        <f t="shared" si="43"/>
        <v>0</v>
      </c>
      <c r="AC81" s="536">
        <f t="shared" si="44"/>
        <v>0</v>
      </c>
      <c r="AD81" s="535">
        <f t="shared" si="45"/>
        <v>0</v>
      </c>
    </row>
    <row r="82" spans="1:30" x14ac:dyDescent="0.2">
      <c r="A82" s="16">
        <f>+IF((G82+SUM(H82:K82))&gt;0,MAX(A$13:A81)+1,0)</f>
        <v>0</v>
      </c>
      <c r="B82" s="543"/>
      <c r="C82" s="543"/>
      <c r="D82" s="543"/>
      <c r="E82" s="543"/>
      <c r="F82" s="255">
        <f t="shared" si="29"/>
        <v>0</v>
      </c>
      <c r="G82" s="188">
        <f t="shared" si="30"/>
        <v>0</v>
      </c>
      <c r="H82" s="543"/>
      <c r="I82" s="543"/>
      <c r="J82" s="543"/>
      <c r="K82" s="543"/>
      <c r="L82" s="543"/>
      <c r="M82" s="543"/>
      <c r="N82" s="188">
        <f t="shared" si="17"/>
        <v>0</v>
      </c>
      <c r="O82" s="544"/>
      <c r="P82" s="189">
        <f t="shared" si="31"/>
        <v>0</v>
      </c>
      <c r="Q82" s="274">
        <f t="shared" si="32"/>
        <v>0</v>
      </c>
      <c r="R82" s="274">
        <f t="shared" si="33"/>
        <v>0</v>
      </c>
      <c r="S82" s="172">
        <f t="shared" si="34"/>
        <v>0</v>
      </c>
      <c r="T82" s="172">
        <f t="shared" si="35"/>
        <v>0</v>
      </c>
      <c r="U82" s="238">
        <f t="shared" si="36"/>
        <v>0</v>
      </c>
      <c r="V82" s="225">
        <f t="shared" si="37"/>
        <v>0</v>
      </c>
      <c r="W82" s="172">
        <f t="shared" si="38"/>
        <v>0</v>
      </c>
      <c r="X82" s="172">
        <f t="shared" si="39"/>
        <v>0</v>
      </c>
      <c r="Y82" s="525">
        <f t="shared" si="40"/>
        <v>0</v>
      </c>
      <c r="Z82" s="524">
        <f t="shared" si="41"/>
        <v>0</v>
      </c>
      <c r="AA82" s="172">
        <f t="shared" si="42"/>
        <v>0</v>
      </c>
      <c r="AB82" s="172">
        <f t="shared" si="43"/>
        <v>0</v>
      </c>
      <c r="AC82" s="536">
        <f t="shared" si="44"/>
        <v>0</v>
      </c>
      <c r="AD82" s="535">
        <f t="shared" si="45"/>
        <v>0</v>
      </c>
    </row>
    <row r="83" spans="1:30" x14ac:dyDescent="0.2">
      <c r="A83" s="16">
        <f>+IF((G83+SUM(H83:K83))&gt;0,MAX(A$13:A82)+1,0)</f>
        <v>0</v>
      </c>
      <c r="B83" s="543"/>
      <c r="C83" s="543"/>
      <c r="D83" s="543"/>
      <c r="E83" s="543"/>
      <c r="F83" s="255">
        <f t="shared" si="29"/>
        <v>0</v>
      </c>
      <c r="G83" s="188">
        <f t="shared" si="30"/>
        <v>0</v>
      </c>
      <c r="H83" s="543"/>
      <c r="I83" s="543"/>
      <c r="J83" s="543"/>
      <c r="K83" s="543"/>
      <c r="L83" s="543"/>
      <c r="M83" s="543"/>
      <c r="N83" s="188">
        <f t="shared" si="17"/>
        <v>0</v>
      </c>
      <c r="O83" s="544"/>
      <c r="P83" s="189">
        <f t="shared" si="31"/>
        <v>0</v>
      </c>
      <c r="Q83" s="274">
        <f t="shared" si="32"/>
        <v>0</v>
      </c>
      <c r="R83" s="274">
        <f t="shared" si="33"/>
        <v>0</v>
      </c>
      <c r="S83" s="172">
        <f t="shared" si="34"/>
        <v>0</v>
      </c>
      <c r="T83" s="172">
        <f t="shared" si="35"/>
        <v>0</v>
      </c>
      <c r="U83" s="238">
        <f t="shared" si="36"/>
        <v>0</v>
      </c>
      <c r="V83" s="225">
        <f t="shared" si="37"/>
        <v>0</v>
      </c>
      <c r="W83" s="172">
        <f t="shared" si="38"/>
        <v>0</v>
      </c>
      <c r="X83" s="172">
        <f t="shared" si="39"/>
        <v>0</v>
      </c>
      <c r="Y83" s="525">
        <f t="shared" si="40"/>
        <v>0</v>
      </c>
      <c r="Z83" s="524">
        <f t="shared" si="41"/>
        <v>0</v>
      </c>
      <c r="AA83" s="172">
        <f t="shared" si="42"/>
        <v>0</v>
      </c>
      <c r="AB83" s="172">
        <f t="shared" si="43"/>
        <v>0</v>
      </c>
      <c r="AC83" s="536">
        <f t="shared" si="44"/>
        <v>0</v>
      </c>
      <c r="AD83" s="535">
        <f t="shared" si="45"/>
        <v>0</v>
      </c>
    </row>
    <row r="84" spans="1:30" x14ac:dyDescent="0.2">
      <c r="A84" s="16">
        <f>+IF((G84+SUM(H84:K84))&gt;0,MAX(A$13:A83)+1,0)</f>
        <v>0</v>
      </c>
      <c r="B84" s="543"/>
      <c r="C84" s="543"/>
      <c r="D84" s="543"/>
      <c r="E84" s="543"/>
      <c r="F84" s="255">
        <f t="shared" si="29"/>
        <v>0</v>
      </c>
      <c r="G84" s="188">
        <f t="shared" si="30"/>
        <v>0</v>
      </c>
      <c r="H84" s="543"/>
      <c r="I84" s="543"/>
      <c r="J84" s="543"/>
      <c r="K84" s="543"/>
      <c r="L84" s="543"/>
      <c r="M84" s="543"/>
      <c r="N84" s="188">
        <f t="shared" si="17"/>
        <v>0</v>
      </c>
      <c r="O84" s="544"/>
      <c r="P84" s="189">
        <f t="shared" si="31"/>
        <v>0</v>
      </c>
      <c r="Q84" s="274">
        <f t="shared" si="32"/>
        <v>0</v>
      </c>
      <c r="R84" s="274">
        <f t="shared" si="33"/>
        <v>0</v>
      </c>
      <c r="S84" s="172">
        <f t="shared" si="34"/>
        <v>0</v>
      </c>
      <c r="T84" s="172">
        <f t="shared" si="35"/>
        <v>0</v>
      </c>
      <c r="U84" s="238">
        <f t="shared" si="36"/>
        <v>0</v>
      </c>
      <c r="V84" s="225">
        <f t="shared" si="37"/>
        <v>0</v>
      </c>
      <c r="W84" s="172">
        <f t="shared" si="38"/>
        <v>0</v>
      </c>
      <c r="X84" s="172">
        <f t="shared" si="39"/>
        <v>0</v>
      </c>
      <c r="Y84" s="525">
        <f t="shared" si="40"/>
        <v>0</v>
      </c>
      <c r="Z84" s="524">
        <f t="shared" si="41"/>
        <v>0</v>
      </c>
      <c r="AA84" s="172">
        <f t="shared" si="42"/>
        <v>0</v>
      </c>
      <c r="AB84" s="172">
        <f t="shared" si="43"/>
        <v>0</v>
      </c>
      <c r="AC84" s="536">
        <f t="shared" si="44"/>
        <v>0</v>
      </c>
      <c r="AD84" s="535">
        <f t="shared" si="45"/>
        <v>0</v>
      </c>
    </row>
    <row r="85" spans="1:30" x14ac:dyDescent="0.2">
      <c r="A85" s="16">
        <f>+IF((G85+SUM(H85:K85))&gt;0,MAX(A$13:A84)+1,0)</f>
        <v>0</v>
      </c>
      <c r="B85" s="543"/>
      <c r="C85" s="543"/>
      <c r="D85" s="543"/>
      <c r="E85" s="543"/>
      <c r="F85" s="255">
        <f t="shared" si="29"/>
        <v>0</v>
      </c>
      <c r="G85" s="188">
        <f t="shared" si="30"/>
        <v>0</v>
      </c>
      <c r="H85" s="543"/>
      <c r="I85" s="543"/>
      <c r="J85" s="543"/>
      <c r="K85" s="543"/>
      <c r="L85" s="543"/>
      <c r="M85" s="543"/>
      <c r="N85" s="188">
        <f t="shared" si="17"/>
        <v>0</v>
      </c>
      <c r="O85" s="544"/>
      <c r="P85" s="189">
        <f t="shared" si="31"/>
        <v>0</v>
      </c>
      <c r="Q85" s="274">
        <f t="shared" si="32"/>
        <v>0</v>
      </c>
      <c r="R85" s="274">
        <f t="shared" si="33"/>
        <v>0</v>
      </c>
      <c r="S85" s="172">
        <f t="shared" si="34"/>
        <v>0</v>
      </c>
      <c r="T85" s="172">
        <f t="shared" si="35"/>
        <v>0</v>
      </c>
      <c r="U85" s="238">
        <f t="shared" si="36"/>
        <v>0</v>
      </c>
      <c r="V85" s="225">
        <f t="shared" si="37"/>
        <v>0</v>
      </c>
      <c r="W85" s="172">
        <f t="shared" si="38"/>
        <v>0</v>
      </c>
      <c r="X85" s="172">
        <f t="shared" si="39"/>
        <v>0</v>
      </c>
      <c r="Y85" s="525">
        <f t="shared" si="40"/>
        <v>0</v>
      </c>
      <c r="Z85" s="524">
        <f t="shared" si="41"/>
        <v>0</v>
      </c>
      <c r="AA85" s="172">
        <f t="shared" si="42"/>
        <v>0</v>
      </c>
      <c r="AB85" s="172">
        <f t="shared" si="43"/>
        <v>0</v>
      </c>
      <c r="AC85" s="536">
        <f t="shared" si="44"/>
        <v>0</v>
      </c>
      <c r="AD85" s="535">
        <f t="shared" si="45"/>
        <v>0</v>
      </c>
    </row>
    <row r="86" spans="1:30" x14ac:dyDescent="0.2">
      <c r="A86" s="16">
        <f>+IF((G86+SUM(H86:K86))&gt;0,MAX(A$13:A85)+1,0)</f>
        <v>0</v>
      </c>
      <c r="B86" s="543"/>
      <c r="C86" s="543"/>
      <c r="D86" s="543"/>
      <c r="E86" s="543"/>
      <c r="F86" s="255">
        <f t="shared" si="29"/>
        <v>0</v>
      </c>
      <c r="G86" s="188">
        <f t="shared" si="30"/>
        <v>0</v>
      </c>
      <c r="H86" s="543"/>
      <c r="I86" s="543"/>
      <c r="J86" s="543"/>
      <c r="K86" s="543"/>
      <c r="L86" s="543"/>
      <c r="M86" s="543"/>
      <c r="N86" s="188">
        <f t="shared" si="17"/>
        <v>0</v>
      </c>
      <c r="O86" s="544"/>
      <c r="P86" s="189">
        <f t="shared" si="31"/>
        <v>0</v>
      </c>
      <c r="Q86" s="274">
        <f t="shared" si="32"/>
        <v>0</v>
      </c>
      <c r="R86" s="274">
        <f t="shared" si="33"/>
        <v>0</v>
      </c>
      <c r="S86" s="172">
        <f t="shared" si="34"/>
        <v>0</v>
      </c>
      <c r="T86" s="172">
        <f t="shared" si="35"/>
        <v>0</v>
      </c>
      <c r="U86" s="238">
        <f t="shared" si="36"/>
        <v>0</v>
      </c>
      <c r="V86" s="225">
        <f t="shared" si="37"/>
        <v>0</v>
      </c>
      <c r="W86" s="172">
        <f t="shared" si="38"/>
        <v>0</v>
      </c>
      <c r="X86" s="172">
        <f t="shared" si="39"/>
        <v>0</v>
      </c>
      <c r="Y86" s="525">
        <f t="shared" si="40"/>
        <v>0</v>
      </c>
      <c r="Z86" s="524">
        <f t="shared" si="41"/>
        <v>0</v>
      </c>
      <c r="AA86" s="172">
        <f t="shared" si="42"/>
        <v>0</v>
      </c>
      <c r="AB86" s="172">
        <f t="shared" si="43"/>
        <v>0</v>
      </c>
      <c r="AC86" s="536">
        <f t="shared" si="44"/>
        <v>0</v>
      </c>
      <c r="AD86" s="535">
        <f t="shared" si="45"/>
        <v>0</v>
      </c>
    </row>
    <row r="87" spans="1:30" x14ac:dyDescent="0.2">
      <c r="A87" s="16">
        <f>+IF((G87+SUM(H87:K87))&gt;0,MAX(A$13:A86)+1,0)</f>
        <v>0</v>
      </c>
      <c r="B87" s="543"/>
      <c r="C87" s="543"/>
      <c r="D87" s="543"/>
      <c r="E87" s="543"/>
      <c r="F87" s="255">
        <f t="shared" si="29"/>
        <v>0</v>
      </c>
      <c r="G87" s="188">
        <f t="shared" si="30"/>
        <v>0</v>
      </c>
      <c r="H87" s="543"/>
      <c r="I87" s="543"/>
      <c r="J87" s="543"/>
      <c r="K87" s="543"/>
      <c r="L87" s="543"/>
      <c r="M87" s="543"/>
      <c r="N87" s="188">
        <f t="shared" si="17"/>
        <v>0</v>
      </c>
      <c r="O87" s="544"/>
      <c r="P87" s="189">
        <f t="shared" si="31"/>
        <v>0</v>
      </c>
      <c r="Q87" s="274">
        <f t="shared" si="32"/>
        <v>0</v>
      </c>
      <c r="R87" s="274">
        <f t="shared" si="33"/>
        <v>0</v>
      </c>
      <c r="S87" s="172">
        <f t="shared" si="34"/>
        <v>0</v>
      </c>
      <c r="T87" s="172">
        <f t="shared" si="35"/>
        <v>0</v>
      </c>
      <c r="U87" s="238">
        <f t="shared" si="36"/>
        <v>0</v>
      </c>
      <c r="V87" s="225">
        <f t="shared" si="37"/>
        <v>0</v>
      </c>
      <c r="W87" s="172">
        <f t="shared" si="38"/>
        <v>0</v>
      </c>
      <c r="X87" s="172">
        <f t="shared" si="39"/>
        <v>0</v>
      </c>
      <c r="Y87" s="525">
        <f t="shared" si="40"/>
        <v>0</v>
      </c>
      <c r="Z87" s="524">
        <f t="shared" si="41"/>
        <v>0</v>
      </c>
      <c r="AA87" s="172">
        <f t="shared" si="42"/>
        <v>0</v>
      </c>
      <c r="AB87" s="172">
        <f t="shared" si="43"/>
        <v>0</v>
      </c>
      <c r="AC87" s="536">
        <f t="shared" si="44"/>
        <v>0</v>
      </c>
      <c r="AD87" s="535">
        <f t="shared" si="45"/>
        <v>0</v>
      </c>
    </row>
    <row r="88" spans="1:30" x14ac:dyDescent="0.2">
      <c r="A88" s="16">
        <f>+IF((G88+SUM(H88:K88))&gt;0,MAX(A$13:A87)+1,0)</f>
        <v>0</v>
      </c>
      <c r="B88" s="543"/>
      <c r="C88" s="543"/>
      <c r="D88" s="543"/>
      <c r="E88" s="543"/>
      <c r="F88" s="255">
        <f t="shared" si="29"/>
        <v>0</v>
      </c>
      <c r="G88" s="188">
        <f t="shared" si="30"/>
        <v>0</v>
      </c>
      <c r="H88" s="543"/>
      <c r="I88" s="543"/>
      <c r="J88" s="543"/>
      <c r="K88" s="543"/>
      <c r="L88" s="543"/>
      <c r="M88" s="543"/>
      <c r="N88" s="188">
        <f t="shared" si="17"/>
        <v>0</v>
      </c>
      <c r="O88" s="544"/>
      <c r="P88" s="189">
        <f t="shared" si="31"/>
        <v>0</v>
      </c>
      <c r="Q88" s="274">
        <f t="shared" si="32"/>
        <v>0</v>
      </c>
      <c r="R88" s="274">
        <f t="shared" si="33"/>
        <v>0</v>
      </c>
      <c r="S88" s="172">
        <f t="shared" si="34"/>
        <v>0</v>
      </c>
      <c r="T88" s="172">
        <f t="shared" si="35"/>
        <v>0</v>
      </c>
      <c r="U88" s="238">
        <f t="shared" si="36"/>
        <v>0</v>
      </c>
      <c r="V88" s="225">
        <f t="shared" si="37"/>
        <v>0</v>
      </c>
      <c r="W88" s="172">
        <f t="shared" si="38"/>
        <v>0</v>
      </c>
      <c r="X88" s="172">
        <f t="shared" si="39"/>
        <v>0</v>
      </c>
      <c r="Y88" s="525">
        <f t="shared" si="40"/>
        <v>0</v>
      </c>
      <c r="Z88" s="524">
        <f t="shared" si="41"/>
        <v>0</v>
      </c>
      <c r="AA88" s="172">
        <f t="shared" si="42"/>
        <v>0</v>
      </c>
      <c r="AB88" s="172">
        <f t="shared" si="43"/>
        <v>0</v>
      </c>
      <c r="AC88" s="536">
        <f t="shared" si="44"/>
        <v>0</v>
      </c>
      <c r="AD88" s="535">
        <f t="shared" si="45"/>
        <v>0</v>
      </c>
    </row>
    <row r="89" spans="1:30" x14ac:dyDescent="0.2">
      <c r="A89" s="16">
        <f>+IF((G89+SUM(H89:K89))&gt;0,MAX(A$13:A88)+1,0)</f>
        <v>0</v>
      </c>
      <c r="B89" s="543"/>
      <c r="C89" s="543"/>
      <c r="D89" s="543"/>
      <c r="E89" s="543"/>
      <c r="F89" s="255">
        <f t="shared" si="29"/>
        <v>0</v>
      </c>
      <c r="G89" s="188">
        <f t="shared" si="30"/>
        <v>0</v>
      </c>
      <c r="H89" s="543"/>
      <c r="I89" s="543"/>
      <c r="J89" s="543"/>
      <c r="K89" s="543"/>
      <c r="L89" s="543"/>
      <c r="M89" s="543"/>
      <c r="N89" s="188">
        <f t="shared" si="17"/>
        <v>0</v>
      </c>
      <c r="O89" s="544"/>
      <c r="P89" s="189">
        <f t="shared" si="31"/>
        <v>0</v>
      </c>
      <c r="Q89" s="274">
        <f t="shared" si="32"/>
        <v>0</v>
      </c>
      <c r="R89" s="274">
        <f t="shared" si="33"/>
        <v>0</v>
      </c>
      <c r="S89" s="172">
        <f t="shared" si="34"/>
        <v>0</v>
      </c>
      <c r="T89" s="172">
        <f t="shared" si="35"/>
        <v>0</v>
      </c>
      <c r="U89" s="238">
        <f t="shared" si="36"/>
        <v>0</v>
      </c>
      <c r="V89" s="225">
        <f t="shared" si="37"/>
        <v>0</v>
      </c>
      <c r="W89" s="172">
        <f t="shared" si="38"/>
        <v>0</v>
      </c>
      <c r="X89" s="172">
        <f t="shared" si="39"/>
        <v>0</v>
      </c>
      <c r="Y89" s="525">
        <f t="shared" si="40"/>
        <v>0</v>
      </c>
      <c r="Z89" s="524">
        <f t="shared" si="41"/>
        <v>0</v>
      </c>
      <c r="AA89" s="172">
        <f t="shared" si="42"/>
        <v>0</v>
      </c>
      <c r="AB89" s="172">
        <f t="shared" si="43"/>
        <v>0</v>
      </c>
      <c r="AC89" s="536">
        <f t="shared" si="44"/>
        <v>0</v>
      </c>
      <c r="AD89" s="535">
        <f t="shared" si="45"/>
        <v>0</v>
      </c>
    </row>
    <row r="90" spans="1:30" x14ac:dyDescent="0.2">
      <c r="A90" s="16">
        <f>+IF((G90+SUM(H90:K90))&gt;0,MAX(A$13:A89)+1,0)</f>
        <v>0</v>
      </c>
      <c r="B90" s="543"/>
      <c r="C90" s="543"/>
      <c r="D90" s="543"/>
      <c r="E90" s="543"/>
      <c r="F90" s="255">
        <f t="shared" si="29"/>
        <v>0</v>
      </c>
      <c r="G90" s="188">
        <f t="shared" si="30"/>
        <v>0</v>
      </c>
      <c r="H90" s="543"/>
      <c r="I90" s="543"/>
      <c r="J90" s="543"/>
      <c r="K90" s="543"/>
      <c r="L90" s="543"/>
      <c r="M90" s="543"/>
      <c r="N90" s="188">
        <f t="shared" si="17"/>
        <v>0</v>
      </c>
      <c r="O90" s="544"/>
      <c r="P90" s="189">
        <f t="shared" si="31"/>
        <v>0</v>
      </c>
      <c r="Q90" s="274">
        <f t="shared" si="32"/>
        <v>0</v>
      </c>
      <c r="R90" s="274">
        <f t="shared" si="33"/>
        <v>0</v>
      </c>
      <c r="S90" s="172">
        <f t="shared" si="34"/>
        <v>0</v>
      </c>
      <c r="T90" s="172">
        <f t="shared" si="35"/>
        <v>0</v>
      </c>
      <c r="U90" s="238">
        <f t="shared" si="36"/>
        <v>0</v>
      </c>
      <c r="V90" s="225">
        <f t="shared" si="37"/>
        <v>0</v>
      </c>
      <c r="W90" s="172">
        <f t="shared" si="38"/>
        <v>0</v>
      </c>
      <c r="X90" s="172">
        <f t="shared" si="39"/>
        <v>0</v>
      </c>
      <c r="Y90" s="525">
        <f t="shared" si="40"/>
        <v>0</v>
      </c>
      <c r="Z90" s="524">
        <f t="shared" si="41"/>
        <v>0</v>
      </c>
      <c r="AA90" s="172">
        <f t="shared" si="42"/>
        <v>0</v>
      </c>
      <c r="AB90" s="172">
        <f t="shared" si="43"/>
        <v>0</v>
      </c>
      <c r="AC90" s="536">
        <f t="shared" si="44"/>
        <v>0</v>
      </c>
      <c r="AD90" s="535">
        <f t="shared" si="45"/>
        <v>0</v>
      </c>
    </row>
    <row r="91" spans="1:30" x14ac:dyDescent="0.2">
      <c r="A91" s="16">
        <f>+IF((G91+SUM(H91:K91))&gt;0,MAX(A$13:A90)+1,0)</f>
        <v>0</v>
      </c>
      <c r="B91" s="543"/>
      <c r="C91" s="543"/>
      <c r="D91" s="543"/>
      <c r="E91" s="543"/>
      <c r="F91" s="255">
        <f t="shared" si="29"/>
        <v>0</v>
      </c>
      <c r="G91" s="188">
        <f t="shared" si="30"/>
        <v>0</v>
      </c>
      <c r="H91" s="543"/>
      <c r="I91" s="543"/>
      <c r="J91" s="543"/>
      <c r="K91" s="543"/>
      <c r="L91" s="543"/>
      <c r="M91" s="543"/>
      <c r="N91" s="188">
        <f t="shared" si="17"/>
        <v>0</v>
      </c>
      <c r="O91" s="544"/>
      <c r="P91" s="189">
        <f t="shared" si="31"/>
        <v>0</v>
      </c>
      <c r="Q91" s="274">
        <f t="shared" si="32"/>
        <v>0</v>
      </c>
      <c r="R91" s="274">
        <f t="shared" si="33"/>
        <v>0</v>
      </c>
      <c r="S91" s="172">
        <f t="shared" si="34"/>
        <v>0</v>
      </c>
      <c r="T91" s="172">
        <f t="shared" si="35"/>
        <v>0</v>
      </c>
      <c r="U91" s="238">
        <f t="shared" si="36"/>
        <v>0</v>
      </c>
      <c r="V91" s="225">
        <f t="shared" si="37"/>
        <v>0</v>
      </c>
      <c r="W91" s="172">
        <f t="shared" si="38"/>
        <v>0</v>
      </c>
      <c r="X91" s="172">
        <f t="shared" si="39"/>
        <v>0</v>
      </c>
      <c r="Y91" s="525">
        <f t="shared" si="40"/>
        <v>0</v>
      </c>
      <c r="Z91" s="524">
        <f t="shared" si="41"/>
        <v>0</v>
      </c>
      <c r="AA91" s="172">
        <f t="shared" si="42"/>
        <v>0</v>
      </c>
      <c r="AB91" s="172">
        <f t="shared" si="43"/>
        <v>0</v>
      </c>
      <c r="AC91" s="536">
        <f t="shared" si="44"/>
        <v>0</v>
      </c>
      <c r="AD91" s="535">
        <f t="shared" si="45"/>
        <v>0</v>
      </c>
    </row>
    <row r="92" spans="1:30" x14ac:dyDescent="0.2">
      <c r="A92" s="16">
        <f>+IF((G92+SUM(H92:K92))&gt;0,MAX(A$13:A91)+1,0)</f>
        <v>0</v>
      </c>
      <c r="B92" s="543"/>
      <c r="C92" s="543"/>
      <c r="D92" s="543"/>
      <c r="E92" s="543"/>
      <c r="F92" s="255">
        <f t="shared" si="29"/>
        <v>0</v>
      </c>
      <c r="G92" s="188">
        <f t="shared" si="30"/>
        <v>0</v>
      </c>
      <c r="H92" s="543"/>
      <c r="I92" s="543"/>
      <c r="J92" s="543"/>
      <c r="K92" s="543"/>
      <c r="L92" s="543"/>
      <c r="M92" s="543"/>
      <c r="N92" s="188">
        <f t="shared" si="17"/>
        <v>0</v>
      </c>
      <c r="O92" s="544"/>
      <c r="P92" s="189">
        <f t="shared" si="31"/>
        <v>0</v>
      </c>
      <c r="Q92" s="274">
        <f t="shared" si="32"/>
        <v>0</v>
      </c>
      <c r="R92" s="274">
        <f t="shared" si="33"/>
        <v>0</v>
      </c>
      <c r="S92" s="172">
        <f t="shared" si="34"/>
        <v>0</v>
      </c>
      <c r="T92" s="172">
        <f t="shared" si="35"/>
        <v>0</v>
      </c>
      <c r="U92" s="238">
        <f t="shared" si="36"/>
        <v>0</v>
      </c>
      <c r="V92" s="225">
        <f t="shared" si="37"/>
        <v>0</v>
      </c>
      <c r="W92" s="172">
        <f t="shared" si="38"/>
        <v>0</v>
      </c>
      <c r="X92" s="172">
        <f t="shared" si="39"/>
        <v>0</v>
      </c>
      <c r="Y92" s="525">
        <f t="shared" si="40"/>
        <v>0</v>
      </c>
      <c r="Z92" s="524">
        <f t="shared" si="41"/>
        <v>0</v>
      </c>
      <c r="AA92" s="172">
        <f t="shared" si="42"/>
        <v>0</v>
      </c>
      <c r="AB92" s="172">
        <f t="shared" si="43"/>
        <v>0</v>
      </c>
      <c r="AC92" s="536">
        <f t="shared" si="44"/>
        <v>0</v>
      </c>
      <c r="AD92" s="535">
        <f t="shared" si="45"/>
        <v>0</v>
      </c>
    </row>
    <row r="93" spans="1:30" x14ac:dyDescent="0.2">
      <c r="A93" s="16">
        <f>+IF((G93+SUM(H93:K93))&gt;0,MAX(A$13:A92)+1,0)</f>
        <v>0</v>
      </c>
      <c r="B93" s="543"/>
      <c r="C93" s="543"/>
      <c r="D93" s="543"/>
      <c r="E93" s="543"/>
      <c r="F93" s="255">
        <f t="shared" si="29"/>
        <v>0</v>
      </c>
      <c r="G93" s="188">
        <f t="shared" si="30"/>
        <v>0</v>
      </c>
      <c r="H93" s="543"/>
      <c r="I93" s="543"/>
      <c r="J93" s="543"/>
      <c r="K93" s="543"/>
      <c r="L93" s="543"/>
      <c r="M93" s="543"/>
      <c r="N93" s="188">
        <f t="shared" si="17"/>
        <v>0</v>
      </c>
      <c r="O93" s="544"/>
      <c r="P93" s="189">
        <f t="shared" si="31"/>
        <v>0</v>
      </c>
      <c r="Q93" s="274">
        <f t="shared" si="32"/>
        <v>0</v>
      </c>
      <c r="R93" s="274">
        <f t="shared" si="33"/>
        <v>0</v>
      </c>
      <c r="S93" s="172">
        <f t="shared" si="34"/>
        <v>0</v>
      </c>
      <c r="T93" s="172">
        <f t="shared" si="35"/>
        <v>0</v>
      </c>
      <c r="U93" s="238">
        <f t="shared" si="36"/>
        <v>0</v>
      </c>
      <c r="V93" s="225">
        <f t="shared" si="37"/>
        <v>0</v>
      </c>
      <c r="W93" s="172">
        <f t="shared" si="38"/>
        <v>0</v>
      </c>
      <c r="X93" s="172">
        <f t="shared" si="39"/>
        <v>0</v>
      </c>
      <c r="Y93" s="525">
        <f t="shared" si="40"/>
        <v>0</v>
      </c>
      <c r="Z93" s="524">
        <f t="shared" si="41"/>
        <v>0</v>
      </c>
      <c r="AA93" s="172">
        <f t="shared" si="42"/>
        <v>0</v>
      </c>
      <c r="AB93" s="172">
        <f t="shared" si="43"/>
        <v>0</v>
      </c>
      <c r="AC93" s="536">
        <f t="shared" si="44"/>
        <v>0</v>
      </c>
      <c r="AD93" s="535">
        <f t="shared" si="45"/>
        <v>0</v>
      </c>
    </row>
    <row r="94" spans="1:30" x14ac:dyDescent="0.2">
      <c r="A94" s="16">
        <f>+IF((G94+SUM(H94:K94))&gt;0,MAX(A$13:A93)+1,0)</f>
        <v>0</v>
      </c>
      <c r="B94" s="543"/>
      <c r="C94" s="543"/>
      <c r="D94" s="543"/>
      <c r="E94" s="543"/>
      <c r="F94" s="255">
        <f t="shared" si="29"/>
        <v>0</v>
      </c>
      <c r="G94" s="188">
        <f t="shared" si="30"/>
        <v>0</v>
      </c>
      <c r="H94" s="543"/>
      <c r="I94" s="543"/>
      <c r="J94" s="543"/>
      <c r="K94" s="543"/>
      <c r="L94" s="543"/>
      <c r="M94" s="543"/>
      <c r="N94" s="188">
        <f t="shared" si="17"/>
        <v>0</v>
      </c>
      <c r="O94" s="544"/>
      <c r="P94" s="189">
        <f t="shared" si="31"/>
        <v>0</v>
      </c>
      <c r="Q94" s="274">
        <f t="shared" si="32"/>
        <v>0</v>
      </c>
      <c r="R94" s="274">
        <f t="shared" si="33"/>
        <v>0</v>
      </c>
      <c r="S94" s="172">
        <f t="shared" si="34"/>
        <v>0</v>
      </c>
      <c r="T94" s="172">
        <f t="shared" si="35"/>
        <v>0</v>
      </c>
      <c r="U94" s="238">
        <f t="shared" si="36"/>
        <v>0</v>
      </c>
      <c r="V94" s="225">
        <f t="shared" si="37"/>
        <v>0</v>
      </c>
      <c r="W94" s="172">
        <f t="shared" si="38"/>
        <v>0</v>
      </c>
      <c r="X94" s="172">
        <f t="shared" si="39"/>
        <v>0</v>
      </c>
      <c r="Y94" s="525">
        <f t="shared" si="40"/>
        <v>0</v>
      </c>
      <c r="Z94" s="524">
        <f t="shared" si="41"/>
        <v>0</v>
      </c>
      <c r="AA94" s="172">
        <f t="shared" si="42"/>
        <v>0</v>
      </c>
      <c r="AB94" s="172">
        <f t="shared" si="43"/>
        <v>0</v>
      </c>
      <c r="AC94" s="536">
        <f t="shared" si="44"/>
        <v>0</v>
      </c>
      <c r="AD94" s="535">
        <f t="shared" si="45"/>
        <v>0</v>
      </c>
    </row>
    <row r="95" spans="1:30" x14ac:dyDescent="0.2">
      <c r="A95" s="16">
        <f>+IF((G95+SUM(H95:K95))&gt;0,MAX(A$13:A94)+1,0)</f>
        <v>0</v>
      </c>
      <c r="B95" s="543"/>
      <c r="C95" s="543"/>
      <c r="D95" s="543"/>
      <c r="E95" s="543"/>
      <c r="F95" s="255">
        <f t="shared" si="29"/>
        <v>0</v>
      </c>
      <c r="G95" s="188">
        <f t="shared" si="30"/>
        <v>0</v>
      </c>
      <c r="H95" s="543"/>
      <c r="I95" s="543"/>
      <c r="J95" s="543"/>
      <c r="K95" s="543"/>
      <c r="L95" s="543"/>
      <c r="M95" s="543"/>
      <c r="N95" s="188">
        <f t="shared" si="17"/>
        <v>0</v>
      </c>
      <c r="O95" s="544"/>
      <c r="P95" s="189">
        <f t="shared" si="31"/>
        <v>0</v>
      </c>
      <c r="Q95" s="274">
        <f t="shared" si="32"/>
        <v>0</v>
      </c>
      <c r="R95" s="274">
        <f t="shared" si="33"/>
        <v>0</v>
      </c>
      <c r="S95" s="172">
        <f t="shared" si="34"/>
        <v>0</v>
      </c>
      <c r="T95" s="172">
        <f t="shared" si="35"/>
        <v>0</v>
      </c>
      <c r="U95" s="238">
        <f t="shared" si="36"/>
        <v>0</v>
      </c>
      <c r="V95" s="225">
        <f t="shared" si="37"/>
        <v>0</v>
      </c>
      <c r="W95" s="172">
        <f t="shared" si="38"/>
        <v>0</v>
      </c>
      <c r="X95" s="172">
        <f t="shared" si="39"/>
        <v>0</v>
      </c>
      <c r="Y95" s="525">
        <f t="shared" si="40"/>
        <v>0</v>
      </c>
      <c r="Z95" s="524">
        <f t="shared" si="41"/>
        <v>0</v>
      </c>
      <c r="AA95" s="172">
        <f t="shared" si="42"/>
        <v>0</v>
      </c>
      <c r="AB95" s="172">
        <f t="shared" si="43"/>
        <v>0</v>
      </c>
      <c r="AC95" s="536">
        <f t="shared" si="44"/>
        <v>0</v>
      </c>
      <c r="AD95" s="535">
        <f t="shared" si="45"/>
        <v>0</v>
      </c>
    </row>
    <row r="96" spans="1:30" x14ac:dyDescent="0.2">
      <c r="A96" s="16">
        <f>+IF((G96+SUM(H96:K96))&gt;0,MAX(A$13:A95)+1,0)</f>
        <v>0</v>
      </c>
      <c r="B96" s="543"/>
      <c r="C96" s="543"/>
      <c r="D96" s="543"/>
      <c r="E96" s="543"/>
      <c r="F96" s="255">
        <f t="shared" si="29"/>
        <v>0</v>
      </c>
      <c r="G96" s="188">
        <f t="shared" si="30"/>
        <v>0</v>
      </c>
      <c r="H96" s="543"/>
      <c r="I96" s="543"/>
      <c r="J96" s="543"/>
      <c r="K96" s="543"/>
      <c r="L96" s="543"/>
      <c r="M96" s="543"/>
      <c r="N96" s="188">
        <f t="shared" si="17"/>
        <v>0</v>
      </c>
      <c r="O96" s="544"/>
      <c r="P96" s="189">
        <f t="shared" si="31"/>
        <v>0</v>
      </c>
      <c r="Q96" s="274">
        <f t="shared" si="32"/>
        <v>0</v>
      </c>
      <c r="R96" s="274">
        <f t="shared" si="33"/>
        <v>0</v>
      </c>
      <c r="S96" s="172">
        <f t="shared" si="34"/>
        <v>0</v>
      </c>
      <c r="T96" s="172">
        <f t="shared" si="35"/>
        <v>0</v>
      </c>
      <c r="U96" s="238">
        <f t="shared" si="36"/>
        <v>0</v>
      </c>
      <c r="V96" s="225">
        <f t="shared" si="37"/>
        <v>0</v>
      </c>
      <c r="W96" s="172">
        <f t="shared" si="38"/>
        <v>0</v>
      </c>
      <c r="X96" s="172">
        <f t="shared" si="39"/>
        <v>0</v>
      </c>
      <c r="Y96" s="525">
        <f t="shared" si="40"/>
        <v>0</v>
      </c>
      <c r="Z96" s="524">
        <f t="shared" si="41"/>
        <v>0</v>
      </c>
      <c r="AA96" s="172">
        <f t="shared" si="42"/>
        <v>0</v>
      </c>
      <c r="AB96" s="172">
        <f t="shared" si="43"/>
        <v>0</v>
      </c>
      <c r="AC96" s="536">
        <f t="shared" si="44"/>
        <v>0</v>
      </c>
      <c r="AD96" s="535">
        <f t="shared" si="45"/>
        <v>0</v>
      </c>
    </row>
    <row r="97" spans="1:30" x14ac:dyDescent="0.2">
      <c r="A97" s="16">
        <f>+IF((G97+SUM(H97:K97))&gt;0,MAX(A$13:A96)+1,0)</f>
        <v>0</v>
      </c>
      <c r="B97" s="543"/>
      <c r="C97" s="543"/>
      <c r="D97" s="543"/>
      <c r="E97" s="543"/>
      <c r="F97" s="255">
        <f t="shared" si="29"/>
        <v>0</v>
      </c>
      <c r="G97" s="188">
        <f t="shared" si="30"/>
        <v>0</v>
      </c>
      <c r="H97" s="543"/>
      <c r="I97" s="543"/>
      <c r="J97" s="543"/>
      <c r="K97" s="543"/>
      <c r="L97" s="543"/>
      <c r="M97" s="543"/>
      <c r="N97" s="188">
        <f t="shared" si="17"/>
        <v>0</v>
      </c>
      <c r="O97" s="544"/>
      <c r="P97" s="189">
        <f t="shared" si="31"/>
        <v>0</v>
      </c>
      <c r="Q97" s="274">
        <f t="shared" si="32"/>
        <v>0</v>
      </c>
      <c r="R97" s="274">
        <f t="shared" si="33"/>
        <v>0</v>
      </c>
      <c r="S97" s="172">
        <f t="shared" si="34"/>
        <v>0</v>
      </c>
      <c r="T97" s="172">
        <f t="shared" si="35"/>
        <v>0</v>
      </c>
      <c r="U97" s="238">
        <f t="shared" si="36"/>
        <v>0</v>
      </c>
      <c r="V97" s="225">
        <f t="shared" si="37"/>
        <v>0</v>
      </c>
      <c r="W97" s="172">
        <f t="shared" si="38"/>
        <v>0</v>
      </c>
      <c r="X97" s="172">
        <f t="shared" si="39"/>
        <v>0</v>
      </c>
      <c r="Y97" s="525">
        <f t="shared" si="40"/>
        <v>0</v>
      </c>
      <c r="Z97" s="524">
        <f t="shared" si="41"/>
        <v>0</v>
      </c>
      <c r="AA97" s="172">
        <f t="shared" si="42"/>
        <v>0</v>
      </c>
      <c r="AB97" s="172">
        <f t="shared" si="43"/>
        <v>0</v>
      </c>
      <c r="AC97" s="536">
        <f t="shared" si="44"/>
        <v>0</v>
      </c>
      <c r="AD97" s="535">
        <f t="shared" si="45"/>
        <v>0</v>
      </c>
    </row>
    <row r="98" spans="1:30" x14ac:dyDescent="0.2">
      <c r="A98" s="16">
        <f>+IF((G98+SUM(H98:K98))&gt;0,MAX(A$13:A97)+1,0)</f>
        <v>0</v>
      </c>
      <c r="B98" s="543"/>
      <c r="C98" s="543"/>
      <c r="D98" s="543"/>
      <c r="E98" s="543"/>
      <c r="F98" s="255">
        <f t="shared" si="29"/>
        <v>0</v>
      </c>
      <c r="G98" s="188">
        <f t="shared" si="30"/>
        <v>0</v>
      </c>
      <c r="H98" s="543"/>
      <c r="I98" s="543"/>
      <c r="J98" s="543"/>
      <c r="K98" s="543"/>
      <c r="L98" s="543"/>
      <c r="M98" s="543"/>
      <c r="N98" s="188">
        <f t="shared" si="17"/>
        <v>0</v>
      </c>
      <c r="O98" s="544"/>
      <c r="P98" s="189">
        <f t="shared" si="31"/>
        <v>0</v>
      </c>
      <c r="Q98" s="274">
        <f t="shared" si="32"/>
        <v>0</v>
      </c>
      <c r="R98" s="274">
        <f t="shared" si="33"/>
        <v>0</v>
      </c>
      <c r="S98" s="172">
        <f t="shared" si="34"/>
        <v>0</v>
      </c>
      <c r="T98" s="172">
        <f t="shared" si="35"/>
        <v>0</v>
      </c>
      <c r="U98" s="238">
        <f t="shared" si="36"/>
        <v>0</v>
      </c>
      <c r="V98" s="225">
        <f t="shared" si="37"/>
        <v>0</v>
      </c>
      <c r="W98" s="172">
        <f t="shared" si="38"/>
        <v>0</v>
      </c>
      <c r="X98" s="172">
        <f t="shared" si="39"/>
        <v>0</v>
      </c>
      <c r="Y98" s="525">
        <f t="shared" si="40"/>
        <v>0</v>
      </c>
      <c r="Z98" s="524">
        <f t="shared" si="41"/>
        <v>0</v>
      </c>
      <c r="AA98" s="172">
        <f t="shared" si="42"/>
        <v>0</v>
      </c>
      <c r="AB98" s="172">
        <f t="shared" si="43"/>
        <v>0</v>
      </c>
      <c r="AC98" s="536">
        <f t="shared" si="44"/>
        <v>0</v>
      </c>
      <c r="AD98" s="535">
        <f t="shared" si="45"/>
        <v>0</v>
      </c>
    </row>
    <row r="99" spans="1:30" x14ac:dyDescent="0.2">
      <c r="A99" s="16">
        <f>+IF((G99+SUM(H99:K99))&gt;0,MAX(A$13:A98)+1,0)</f>
        <v>0</v>
      </c>
      <c r="B99" s="543"/>
      <c r="C99" s="543"/>
      <c r="D99" s="543"/>
      <c r="E99" s="543"/>
      <c r="F99" s="255">
        <f t="shared" si="29"/>
        <v>0</v>
      </c>
      <c r="G99" s="188">
        <f t="shared" si="30"/>
        <v>0</v>
      </c>
      <c r="H99" s="543"/>
      <c r="I99" s="543"/>
      <c r="J99" s="543"/>
      <c r="K99" s="543"/>
      <c r="L99" s="543"/>
      <c r="M99" s="543"/>
      <c r="N99" s="188">
        <f t="shared" si="17"/>
        <v>0</v>
      </c>
      <c r="O99" s="544"/>
      <c r="P99" s="189">
        <f t="shared" si="31"/>
        <v>0</v>
      </c>
      <c r="Q99" s="274">
        <f t="shared" si="32"/>
        <v>0</v>
      </c>
      <c r="R99" s="274">
        <f t="shared" si="33"/>
        <v>0</v>
      </c>
      <c r="S99" s="172">
        <f t="shared" si="34"/>
        <v>0</v>
      </c>
      <c r="T99" s="172">
        <f t="shared" si="35"/>
        <v>0</v>
      </c>
      <c r="U99" s="238">
        <f t="shared" si="36"/>
        <v>0</v>
      </c>
      <c r="V99" s="225">
        <f t="shared" si="37"/>
        <v>0</v>
      </c>
      <c r="W99" s="172">
        <f t="shared" si="38"/>
        <v>0</v>
      </c>
      <c r="X99" s="172">
        <f t="shared" si="39"/>
        <v>0</v>
      </c>
      <c r="Y99" s="525">
        <f t="shared" si="40"/>
        <v>0</v>
      </c>
      <c r="Z99" s="524">
        <f t="shared" si="41"/>
        <v>0</v>
      </c>
      <c r="AA99" s="172">
        <f t="shared" si="42"/>
        <v>0</v>
      </c>
      <c r="AB99" s="172">
        <f t="shared" si="43"/>
        <v>0</v>
      </c>
      <c r="AC99" s="536">
        <f t="shared" si="44"/>
        <v>0</v>
      </c>
      <c r="AD99" s="535">
        <f t="shared" si="45"/>
        <v>0</v>
      </c>
    </row>
    <row r="100" spans="1:30" x14ac:dyDescent="0.2">
      <c r="A100" s="16">
        <f>+IF((G100+SUM(H100:K100))&gt;0,MAX(A$13:A99)+1,0)</f>
        <v>0</v>
      </c>
      <c r="B100" s="543"/>
      <c r="C100" s="543"/>
      <c r="D100" s="543"/>
      <c r="E100" s="543"/>
      <c r="F100" s="255">
        <f t="shared" si="29"/>
        <v>0</v>
      </c>
      <c r="G100" s="188">
        <f t="shared" si="30"/>
        <v>0</v>
      </c>
      <c r="H100" s="543"/>
      <c r="I100" s="543"/>
      <c r="J100" s="543"/>
      <c r="K100" s="543"/>
      <c r="L100" s="543"/>
      <c r="M100" s="543"/>
      <c r="N100" s="188">
        <f t="shared" si="17"/>
        <v>0</v>
      </c>
      <c r="O100" s="544"/>
      <c r="P100" s="189">
        <f t="shared" si="31"/>
        <v>0</v>
      </c>
      <c r="Q100" s="274">
        <f t="shared" si="32"/>
        <v>0</v>
      </c>
      <c r="R100" s="274">
        <f t="shared" si="33"/>
        <v>0</v>
      </c>
      <c r="S100" s="172">
        <f t="shared" si="34"/>
        <v>0</v>
      </c>
      <c r="T100" s="172">
        <f t="shared" si="35"/>
        <v>0</v>
      </c>
      <c r="U100" s="238">
        <f t="shared" si="36"/>
        <v>0</v>
      </c>
      <c r="V100" s="225">
        <f t="shared" si="37"/>
        <v>0</v>
      </c>
      <c r="W100" s="172">
        <f t="shared" si="38"/>
        <v>0</v>
      </c>
      <c r="X100" s="172">
        <f t="shared" si="39"/>
        <v>0</v>
      </c>
      <c r="Y100" s="525">
        <f t="shared" si="40"/>
        <v>0</v>
      </c>
      <c r="Z100" s="524">
        <f t="shared" si="41"/>
        <v>0</v>
      </c>
      <c r="AA100" s="172">
        <f t="shared" si="42"/>
        <v>0</v>
      </c>
      <c r="AB100" s="172">
        <f t="shared" si="43"/>
        <v>0</v>
      </c>
      <c r="AC100" s="536">
        <f t="shared" si="44"/>
        <v>0</v>
      </c>
      <c r="AD100" s="535">
        <f t="shared" si="45"/>
        <v>0</v>
      </c>
    </row>
    <row r="101" spans="1:30" x14ac:dyDescent="0.2">
      <c r="A101" s="16">
        <f>+IF((G101+SUM(H101:K101))&gt;0,MAX(A$13:A100)+1,0)</f>
        <v>0</v>
      </c>
      <c r="B101" s="543"/>
      <c r="C101" s="543"/>
      <c r="D101" s="543"/>
      <c r="E101" s="543"/>
      <c r="F101" s="255">
        <f t="shared" si="29"/>
        <v>0</v>
      </c>
      <c r="G101" s="188">
        <f t="shared" si="30"/>
        <v>0</v>
      </c>
      <c r="H101" s="543"/>
      <c r="I101" s="543"/>
      <c r="J101" s="543"/>
      <c r="K101" s="543"/>
      <c r="L101" s="543"/>
      <c r="M101" s="543"/>
      <c r="N101" s="188">
        <f t="shared" si="17"/>
        <v>0</v>
      </c>
      <c r="O101" s="544"/>
      <c r="P101" s="189">
        <f t="shared" si="31"/>
        <v>0</v>
      </c>
      <c r="Q101" s="274">
        <f t="shared" si="32"/>
        <v>0</v>
      </c>
      <c r="R101" s="274">
        <f t="shared" si="33"/>
        <v>0</v>
      </c>
      <c r="S101" s="172">
        <f t="shared" si="34"/>
        <v>0</v>
      </c>
      <c r="T101" s="172">
        <f t="shared" si="35"/>
        <v>0</v>
      </c>
      <c r="U101" s="238">
        <f t="shared" si="36"/>
        <v>0</v>
      </c>
      <c r="V101" s="225">
        <f t="shared" si="37"/>
        <v>0</v>
      </c>
      <c r="W101" s="172">
        <f t="shared" si="38"/>
        <v>0</v>
      </c>
      <c r="X101" s="172">
        <f t="shared" si="39"/>
        <v>0</v>
      </c>
      <c r="Y101" s="525">
        <f t="shared" si="40"/>
        <v>0</v>
      </c>
      <c r="Z101" s="524">
        <f t="shared" si="41"/>
        <v>0</v>
      </c>
      <c r="AA101" s="172">
        <f t="shared" si="42"/>
        <v>0</v>
      </c>
      <c r="AB101" s="172">
        <f t="shared" si="43"/>
        <v>0</v>
      </c>
      <c r="AC101" s="536">
        <f t="shared" si="44"/>
        <v>0</v>
      </c>
      <c r="AD101" s="535">
        <f t="shared" si="45"/>
        <v>0</v>
      </c>
    </row>
    <row r="102" spans="1:30" x14ac:dyDescent="0.2">
      <c r="A102" s="16">
        <f>+IF((G102+SUM(H102:K102))&gt;0,MAX(A$13:A101)+1,0)</f>
        <v>0</v>
      </c>
      <c r="B102" s="543"/>
      <c r="C102" s="543"/>
      <c r="D102" s="543"/>
      <c r="E102" s="543"/>
      <c r="F102" s="255">
        <f t="shared" si="29"/>
        <v>0</v>
      </c>
      <c r="G102" s="188">
        <f t="shared" si="30"/>
        <v>0</v>
      </c>
      <c r="H102" s="543"/>
      <c r="I102" s="543"/>
      <c r="J102" s="543"/>
      <c r="K102" s="543"/>
      <c r="L102" s="543"/>
      <c r="M102" s="543"/>
      <c r="N102" s="188">
        <f t="shared" si="17"/>
        <v>0</v>
      </c>
      <c r="O102" s="544"/>
      <c r="P102" s="189">
        <f t="shared" si="31"/>
        <v>0</v>
      </c>
      <c r="Q102" s="274">
        <f t="shared" si="32"/>
        <v>0</v>
      </c>
      <c r="R102" s="274">
        <f t="shared" si="33"/>
        <v>0</v>
      </c>
      <c r="S102" s="172">
        <f t="shared" si="34"/>
        <v>0</v>
      </c>
      <c r="T102" s="172">
        <f t="shared" si="35"/>
        <v>0</v>
      </c>
      <c r="U102" s="238">
        <f t="shared" si="36"/>
        <v>0</v>
      </c>
      <c r="V102" s="225">
        <f t="shared" si="37"/>
        <v>0</v>
      </c>
      <c r="W102" s="172">
        <f t="shared" si="38"/>
        <v>0</v>
      </c>
      <c r="X102" s="172">
        <f t="shared" si="39"/>
        <v>0</v>
      </c>
      <c r="Y102" s="525">
        <f t="shared" si="40"/>
        <v>0</v>
      </c>
      <c r="Z102" s="524">
        <f t="shared" si="41"/>
        <v>0</v>
      </c>
      <c r="AA102" s="172">
        <f t="shared" si="42"/>
        <v>0</v>
      </c>
      <c r="AB102" s="172">
        <f t="shared" si="43"/>
        <v>0</v>
      </c>
      <c r="AC102" s="536">
        <f t="shared" si="44"/>
        <v>0</v>
      </c>
      <c r="AD102" s="535">
        <f t="shared" si="45"/>
        <v>0</v>
      </c>
    </row>
    <row r="103" spans="1:30" x14ac:dyDescent="0.2">
      <c r="A103" s="16">
        <f>+IF((G103+SUM(H103:K103))&gt;0,MAX(A$13:A102)+1,0)</f>
        <v>0</v>
      </c>
      <c r="B103" s="543"/>
      <c r="C103" s="543"/>
      <c r="D103" s="543"/>
      <c r="E103" s="543"/>
      <c r="F103" s="255">
        <f t="shared" si="29"/>
        <v>0</v>
      </c>
      <c r="G103" s="188">
        <f t="shared" si="30"/>
        <v>0</v>
      </c>
      <c r="H103" s="543"/>
      <c r="I103" s="543"/>
      <c r="J103" s="543"/>
      <c r="K103" s="543"/>
      <c r="L103" s="543"/>
      <c r="M103" s="543"/>
      <c r="N103" s="188">
        <f t="shared" si="17"/>
        <v>0</v>
      </c>
      <c r="O103" s="544"/>
      <c r="P103" s="189">
        <f t="shared" si="31"/>
        <v>0</v>
      </c>
      <c r="Q103" s="274">
        <f t="shared" si="32"/>
        <v>0</v>
      </c>
      <c r="R103" s="274">
        <f t="shared" si="33"/>
        <v>0</v>
      </c>
      <c r="S103" s="172">
        <f t="shared" si="34"/>
        <v>0</v>
      </c>
      <c r="T103" s="172">
        <f t="shared" si="35"/>
        <v>0</v>
      </c>
      <c r="U103" s="238">
        <f t="shared" si="36"/>
        <v>0</v>
      </c>
      <c r="V103" s="225">
        <f t="shared" si="37"/>
        <v>0</v>
      </c>
      <c r="W103" s="172">
        <f t="shared" si="38"/>
        <v>0</v>
      </c>
      <c r="X103" s="172">
        <f t="shared" si="39"/>
        <v>0</v>
      </c>
      <c r="Y103" s="525">
        <f t="shared" si="40"/>
        <v>0</v>
      </c>
      <c r="Z103" s="524">
        <f t="shared" si="41"/>
        <v>0</v>
      </c>
      <c r="AA103" s="172">
        <f t="shared" si="42"/>
        <v>0</v>
      </c>
      <c r="AB103" s="172">
        <f t="shared" si="43"/>
        <v>0</v>
      </c>
      <c r="AC103" s="536">
        <f t="shared" si="44"/>
        <v>0</v>
      </c>
      <c r="AD103" s="535">
        <f t="shared" si="45"/>
        <v>0</v>
      </c>
    </row>
    <row r="104" spans="1:30" x14ac:dyDescent="0.2">
      <c r="A104" s="16">
        <f>+IF((G104+SUM(H104:K104))&gt;0,MAX(A$13:A103)+1,0)</f>
        <v>0</v>
      </c>
      <c r="B104" s="543"/>
      <c r="C104" s="543"/>
      <c r="D104" s="543"/>
      <c r="E104" s="543"/>
      <c r="F104" s="255">
        <f t="shared" si="29"/>
        <v>0</v>
      </c>
      <c r="G104" s="188">
        <f t="shared" si="30"/>
        <v>0</v>
      </c>
      <c r="H104" s="543"/>
      <c r="I104" s="543"/>
      <c r="J104" s="543"/>
      <c r="K104" s="543"/>
      <c r="L104" s="543"/>
      <c r="M104" s="543"/>
      <c r="N104" s="188">
        <f t="shared" si="17"/>
        <v>0</v>
      </c>
      <c r="O104" s="544"/>
      <c r="P104" s="189">
        <f t="shared" si="31"/>
        <v>0</v>
      </c>
      <c r="Q104" s="274">
        <f t="shared" si="32"/>
        <v>0</v>
      </c>
      <c r="R104" s="274">
        <f t="shared" si="33"/>
        <v>0</v>
      </c>
      <c r="S104" s="172">
        <f t="shared" si="34"/>
        <v>0</v>
      </c>
      <c r="T104" s="172">
        <f t="shared" si="35"/>
        <v>0</v>
      </c>
      <c r="U104" s="238">
        <f t="shared" si="36"/>
        <v>0</v>
      </c>
      <c r="V104" s="225">
        <f t="shared" si="37"/>
        <v>0</v>
      </c>
      <c r="W104" s="172">
        <f t="shared" si="38"/>
        <v>0</v>
      </c>
      <c r="X104" s="172">
        <f t="shared" si="39"/>
        <v>0</v>
      </c>
      <c r="Y104" s="525">
        <f t="shared" si="40"/>
        <v>0</v>
      </c>
      <c r="Z104" s="524">
        <f t="shared" si="41"/>
        <v>0</v>
      </c>
      <c r="AA104" s="172">
        <f t="shared" si="42"/>
        <v>0</v>
      </c>
      <c r="AB104" s="172">
        <f t="shared" si="43"/>
        <v>0</v>
      </c>
      <c r="AC104" s="536">
        <f t="shared" si="44"/>
        <v>0</v>
      </c>
      <c r="AD104" s="535">
        <f t="shared" si="45"/>
        <v>0</v>
      </c>
    </row>
    <row r="105" spans="1:30" x14ac:dyDescent="0.2">
      <c r="A105" s="16">
        <f>+IF((G105+SUM(H105:K105))&gt;0,MAX(A$13:A104)+1,0)</f>
        <v>0</v>
      </c>
      <c r="B105" s="543"/>
      <c r="C105" s="543"/>
      <c r="D105" s="543"/>
      <c r="E105" s="543"/>
      <c r="F105" s="255">
        <f t="shared" si="29"/>
        <v>0</v>
      </c>
      <c r="G105" s="188">
        <f t="shared" si="30"/>
        <v>0</v>
      </c>
      <c r="H105" s="543"/>
      <c r="I105" s="543"/>
      <c r="J105" s="543"/>
      <c r="K105" s="543"/>
      <c r="L105" s="543"/>
      <c r="M105" s="543"/>
      <c r="N105" s="188">
        <f t="shared" si="17"/>
        <v>0</v>
      </c>
      <c r="O105" s="544"/>
      <c r="P105" s="189">
        <f t="shared" si="31"/>
        <v>0</v>
      </c>
      <c r="Q105" s="274">
        <f t="shared" si="32"/>
        <v>0</v>
      </c>
      <c r="R105" s="274">
        <f t="shared" si="33"/>
        <v>0</v>
      </c>
      <c r="S105" s="172">
        <f t="shared" si="34"/>
        <v>0</v>
      </c>
      <c r="T105" s="172">
        <f t="shared" si="35"/>
        <v>0</v>
      </c>
      <c r="U105" s="238">
        <f t="shared" si="36"/>
        <v>0</v>
      </c>
      <c r="V105" s="225">
        <f t="shared" si="37"/>
        <v>0</v>
      </c>
      <c r="W105" s="172">
        <f t="shared" si="38"/>
        <v>0</v>
      </c>
      <c r="X105" s="172">
        <f t="shared" si="39"/>
        <v>0</v>
      </c>
      <c r="Y105" s="525">
        <f t="shared" si="40"/>
        <v>0</v>
      </c>
      <c r="Z105" s="524">
        <f t="shared" si="41"/>
        <v>0</v>
      </c>
      <c r="AA105" s="172">
        <f t="shared" si="42"/>
        <v>0</v>
      </c>
      <c r="AB105" s="172">
        <f t="shared" si="43"/>
        <v>0</v>
      </c>
      <c r="AC105" s="536">
        <f t="shared" si="44"/>
        <v>0</v>
      </c>
      <c r="AD105" s="535">
        <f t="shared" si="45"/>
        <v>0</v>
      </c>
    </row>
    <row r="106" spans="1:30" x14ac:dyDescent="0.2">
      <c r="A106" s="16">
        <f>+IF((G106+SUM(H106:K106))&gt;0,MAX(A$13:A105)+1,0)</f>
        <v>0</v>
      </c>
      <c r="B106" s="543"/>
      <c r="C106" s="543"/>
      <c r="D106" s="543"/>
      <c r="E106" s="543"/>
      <c r="F106" s="255">
        <f t="shared" si="29"/>
        <v>0</v>
      </c>
      <c r="G106" s="188">
        <f t="shared" si="30"/>
        <v>0</v>
      </c>
      <c r="H106" s="543"/>
      <c r="I106" s="543"/>
      <c r="J106" s="543"/>
      <c r="K106" s="543"/>
      <c r="L106" s="543"/>
      <c r="M106" s="543"/>
      <c r="N106" s="188">
        <f t="shared" si="17"/>
        <v>0</v>
      </c>
      <c r="O106" s="544"/>
      <c r="P106" s="189">
        <f t="shared" si="31"/>
        <v>0</v>
      </c>
      <c r="Q106" s="274">
        <f t="shared" si="32"/>
        <v>0</v>
      </c>
      <c r="R106" s="274">
        <f t="shared" si="33"/>
        <v>0</v>
      </c>
      <c r="S106" s="172">
        <f t="shared" si="34"/>
        <v>0</v>
      </c>
      <c r="T106" s="172">
        <f t="shared" si="35"/>
        <v>0</v>
      </c>
      <c r="U106" s="238">
        <f t="shared" si="36"/>
        <v>0</v>
      </c>
      <c r="V106" s="225">
        <f t="shared" si="37"/>
        <v>0</v>
      </c>
      <c r="W106" s="172">
        <f t="shared" si="38"/>
        <v>0</v>
      </c>
      <c r="X106" s="172">
        <f t="shared" si="39"/>
        <v>0</v>
      </c>
      <c r="Y106" s="525">
        <f t="shared" si="40"/>
        <v>0</v>
      </c>
      <c r="Z106" s="524">
        <f t="shared" si="41"/>
        <v>0</v>
      </c>
      <c r="AA106" s="172">
        <f t="shared" si="42"/>
        <v>0</v>
      </c>
      <c r="AB106" s="172">
        <f t="shared" si="43"/>
        <v>0</v>
      </c>
      <c r="AC106" s="536">
        <f t="shared" si="44"/>
        <v>0</v>
      </c>
      <c r="AD106" s="535">
        <f t="shared" si="45"/>
        <v>0</v>
      </c>
    </row>
    <row r="107" spans="1:30" x14ac:dyDescent="0.2">
      <c r="A107" s="16">
        <f>+IF((G107+SUM(H107:K107))&gt;0,MAX(A$13:A106)+1,0)</f>
        <v>0</v>
      </c>
      <c r="B107" s="543"/>
      <c r="C107" s="543"/>
      <c r="D107" s="543"/>
      <c r="E107" s="543"/>
      <c r="F107" s="255">
        <f t="shared" si="29"/>
        <v>0</v>
      </c>
      <c r="G107" s="188">
        <f t="shared" si="30"/>
        <v>0</v>
      </c>
      <c r="H107" s="543"/>
      <c r="I107" s="543"/>
      <c r="J107" s="543"/>
      <c r="K107" s="543"/>
      <c r="L107" s="543"/>
      <c r="M107" s="543"/>
      <c r="N107" s="188">
        <f t="shared" si="17"/>
        <v>0</v>
      </c>
      <c r="O107" s="544"/>
      <c r="P107" s="189">
        <f t="shared" si="31"/>
        <v>0</v>
      </c>
      <c r="Q107" s="274">
        <f t="shared" si="32"/>
        <v>0</v>
      </c>
      <c r="R107" s="274">
        <f t="shared" si="33"/>
        <v>0</v>
      </c>
      <c r="S107" s="172">
        <f t="shared" si="34"/>
        <v>0</v>
      </c>
      <c r="T107" s="172">
        <f t="shared" si="35"/>
        <v>0</v>
      </c>
      <c r="U107" s="238">
        <f t="shared" si="36"/>
        <v>0</v>
      </c>
      <c r="V107" s="225">
        <f t="shared" si="37"/>
        <v>0</v>
      </c>
      <c r="W107" s="172">
        <f t="shared" si="38"/>
        <v>0</v>
      </c>
      <c r="X107" s="172">
        <f t="shared" si="39"/>
        <v>0</v>
      </c>
      <c r="Y107" s="525">
        <f t="shared" si="40"/>
        <v>0</v>
      </c>
      <c r="Z107" s="524">
        <f t="shared" si="41"/>
        <v>0</v>
      </c>
      <c r="AA107" s="172">
        <f t="shared" si="42"/>
        <v>0</v>
      </c>
      <c r="AB107" s="172">
        <f t="shared" si="43"/>
        <v>0</v>
      </c>
      <c r="AC107" s="536">
        <f t="shared" si="44"/>
        <v>0</v>
      </c>
      <c r="AD107" s="535">
        <f t="shared" si="45"/>
        <v>0</v>
      </c>
    </row>
    <row r="108" spans="1:30" x14ac:dyDescent="0.2">
      <c r="A108" s="16">
        <f>+IF((G108+SUM(H108:K108))&gt;0,MAX(A$13:A107)+1,0)</f>
        <v>0</v>
      </c>
      <c r="B108" s="543"/>
      <c r="C108" s="543"/>
      <c r="D108" s="543"/>
      <c r="E108" s="543"/>
      <c r="F108" s="255">
        <f t="shared" si="29"/>
        <v>0</v>
      </c>
      <c r="G108" s="188">
        <f t="shared" si="30"/>
        <v>0</v>
      </c>
      <c r="H108" s="543"/>
      <c r="I108" s="543"/>
      <c r="J108" s="543"/>
      <c r="K108" s="543"/>
      <c r="L108" s="543"/>
      <c r="M108" s="543"/>
      <c r="N108" s="188">
        <f t="shared" si="17"/>
        <v>0</v>
      </c>
      <c r="O108" s="544"/>
      <c r="P108" s="189">
        <f t="shared" si="31"/>
        <v>0</v>
      </c>
      <c r="Q108" s="274">
        <f t="shared" si="32"/>
        <v>0</v>
      </c>
      <c r="R108" s="274">
        <f t="shared" si="33"/>
        <v>0</v>
      </c>
      <c r="S108" s="172">
        <f t="shared" si="34"/>
        <v>0</v>
      </c>
      <c r="T108" s="172">
        <f t="shared" si="35"/>
        <v>0</v>
      </c>
      <c r="U108" s="238">
        <f t="shared" si="36"/>
        <v>0</v>
      </c>
      <c r="V108" s="225">
        <f t="shared" si="37"/>
        <v>0</v>
      </c>
      <c r="W108" s="172">
        <f t="shared" si="38"/>
        <v>0</v>
      </c>
      <c r="X108" s="172">
        <f t="shared" si="39"/>
        <v>0</v>
      </c>
      <c r="Y108" s="525">
        <f t="shared" si="40"/>
        <v>0</v>
      </c>
      <c r="Z108" s="524">
        <f t="shared" si="41"/>
        <v>0</v>
      </c>
      <c r="AA108" s="172">
        <f t="shared" si="42"/>
        <v>0</v>
      </c>
      <c r="AB108" s="172">
        <f t="shared" si="43"/>
        <v>0</v>
      </c>
      <c r="AC108" s="536">
        <f t="shared" si="44"/>
        <v>0</v>
      </c>
      <c r="AD108" s="535">
        <f t="shared" si="45"/>
        <v>0</v>
      </c>
    </row>
    <row r="109" spans="1:30" x14ac:dyDescent="0.2">
      <c r="A109" s="16">
        <f>+IF((G109+SUM(H109:K109))&gt;0,MAX(A$13:A108)+1,0)</f>
        <v>0</v>
      </c>
      <c r="B109" s="543"/>
      <c r="C109" s="543"/>
      <c r="D109" s="543"/>
      <c r="E109" s="543"/>
      <c r="F109" s="255">
        <f t="shared" si="29"/>
        <v>0</v>
      </c>
      <c r="G109" s="188">
        <f t="shared" si="30"/>
        <v>0</v>
      </c>
      <c r="H109" s="543"/>
      <c r="I109" s="543"/>
      <c r="J109" s="543"/>
      <c r="K109" s="543"/>
      <c r="L109" s="543"/>
      <c r="M109" s="543"/>
      <c r="N109" s="188">
        <f t="shared" si="17"/>
        <v>0</v>
      </c>
      <c r="O109" s="544"/>
      <c r="P109" s="189">
        <f t="shared" si="31"/>
        <v>0</v>
      </c>
      <c r="Q109" s="274">
        <f t="shared" si="32"/>
        <v>0</v>
      </c>
      <c r="R109" s="274">
        <f t="shared" si="33"/>
        <v>0</v>
      </c>
      <c r="S109" s="172">
        <f t="shared" si="34"/>
        <v>0</v>
      </c>
      <c r="T109" s="172">
        <f t="shared" si="35"/>
        <v>0</v>
      </c>
      <c r="U109" s="238">
        <f t="shared" si="36"/>
        <v>0</v>
      </c>
      <c r="V109" s="225">
        <f t="shared" si="37"/>
        <v>0</v>
      </c>
      <c r="W109" s="172">
        <f t="shared" si="38"/>
        <v>0</v>
      </c>
      <c r="X109" s="172">
        <f t="shared" si="39"/>
        <v>0</v>
      </c>
      <c r="Y109" s="525">
        <f t="shared" si="40"/>
        <v>0</v>
      </c>
      <c r="Z109" s="524">
        <f t="shared" si="41"/>
        <v>0</v>
      </c>
      <c r="AA109" s="172">
        <f t="shared" si="42"/>
        <v>0</v>
      </c>
      <c r="AB109" s="172">
        <f t="shared" si="43"/>
        <v>0</v>
      </c>
      <c r="AC109" s="536">
        <f t="shared" si="44"/>
        <v>0</v>
      </c>
      <c r="AD109" s="535">
        <f t="shared" si="45"/>
        <v>0</v>
      </c>
    </row>
    <row r="110" spans="1:30" x14ac:dyDescent="0.2">
      <c r="A110" s="16">
        <f>+IF((G110+SUM(H110:K110))&gt;0,MAX(A$13:A109)+1,0)</f>
        <v>0</v>
      </c>
      <c r="B110" s="543"/>
      <c r="C110" s="543"/>
      <c r="D110" s="543"/>
      <c r="E110" s="543"/>
      <c r="F110" s="255">
        <f t="shared" si="29"/>
        <v>0</v>
      </c>
      <c r="G110" s="188">
        <f t="shared" si="30"/>
        <v>0</v>
      </c>
      <c r="H110" s="543"/>
      <c r="I110" s="543"/>
      <c r="J110" s="543"/>
      <c r="K110" s="543"/>
      <c r="L110" s="543"/>
      <c r="M110" s="543"/>
      <c r="N110" s="188">
        <f t="shared" si="17"/>
        <v>0</v>
      </c>
      <c r="O110" s="544"/>
      <c r="P110" s="189">
        <f t="shared" si="31"/>
        <v>0</v>
      </c>
      <c r="Q110" s="274">
        <f t="shared" si="32"/>
        <v>0</v>
      </c>
      <c r="R110" s="274">
        <f t="shared" si="33"/>
        <v>0</v>
      </c>
      <c r="S110" s="172">
        <f t="shared" si="34"/>
        <v>0</v>
      </c>
      <c r="T110" s="172">
        <f t="shared" si="35"/>
        <v>0</v>
      </c>
      <c r="U110" s="238">
        <f t="shared" si="36"/>
        <v>0</v>
      </c>
      <c r="V110" s="225">
        <f t="shared" si="37"/>
        <v>0</v>
      </c>
      <c r="W110" s="172">
        <f t="shared" si="38"/>
        <v>0</v>
      </c>
      <c r="X110" s="172">
        <f t="shared" si="39"/>
        <v>0</v>
      </c>
      <c r="Y110" s="525">
        <f t="shared" si="40"/>
        <v>0</v>
      </c>
      <c r="Z110" s="524">
        <f t="shared" si="41"/>
        <v>0</v>
      </c>
      <c r="AA110" s="172">
        <f t="shared" si="42"/>
        <v>0</v>
      </c>
      <c r="AB110" s="172">
        <f t="shared" si="43"/>
        <v>0</v>
      </c>
      <c r="AC110" s="536">
        <f t="shared" si="44"/>
        <v>0</v>
      </c>
      <c r="AD110" s="535">
        <f t="shared" si="45"/>
        <v>0</v>
      </c>
    </row>
    <row r="111" spans="1:30" x14ac:dyDescent="0.2">
      <c r="A111" s="16">
        <f>+IF((G111+SUM(H111:K111))&gt;0,MAX(A$13:A110)+1,0)</f>
        <v>0</v>
      </c>
      <c r="B111" s="543"/>
      <c r="C111" s="543"/>
      <c r="D111" s="543"/>
      <c r="E111" s="543"/>
      <c r="F111" s="255">
        <f t="shared" si="29"/>
        <v>0</v>
      </c>
      <c r="G111" s="188">
        <f t="shared" si="30"/>
        <v>0</v>
      </c>
      <c r="H111" s="543"/>
      <c r="I111" s="543"/>
      <c r="J111" s="543"/>
      <c r="K111" s="543"/>
      <c r="L111" s="543"/>
      <c r="M111" s="543"/>
      <c r="N111" s="188">
        <f t="shared" si="17"/>
        <v>0</v>
      </c>
      <c r="O111" s="544"/>
      <c r="P111" s="189">
        <f t="shared" si="31"/>
        <v>0</v>
      </c>
      <c r="Q111" s="274">
        <f t="shared" si="32"/>
        <v>0</v>
      </c>
      <c r="R111" s="274">
        <f t="shared" si="33"/>
        <v>0</v>
      </c>
      <c r="S111" s="172">
        <f t="shared" si="34"/>
        <v>0</v>
      </c>
      <c r="T111" s="172">
        <f t="shared" si="35"/>
        <v>0</v>
      </c>
      <c r="U111" s="238">
        <f t="shared" si="36"/>
        <v>0</v>
      </c>
      <c r="V111" s="225">
        <f t="shared" si="37"/>
        <v>0</v>
      </c>
      <c r="W111" s="172">
        <f t="shared" si="38"/>
        <v>0</v>
      </c>
      <c r="X111" s="172">
        <f t="shared" si="39"/>
        <v>0</v>
      </c>
      <c r="Y111" s="525">
        <f t="shared" si="40"/>
        <v>0</v>
      </c>
      <c r="Z111" s="524">
        <f t="shared" si="41"/>
        <v>0</v>
      </c>
      <c r="AA111" s="172">
        <f t="shared" si="42"/>
        <v>0</v>
      </c>
      <c r="AB111" s="172">
        <f t="shared" si="43"/>
        <v>0</v>
      </c>
      <c r="AC111" s="536">
        <f t="shared" si="44"/>
        <v>0</v>
      </c>
      <c r="AD111" s="535">
        <f t="shared" si="45"/>
        <v>0</v>
      </c>
    </row>
    <row r="112" spans="1:30" x14ac:dyDescent="0.2">
      <c r="A112" s="16">
        <f>+IF((G112+SUM(H112:K112))&gt;0,MAX(A$13:A111)+1,0)</f>
        <v>0</v>
      </c>
      <c r="B112" s="543"/>
      <c r="C112" s="543"/>
      <c r="D112" s="543"/>
      <c r="E112" s="543"/>
      <c r="F112" s="255">
        <f t="shared" si="29"/>
        <v>0</v>
      </c>
      <c r="G112" s="188">
        <f t="shared" si="30"/>
        <v>0</v>
      </c>
      <c r="H112" s="543"/>
      <c r="I112" s="543"/>
      <c r="J112" s="543"/>
      <c r="K112" s="543"/>
      <c r="L112" s="543"/>
      <c r="M112" s="543"/>
      <c r="N112" s="188">
        <f t="shared" si="17"/>
        <v>0</v>
      </c>
      <c r="O112" s="544"/>
      <c r="P112" s="189">
        <f t="shared" si="31"/>
        <v>0</v>
      </c>
      <c r="Q112" s="274">
        <f t="shared" si="32"/>
        <v>0</v>
      </c>
      <c r="R112" s="274">
        <f t="shared" si="33"/>
        <v>0</v>
      </c>
      <c r="S112" s="172">
        <f t="shared" si="34"/>
        <v>0</v>
      </c>
      <c r="T112" s="172">
        <f t="shared" si="35"/>
        <v>0</v>
      </c>
      <c r="U112" s="238">
        <f t="shared" si="36"/>
        <v>0</v>
      </c>
      <c r="V112" s="225">
        <f t="shared" si="37"/>
        <v>0</v>
      </c>
      <c r="W112" s="172">
        <f t="shared" si="38"/>
        <v>0</v>
      </c>
      <c r="X112" s="172">
        <f t="shared" si="39"/>
        <v>0</v>
      </c>
      <c r="Y112" s="525">
        <f t="shared" si="40"/>
        <v>0</v>
      </c>
      <c r="Z112" s="524">
        <f t="shared" si="41"/>
        <v>0</v>
      </c>
      <c r="AA112" s="172">
        <f t="shared" si="42"/>
        <v>0</v>
      </c>
      <c r="AB112" s="172">
        <f t="shared" si="43"/>
        <v>0</v>
      </c>
      <c r="AC112" s="536">
        <f t="shared" si="44"/>
        <v>0</v>
      </c>
      <c r="AD112" s="535">
        <f t="shared" si="45"/>
        <v>0</v>
      </c>
    </row>
    <row r="113" spans="1:30" x14ac:dyDescent="0.2">
      <c r="A113" s="16">
        <f>+IF((G113+SUM(H113:K113))&gt;0,MAX(A$13:A112)+1,0)</f>
        <v>0</v>
      </c>
      <c r="B113" s="543"/>
      <c r="C113" s="543"/>
      <c r="D113" s="543"/>
      <c r="E113" s="543"/>
      <c r="F113" s="255">
        <f t="shared" si="29"/>
        <v>0</v>
      </c>
      <c r="G113" s="188">
        <f t="shared" si="30"/>
        <v>0</v>
      </c>
      <c r="H113" s="543"/>
      <c r="I113" s="543"/>
      <c r="J113" s="543"/>
      <c r="K113" s="543"/>
      <c r="L113" s="543"/>
      <c r="M113" s="543"/>
      <c r="N113" s="188">
        <f t="shared" si="17"/>
        <v>0</v>
      </c>
      <c r="O113" s="544"/>
      <c r="P113" s="189">
        <f t="shared" si="31"/>
        <v>0</v>
      </c>
      <c r="Q113" s="274">
        <f t="shared" si="32"/>
        <v>0</v>
      </c>
      <c r="R113" s="274">
        <f t="shared" si="33"/>
        <v>0</v>
      </c>
      <c r="S113" s="172">
        <f t="shared" si="34"/>
        <v>0</v>
      </c>
      <c r="T113" s="172">
        <f t="shared" si="35"/>
        <v>0</v>
      </c>
      <c r="U113" s="238">
        <f t="shared" si="36"/>
        <v>0</v>
      </c>
      <c r="V113" s="225">
        <f t="shared" si="37"/>
        <v>0</v>
      </c>
      <c r="W113" s="172">
        <f t="shared" si="38"/>
        <v>0</v>
      </c>
      <c r="X113" s="172">
        <f t="shared" si="39"/>
        <v>0</v>
      </c>
      <c r="Y113" s="525">
        <f t="shared" si="40"/>
        <v>0</v>
      </c>
      <c r="Z113" s="524">
        <f t="shared" si="41"/>
        <v>0</v>
      </c>
      <c r="AA113" s="172">
        <f t="shared" si="42"/>
        <v>0</v>
      </c>
      <c r="AB113" s="172">
        <f t="shared" si="43"/>
        <v>0</v>
      </c>
      <c r="AC113" s="536">
        <f t="shared" si="44"/>
        <v>0</v>
      </c>
      <c r="AD113" s="535">
        <f t="shared" si="45"/>
        <v>0</v>
      </c>
    </row>
    <row r="114" spans="1:30" x14ac:dyDescent="0.2">
      <c r="A114" s="16">
        <f>+IF((G114+SUM(H114:K114))&gt;0,MAX(A$13:A113)+1,0)</f>
        <v>0</v>
      </c>
      <c r="B114" s="543"/>
      <c r="C114" s="543"/>
      <c r="D114" s="543"/>
      <c r="E114" s="543"/>
      <c r="F114" s="255">
        <f t="shared" si="29"/>
        <v>0</v>
      </c>
      <c r="G114" s="188">
        <f t="shared" si="30"/>
        <v>0</v>
      </c>
      <c r="H114" s="543"/>
      <c r="I114" s="543"/>
      <c r="J114" s="543"/>
      <c r="K114" s="543"/>
      <c r="L114" s="543"/>
      <c r="M114" s="543"/>
      <c r="N114" s="188">
        <f t="shared" si="17"/>
        <v>0</v>
      </c>
      <c r="O114" s="544"/>
      <c r="P114" s="189">
        <f t="shared" si="31"/>
        <v>0</v>
      </c>
      <c r="Q114" s="274">
        <f t="shared" si="32"/>
        <v>0</v>
      </c>
      <c r="R114" s="274">
        <f t="shared" si="33"/>
        <v>0</v>
      </c>
      <c r="S114" s="172">
        <f t="shared" si="34"/>
        <v>0</v>
      </c>
      <c r="T114" s="172">
        <f t="shared" si="35"/>
        <v>0</v>
      </c>
      <c r="U114" s="238">
        <f t="shared" si="36"/>
        <v>0</v>
      </c>
      <c r="V114" s="225">
        <f t="shared" si="37"/>
        <v>0</v>
      </c>
      <c r="W114" s="172">
        <f t="shared" si="38"/>
        <v>0</v>
      </c>
      <c r="X114" s="172">
        <f t="shared" si="39"/>
        <v>0</v>
      </c>
      <c r="Y114" s="525">
        <f t="shared" si="40"/>
        <v>0</v>
      </c>
      <c r="Z114" s="524">
        <f t="shared" si="41"/>
        <v>0</v>
      </c>
      <c r="AA114" s="172">
        <f t="shared" si="42"/>
        <v>0</v>
      </c>
      <c r="AB114" s="172">
        <f t="shared" si="43"/>
        <v>0</v>
      </c>
      <c r="AC114" s="536">
        <f t="shared" si="44"/>
        <v>0</v>
      </c>
      <c r="AD114" s="535">
        <f t="shared" si="45"/>
        <v>0</v>
      </c>
    </row>
    <row r="115" spans="1:30" x14ac:dyDescent="0.2">
      <c r="A115" s="16">
        <f>+IF((G115+SUM(H115:K115))&gt;0,MAX(A$13:A114)+1,0)</f>
        <v>0</v>
      </c>
      <c r="B115" s="543"/>
      <c r="C115" s="543"/>
      <c r="D115" s="543"/>
      <c r="E115" s="543"/>
      <c r="F115" s="255">
        <f t="shared" si="29"/>
        <v>0</v>
      </c>
      <c r="G115" s="188">
        <f t="shared" si="30"/>
        <v>0</v>
      </c>
      <c r="H115" s="543"/>
      <c r="I115" s="543"/>
      <c r="J115" s="543"/>
      <c r="K115" s="543"/>
      <c r="L115" s="543"/>
      <c r="M115" s="543"/>
      <c r="N115" s="188">
        <f t="shared" si="17"/>
        <v>0</v>
      </c>
      <c r="O115" s="544"/>
      <c r="P115" s="189">
        <f t="shared" si="31"/>
        <v>0</v>
      </c>
      <c r="Q115" s="274">
        <f t="shared" si="32"/>
        <v>0</v>
      </c>
      <c r="R115" s="274">
        <f t="shared" si="33"/>
        <v>0</v>
      </c>
      <c r="S115" s="172">
        <f t="shared" si="34"/>
        <v>0</v>
      </c>
      <c r="T115" s="172">
        <f t="shared" si="35"/>
        <v>0</v>
      </c>
      <c r="U115" s="238">
        <f t="shared" si="36"/>
        <v>0</v>
      </c>
      <c r="V115" s="225">
        <f t="shared" si="37"/>
        <v>0</v>
      </c>
      <c r="W115" s="172">
        <f t="shared" si="38"/>
        <v>0</v>
      </c>
      <c r="X115" s="172">
        <f t="shared" si="39"/>
        <v>0</v>
      </c>
      <c r="Y115" s="525">
        <f t="shared" si="40"/>
        <v>0</v>
      </c>
      <c r="Z115" s="524">
        <f t="shared" si="41"/>
        <v>0</v>
      </c>
      <c r="AA115" s="172">
        <f t="shared" si="42"/>
        <v>0</v>
      </c>
      <c r="AB115" s="172">
        <f t="shared" si="43"/>
        <v>0</v>
      </c>
      <c r="AC115" s="536">
        <f t="shared" si="44"/>
        <v>0</v>
      </c>
      <c r="AD115" s="535">
        <f t="shared" si="45"/>
        <v>0</v>
      </c>
    </row>
    <row r="116" spans="1:30" x14ac:dyDescent="0.2">
      <c r="A116" s="16">
        <f>+IF((G116+SUM(H116:K116))&gt;0,MAX(A$13:A115)+1,0)</f>
        <v>0</v>
      </c>
      <c r="B116" s="543"/>
      <c r="C116" s="543"/>
      <c r="D116" s="543"/>
      <c r="E116" s="543"/>
      <c r="F116" s="255">
        <f t="shared" si="29"/>
        <v>0</v>
      </c>
      <c r="G116" s="188">
        <f t="shared" si="30"/>
        <v>0</v>
      </c>
      <c r="H116" s="543"/>
      <c r="I116" s="543"/>
      <c r="J116" s="543"/>
      <c r="K116" s="543"/>
      <c r="L116" s="543"/>
      <c r="M116" s="543"/>
      <c r="N116" s="188">
        <f t="shared" si="17"/>
        <v>0</v>
      </c>
      <c r="O116" s="544"/>
      <c r="P116" s="189">
        <f t="shared" si="31"/>
        <v>0</v>
      </c>
      <c r="Q116" s="274">
        <f t="shared" si="32"/>
        <v>0</v>
      </c>
      <c r="R116" s="274">
        <f t="shared" si="33"/>
        <v>0</v>
      </c>
      <c r="S116" s="172">
        <f t="shared" si="34"/>
        <v>0</v>
      </c>
      <c r="T116" s="172">
        <f t="shared" si="35"/>
        <v>0</v>
      </c>
      <c r="U116" s="238">
        <f t="shared" si="36"/>
        <v>0</v>
      </c>
      <c r="V116" s="225">
        <f t="shared" si="37"/>
        <v>0</v>
      </c>
      <c r="W116" s="172">
        <f t="shared" si="38"/>
        <v>0</v>
      </c>
      <c r="X116" s="172">
        <f t="shared" si="39"/>
        <v>0</v>
      </c>
      <c r="Y116" s="525">
        <f t="shared" si="40"/>
        <v>0</v>
      </c>
      <c r="Z116" s="524">
        <f t="shared" si="41"/>
        <v>0</v>
      </c>
      <c r="AA116" s="172">
        <f t="shared" si="42"/>
        <v>0</v>
      </c>
      <c r="AB116" s="172">
        <f t="shared" si="43"/>
        <v>0</v>
      </c>
      <c r="AC116" s="536">
        <f t="shared" si="44"/>
        <v>0</v>
      </c>
      <c r="AD116" s="535">
        <f t="shared" si="45"/>
        <v>0</v>
      </c>
    </row>
    <row r="117" spans="1:30" x14ac:dyDescent="0.2">
      <c r="A117" s="16">
        <f>+IF((G117+SUM(H117:K117))&gt;0,MAX(A$13:A116)+1,0)</f>
        <v>0</v>
      </c>
      <c r="B117" s="543"/>
      <c r="C117" s="543"/>
      <c r="D117" s="543"/>
      <c r="E117" s="543"/>
      <c r="F117" s="255">
        <f t="shared" si="29"/>
        <v>0</v>
      </c>
      <c r="G117" s="188">
        <f t="shared" si="30"/>
        <v>0</v>
      </c>
      <c r="H117" s="543"/>
      <c r="I117" s="543"/>
      <c r="J117" s="543"/>
      <c r="K117" s="543"/>
      <c r="L117" s="543"/>
      <c r="M117" s="543"/>
      <c r="N117" s="188">
        <f t="shared" si="17"/>
        <v>0</v>
      </c>
      <c r="O117" s="544"/>
      <c r="P117" s="189">
        <f t="shared" si="31"/>
        <v>0</v>
      </c>
      <c r="Q117" s="274">
        <f t="shared" si="32"/>
        <v>0</v>
      </c>
      <c r="R117" s="274">
        <f t="shared" si="33"/>
        <v>0</v>
      </c>
      <c r="S117" s="172">
        <f t="shared" si="34"/>
        <v>0</v>
      </c>
      <c r="T117" s="172">
        <f t="shared" si="35"/>
        <v>0</v>
      </c>
      <c r="U117" s="238">
        <f t="shared" si="36"/>
        <v>0</v>
      </c>
      <c r="V117" s="225">
        <f t="shared" si="37"/>
        <v>0</v>
      </c>
      <c r="W117" s="172">
        <f t="shared" si="38"/>
        <v>0</v>
      </c>
      <c r="X117" s="172">
        <f t="shared" si="39"/>
        <v>0</v>
      </c>
      <c r="Y117" s="525">
        <f t="shared" si="40"/>
        <v>0</v>
      </c>
      <c r="Z117" s="524">
        <f t="shared" si="41"/>
        <v>0</v>
      </c>
      <c r="AA117" s="172">
        <f t="shared" si="42"/>
        <v>0</v>
      </c>
      <c r="AB117" s="172">
        <f t="shared" si="43"/>
        <v>0</v>
      </c>
      <c r="AC117" s="536">
        <f t="shared" si="44"/>
        <v>0</v>
      </c>
      <c r="AD117" s="535">
        <f t="shared" si="45"/>
        <v>0</v>
      </c>
    </row>
    <row r="118" spans="1:30" x14ac:dyDescent="0.2">
      <c r="A118" s="16">
        <f>+IF((G118+SUM(H118:K118))&gt;0,MAX(A$13:A117)+1,0)</f>
        <v>0</v>
      </c>
      <c r="B118" s="543"/>
      <c r="C118" s="543"/>
      <c r="D118" s="543"/>
      <c r="E118" s="543"/>
      <c r="F118" s="255">
        <f t="shared" si="29"/>
        <v>0</v>
      </c>
      <c r="G118" s="188">
        <f t="shared" si="30"/>
        <v>0</v>
      </c>
      <c r="H118" s="543"/>
      <c r="I118" s="543"/>
      <c r="J118" s="543"/>
      <c r="K118" s="543"/>
      <c r="L118" s="543"/>
      <c r="M118" s="543"/>
      <c r="N118" s="188">
        <f t="shared" si="17"/>
        <v>0</v>
      </c>
      <c r="O118" s="544"/>
      <c r="P118" s="189">
        <f t="shared" si="31"/>
        <v>0</v>
      </c>
      <c r="Q118" s="274">
        <f t="shared" si="32"/>
        <v>0</v>
      </c>
      <c r="R118" s="274">
        <f t="shared" si="33"/>
        <v>0</v>
      </c>
      <c r="S118" s="172">
        <f t="shared" si="34"/>
        <v>0</v>
      </c>
      <c r="T118" s="172">
        <f t="shared" si="35"/>
        <v>0</v>
      </c>
      <c r="U118" s="238">
        <f t="shared" si="36"/>
        <v>0</v>
      </c>
      <c r="V118" s="225">
        <f t="shared" si="37"/>
        <v>0</v>
      </c>
      <c r="W118" s="172">
        <f t="shared" si="38"/>
        <v>0</v>
      </c>
      <c r="X118" s="172">
        <f t="shared" si="39"/>
        <v>0</v>
      </c>
      <c r="Y118" s="525">
        <f t="shared" si="40"/>
        <v>0</v>
      </c>
      <c r="Z118" s="524">
        <f t="shared" si="41"/>
        <v>0</v>
      </c>
      <c r="AA118" s="172">
        <f t="shared" si="42"/>
        <v>0</v>
      </c>
      <c r="AB118" s="172">
        <f t="shared" si="43"/>
        <v>0</v>
      </c>
      <c r="AC118" s="536">
        <f t="shared" si="44"/>
        <v>0</v>
      </c>
      <c r="AD118" s="535">
        <f t="shared" si="45"/>
        <v>0</v>
      </c>
    </row>
    <row r="119" spans="1:30" x14ac:dyDescent="0.2">
      <c r="A119" s="16">
        <f>+IF((G119+SUM(H119:K119))&gt;0,MAX(A$13:A118)+1,0)</f>
        <v>0</v>
      </c>
      <c r="B119" s="543"/>
      <c r="C119" s="543"/>
      <c r="D119" s="543"/>
      <c r="E119" s="543"/>
      <c r="F119" s="255">
        <f t="shared" si="29"/>
        <v>0</v>
      </c>
      <c r="G119" s="188">
        <f t="shared" si="30"/>
        <v>0</v>
      </c>
      <c r="H119" s="543"/>
      <c r="I119" s="543"/>
      <c r="J119" s="543"/>
      <c r="K119" s="543"/>
      <c r="L119" s="543"/>
      <c r="M119" s="543"/>
      <c r="N119" s="188">
        <f t="shared" si="17"/>
        <v>0</v>
      </c>
      <c r="O119" s="544"/>
      <c r="P119" s="189">
        <f t="shared" si="31"/>
        <v>0</v>
      </c>
      <c r="Q119" s="274">
        <f t="shared" si="32"/>
        <v>0</v>
      </c>
      <c r="R119" s="274">
        <f t="shared" si="33"/>
        <v>0</v>
      </c>
      <c r="S119" s="172">
        <f t="shared" si="34"/>
        <v>0</v>
      </c>
      <c r="T119" s="172">
        <f t="shared" si="35"/>
        <v>0</v>
      </c>
      <c r="U119" s="238">
        <f t="shared" si="36"/>
        <v>0</v>
      </c>
      <c r="V119" s="225">
        <f t="shared" si="37"/>
        <v>0</v>
      </c>
      <c r="W119" s="172">
        <f t="shared" si="38"/>
        <v>0</v>
      </c>
      <c r="X119" s="172">
        <f t="shared" si="39"/>
        <v>0</v>
      </c>
      <c r="Y119" s="525">
        <f t="shared" si="40"/>
        <v>0</v>
      </c>
      <c r="Z119" s="524">
        <f t="shared" si="41"/>
        <v>0</v>
      </c>
      <c r="AA119" s="172">
        <f t="shared" si="42"/>
        <v>0</v>
      </c>
      <c r="AB119" s="172">
        <f t="shared" si="43"/>
        <v>0</v>
      </c>
      <c r="AC119" s="536">
        <f t="shared" si="44"/>
        <v>0</v>
      </c>
      <c r="AD119" s="535">
        <f t="shared" si="45"/>
        <v>0</v>
      </c>
    </row>
    <row r="120" spans="1:30" x14ac:dyDescent="0.2">
      <c r="A120" s="16">
        <f>+IF((G120+SUM(H120:K120))&gt;0,MAX(A$13:A119)+1,0)</f>
        <v>0</v>
      </c>
      <c r="B120" s="543"/>
      <c r="C120" s="543"/>
      <c r="D120" s="543"/>
      <c r="E120" s="543"/>
      <c r="F120" s="255">
        <f t="shared" si="29"/>
        <v>0</v>
      </c>
      <c r="G120" s="188">
        <f t="shared" si="30"/>
        <v>0</v>
      </c>
      <c r="H120" s="543"/>
      <c r="I120" s="543"/>
      <c r="J120" s="543"/>
      <c r="K120" s="543"/>
      <c r="L120" s="543"/>
      <c r="M120" s="543"/>
      <c r="N120" s="188">
        <f t="shared" si="17"/>
        <v>0</v>
      </c>
      <c r="O120" s="544"/>
      <c r="P120" s="189">
        <f t="shared" si="31"/>
        <v>0</v>
      </c>
      <c r="Q120" s="274">
        <f t="shared" si="32"/>
        <v>0</v>
      </c>
      <c r="R120" s="274">
        <f t="shared" si="33"/>
        <v>0</v>
      </c>
      <c r="S120" s="172">
        <f t="shared" si="34"/>
        <v>0</v>
      </c>
      <c r="T120" s="172">
        <f t="shared" si="35"/>
        <v>0</v>
      </c>
      <c r="U120" s="238">
        <f t="shared" si="36"/>
        <v>0</v>
      </c>
      <c r="V120" s="225">
        <f t="shared" si="37"/>
        <v>0</v>
      </c>
      <c r="W120" s="172">
        <f t="shared" si="38"/>
        <v>0</v>
      </c>
      <c r="X120" s="172">
        <f t="shared" si="39"/>
        <v>0</v>
      </c>
      <c r="Y120" s="525">
        <f t="shared" si="40"/>
        <v>0</v>
      </c>
      <c r="Z120" s="524">
        <f t="shared" si="41"/>
        <v>0</v>
      </c>
      <c r="AA120" s="172">
        <f t="shared" si="42"/>
        <v>0</v>
      </c>
      <c r="AB120" s="172">
        <f t="shared" si="43"/>
        <v>0</v>
      </c>
      <c r="AC120" s="536">
        <f t="shared" si="44"/>
        <v>0</v>
      </c>
      <c r="AD120" s="535">
        <f t="shared" si="45"/>
        <v>0</v>
      </c>
    </row>
    <row r="121" spans="1:30" x14ac:dyDescent="0.2">
      <c r="A121" s="16">
        <f>+IF((G121+SUM(H121:K121))&gt;0,MAX(A$13:A120)+1,0)</f>
        <v>0</v>
      </c>
      <c r="B121" s="543"/>
      <c r="C121" s="543"/>
      <c r="D121" s="543"/>
      <c r="E121" s="543"/>
      <c r="F121" s="255">
        <f t="shared" si="29"/>
        <v>0</v>
      </c>
      <c r="G121" s="188">
        <f t="shared" si="30"/>
        <v>0</v>
      </c>
      <c r="H121" s="543"/>
      <c r="I121" s="543"/>
      <c r="J121" s="543"/>
      <c r="K121" s="543"/>
      <c r="L121" s="543"/>
      <c r="M121" s="543"/>
      <c r="N121" s="188">
        <f t="shared" si="17"/>
        <v>0</v>
      </c>
      <c r="O121" s="544"/>
      <c r="P121" s="189">
        <f t="shared" si="31"/>
        <v>0</v>
      </c>
      <c r="Q121" s="274">
        <f t="shared" si="32"/>
        <v>0</v>
      </c>
      <c r="R121" s="274">
        <f t="shared" si="33"/>
        <v>0</v>
      </c>
      <c r="S121" s="172">
        <f t="shared" si="34"/>
        <v>0</v>
      </c>
      <c r="T121" s="172">
        <f t="shared" si="35"/>
        <v>0</v>
      </c>
      <c r="U121" s="238">
        <f t="shared" si="36"/>
        <v>0</v>
      </c>
      <c r="V121" s="225">
        <f t="shared" si="37"/>
        <v>0</v>
      </c>
      <c r="W121" s="172">
        <f t="shared" si="38"/>
        <v>0</v>
      </c>
      <c r="X121" s="172">
        <f t="shared" si="39"/>
        <v>0</v>
      </c>
      <c r="Y121" s="525">
        <f t="shared" si="40"/>
        <v>0</v>
      </c>
      <c r="Z121" s="524">
        <f t="shared" si="41"/>
        <v>0</v>
      </c>
      <c r="AA121" s="172">
        <f t="shared" si="42"/>
        <v>0</v>
      </c>
      <c r="AB121" s="172">
        <f t="shared" si="43"/>
        <v>0</v>
      </c>
      <c r="AC121" s="536">
        <f t="shared" si="44"/>
        <v>0</v>
      </c>
      <c r="AD121" s="535">
        <f t="shared" si="45"/>
        <v>0</v>
      </c>
    </row>
    <row r="122" spans="1:30" x14ac:dyDescent="0.2">
      <c r="A122" s="16">
        <f>+IF((G122+SUM(H122:K122))&gt;0,MAX(A$13:A121)+1,0)</f>
        <v>0</v>
      </c>
      <c r="B122" s="543"/>
      <c r="C122" s="543"/>
      <c r="D122" s="543"/>
      <c r="E122" s="543"/>
      <c r="F122" s="255">
        <f t="shared" si="29"/>
        <v>0</v>
      </c>
      <c r="G122" s="188">
        <f t="shared" si="30"/>
        <v>0</v>
      </c>
      <c r="H122" s="543"/>
      <c r="I122" s="543"/>
      <c r="J122" s="543"/>
      <c r="K122" s="543"/>
      <c r="L122" s="543"/>
      <c r="M122" s="543"/>
      <c r="N122" s="188">
        <f t="shared" si="17"/>
        <v>0</v>
      </c>
      <c r="O122" s="544"/>
      <c r="P122" s="189">
        <f t="shared" si="31"/>
        <v>0</v>
      </c>
      <c r="Q122" s="274">
        <f t="shared" si="32"/>
        <v>0</v>
      </c>
      <c r="R122" s="274">
        <f t="shared" si="33"/>
        <v>0</v>
      </c>
      <c r="S122" s="172">
        <f t="shared" si="34"/>
        <v>0</v>
      </c>
      <c r="T122" s="172">
        <f t="shared" si="35"/>
        <v>0</v>
      </c>
      <c r="U122" s="238">
        <f t="shared" si="36"/>
        <v>0</v>
      </c>
      <c r="V122" s="225">
        <f t="shared" si="37"/>
        <v>0</v>
      </c>
      <c r="W122" s="172">
        <f t="shared" si="38"/>
        <v>0</v>
      </c>
      <c r="X122" s="172">
        <f t="shared" si="39"/>
        <v>0</v>
      </c>
      <c r="Y122" s="525">
        <f t="shared" si="40"/>
        <v>0</v>
      </c>
      <c r="Z122" s="524">
        <f t="shared" si="41"/>
        <v>0</v>
      </c>
      <c r="AA122" s="172">
        <f t="shared" si="42"/>
        <v>0</v>
      </c>
      <c r="AB122" s="172">
        <f t="shared" si="43"/>
        <v>0</v>
      </c>
      <c r="AC122" s="536">
        <f t="shared" si="44"/>
        <v>0</v>
      </c>
      <c r="AD122" s="535">
        <f t="shared" si="45"/>
        <v>0</v>
      </c>
    </row>
    <row r="123" spans="1:30" x14ac:dyDescent="0.2">
      <c r="A123" s="16">
        <f>+IF((G123+SUM(H123:K123))&gt;0,MAX(A$13:A122)+1,0)</f>
        <v>0</v>
      </c>
      <c r="B123" s="543"/>
      <c r="C123" s="543"/>
      <c r="D123" s="543"/>
      <c r="E123" s="543"/>
      <c r="F123" s="255">
        <f t="shared" si="29"/>
        <v>0</v>
      </c>
      <c r="G123" s="188">
        <f t="shared" si="30"/>
        <v>0</v>
      </c>
      <c r="H123" s="543"/>
      <c r="I123" s="543"/>
      <c r="J123" s="543"/>
      <c r="K123" s="543"/>
      <c r="L123" s="543"/>
      <c r="M123" s="543"/>
      <c r="N123" s="188">
        <f t="shared" si="17"/>
        <v>0</v>
      </c>
      <c r="O123" s="544"/>
      <c r="P123" s="189">
        <f t="shared" si="31"/>
        <v>0</v>
      </c>
      <c r="Q123" s="274">
        <f t="shared" si="32"/>
        <v>0</v>
      </c>
      <c r="R123" s="274">
        <f t="shared" si="33"/>
        <v>0</v>
      </c>
      <c r="S123" s="172">
        <f t="shared" si="34"/>
        <v>0</v>
      </c>
      <c r="T123" s="172">
        <f t="shared" si="35"/>
        <v>0</v>
      </c>
      <c r="U123" s="238">
        <f t="shared" si="36"/>
        <v>0</v>
      </c>
      <c r="V123" s="225">
        <f t="shared" si="37"/>
        <v>0</v>
      </c>
      <c r="W123" s="172">
        <f t="shared" si="38"/>
        <v>0</v>
      </c>
      <c r="X123" s="172">
        <f t="shared" si="39"/>
        <v>0</v>
      </c>
      <c r="Y123" s="525">
        <f t="shared" si="40"/>
        <v>0</v>
      </c>
      <c r="Z123" s="524">
        <f t="shared" si="41"/>
        <v>0</v>
      </c>
      <c r="AA123" s="172">
        <f t="shared" si="42"/>
        <v>0</v>
      </c>
      <c r="AB123" s="172">
        <f t="shared" si="43"/>
        <v>0</v>
      </c>
      <c r="AC123" s="536">
        <f t="shared" si="44"/>
        <v>0</v>
      </c>
      <c r="AD123" s="535">
        <f t="shared" si="45"/>
        <v>0</v>
      </c>
    </row>
    <row r="124" spans="1:30" x14ac:dyDescent="0.2">
      <c r="A124" s="16">
        <f>+IF((G124+SUM(H124:K124))&gt;0,MAX(A$13:A123)+1,0)</f>
        <v>0</v>
      </c>
      <c r="B124" s="543"/>
      <c r="C124" s="543"/>
      <c r="D124" s="543"/>
      <c r="E124" s="543"/>
      <c r="F124" s="255">
        <f t="shared" si="29"/>
        <v>0</v>
      </c>
      <c r="G124" s="188">
        <f t="shared" si="30"/>
        <v>0</v>
      </c>
      <c r="H124" s="543"/>
      <c r="I124" s="543"/>
      <c r="J124" s="543"/>
      <c r="K124" s="543"/>
      <c r="L124" s="543"/>
      <c r="M124" s="543"/>
      <c r="N124" s="188">
        <f t="shared" si="17"/>
        <v>0</v>
      </c>
      <c r="O124" s="544"/>
      <c r="P124" s="189">
        <f t="shared" si="31"/>
        <v>0</v>
      </c>
      <c r="Q124" s="274">
        <f t="shared" si="32"/>
        <v>0</v>
      </c>
      <c r="R124" s="274">
        <f t="shared" si="33"/>
        <v>0</v>
      </c>
      <c r="S124" s="172">
        <f t="shared" si="34"/>
        <v>0</v>
      </c>
      <c r="T124" s="172">
        <f t="shared" si="35"/>
        <v>0</v>
      </c>
      <c r="U124" s="238">
        <f t="shared" si="36"/>
        <v>0</v>
      </c>
      <c r="V124" s="225">
        <f t="shared" si="37"/>
        <v>0</v>
      </c>
      <c r="W124" s="172">
        <f t="shared" si="38"/>
        <v>0</v>
      </c>
      <c r="X124" s="172">
        <f t="shared" si="39"/>
        <v>0</v>
      </c>
      <c r="Y124" s="525">
        <f t="shared" si="40"/>
        <v>0</v>
      </c>
      <c r="Z124" s="524">
        <f t="shared" si="41"/>
        <v>0</v>
      </c>
      <c r="AA124" s="172">
        <f t="shared" si="42"/>
        <v>0</v>
      </c>
      <c r="AB124" s="172">
        <f t="shared" si="43"/>
        <v>0</v>
      </c>
      <c r="AC124" s="536">
        <f t="shared" si="44"/>
        <v>0</v>
      </c>
      <c r="AD124" s="535">
        <f t="shared" si="45"/>
        <v>0</v>
      </c>
    </row>
    <row r="125" spans="1:30" x14ac:dyDescent="0.2">
      <c r="A125" s="16">
        <f>+IF((G125+SUM(H125:K125))&gt;0,MAX(A$13:A124)+1,0)</f>
        <v>0</v>
      </c>
      <c r="B125" s="543"/>
      <c r="C125" s="543"/>
      <c r="D125" s="543"/>
      <c r="E125" s="543"/>
      <c r="F125" s="255">
        <f t="shared" si="29"/>
        <v>0</v>
      </c>
      <c r="G125" s="188">
        <f t="shared" si="30"/>
        <v>0</v>
      </c>
      <c r="H125" s="543"/>
      <c r="I125" s="543"/>
      <c r="J125" s="543"/>
      <c r="K125" s="543"/>
      <c r="L125" s="543"/>
      <c r="M125" s="543"/>
      <c r="N125" s="188">
        <f t="shared" si="17"/>
        <v>0</v>
      </c>
      <c r="O125" s="544"/>
      <c r="P125" s="189">
        <f t="shared" si="31"/>
        <v>0</v>
      </c>
      <c r="Q125" s="274">
        <f t="shared" si="32"/>
        <v>0</v>
      </c>
      <c r="R125" s="274">
        <f t="shared" si="33"/>
        <v>0</v>
      </c>
      <c r="S125" s="172">
        <f t="shared" si="34"/>
        <v>0</v>
      </c>
      <c r="T125" s="172">
        <f t="shared" si="35"/>
        <v>0</v>
      </c>
      <c r="U125" s="238">
        <f t="shared" si="36"/>
        <v>0</v>
      </c>
      <c r="V125" s="225">
        <f t="shared" si="37"/>
        <v>0</v>
      </c>
      <c r="W125" s="172">
        <f t="shared" si="38"/>
        <v>0</v>
      </c>
      <c r="X125" s="172">
        <f t="shared" si="39"/>
        <v>0</v>
      </c>
      <c r="Y125" s="525">
        <f t="shared" si="40"/>
        <v>0</v>
      </c>
      <c r="Z125" s="524">
        <f t="shared" si="41"/>
        <v>0</v>
      </c>
      <c r="AA125" s="172">
        <f t="shared" si="42"/>
        <v>0</v>
      </c>
      <c r="AB125" s="172">
        <f t="shared" si="43"/>
        <v>0</v>
      </c>
      <c r="AC125" s="536">
        <f t="shared" si="44"/>
        <v>0</v>
      </c>
      <c r="AD125" s="535">
        <f t="shared" si="45"/>
        <v>0</v>
      </c>
    </row>
    <row r="126" spans="1:30" x14ac:dyDescent="0.2">
      <c r="A126" s="16">
        <f>+IF((G126+SUM(H126:K126))&gt;0,MAX(A$13:A125)+1,0)</f>
        <v>0</v>
      </c>
      <c r="B126" s="543"/>
      <c r="C126" s="543"/>
      <c r="D126" s="543"/>
      <c r="E126" s="543"/>
      <c r="F126" s="255">
        <f t="shared" si="29"/>
        <v>0</v>
      </c>
      <c r="G126" s="188">
        <f t="shared" si="30"/>
        <v>0</v>
      </c>
      <c r="H126" s="543"/>
      <c r="I126" s="543"/>
      <c r="J126" s="543"/>
      <c r="K126" s="543"/>
      <c r="L126" s="543"/>
      <c r="M126" s="543"/>
      <c r="N126" s="188">
        <f t="shared" si="17"/>
        <v>0</v>
      </c>
      <c r="O126" s="544"/>
      <c r="P126" s="189">
        <f t="shared" si="31"/>
        <v>0</v>
      </c>
      <c r="Q126" s="274">
        <f t="shared" si="32"/>
        <v>0</v>
      </c>
      <c r="R126" s="274">
        <f t="shared" si="33"/>
        <v>0</v>
      </c>
      <c r="S126" s="172">
        <f t="shared" si="34"/>
        <v>0</v>
      </c>
      <c r="T126" s="172">
        <f t="shared" si="35"/>
        <v>0</v>
      </c>
      <c r="U126" s="238">
        <f t="shared" si="36"/>
        <v>0</v>
      </c>
      <c r="V126" s="225">
        <f t="shared" si="37"/>
        <v>0</v>
      </c>
      <c r="W126" s="172">
        <f t="shared" si="38"/>
        <v>0</v>
      </c>
      <c r="X126" s="172">
        <f t="shared" si="39"/>
        <v>0</v>
      </c>
      <c r="Y126" s="525">
        <f t="shared" si="40"/>
        <v>0</v>
      </c>
      <c r="Z126" s="524">
        <f t="shared" si="41"/>
        <v>0</v>
      </c>
      <c r="AA126" s="172">
        <f t="shared" si="42"/>
        <v>0</v>
      </c>
      <c r="AB126" s="172">
        <f t="shared" si="43"/>
        <v>0</v>
      </c>
      <c r="AC126" s="536">
        <f t="shared" si="44"/>
        <v>0</v>
      </c>
      <c r="AD126" s="535">
        <f t="shared" si="45"/>
        <v>0</v>
      </c>
    </row>
    <row r="127" spans="1:30" x14ac:dyDescent="0.2">
      <c r="A127" s="16">
        <f>+IF((G127+SUM(H127:K127))&gt;0,MAX(A$13:A126)+1,0)</f>
        <v>0</v>
      </c>
      <c r="B127" s="543"/>
      <c r="C127" s="543"/>
      <c r="D127" s="543"/>
      <c r="E127" s="543"/>
      <c r="F127" s="255">
        <f t="shared" si="29"/>
        <v>0</v>
      </c>
      <c r="G127" s="188">
        <f t="shared" si="30"/>
        <v>0</v>
      </c>
      <c r="H127" s="543"/>
      <c r="I127" s="543"/>
      <c r="J127" s="543"/>
      <c r="K127" s="543"/>
      <c r="L127" s="543"/>
      <c r="M127" s="543"/>
      <c r="N127" s="188">
        <f t="shared" si="17"/>
        <v>0</v>
      </c>
      <c r="O127" s="544"/>
      <c r="P127" s="189">
        <f t="shared" si="31"/>
        <v>0</v>
      </c>
      <c r="Q127" s="274">
        <f t="shared" si="32"/>
        <v>0</v>
      </c>
      <c r="R127" s="274">
        <f t="shared" si="33"/>
        <v>0</v>
      </c>
      <c r="S127" s="172">
        <f t="shared" si="34"/>
        <v>0</v>
      </c>
      <c r="T127" s="172">
        <f t="shared" si="35"/>
        <v>0</v>
      </c>
      <c r="U127" s="238">
        <f t="shared" si="36"/>
        <v>0</v>
      </c>
      <c r="V127" s="225">
        <f t="shared" si="37"/>
        <v>0</v>
      </c>
      <c r="W127" s="172">
        <f t="shared" si="38"/>
        <v>0</v>
      </c>
      <c r="X127" s="172">
        <f t="shared" si="39"/>
        <v>0</v>
      </c>
      <c r="Y127" s="525">
        <f t="shared" si="40"/>
        <v>0</v>
      </c>
      <c r="Z127" s="524">
        <f t="shared" si="41"/>
        <v>0</v>
      </c>
      <c r="AA127" s="172">
        <f t="shared" si="42"/>
        <v>0</v>
      </c>
      <c r="AB127" s="172">
        <f t="shared" si="43"/>
        <v>0</v>
      </c>
      <c r="AC127" s="536">
        <f t="shared" si="44"/>
        <v>0</v>
      </c>
      <c r="AD127" s="535">
        <f t="shared" si="45"/>
        <v>0</v>
      </c>
    </row>
    <row r="128" spans="1:30" x14ac:dyDescent="0.2">
      <c r="A128" s="16">
        <f>+IF((G128+SUM(H128:K128))&gt;0,MAX(A$13:A127)+1,0)</f>
        <v>0</v>
      </c>
      <c r="B128" s="543"/>
      <c r="C128" s="543"/>
      <c r="D128" s="543"/>
      <c r="E128" s="543"/>
      <c r="F128" s="255">
        <f t="shared" si="29"/>
        <v>0</v>
      </c>
      <c r="G128" s="188">
        <f t="shared" si="30"/>
        <v>0</v>
      </c>
      <c r="H128" s="543"/>
      <c r="I128" s="543"/>
      <c r="J128" s="543"/>
      <c r="K128" s="543"/>
      <c r="L128" s="543"/>
      <c r="M128" s="543"/>
      <c r="N128" s="188">
        <f t="shared" si="17"/>
        <v>0</v>
      </c>
      <c r="O128" s="544"/>
      <c r="P128" s="189">
        <f t="shared" si="31"/>
        <v>0</v>
      </c>
      <c r="Q128" s="274">
        <f t="shared" si="32"/>
        <v>0</v>
      </c>
      <c r="R128" s="274">
        <f t="shared" si="33"/>
        <v>0</v>
      </c>
      <c r="S128" s="172">
        <f t="shared" si="34"/>
        <v>0</v>
      </c>
      <c r="T128" s="172">
        <f t="shared" si="35"/>
        <v>0</v>
      </c>
      <c r="U128" s="238">
        <f t="shared" si="36"/>
        <v>0</v>
      </c>
      <c r="V128" s="225">
        <f t="shared" si="37"/>
        <v>0</v>
      </c>
      <c r="W128" s="172">
        <f t="shared" si="38"/>
        <v>0</v>
      </c>
      <c r="X128" s="172">
        <f t="shared" si="39"/>
        <v>0</v>
      </c>
      <c r="Y128" s="525">
        <f t="shared" si="40"/>
        <v>0</v>
      </c>
      <c r="Z128" s="524">
        <f t="shared" si="41"/>
        <v>0</v>
      </c>
      <c r="AA128" s="172">
        <f t="shared" si="42"/>
        <v>0</v>
      </c>
      <c r="AB128" s="172">
        <f t="shared" si="43"/>
        <v>0</v>
      </c>
      <c r="AC128" s="536">
        <f t="shared" si="44"/>
        <v>0</v>
      </c>
      <c r="AD128" s="535">
        <f t="shared" si="45"/>
        <v>0</v>
      </c>
    </row>
    <row r="129" spans="1:30" x14ac:dyDescent="0.2">
      <c r="A129" s="16">
        <f>+IF((G129+SUM(H129:K129))&gt;0,MAX(A$13:A128)+1,0)</f>
        <v>0</v>
      </c>
      <c r="B129" s="543"/>
      <c r="C129" s="543"/>
      <c r="D129" s="543"/>
      <c r="E129" s="543"/>
      <c r="F129" s="255">
        <f t="shared" si="29"/>
        <v>0</v>
      </c>
      <c r="G129" s="188">
        <f t="shared" si="30"/>
        <v>0</v>
      </c>
      <c r="H129" s="543"/>
      <c r="I129" s="543"/>
      <c r="J129" s="543"/>
      <c r="K129" s="543"/>
      <c r="L129" s="543"/>
      <c r="M129" s="543"/>
      <c r="N129" s="188">
        <f t="shared" si="17"/>
        <v>0</v>
      </c>
      <c r="O129" s="544"/>
      <c r="P129" s="189">
        <f t="shared" si="31"/>
        <v>0</v>
      </c>
      <c r="Q129" s="274">
        <f t="shared" si="32"/>
        <v>0</v>
      </c>
      <c r="R129" s="274">
        <f t="shared" si="33"/>
        <v>0</v>
      </c>
      <c r="S129" s="172">
        <f t="shared" si="34"/>
        <v>0</v>
      </c>
      <c r="T129" s="172">
        <f t="shared" si="35"/>
        <v>0</v>
      </c>
      <c r="U129" s="238">
        <f t="shared" si="36"/>
        <v>0</v>
      </c>
      <c r="V129" s="225">
        <f t="shared" si="37"/>
        <v>0</v>
      </c>
      <c r="W129" s="172">
        <f t="shared" si="38"/>
        <v>0</v>
      </c>
      <c r="X129" s="172">
        <f t="shared" si="39"/>
        <v>0</v>
      </c>
      <c r="Y129" s="525">
        <f t="shared" si="40"/>
        <v>0</v>
      </c>
      <c r="Z129" s="524">
        <f t="shared" si="41"/>
        <v>0</v>
      </c>
      <c r="AA129" s="172">
        <f t="shared" si="42"/>
        <v>0</v>
      </c>
      <c r="AB129" s="172">
        <f t="shared" si="43"/>
        <v>0</v>
      </c>
      <c r="AC129" s="536">
        <f t="shared" si="44"/>
        <v>0</v>
      </c>
      <c r="AD129" s="535">
        <f t="shared" si="45"/>
        <v>0</v>
      </c>
    </row>
    <row r="130" spans="1:30" x14ac:dyDescent="0.2">
      <c r="A130" s="16">
        <f>+IF((G130+SUM(H130:K130))&gt;0,MAX(A$13:A129)+1,0)</f>
        <v>0</v>
      </c>
      <c r="B130" s="543"/>
      <c r="C130" s="543"/>
      <c r="D130" s="543"/>
      <c r="E130" s="543"/>
      <c r="F130" s="255">
        <f t="shared" si="29"/>
        <v>0</v>
      </c>
      <c r="G130" s="188">
        <f t="shared" si="30"/>
        <v>0</v>
      </c>
      <c r="H130" s="543"/>
      <c r="I130" s="543"/>
      <c r="J130" s="543"/>
      <c r="K130" s="543"/>
      <c r="L130" s="543"/>
      <c r="M130" s="543"/>
      <c r="N130" s="188">
        <f t="shared" si="17"/>
        <v>0</v>
      </c>
      <c r="O130" s="544"/>
      <c r="P130" s="189">
        <f t="shared" si="31"/>
        <v>0</v>
      </c>
      <c r="Q130" s="274">
        <f t="shared" si="32"/>
        <v>0</v>
      </c>
      <c r="R130" s="274">
        <f t="shared" si="33"/>
        <v>0</v>
      </c>
      <c r="S130" s="172">
        <f t="shared" si="34"/>
        <v>0</v>
      </c>
      <c r="T130" s="172">
        <f t="shared" si="35"/>
        <v>0</v>
      </c>
      <c r="U130" s="238">
        <f t="shared" si="36"/>
        <v>0</v>
      </c>
      <c r="V130" s="225">
        <f t="shared" si="37"/>
        <v>0</v>
      </c>
      <c r="W130" s="172">
        <f t="shared" si="38"/>
        <v>0</v>
      </c>
      <c r="X130" s="172">
        <f t="shared" si="39"/>
        <v>0</v>
      </c>
      <c r="Y130" s="525">
        <f t="shared" si="40"/>
        <v>0</v>
      </c>
      <c r="Z130" s="524">
        <f t="shared" si="41"/>
        <v>0</v>
      </c>
      <c r="AA130" s="172">
        <f t="shared" si="42"/>
        <v>0</v>
      </c>
      <c r="AB130" s="172">
        <f t="shared" si="43"/>
        <v>0</v>
      </c>
      <c r="AC130" s="536">
        <f t="shared" si="44"/>
        <v>0</v>
      </c>
      <c r="AD130" s="535">
        <f t="shared" si="45"/>
        <v>0</v>
      </c>
    </row>
    <row r="131" spans="1:30" x14ac:dyDescent="0.2">
      <c r="A131" s="16">
        <f>+IF((G131+SUM(H131:K131))&gt;0,MAX(A$13:A130)+1,0)</f>
        <v>0</v>
      </c>
      <c r="B131" s="543"/>
      <c r="C131" s="543"/>
      <c r="D131" s="543"/>
      <c r="E131" s="543"/>
      <c r="F131" s="255">
        <f t="shared" si="29"/>
        <v>0</v>
      </c>
      <c r="G131" s="188">
        <f t="shared" si="30"/>
        <v>0</v>
      </c>
      <c r="H131" s="543"/>
      <c r="I131" s="543"/>
      <c r="J131" s="543"/>
      <c r="K131" s="543"/>
      <c r="L131" s="543"/>
      <c r="M131" s="543"/>
      <c r="N131" s="188">
        <f t="shared" si="17"/>
        <v>0</v>
      </c>
      <c r="O131" s="544"/>
      <c r="P131" s="189">
        <f t="shared" si="31"/>
        <v>0</v>
      </c>
      <c r="Q131" s="274">
        <f t="shared" si="32"/>
        <v>0</v>
      </c>
      <c r="R131" s="274">
        <f t="shared" si="33"/>
        <v>0</v>
      </c>
      <c r="S131" s="172">
        <f t="shared" si="34"/>
        <v>0</v>
      </c>
      <c r="T131" s="172">
        <f t="shared" si="35"/>
        <v>0</v>
      </c>
      <c r="U131" s="238">
        <f t="shared" si="36"/>
        <v>0</v>
      </c>
      <c r="V131" s="225">
        <f t="shared" si="37"/>
        <v>0</v>
      </c>
      <c r="W131" s="172">
        <f t="shared" si="38"/>
        <v>0</v>
      </c>
      <c r="X131" s="172">
        <f t="shared" si="39"/>
        <v>0</v>
      </c>
      <c r="Y131" s="525">
        <f t="shared" si="40"/>
        <v>0</v>
      </c>
      <c r="Z131" s="524">
        <f t="shared" si="41"/>
        <v>0</v>
      </c>
      <c r="AA131" s="172">
        <f t="shared" si="42"/>
        <v>0</v>
      </c>
      <c r="AB131" s="172">
        <f t="shared" si="43"/>
        <v>0</v>
      </c>
      <c r="AC131" s="536">
        <f t="shared" si="44"/>
        <v>0</v>
      </c>
      <c r="AD131" s="535">
        <f t="shared" si="45"/>
        <v>0</v>
      </c>
    </row>
    <row r="132" spans="1:30" x14ac:dyDescent="0.2">
      <c r="A132" s="16">
        <f>+IF((G132+SUM(H132:K132))&gt;0,MAX(A$13:A131)+1,0)</f>
        <v>0</v>
      </c>
      <c r="B132" s="543"/>
      <c r="C132" s="543"/>
      <c r="D132" s="543"/>
      <c r="E132" s="543"/>
      <c r="F132" s="255">
        <f t="shared" si="29"/>
        <v>0</v>
      </c>
      <c r="G132" s="188">
        <f t="shared" si="30"/>
        <v>0</v>
      </c>
      <c r="H132" s="543"/>
      <c r="I132" s="543"/>
      <c r="J132" s="543"/>
      <c r="K132" s="543"/>
      <c r="L132" s="543"/>
      <c r="M132" s="543"/>
      <c r="N132" s="188">
        <f t="shared" si="17"/>
        <v>0</v>
      </c>
      <c r="O132" s="544"/>
      <c r="P132" s="189">
        <f t="shared" si="31"/>
        <v>0</v>
      </c>
      <c r="Q132" s="274">
        <f t="shared" si="32"/>
        <v>0</v>
      </c>
      <c r="R132" s="274">
        <f t="shared" si="33"/>
        <v>0</v>
      </c>
      <c r="S132" s="172">
        <f t="shared" si="34"/>
        <v>0</v>
      </c>
      <c r="T132" s="172">
        <f t="shared" si="35"/>
        <v>0</v>
      </c>
      <c r="U132" s="238">
        <f t="shared" si="36"/>
        <v>0</v>
      </c>
      <c r="V132" s="225">
        <f t="shared" si="37"/>
        <v>0</v>
      </c>
      <c r="W132" s="172">
        <f t="shared" si="38"/>
        <v>0</v>
      </c>
      <c r="X132" s="172">
        <f t="shared" si="39"/>
        <v>0</v>
      </c>
      <c r="Y132" s="525">
        <f t="shared" si="40"/>
        <v>0</v>
      </c>
      <c r="Z132" s="524">
        <f t="shared" si="41"/>
        <v>0</v>
      </c>
      <c r="AA132" s="172">
        <f t="shared" si="42"/>
        <v>0</v>
      </c>
      <c r="AB132" s="172">
        <f t="shared" si="43"/>
        <v>0</v>
      </c>
      <c r="AC132" s="536">
        <f t="shared" si="44"/>
        <v>0</v>
      </c>
      <c r="AD132" s="535">
        <f t="shared" si="45"/>
        <v>0</v>
      </c>
    </row>
    <row r="133" spans="1:30" x14ac:dyDescent="0.2">
      <c r="A133" s="16">
        <f>+IF((G133+SUM(H133:K133))&gt;0,MAX(A$13:A132)+1,0)</f>
        <v>0</v>
      </c>
      <c r="B133" s="543"/>
      <c r="C133" s="543"/>
      <c r="D133" s="543"/>
      <c r="E133" s="543"/>
      <c r="F133" s="255">
        <f t="shared" si="29"/>
        <v>0</v>
      </c>
      <c r="G133" s="188">
        <f t="shared" si="30"/>
        <v>0</v>
      </c>
      <c r="H133" s="543"/>
      <c r="I133" s="543"/>
      <c r="J133" s="543"/>
      <c r="K133" s="543"/>
      <c r="L133" s="543"/>
      <c r="M133" s="543"/>
      <c r="N133" s="188">
        <f t="shared" si="17"/>
        <v>0</v>
      </c>
      <c r="O133" s="544"/>
      <c r="P133" s="189">
        <f t="shared" si="31"/>
        <v>0</v>
      </c>
      <c r="Q133" s="274">
        <f t="shared" si="32"/>
        <v>0</v>
      </c>
      <c r="R133" s="274">
        <f t="shared" si="33"/>
        <v>0</v>
      </c>
      <c r="S133" s="172">
        <f t="shared" si="34"/>
        <v>0</v>
      </c>
      <c r="T133" s="172">
        <f t="shared" si="35"/>
        <v>0</v>
      </c>
      <c r="U133" s="238">
        <f t="shared" si="36"/>
        <v>0</v>
      </c>
      <c r="V133" s="225">
        <f t="shared" si="37"/>
        <v>0</v>
      </c>
      <c r="W133" s="172">
        <f t="shared" si="38"/>
        <v>0</v>
      </c>
      <c r="X133" s="172">
        <f t="shared" si="39"/>
        <v>0</v>
      </c>
      <c r="Y133" s="525">
        <f t="shared" si="40"/>
        <v>0</v>
      </c>
      <c r="Z133" s="524">
        <f t="shared" si="41"/>
        <v>0</v>
      </c>
      <c r="AA133" s="172">
        <f t="shared" si="42"/>
        <v>0</v>
      </c>
      <c r="AB133" s="172">
        <f t="shared" si="43"/>
        <v>0</v>
      </c>
      <c r="AC133" s="536">
        <f t="shared" si="44"/>
        <v>0</v>
      </c>
      <c r="AD133" s="535">
        <f t="shared" si="45"/>
        <v>0</v>
      </c>
    </row>
    <row r="134" spans="1:30" x14ac:dyDescent="0.2">
      <c r="A134" s="16">
        <f>+IF((G134+SUM(H134:K134))&gt;0,MAX(A$13:A133)+1,0)</f>
        <v>0</v>
      </c>
      <c r="B134" s="543"/>
      <c r="C134" s="543"/>
      <c r="D134" s="543"/>
      <c r="E134" s="543"/>
      <c r="F134" s="255">
        <f t="shared" si="29"/>
        <v>0</v>
      </c>
      <c r="G134" s="188">
        <f t="shared" si="30"/>
        <v>0</v>
      </c>
      <c r="H134" s="543"/>
      <c r="I134" s="543"/>
      <c r="J134" s="543"/>
      <c r="K134" s="543"/>
      <c r="L134" s="543"/>
      <c r="M134" s="543"/>
      <c r="N134" s="188">
        <f t="shared" si="17"/>
        <v>0</v>
      </c>
      <c r="O134" s="544"/>
      <c r="P134" s="189">
        <f t="shared" si="31"/>
        <v>0</v>
      </c>
      <c r="Q134" s="274">
        <f t="shared" si="32"/>
        <v>0</v>
      </c>
      <c r="R134" s="274">
        <f t="shared" si="33"/>
        <v>0</v>
      </c>
      <c r="S134" s="172">
        <f t="shared" si="34"/>
        <v>0</v>
      </c>
      <c r="T134" s="172">
        <f t="shared" si="35"/>
        <v>0</v>
      </c>
      <c r="U134" s="238">
        <f t="shared" si="36"/>
        <v>0</v>
      </c>
      <c r="V134" s="225">
        <f t="shared" si="37"/>
        <v>0</v>
      </c>
      <c r="W134" s="172">
        <f t="shared" si="38"/>
        <v>0</v>
      </c>
      <c r="X134" s="172">
        <f t="shared" si="39"/>
        <v>0</v>
      </c>
      <c r="Y134" s="525">
        <f t="shared" si="40"/>
        <v>0</v>
      </c>
      <c r="Z134" s="524">
        <f t="shared" si="41"/>
        <v>0</v>
      </c>
      <c r="AA134" s="172">
        <f t="shared" si="42"/>
        <v>0</v>
      </c>
      <c r="AB134" s="172">
        <f t="shared" si="43"/>
        <v>0</v>
      </c>
      <c r="AC134" s="536">
        <f t="shared" si="44"/>
        <v>0</v>
      </c>
      <c r="AD134" s="535">
        <f t="shared" si="45"/>
        <v>0</v>
      </c>
    </row>
    <row r="135" spans="1:30" x14ac:dyDescent="0.2">
      <c r="A135" s="16">
        <f>+IF((G135+SUM(H135:K135))&gt;0,MAX(A$13:A134)+1,0)</f>
        <v>0</v>
      </c>
      <c r="B135" s="543"/>
      <c r="C135" s="543"/>
      <c r="D135" s="543"/>
      <c r="E135" s="543"/>
      <c r="F135" s="255">
        <f t="shared" si="29"/>
        <v>0</v>
      </c>
      <c r="G135" s="188">
        <f t="shared" si="30"/>
        <v>0</v>
      </c>
      <c r="H135" s="543"/>
      <c r="I135" s="543"/>
      <c r="J135" s="543"/>
      <c r="K135" s="543"/>
      <c r="L135" s="543"/>
      <c r="M135" s="543"/>
      <c r="N135" s="188">
        <f t="shared" si="17"/>
        <v>0</v>
      </c>
      <c r="O135" s="544"/>
      <c r="P135" s="189">
        <f t="shared" si="31"/>
        <v>0</v>
      </c>
      <c r="Q135" s="274">
        <f t="shared" si="32"/>
        <v>0</v>
      </c>
      <c r="R135" s="274">
        <f t="shared" si="33"/>
        <v>0</v>
      </c>
      <c r="S135" s="172">
        <f t="shared" si="34"/>
        <v>0</v>
      </c>
      <c r="T135" s="172">
        <f t="shared" si="35"/>
        <v>0</v>
      </c>
      <c r="U135" s="238">
        <f t="shared" si="36"/>
        <v>0</v>
      </c>
      <c r="V135" s="225">
        <f t="shared" si="37"/>
        <v>0</v>
      </c>
      <c r="W135" s="172">
        <f t="shared" si="38"/>
        <v>0</v>
      </c>
      <c r="X135" s="172">
        <f t="shared" si="39"/>
        <v>0</v>
      </c>
      <c r="Y135" s="525">
        <f t="shared" si="40"/>
        <v>0</v>
      </c>
      <c r="Z135" s="524">
        <f t="shared" si="41"/>
        <v>0</v>
      </c>
      <c r="AA135" s="172">
        <f t="shared" si="42"/>
        <v>0</v>
      </c>
      <c r="AB135" s="172">
        <f t="shared" si="43"/>
        <v>0</v>
      </c>
      <c r="AC135" s="536">
        <f t="shared" si="44"/>
        <v>0</v>
      </c>
      <c r="AD135" s="535">
        <f t="shared" si="45"/>
        <v>0</v>
      </c>
    </row>
    <row r="136" spans="1:30" x14ac:dyDescent="0.2">
      <c r="A136" s="16">
        <f>+IF((G136+SUM(H136:K136))&gt;0,MAX(A$13:A135)+1,0)</f>
        <v>0</v>
      </c>
      <c r="B136" s="543"/>
      <c r="C136" s="543"/>
      <c r="D136" s="543"/>
      <c r="E136" s="543"/>
      <c r="F136" s="255">
        <f t="shared" si="29"/>
        <v>0</v>
      </c>
      <c r="G136" s="188">
        <f t="shared" si="30"/>
        <v>0</v>
      </c>
      <c r="H136" s="543"/>
      <c r="I136" s="543"/>
      <c r="J136" s="543"/>
      <c r="K136" s="543"/>
      <c r="L136" s="543"/>
      <c r="M136" s="543"/>
      <c r="N136" s="188">
        <f t="shared" si="17"/>
        <v>0</v>
      </c>
      <c r="O136" s="544"/>
      <c r="P136" s="189">
        <f t="shared" si="31"/>
        <v>0</v>
      </c>
      <c r="Q136" s="274">
        <f t="shared" si="32"/>
        <v>0</v>
      </c>
      <c r="R136" s="274">
        <f t="shared" si="33"/>
        <v>0</v>
      </c>
      <c r="S136" s="172">
        <f t="shared" si="34"/>
        <v>0</v>
      </c>
      <c r="T136" s="172">
        <f t="shared" si="35"/>
        <v>0</v>
      </c>
      <c r="U136" s="238">
        <f t="shared" si="36"/>
        <v>0</v>
      </c>
      <c r="V136" s="225">
        <f t="shared" si="37"/>
        <v>0</v>
      </c>
      <c r="W136" s="172">
        <f t="shared" si="38"/>
        <v>0</v>
      </c>
      <c r="X136" s="172">
        <f t="shared" si="39"/>
        <v>0</v>
      </c>
      <c r="Y136" s="525">
        <f t="shared" si="40"/>
        <v>0</v>
      </c>
      <c r="Z136" s="524">
        <f t="shared" si="41"/>
        <v>0</v>
      </c>
      <c r="AA136" s="172">
        <f t="shared" si="42"/>
        <v>0</v>
      </c>
      <c r="AB136" s="172">
        <f t="shared" si="43"/>
        <v>0</v>
      </c>
      <c r="AC136" s="536">
        <f t="shared" si="44"/>
        <v>0</v>
      </c>
      <c r="AD136" s="535">
        <f t="shared" si="45"/>
        <v>0</v>
      </c>
    </row>
    <row r="137" spans="1:30" x14ac:dyDescent="0.2">
      <c r="A137" s="16">
        <f>+IF((G137+SUM(H137:K137))&gt;0,MAX(A$13:A136)+1,0)</f>
        <v>0</v>
      </c>
      <c r="B137" s="17"/>
      <c r="C137" s="17"/>
      <c r="D137" s="17"/>
      <c r="E137" s="17"/>
      <c r="F137" s="255">
        <f t="shared" si="29"/>
        <v>0</v>
      </c>
      <c r="G137" s="188">
        <f t="shared" si="30"/>
        <v>0</v>
      </c>
      <c r="H137" s="17"/>
      <c r="I137" s="17"/>
      <c r="J137" s="17"/>
      <c r="K137" s="17"/>
      <c r="L137" s="17"/>
      <c r="M137" s="17"/>
      <c r="N137" s="188">
        <f t="shared" si="17"/>
        <v>0</v>
      </c>
      <c r="O137" s="180"/>
      <c r="P137" s="189">
        <f t="shared" si="31"/>
        <v>0</v>
      </c>
      <c r="Q137" s="274">
        <f t="shared" si="32"/>
        <v>0</v>
      </c>
      <c r="R137" s="274">
        <f t="shared" si="33"/>
        <v>0</v>
      </c>
      <c r="S137" s="172">
        <f t="shared" si="34"/>
        <v>0</v>
      </c>
      <c r="T137" s="172">
        <f t="shared" si="35"/>
        <v>0</v>
      </c>
      <c r="U137" s="238">
        <f t="shared" si="36"/>
        <v>0</v>
      </c>
      <c r="V137" s="225">
        <f t="shared" si="37"/>
        <v>0</v>
      </c>
      <c r="W137" s="172">
        <f t="shared" si="38"/>
        <v>0</v>
      </c>
      <c r="X137" s="172">
        <f t="shared" si="39"/>
        <v>0</v>
      </c>
      <c r="Y137" s="525">
        <f t="shared" si="40"/>
        <v>0</v>
      </c>
      <c r="Z137" s="524">
        <f t="shared" si="41"/>
        <v>0</v>
      </c>
      <c r="AA137" s="172">
        <f t="shared" si="42"/>
        <v>0</v>
      </c>
      <c r="AB137" s="172">
        <f t="shared" si="43"/>
        <v>0</v>
      </c>
      <c r="AC137" s="536">
        <f t="shared" si="44"/>
        <v>0</v>
      </c>
      <c r="AD137" s="535">
        <f t="shared" si="45"/>
        <v>0</v>
      </c>
    </row>
    <row r="138" spans="1:30" x14ac:dyDescent="0.2">
      <c r="A138" s="16">
        <f>+IF((G138+SUM(H138:K138))&gt;0,MAX(A$13:A137)+1,0)</f>
        <v>0</v>
      </c>
      <c r="B138" s="17"/>
      <c r="C138" s="17"/>
      <c r="D138" s="17"/>
      <c r="E138" s="17"/>
      <c r="F138" s="255">
        <f t="shared" si="29"/>
        <v>0</v>
      </c>
      <c r="G138" s="188">
        <f t="shared" si="30"/>
        <v>0</v>
      </c>
      <c r="H138" s="17"/>
      <c r="I138" s="17"/>
      <c r="J138" s="17"/>
      <c r="K138" s="17"/>
      <c r="L138" s="17"/>
      <c r="M138" s="17"/>
      <c r="N138" s="188">
        <f t="shared" si="17"/>
        <v>0</v>
      </c>
      <c r="O138" s="180"/>
      <c r="P138" s="189">
        <f t="shared" ref="P138:P252" si="46">+N138*O138</f>
        <v>0</v>
      </c>
      <c r="Q138" s="274">
        <f t="shared" ref="Q138:Q168" si="47">+N138*(C138+H138-I138)</f>
        <v>0</v>
      </c>
      <c r="R138" s="274">
        <f t="shared" ref="R138:R168" si="48">+N138*D138+N138*E138*0.8+(J138-K138)*N138</f>
        <v>0</v>
      </c>
      <c r="S138" s="172">
        <f t="shared" ref="S138:S168" si="49">+P138*C138</f>
        <v>0</v>
      </c>
      <c r="T138" s="172">
        <f t="shared" ref="T138:T168" si="50">+P138*(D138+E138)</f>
        <v>0</v>
      </c>
      <c r="U138" s="238">
        <f t="shared" ref="U138:U168" si="51">(P138-$S$6)/$S$7*(C138+D138+E138)*$Y$8</f>
        <v>0</v>
      </c>
      <c r="V138" s="225">
        <f t="shared" ref="V138:V252" si="52">+U138*V$9</f>
        <v>0</v>
      </c>
      <c r="W138" s="172">
        <f t="shared" ref="W138:W168" si="53">+P138*H138</f>
        <v>0</v>
      </c>
      <c r="X138" s="172">
        <f t="shared" ref="X138:X168" si="54">+P138*J138</f>
        <v>0</v>
      </c>
      <c r="Y138" s="525">
        <f t="shared" ref="Y138:Y168" si="55">+IFERROR((P138-$S$6)/$S$7*(H138+J138)*$Y$8,0)</f>
        <v>0</v>
      </c>
      <c r="Z138" s="524">
        <f t="shared" ref="Z138:Z252" si="56">+Y138*Z$9</f>
        <v>0</v>
      </c>
      <c r="AA138" s="172">
        <f t="shared" ref="AA138:AA168" si="57">+P138*I138</f>
        <v>0</v>
      </c>
      <c r="AB138" s="172">
        <f t="shared" ref="AB138:AB168" si="58">+P138*K138</f>
        <v>0</v>
      </c>
      <c r="AC138" s="536">
        <f t="shared" ref="AC138:AC168" si="59">+(P138-$S$6)/$S$7*(I138+K138)*$Y$8</f>
        <v>0</v>
      </c>
      <c r="AD138" s="535">
        <f t="shared" ref="AD138:AD252" si="60">+AC138*AD$9</f>
        <v>0</v>
      </c>
    </row>
    <row r="139" spans="1:30" x14ac:dyDescent="0.2">
      <c r="A139" s="16">
        <f>+IF((G139+SUM(H139:K139))&gt;0,MAX(A$13:A138)+1,0)</f>
        <v>0</v>
      </c>
      <c r="B139" s="17"/>
      <c r="C139" s="17"/>
      <c r="D139" s="17"/>
      <c r="E139" s="17"/>
      <c r="F139" s="255">
        <f t="shared" si="29"/>
        <v>0</v>
      </c>
      <c r="G139" s="188">
        <f t="shared" si="30"/>
        <v>0</v>
      </c>
      <c r="H139" s="17"/>
      <c r="I139" s="17"/>
      <c r="J139" s="17"/>
      <c r="K139" s="17"/>
      <c r="L139" s="17"/>
      <c r="M139" s="17"/>
      <c r="N139" s="188">
        <f t="shared" ref="N139:N253" si="61">+L139+M139</f>
        <v>0</v>
      </c>
      <c r="O139" s="180"/>
      <c r="P139" s="189">
        <f t="shared" si="46"/>
        <v>0</v>
      </c>
      <c r="Q139" s="274">
        <f t="shared" si="47"/>
        <v>0</v>
      </c>
      <c r="R139" s="274">
        <f t="shared" si="48"/>
        <v>0</v>
      </c>
      <c r="S139" s="172">
        <f t="shared" si="49"/>
        <v>0</v>
      </c>
      <c r="T139" s="172">
        <f t="shared" si="50"/>
        <v>0</v>
      </c>
      <c r="U139" s="238">
        <f t="shared" si="51"/>
        <v>0</v>
      </c>
      <c r="V139" s="225">
        <f t="shared" si="52"/>
        <v>0</v>
      </c>
      <c r="W139" s="172">
        <f t="shared" si="53"/>
        <v>0</v>
      </c>
      <c r="X139" s="172">
        <f t="shared" si="54"/>
        <v>0</v>
      </c>
      <c r="Y139" s="525">
        <f t="shared" si="55"/>
        <v>0</v>
      </c>
      <c r="Z139" s="524">
        <f t="shared" si="56"/>
        <v>0</v>
      </c>
      <c r="AA139" s="172">
        <f t="shared" si="57"/>
        <v>0</v>
      </c>
      <c r="AB139" s="172">
        <f t="shared" si="58"/>
        <v>0</v>
      </c>
      <c r="AC139" s="536">
        <f t="shared" si="59"/>
        <v>0</v>
      </c>
      <c r="AD139" s="535">
        <f t="shared" si="60"/>
        <v>0</v>
      </c>
    </row>
    <row r="140" spans="1:30" x14ac:dyDescent="0.2">
      <c r="A140" s="16">
        <f>+IF((G140+SUM(H140:K140))&gt;0,MAX(A$13:A139)+1,0)</f>
        <v>0</v>
      </c>
      <c r="B140" s="17"/>
      <c r="C140" s="17"/>
      <c r="D140" s="17"/>
      <c r="E140" s="17"/>
      <c r="F140" s="255">
        <f t="shared" si="29"/>
        <v>0</v>
      </c>
      <c r="G140" s="188">
        <f t="shared" si="30"/>
        <v>0</v>
      </c>
      <c r="H140" s="17"/>
      <c r="I140" s="17"/>
      <c r="J140" s="17"/>
      <c r="K140" s="17"/>
      <c r="L140" s="17"/>
      <c r="M140" s="17"/>
      <c r="N140" s="188">
        <f t="shared" si="61"/>
        <v>0</v>
      </c>
      <c r="O140" s="180"/>
      <c r="P140" s="189">
        <f t="shared" si="46"/>
        <v>0</v>
      </c>
      <c r="Q140" s="274">
        <f t="shared" si="47"/>
        <v>0</v>
      </c>
      <c r="R140" s="274">
        <f t="shared" si="48"/>
        <v>0</v>
      </c>
      <c r="S140" s="172">
        <f t="shared" si="49"/>
        <v>0</v>
      </c>
      <c r="T140" s="172">
        <f t="shared" si="50"/>
        <v>0</v>
      </c>
      <c r="U140" s="238">
        <f t="shared" si="51"/>
        <v>0</v>
      </c>
      <c r="V140" s="225">
        <f t="shared" si="52"/>
        <v>0</v>
      </c>
      <c r="W140" s="172">
        <f t="shared" si="53"/>
        <v>0</v>
      </c>
      <c r="X140" s="172">
        <f t="shared" si="54"/>
        <v>0</v>
      </c>
      <c r="Y140" s="525">
        <f t="shared" si="55"/>
        <v>0</v>
      </c>
      <c r="Z140" s="524">
        <f t="shared" si="56"/>
        <v>0</v>
      </c>
      <c r="AA140" s="172">
        <f t="shared" si="57"/>
        <v>0</v>
      </c>
      <c r="AB140" s="172">
        <f t="shared" si="58"/>
        <v>0</v>
      </c>
      <c r="AC140" s="536">
        <f t="shared" si="59"/>
        <v>0</v>
      </c>
      <c r="AD140" s="535">
        <f t="shared" si="60"/>
        <v>0</v>
      </c>
    </row>
    <row r="141" spans="1:30" x14ac:dyDescent="0.2">
      <c r="A141" s="16">
        <f>+IF((G141+SUM(H141:K141))&gt;0,MAX(A$13:A140)+1,0)</f>
        <v>0</v>
      </c>
      <c r="B141" s="17"/>
      <c r="C141" s="17"/>
      <c r="D141" s="17"/>
      <c r="E141" s="17"/>
      <c r="F141" s="255">
        <f t="shared" si="29"/>
        <v>0</v>
      </c>
      <c r="G141" s="188">
        <f t="shared" si="30"/>
        <v>0</v>
      </c>
      <c r="H141" s="17"/>
      <c r="I141" s="17"/>
      <c r="J141" s="17"/>
      <c r="K141" s="17"/>
      <c r="L141" s="17"/>
      <c r="M141" s="17"/>
      <c r="N141" s="188">
        <f t="shared" si="61"/>
        <v>0</v>
      </c>
      <c r="O141" s="180"/>
      <c r="P141" s="189">
        <f t="shared" si="46"/>
        <v>0</v>
      </c>
      <c r="Q141" s="274">
        <f t="shared" si="47"/>
        <v>0</v>
      </c>
      <c r="R141" s="274">
        <f t="shared" si="48"/>
        <v>0</v>
      </c>
      <c r="S141" s="172">
        <f t="shared" si="49"/>
        <v>0</v>
      </c>
      <c r="T141" s="172">
        <f t="shared" si="50"/>
        <v>0</v>
      </c>
      <c r="U141" s="238">
        <f t="shared" si="51"/>
        <v>0</v>
      </c>
      <c r="V141" s="225">
        <f t="shared" si="52"/>
        <v>0</v>
      </c>
      <c r="W141" s="172">
        <f t="shared" si="53"/>
        <v>0</v>
      </c>
      <c r="X141" s="172">
        <f t="shared" si="54"/>
        <v>0</v>
      </c>
      <c r="Y141" s="525">
        <f t="shared" si="55"/>
        <v>0</v>
      </c>
      <c r="Z141" s="524">
        <f t="shared" si="56"/>
        <v>0</v>
      </c>
      <c r="AA141" s="172">
        <f t="shared" si="57"/>
        <v>0</v>
      </c>
      <c r="AB141" s="172">
        <f t="shared" si="58"/>
        <v>0</v>
      </c>
      <c r="AC141" s="536">
        <f t="shared" si="59"/>
        <v>0</v>
      </c>
      <c r="AD141" s="535">
        <f t="shared" si="60"/>
        <v>0</v>
      </c>
    </row>
    <row r="142" spans="1:30" x14ac:dyDescent="0.2">
      <c r="A142" s="16">
        <f>+IF((G142+SUM(H142:K142))&gt;0,MAX(A$13:A141)+1,0)</f>
        <v>0</v>
      </c>
      <c r="B142" s="17"/>
      <c r="C142" s="17"/>
      <c r="D142" s="17"/>
      <c r="E142" s="17"/>
      <c r="F142" s="255">
        <f t="shared" ref="F142:F173" si="62">+E142+D142</f>
        <v>0</v>
      </c>
      <c r="G142" s="188">
        <f t="shared" ref="G142:G173" si="63">SUM(C142:E142)</f>
        <v>0</v>
      </c>
      <c r="H142" s="17"/>
      <c r="I142" s="17"/>
      <c r="J142" s="17"/>
      <c r="K142" s="17"/>
      <c r="L142" s="17"/>
      <c r="M142" s="17"/>
      <c r="N142" s="188">
        <f t="shared" si="61"/>
        <v>0</v>
      </c>
      <c r="O142" s="180"/>
      <c r="P142" s="189">
        <f t="shared" si="46"/>
        <v>0</v>
      </c>
      <c r="Q142" s="274">
        <f t="shared" si="47"/>
        <v>0</v>
      </c>
      <c r="R142" s="274">
        <f t="shared" si="48"/>
        <v>0</v>
      </c>
      <c r="S142" s="172">
        <f t="shared" si="49"/>
        <v>0</v>
      </c>
      <c r="T142" s="172">
        <f t="shared" si="50"/>
        <v>0</v>
      </c>
      <c r="U142" s="238">
        <f t="shared" si="51"/>
        <v>0</v>
      </c>
      <c r="V142" s="225">
        <f t="shared" si="52"/>
        <v>0</v>
      </c>
      <c r="W142" s="172">
        <f t="shared" si="53"/>
        <v>0</v>
      </c>
      <c r="X142" s="172">
        <f t="shared" si="54"/>
        <v>0</v>
      </c>
      <c r="Y142" s="525">
        <f t="shared" si="55"/>
        <v>0</v>
      </c>
      <c r="Z142" s="524">
        <f t="shared" si="56"/>
        <v>0</v>
      </c>
      <c r="AA142" s="172">
        <f t="shared" si="57"/>
        <v>0</v>
      </c>
      <c r="AB142" s="172">
        <f t="shared" si="58"/>
        <v>0</v>
      </c>
      <c r="AC142" s="536">
        <f t="shared" si="59"/>
        <v>0</v>
      </c>
      <c r="AD142" s="535">
        <f t="shared" si="60"/>
        <v>0</v>
      </c>
    </row>
    <row r="143" spans="1:30" x14ac:dyDescent="0.2">
      <c r="A143" s="16">
        <f>+IF((G143+SUM(H143:K143))&gt;0,MAX(A$13:A142)+1,0)</f>
        <v>0</v>
      </c>
      <c r="B143" s="17"/>
      <c r="C143" s="17"/>
      <c r="D143" s="17"/>
      <c r="E143" s="17"/>
      <c r="F143" s="255">
        <f t="shared" si="62"/>
        <v>0</v>
      </c>
      <c r="G143" s="188">
        <f t="shared" si="63"/>
        <v>0</v>
      </c>
      <c r="H143" s="17"/>
      <c r="I143" s="17"/>
      <c r="J143" s="17"/>
      <c r="K143" s="17"/>
      <c r="L143" s="17"/>
      <c r="M143" s="17"/>
      <c r="N143" s="188">
        <f t="shared" si="61"/>
        <v>0</v>
      </c>
      <c r="O143" s="180"/>
      <c r="P143" s="189">
        <f t="shared" si="46"/>
        <v>0</v>
      </c>
      <c r="Q143" s="274">
        <f t="shared" si="47"/>
        <v>0</v>
      </c>
      <c r="R143" s="274">
        <f t="shared" si="48"/>
        <v>0</v>
      </c>
      <c r="S143" s="172">
        <f t="shared" si="49"/>
        <v>0</v>
      </c>
      <c r="T143" s="172">
        <f t="shared" si="50"/>
        <v>0</v>
      </c>
      <c r="U143" s="238">
        <f t="shared" si="51"/>
        <v>0</v>
      </c>
      <c r="V143" s="225">
        <f t="shared" si="52"/>
        <v>0</v>
      </c>
      <c r="W143" s="172">
        <f t="shared" si="53"/>
        <v>0</v>
      </c>
      <c r="X143" s="172">
        <f t="shared" si="54"/>
        <v>0</v>
      </c>
      <c r="Y143" s="525">
        <f t="shared" si="55"/>
        <v>0</v>
      </c>
      <c r="Z143" s="524">
        <f t="shared" si="56"/>
        <v>0</v>
      </c>
      <c r="AA143" s="172">
        <f t="shared" si="57"/>
        <v>0</v>
      </c>
      <c r="AB143" s="172">
        <f t="shared" si="58"/>
        <v>0</v>
      </c>
      <c r="AC143" s="536">
        <f t="shared" si="59"/>
        <v>0</v>
      </c>
      <c r="AD143" s="535">
        <f t="shared" si="60"/>
        <v>0</v>
      </c>
    </row>
    <row r="144" spans="1:30" x14ac:dyDescent="0.2">
      <c r="A144" s="16">
        <f>+IF((G144+SUM(H144:K144))&gt;0,MAX(A$13:A143)+1,0)</f>
        <v>0</v>
      </c>
      <c r="B144" s="17"/>
      <c r="C144" s="17"/>
      <c r="D144" s="17"/>
      <c r="E144" s="17"/>
      <c r="F144" s="255">
        <f t="shared" si="62"/>
        <v>0</v>
      </c>
      <c r="G144" s="188">
        <f t="shared" si="63"/>
        <v>0</v>
      </c>
      <c r="H144" s="17"/>
      <c r="I144" s="17"/>
      <c r="J144" s="17"/>
      <c r="K144" s="17"/>
      <c r="L144" s="17"/>
      <c r="M144" s="17"/>
      <c r="N144" s="188">
        <f t="shared" si="61"/>
        <v>0</v>
      </c>
      <c r="O144" s="180"/>
      <c r="P144" s="189">
        <f t="shared" si="46"/>
        <v>0</v>
      </c>
      <c r="Q144" s="274">
        <f t="shared" si="47"/>
        <v>0</v>
      </c>
      <c r="R144" s="274">
        <f t="shared" si="48"/>
        <v>0</v>
      </c>
      <c r="S144" s="172">
        <f t="shared" si="49"/>
        <v>0</v>
      </c>
      <c r="T144" s="172">
        <f t="shared" si="50"/>
        <v>0</v>
      </c>
      <c r="U144" s="238">
        <f t="shared" si="51"/>
        <v>0</v>
      </c>
      <c r="V144" s="225">
        <f t="shared" si="52"/>
        <v>0</v>
      </c>
      <c r="W144" s="172">
        <f t="shared" si="53"/>
        <v>0</v>
      </c>
      <c r="X144" s="172">
        <f t="shared" si="54"/>
        <v>0</v>
      </c>
      <c r="Y144" s="525">
        <f t="shared" si="55"/>
        <v>0</v>
      </c>
      <c r="Z144" s="524">
        <f t="shared" si="56"/>
        <v>0</v>
      </c>
      <c r="AA144" s="172">
        <f t="shared" si="57"/>
        <v>0</v>
      </c>
      <c r="AB144" s="172">
        <f t="shared" si="58"/>
        <v>0</v>
      </c>
      <c r="AC144" s="536">
        <f t="shared" si="59"/>
        <v>0</v>
      </c>
      <c r="AD144" s="535">
        <f t="shared" si="60"/>
        <v>0</v>
      </c>
    </row>
    <row r="145" spans="1:30" x14ac:dyDescent="0.2">
      <c r="A145" s="16">
        <f>+IF((G145+SUM(H145:K145))&gt;0,MAX(A$13:A144)+1,0)</f>
        <v>0</v>
      </c>
      <c r="B145" s="17"/>
      <c r="C145" s="17"/>
      <c r="D145" s="17"/>
      <c r="E145" s="17"/>
      <c r="F145" s="255">
        <f t="shared" si="62"/>
        <v>0</v>
      </c>
      <c r="G145" s="188">
        <f t="shared" si="63"/>
        <v>0</v>
      </c>
      <c r="H145" s="17"/>
      <c r="I145" s="17"/>
      <c r="J145" s="17"/>
      <c r="K145" s="17"/>
      <c r="L145" s="17"/>
      <c r="M145" s="17"/>
      <c r="N145" s="188">
        <f t="shared" si="61"/>
        <v>0</v>
      </c>
      <c r="O145" s="180"/>
      <c r="P145" s="189">
        <f t="shared" si="46"/>
        <v>0</v>
      </c>
      <c r="Q145" s="274">
        <f t="shared" si="47"/>
        <v>0</v>
      </c>
      <c r="R145" s="274">
        <f t="shared" si="48"/>
        <v>0</v>
      </c>
      <c r="S145" s="172">
        <f t="shared" si="49"/>
        <v>0</v>
      </c>
      <c r="T145" s="172">
        <f t="shared" si="50"/>
        <v>0</v>
      </c>
      <c r="U145" s="238">
        <f t="shared" si="51"/>
        <v>0</v>
      </c>
      <c r="V145" s="225">
        <f t="shared" si="52"/>
        <v>0</v>
      </c>
      <c r="W145" s="172">
        <f t="shared" si="53"/>
        <v>0</v>
      </c>
      <c r="X145" s="172">
        <f t="shared" si="54"/>
        <v>0</v>
      </c>
      <c r="Y145" s="525">
        <f t="shared" si="55"/>
        <v>0</v>
      </c>
      <c r="Z145" s="524">
        <f t="shared" si="56"/>
        <v>0</v>
      </c>
      <c r="AA145" s="172">
        <f t="shared" si="57"/>
        <v>0</v>
      </c>
      <c r="AB145" s="172">
        <f t="shared" si="58"/>
        <v>0</v>
      </c>
      <c r="AC145" s="536">
        <f t="shared" si="59"/>
        <v>0</v>
      </c>
      <c r="AD145" s="535">
        <f t="shared" si="60"/>
        <v>0</v>
      </c>
    </row>
    <row r="146" spans="1:30" x14ac:dyDescent="0.2">
      <c r="A146" s="16">
        <f>+IF((G146+SUM(H146:K146))&gt;0,MAX(A$13:A145)+1,0)</f>
        <v>0</v>
      </c>
      <c r="B146" s="17"/>
      <c r="C146" s="17"/>
      <c r="D146" s="17"/>
      <c r="E146" s="17"/>
      <c r="F146" s="255">
        <f t="shared" si="62"/>
        <v>0</v>
      </c>
      <c r="G146" s="188">
        <f t="shared" si="63"/>
        <v>0</v>
      </c>
      <c r="H146" s="17"/>
      <c r="I146" s="17"/>
      <c r="J146" s="17"/>
      <c r="K146" s="17"/>
      <c r="L146" s="17"/>
      <c r="M146" s="17"/>
      <c r="N146" s="188">
        <f t="shared" si="61"/>
        <v>0</v>
      </c>
      <c r="O146" s="180"/>
      <c r="P146" s="189">
        <f t="shared" si="46"/>
        <v>0</v>
      </c>
      <c r="Q146" s="274">
        <f t="shared" si="47"/>
        <v>0</v>
      </c>
      <c r="R146" s="274">
        <f t="shared" si="48"/>
        <v>0</v>
      </c>
      <c r="S146" s="172">
        <f t="shared" si="49"/>
        <v>0</v>
      </c>
      <c r="T146" s="172">
        <f t="shared" si="50"/>
        <v>0</v>
      </c>
      <c r="U146" s="238">
        <f t="shared" si="51"/>
        <v>0</v>
      </c>
      <c r="V146" s="225">
        <f t="shared" si="52"/>
        <v>0</v>
      </c>
      <c r="W146" s="172">
        <f t="shared" si="53"/>
        <v>0</v>
      </c>
      <c r="X146" s="172">
        <f t="shared" si="54"/>
        <v>0</v>
      </c>
      <c r="Y146" s="525">
        <f t="shared" si="55"/>
        <v>0</v>
      </c>
      <c r="Z146" s="524">
        <f t="shared" si="56"/>
        <v>0</v>
      </c>
      <c r="AA146" s="172">
        <f t="shared" si="57"/>
        <v>0</v>
      </c>
      <c r="AB146" s="172">
        <f t="shared" si="58"/>
        <v>0</v>
      </c>
      <c r="AC146" s="536">
        <f t="shared" si="59"/>
        <v>0</v>
      </c>
      <c r="AD146" s="535">
        <f t="shared" si="60"/>
        <v>0</v>
      </c>
    </row>
    <row r="147" spans="1:30" x14ac:dyDescent="0.2">
      <c r="A147" s="16">
        <f>+IF((G147+SUM(H147:K147))&gt;0,MAX(A$13:A146)+1,0)</f>
        <v>0</v>
      </c>
      <c r="B147" s="17"/>
      <c r="C147" s="17"/>
      <c r="D147" s="17"/>
      <c r="E147" s="17"/>
      <c r="F147" s="255">
        <f t="shared" si="62"/>
        <v>0</v>
      </c>
      <c r="G147" s="188">
        <f t="shared" si="63"/>
        <v>0</v>
      </c>
      <c r="H147" s="17"/>
      <c r="I147" s="17"/>
      <c r="J147" s="17"/>
      <c r="K147" s="17"/>
      <c r="L147" s="17"/>
      <c r="M147" s="17"/>
      <c r="N147" s="188">
        <f t="shared" si="61"/>
        <v>0</v>
      </c>
      <c r="O147" s="180"/>
      <c r="P147" s="189">
        <f t="shared" si="46"/>
        <v>0</v>
      </c>
      <c r="Q147" s="274">
        <f t="shared" si="47"/>
        <v>0</v>
      </c>
      <c r="R147" s="274">
        <f t="shared" si="48"/>
        <v>0</v>
      </c>
      <c r="S147" s="172">
        <f t="shared" si="49"/>
        <v>0</v>
      </c>
      <c r="T147" s="172">
        <f t="shared" si="50"/>
        <v>0</v>
      </c>
      <c r="U147" s="238">
        <f t="shared" si="51"/>
        <v>0</v>
      </c>
      <c r="V147" s="225">
        <f t="shared" si="52"/>
        <v>0</v>
      </c>
      <c r="W147" s="172">
        <f t="shared" si="53"/>
        <v>0</v>
      </c>
      <c r="X147" s="172">
        <f t="shared" si="54"/>
        <v>0</v>
      </c>
      <c r="Y147" s="525">
        <f t="shared" si="55"/>
        <v>0</v>
      </c>
      <c r="Z147" s="524">
        <f t="shared" si="56"/>
        <v>0</v>
      </c>
      <c r="AA147" s="172">
        <f t="shared" si="57"/>
        <v>0</v>
      </c>
      <c r="AB147" s="172">
        <f t="shared" si="58"/>
        <v>0</v>
      </c>
      <c r="AC147" s="536">
        <f t="shared" si="59"/>
        <v>0</v>
      </c>
      <c r="AD147" s="535">
        <f t="shared" si="60"/>
        <v>0</v>
      </c>
    </row>
    <row r="148" spans="1:30" x14ac:dyDescent="0.2">
      <c r="A148" s="16">
        <f>+IF((G148+SUM(H148:K148))&gt;0,MAX(A$13:A147)+1,0)</f>
        <v>0</v>
      </c>
      <c r="B148" s="17"/>
      <c r="C148" s="17"/>
      <c r="D148" s="17"/>
      <c r="E148" s="17"/>
      <c r="F148" s="255">
        <f t="shared" si="62"/>
        <v>0</v>
      </c>
      <c r="G148" s="188">
        <f t="shared" si="63"/>
        <v>0</v>
      </c>
      <c r="H148" s="17"/>
      <c r="I148" s="17"/>
      <c r="J148" s="17"/>
      <c r="K148" s="17"/>
      <c r="L148" s="17"/>
      <c r="M148" s="17"/>
      <c r="N148" s="188">
        <f t="shared" si="61"/>
        <v>0</v>
      </c>
      <c r="O148" s="180"/>
      <c r="P148" s="189">
        <f t="shared" si="46"/>
        <v>0</v>
      </c>
      <c r="Q148" s="274">
        <f t="shared" si="47"/>
        <v>0</v>
      </c>
      <c r="R148" s="274">
        <f t="shared" si="48"/>
        <v>0</v>
      </c>
      <c r="S148" s="172">
        <f t="shared" si="49"/>
        <v>0</v>
      </c>
      <c r="T148" s="172">
        <f t="shared" si="50"/>
        <v>0</v>
      </c>
      <c r="U148" s="238">
        <f t="shared" si="51"/>
        <v>0</v>
      </c>
      <c r="V148" s="225">
        <f t="shared" si="52"/>
        <v>0</v>
      </c>
      <c r="W148" s="172">
        <f t="shared" si="53"/>
        <v>0</v>
      </c>
      <c r="X148" s="172">
        <f t="shared" si="54"/>
        <v>0</v>
      </c>
      <c r="Y148" s="525">
        <f t="shared" si="55"/>
        <v>0</v>
      </c>
      <c r="Z148" s="524">
        <f t="shared" si="56"/>
        <v>0</v>
      </c>
      <c r="AA148" s="172">
        <f t="shared" si="57"/>
        <v>0</v>
      </c>
      <c r="AB148" s="172">
        <f t="shared" si="58"/>
        <v>0</v>
      </c>
      <c r="AC148" s="536">
        <f t="shared" si="59"/>
        <v>0</v>
      </c>
      <c r="AD148" s="535">
        <f t="shared" si="60"/>
        <v>0</v>
      </c>
    </row>
    <row r="149" spans="1:30" x14ac:dyDescent="0.2">
      <c r="A149" s="16">
        <f>+IF((G149+SUM(H149:K149))&gt;0,MAX(A$13:A148)+1,0)</f>
        <v>0</v>
      </c>
      <c r="B149" s="17"/>
      <c r="C149" s="17"/>
      <c r="D149" s="17"/>
      <c r="E149" s="17"/>
      <c r="F149" s="255">
        <f t="shared" si="62"/>
        <v>0</v>
      </c>
      <c r="G149" s="188">
        <f t="shared" si="63"/>
        <v>0</v>
      </c>
      <c r="H149" s="17"/>
      <c r="I149" s="17"/>
      <c r="J149" s="17"/>
      <c r="K149" s="17"/>
      <c r="L149" s="17"/>
      <c r="M149" s="17"/>
      <c r="N149" s="188">
        <f t="shared" si="61"/>
        <v>0</v>
      </c>
      <c r="O149" s="180"/>
      <c r="P149" s="189">
        <f t="shared" si="46"/>
        <v>0</v>
      </c>
      <c r="Q149" s="274">
        <f t="shared" si="47"/>
        <v>0</v>
      </c>
      <c r="R149" s="274">
        <f t="shared" si="48"/>
        <v>0</v>
      </c>
      <c r="S149" s="172">
        <f t="shared" si="49"/>
        <v>0</v>
      </c>
      <c r="T149" s="172">
        <f t="shared" si="50"/>
        <v>0</v>
      </c>
      <c r="U149" s="238">
        <f t="shared" si="51"/>
        <v>0</v>
      </c>
      <c r="V149" s="225">
        <f t="shared" si="52"/>
        <v>0</v>
      </c>
      <c r="W149" s="172">
        <f t="shared" si="53"/>
        <v>0</v>
      </c>
      <c r="X149" s="172">
        <f t="shared" si="54"/>
        <v>0</v>
      </c>
      <c r="Y149" s="525">
        <f t="shared" si="55"/>
        <v>0</v>
      </c>
      <c r="Z149" s="524">
        <f t="shared" si="56"/>
        <v>0</v>
      </c>
      <c r="AA149" s="172">
        <f t="shared" si="57"/>
        <v>0</v>
      </c>
      <c r="AB149" s="172">
        <f t="shared" si="58"/>
        <v>0</v>
      </c>
      <c r="AC149" s="536">
        <f t="shared" si="59"/>
        <v>0</v>
      </c>
      <c r="AD149" s="535">
        <f t="shared" si="60"/>
        <v>0</v>
      </c>
    </row>
    <row r="150" spans="1:30" x14ac:dyDescent="0.2">
      <c r="A150" s="16">
        <f>+IF((G150+SUM(H150:K150))&gt;0,MAX(A$13:A149)+1,0)</f>
        <v>0</v>
      </c>
      <c r="B150" s="17"/>
      <c r="C150" s="17"/>
      <c r="D150" s="17"/>
      <c r="E150" s="17"/>
      <c r="F150" s="255">
        <f t="shared" si="62"/>
        <v>0</v>
      </c>
      <c r="G150" s="188">
        <f t="shared" si="63"/>
        <v>0</v>
      </c>
      <c r="H150" s="17"/>
      <c r="I150" s="17"/>
      <c r="J150" s="17"/>
      <c r="K150" s="17"/>
      <c r="L150" s="17"/>
      <c r="M150" s="17"/>
      <c r="N150" s="188">
        <f t="shared" si="61"/>
        <v>0</v>
      </c>
      <c r="O150" s="180"/>
      <c r="P150" s="189">
        <f t="shared" si="46"/>
        <v>0</v>
      </c>
      <c r="Q150" s="274">
        <f t="shared" si="47"/>
        <v>0</v>
      </c>
      <c r="R150" s="274">
        <f t="shared" si="48"/>
        <v>0</v>
      </c>
      <c r="S150" s="172">
        <f t="shared" si="49"/>
        <v>0</v>
      </c>
      <c r="T150" s="172">
        <f t="shared" si="50"/>
        <v>0</v>
      </c>
      <c r="U150" s="238">
        <f t="shared" si="51"/>
        <v>0</v>
      </c>
      <c r="V150" s="225">
        <f t="shared" si="52"/>
        <v>0</v>
      </c>
      <c r="W150" s="172">
        <f t="shared" si="53"/>
        <v>0</v>
      </c>
      <c r="X150" s="172">
        <f t="shared" si="54"/>
        <v>0</v>
      </c>
      <c r="Y150" s="525">
        <f t="shared" si="55"/>
        <v>0</v>
      </c>
      <c r="Z150" s="524">
        <f t="shared" si="56"/>
        <v>0</v>
      </c>
      <c r="AA150" s="172">
        <f t="shared" si="57"/>
        <v>0</v>
      </c>
      <c r="AB150" s="172">
        <f t="shared" si="58"/>
        <v>0</v>
      </c>
      <c r="AC150" s="536">
        <f t="shared" si="59"/>
        <v>0</v>
      </c>
      <c r="AD150" s="535">
        <f t="shared" si="60"/>
        <v>0</v>
      </c>
    </row>
    <row r="151" spans="1:30" x14ac:dyDescent="0.2">
      <c r="A151" s="16">
        <f>+IF((G151+SUM(H151:K151))&gt;0,MAX(A$13:A150)+1,0)</f>
        <v>0</v>
      </c>
      <c r="B151" s="17"/>
      <c r="C151" s="17"/>
      <c r="D151" s="17"/>
      <c r="E151" s="17"/>
      <c r="F151" s="255">
        <f t="shared" si="62"/>
        <v>0</v>
      </c>
      <c r="G151" s="188">
        <f t="shared" si="63"/>
        <v>0</v>
      </c>
      <c r="H151" s="17"/>
      <c r="I151" s="17"/>
      <c r="J151" s="17"/>
      <c r="K151" s="17"/>
      <c r="L151" s="17"/>
      <c r="M151" s="17"/>
      <c r="N151" s="188">
        <f t="shared" si="61"/>
        <v>0</v>
      </c>
      <c r="O151" s="180"/>
      <c r="P151" s="189">
        <f t="shared" si="46"/>
        <v>0</v>
      </c>
      <c r="Q151" s="274">
        <f t="shared" si="47"/>
        <v>0</v>
      </c>
      <c r="R151" s="274">
        <f t="shared" si="48"/>
        <v>0</v>
      </c>
      <c r="S151" s="172">
        <f t="shared" si="49"/>
        <v>0</v>
      </c>
      <c r="T151" s="172">
        <f t="shared" si="50"/>
        <v>0</v>
      </c>
      <c r="U151" s="238">
        <f t="shared" si="51"/>
        <v>0</v>
      </c>
      <c r="V151" s="225">
        <f t="shared" si="52"/>
        <v>0</v>
      </c>
      <c r="W151" s="172">
        <f t="shared" si="53"/>
        <v>0</v>
      </c>
      <c r="X151" s="172">
        <f t="shared" si="54"/>
        <v>0</v>
      </c>
      <c r="Y151" s="525">
        <f t="shared" si="55"/>
        <v>0</v>
      </c>
      <c r="Z151" s="524">
        <f t="shared" si="56"/>
        <v>0</v>
      </c>
      <c r="AA151" s="172">
        <f t="shared" si="57"/>
        <v>0</v>
      </c>
      <c r="AB151" s="172">
        <f t="shared" si="58"/>
        <v>0</v>
      </c>
      <c r="AC151" s="536">
        <f t="shared" si="59"/>
        <v>0</v>
      </c>
      <c r="AD151" s="535">
        <f t="shared" si="60"/>
        <v>0</v>
      </c>
    </row>
    <row r="152" spans="1:30" x14ac:dyDescent="0.2">
      <c r="A152" s="16">
        <f>+IF((G152+SUM(H152:K152))&gt;0,MAX(A$13:A151)+1,0)</f>
        <v>0</v>
      </c>
      <c r="B152" s="17"/>
      <c r="C152" s="17"/>
      <c r="D152" s="17"/>
      <c r="E152" s="17"/>
      <c r="F152" s="255">
        <f t="shared" si="62"/>
        <v>0</v>
      </c>
      <c r="G152" s="188">
        <f t="shared" si="63"/>
        <v>0</v>
      </c>
      <c r="H152" s="17"/>
      <c r="I152" s="17"/>
      <c r="J152" s="17"/>
      <c r="K152" s="17"/>
      <c r="L152" s="17"/>
      <c r="M152" s="17"/>
      <c r="N152" s="188">
        <f t="shared" si="61"/>
        <v>0</v>
      </c>
      <c r="O152" s="180"/>
      <c r="P152" s="189">
        <f t="shared" si="46"/>
        <v>0</v>
      </c>
      <c r="Q152" s="274">
        <f t="shared" si="47"/>
        <v>0</v>
      </c>
      <c r="R152" s="274">
        <f t="shared" si="48"/>
        <v>0</v>
      </c>
      <c r="S152" s="172">
        <f t="shared" si="49"/>
        <v>0</v>
      </c>
      <c r="T152" s="172">
        <f t="shared" si="50"/>
        <v>0</v>
      </c>
      <c r="U152" s="238">
        <f t="shared" si="51"/>
        <v>0</v>
      </c>
      <c r="V152" s="225">
        <f t="shared" si="52"/>
        <v>0</v>
      </c>
      <c r="W152" s="172">
        <f t="shared" si="53"/>
        <v>0</v>
      </c>
      <c r="X152" s="172">
        <f t="shared" si="54"/>
        <v>0</v>
      </c>
      <c r="Y152" s="525">
        <f t="shared" si="55"/>
        <v>0</v>
      </c>
      <c r="Z152" s="524">
        <f t="shared" si="56"/>
        <v>0</v>
      </c>
      <c r="AA152" s="172">
        <f t="shared" si="57"/>
        <v>0</v>
      </c>
      <c r="AB152" s="172">
        <f t="shared" si="58"/>
        <v>0</v>
      </c>
      <c r="AC152" s="536">
        <f t="shared" si="59"/>
        <v>0</v>
      </c>
      <c r="AD152" s="535">
        <f t="shared" si="60"/>
        <v>0</v>
      </c>
    </row>
    <row r="153" spans="1:30" x14ac:dyDescent="0.2">
      <c r="A153" s="16">
        <f>+IF((G153+SUM(H153:K153))&gt;0,MAX(A$13:A152)+1,0)</f>
        <v>0</v>
      </c>
      <c r="B153" s="17"/>
      <c r="C153" s="17"/>
      <c r="D153" s="17"/>
      <c r="E153" s="17"/>
      <c r="F153" s="255">
        <f t="shared" si="62"/>
        <v>0</v>
      </c>
      <c r="G153" s="188">
        <f t="shared" si="63"/>
        <v>0</v>
      </c>
      <c r="H153" s="17"/>
      <c r="I153" s="17"/>
      <c r="J153" s="17"/>
      <c r="K153" s="17"/>
      <c r="L153" s="17"/>
      <c r="M153" s="17"/>
      <c r="N153" s="188">
        <f t="shared" si="61"/>
        <v>0</v>
      </c>
      <c r="O153" s="180"/>
      <c r="P153" s="189">
        <f t="shared" si="46"/>
        <v>0</v>
      </c>
      <c r="Q153" s="274">
        <f t="shared" si="47"/>
        <v>0</v>
      </c>
      <c r="R153" s="274">
        <f t="shared" si="48"/>
        <v>0</v>
      </c>
      <c r="S153" s="172">
        <f t="shared" si="49"/>
        <v>0</v>
      </c>
      <c r="T153" s="172">
        <f t="shared" si="50"/>
        <v>0</v>
      </c>
      <c r="U153" s="238">
        <f t="shared" si="51"/>
        <v>0</v>
      </c>
      <c r="V153" s="225">
        <f t="shared" si="52"/>
        <v>0</v>
      </c>
      <c r="W153" s="172">
        <f t="shared" si="53"/>
        <v>0</v>
      </c>
      <c r="X153" s="172">
        <f t="shared" si="54"/>
        <v>0</v>
      </c>
      <c r="Y153" s="525">
        <f t="shared" si="55"/>
        <v>0</v>
      </c>
      <c r="Z153" s="524">
        <f t="shared" si="56"/>
        <v>0</v>
      </c>
      <c r="AA153" s="172">
        <f t="shared" si="57"/>
        <v>0</v>
      </c>
      <c r="AB153" s="172">
        <f t="shared" si="58"/>
        <v>0</v>
      </c>
      <c r="AC153" s="536">
        <f t="shared" si="59"/>
        <v>0</v>
      </c>
      <c r="AD153" s="535">
        <f t="shared" si="60"/>
        <v>0</v>
      </c>
    </row>
    <row r="154" spans="1:30" x14ac:dyDescent="0.2">
      <c r="A154" s="16">
        <f>+IF((G154+SUM(H154:K154))&gt;0,MAX(A$13:A153)+1,0)</f>
        <v>0</v>
      </c>
      <c r="B154" s="17"/>
      <c r="C154" s="17"/>
      <c r="D154" s="17"/>
      <c r="E154" s="17"/>
      <c r="F154" s="255">
        <f t="shared" si="62"/>
        <v>0</v>
      </c>
      <c r="G154" s="188">
        <f t="shared" si="63"/>
        <v>0</v>
      </c>
      <c r="H154" s="17"/>
      <c r="I154" s="17"/>
      <c r="J154" s="17"/>
      <c r="K154" s="17"/>
      <c r="L154" s="17"/>
      <c r="M154" s="17"/>
      <c r="N154" s="188">
        <f t="shared" si="61"/>
        <v>0</v>
      </c>
      <c r="O154" s="180"/>
      <c r="P154" s="189">
        <f t="shared" si="46"/>
        <v>0</v>
      </c>
      <c r="Q154" s="274">
        <f t="shared" si="47"/>
        <v>0</v>
      </c>
      <c r="R154" s="274">
        <f t="shared" si="48"/>
        <v>0</v>
      </c>
      <c r="S154" s="172">
        <f t="shared" si="49"/>
        <v>0</v>
      </c>
      <c r="T154" s="172">
        <f t="shared" si="50"/>
        <v>0</v>
      </c>
      <c r="U154" s="238">
        <f t="shared" si="51"/>
        <v>0</v>
      </c>
      <c r="V154" s="225">
        <f t="shared" si="52"/>
        <v>0</v>
      </c>
      <c r="W154" s="172">
        <f t="shared" si="53"/>
        <v>0</v>
      </c>
      <c r="X154" s="172">
        <f t="shared" si="54"/>
        <v>0</v>
      </c>
      <c r="Y154" s="525">
        <f t="shared" si="55"/>
        <v>0</v>
      </c>
      <c r="Z154" s="524">
        <f t="shared" si="56"/>
        <v>0</v>
      </c>
      <c r="AA154" s="172">
        <f t="shared" si="57"/>
        <v>0</v>
      </c>
      <c r="AB154" s="172">
        <f t="shared" si="58"/>
        <v>0</v>
      </c>
      <c r="AC154" s="536">
        <f t="shared" si="59"/>
        <v>0</v>
      </c>
      <c r="AD154" s="535">
        <f t="shared" si="60"/>
        <v>0</v>
      </c>
    </row>
    <row r="155" spans="1:30" x14ac:dyDescent="0.2">
      <c r="A155" s="16">
        <f>+IF((G155+SUM(H155:K155))&gt;0,MAX(A$13:A154)+1,0)</f>
        <v>0</v>
      </c>
      <c r="B155" s="17"/>
      <c r="C155" s="17"/>
      <c r="D155" s="17"/>
      <c r="E155" s="17"/>
      <c r="F155" s="255">
        <f t="shared" si="62"/>
        <v>0</v>
      </c>
      <c r="G155" s="188">
        <f t="shared" si="63"/>
        <v>0</v>
      </c>
      <c r="H155" s="17"/>
      <c r="I155" s="17"/>
      <c r="J155" s="17"/>
      <c r="K155" s="17"/>
      <c r="L155" s="17"/>
      <c r="M155" s="17"/>
      <c r="N155" s="188">
        <f t="shared" si="61"/>
        <v>0</v>
      </c>
      <c r="O155" s="180"/>
      <c r="P155" s="189">
        <f t="shared" si="46"/>
        <v>0</v>
      </c>
      <c r="Q155" s="274">
        <f t="shared" si="47"/>
        <v>0</v>
      </c>
      <c r="R155" s="274">
        <f t="shared" si="48"/>
        <v>0</v>
      </c>
      <c r="S155" s="172">
        <f t="shared" si="49"/>
        <v>0</v>
      </c>
      <c r="T155" s="172">
        <f t="shared" si="50"/>
        <v>0</v>
      </c>
      <c r="U155" s="238">
        <f t="shared" si="51"/>
        <v>0</v>
      </c>
      <c r="V155" s="225">
        <f t="shared" si="52"/>
        <v>0</v>
      </c>
      <c r="W155" s="172">
        <f t="shared" si="53"/>
        <v>0</v>
      </c>
      <c r="X155" s="172">
        <f t="shared" si="54"/>
        <v>0</v>
      </c>
      <c r="Y155" s="525">
        <f t="shared" si="55"/>
        <v>0</v>
      </c>
      <c r="Z155" s="524">
        <f t="shared" si="56"/>
        <v>0</v>
      </c>
      <c r="AA155" s="172">
        <f t="shared" si="57"/>
        <v>0</v>
      </c>
      <c r="AB155" s="172">
        <f t="shared" si="58"/>
        <v>0</v>
      </c>
      <c r="AC155" s="536">
        <f t="shared" si="59"/>
        <v>0</v>
      </c>
      <c r="AD155" s="535">
        <f t="shared" si="60"/>
        <v>0</v>
      </c>
    </row>
    <row r="156" spans="1:30" x14ac:dyDescent="0.2">
      <c r="A156" s="16">
        <f>+IF((G156+SUM(H156:K156))&gt;0,MAX(A$13:A155)+1,0)</f>
        <v>0</v>
      </c>
      <c r="B156" s="17"/>
      <c r="C156" s="17"/>
      <c r="D156" s="17"/>
      <c r="E156" s="17"/>
      <c r="F156" s="255">
        <f t="shared" si="62"/>
        <v>0</v>
      </c>
      <c r="G156" s="188">
        <f t="shared" si="63"/>
        <v>0</v>
      </c>
      <c r="H156" s="17"/>
      <c r="I156" s="17"/>
      <c r="J156" s="17"/>
      <c r="K156" s="17"/>
      <c r="L156" s="17"/>
      <c r="M156" s="17"/>
      <c r="N156" s="188">
        <f t="shared" si="61"/>
        <v>0</v>
      </c>
      <c r="O156" s="180"/>
      <c r="P156" s="189">
        <f t="shared" si="46"/>
        <v>0</v>
      </c>
      <c r="Q156" s="274">
        <f t="shared" si="47"/>
        <v>0</v>
      </c>
      <c r="R156" s="274">
        <f t="shared" si="48"/>
        <v>0</v>
      </c>
      <c r="S156" s="172">
        <f t="shared" si="49"/>
        <v>0</v>
      </c>
      <c r="T156" s="172">
        <f t="shared" si="50"/>
        <v>0</v>
      </c>
      <c r="U156" s="238">
        <f t="shared" si="51"/>
        <v>0</v>
      </c>
      <c r="V156" s="225">
        <f t="shared" si="52"/>
        <v>0</v>
      </c>
      <c r="W156" s="172">
        <f t="shared" si="53"/>
        <v>0</v>
      </c>
      <c r="X156" s="172">
        <f t="shared" si="54"/>
        <v>0</v>
      </c>
      <c r="Y156" s="525">
        <f t="shared" si="55"/>
        <v>0</v>
      </c>
      <c r="Z156" s="524">
        <f t="shared" si="56"/>
        <v>0</v>
      </c>
      <c r="AA156" s="172">
        <f t="shared" si="57"/>
        <v>0</v>
      </c>
      <c r="AB156" s="172">
        <f t="shared" si="58"/>
        <v>0</v>
      </c>
      <c r="AC156" s="536">
        <f t="shared" si="59"/>
        <v>0</v>
      </c>
      <c r="AD156" s="535">
        <f t="shared" si="60"/>
        <v>0</v>
      </c>
    </row>
    <row r="157" spans="1:30" x14ac:dyDescent="0.2">
      <c r="A157" s="16">
        <f>+IF((G157+SUM(H157:K157))&gt;0,MAX(A$13:A156)+1,0)</f>
        <v>0</v>
      </c>
      <c r="B157" s="17"/>
      <c r="C157" s="17"/>
      <c r="D157" s="17"/>
      <c r="E157" s="17"/>
      <c r="F157" s="255">
        <f t="shared" si="62"/>
        <v>0</v>
      </c>
      <c r="G157" s="188">
        <f t="shared" si="63"/>
        <v>0</v>
      </c>
      <c r="H157" s="17"/>
      <c r="I157" s="17"/>
      <c r="J157" s="17"/>
      <c r="K157" s="17"/>
      <c r="L157" s="17"/>
      <c r="M157" s="17"/>
      <c r="N157" s="188">
        <f t="shared" si="61"/>
        <v>0</v>
      </c>
      <c r="O157" s="180"/>
      <c r="P157" s="189">
        <f t="shared" si="46"/>
        <v>0</v>
      </c>
      <c r="Q157" s="274">
        <f t="shared" si="47"/>
        <v>0</v>
      </c>
      <c r="R157" s="274">
        <f t="shared" si="48"/>
        <v>0</v>
      </c>
      <c r="S157" s="172">
        <f t="shared" si="49"/>
        <v>0</v>
      </c>
      <c r="T157" s="172">
        <f t="shared" si="50"/>
        <v>0</v>
      </c>
      <c r="U157" s="238">
        <f t="shared" si="51"/>
        <v>0</v>
      </c>
      <c r="V157" s="225">
        <f t="shared" si="52"/>
        <v>0</v>
      </c>
      <c r="W157" s="172">
        <f t="shared" si="53"/>
        <v>0</v>
      </c>
      <c r="X157" s="172">
        <f t="shared" si="54"/>
        <v>0</v>
      </c>
      <c r="Y157" s="525">
        <f t="shared" si="55"/>
        <v>0</v>
      </c>
      <c r="Z157" s="524">
        <f t="shared" si="56"/>
        <v>0</v>
      </c>
      <c r="AA157" s="172">
        <f t="shared" si="57"/>
        <v>0</v>
      </c>
      <c r="AB157" s="172">
        <f t="shared" si="58"/>
        <v>0</v>
      </c>
      <c r="AC157" s="536">
        <f t="shared" si="59"/>
        <v>0</v>
      </c>
      <c r="AD157" s="535">
        <f t="shared" si="60"/>
        <v>0</v>
      </c>
    </row>
    <row r="158" spans="1:30" x14ac:dyDescent="0.2">
      <c r="A158" s="16">
        <f>+IF((G158+SUM(H158:K158))&gt;0,MAX(A$13:A157)+1,0)</f>
        <v>0</v>
      </c>
      <c r="B158" s="17"/>
      <c r="C158" s="17"/>
      <c r="D158" s="17"/>
      <c r="E158" s="17"/>
      <c r="F158" s="255">
        <f t="shared" si="62"/>
        <v>0</v>
      </c>
      <c r="G158" s="188">
        <f t="shared" si="63"/>
        <v>0</v>
      </c>
      <c r="H158" s="17"/>
      <c r="I158" s="17"/>
      <c r="J158" s="17"/>
      <c r="K158" s="17"/>
      <c r="L158" s="17"/>
      <c r="M158" s="17"/>
      <c r="N158" s="188">
        <f t="shared" si="61"/>
        <v>0</v>
      </c>
      <c r="O158" s="180"/>
      <c r="P158" s="189">
        <f t="shared" si="46"/>
        <v>0</v>
      </c>
      <c r="Q158" s="274">
        <f t="shared" si="47"/>
        <v>0</v>
      </c>
      <c r="R158" s="274">
        <f t="shared" si="48"/>
        <v>0</v>
      </c>
      <c r="S158" s="172">
        <f t="shared" si="49"/>
        <v>0</v>
      </c>
      <c r="T158" s="172">
        <f t="shared" si="50"/>
        <v>0</v>
      </c>
      <c r="U158" s="238">
        <f t="shared" si="51"/>
        <v>0</v>
      </c>
      <c r="V158" s="225">
        <f t="shared" si="52"/>
        <v>0</v>
      </c>
      <c r="W158" s="172">
        <f t="shared" si="53"/>
        <v>0</v>
      </c>
      <c r="X158" s="172">
        <f t="shared" si="54"/>
        <v>0</v>
      </c>
      <c r="Y158" s="525">
        <f t="shared" si="55"/>
        <v>0</v>
      </c>
      <c r="Z158" s="524">
        <f t="shared" si="56"/>
        <v>0</v>
      </c>
      <c r="AA158" s="172">
        <f t="shared" si="57"/>
        <v>0</v>
      </c>
      <c r="AB158" s="172">
        <f t="shared" si="58"/>
        <v>0</v>
      </c>
      <c r="AC158" s="536">
        <f t="shared" si="59"/>
        <v>0</v>
      </c>
      <c r="AD158" s="535">
        <f t="shared" si="60"/>
        <v>0</v>
      </c>
    </row>
    <row r="159" spans="1:30" x14ac:dyDescent="0.2">
      <c r="A159" s="16">
        <f>+IF((G159+SUM(H159:K159))&gt;0,MAX(A$13:A158)+1,0)</f>
        <v>0</v>
      </c>
      <c r="B159" s="17"/>
      <c r="C159" s="17"/>
      <c r="D159" s="17"/>
      <c r="E159" s="17"/>
      <c r="F159" s="255">
        <f t="shared" si="62"/>
        <v>0</v>
      </c>
      <c r="G159" s="188">
        <f t="shared" si="63"/>
        <v>0</v>
      </c>
      <c r="H159" s="17"/>
      <c r="I159" s="17"/>
      <c r="J159" s="17"/>
      <c r="K159" s="17"/>
      <c r="L159" s="17"/>
      <c r="M159" s="17"/>
      <c r="N159" s="188">
        <f t="shared" si="61"/>
        <v>0</v>
      </c>
      <c r="O159" s="180"/>
      <c r="P159" s="189">
        <f t="shared" si="46"/>
        <v>0</v>
      </c>
      <c r="Q159" s="274">
        <f t="shared" si="47"/>
        <v>0</v>
      </c>
      <c r="R159" s="274">
        <f t="shared" si="48"/>
        <v>0</v>
      </c>
      <c r="S159" s="172">
        <f t="shared" si="49"/>
        <v>0</v>
      </c>
      <c r="T159" s="172">
        <f t="shared" si="50"/>
        <v>0</v>
      </c>
      <c r="U159" s="238">
        <f t="shared" si="51"/>
        <v>0</v>
      </c>
      <c r="V159" s="225">
        <f t="shared" si="52"/>
        <v>0</v>
      </c>
      <c r="W159" s="172">
        <f t="shared" si="53"/>
        <v>0</v>
      </c>
      <c r="X159" s="172">
        <f t="shared" si="54"/>
        <v>0</v>
      </c>
      <c r="Y159" s="525">
        <f t="shared" si="55"/>
        <v>0</v>
      </c>
      <c r="Z159" s="524">
        <f t="shared" si="56"/>
        <v>0</v>
      </c>
      <c r="AA159" s="172">
        <f t="shared" si="57"/>
        <v>0</v>
      </c>
      <c r="AB159" s="172">
        <f t="shared" si="58"/>
        <v>0</v>
      </c>
      <c r="AC159" s="536">
        <f t="shared" si="59"/>
        <v>0</v>
      </c>
      <c r="AD159" s="535">
        <f t="shared" si="60"/>
        <v>0</v>
      </c>
    </row>
    <row r="160" spans="1:30" x14ac:dyDescent="0.2">
      <c r="A160" s="16">
        <f>+IF((G160+SUM(H160:K160))&gt;0,MAX(A$13:A159)+1,0)</f>
        <v>0</v>
      </c>
      <c r="B160" s="17"/>
      <c r="C160" s="17"/>
      <c r="D160" s="17"/>
      <c r="E160" s="17"/>
      <c r="F160" s="255">
        <f t="shared" si="62"/>
        <v>0</v>
      </c>
      <c r="G160" s="188">
        <f t="shared" si="63"/>
        <v>0</v>
      </c>
      <c r="H160" s="17"/>
      <c r="I160" s="17"/>
      <c r="J160" s="17"/>
      <c r="K160" s="17"/>
      <c r="L160" s="17"/>
      <c r="M160" s="17"/>
      <c r="N160" s="188">
        <f t="shared" si="61"/>
        <v>0</v>
      </c>
      <c r="O160" s="180"/>
      <c r="P160" s="189">
        <f t="shared" si="46"/>
        <v>0</v>
      </c>
      <c r="Q160" s="274">
        <f t="shared" si="47"/>
        <v>0</v>
      </c>
      <c r="R160" s="274">
        <f t="shared" si="48"/>
        <v>0</v>
      </c>
      <c r="S160" s="172">
        <f t="shared" si="49"/>
        <v>0</v>
      </c>
      <c r="T160" s="172">
        <f t="shared" si="50"/>
        <v>0</v>
      </c>
      <c r="U160" s="238">
        <f t="shared" si="51"/>
        <v>0</v>
      </c>
      <c r="V160" s="225">
        <f t="shared" si="52"/>
        <v>0</v>
      </c>
      <c r="W160" s="172">
        <f t="shared" si="53"/>
        <v>0</v>
      </c>
      <c r="X160" s="172">
        <f t="shared" si="54"/>
        <v>0</v>
      </c>
      <c r="Y160" s="525">
        <f t="shared" si="55"/>
        <v>0</v>
      </c>
      <c r="Z160" s="524">
        <f t="shared" si="56"/>
        <v>0</v>
      </c>
      <c r="AA160" s="172">
        <f t="shared" si="57"/>
        <v>0</v>
      </c>
      <c r="AB160" s="172">
        <f t="shared" si="58"/>
        <v>0</v>
      </c>
      <c r="AC160" s="536">
        <f t="shared" si="59"/>
        <v>0</v>
      </c>
      <c r="AD160" s="535">
        <f t="shared" si="60"/>
        <v>0</v>
      </c>
    </row>
    <row r="161" spans="1:30" x14ac:dyDescent="0.2">
      <c r="A161" s="16">
        <f>+IF((G161+SUM(H161:K161))&gt;0,MAX(A$13:A160)+1,0)</f>
        <v>0</v>
      </c>
      <c r="B161" s="17"/>
      <c r="C161" s="17"/>
      <c r="D161" s="17"/>
      <c r="E161" s="17"/>
      <c r="F161" s="255">
        <f t="shared" si="62"/>
        <v>0</v>
      </c>
      <c r="G161" s="188">
        <f t="shared" si="63"/>
        <v>0</v>
      </c>
      <c r="H161" s="17"/>
      <c r="I161" s="17"/>
      <c r="J161" s="17"/>
      <c r="K161" s="17"/>
      <c r="L161" s="17"/>
      <c r="M161" s="17"/>
      <c r="N161" s="188">
        <f t="shared" si="61"/>
        <v>0</v>
      </c>
      <c r="O161" s="180"/>
      <c r="P161" s="189">
        <f t="shared" si="46"/>
        <v>0</v>
      </c>
      <c r="Q161" s="274">
        <f t="shared" si="47"/>
        <v>0</v>
      </c>
      <c r="R161" s="274">
        <f t="shared" si="48"/>
        <v>0</v>
      </c>
      <c r="S161" s="172">
        <f t="shared" si="49"/>
        <v>0</v>
      </c>
      <c r="T161" s="172">
        <f t="shared" si="50"/>
        <v>0</v>
      </c>
      <c r="U161" s="238">
        <f t="shared" si="51"/>
        <v>0</v>
      </c>
      <c r="V161" s="225">
        <f t="shared" si="52"/>
        <v>0</v>
      </c>
      <c r="W161" s="172">
        <f t="shared" si="53"/>
        <v>0</v>
      </c>
      <c r="X161" s="172">
        <f t="shared" si="54"/>
        <v>0</v>
      </c>
      <c r="Y161" s="525">
        <f t="shared" si="55"/>
        <v>0</v>
      </c>
      <c r="Z161" s="524">
        <f t="shared" si="56"/>
        <v>0</v>
      </c>
      <c r="AA161" s="172">
        <f t="shared" si="57"/>
        <v>0</v>
      </c>
      <c r="AB161" s="172">
        <f t="shared" si="58"/>
        <v>0</v>
      </c>
      <c r="AC161" s="536">
        <f t="shared" si="59"/>
        <v>0</v>
      </c>
      <c r="AD161" s="535">
        <f t="shared" si="60"/>
        <v>0</v>
      </c>
    </row>
    <row r="162" spans="1:30" x14ac:dyDescent="0.2">
      <c r="A162" s="16">
        <f>+IF((G162+SUM(H162:K162))&gt;0,MAX(A$13:A161)+1,0)</f>
        <v>0</v>
      </c>
      <c r="B162" s="17"/>
      <c r="C162" s="17"/>
      <c r="D162" s="17"/>
      <c r="E162" s="17"/>
      <c r="F162" s="255">
        <f t="shared" si="62"/>
        <v>0</v>
      </c>
      <c r="G162" s="188">
        <f t="shared" si="63"/>
        <v>0</v>
      </c>
      <c r="H162" s="17"/>
      <c r="I162" s="17"/>
      <c r="J162" s="17"/>
      <c r="K162" s="17"/>
      <c r="L162" s="17"/>
      <c r="M162" s="17"/>
      <c r="N162" s="188">
        <f t="shared" si="61"/>
        <v>0</v>
      </c>
      <c r="O162" s="180"/>
      <c r="P162" s="189">
        <f t="shared" si="46"/>
        <v>0</v>
      </c>
      <c r="Q162" s="274">
        <f t="shared" si="47"/>
        <v>0</v>
      </c>
      <c r="R162" s="274">
        <f t="shared" si="48"/>
        <v>0</v>
      </c>
      <c r="S162" s="172">
        <f t="shared" si="49"/>
        <v>0</v>
      </c>
      <c r="T162" s="172">
        <f t="shared" si="50"/>
        <v>0</v>
      </c>
      <c r="U162" s="238">
        <f t="shared" si="51"/>
        <v>0</v>
      </c>
      <c r="V162" s="225">
        <f t="shared" si="52"/>
        <v>0</v>
      </c>
      <c r="W162" s="172">
        <f t="shared" si="53"/>
        <v>0</v>
      </c>
      <c r="X162" s="172">
        <f t="shared" si="54"/>
        <v>0</v>
      </c>
      <c r="Y162" s="525">
        <f t="shared" si="55"/>
        <v>0</v>
      </c>
      <c r="Z162" s="524">
        <f t="shared" si="56"/>
        <v>0</v>
      </c>
      <c r="AA162" s="172">
        <f t="shared" si="57"/>
        <v>0</v>
      </c>
      <c r="AB162" s="172">
        <f t="shared" si="58"/>
        <v>0</v>
      </c>
      <c r="AC162" s="536">
        <f t="shared" si="59"/>
        <v>0</v>
      </c>
      <c r="AD162" s="535">
        <f t="shared" si="60"/>
        <v>0</v>
      </c>
    </row>
    <row r="163" spans="1:30" x14ac:dyDescent="0.2">
      <c r="A163" s="16">
        <f>+IF((G163+SUM(H163:K163))&gt;0,MAX(A$13:A162)+1,0)</f>
        <v>0</v>
      </c>
      <c r="B163" s="17"/>
      <c r="C163" s="17"/>
      <c r="D163" s="17"/>
      <c r="E163" s="17"/>
      <c r="F163" s="255">
        <f t="shared" si="62"/>
        <v>0</v>
      </c>
      <c r="G163" s="188">
        <f t="shared" si="63"/>
        <v>0</v>
      </c>
      <c r="H163" s="17"/>
      <c r="I163" s="17"/>
      <c r="J163" s="17"/>
      <c r="K163" s="17"/>
      <c r="L163" s="17"/>
      <c r="M163" s="17"/>
      <c r="N163" s="188">
        <f t="shared" si="61"/>
        <v>0</v>
      </c>
      <c r="O163" s="180"/>
      <c r="P163" s="189">
        <f t="shared" si="46"/>
        <v>0</v>
      </c>
      <c r="Q163" s="274">
        <f t="shared" si="47"/>
        <v>0</v>
      </c>
      <c r="R163" s="274">
        <f t="shared" si="48"/>
        <v>0</v>
      </c>
      <c r="S163" s="172">
        <f t="shared" si="49"/>
        <v>0</v>
      </c>
      <c r="T163" s="172">
        <f t="shared" si="50"/>
        <v>0</v>
      </c>
      <c r="U163" s="238">
        <f t="shared" si="51"/>
        <v>0</v>
      </c>
      <c r="V163" s="225">
        <f t="shared" si="52"/>
        <v>0</v>
      </c>
      <c r="W163" s="172">
        <f t="shared" si="53"/>
        <v>0</v>
      </c>
      <c r="X163" s="172">
        <f t="shared" si="54"/>
        <v>0</v>
      </c>
      <c r="Y163" s="525">
        <f t="shared" si="55"/>
        <v>0</v>
      </c>
      <c r="Z163" s="524">
        <f t="shared" si="56"/>
        <v>0</v>
      </c>
      <c r="AA163" s="172">
        <f t="shared" si="57"/>
        <v>0</v>
      </c>
      <c r="AB163" s="172">
        <f t="shared" si="58"/>
        <v>0</v>
      </c>
      <c r="AC163" s="536">
        <f t="shared" si="59"/>
        <v>0</v>
      </c>
      <c r="AD163" s="535">
        <f t="shared" si="60"/>
        <v>0</v>
      </c>
    </row>
    <row r="164" spans="1:30" x14ac:dyDescent="0.2">
      <c r="A164" s="16">
        <f>+IF((G164+SUM(H164:K164))&gt;0,MAX(A$13:A163)+1,0)</f>
        <v>0</v>
      </c>
      <c r="B164" s="17"/>
      <c r="C164" s="17"/>
      <c r="D164" s="17"/>
      <c r="E164" s="17"/>
      <c r="F164" s="255">
        <f t="shared" si="62"/>
        <v>0</v>
      </c>
      <c r="G164" s="188">
        <f t="shared" si="63"/>
        <v>0</v>
      </c>
      <c r="H164" s="17"/>
      <c r="I164" s="17"/>
      <c r="J164" s="17"/>
      <c r="K164" s="17"/>
      <c r="L164" s="17"/>
      <c r="M164" s="17"/>
      <c r="N164" s="188">
        <f t="shared" si="61"/>
        <v>0</v>
      </c>
      <c r="O164" s="180"/>
      <c r="P164" s="189">
        <f t="shared" si="46"/>
        <v>0</v>
      </c>
      <c r="Q164" s="274">
        <f t="shared" si="47"/>
        <v>0</v>
      </c>
      <c r="R164" s="274">
        <f t="shared" si="48"/>
        <v>0</v>
      </c>
      <c r="S164" s="172">
        <f t="shared" si="49"/>
        <v>0</v>
      </c>
      <c r="T164" s="172">
        <f t="shared" si="50"/>
        <v>0</v>
      </c>
      <c r="U164" s="238">
        <f t="shared" si="51"/>
        <v>0</v>
      </c>
      <c r="V164" s="225">
        <f t="shared" si="52"/>
        <v>0</v>
      </c>
      <c r="W164" s="172">
        <f t="shared" si="53"/>
        <v>0</v>
      </c>
      <c r="X164" s="172">
        <f t="shared" si="54"/>
        <v>0</v>
      </c>
      <c r="Y164" s="525">
        <f t="shared" si="55"/>
        <v>0</v>
      </c>
      <c r="Z164" s="524">
        <f t="shared" si="56"/>
        <v>0</v>
      </c>
      <c r="AA164" s="172">
        <f t="shared" si="57"/>
        <v>0</v>
      </c>
      <c r="AB164" s="172">
        <f t="shared" si="58"/>
        <v>0</v>
      </c>
      <c r="AC164" s="536">
        <f t="shared" si="59"/>
        <v>0</v>
      </c>
      <c r="AD164" s="535">
        <f t="shared" si="60"/>
        <v>0</v>
      </c>
    </row>
    <row r="165" spans="1:30" x14ac:dyDescent="0.2">
      <c r="A165" s="16">
        <f>+IF((G165+SUM(H165:K165))&gt;0,MAX(A$13:A164)+1,0)</f>
        <v>0</v>
      </c>
      <c r="B165" s="17"/>
      <c r="C165" s="17"/>
      <c r="D165" s="17"/>
      <c r="E165" s="17"/>
      <c r="F165" s="255">
        <f t="shared" si="62"/>
        <v>0</v>
      </c>
      <c r="G165" s="188">
        <f t="shared" si="63"/>
        <v>0</v>
      </c>
      <c r="H165" s="17"/>
      <c r="I165" s="17"/>
      <c r="J165" s="17"/>
      <c r="K165" s="17"/>
      <c r="L165" s="17"/>
      <c r="M165" s="17"/>
      <c r="N165" s="188">
        <f t="shared" si="61"/>
        <v>0</v>
      </c>
      <c r="O165" s="180"/>
      <c r="P165" s="189">
        <f t="shared" si="46"/>
        <v>0</v>
      </c>
      <c r="Q165" s="274">
        <f t="shared" si="47"/>
        <v>0</v>
      </c>
      <c r="R165" s="274">
        <f t="shared" si="48"/>
        <v>0</v>
      </c>
      <c r="S165" s="172">
        <f t="shared" si="49"/>
        <v>0</v>
      </c>
      <c r="T165" s="172">
        <f t="shared" si="50"/>
        <v>0</v>
      </c>
      <c r="U165" s="238">
        <f t="shared" si="51"/>
        <v>0</v>
      </c>
      <c r="V165" s="225">
        <f t="shared" si="52"/>
        <v>0</v>
      </c>
      <c r="W165" s="172">
        <f t="shared" si="53"/>
        <v>0</v>
      </c>
      <c r="X165" s="172">
        <f t="shared" si="54"/>
        <v>0</v>
      </c>
      <c r="Y165" s="525">
        <f t="shared" si="55"/>
        <v>0</v>
      </c>
      <c r="Z165" s="524">
        <f t="shared" si="56"/>
        <v>0</v>
      </c>
      <c r="AA165" s="172">
        <f t="shared" si="57"/>
        <v>0</v>
      </c>
      <c r="AB165" s="172">
        <f t="shared" si="58"/>
        <v>0</v>
      </c>
      <c r="AC165" s="536">
        <f t="shared" si="59"/>
        <v>0</v>
      </c>
      <c r="AD165" s="535">
        <f t="shared" si="60"/>
        <v>0</v>
      </c>
    </row>
    <row r="166" spans="1:30" x14ac:dyDescent="0.2">
      <c r="A166" s="16">
        <f>+IF((G166+SUM(H166:K166))&gt;0,MAX(A$13:A165)+1,0)</f>
        <v>0</v>
      </c>
      <c r="B166" s="17"/>
      <c r="C166" s="17"/>
      <c r="D166" s="17"/>
      <c r="E166" s="17"/>
      <c r="F166" s="255">
        <f t="shared" si="62"/>
        <v>0</v>
      </c>
      <c r="G166" s="188">
        <f t="shared" si="63"/>
        <v>0</v>
      </c>
      <c r="H166" s="17"/>
      <c r="I166" s="17"/>
      <c r="J166" s="17"/>
      <c r="K166" s="17"/>
      <c r="L166" s="17"/>
      <c r="M166" s="17"/>
      <c r="N166" s="188">
        <f t="shared" si="61"/>
        <v>0</v>
      </c>
      <c r="O166" s="180"/>
      <c r="P166" s="189">
        <f t="shared" si="46"/>
        <v>0</v>
      </c>
      <c r="Q166" s="274">
        <f t="shared" si="47"/>
        <v>0</v>
      </c>
      <c r="R166" s="274">
        <f t="shared" si="48"/>
        <v>0</v>
      </c>
      <c r="S166" s="172">
        <f t="shared" si="49"/>
        <v>0</v>
      </c>
      <c r="T166" s="172">
        <f t="shared" si="50"/>
        <v>0</v>
      </c>
      <c r="U166" s="238">
        <f t="shared" si="51"/>
        <v>0</v>
      </c>
      <c r="V166" s="225">
        <f t="shared" si="52"/>
        <v>0</v>
      </c>
      <c r="W166" s="172">
        <f t="shared" si="53"/>
        <v>0</v>
      </c>
      <c r="X166" s="172">
        <f t="shared" si="54"/>
        <v>0</v>
      </c>
      <c r="Y166" s="525">
        <f t="shared" si="55"/>
        <v>0</v>
      </c>
      <c r="Z166" s="524">
        <f t="shared" si="56"/>
        <v>0</v>
      </c>
      <c r="AA166" s="172">
        <f t="shared" si="57"/>
        <v>0</v>
      </c>
      <c r="AB166" s="172">
        <f t="shared" si="58"/>
        <v>0</v>
      </c>
      <c r="AC166" s="536">
        <f t="shared" si="59"/>
        <v>0</v>
      </c>
      <c r="AD166" s="535">
        <f t="shared" si="60"/>
        <v>0</v>
      </c>
    </row>
    <row r="167" spans="1:30" x14ac:dyDescent="0.2">
      <c r="A167" s="16">
        <f>+IF((G167+SUM(H167:K167))&gt;0,MAX(A$13:A166)+1,0)</f>
        <v>0</v>
      </c>
      <c r="B167" s="17"/>
      <c r="C167" s="17"/>
      <c r="D167" s="17"/>
      <c r="E167" s="17"/>
      <c r="F167" s="255">
        <f t="shared" si="62"/>
        <v>0</v>
      </c>
      <c r="G167" s="188">
        <f t="shared" si="63"/>
        <v>0</v>
      </c>
      <c r="H167" s="17"/>
      <c r="I167" s="17"/>
      <c r="J167" s="17"/>
      <c r="K167" s="17"/>
      <c r="L167" s="17"/>
      <c r="M167" s="17"/>
      <c r="N167" s="188">
        <f t="shared" si="61"/>
        <v>0</v>
      </c>
      <c r="O167" s="180"/>
      <c r="P167" s="189">
        <f t="shared" si="46"/>
        <v>0</v>
      </c>
      <c r="Q167" s="274">
        <f t="shared" si="47"/>
        <v>0</v>
      </c>
      <c r="R167" s="274">
        <f t="shared" si="48"/>
        <v>0</v>
      </c>
      <c r="S167" s="172">
        <f t="shared" si="49"/>
        <v>0</v>
      </c>
      <c r="T167" s="172">
        <f t="shared" si="50"/>
        <v>0</v>
      </c>
      <c r="U167" s="238">
        <f t="shared" si="51"/>
        <v>0</v>
      </c>
      <c r="V167" s="225">
        <f t="shared" si="52"/>
        <v>0</v>
      </c>
      <c r="W167" s="172">
        <f t="shared" si="53"/>
        <v>0</v>
      </c>
      <c r="X167" s="172">
        <f t="shared" si="54"/>
        <v>0</v>
      </c>
      <c r="Y167" s="525">
        <f t="shared" si="55"/>
        <v>0</v>
      </c>
      <c r="Z167" s="524">
        <f t="shared" si="56"/>
        <v>0</v>
      </c>
      <c r="AA167" s="172">
        <f t="shared" si="57"/>
        <v>0</v>
      </c>
      <c r="AB167" s="172">
        <f t="shared" si="58"/>
        <v>0</v>
      </c>
      <c r="AC167" s="536">
        <f t="shared" si="59"/>
        <v>0</v>
      </c>
      <c r="AD167" s="535">
        <f t="shared" si="60"/>
        <v>0</v>
      </c>
    </row>
    <row r="168" spans="1:30" x14ac:dyDescent="0.2">
      <c r="A168" s="16">
        <f>+IF((G168+SUM(H168:K168))&gt;0,MAX(A$13:A167)+1,0)</f>
        <v>0</v>
      </c>
      <c r="B168" s="17"/>
      <c r="C168" s="17"/>
      <c r="D168" s="17"/>
      <c r="E168" s="17"/>
      <c r="F168" s="255">
        <f t="shared" si="62"/>
        <v>0</v>
      </c>
      <c r="G168" s="188">
        <f t="shared" si="63"/>
        <v>0</v>
      </c>
      <c r="H168" s="17"/>
      <c r="I168" s="17"/>
      <c r="J168" s="17"/>
      <c r="K168" s="17"/>
      <c r="L168" s="17"/>
      <c r="M168" s="17"/>
      <c r="N168" s="188">
        <f t="shared" si="61"/>
        <v>0</v>
      </c>
      <c r="O168" s="180"/>
      <c r="P168" s="189">
        <f t="shared" si="46"/>
        <v>0</v>
      </c>
      <c r="Q168" s="274">
        <f t="shared" si="47"/>
        <v>0</v>
      </c>
      <c r="R168" s="274">
        <f t="shared" si="48"/>
        <v>0</v>
      </c>
      <c r="S168" s="172">
        <f t="shared" si="49"/>
        <v>0</v>
      </c>
      <c r="T168" s="172">
        <f t="shared" si="50"/>
        <v>0</v>
      </c>
      <c r="U168" s="238">
        <f t="shared" si="51"/>
        <v>0</v>
      </c>
      <c r="V168" s="225">
        <f t="shared" si="52"/>
        <v>0</v>
      </c>
      <c r="W168" s="172">
        <f t="shared" si="53"/>
        <v>0</v>
      </c>
      <c r="X168" s="172">
        <f t="shared" si="54"/>
        <v>0</v>
      </c>
      <c r="Y168" s="525">
        <f t="shared" si="55"/>
        <v>0</v>
      </c>
      <c r="Z168" s="524">
        <f t="shared" si="56"/>
        <v>0</v>
      </c>
      <c r="AA168" s="172">
        <f t="shared" si="57"/>
        <v>0</v>
      </c>
      <c r="AB168" s="172">
        <f t="shared" si="58"/>
        <v>0</v>
      </c>
      <c r="AC168" s="536">
        <f t="shared" si="59"/>
        <v>0</v>
      </c>
      <c r="AD168" s="535">
        <f t="shared" si="60"/>
        <v>0</v>
      </c>
    </row>
    <row r="169" spans="1:30" x14ac:dyDescent="0.2">
      <c r="A169" s="16">
        <f>+IF((G169+SUM(H169:K169))&gt;0,MAX(A$13:A168)+1,0)</f>
        <v>0</v>
      </c>
      <c r="B169" s="17"/>
      <c r="C169" s="17"/>
      <c r="D169" s="17"/>
      <c r="E169" s="17"/>
      <c r="F169" s="255">
        <f t="shared" si="62"/>
        <v>0</v>
      </c>
      <c r="G169" s="188">
        <f t="shared" si="63"/>
        <v>0</v>
      </c>
      <c r="H169" s="17"/>
      <c r="I169" s="17"/>
      <c r="J169" s="17"/>
      <c r="K169" s="17"/>
      <c r="L169" s="17"/>
      <c r="M169" s="17"/>
      <c r="N169" s="188">
        <f t="shared" si="61"/>
        <v>0</v>
      </c>
      <c r="O169" s="180"/>
      <c r="P169" s="189">
        <f t="shared" si="46"/>
        <v>0</v>
      </c>
      <c r="Q169" s="274">
        <f t="shared" ref="Q169:Q251" si="64">+N169*(C169+H169-I169)</f>
        <v>0</v>
      </c>
      <c r="R169" s="274">
        <f t="shared" ref="R169:R251" si="65">+N169*D169+N169*E169*0.8+(J169-K169)*N169</f>
        <v>0</v>
      </c>
      <c r="S169" s="172">
        <f t="shared" ref="S169:S251" si="66">+P169*C169</f>
        <v>0</v>
      </c>
      <c r="T169" s="172">
        <f t="shared" ref="T169:T251" si="67">+P169*(D169+E169)</f>
        <v>0</v>
      </c>
      <c r="U169" s="238">
        <f t="shared" ref="U169:U251" si="68">(P169-$S$6)/$S$7*(C169+D169+E169)*$Y$8</f>
        <v>0</v>
      </c>
      <c r="V169" s="225">
        <f t="shared" si="52"/>
        <v>0</v>
      </c>
      <c r="W169" s="172">
        <f t="shared" ref="W169:W251" si="69">+P169*H169</f>
        <v>0</v>
      </c>
      <c r="X169" s="172">
        <f t="shared" ref="X169:X251" si="70">+P169*J169</f>
        <v>0</v>
      </c>
      <c r="Y169" s="525">
        <f t="shared" ref="Y169:Y251" si="71">+IFERROR((P169-$S$6)/$S$7*(H169+J169)*$Y$8,0)</f>
        <v>0</v>
      </c>
      <c r="Z169" s="524">
        <f t="shared" si="56"/>
        <v>0</v>
      </c>
      <c r="AA169" s="172">
        <f t="shared" ref="AA169:AA251" si="72">+P169*I169</f>
        <v>0</v>
      </c>
      <c r="AB169" s="172">
        <f t="shared" ref="AB169:AB251" si="73">+P169*K169</f>
        <v>0</v>
      </c>
      <c r="AC169" s="536">
        <f t="shared" ref="AC169:AC251" si="74">+(P169-$S$6)/$S$7*(I169+K169)*$Y$8</f>
        <v>0</v>
      </c>
      <c r="AD169" s="535">
        <f t="shared" si="60"/>
        <v>0</v>
      </c>
    </row>
    <row r="170" spans="1:30" x14ac:dyDescent="0.2">
      <c r="A170" s="16">
        <f>+IF((G170+SUM(H170:K170))&gt;0,MAX(A$13:A169)+1,0)</f>
        <v>0</v>
      </c>
      <c r="B170" s="17"/>
      <c r="C170" s="17"/>
      <c r="D170" s="17"/>
      <c r="E170" s="17"/>
      <c r="F170" s="255">
        <f t="shared" si="62"/>
        <v>0</v>
      </c>
      <c r="G170" s="188">
        <f t="shared" si="63"/>
        <v>0</v>
      </c>
      <c r="H170" s="17"/>
      <c r="I170" s="17"/>
      <c r="J170" s="17"/>
      <c r="K170" s="17"/>
      <c r="L170" s="17"/>
      <c r="M170" s="17"/>
      <c r="N170" s="188">
        <f t="shared" si="61"/>
        <v>0</v>
      </c>
      <c r="O170" s="180"/>
      <c r="P170" s="189">
        <f t="shared" si="46"/>
        <v>0</v>
      </c>
      <c r="Q170" s="274">
        <f t="shared" si="64"/>
        <v>0</v>
      </c>
      <c r="R170" s="274">
        <f t="shared" si="65"/>
        <v>0</v>
      </c>
      <c r="S170" s="172">
        <f t="shared" si="66"/>
        <v>0</v>
      </c>
      <c r="T170" s="172">
        <f t="shared" si="67"/>
        <v>0</v>
      </c>
      <c r="U170" s="238">
        <f t="shared" si="68"/>
        <v>0</v>
      </c>
      <c r="V170" s="225">
        <f t="shared" si="52"/>
        <v>0</v>
      </c>
      <c r="W170" s="172">
        <f t="shared" si="69"/>
        <v>0</v>
      </c>
      <c r="X170" s="172">
        <f t="shared" si="70"/>
        <v>0</v>
      </c>
      <c r="Y170" s="525">
        <f t="shared" si="71"/>
        <v>0</v>
      </c>
      <c r="Z170" s="524">
        <f t="shared" si="56"/>
        <v>0</v>
      </c>
      <c r="AA170" s="172">
        <f t="shared" si="72"/>
        <v>0</v>
      </c>
      <c r="AB170" s="172">
        <f t="shared" si="73"/>
        <v>0</v>
      </c>
      <c r="AC170" s="536">
        <f t="shared" si="74"/>
        <v>0</v>
      </c>
      <c r="AD170" s="535">
        <f t="shared" si="60"/>
        <v>0</v>
      </c>
    </row>
    <row r="171" spans="1:30" x14ac:dyDescent="0.2">
      <c r="A171" s="16">
        <f>+IF((G171+SUM(H171:K171))&gt;0,MAX(A$13:A170)+1,0)</f>
        <v>0</v>
      </c>
      <c r="B171" s="17"/>
      <c r="C171" s="17"/>
      <c r="D171" s="17"/>
      <c r="E171" s="17"/>
      <c r="F171" s="255">
        <f t="shared" si="62"/>
        <v>0</v>
      </c>
      <c r="G171" s="188">
        <f t="shared" si="63"/>
        <v>0</v>
      </c>
      <c r="H171" s="17"/>
      <c r="I171" s="17"/>
      <c r="J171" s="17"/>
      <c r="K171" s="17"/>
      <c r="L171" s="17"/>
      <c r="M171" s="17"/>
      <c r="N171" s="188">
        <f t="shared" si="61"/>
        <v>0</v>
      </c>
      <c r="O171" s="180"/>
      <c r="P171" s="189">
        <f t="shared" si="46"/>
        <v>0</v>
      </c>
      <c r="Q171" s="274">
        <f t="shared" si="64"/>
        <v>0</v>
      </c>
      <c r="R171" s="274">
        <f t="shared" si="65"/>
        <v>0</v>
      </c>
      <c r="S171" s="172">
        <f t="shared" si="66"/>
        <v>0</v>
      </c>
      <c r="T171" s="172">
        <f t="shared" si="67"/>
        <v>0</v>
      </c>
      <c r="U171" s="238">
        <f t="shared" si="68"/>
        <v>0</v>
      </c>
      <c r="V171" s="225">
        <f t="shared" si="52"/>
        <v>0</v>
      </c>
      <c r="W171" s="172">
        <f t="shared" si="69"/>
        <v>0</v>
      </c>
      <c r="X171" s="172">
        <f t="shared" si="70"/>
        <v>0</v>
      </c>
      <c r="Y171" s="525">
        <f t="shared" si="71"/>
        <v>0</v>
      </c>
      <c r="Z171" s="524">
        <f t="shared" si="56"/>
        <v>0</v>
      </c>
      <c r="AA171" s="172">
        <f t="shared" si="72"/>
        <v>0</v>
      </c>
      <c r="AB171" s="172">
        <f t="shared" si="73"/>
        <v>0</v>
      </c>
      <c r="AC171" s="536">
        <f t="shared" si="74"/>
        <v>0</v>
      </c>
      <c r="AD171" s="535">
        <f t="shared" si="60"/>
        <v>0</v>
      </c>
    </row>
    <row r="172" spans="1:30" x14ac:dyDescent="0.2">
      <c r="A172" s="16">
        <f>+IF((G172+SUM(H172:K172))&gt;0,MAX(A$13:A171)+1,0)</f>
        <v>0</v>
      </c>
      <c r="B172" s="17"/>
      <c r="C172" s="17"/>
      <c r="D172" s="17"/>
      <c r="E172" s="17"/>
      <c r="F172" s="255">
        <f t="shared" si="62"/>
        <v>0</v>
      </c>
      <c r="G172" s="188">
        <f t="shared" si="63"/>
        <v>0</v>
      </c>
      <c r="H172" s="17"/>
      <c r="I172" s="17"/>
      <c r="J172" s="17"/>
      <c r="K172" s="17"/>
      <c r="L172" s="17"/>
      <c r="M172" s="17"/>
      <c r="N172" s="188">
        <f t="shared" si="61"/>
        <v>0</v>
      </c>
      <c r="O172" s="180"/>
      <c r="P172" s="189">
        <f t="shared" si="46"/>
        <v>0</v>
      </c>
      <c r="Q172" s="274">
        <f t="shared" si="64"/>
        <v>0</v>
      </c>
      <c r="R172" s="274">
        <f t="shared" si="65"/>
        <v>0</v>
      </c>
      <c r="S172" s="172">
        <f t="shared" si="66"/>
        <v>0</v>
      </c>
      <c r="T172" s="172">
        <f t="shared" si="67"/>
        <v>0</v>
      </c>
      <c r="U172" s="238">
        <f t="shared" si="68"/>
        <v>0</v>
      </c>
      <c r="V172" s="225">
        <f t="shared" si="52"/>
        <v>0</v>
      </c>
      <c r="W172" s="172">
        <f t="shared" si="69"/>
        <v>0</v>
      </c>
      <c r="X172" s="172">
        <f t="shared" si="70"/>
        <v>0</v>
      </c>
      <c r="Y172" s="525">
        <f t="shared" si="71"/>
        <v>0</v>
      </c>
      <c r="Z172" s="524">
        <f t="shared" si="56"/>
        <v>0</v>
      </c>
      <c r="AA172" s="172">
        <f t="shared" si="72"/>
        <v>0</v>
      </c>
      <c r="AB172" s="172">
        <f t="shared" si="73"/>
        <v>0</v>
      </c>
      <c r="AC172" s="536">
        <f t="shared" si="74"/>
        <v>0</v>
      </c>
      <c r="AD172" s="535">
        <f t="shared" si="60"/>
        <v>0</v>
      </c>
    </row>
    <row r="173" spans="1:30" x14ac:dyDescent="0.2">
      <c r="A173" s="16">
        <f>+IF((G173+SUM(H173:K173))&gt;0,MAX(A$13:A172)+1,0)</f>
        <v>0</v>
      </c>
      <c r="B173" s="17"/>
      <c r="C173" s="17"/>
      <c r="D173" s="17"/>
      <c r="E173" s="17"/>
      <c r="F173" s="255">
        <f t="shared" si="62"/>
        <v>0</v>
      </c>
      <c r="G173" s="188">
        <f t="shared" si="63"/>
        <v>0</v>
      </c>
      <c r="H173" s="17"/>
      <c r="I173" s="17"/>
      <c r="J173" s="17"/>
      <c r="K173" s="17"/>
      <c r="L173" s="17"/>
      <c r="M173" s="17"/>
      <c r="N173" s="188">
        <f t="shared" si="61"/>
        <v>0</v>
      </c>
      <c r="O173" s="180"/>
      <c r="P173" s="189">
        <f t="shared" si="46"/>
        <v>0</v>
      </c>
      <c r="Q173" s="274">
        <f t="shared" si="64"/>
        <v>0</v>
      </c>
      <c r="R173" s="274">
        <f t="shared" si="65"/>
        <v>0</v>
      </c>
      <c r="S173" s="172">
        <f t="shared" si="66"/>
        <v>0</v>
      </c>
      <c r="T173" s="172">
        <f t="shared" si="67"/>
        <v>0</v>
      </c>
      <c r="U173" s="238">
        <f t="shared" si="68"/>
        <v>0</v>
      </c>
      <c r="V173" s="225">
        <f t="shared" si="52"/>
        <v>0</v>
      </c>
      <c r="W173" s="172">
        <f t="shared" si="69"/>
        <v>0</v>
      </c>
      <c r="X173" s="172">
        <f t="shared" si="70"/>
        <v>0</v>
      </c>
      <c r="Y173" s="525">
        <f t="shared" si="71"/>
        <v>0</v>
      </c>
      <c r="Z173" s="524">
        <f t="shared" si="56"/>
        <v>0</v>
      </c>
      <c r="AA173" s="172">
        <f t="shared" si="72"/>
        <v>0</v>
      </c>
      <c r="AB173" s="172">
        <f t="shared" si="73"/>
        <v>0</v>
      </c>
      <c r="AC173" s="536">
        <f t="shared" si="74"/>
        <v>0</v>
      </c>
      <c r="AD173" s="535">
        <f t="shared" si="60"/>
        <v>0</v>
      </c>
    </row>
    <row r="174" spans="1:30" x14ac:dyDescent="0.2">
      <c r="A174" s="16">
        <f>+IF((G174+SUM(H174:K174))&gt;0,MAX(A$13:A173)+1,0)</f>
        <v>0</v>
      </c>
      <c r="B174" s="17"/>
      <c r="C174" s="17"/>
      <c r="D174" s="17"/>
      <c r="E174" s="17"/>
      <c r="F174" s="255">
        <f t="shared" ref="F174:F198" si="75">+E174+D174</f>
        <v>0</v>
      </c>
      <c r="G174" s="188">
        <f t="shared" ref="G174:G198" si="76">SUM(C174:E174)</f>
        <v>0</v>
      </c>
      <c r="H174" s="17"/>
      <c r="I174" s="17"/>
      <c r="J174" s="17"/>
      <c r="K174" s="17"/>
      <c r="L174" s="17"/>
      <c r="M174" s="17"/>
      <c r="N174" s="188">
        <f t="shared" si="61"/>
        <v>0</v>
      </c>
      <c r="O174" s="180"/>
      <c r="P174" s="189">
        <f t="shared" si="46"/>
        <v>0</v>
      </c>
      <c r="Q174" s="274">
        <f t="shared" si="64"/>
        <v>0</v>
      </c>
      <c r="R174" s="274">
        <f t="shared" si="65"/>
        <v>0</v>
      </c>
      <c r="S174" s="172">
        <f t="shared" si="66"/>
        <v>0</v>
      </c>
      <c r="T174" s="172">
        <f t="shared" si="67"/>
        <v>0</v>
      </c>
      <c r="U174" s="238">
        <f t="shared" si="68"/>
        <v>0</v>
      </c>
      <c r="V174" s="225">
        <f t="shared" si="52"/>
        <v>0</v>
      </c>
      <c r="W174" s="172">
        <f t="shared" si="69"/>
        <v>0</v>
      </c>
      <c r="X174" s="172">
        <f t="shared" si="70"/>
        <v>0</v>
      </c>
      <c r="Y174" s="525">
        <f t="shared" si="71"/>
        <v>0</v>
      </c>
      <c r="Z174" s="524">
        <f t="shared" si="56"/>
        <v>0</v>
      </c>
      <c r="AA174" s="172">
        <f t="shared" si="72"/>
        <v>0</v>
      </c>
      <c r="AB174" s="172">
        <f t="shared" si="73"/>
        <v>0</v>
      </c>
      <c r="AC174" s="536">
        <f t="shared" si="74"/>
        <v>0</v>
      </c>
      <c r="AD174" s="535">
        <f t="shared" si="60"/>
        <v>0</v>
      </c>
    </row>
    <row r="175" spans="1:30" x14ac:dyDescent="0.2">
      <c r="A175" s="16">
        <f>+IF((G175+SUM(H175:K175))&gt;0,MAX(A$13:A174)+1,0)</f>
        <v>0</v>
      </c>
      <c r="B175" s="17"/>
      <c r="C175" s="17"/>
      <c r="D175" s="17"/>
      <c r="E175" s="17"/>
      <c r="F175" s="255">
        <f t="shared" si="75"/>
        <v>0</v>
      </c>
      <c r="G175" s="188">
        <f t="shared" si="76"/>
        <v>0</v>
      </c>
      <c r="H175" s="17"/>
      <c r="I175" s="17"/>
      <c r="J175" s="17"/>
      <c r="K175" s="17"/>
      <c r="L175" s="17"/>
      <c r="M175" s="17"/>
      <c r="N175" s="188">
        <f t="shared" si="61"/>
        <v>0</v>
      </c>
      <c r="O175" s="180"/>
      <c r="P175" s="189">
        <f t="shared" si="46"/>
        <v>0</v>
      </c>
      <c r="Q175" s="274">
        <f t="shared" si="64"/>
        <v>0</v>
      </c>
      <c r="R175" s="274">
        <f t="shared" si="65"/>
        <v>0</v>
      </c>
      <c r="S175" s="172">
        <f t="shared" si="66"/>
        <v>0</v>
      </c>
      <c r="T175" s="172">
        <f t="shared" si="67"/>
        <v>0</v>
      </c>
      <c r="U175" s="238">
        <f t="shared" si="68"/>
        <v>0</v>
      </c>
      <c r="V175" s="225">
        <f t="shared" si="52"/>
        <v>0</v>
      </c>
      <c r="W175" s="172">
        <f t="shared" si="69"/>
        <v>0</v>
      </c>
      <c r="X175" s="172">
        <f t="shared" si="70"/>
        <v>0</v>
      </c>
      <c r="Y175" s="525">
        <f t="shared" si="71"/>
        <v>0</v>
      </c>
      <c r="Z175" s="524">
        <f t="shared" si="56"/>
        <v>0</v>
      </c>
      <c r="AA175" s="172">
        <f t="shared" si="72"/>
        <v>0</v>
      </c>
      <c r="AB175" s="172">
        <f t="shared" si="73"/>
        <v>0</v>
      </c>
      <c r="AC175" s="536">
        <f t="shared" si="74"/>
        <v>0</v>
      </c>
      <c r="AD175" s="535">
        <f t="shared" si="60"/>
        <v>0</v>
      </c>
    </row>
    <row r="176" spans="1:30" x14ac:dyDescent="0.2">
      <c r="A176" s="16">
        <f>+IF((G176+SUM(H176:K176))&gt;0,MAX(A$13:A175)+1,0)</f>
        <v>0</v>
      </c>
      <c r="B176" s="17"/>
      <c r="C176" s="17"/>
      <c r="D176" s="17"/>
      <c r="E176" s="17"/>
      <c r="F176" s="255">
        <f t="shared" si="75"/>
        <v>0</v>
      </c>
      <c r="G176" s="188">
        <f t="shared" si="76"/>
        <v>0</v>
      </c>
      <c r="H176" s="17"/>
      <c r="I176" s="17"/>
      <c r="J176" s="17"/>
      <c r="K176" s="17"/>
      <c r="L176" s="17"/>
      <c r="M176" s="17"/>
      <c r="N176" s="188">
        <f t="shared" si="61"/>
        <v>0</v>
      </c>
      <c r="O176" s="180"/>
      <c r="P176" s="189">
        <f t="shared" si="46"/>
        <v>0</v>
      </c>
      <c r="Q176" s="274">
        <f t="shared" si="64"/>
        <v>0</v>
      </c>
      <c r="R176" s="274">
        <f t="shared" si="65"/>
        <v>0</v>
      </c>
      <c r="S176" s="172">
        <f t="shared" si="66"/>
        <v>0</v>
      </c>
      <c r="T176" s="172">
        <f t="shared" si="67"/>
        <v>0</v>
      </c>
      <c r="U176" s="238">
        <f t="shared" si="68"/>
        <v>0</v>
      </c>
      <c r="V176" s="225">
        <f t="shared" si="52"/>
        <v>0</v>
      </c>
      <c r="W176" s="172">
        <f t="shared" si="69"/>
        <v>0</v>
      </c>
      <c r="X176" s="172">
        <f t="shared" si="70"/>
        <v>0</v>
      </c>
      <c r="Y176" s="525">
        <f t="shared" si="71"/>
        <v>0</v>
      </c>
      <c r="Z176" s="524">
        <f t="shared" si="56"/>
        <v>0</v>
      </c>
      <c r="AA176" s="172">
        <f t="shared" si="72"/>
        <v>0</v>
      </c>
      <c r="AB176" s="172">
        <f t="shared" si="73"/>
        <v>0</v>
      </c>
      <c r="AC176" s="536">
        <f t="shared" si="74"/>
        <v>0</v>
      </c>
      <c r="AD176" s="535">
        <f t="shared" si="60"/>
        <v>0</v>
      </c>
    </row>
    <row r="177" spans="1:30" x14ac:dyDescent="0.2">
      <c r="A177" s="16">
        <f>+IF((G177+SUM(H177:K177))&gt;0,MAX(A$13:A176)+1,0)</f>
        <v>0</v>
      </c>
      <c r="B177" s="17"/>
      <c r="C177" s="17"/>
      <c r="D177" s="17"/>
      <c r="E177" s="17"/>
      <c r="F177" s="255">
        <f t="shared" si="75"/>
        <v>0</v>
      </c>
      <c r="G177" s="188">
        <f t="shared" si="76"/>
        <v>0</v>
      </c>
      <c r="H177" s="17"/>
      <c r="I177" s="17"/>
      <c r="J177" s="17"/>
      <c r="K177" s="17"/>
      <c r="L177" s="17"/>
      <c r="M177" s="17"/>
      <c r="N177" s="188">
        <f t="shared" si="61"/>
        <v>0</v>
      </c>
      <c r="O177" s="180"/>
      <c r="P177" s="189">
        <f t="shared" si="46"/>
        <v>0</v>
      </c>
      <c r="Q177" s="274">
        <f t="shared" si="64"/>
        <v>0</v>
      </c>
      <c r="R177" s="274">
        <f t="shared" si="65"/>
        <v>0</v>
      </c>
      <c r="S177" s="172">
        <f t="shared" si="66"/>
        <v>0</v>
      </c>
      <c r="T177" s="172">
        <f t="shared" si="67"/>
        <v>0</v>
      </c>
      <c r="U177" s="238">
        <f t="shared" si="68"/>
        <v>0</v>
      </c>
      <c r="V177" s="225">
        <f t="shared" si="52"/>
        <v>0</v>
      </c>
      <c r="W177" s="172">
        <f t="shared" si="69"/>
        <v>0</v>
      </c>
      <c r="X177" s="172">
        <f t="shared" si="70"/>
        <v>0</v>
      </c>
      <c r="Y177" s="525">
        <f t="shared" si="71"/>
        <v>0</v>
      </c>
      <c r="Z177" s="524">
        <f t="shared" si="56"/>
        <v>0</v>
      </c>
      <c r="AA177" s="172">
        <f t="shared" si="72"/>
        <v>0</v>
      </c>
      <c r="AB177" s="172">
        <f t="shared" si="73"/>
        <v>0</v>
      </c>
      <c r="AC177" s="536">
        <f t="shared" si="74"/>
        <v>0</v>
      </c>
      <c r="AD177" s="535">
        <f t="shared" si="60"/>
        <v>0</v>
      </c>
    </row>
    <row r="178" spans="1:30" x14ac:dyDescent="0.2">
      <c r="A178" s="16">
        <f>+IF((G178+SUM(H178:K178))&gt;0,MAX(A$13:A177)+1,0)</f>
        <v>0</v>
      </c>
      <c r="B178" s="17"/>
      <c r="C178" s="17"/>
      <c r="D178" s="17"/>
      <c r="E178" s="17"/>
      <c r="F178" s="255">
        <f t="shared" si="75"/>
        <v>0</v>
      </c>
      <c r="G178" s="188">
        <f t="shared" si="76"/>
        <v>0</v>
      </c>
      <c r="H178" s="17"/>
      <c r="I178" s="17"/>
      <c r="J178" s="17"/>
      <c r="K178" s="17"/>
      <c r="L178" s="17"/>
      <c r="M178" s="17"/>
      <c r="N178" s="188">
        <f t="shared" si="61"/>
        <v>0</v>
      </c>
      <c r="O178" s="180"/>
      <c r="P178" s="189">
        <f t="shared" si="46"/>
        <v>0</v>
      </c>
      <c r="Q178" s="274">
        <f t="shared" si="64"/>
        <v>0</v>
      </c>
      <c r="R178" s="274">
        <f t="shared" si="65"/>
        <v>0</v>
      </c>
      <c r="S178" s="172">
        <f t="shared" si="66"/>
        <v>0</v>
      </c>
      <c r="T178" s="172">
        <f t="shared" si="67"/>
        <v>0</v>
      </c>
      <c r="U178" s="238">
        <f t="shared" si="68"/>
        <v>0</v>
      </c>
      <c r="V178" s="225">
        <f t="shared" si="52"/>
        <v>0</v>
      </c>
      <c r="W178" s="172">
        <f t="shared" si="69"/>
        <v>0</v>
      </c>
      <c r="X178" s="172">
        <f t="shared" si="70"/>
        <v>0</v>
      </c>
      <c r="Y178" s="525">
        <f t="shared" si="71"/>
        <v>0</v>
      </c>
      <c r="Z178" s="524">
        <f t="shared" si="56"/>
        <v>0</v>
      </c>
      <c r="AA178" s="172">
        <f t="shared" si="72"/>
        <v>0</v>
      </c>
      <c r="AB178" s="172">
        <f t="shared" si="73"/>
        <v>0</v>
      </c>
      <c r="AC178" s="536">
        <f t="shared" si="74"/>
        <v>0</v>
      </c>
      <c r="AD178" s="535">
        <f t="shared" si="60"/>
        <v>0</v>
      </c>
    </row>
    <row r="179" spans="1:30" x14ac:dyDescent="0.2">
      <c r="A179" s="16">
        <f>+IF((G179+SUM(H179:K179))&gt;0,MAX(A$13:A178)+1,0)</f>
        <v>0</v>
      </c>
      <c r="B179" s="17"/>
      <c r="C179" s="17"/>
      <c r="D179" s="17"/>
      <c r="E179" s="17"/>
      <c r="F179" s="255">
        <f t="shared" si="75"/>
        <v>0</v>
      </c>
      <c r="G179" s="188">
        <f t="shared" si="76"/>
        <v>0</v>
      </c>
      <c r="H179" s="17"/>
      <c r="I179" s="17"/>
      <c r="J179" s="17"/>
      <c r="K179" s="17"/>
      <c r="L179" s="17"/>
      <c r="M179" s="17"/>
      <c r="N179" s="188">
        <f t="shared" si="61"/>
        <v>0</v>
      </c>
      <c r="O179" s="180"/>
      <c r="P179" s="189">
        <f t="shared" si="46"/>
        <v>0</v>
      </c>
      <c r="Q179" s="274">
        <f t="shared" si="64"/>
        <v>0</v>
      </c>
      <c r="R179" s="274">
        <f t="shared" si="65"/>
        <v>0</v>
      </c>
      <c r="S179" s="172">
        <f t="shared" si="66"/>
        <v>0</v>
      </c>
      <c r="T179" s="172">
        <f t="shared" si="67"/>
        <v>0</v>
      </c>
      <c r="U179" s="238">
        <f t="shared" si="68"/>
        <v>0</v>
      </c>
      <c r="V179" s="225">
        <f t="shared" si="52"/>
        <v>0</v>
      </c>
      <c r="W179" s="172">
        <f t="shared" si="69"/>
        <v>0</v>
      </c>
      <c r="X179" s="172">
        <f t="shared" si="70"/>
        <v>0</v>
      </c>
      <c r="Y179" s="525">
        <f t="shared" si="71"/>
        <v>0</v>
      </c>
      <c r="Z179" s="524">
        <f t="shared" si="56"/>
        <v>0</v>
      </c>
      <c r="AA179" s="172">
        <f t="shared" si="72"/>
        <v>0</v>
      </c>
      <c r="AB179" s="172">
        <f t="shared" si="73"/>
        <v>0</v>
      </c>
      <c r="AC179" s="536">
        <f t="shared" si="74"/>
        <v>0</v>
      </c>
      <c r="AD179" s="535">
        <f t="shared" si="60"/>
        <v>0</v>
      </c>
    </row>
    <row r="180" spans="1:30" x14ac:dyDescent="0.2">
      <c r="A180" s="16">
        <f>+IF((G180+SUM(H180:K180))&gt;0,MAX(A$13:A179)+1,0)</f>
        <v>0</v>
      </c>
      <c r="B180" s="17"/>
      <c r="C180" s="17"/>
      <c r="D180" s="17"/>
      <c r="E180" s="17"/>
      <c r="F180" s="255">
        <f t="shared" si="75"/>
        <v>0</v>
      </c>
      <c r="G180" s="188">
        <f t="shared" si="76"/>
        <v>0</v>
      </c>
      <c r="H180" s="17"/>
      <c r="I180" s="17"/>
      <c r="J180" s="17"/>
      <c r="K180" s="17"/>
      <c r="L180" s="17"/>
      <c r="M180" s="17"/>
      <c r="N180" s="188">
        <f t="shared" si="61"/>
        <v>0</v>
      </c>
      <c r="O180" s="180"/>
      <c r="P180" s="189">
        <f t="shared" si="46"/>
        <v>0</v>
      </c>
      <c r="Q180" s="274">
        <f t="shared" si="64"/>
        <v>0</v>
      </c>
      <c r="R180" s="274">
        <f t="shared" si="65"/>
        <v>0</v>
      </c>
      <c r="S180" s="172">
        <f t="shared" si="66"/>
        <v>0</v>
      </c>
      <c r="T180" s="172">
        <f t="shared" si="67"/>
        <v>0</v>
      </c>
      <c r="U180" s="238">
        <f t="shared" si="68"/>
        <v>0</v>
      </c>
      <c r="V180" s="225">
        <f t="shared" si="52"/>
        <v>0</v>
      </c>
      <c r="W180" s="172">
        <f t="shared" si="69"/>
        <v>0</v>
      </c>
      <c r="X180" s="172">
        <f t="shared" si="70"/>
        <v>0</v>
      </c>
      <c r="Y180" s="525">
        <f t="shared" si="71"/>
        <v>0</v>
      </c>
      <c r="Z180" s="524">
        <f t="shared" si="56"/>
        <v>0</v>
      </c>
      <c r="AA180" s="172">
        <f t="shared" si="72"/>
        <v>0</v>
      </c>
      <c r="AB180" s="172">
        <f t="shared" si="73"/>
        <v>0</v>
      </c>
      <c r="AC180" s="536">
        <f t="shared" si="74"/>
        <v>0</v>
      </c>
      <c r="AD180" s="535">
        <f t="shared" si="60"/>
        <v>0</v>
      </c>
    </row>
    <row r="181" spans="1:30" x14ac:dyDescent="0.2">
      <c r="A181" s="16">
        <f>+IF((G181+SUM(H181:K181))&gt;0,MAX(A$13:A180)+1,0)</f>
        <v>0</v>
      </c>
      <c r="B181" s="17"/>
      <c r="C181" s="17"/>
      <c r="D181" s="17"/>
      <c r="E181" s="17"/>
      <c r="F181" s="255">
        <f t="shared" si="75"/>
        <v>0</v>
      </c>
      <c r="G181" s="188">
        <f t="shared" si="76"/>
        <v>0</v>
      </c>
      <c r="H181" s="17"/>
      <c r="I181" s="17"/>
      <c r="J181" s="17"/>
      <c r="K181" s="17"/>
      <c r="L181" s="17"/>
      <c r="M181" s="17"/>
      <c r="N181" s="188">
        <f t="shared" si="61"/>
        <v>0</v>
      </c>
      <c r="O181" s="180"/>
      <c r="P181" s="189">
        <f t="shared" si="46"/>
        <v>0</v>
      </c>
      <c r="Q181" s="274">
        <f t="shared" si="64"/>
        <v>0</v>
      </c>
      <c r="R181" s="274">
        <f t="shared" si="65"/>
        <v>0</v>
      </c>
      <c r="S181" s="172">
        <f t="shared" si="66"/>
        <v>0</v>
      </c>
      <c r="T181" s="172">
        <f t="shared" si="67"/>
        <v>0</v>
      </c>
      <c r="U181" s="238">
        <f t="shared" si="68"/>
        <v>0</v>
      </c>
      <c r="V181" s="225">
        <f t="shared" si="52"/>
        <v>0</v>
      </c>
      <c r="W181" s="172">
        <f t="shared" si="69"/>
        <v>0</v>
      </c>
      <c r="X181" s="172">
        <f t="shared" si="70"/>
        <v>0</v>
      </c>
      <c r="Y181" s="525">
        <f t="shared" si="71"/>
        <v>0</v>
      </c>
      <c r="Z181" s="524">
        <f t="shared" si="56"/>
        <v>0</v>
      </c>
      <c r="AA181" s="172">
        <f t="shared" si="72"/>
        <v>0</v>
      </c>
      <c r="AB181" s="172">
        <f t="shared" si="73"/>
        <v>0</v>
      </c>
      <c r="AC181" s="536">
        <f t="shared" si="74"/>
        <v>0</v>
      </c>
      <c r="AD181" s="535">
        <f t="shared" si="60"/>
        <v>0</v>
      </c>
    </row>
    <row r="182" spans="1:30" x14ac:dyDescent="0.2">
      <c r="A182" s="16">
        <f>+IF((G182+SUM(H182:K182))&gt;0,MAX(A$13:A181)+1,0)</f>
        <v>0</v>
      </c>
      <c r="B182" s="17"/>
      <c r="C182" s="17"/>
      <c r="D182" s="17"/>
      <c r="E182" s="17"/>
      <c r="F182" s="255">
        <f t="shared" si="75"/>
        <v>0</v>
      </c>
      <c r="G182" s="188">
        <f t="shared" si="76"/>
        <v>0</v>
      </c>
      <c r="H182" s="17"/>
      <c r="I182" s="17"/>
      <c r="J182" s="17"/>
      <c r="K182" s="17"/>
      <c r="L182" s="17"/>
      <c r="M182" s="17"/>
      <c r="N182" s="188">
        <f t="shared" si="61"/>
        <v>0</v>
      </c>
      <c r="O182" s="180"/>
      <c r="P182" s="189">
        <f t="shared" si="46"/>
        <v>0</v>
      </c>
      <c r="Q182" s="274">
        <f t="shared" si="64"/>
        <v>0</v>
      </c>
      <c r="R182" s="274">
        <f t="shared" si="65"/>
        <v>0</v>
      </c>
      <c r="S182" s="172">
        <f t="shared" si="66"/>
        <v>0</v>
      </c>
      <c r="T182" s="172">
        <f t="shared" si="67"/>
        <v>0</v>
      </c>
      <c r="U182" s="238">
        <f t="shared" si="68"/>
        <v>0</v>
      </c>
      <c r="V182" s="225">
        <f t="shared" si="52"/>
        <v>0</v>
      </c>
      <c r="W182" s="172">
        <f t="shared" si="69"/>
        <v>0</v>
      </c>
      <c r="X182" s="172">
        <f t="shared" si="70"/>
        <v>0</v>
      </c>
      <c r="Y182" s="525">
        <f t="shared" si="71"/>
        <v>0</v>
      </c>
      <c r="Z182" s="524">
        <f t="shared" si="56"/>
        <v>0</v>
      </c>
      <c r="AA182" s="172">
        <f t="shared" si="72"/>
        <v>0</v>
      </c>
      <c r="AB182" s="172">
        <f t="shared" si="73"/>
        <v>0</v>
      </c>
      <c r="AC182" s="536">
        <f t="shared" si="74"/>
        <v>0</v>
      </c>
      <c r="AD182" s="535">
        <f t="shared" si="60"/>
        <v>0</v>
      </c>
    </row>
    <row r="183" spans="1:30" x14ac:dyDescent="0.2">
      <c r="A183" s="16">
        <f>+IF((G183+SUM(H183:K183))&gt;0,MAX(A$13:A182)+1,0)</f>
        <v>0</v>
      </c>
      <c r="B183" s="17"/>
      <c r="C183" s="17"/>
      <c r="D183" s="17"/>
      <c r="E183" s="17"/>
      <c r="F183" s="255">
        <f t="shared" si="75"/>
        <v>0</v>
      </c>
      <c r="G183" s="188">
        <f t="shared" si="76"/>
        <v>0</v>
      </c>
      <c r="H183" s="17"/>
      <c r="I183" s="17"/>
      <c r="J183" s="17"/>
      <c r="K183" s="17"/>
      <c r="L183" s="17"/>
      <c r="M183" s="17"/>
      <c r="N183" s="188">
        <f t="shared" si="61"/>
        <v>0</v>
      </c>
      <c r="O183" s="180"/>
      <c r="P183" s="189">
        <f t="shared" si="46"/>
        <v>0</v>
      </c>
      <c r="Q183" s="274">
        <f t="shared" si="64"/>
        <v>0</v>
      </c>
      <c r="R183" s="274">
        <f t="shared" si="65"/>
        <v>0</v>
      </c>
      <c r="S183" s="172">
        <f t="shared" si="66"/>
        <v>0</v>
      </c>
      <c r="T183" s="172">
        <f t="shared" si="67"/>
        <v>0</v>
      </c>
      <c r="U183" s="238">
        <f t="shared" si="68"/>
        <v>0</v>
      </c>
      <c r="V183" s="225">
        <f t="shared" si="52"/>
        <v>0</v>
      </c>
      <c r="W183" s="172">
        <f t="shared" si="69"/>
        <v>0</v>
      </c>
      <c r="X183" s="172">
        <f t="shared" si="70"/>
        <v>0</v>
      </c>
      <c r="Y183" s="525">
        <f t="shared" si="71"/>
        <v>0</v>
      </c>
      <c r="Z183" s="524">
        <f t="shared" si="56"/>
        <v>0</v>
      </c>
      <c r="AA183" s="172">
        <f t="shared" si="72"/>
        <v>0</v>
      </c>
      <c r="AB183" s="172">
        <f t="shared" si="73"/>
        <v>0</v>
      </c>
      <c r="AC183" s="536">
        <f t="shared" si="74"/>
        <v>0</v>
      </c>
      <c r="AD183" s="535">
        <f t="shared" si="60"/>
        <v>0</v>
      </c>
    </row>
    <row r="184" spans="1:30" x14ac:dyDescent="0.2">
      <c r="A184" s="16">
        <f>+IF((G184+SUM(H184:K184))&gt;0,MAX(A$13:A183)+1,0)</f>
        <v>0</v>
      </c>
      <c r="B184" s="17"/>
      <c r="C184" s="17"/>
      <c r="D184" s="17"/>
      <c r="E184" s="17"/>
      <c r="F184" s="255">
        <f t="shared" si="75"/>
        <v>0</v>
      </c>
      <c r="G184" s="188">
        <f t="shared" si="76"/>
        <v>0</v>
      </c>
      <c r="H184" s="17"/>
      <c r="I184" s="17"/>
      <c r="J184" s="17"/>
      <c r="K184" s="17"/>
      <c r="L184" s="17"/>
      <c r="M184" s="17"/>
      <c r="N184" s="188">
        <f t="shared" si="61"/>
        <v>0</v>
      </c>
      <c r="O184" s="180"/>
      <c r="P184" s="189">
        <f t="shared" si="46"/>
        <v>0</v>
      </c>
      <c r="Q184" s="274">
        <f t="shared" si="64"/>
        <v>0</v>
      </c>
      <c r="R184" s="274">
        <f t="shared" si="65"/>
        <v>0</v>
      </c>
      <c r="S184" s="172">
        <f t="shared" si="66"/>
        <v>0</v>
      </c>
      <c r="T184" s="172">
        <f t="shared" si="67"/>
        <v>0</v>
      </c>
      <c r="U184" s="238">
        <f t="shared" si="68"/>
        <v>0</v>
      </c>
      <c r="V184" s="225">
        <f t="shared" si="52"/>
        <v>0</v>
      </c>
      <c r="W184" s="172">
        <f t="shared" si="69"/>
        <v>0</v>
      </c>
      <c r="X184" s="172">
        <f t="shared" si="70"/>
        <v>0</v>
      </c>
      <c r="Y184" s="525">
        <f t="shared" si="71"/>
        <v>0</v>
      </c>
      <c r="Z184" s="524">
        <f t="shared" si="56"/>
        <v>0</v>
      </c>
      <c r="AA184" s="172">
        <f t="shared" si="72"/>
        <v>0</v>
      </c>
      <c r="AB184" s="172">
        <f t="shared" si="73"/>
        <v>0</v>
      </c>
      <c r="AC184" s="536">
        <f t="shared" si="74"/>
        <v>0</v>
      </c>
      <c r="AD184" s="535">
        <f t="shared" si="60"/>
        <v>0</v>
      </c>
    </row>
    <row r="185" spans="1:30" x14ac:dyDescent="0.2">
      <c r="A185" s="16">
        <f>+IF((G185+SUM(H185:K185))&gt;0,MAX(A$13:A184)+1,0)</f>
        <v>0</v>
      </c>
      <c r="B185" s="17"/>
      <c r="C185" s="17"/>
      <c r="D185" s="17"/>
      <c r="E185" s="17"/>
      <c r="F185" s="255">
        <f t="shared" si="75"/>
        <v>0</v>
      </c>
      <c r="G185" s="188">
        <f t="shared" si="76"/>
        <v>0</v>
      </c>
      <c r="H185" s="17"/>
      <c r="I185" s="17"/>
      <c r="J185" s="17"/>
      <c r="K185" s="17"/>
      <c r="L185" s="17"/>
      <c r="M185" s="17"/>
      <c r="N185" s="188">
        <f t="shared" si="61"/>
        <v>0</v>
      </c>
      <c r="O185" s="180"/>
      <c r="P185" s="189">
        <f t="shared" si="46"/>
        <v>0</v>
      </c>
      <c r="Q185" s="274">
        <f t="shared" si="64"/>
        <v>0</v>
      </c>
      <c r="R185" s="274">
        <f t="shared" si="65"/>
        <v>0</v>
      </c>
      <c r="S185" s="172">
        <f t="shared" si="66"/>
        <v>0</v>
      </c>
      <c r="T185" s="172">
        <f t="shared" si="67"/>
        <v>0</v>
      </c>
      <c r="U185" s="238">
        <f t="shared" si="68"/>
        <v>0</v>
      </c>
      <c r="V185" s="225">
        <f t="shared" si="52"/>
        <v>0</v>
      </c>
      <c r="W185" s="172">
        <f t="shared" si="69"/>
        <v>0</v>
      </c>
      <c r="X185" s="172">
        <f t="shared" si="70"/>
        <v>0</v>
      </c>
      <c r="Y185" s="525">
        <f t="shared" si="71"/>
        <v>0</v>
      </c>
      <c r="Z185" s="524">
        <f t="shared" si="56"/>
        <v>0</v>
      </c>
      <c r="AA185" s="172">
        <f t="shared" si="72"/>
        <v>0</v>
      </c>
      <c r="AB185" s="172">
        <f t="shared" si="73"/>
        <v>0</v>
      </c>
      <c r="AC185" s="536">
        <f t="shared" si="74"/>
        <v>0</v>
      </c>
      <c r="AD185" s="535">
        <f t="shared" si="60"/>
        <v>0</v>
      </c>
    </row>
    <row r="186" spans="1:30" x14ac:dyDescent="0.2">
      <c r="A186" s="16">
        <f>+IF((G186+SUM(H186:K186))&gt;0,MAX(A$13:A185)+1,0)</f>
        <v>0</v>
      </c>
      <c r="B186" s="17"/>
      <c r="C186" s="17"/>
      <c r="D186" s="17"/>
      <c r="E186" s="17"/>
      <c r="F186" s="255">
        <f t="shared" si="75"/>
        <v>0</v>
      </c>
      <c r="G186" s="188">
        <f t="shared" si="76"/>
        <v>0</v>
      </c>
      <c r="H186" s="17"/>
      <c r="I186" s="17"/>
      <c r="J186" s="17"/>
      <c r="K186" s="17"/>
      <c r="L186" s="17"/>
      <c r="M186" s="17"/>
      <c r="N186" s="188">
        <f t="shared" si="61"/>
        <v>0</v>
      </c>
      <c r="O186" s="180"/>
      <c r="P186" s="189">
        <f t="shared" si="46"/>
        <v>0</v>
      </c>
      <c r="Q186" s="274">
        <f t="shared" si="64"/>
        <v>0</v>
      </c>
      <c r="R186" s="274">
        <f t="shared" si="65"/>
        <v>0</v>
      </c>
      <c r="S186" s="172">
        <f t="shared" si="66"/>
        <v>0</v>
      </c>
      <c r="T186" s="172">
        <f t="shared" si="67"/>
        <v>0</v>
      </c>
      <c r="U186" s="238">
        <f t="shared" si="68"/>
        <v>0</v>
      </c>
      <c r="V186" s="225">
        <f t="shared" si="52"/>
        <v>0</v>
      </c>
      <c r="W186" s="172">
        <f t="shared" si="69"/>
        <v>0</v>
      </c>
      <c r="X186" s="172">
        <f t="shared" si="70"/>
        <v>0</v>
      </c>
      <c r="Y186" s="525">
        <f t="shared" si="71"/>
        <v>0</v>
      </c>
      <c r="Z186" s="524">
        <f t="shared" si="56"/>
        <v>0</v>
      </c>
      <c r="AA186" s="172">
        <f t="shared" si="72"/>
        <v>0</v>
      </c>
      <c r="AB186" s="172">
        <f t="shared" si="73"/>
        <v>0</v>
      </c>
      <c r="AC186" s="536">
        <f t="shared" si="74"/>
        <v>0</v>
      </c>
      <c r="AD186" s="535">
        <f t="shared" si="60"/>
        <v>0</v>
      </c>
    </row>
    <row r="187" spans="1:30" x14ac:dyDescent="0.2">
      <c r="A187" s="16">
        <f>+IF((G187+SUM(H187:K187))&gt;0,MAX(A$13:A186)+1,0)</f>
        <v>0</v>
      </c>
      <c r="B187" s="17"/>
      <c r="C187" s="17"/>
      <c r="D187" s="17"/>
      <c r="E187" s="17"/>
      <c r="F187" s="255">
        <f t="shared" si="75"/>
        <v>0</v>
      </c>
      <c r="G187" s="188">
        <f t="shared" si="76"/>
        <v>0</v>
      </c>
      <c r="H187" s="17"/>
      <c r="I187" s="17"/>
      <c r="J187" s="17"/>
      <c r="K187" s="17"/>
      <c r="L187" s="17"/>
      <c r="M187" s="17"/>
      <c r="N187" s="188">
        <f t="shared" si="61"/>
        <v>0</v>
      </c>
      <c r="O187" s="180"/>
      <c r="P187" s="189">
        <f t="shared" si="46"/>
        <v>0</v>
      </c>
      <c r="Q187" s="274">
        <f t="shared" si="64"/>
        <v>0</v>
      </c>
      <c r="R187" s="274">
        <f t="shared" si="65"/>
        <v>0</v>
      </c>
      <c r="S187" s="172">
        <f t="shared" si="66"/>
        <v>0</v>
      </c>
      <c r="T187" s="172">
        <f t="shared" si="67"/>
        <v>0</v>
      </c>
      <c r="U187" s="238">
        <f t="shared" si="68"/>
        <v>0</v>
      </c>
      <c r="V187" s="225">
        <f t="shared" si="52"/>
        <v>0</v>
      </c>
      <c r="W187" s="172">
        <f t="shared" si="69"/>
        <v>0</v>
      </c>
      <c r="X187" s="172">
        <f t="shared" si="70"/>
        <v>0</v>
      </c>
      <c r="Y187" s="525">
        <f t="shared" si="71"/>
        <v>0</v>
      </c>
      <c r="Z187" s="524">
        <f t="shared" si="56"/>
        <v>0</v>
      </c>
      <c r="AA187" s="172">
        <f t="shared" si="72"/>
        <v>0</v>
      </c>
      <c r="AB187" s="172">
        <f t="shared" si="73"/>
        <v>0</v>
      </c>
      <c r="AC187" s="536">
        <f t="shared" si="74"/>
        <v>0</v>
      </c>
      <c r="AD187" s="535">
        <f t="shared" si="60"/>
        <v>0</v>
      </c>
    </row>
    <row r="188" spans="1:30" x14ac:dyDescent="0.2">
      <c r="A188" s="16">
        <f>+IF((G188+SUM(H188:K188))&gt;0,MAX(A$13:A187)+1,0)</f>
        <v>0</v>
      </c>
      <c r="B188" s="17"/>
      <c r="C188" s="17"/>
      <c r="D188" s="17"/>
      <c r="E188" s="17"/>
      <c r="F188" s="255">
        <f t="shared" si="75"/>
        <v>0</v>
      </c>
      <c r="G188" s="188">
        <f t="shared" si="76"/>
        <v>0</v>
      </c>
      <c r="H188" s="17"/>
      <c r="I188" s="17"/>
      <c r="J188" s="17"/>
      <c r="K188" s="17"/>
      <c r="L188" s="17"/>
      <c r="M188" s="17"/>
      <c r="N188" s="188">
        <f t="shared" si="61"/>
        <v>0</v>
      </c>
      <c r="O188" s="180"/>
      <c r="P188" s="189">
        <f t="shared" si="46"/>
        <v>0</v>
      </c>
      <c r="Q188" s="274">
        <f t="shared" si="64"/>
        <v>0</v>
      </c>
      <c r="R188" s="274">
        <f t="shared" si="65"/>
        <v>0</v>
      </c>
      <c r="S188" s="172">
        <f t="shared" si="66"/>
        <v>0</v>
      </c>
      <c r="T188" s="172">
        <f t="shared" si="67"/>
        <v>0</v>
      </c>
      <c r="U188" s="238">
        <f t="shared" si="68"/>
        <v>0</v>
      </c>
      <c r="V188" s="225">
        <f t="shared" si="52"/>
        <v>0</v>
      </c>
      <c r="W188" s="172">
        <f t="shared" si="69"/>
        <v>0</v>
      </c>
      <c r="X188" s="172">
        <f t="shared" si="70"/>
        <v>0</v>
      </c>
      <c r="Y188" s="525">
        <f t="shared" si="71"/>
        <v>0</v>
      </c>
      <c r="Z188" s="524">
        <f t="shared" si="56"/>
        <v>0</v>
      </c>
      <c r="AA188" s="172">
        <f t="shared" si="72"/>
        <v>0</v>
      </c>
      <c r="AB188" s="172">
        <f t="shared" si="73"/>
        <v>0</v>
      </c>
      <c r="AC188" s="536">
        <f t="shared" si="74"/>
        <v>0</v>
      </c>
      <c r="AD188" s="535">
        <f t="shared" si="60"/>
        <v>0</v>
      </c>
    </row>
    <row r="189" spans="1:30" x14ac:dyDescent="0.2">
      <c r="A189" s="16">
        <f>+IF((G189+SUM(H189:K189))&gt;0,MAX(A$13:A188)+1,0)</f>
        <v>0</v>
      </c>
      <c r="B189" s="17"/>
      <c r="C189" s="17"/>
      <c r="D189" s="17"/>
      <c r="E189" s="17"/>
      <c r="F189" s="255">
        <f t="shared" si="75"/>
        <v>0</v>
      </c>
      <c r="G189" s="188">
        <f t="shared" si="76"/>
        <v>0</v>
      </c>
      <c r="H189" s="17"/>
      <c r="I189" s="17"/>
      <c r="J189" s="17"/>
      <c r="K189" s="17"/>
      <c r="L189" s="17"/>
      <c r="M189" s="17"/>
      <c r="N189" s="188">
        <f t="shared" si="61"/>
        <v>0</v>
      </c>
      <c r="O189" s="180"/>
      <c r="P189" s="189">
        <f t="shared" si="46"/>
        <v>0</v>
      </c>
      <c r="Q189" s="274">
        <f t="shared" si="64"/>
        <v>0</v>
      </c>
      <c r="R189" s="274">
        <f t="shared" si="65"/>
        <v>0</v>
      </c>
      <c r="S189" s="172">
        <f t="shared" si="66"/>
        <v>0</v>
      </c>
      <c r="T189" s="172">
        <f t="shared" si="67"/>
        <v>0</v>
      </c>
      <c r="U189" s="238">
        <f t="shared" si="68"/>
        <v>0</v>
      </c>
      <c r="V189" s="225">
        <f t="shared" si="52"/>
        <v>0</v>
      </c>
      <c r="W189" s="172">
        <f t="shared" si="69"/>
        <v>0</v>
      </c>
      <c r="X189" s="172">
        <f t="shared" si="70"/>
        <v>0</v>
      </c>
      <c r="Y189" s="525">
        <f t="shared" si="71"/>
        <v>0</v>
      </c>
      <c r="Z189" s="524">
        <f t="shared" si="56"/>
        <v>0</v>
      </c>
      <c r="AA189" s="172">
        <f t="shared" si="72"/>
        <v>0</v>
      </c>
      <c r="AB189" s="172">
        <f t="shared" si="73"/>
        <v>0</v>
      </c>
      <c r="AC189" s="536">
        <f t="shared" si="74"/>
        <v>0</v>
      </c>
      <c r="AD189" s="535">
        <f t="shared" si="60"/>
        <v>0</v>
      </c>
    </row>
    <row r="190" spans="1:30" x14ac:dyDescent="0.2">
      <c r="A190" s="16">
        <f>+IF((G190+SUM(H190:K190))&gt;0,MAX(A$13:A189)+1,0)</f>
        <v>0</v>
      </c>
      <c r="B190" s="17"/>
      <c r="C190" s="17"/>
      <c r="D190" s="17"/>
      <c r="E190" s="17"/>
      <c r="F190" s="255">
        <f t="shared" si="75"/>
        <v>0</v>
      </c>
      <c r="G190" s="188">
        <f t="shared" si="76"/>
        <v>0</v>
      </c>
      <c r="H190" s="17"/>
      <c r="I190" s="17"/>
      <c r="J190" s="17"/>
      <c r="K190" s="17"/>
      <c r="L190" s="17"/>
      <c r="M190" s="17"/>
      <c r="N190" s="188">
        <f t="shared" si="61"/>
        <v>0</v>
      </c>
      <c r="O190" s="180"/>
      <c r="P190" s="189">
        <f t="shared" si="46"/>
        <v>0</v>
      </c>
      <c r="Q190" s="274">
        <f t="shared" si="64"/>
        <v>0</v>
      </c>
      <c r="R190" s="274">
        <f t="shared" si="65"/>
        <v>0</v>
      </c>
      <c r="S190" s="172">
        <f t="shared" si="66"/>
        <v>0</v>
      </c>
      <c r="T190" s="172">
        <f t="shared" si="67"/>
        <v>0</v>
      </c>
      <c r="U190" s="238">
        <f t="shared" si="68"/>
        <v>0</v>
      </c>
      <c r="V190" s="225">
        <f t="shared" si="52"/>
        <v>0</v>
      </c>
      <c r="W190" s="172">
        <f t="shared" si="69"/>
        <v>0</v>
      </c>
      <c r="X190" s="172">
        <f t="shared" si="70"/>
        <v>0</v>
      </c>
      <c r="Y190" s="525">
        <f t="shared" si="71"/>
        <v>0</v>
      </c>
      <c r="Z190" s="524">
        <f t="shared" si="56"/>
        <v>0</v>
      </c>
      <c r="AA190" s="172">
        <f t="shared" si="72"/>
        <v>0</v>
      </c>
      <c r="AB190" s="172">
        <f t="shared" si="73"/>
        <v>0</v>
      </c>
      <c r="AC190" s="536">
        <f t="shared" si="74"/>
        <v>0</v>
      </c>
      <c r="AD190" s="535">
        <f t="shared" si="60"/>
        <v>0</v>
      </c>
    </row>
    <row r="191" spans="1:30" x14ac:dyDescent="0.2">
      <c r="A191" s="16">
        <f>+IF((G191+SUM(H191:K191))&gt;0,MAX(A$13:A190)+1,0)</f>
        <v>0</v>
      </c>
      <c r="B191" s="17"/>
      <c r="C191" s="17"/>
      <c r="D191" s="17"/>
      <c r="E191" s="17"/>
      <c r="F191" s="255">
        <f t="shared" si="75"/>
        <v>0</v>
      </c>
      <c r="G191" s="188">
        <f t="shared" si="76"/>
        <v>0</v>
      </c>
      <c r="H191" s="17"/>
      <c r="I191" s="17"/>
      <c r="J191" s="17"/>
      <c r="K191" s="17"/>
      <c r="L191" s="17"/>
      <c r="M191" s="17"/>
      <c r="N191" s="188">
        <f t="shared" si="61"/>
        <v>0</v>
      </c>
      <c r="O191" s="180"/>
      <c r="P191" s="189">
        <f t="shared" si="46"/>
        <v>0</v>
      </c>
      <c r="Q191" s="274">
        <f t="shared" si="64"/>
        <v>0</v>
      </c>
      <c r="R191" s="274">
        <f t="shared" si="65"/>
        <v>0</v>
      </c>
      <c r="S191" s="172">
        <f t="shared" si="66"/>
        <v>0</v>
      </c>
      <c r="T191" s="172">
        <f t="shared" si="67"/>
        <v>0</v>
      </c>
      <c r="U191" s="238">
        <f t="shared" si="68"/>
        <v>0</v>
      </c>
      <c r="V191" s="225">
        <f t="shared" si="52"/>
        <v>0</v>
      </c>
      <c r="W191" s="172">
        <f t="shared" si="69"/>
        <v>0</v>
      </c>
      <c r="X191" s="172">
        <f t="shared" si="70"/>
        <v>0</v>
      </c>
      <c r="Y191" s="525">
        <f t="shared" si="71"/>
        <v>0</v>
      </c>
      <c r="Z191" s="524">
        <f t="shared" si="56"/>
        <v>0</v>
      </c>
      <c r="AA191" s="172">
        <f t="shared" si="72"/>
        <v>0</v>
      </c>
      <c r="AB191" s="172">
        <f t="shared" si="73"/>
        <v>0</v>
      </c>
      <c r="AC191" s="536">
        <f t="shared" si="74"/>
        <v>0</v>
      </c>
      <c r="AD191" s="535">
        <f t="shared" si="60"/>
        <v>0</v>
      </c>
    </row>
    <row r="192" spans="1:30" x14ac:dyDescent="0.2">
      <c r="A192" s="16">
        <f>+IF((G192+SUM(H192:K192))&gt;0,MAX(A$13:A191)+1,0)</f>
        <v>0</v>
      </c>
      <c r="B192" s="17"/>
      <c r="C192" s="17"/>
      <c r="D192" s="17"/>
      <c r="E192" s="17"/>
      <c r="F192" s="255">
        <f t="shared" si="75"/>
        <v>0</v>
      </c>
      <c r="G192" s="188">
        <f t="shared" si="76"/>
        <v>0</v>
      </c>
      <c r="H192" s="17"/>
      <c r="I192" s="17"/>
      <c r="J192" s="17"/>
      <c r="K192" s="17"/>
      <c r="L192" s="17"/>
      <c r="M192" s="17"/>
      <c r="N192" s="188">
        <f t="shared" si="61"/>
        <v>0</v>
      </c>
      <c r="O192" s="180"/>
      <c r="P192" s="189">
        <f t="shared" si="46"/>
        <v>0</v>
      </c>
      <c r="Q192" s="274">
        <f t="shared" si="64"/>
        <v>0</v>
      </c>
      <c r="R192" s="274">
        <f t="shared" si="65"/>
        <v>0</v>
      </c>
      <c r="S192" s="172">
        <f t="shared" si="66"/>
        <v>0</v>
      </c>
      <c r="T192" s="172">
        <f t="shared" si="67"/>
        <v>0</v>
      </c>
      <c r="U192" s="238">
        <f t="shared" si="68"/>
        <v>0</v>
      </c>
      <c r="V192" s="225">
        <f t="shared" si="52"/>
        <v>0</v>
      </c>
      <c r="W192" s="172">
        <f t="shared" si="69"/>
        <v>0</v>
      </c>
      <c r="X192" s="172">
        <f t="shared" si="70"/>
        <v>0</v>
      </c>
      <c r="Y192" s="525">
        <f t="shared" si="71"/>
        <v>0</v>
      </c>
      <c r="Z192" s="524">
        <f t="shared" si="56"/>
        <v>0</v>
      </c>
      <c r="AA192" s="172">
        <f t="shared" si="72"/>
        <v>0</v>
      </c>
      <c r="AB192" s="172">
        <f t="shared" si="73"/>
        <v>0</v>
      </c>
      <c r="AC192" s="536">
        <f t="shared" si="74"/>
        <v>0</v>
      </c>
      <c r="AD192" s="535">
        <f t="shared" si="60"/>
        <v>0</v>
      </c>
    </row>
    <row r="193" spans="1:30" x14ac:dyDescent="0.2">
      <c r="A193" s="16">
        <f>+IF((G193+SUM(H193:K193))&gt;0,MAX(A$13:A192)+1,0)</f>
        <v>0</v>
      </c>
      <c r="B193" s="17"/>
      <c r="C193" s="17"/>
      <c r="D193" s="17"/>
      <c r="E193" s="17"/>
      <c r="F193" s="255">
        <f t="shared" si="75"/>
        <v>0</v>
      </c>
      <c r="G193" s="188">
        <f t="shared" si="76"/>
        <v>0</v>
      </c>
      <c r="H193" s="17"/>
      <c r="I193" s="17"/>
      <c r="J193" s="17"/>
      <c r="K193" s="17"/>
      <c r="L193" s="17"/>
      <c r="M193" s="17"/>
      <c r="N193" s="188">
        <f t="shared" si="61"/>
        <v>0</v>
      </c>
      <c r="O193" s="180"/>
      <c r="P193" s="189">
        <f t="shared" si="46"/>
        <v>0</v>
      </c>
      <c r="Q193" s="274">
        <f t="shared" si="64"/>
        <v>0</v>
      </c>
      <c r="R193" s="274">
        <f t="shared" si="65"/>
        <v>0</v>
      </c>
      <c r="S193" s="172">
        <f t="shared" si="66"/>
        <v>0</v>
      </c>
      <c r="T193" s="172">
        <f t="shared" si="67"/>
        <v>0</v>
      </c>
      <c r="U193" s="238">
        <f t="shared" si="68"/>
        <v>0</v>
      </c>
      <c r="V193" s="225">
        <f t="shared" si="52"/>
        <v>0</v>
      </c>
      <c r="W193" s="172">
        <f t="shared" si="69"/>
        <v>0</v>
      </c>
      <c r="X193" s="172">
        <f t="shared" si="70"/>
        <v>0</v>
      </c>
      <c r="Y193" s="525">
        <f t="shared" si="71"/>
        <v>0</v>
      </c>
      <c r="Z193" s="524">
        <f t="shared" si="56"/>
        <v>0</v>
      </c>
      <c r="AA193" s="172">
        <f t="shared" si="72"/>
        <v>0</v>
      </c>
      <c r="AB193" s="172">
        <f t="shared" si="73"/>
        <v>0</v>
      </c>
      <c r="AC193" s="536">
        <f t="shared" si="74"/>
        <v>0</v>
      </c>
      <c r="AD193" s="535">
        <f t="shared" si="60"/>
        <v>0</v>
      </c>
    </row>
    <row r="194" spans="1:30" x14ac:dyDescent="0.2">
      <c r="A194" s="16">
        <f>+IF((G194+SUM(H194:K194))&gt;0,MAX(A$13:A193)+1,0)</f>
        <v>0</v>
      </c>
      <c r="B194" s="17"/>
      <c r="C194" s="17"/>
      <c r="D194" s="17"/>
      <c r="E194" s="17"/>
      <c r="F194" s="255">
        <f t="shared" si="75"/>
        <v>0</v>
      </c>
      <c r="G194" s="188">
        <f t="shared" si="76"/>
        <v>0</v>
      </c>
      <c r="H194" s="17"/>
      <c r="I194" s="17"/>
      <c r="J194" s="17"/>
      <c r="K194" s="17"/>
      <c r="L194" s="17"/>
      <c r="M194" s="17"/>
      <c r="N194" s="188">
        <f t="shared" si="61"/>
        <v>0</v>
      </c>
      <c r="O194" s="180"/>
      <c r="P194" s="189">
        <f t="shared" si="46"/>
        <v>0</v>
      </c>
      <c r="Q194" s="274">
        <f t="shared" si="64"/>
        <v>0</v>
      </c>
      <c r="R194" s="274">
        <f t="shared" si="65"/>
        <v>0</v>
      </c>
      <c r="S194" s="172">
        <f t="shared" si="66"/>
        <v>0</v>
      </c>
      <c r="T194" s="172">
        <f t="shared" si="67"/>
        <v>0</v>
      </c>
      <c r="U194" s="238">
        <f t="shared" si="68"/>
        <v>0</v>
      </c>
      <c r="V194" s="225">
        <f t="shared" si="52"/>
        <v>0</v>
      </c>
      <c r="W194" s="172">
        <f t="shared" si="69"/>
        <v>0</v>
      </c>
      <c r="X194" s="172">
        <f t="shared" si="70"/>
        <v>0</v>
      </c>
      <c r="Y194" s="525">
        <f t="shared" si="71"/>
        <v>0</v>
      </c>
      <c r="Z194" s="524">
        <f t="shared" si="56"/>
        <v>0</v>
      </c>
      <c r="AA194" s="172">
        <f t="shared" si="72"/>
        <v>0</v>
      </c>
      <c r="AB194" s="172">
        <f t="shared" si="73"/>
        <v>0</v>
      </c>
      <c r="AC194" s="536">
        <f t="shared" si="74"/>
        <v>0</v>
      </c>
      <c r="AD194" s="535">
        <f t="shared" si="60"/>
        <v>0</v>
      </c>
    </row>
    <row r="195" spans="1:30" x14ac:dyDescent="0.2">
      <c r="A195" s="16">
        <f>+IF((G195+SUM(H195:K195))&gt;0,MAX(A$13:A194)+1,0)</f>
        <v>0</v>
      </c>
      <c r="B195" s="17"/>
      <c r="C195" s="17"/>
      <c r="D195" s="17"/>
      <c r="E195" s="17"/>
      <c r="F195" s="255">
        <f t="shared" si="75"/>
        <v>0</v>
      </c>
      <c r="G195" s="188">
        <f t="shared" si="76"/>
        <v>0</v>
      </c>
      <c r="H195" s="17"/>
      <c r="I195" s="17"/>
      <c r="J195" s="17"/>
      <c r="K195" s="17"/>
      <c r="L195" s="17"/>
      <c r="M195" s="17"/>
      <c r="N195" s="188">
        <f t="shared" si="61"/>
        <v>0</v>
      </c>
      <c r="O195" s="180"/>
      <c r="P195" s="189">
        <f t="shared" si="46"/>
        <v>0</v>
      </c>
      <c r="Q195" s="274">
        <f t="shared" si="64"/>
        <v>0</v>
      </c>
      <c r="R195" s="274">
        <f t="shared" si="65"/>
        <v>0</v>
      </c>
      <c r="S195" s="172">
        <f t="shared" si="66"/>
        <v>0</v>
      </c>
      <c r="T195" s="172">
        <f t="shared" si="67"/>
        <v>0</v>
      </c>
      <c r="U195" s="238">
        <f t="shared" si="68"/>
        <v>0</v>
      </c>
      <c r="V195" s="225">
        <f t="shared" si="52"/>
        <v>0</v>
      </c>
      <c r="W195" s="172">
        <f t="shared" si="69"/>
        <v>0</v>
      </c>
      <c r="X195" s="172">
        <f t="shared" si="70"/>
        <v>0</v>
      </c>
      <c r="Y195" s="525">
        <f t="shared" si="71"/>
        <v>0</v>
      </c>
      <c r="Z195" s="524">
        <f t="shared" si="56"/>
        <v>0</v>
      </c>
      <c r="AA195" s="172">
        <f t="shared" si="72"/>
        <v>0</v>
      </c>
      <c r="AB195" s="172">
        <f t="shared" si="73"/>
        <v>0</v>
      </c>
      <c r="AC195" s="536">
        <f t="shared" si="74"/>
        <v>0</v>
      </c>
      <c r="AD195" s="535">
        <f t="shared" si="60"/>
        <v>0</v>
      </c>
    </row>
    <row r="196" spans="1:30" x14ac:dyDescent="0.2">
      <c r="A196" s="16">
        <f>+IF((G196+SUM(H196:K196))&gt;0,MAX(A$13:A195)+1,0)</f>
        <v>0</v>
      </c>
      <c r="B196" s="17"/>
      <c r="C196" s="17"/>
      <c r="D196" s="17"/>
      <c r="E196" s="17"/>
      <c r="F196" s="255">
        <f t="shared" si="75"/>
        <v>0</v>
      </c>
      <c r="G196" s="188">
        <f t="shared" si="76"/>
        <v>0</v>
      </c>
      <c r="H196" s="17"/>
      <c r="I196" s="17"/>
      <c r="J196" s="17"/>
      <c r="K196" s="17"/>
      <c r="L196" s="17"/>
      <c r="M196" s="17"/>
      <c r="N196" s="188">
        <f t="shared" si="61"/>
        <v>0</v>
      </c>
      <c r="O196" s="180"/>
      <c r="P196" s="189">
        <f t="shared" si="46"/>
        <v>0</v>
      </c>
      <c r="Q196" s="274">
        <f t="shared" si="64"/>
        <v>0</v>
      </c>
      <c r="R196" s="274">
        <f t="shared" si="65"/>
        <v>0</v>
      </c>
      <c r="S196" s="172">
        <f t="shared" si="66"/>
        <v>0</v>
      </c>
      <c r="T196" s="172">
        <f t="shared" si="67"/>
        <v>0</v>
      </c>
      <c r="U196" s="238">
        <f t="shared" si="68"/>
        <v>0</v>
      </c>
      <c r="V196" s="225">
        <f t="shared" si="52"/>
        <v>0</v>
      </c>
      <c r="W196" s="172">
        <f t="shared" si="69"/>
        <v>0</v>
      </c>
      <c r="X196" s="172">
        <f t="shared" si="70"/>
        <v>0</v>
      </c>
      <c r="Y196" s="525">
        <f t="shared" si="71"/>
        <v>0</v>
      </c>
      <c r="Z196" s="524">
        <f t="shared" si="56"/>
        <v>0</v>
      </c>
      <c r="AA196" s="172">
        <f t="shared" si="72"/>
        <v>0</v>
      </c>
      <c r="AB196" s="172">
        <f t="shared" si="73"/>
        <v>0</v>
      </c>
      <c r="AC196" s="536">
        <f t="shared" si="74"/>
        <v>0</v>
      </c>
      <c r="AD196" s="535">
        <f t="shared" si="60"/>
        <v>0</v>
      </c>
    </row>
    <row r="197" spans="1:30" x14ac:dyDescent="0.2">
      <c r="A197" s="16">
        <f>+IF((G197+SUM(H197:K197))&gt;0,MAX(A$13:A196)+1,0)</f>
        <v>0</v>
      </c>
      <c r="B197" s="17"/>
      <c r="C197" s="17"/>
      <c r="D197" s="17"/>
      <c r="E197" s="17"/>
      <c r="F197" s="255">
        <f t="shared" si="75"/>
        <v>0</v>
      </c>
      <c r="G197" s="188">
        <f t="shared" si="76"/>
        <v>0</v>
      </c>
      <c r="H197" s="17"/>
      <c r="I197" s="17"/>
      <c r="J197" s="17"/>
      <c r="K197" s="17"/>
      <c r="L197" s="17"/>
      <c r="M197" s="17"/>
      <c r="N197" s="188">
        <f t="shared" si="61"/>
        <v>0</v>
      </c>
      <c r="O197" s="180"/>
      <c r="P197" s="189">
        <f t="shared" si="46"/>
        <v>0</v>
      </c>
      <c r="Q197" s="274">
        <f t="shared" si="64"/>
        <v>0</v>
      </c>
      <c r="R197" s="274">
        <f t="shared" si="65"/>
        <v>0</v>
      </c>
      <c r="S197" s="172">
        <f t="shared" si="66"/>
        <v>0</v>
      </c>
      <c r="T197" s="172">
        <f t="shared" si="67"/>
        <v>0</v>
      </c>
      <c r="U197" s="238">
        <f t="shared" si="68"/>
        <v>0</v>
      </c>
      <c r="V197" s="225">
        <f t="shared" si="52"/>
        <v>0</v>
      </c>
      <c r="W197" s="172">
        <f t="shared" si="69"/>
        <v>0</v>
      </c>
      <c r="X197" s="172">
        <f t="shared" si="70"/>
        <v>0</v>
      </c>
      <c r="Y197" s="525">
        <f t="shared" si="71"/>
        <v>0</v>
      </c>
      <c r="Z197" s="524">
        <f t="shared" si="56"/>
        <v>0</v>
      </c>
      <c r="AA197" s="172">
        <f t="shared" si="72"/>
        <v>0</v>
      </c>
      <c r="AB197" s="172">
        <f t="shared" si="73"/>
        <v>0</v>
      </c>
      <c r="AC197" s="536">
        <f t="shared" si="74"/>
        <v>0</v>
      </c>
      <c r="AD197" s="535">
        <f t="shared" si="60"/>
        <v>0</v>
      </c>
    </row>
    <row r="198" spans="1:30" x14ac:dyDescent="0.2">
      <c r="A198" s="16">
        <f>+IF((G198+SUM(H198:K198))&gt;0,MAX(A$13:A197)+1,0)</f>
        <v>0</v>
      </c>
      <c r="B198" s="17"/>
      <c r="C198" s="17"/>
      <c r="D198" s="17"/>
      <c r="E198" s="17"/>
      <c r="F198" s="255">
        <f t="shared" si="75"/>
        <v>0</v>
      </c>
      <c r="G198" s="188">
        <f t="shared" si="76"/>
        <v>0</v>
      </c>
      <c r="H198" s="17"/>
      <c r="I198" s="17"/>
      <c r="J198" s="17"/>
      <c r="K198" s="17"/>
      <c r="L198" s="17"/>
      <c r="M198" s="17"/>
      <c r="N198" s="188">
        <f t="shared" si="61"/>
        <v>0</v>
      </c>
      <c r="O198" s="180"/>
      <c r="P198" s="189">
        <f t="shared" si="46"/>
        <v>0</v>
      </c>
      <c r="Q198" s="274">
        <f t="shared" si="64"/>
        <v>0</v>
      </c>
      <c r="R198" s="274">
        <f t="shared" si="65"/>
        <v>0</v>
      </c>
      <c r="S198" s="172">
        <f t="shared" si="66"/>
        <v>0</v>
      </c>
      <c r="T198" s="172">
        <f t="shared" si="67"/>
        <v>0</v>
      </c>
      <c r="U198" s="238">
        <f t="shared" si="68"/>
        <v>0</v>
      </c>
      <c r="V198" s="225">
        <f t="shared" si="52"/>
        <v>0</v>
      </c>
      <c r="W198" s="172">
        <f t="shared" si="69"/>
        <v>0</v>
      </c>
      <c r="X198" s="172">
        <f t="shared" si="70"/>
        <v>0</v>
      </c>
      <c r="Y198" s="525">
        <f t="shared" si="71"/>
        <v>0</v>
      </c>
      <c r="Z198" s="524">
        <f t="shared" si="56"/>
        <v>0</v>
      </c>
      <c r="AA198" s="172">
        <f t="shared" si="72"/>
        <v>0</v>
      </c>
      <c r="AB198" s="172">
        <f t="shared" si="73"/>
        <v>0</v>
      </c>
      <c r="AC198" s="536">
        <f t="shared" si="74"/>
        <v>0</v>
      </c>
      <c r="AD198" s="535">
        <f t="shared" si="60"/>
        <v>0</v>
      </c>
    </row>
    <row r="199" spans="1:30" x14ac:dyDescent="0.2">
      <c r="A199" s="16">
        <f>+IF((G199+SUM(H199:K199))&gt;0,MAX(A$13:A198)+1,0)</f>
        <v>0</v>
      </c>
      <c r="B199" s="543"/>
      <c r="C199" s="543"/>
      <c r="D199" s="543"/>
      <c r="E199" s="543"/>
      <c r="F199" s="255">
        <f t="shared" ref="F199:F262" si="77">+E199+D199</f>
        <v>0</v>
      </c>
      <c r="G199" s="188">
        <f t="shared" ref="G199:G262" si="78">SUM(C199:E199)</f>
        <v>0</v>
      </c>
      <c r="H199" s="543"/>
      <c r="I199" s="543"/>
      <c r="J199" s="543"/>
      <c r="K199" s="543"/>
      <c r="L199" s="543"/>
      <c r="M199" s="543"/>
      <c r="N199" s="188">
        <f t="shared" si="61"/>
        <v>0</v>
      </c>
      <c r="O199" s="544"/>
      <c r="P199" s="189">
        <f t="shared" si="46"/>
        <v>0</v>
      </c>
      <c r="Q199" s="274">
        <f t="shared" ref="Q199:Q250" si="79">+N199*(C199+H199-I199)</f>
        <v>0</v>
      </c>
      <c r="R199" s="274">
        <f t="shared" ref="R199:R250" si="80">+N199*D199+N199*E199*0.8+(J199-K199)*N199</f>
        <v>0</v>
      </c>
      <c r="S199" s="172">
        <f t="shared" ref="S199:S250" si="81">+P199*C199</f>
        <v>0</v>
      </c>
      <c r="T199" s="172">
        <f t="shared" ref="T199:T250" si="82">+P199*(D199+E199)</f>
        <v>0</v>
      </c>
      <c r="U199" s="238">
        <f t="shared" ref="U199:U250" si="83">(P199-$S$6)/$S$7*(C199+D199+E199)*$Y$8</f>
        <v>0</v>
      </c>
      <c r="V199" s="225">
        <f t="shared" ref="V199:V250" si="84">+U199*V$9</f>
        <v>0</v>
      </c>
      <c r="W199" s="172">
        <f t="shared" ref="W199:W250" si="85">+P199*H199</f>
        <v>0</v>
      </c>
      <c r="X199" s="172">
        <f t="shared" ref="X199:X250" si="86">+P199*J199</f>
        <v>0</v>
      </c>
      <c r="Y199" s="525">
        <f t="shared" ref="Y199:Y250" si="87">+IFERROR((P199-$S$6)/$S$7*(H199+J199)*$Y$8,0)</f>
        <v>0</v>
      </c>
      <c r="Z199" s="524">
        <f t="shared" ref="Z199:Z250" si="88">+Y199*Z$9</f>
        <v>0</v>
      </c>
      <c r="AA199" s="172">
        <f t="shared" ref="AA199:AA250" si="89">+P199*I199</f>
        <v>0</v>
      </c>
      <c r="AB199" s="172">
        <f t="shared" ref="AB199:AB250" si="90">+P199*K199</f>
        <v>0</v>
      </c>
      <c r="AC199" s="536">
        <f t="shared" ref="AC199:AC250" si="91">+(P199-$S$6)/$S$7*(I199+K199)*$Y$8</f>
        <v>0</v>
      </c>
      <c r="AD199" s="535">
        <f t="shared" ref="AD199:AD250" si="92">+AC199*AD$9</f>
        <v>0</v>
      </c>
    </row>
    <row r="200" spans="1:30" x14ac:dyDescent="0.2">
      <c r="A200" s="16">
        <f>+IF((G200+SUM(H200:K200))&gt;0,MAX(A$13:A199)+1,0)</f>
        <v>0</v>
      </c>
      <c r="B200" s="543"/>
      <c r="C200" s="543"/>
      <c r="D200" s="543"/>
      <c r="E200" s="543"/>
      <c r="F200" s="255">
        <f t="shared" si="77"/>
        <v>0</v>
      </c>
      <c r="G200" s="188">
        <f t="shared" si="78"/>
        <v>0</v>
      </c>
      <c r="H200" s="543"/>
      <c r="I200" s="543"/>
      <c r="J200" s="543"/>
      <c r="K200" s="543"/>
      <c r="L200" s="543"/>
      <c r="M200" s="543"/>
      <c r="N200" s="188">
        <f t="shared" si="61"/>
        <v>0</v>
      </c>
      <c r="O200" s="544"/>
      <c r="P200" s="189">
        <f t="shared" si="46"/>
        <v>0</v>
      </c>
      <c r="Q200" s="274">
        <f t="shared" si="79"/>
        <v>0</v>
      </c>
      <c r="R200" s="274">
        <f t="shared" si="80"/>
        <v>0</v>
      </c>
      <c r="S200" s="172">
        <f t="shared" si="81"/>
        <v>0</v>
      </c>
      <c r="T200" s="172">
        <f t="shared" si="82"/>
        <v>0</v>
      </c>
      <c r="U200" s="238">
        <f t="shared" si="83"/>
        <v>0</v>
      </c>
      <c r="V200" s="225">
        <f t="shared" si="84"/>
        <v>0</v>
      </c>
      <c r="W200" s="172">
        <f t="shared" si="85"/>
        <v>0</v>
      </c>
      <c r="X200" s="172">
        <f t="shared" si="86"/>
        <v>0</v>
      </c>
      <c r="Y200" s="525">
        <f t="shared" si="87"/>
        <v>0</v>
      </c>
      <c r="Z200" s="524">
        <f t="shared" si="88"/>
        <v>0</v>
      </c>
      <c r="AA200" s="172">
        <f t="shared" si="89"/>
        <v>0</v>
      </c>
      <c r="AB200" s="172">
        <f t="shared" si="90"/>
        <v>0</v>
      </c>
      <c r="AC200" s="536">
        <f t="shared" si="91"/>
        <v>0</v>
      </c>
      <c r="AD200" s="535">
        <f t="shared" si="92"/>
        <v>0</v>
      </c>
    </row>
    <row r="201" spans="1:30" x14ac:dyDescent="0.2">
      <c r="A201" s="16">
        <f>+IF((G201+SUM(H201:K201))&gt;0,MAX(A$13:A200)+1,0)</f>
        <v>0</v>
      </c>
      <c r="B201" s="543"/>
      <c r="C201" s="543"/>
      <c r="D201" s="543"/>
      <c r="E201" s="543"/>
      <c r="F201" s="255">
        <f t="shared" si="77"/>
        <v>0</v>
      </c>
      <c r="G201" s="188">
        <f t="shared" si="78"/>
        <v>0</v>
      </c>
      <c r="H201" s="543"/>
      <c r="I201" s="543"/>
      <c r="J201" s="543"/>
      <c r="K201" s="543"/>
      <c r="L201" s="543"/>
      <c r="M201" s="543"/>
      <c r="N201" s="188">
        <f t="shared" si="61"/>
        <v>0</v>
      </c>
      <c r="O201" s="544"/>
      <c r="P201" s="189">
        <f t="shared" si="46"/>
        <v>0</v>
      </c>
      <c r="Q201" s="274">
        <f t="shared" si="79"/>
        <v>0</v>
      </c>
      <c r="R201" s="274">
        <f t="shared" si="80"/>
        <v>0</v>
      </c>
      <c r="S201" s="172">
        <f t="shared" si="81"/>
        <v>0</v>
      </c>
      <c r="T201" s="172">
        <f t="shared" si="82"/>
        <v>0</v>
      </c>
      <c r="U201" s="238">
        <f t="shared" si="83"/>
        <v>0</v>
      </c>
      <c r="V201" s="225">
        <f t="shared" si="84"/>
        <v>0</v>
      </c>
      <c r="W201" s="172">
        <f t="shared" si="85"/>
        <v>0</v>
      </c>
      <c r="X201" s="172">
        <f t="shared" si="86"/>
        <v>0</v>
      </c>
      <c r="Y201" s="525">
        <f t="shared" si="87"/>
        <v>0</v>
      </c>
      <c r="Z201" s="524">
        <f t="shared" si="88"/>
        <v>0</v>
      </c>
      <c r="AA201" s="172">
        <f t="shared" si="89"/>
        <v>0</v>
      </c>
      <c r="AB201" s="172">
        <f t="shared" si="90"/>
        <v>0</v>
      </c>
      <c r="AC201" s="536">
        <f t="shared" si="91"/>
        <v>0</v>
      </c>
      <c r="AD201" s="535">
        <f t="shared" si="92"/>
        <v>0</v>
      </c>
    </row>
    <row r="202" spans="1:30" x14ac:dyDescent="0.2">
      <c r="A202" s="16">
        <f>+IF((G202+SUM(H202:K202))&gt;0,MAX(A$13:A201)+1,0)</f>
        <v>0</v>
      </c>
      <c r="B202" s="543"/>
      <c r="C202" s="543"/>
      <c r="D202" s="543"/>
      <c r="E202" s="543"/>
      <c r="F202" s="255">
        <f t="shared" si="77"/>
        <v>0</v>
      </c>
      <c r="G202" s="188">
        <f t="shared" si="78"/>
        <v>0</v>
      </c>
      <c r="H202" s="543"/>
      <c r="I202" s="543"/>
      <c r="J202" s="543"/>
      <c r="K202" s="543"/>
      <c r="L202" s="543"/>
      <c r="M202" s="543"/>
      <c r="N202" s="188">
        <f t="shared" si="61"/>
        <v>0</v>
      </c>
      <c r="O202" s="544"/>
      <c r="P202" s="189">
        <f t="shared" si="46"/>
        <v>0</v>
      </c>
      <c r="Q202" s="274">
        <f t="shared" si="79"/>
        <v>0</v>
      </c>
      <c r="R202" s="274">
        <f t="shared" si="80"/>
        <v>0</v>
      </c>
      <c r="S202" s="172">
        <f t="shared" si="81"/>
        <v>0</v>
      </c>
      <c r="T202" s="172">
        <f t="shared" si="82"/>
        <v>0</v>
      </c>
      <c r="U202" s="238">
        <f t="shared" si="83"/>
        <v>0</v>
      </c>
      <c r="V202" s="225">
        <f t="shared" si="84"/>
        <v>0</v>
      </c>
      <c r="W202" s="172">
        <f t="shared" si="85"/>
        <v>0</v>
      </c>
      <c r="X202" s="172">
        <f t="shared" si="86"/>
        <v>0</v>
      </c>
      <c r="Y202" s="525">
        <f t="shared" si="87"/>
        <v>0</v>
      </c>
      <c r="Z202" s="524">
        <f t="shared" si="88"/>
        <v>0</v>
      </c>
      <c r="AA202" s="172">
        <f t="shared" si="89"/>
        <v>0</v>
      </c>
      <c r="AB202" s="172">
        <f t="shared" si="90"/>
        <v>0</v>
      </c>
      <c r="AC202" s="536">
        <f t="shared" si="91"/>
        <v>0</v>
      </c>
      <c r="AD202" s="535">
        <f t="shared" si="92"/>
        <v>0</v>
      </c>
    </row>
    <row r="203" spans="1:30" x14ac:dyDescent="0.2">
      <c r="A203" s="16">
        <f>+IF((G203+SUM(H203:K203))&gt;0,MAX(A$13:A202)+1,0)</f>
        <v>0</v>
      </c>
      <c r="B203" s="543"/>
      <c r="C203" s="543"/>
      <c r="D203" s="543"/>
      <c r="E203" s="543"/>
      <c r="F203" s="255">
        <f t="shared" si="77"/>
        <v>0</v>
      </c>
      <c r="G203" s="188">
        <f t="shared" si="78"/>
        <v>0</v>
      </c>
      <c r="H203" s="543"/>
      <c r="I203" s="543"/>
      <c r="J203" s="543"/>
      <c r="K203" s="543"/>
      <c r="L203" s="543"/>
      <c r="M203" s="543"/>
      <c r="N203" s="188">
        <f t="shared" si="61"/>
        <v>0</v>
      </c>
      <c r="O203" s="544"/>
      <c r="P203" s="189">
        <f t="shared" si="46"/>
        <v>0</v>
      </c>
      <c r="Q203" s="274">
        <f t="shared" si="79"/>
        <v>0</v>
      </c>
      <c r="R203" s="274">
        <f t="shared" si="80"/>
        <v>0</v>
      </c>
      <c r="S203" s="172">
        <f t="shared" si="81"/>
        <v>0</v>
      </c>
      <c r="T203" s="172">
        <f t="shared" si="82"/>
        <v>0</v>
      </c>
      <c r="U203" s="238">
        <f t="shared" si="83"/>
        <v>0</v>
      </c>
      <c r="V203" s="225">
        <f t="shared" si="84"/>
        <v>0</v>
      </c>
      <c r="W203" s="172">
        <f t="shared" si="85"/>
        <v>0</v>
      </c>
      <c r="X203" s="172">
        <f t="shared" si="86"/>
        <v>0</v>
      </c>
      <c r="Y203" s="525">
        <f t="shared" si="87"/>
        <v>0</v>
      </c>
      <c r="Z203" s="524">
        <f t="shared" si="88"/>
        <v>0</v>
      </c>
      <c r="AA203" s="172">
        <f t="shared" si="89"/>
        <v>0</v>
      </c>
      <c r="AB203" s="172">
        <f t="shared" si="90"/>
        <v>0</v>
      </c>
      <c r="AC203" s="536">
        <f t="shared" si="91"/>
        <v>0</v>
      </c>
      <c r="AD203" s="535">
        <f t="shared" si="92"/>
        <v>0</v>
      </c>
    </row>
    <row r="204" spans="1:30" x14ac:dyDescent="0.2">
      <c r="A204" s="16">
        <f>+IF((G204+SUM(H204:K204))&gt;0,MAX(A$13:A203)+1,0)</f>
        <v>0</v>
      </c>
      <c r="B204" s="543"/>
      <c r="C204" s="543"/>
      <c r="D204" s="543"/>
      <c r="E204" s="543"/>
      <c r="F204" s="255">
        <f t="shared" si="77"/>
        <v>0</v>
      </c>
      <c r="G204" s="188">
        <f t="shared" si="78"/>
        <v>0</v>
      </c>
      <c r="H204" s="543"/>
      <c r="I204" s="543"/>
      <c r="J204" s="543"/>
      <c r="K204" s="543"/>
      <c r="L204" s="543"/>
      <c r="M204" s="543"/>
      <c r="N204" s="188">
        <f t="shared" si="61"/>
        <v>0</v>
      </c>
      <c r="O204" s="544"/>
      <c r="P204" s="189">
        <f t="shared" si="46"/>
        <v>0</v>
      </c>
      <c r="Q204" s="274">
        <f t="shared" si="79"/>
        <v>0</v>
      </c>
      <c r="R204" s="274">
        <f t="shared" si="80"/>
        <v>0</v>
      </c>
      <c r="S204" s="172">
        <f t="shared" si="81"/>
        <v>0</v>
      </c>
      <c r="T204" s="172">
        <f t="shared" si="82"/>
        <v>0</v>
      </c>
      <c r="U204" s="238">
        <f t="shared" si="83"/>
        <v>0</v>
      </c>
      <c r="V204" s="225">
        <f t="shared" si="84"/>
        <v>0</v>
      </c>
      <c r="W204" s="172">
        <f t="shared" si="85"/>
        <v>0</v>
      </c>
      <c r="X204" s="172">
        <f t="shared" si="86"/>
        <v>0</v>
      </c>
      <c r="Y204" s="525">
        <f t="shared" si="87"/>
        <v>0</v>
      </c>
      <c r="Z204" s="524">
        <f t="shared" si="88"/>
        <v>0</v>
      </c>
      <c r="AA204" s="172">
        <f t="shared" si="89"/>
        <v>0</v>
      </c>
      <c r="AB204" s="172">
        <f t="shared" si="90"/>
        <v>0</v>
      </c>
      <c r="AC204" s="536">
        <f t="shared" si="91"/>
        <v>0</v>
      </c>
      <c r="AD204" s="535">
        <f t="shared" si="92"/>
        <v>0</v>
      </c>
    </row>
    <row r="205" spans="1:30" x14ac:dyDescent="0.2">
      <c r="A205" s="16">
        <f>+IF((G205+SUM(H205:K205))&gt;0,MAX(A$13:A204)+1,0)</f>
        <v>0</v>
      </c>
      <c r="B205" s="543"/>
      <c r="C205" s="543"/>
      <c r="D205" s="543"/>
      <c r="E205" s="543"/>
      <c r="F205" s="255">
        <f t="shared" si="77"/>
        <v>0</v>
      </c>
      <c r="G205" s="188">
        <f t="shared" si="78"/>
        <v>0</v>
      </c>
      <c r="H205" s="543"/>
      <c r="I205" s="543"/>
      <c r="J205" s="543"/>
      <c r="K205" s="543"/>
      <c r="L205" s="543"/>
      <c r="M205" s="543"/>
      <c r="N205" s="188">
        <f t="shared" si="61"/>
        <v>0</v>
      </c>
      <c r="O205" s="544"/>
      <c r="P205" s="189">
        <f t="shared" si="46"/>
        <v>0</v>
      </c>
      <c r="Q205" s="274">
        <f t="shared" si="79"/>
        <v>0</v>
      </c>
      <c r="R205" s="274">
        <f t="shared" si="80"/>
        <v>0</v>
      </c>
      <c r="S205" s="172">
        <f t="shared" si="81"/>
        <v>0</v>
      </c>
      <c r="T205" s="172">
        <f t="shared" si="82"/>
        <v>0</v>
      </c>
      <c r="U205" s="238">
        <f t="shared" si="83"/>
        <v>0</v>
      </c>
      <c r="V205" s="225">
        <f t="shared" si="84"/>
        <v>0</v>
      </c>
      <c r="W205" s="172">
        <f t="shared" si="85"/>
        <v>0</v>
      </c>
      <c r="X205" s="172">
        <f t="shared" si="86"/>
        <v>0</v>
      </c>
      <c r="Y205" s="525">
        <f t="shared" si="87"/>
        <v>0</v>
      </c>
      <c r="Z205" s="524">
        <f t="shared" si="88"/>
        <v>0</v>
      </c>
      <c r="AA205" s="172">
        <f t="shared" si="89"/>
        <v>0</v>
      </c>
      <c r="AB205" s="172">
        <f t="shared" si="90"/>
        <v>0</v>
      </c>
      <c r="AC205" s="536">
        <f t="shared" si="91"/>
        <v>0</v>
      </c>
      <c r="AD205" s="535">
        <f t="shared" si="92"/>
        <v>0</v>
      </c>
    </row>
    <row r="206" spans="1:30" x14ac:dyDescent="0.2">
      <c r="A206" s="16">
        <f>+IF((G206+SUM(H206:K206))&gt;0,MAX(A$13:A205)+1,0)</f>
        <v>0</v>
      </c>
      <c r="B206" s="543"/>
      <c r="C206" s="543"/>
      <c r="D206" s="543"/>
      <c r="E206" s="543"/>
      <c r="F206" s="255">
        <f t="shared" si="77"/>
        <v>0</v>
      </c>
      <c r="G206" s="188">
        <f t="shared" si="78"/>
        <v>0</v>
      </c>
      <c r="H206" s="543"/>
      <c r="I206" s="543"/>
      <c r="J206" s="543"/>
      <c r="K206" s="543"/>
      <c r="L206" s="543"/>
      <c r="M206" s="543"/>
      <c r="N206" s="188">
        <f t="shared" si="61"/>
        <v>0</v>
      </c>
      <c r="O206" s="544"/>
      <c r="P206" s="189">
        <f t="shared" si="46"/>
        <v>0</v>
      </c>
      <c r="Q206" s="274">
        <f t="shared" si="79"/>
        <v>0</v>
      </c>
      <c r="R206" s="274">
        <f t="shared" si="80"/>
        <v>0</v>
      </c>
      <c r="S206" s="172">
        <f t="shared" si="81"/>
        <v>0</v>
      </c>
      <c r="T206" s="172">
        <f t="shared" si="82"/>
        <v>0</v>
      </c>
      <c r="U206" s="238">
        <f t="shared" si="83"/>
        <v>0</v>
      </c>
      <c r="V206" s="225">
        <f t="shared" si="84"/>
        <v>0</v>
      </c>
      <c r="W206" s="172">
        <f t="shared" si="85"/>
        <v>0</v>
      </c>
      <c r="X206" s="172">
        <f t="shared" si="86"/>
        <v>0</v>
      </c>
      <c r="Y206" s="525">
        <f t="shared" si="87"/>
        <v>0</v>
      </c>
      <c r="Z206" s="524">
        <f t="shared" si="88"/>
        <v>0</v>
      </c>
      <c r="AA206" s="172">
        <f t="shared" si="89"/>
        <v>0</v>
      </c>
      <c r="AB206" s="172">
        <f t="shared" si="90"/>
        <v>0</v>
      </c>
      <c r="AC206" s="536">
        <f t="shared" si="91"/>
        <v>0</v>
      </c>
      <c r="AD206" s="535">
        <f t="shared" si="92"/>
        <v>0</v>
      </c>
    </row>
    <row r="207" spans="1:30" x14ac:dyDescent="0.2">
      <c r="A207" s="16">
        <f>+IF((G207+SUM(H207:K207))&gt;0,MAX(A$13:A206)+1,0)</f>
        <v>0</v>
      </c>
      <c r="B207" s="543"/>
      <c r="C207" s="543"/>
      <c r="D207" s="543"/>
      <c r="E207" s="543"/>
      <c r="F207" s="255">
        <f t="shared" si="77"/>
        <v>0</v>
      </c>
      <c r="G207" s="188">
        <f t="shared" si="78"/>
        <v>0</v>
      </c>
      <c r="H207" s="543"/>
      <c r="I207" s="543"/>
      <c r="J207" s="543"/>
      <c r="K207" s="543"/>
      <c r="L207" s="543"/>
      <c r="M207" s="543"/>
      <c r="N207" s="188">
        <f t="shared" si="61"/>
        <v>0</v>
      </c>
      <c r="O207" s="544"/>
      <c r="P207" s="189">
        <f t="shared" si="46"/>
        <v>0</v>
      </c>
      <c r="Q207" s="274">
        <f t="shared" si="79"/>
        <v>0</v>
      </c>
      <c r="R207" s="274">
        <f t="shared" si="80"/>
        <v>0</v>
      </c>
      <c r="S207" s="172">
        <f t="shared" si="81"/>
        <v>0</v>
      </c>
      <c r="T207" s="172">
        <f t="shared" si="82"/>
        <v>0</v>
      </c>
      <c r="U207" s="238">
        <f t="shared" si="83"/>
        <v>0</v>
      </c>
      <c r="V207" s="225">
        <f t="shared" si="84"/>
        <v>0</v>
      </c>
      <c r="W207" s="172">
        <f t="shared" si="85"/>
        <v>0</v>
      </c>
      <c r="X207" s="172">
        <f t="shared" si="86"/>
        <v>0</v>
      </c>
      <c r="Y207" s="525">
        <f t="shared" si="87"/>
        <v>0</v>
      </c>
      <c r="Z207" s="524">
        <f t="shared" si="88"/>
        <v>0</v>
      </c>
      <c r="AA207" s="172">
        <f t="shared" si="89"/>
        <v>0</v>
      </c>
      <c r="AB207" s="172">
        <f t="shared" si="90"/>
        <v>0</v>
      </c>
      <c r="AC207" s="536">
        <f t="shared" si="91"/>
        <v>0</v>
      </c>
      <c r="AD207" s="535">
        <f t="shared" si="92"/>
        <v>0</v>
      </c>
    </row>
    <row r="208" spans="1:30" x14ac:dyDescent="0.2">
      <c r="A208" s="16">
        <f>+IF((G208+SUM(H208:K208))&gt;0,MAX(A$13:A207)+1,0)</f>
        <v>0</v>
      </c>
      <c r="B208" s="543"/>
      <c r="C208" s="543"/>
      <c r="D208" s="543"/>
      <c r="E208" s="543"/>
      <c r="F208" s="255">
        <f t="shared" si="77"/>
        <v>0</v>
      </c>
      <c r="G208" s="188">
        <f t="shared" si="78"/>
        <v>0</v>
      </c>
      <c r="H208" s="543"/>
      <c r="I208" s="543"/>
      <c r="J208" s="543"/>
      <c r="K208" s="543"/>
      <c r="L208" s="543"/>
      <c r="M208" s="543"/>
      <c r="N208" s="188">
        <f t="shared" si="61"/>
        <v>0</v>
      </c>
      <c r="O208" s="544"/>
      <c r="P208" s="189">
        <f t="shared" si="46"/>
        <v>0</v>
      </c>
      <c r="Q208" s="274">
        <f t="shared" si="79"/>
        <v>0</v>
      </c>
      <c r="R208" s="274">
        <f t="shared" si="80"/>
        <v>0</v>
      </c>
      <c r="S208" s="172">
        <f t="shared" si="81"/>
        <v>0</v>
      </c>
      <c r="T208" s="172">
        <f t="shared" si="82"/>
        <v>0</v>
      </c>
      <c r="U208" s="238">
        <f t="shared" si="83"/>
        <v>0</v>
      </c>
      <c r="V208" s="225">
        <f t="shared" si="84"/>
        <v>0</v>
      </c>
      <c r="W208" s="172">
        <f t="shared" si="85"/>
        <v>0</v>
      </c>
      <c r="X208" s="172">
        <f t="shared" si="86"/>
        <v>0</v>
      </c>
      <c r="Y208" s="525">
        <f t="shared" si="87"/>
        <v>0</v>
      </c>
      <c r="Z208" s="524">
        <f t="shared" si="88"/>
        <v>0</v>
      </c>
      <c r="AA208" s="172">
        <f t="shared" si="89"/>
        <v>0</v>
      </c>
      <c r="AB208" s="172">
        <f t="shared" si="90"/>
        <v>0</v>
      </c>
      <c r="AC208" s="536">
        <f t="shared" si="91"/>
        <v>0</v>
      </c>
      <c r="AD208" s="535">
        <f t="shared" si="92"/>
        <v>0</v>
      </c>
    </row>
    <row r="209" spans="1:30" x14ac:dyDescent="0.2">
      <c r="A209" s="16">
        <f>+IF((G209+SUM(H209:K209))&gt;0,MAX(A$13:A208)+1,0)</f>
        <v>0</v>
      </c>
      <c r="B209" s="543"/>
      <c r="C209" s="543"/>
      <c r="D209" s="543"/>
      <c r="E209" s="543"/>
      <c r="F209" s="255">
        <f t="shared" si="77"/>
        <v>0</v>
      </c>
      <c r="G209" s="188">
        <f t="shared" si="78"/>
        <v>0</v>
      </c>
      <c r="H209" s="543"/>
      <c r="I209" s="543"/>
      <c r="J209" s="543"/>
      <c r="K209" s="543"/>
      <c r="L209" s="543"/>
      <c r="M209" s="543"/>
      <c r="N209" s="188">
        <f t="shared" si="61"/>
        <v>0</v>
      </c>
      <c r="O209" s="544"/>
      <c r="P209" s="189">
        <f t="shared" si="46"/>
        <v>0</v>
      </c>
      <c r="Q209" s="274">
        <f t="shared" si="79"/>
        <v>0</v>
      </c>
      <c r="R209" s="274">
        <f t="shared" si="80"/>
        <v>0</v>
      </c>
      <c r="S209" s="172">
        <f t="shared" si="81"/>
        <v>0</v>
      </c>
      <c r="T209" s="172">
        <f t="shared" si="82"/>
        <v>0</v>
      </c>
      <c r="U209" s="238">
        <f t="shared" si="83"/>
        <v>0</v>
      </c>
      <c r="V209" s="225">
        <f t="shared" si="84"/>
        <v>0</v>
      </c>
      <c r="W209" s="172">
        <f t="shared" si="85"/>
        <v>0</v>
      </c>
      <c r="X209" s="172">
        <f t="shared" si="86"/>
        <v>0</v>
      </c>
      <c r="Y209" s="525">
        <f t="shared" si="87"/>
        <v>0</v>
      </c>
      <c r="Z209" s="524">
        <f t="shared" si="88"/>
        <v>0</v>
      </c>
      <c r="AA209" s="172">
        <f t="shared" si="89"/>
        <v>0</v>
      </c>
      <c r="AB209" s="172">
        <f t="shared" si="90"/>
        <v>0</v>
      </c>
      <c r="AC209" s="536">
        <f t="shared" si="91"/>
        <v>0</v>
      </c>
      <c r="AD209" s="535">
        <f t="shared" si="92"/>
        <v>0</v>
      </c>
    </row>
    <row r="210" spans="1:30" x14ac:dyDescent="0.2">
      <c r="A210" s="16">
        <f>+IF((G210+SUM(H210:K210))&gt;0,MAX(A$13:A209)+1,0)</f>
        <v>0</v>
      </c>
      <c r="B210" s="543"/>
      <c r="C210" s="543"/>
      <c r="D210" s="543"/>
      <c r="E210" s="543"/>
      <c r="F210" s="255">
        <f t="shared" si="77"/>
        <v>0</v>
      </c>
      <c r="G210" s="188">
        <f t="shared" si="78"/>
        <v>0</v>
      </c>
      <c r="H210" s="543"/>
      <c r="I210" s="543"/>
      <c r="J210" s="543"/>
      <c r="K210" s="543"/>
      <c r="L210" s="543"/>
      <c r="M210" s="543"/>
      <c r="N210" s="188">
        <f t="shared" si="61"/>
        <v>0</v>
      </c>
      <c r="O210" s="544"/>
      <c r="P210" s="189">
        <f t="shared" si="46"/>
        <v>0</v>
      </c>
      <c r="Q210" s="274">
        <f t="shared" si="79"/>
        <v>0</v>
      </c>
      <c r="R210" s="274">
        <f t="shared" si="80"/>
        <v>0</v>
      </c>
      <c r="S210" s="172">
        <f t="shared" si="81"/>
        <v>0</v>
      </c>
      <c r="T210" s="172">
        <f t="shared" si="82"/>
        <v>0</v>
      </c>
      <c r="U210" s="238">
        <f t="shared" si="83"/>
        <v>0</v>
      </c>
      <c r="V210" s="225">
        <f t="shared" si="84"/>
        <v>0</v>
      </c>
      <c r="W210" s="172">
        <f t="shared" si="85"/>
        <v>0</v>
      </c>
      <c r="X210" s="172">
        <f t="shared" si="86"/>
        <v>0</v>
      </c>
      <c r="Y210" s="525">
        <f t="shared" si="87"/>
        <v>0</v>
      </c>
      <c r="Z210" s="524">
        <f t="shared" si="88"/>
        <v>0</v>
      </c>
      <c r="AA210" s="172">
        <f t="shared" si="89"/>
        <v>0</v>
      </c>
      <c r="AB210" s="172">
        <f t="shared" si="90"/>
        <v>0</v>
      </c>
      <c r="AC210" s="536">
        <f t="shared" si="91"/>
        <v>0</v>
      </c>
      <c r="AD210" s="535">
        <f t="shared" si="92"/>
        <v>0</v>
      </c>
    </row>
    <row r="211" spans="1:30" x14ac:dyDescent="0.2">
      <c r="A211" s="16">
        <f>+IF((G211+SUM(H211:K211))&gt;0,MAX(A$13:A210)+1,0)</f>
        <v>0</v>
      </c>
      <c r="B211" s="543"/>
      <c r="C211" s="543"/>
      <c r="D211" s="543"/>
      <c r="E211" s="543"/>
      <c r="F211" s="255">
        <f t="shared" si="77"/>
        <v>0</v>
      </c>
      <c r="G211" s="188">
        <f t="shared" si="78"/>
        <v>0</v>
      </c>
      <c r="H211" s="543"/>
      <c r="I211" s="543"/>
      <c r="J211" s="543"/>
      <c r="K211" s="543"/>
      <c r="L211" s="543"/>
      <c r="M211" s="543"/>
      <c r="N211" s="188">
        <f t="shared" si="61"/>
        <v>0</v>
      </c>
      <c r="O211" s="544"/>
      <c r="P211" s="189">
        <f t="shared" si="46"/>
        <v>0</v>
      </c>
      <c r="Q211" s="274">
        <f t="shared" si="79"/>
        <v>0</v>
      </c>
      <c r="R211" s="274">
        <f t="shared" si="80"/>
        <v>0</v>
      </c>
      <c r="S211" s="172">
        <f t="shared" si="81"/>
        <v>0</v>
      </c>
      <c r="T211" s="172">
        <f t="shared" si="82"/>
        <v>0</v>
      </c>
      <c r="U211" s="238">
        <f t="shared" si="83"/>
        <v>0</v>
      </c>
      <c r="V211" s="225">
        <f t="shared" si="84"/>
        <v>0</v>
      </c>
      <c r="W211" s="172">
        <f t="shared" si="85"/>
        <v>0</v>
      </c>
      <c r="X211" s="172">
        <f t="shared" si="86"/>
        <v>0</v>
      </c>
      <c r="Y211" s="525">
        <f t="shared" si="87"/>
        <v>0</v>
      </c>
      <c r="Z211" s="524">
        <f t="shared" si="88"/>
        <v>0</v>
      </c>
      <c r="AA211" s="172">
        <f t="shared" si="89"/>
        <v>0</v>
      </c>
      <c r="AB211" s="172">
        <f t="shared" si="90"/>
        <v>0</v>
      </c>
      <c r="AC211" s="536">
        <f t="shared" si="91"/>
        <v>0</v>
      </c>
      <c r="AD211" s="535">
        <f t="shared" si="92"/>
        <v>0</v>
      </c>
    </row>
    <row r="212" spans="1:30" x14ac:dyDescent="0.2">
      <c r="A212" s="16">
        <f>+IF((G212+SUM(H212:K212))&gt;0,MAX(A$13:A211)+1,0)</f>
        <v>0</v>
      </c>
      <c r="B212" s="543"/>
      <c r="C212" s="543"/>
      <c r="D212" s="543"/>
      <c r="E212" s="543"/>
      <c r="F212" s="255">
        <f t="shared" si="77"/>
        <v>0</v>
      </c>
      <c r="G212" s="188">
        <f t="shared" si="78"/>
        <v>0</v>
      </c>
      <c r="H212" s="543"/>
      <c r="I212" s="543"/>
      <c r="J212" s="543"/>
      <c r="K212" s="543"/>
      <c r="L212" s="543"/>
      <c r="M212" s="543"/>
      <c r="N212" s="188">
        <f t="shared" si="61"/>
        <v>0</v>
      </c>
      <c r="O212" s="544"/>
      <c r="P212" s="189">
        <f t="shared" si="46"/>
        <v>0</v>
      </c>
      <c r="Q212" s="274">
        <f t="shared" si="79"/>
        <v>0</v>
      </c>
      <c r="R212" s="274">
        <f t="shared" si="80"/>
        <v>0</v>
      </c>
      <c r="S212" s="172">
        <f t="shared" si="81"/>
        <v>0</v>
      </c>
      <c r="T212" s="172">
        <f t="shared" si="82"/>
        <v>0</v>
      </c>
      <c r="U212" s="238">
        <f t="shared" si="83"/>
        <v>0</v>
      </c>
      <c r="V212" s="225">
        <f t="shared" si="84"/>
        <v>0</v>
      </c>
      <c r="W212" s="172">
        <f t="shared" si="85"/>
        <v>0</v>
      </c>
      <c r="X212" s="172">
        <f t="shared" si="86"/>
        <v>0</v>
      </c>
      <c r="Y212" s="525">
        <f t="shared" si="87"/>
        <v>0</v>
      </c>
      <c r="Z212" s="524">
        <f t="shared" si="88"/>
        <v>0</v>
      </c>
      <c r="AA212" s="172">
        <f t="shared" si="89"/>
        <v>0</v>
      </c>
      <c r="AB212" s="172">
        <f t="shared" si="90"/>
        <v>0</v>
      </c>
      <c r="AC212" s="536">
        <f t="shared" si="91"/>
        <v>0</v>
      </c>
      <c r="AD212" s="535">
        <f t="shared" si="92"/>
        <v>0</v>
      </c>
    </row>
    <row r="213" spans="1:30" x14ac:dyDescent="0.2">
      <c r="A213" s="16">
        <f>+IF((G213+SUM(H213:K213))&gt;0,MAX(A$13:A212)+1,0)</f>
        <v>0</v>
      </c>
      <c r="B213" s="543"/>
      <c r="C213" s="543"/>
      <c r="D213" s="543"/>
      <c r="E213" s="543"/>
      <c r="F213" s="255">
        <f t="shared" si="77"/>
        <v>0</v>
      </c>
      <c r="G213" s="188">
        <f t="shared" si="78"/>
        <v>0</v>
      </c>
      <c r="H213" s="543"/>
      <c r="I213" s="543"/>
      <c r="J213" s="543"/>
      <c r="K213" s="543"/>
      <c r="L213" s="543"/>
      <c r="M213" s="543"/>
      <c r="N213" s="188">
        <f t="shared" si="61"/>
        <v>0</v>
      </c>
      <c r="O213" s="544"/>
      <c r="P213" s="189">
        <f t="shared" si="46"/>
        <v>0</v>
      </c>
      <c r="Q213" s="274">
        <f t="shared" si="79"/>
        <v>0</v>
      </c>
      <c r="R213" s="274">
        <f t="shared" si="80"/>
        <v>0</v>
      </c>
      <c r="S213" s="172">
        <f t="shared" si="81"/>
        <v>0</v>
      </c>
      <c r="T213" s="172">
        <f t="shared" si="82"/>
        <v>0</v>
      </c>
      <c r="U213" s="238">
        <f t="shared" si="83"/>
        <v>0</v>
      </c>
      <c r="V213" s="225">
        <f t="shared" si="84"/>
        <v>0</v>
      </c>
      <c r="W213" s="172">
        <f t="shared" si="85"/>
        <v>0</v>
      </c>
      <c r="X213" s="172">
        <f t="shared" si="86"/>
        <v>0</v>
      </c>
      <c r="Y213" s="525">
        <f t="shared" si="87"/>
        <v>0</v>
      </c>
      <c r="Z213" s="524">
        <f t="shared" si="88"/>
        <v>0</v>
      </c>
      <c r="AA213" s="172">
        <f t="shared" si="89"/>
        <v>0</v>
      </c>
      <c r="AB213" s="172">
        <f t="shared" si="90"/>
        <v>0</v>
      </c>
      <c r="AC213" s="536">
        <f t="shared" si="91"/>
        <v>0</v>
      </c>
      <c r="AD213" s="535">
        <f t="shared" si="92"/>
        <v>0</v>
      </c>
    </row>
    <row r="214" spans="1:30" x14ac:dyDescent="0.2">
      <c r="A214" s="16">
        <f>+IF((G214+SUM(H214:K214))&gt;0,MAX(A$13:A213)+1,0)</f>
        <v>0</v>
      </c>
      <c r="B214" s="543"/>
      <c r="C214" s="543"/>
      <c r="D214" s="543"/>
      <c r="E214" s="543"/>
      <c r="F214" s="255">
        <f t="shared" si="77"/>
        <v>0</v>
      </c>
      <c r="G214" s="188">
        <f t="shared" si="78"/>
        <v>0</v>
      </c>
      <c r="H214" s="543"/>
      <c r="I214" s="543"/>
      <c r="J214" s="543"/>
      <c r="K214" s="543"/>
      <c r="L214" s="543"/>
      <c r="M214" s="543"/>
      <c r="N214" s="188">
        <f t="shared" si="61"/>
        <v>0</v>
      </c>
      <c r="O214" s="544"/>
      <c r="P214" s="189">
        <f t="shared" si="46"/>
        <v>0</v>
      </c>
      <c r="Q214" s="274">
        <f t="shared" si="79"/>
        <v>0</v>
      </c>
      <c r="R214" s="274">
        <f t="shared" si="80"/>
        <v>0</v>
      </c>
      <c r="S214" s="172">
        <f t="shared" si="81"/>
        <v>0</v>
      </c>
      <c r="T214" s="172">
        <f t="shared" si="82"/>
        <v>0</v>
      </c>
      <c r="U214" s="238">
        <f t="shared" si="83"/>
        <v>0</v>
      </c>
      <c r="V214" s="225">
        <f t="shared" si="84"/>
        <v>0</v>
      </c>
      <c r="W214" s="172">
        <f t="shared" si="85"/>
        <v>0</v>
      </c>
      <c r="X214" s="172">
        <f t="shared" si="86"/>
        <v>0</v>
      </c>
      <c r="Y214" s="525">
        <f t="shared" si="87"/>
        <v>0</v>
      </c>
      <c r="Z214" s="524">
        <f t="shared" si="88"/>
        <v>0</v>
      </c>
      <c r="AA214" s="172">
        <f t="shared" si="89"/>
        <v>0</v>
      </c>
      <c r="AB214" s="172">
        <f t="shared" si="90"/>
        <v>0</v>
      </c>
      <c r="AC214" s="536">
        <f t="shared" si="91"/>
        <v>0</v>
      </c>
      <c r="AD214" s="535">
        <f t="shared" si="92"/>
        <v>0</v>
      </c>
    </row>
    <row r="215" spans="1:30" x14ac:dyDescent="0.2">
      <c r="A215" s="16">
        <f>+IF((G215+SUM(H215:K215))&gt;0,MAX(A$13:A214)+1,0)</f>
        <v>0</v>
      </c>
      <c r="B215" s="543"/>
      <c r="C215" s="543"/>
      <c r="D215" s="543"/>
      <c r="E215" s="543"/>
      <c r="F215" s="255">
        <f t="shared" si="77"/>
        <v>0</v>
      </c>
      <c r="G215" s="188">
        <f t="shared" si="78"/>
        <v>0</v>
      </c>
      <c r="H215" s="543"/>
      <c r="I215" s="543"/>
      <c r="J215" s="543"/>
      <c r="K215" s="543"/>
      <c r="L215" s="543"/>
      <c r="M215" s="543"/>
      <c r="N215" s="188">
        <f t="shared" si="61"/>
        <v>0</v>
      </c>
      <c r="O215" s="544"/>
      <c r="P215" s="189">
        <f t="shared" si="46"/>
        <v>0</v>
      </c>
      <c r="Q215" s="274">
        <f t="shared" si="79"/>
        <v>0</v>
      </c>
      <c r="R215" s="274">
        <f t="shared" si="80"/>
        <v>0</v>
      </c>
      <c r="S215" s="172">
        <f t="shared" si="81"/>
        <v>0</v>
      </c>
      <c r="T215" s="172">
        <f t="shared" si="82"/>
        <v>0</v>
      </c>
      <c r="U215" s="238">
        <f t="shared" si="83"/>
        <v>0</v>
      </c>
      <c r="V215" s="225">
        <f t="shared" si="84"/>
        <v>0</v>
      </c>
      <c r="W215" s="172">
        <f t="shared" si="85"/>
        <v>0</v>
      </c>
      <c r="X215" s="172">
        <f t="shared" si="86"/>
        <v>0</v>
      </c>
      <c r="Y215" s="525">
        <f t="shared" si="87"/>
        <v>0</v>
      </c>
      <c r="Z215" s="524">
        <f t="shared" si="88"/>
        <v>0</v>
      </c>
      <c r="AA215" s="172">
        <f t="shared" si="89"/>
        <v>0</v>
      </c>
      <c r="AB215" s="172">
        <f t="shared" si="90"/>
        <v>0</v>
      </c>
      <c r="AC215" s="536">
        <f t="shared" si="91"/>
        <v>0</v>
      </c>
      <c r="AD215" s="535">
        <f t="shared" si="92"/>
        <v>0</v>
      </c>
    </row>
    <row r="216" spans="1:30" x14ac:dyDescent="0.2">
      <c r="A216" s="16">
        <f>+IF((G216+SUM(H216:K216))&gt;0,MAX(A$13:A215)+1,0)</f>
        <v>0</v>
      </c>
      <c r="B216" s="543"/>
      <c r="C216" s="543"/>
      <c r="D216" s="543"/>
      <c r="E216" s="543"/>
      <c r="F216" s="255">
        <f t="shared" si="77"/>
        <v>0</v>
      </c>
      <c r="G216" s="188">
        <f t="shared" si="78"/>
        <v>0</v>
      </c>
      <c r="H216" s="543"/>
      <c r="I216" s="543"/>
      <c r="J216" s="543"/>
      <c r="K216" s="543"/>
      <c r="L216" s="543"/>
      <c r="M216" s="543"/>
      <c r="N216" s="188">
        <f t="shared" si="61"/>
        <v>0</v>
      </c>
      <c r="O216" s="544"/>
      <c r="P216" s="189">
        <f t="shared" si="46"/>
        <v>0</v>
      </c>
      <c r="Q216" s="274">
        <f t="shared" si="79"/>
        <v>0</v>
      </c>
      <c r="R216" s="274">
        <f t="shared" si="80"/>
        <v>0</v>
      </c>
      <c r="S216" s="172">
        <f t="shared" si="81"/>
        <v>0</v>
      </c>
      <c r="T216" s="172">
        <f t="shared" si="82"/>
        <v>0</v>
      </c>
      <c r="U216" s="238">
        <f t="shared" si="83"/>
        <v>0</v>
      </c>
      <c r="V216" s="225">
        <f t="shared" si="84"/>
        <v>0</v>
      </c>
      <c r="W216" s="172">
        <f t="shared" si="85"/>
        <v>0</v>
      </c>
      <c r="X216" s="172">
        <f t="shared" si="86"/>
        <v>0</v>
      </c>
      <c r="Y216" s="525">
        <f t="shared" si="87"/>
        <v>0</v>
      </c>
      <c r="Z216" s="524">
        <f t="shared" si="88"/>
        <v>0</v>
      </c>
      <c r="AA216" s="172">
        <f t="shared" si="89"/>
        <v>0</v>
      </c>
      <c r="AB216" s="172">
        <f t="shared" si="90"/>
        <v>0</v>
      </c>
      <c r="AC216" s="536">
        <f t="shared" si="91"/>
        <v>0</v>
      </c>
      <c r="AD216" s="535">
        <f t="shared" si="92"/>
        <v>0</v>
      </c>
    </row>
    <row r="217" spans="1:30" x14ac:dyDescent="0.2">
      <c r="A217" s="16">
        <f>+IF((G217+SUM(H217:K217))&gt;0,MAX(A$13:A216)+1,0)</f>
        <v>0</v>
      </c>
      <c r="B217" s="543"/>
      <c r="C217" s="543"/>
      <c r="D217" s="543"/>
      <c r="E217" s="543"/>
      <c r="F217" s="255">
        <f t="shared" si="77"/>
        <v>0</v>
      </c>
      <c r="G217" s="188">
        <f t="shared" si="78"/>
        <v>0</v>
      </c>
      <c r="H217" s="543"/>
      <c r="I217" s="543"/>
      <c r="J217" s="543"/>
      <c r="K217" s="543"/>
      <c r="L217" s="543"/>
      <c r="M217" s="543"/>
      <c r="N217" s="188">
        <f t="shared" si="61"/>
        <v>0</v>
      </c>
      <c r="O217" s="544"/>
      <c r="P217" s="189">
        <f t="shared" si="46"/>
        <v>0</v>
      </c>
      <c r="Q217" s="274">
        <f t="shared" si="79"/>
        <v>0</v>
      </c>
      <c r="R217" s="274">
        <f t="shared" si="80"/>
        <v>0</v>
      </c>
      <c r="S217" s="172">
        <f t="shared" si="81"/>
        <v>0</v>
      </c>
      <c r="T217" s="172">
        <f t="shared" si="82"/>
        <v>0</v>
      </c>
      <c r="U217" s="238">
        <f t="shared" si="83"/>
        <v>0</v>
      </c>
      <c r="V217" s="225">
        <f t="shared" si="84"/>
        <v>0</v>
      </c>
      <c r="W217" s="172">
        <f t="shared" si="85"/>
        <v>0</v>
      </c>
      <c r="X217" s="172">
        <f t="shared" si="86"/>
        <v>0</v>
      </c>
      <c r="Y217" s="525">
        <f t="shared" si="87"/>
        <v>0</v>
      </c>
      <c r="Z217" s="524">
        <f t="shared" si="88"/>
        <v>0</v>
      </c>
      <c r="AA217" s="172">
        <f t="shared" si="89"/>
        <v>0</v>
      </c>
      <c r="AB217" s="172">
        <f t="shared" si="90"/>
        <v>0</v>
      </c>
      <c r="AC217" s="536">
        <f t="shared" si="91"/>
        <v>0</v>
      </c>
      <c r="AD217" s="535">
        <f t="shared" si="92"/>
        <v>0</v>
      </c>
    </row>
    <row r="218" spans="1:30" x14ac:dyDescent="0.2">
      <c r="A218" s="16">
        <f>+IF((G218+SUM(H218:K218))&gt;0,MAX(A$13:A217)+1,0)</f>
        <v>0</v>
      </c>
      <c r="B218" s="543"/>
      <c r="C218" s="543"/>
      <c r="D218" s="543"/>
      <c r="E218" s="543"/>
      <c r="F218" s="255">
        <f t="shared" si="77"/>
        <v>0</v>
      </c>
      <c r="G218" s="188">
        <f t="shared" si="78"/>
        <v>0</v>
      </c>
      <c r="H218" s="543"/>
      <c r="I218" s="543"/>
      <c r="J218" s="543"/>
      <c r="K218" s="543"/>
      <c r="L218" s="543"/>
      <c r="M218" s="543"/>
      <c r="N218" s="188">
        <f t="shared" si="61"/>
        <v>0</v>
      </c>
      <c r="O218" s="544"/>
      <c r="P218" s="189">
        <f t="shared" si="46"/>
        <v>0</v>
      </c>
      <c r="Q218" s="274">
        <f t="shared" si="79"/>
        <v>0</v>
      </c>
      <c r="R218" s="274">
        <f t="shared" si="80"/>
        <v>0</v>
      </c>
      <c r="S218" s="172">
        <f t="shared" si="81"/>
        <v>0</v>
      </c>
      <c r="T218" s="172">
        <f t="shared" si="82"/>
        <v>0</v>
      </c>
      <c r="U218" s="238">
        <f t="shared" si="83"/>
        <v>0</v>
      </c>
      <c r="V218" s="225">
        <f t="shared" si="84"/>
        <v>0</v>
      </c>
      <c r="W218" s="172">
        <f t="shared" si="85"/>
        <v>0</v>
      </c>
      <c r="X218" s="172">
        <f t="shared" si="86"/>
        <v>0</v>
      </c>
      <c r="Y218" s="525">
        <f t="shared" si="87"/>
        <v>0</v>
      </c>
      <c r="Z218" s="524">
        <f t="shared" si="88"/>
        <v>0</v>
      </c>
      <c r="AA218" s="172">
        <f t="shared" si="89"/>
        <v>0</v>
      </c>
      <c r="AB218" s="172">
        <f t="shared" si="90"/>
        <v>0</v>
      </c>
      <c r="AC218" s="536">
        <f t="shared" si="91"/>
        <v>0</v>
      </c>
      <c r="AD218" s="535">
        <f t="shared" si="92"/>
        <v>0</v>
      </c>
    </row>
    <row r="219" spans="1:30" x14ac:dyDescent="0.2">
      <c r="A219" s="16">
        <f>+IF((G219+SUM(H219:K219))&gt;0,MAX(A$13:A218)+1,0)</f>
        <v>0</v>
      </c>
      <c r="B219" s="543"/>
      <c r="C219" s="543"/>
      <c r="D219" s="543"/>
      <c r="E219" s="543"/>
      <c r="F219" s="255">
        <f t="shared" si="77"/>
        <v>0</v>
      </c>
      <c r="G219" s="188">
        <f t="shared" si="78"/>
        <v>0</v>
      </c>
      <c r="H219" s="543"/>
      <c r="I219" s="543"/>
      <c r="J219" s="543"/>
      <c r="K219" s="543"/>
      <c r="L219" s="543"/>
      <c r="M219" s="543"/>
      <c r="N219" s="188">
        <f t="shared" si="61"/>
        <v>0</v>
      </c>
      <c r="O219" s="544"/>
      <c r="P219" s="189">
        <f t="shared" si="46"/>
        <v>0</v>
      </c>
      <c r="Q219" s="274">
        <f t="shared" si="79"/>
        <v>0</v>
      </c>
      <c r="R219" s="274">
        <f t="shared" si="80"/>
        <v>0</v>
      </c>
      <c r="S219" s="172">
        <f t="shared" si="81"/>
        <v>0</v>
      </c>
      <c r="T219" s="172">
        <f t="shared" si="82"/>
        <v>0</v>
      </c>
      <c r="U219" s="238">
        <f t="shared" si="83"/>
        <v>0</v>
      </c>
      <c r="V219" s="225">
        <f t="shared" si="84"/>
        <v>0</v>
      </c>
      <c r="W219" s="172">
        <f t="shared" si="85"/>
        <v>0</v>
      </c>
      <c r="X219" s="172">
        <f t="shared" si="86"/>
        <v>0</v>
      </c>
      <c r="Y219" s="525">
        <f t="shared" si="87"/>
        <v>0</v>
      </c>
      <c r="Z219" s="524">
        <f t="shared" si="88"/>
        <v>0</v>
      </c>
      <c r="AA219" s="172">
        <f t="shared" si="89"/>
        <v>0</v>
      </c>
      <c r="AB219" s="172">
        <f t="shared" si="90"/>
        <v>0</v>
      </c>
      <c r="AC219" s="536">
        <f t="shared" si="91"/>
        <v>0</v>
      </c>
      <c r="AD219" s="535">
        <f t="shared" si="92"/>
        <v>0</v>
      </c>
    </row>
    <row r="220" spans="1:30" x14ac:dyDescent="0.2">
      <c r="A220" s="16">
        <f>+IF((G220+SUM(H220:K220))&gt;0,MAX(A$13:A219)+1,0)</f>
        <v>0</v>
      </c>
      <c r="B220" s="543"/>
      <c r="C220" s="543"/>
      <c r="D220" s="543"/>
      <c r="E220" s="543"/>
      <c r="F220" s="255">
        <f t="shared" si="77"/>
        <v>0</v>
      </c>
      <c r="G220" s="188">
        <f t="shared" si="78"/>
        <v>0</v>
      </c>
      <c r="H220" s="543"/>
      <c r="I220" s="543"/>
      <c r="J220" s="543"/>
      <c r="K220" s="543"/>
      <c r="L220" s="543"/>
      <c r="M220" s="543"/>
      <c r="N220" s="188">
        <f t="shared" si="61"/>
        <v>0</v>
      </c>
      <c r="O220" s="544"/>
      <c r="P220" s="189">
        <f t="shared" si="46"/>
        <v>0</v>
      </c>
      <c r="Q220" s="274">
        <f t="shared" si="79"/>
        <v>0</v>
      </c>
      <c r="R220" s="274">
        <f t="shared" si="80"/>
        <v>0</v>
      </c>
      <c r="S220" s="172">
        <f t="shared" si="81"/>
        <v>0</v>
      </c>
      <c r="T220" s="172">
        <f t="shared" si="82"/>
        <v>0</v>
      </c>
      <c r="U220" s="238">
        <f t="shared" si="83"/>
        <v>0</v>
      </c>
      <c r="V220" s="225">
        <f t="shared" si="84"/>
        <v>0</v>
      </c>
      <c r="W220" s="172">
        <f t="shared" si="85"/>
        <v>0</v>
      </c>
      <c r="X220" s="172">
        <f t="shared" si="86"/>
        <v>0</v>
      </c>
      <c r="Y220" s="525">
        <f t="shared" si="87"/>
        <v>0</v>
      </c>
      <c r="Z220" s="524">
        <f t="shared" si="88"/>
        <v>0</v>
      </c>
      <c r="AA220" s="172">
        <f t="shared" si="89"/>
        <v>0</v>
      </c>
      <c r="AB220" s="172">
        <f t="shared" si="90"/>
        <v>0</v>
      </c>
      <c r="AC220" s="536">
        <f t="shared" si="91"/>
        <v>0</v>
      </c>
      <c r="AD220" s="535">
        <f t="shared" si="92"/>
        <v>0</v>
      </c>
    </row>
    <row r="221" spans="1:30" x14ac:dyDescent="0.2">
      <c r="A221" s="16">
        <f>+IF((G221+SUM(H221:K221))&gt;0,MAX(A$13:A220)+1,0)</f>
        <v>0</v>
      </c>
      <c r="B221" s="543"/>
      <c r="C221" s="543"/>
      <c r="D221" s="543"/>
      <c r="E221" s="543"/>
      <c r="F221" s="255">
        <f t="shared" si="77"/>
        <v>0</v>
      </c>
      <c r="G221" s="188">
        <f t="shared" si="78"/>
        <v>0</v>
      </c>
      <c r="H221" s="543"/>
      <c r="I221" s="543"/>
      <c r="J221" s="543"/>
      <c r="K221" s="543"/>
      <c r="L221" s="543"/>
      <c r="M221" s="543"/>
      <c r="N221" s="188">
        <f t="shared" si="61"/>
        <v>0</v>
      </c>
      <c r="O221" s="544"/>
      <c r="P221" s="189">
        <f t="shared" si="46"/>
        <v>0</v>
      </c>
      <c r="Q221" s="274">
        <f t="shared" si="79"/>
        <v>0</v>
      </c>
      <c r="R221" s="274">
        <f t="shared" si="80"/>
        <v>0</v>
      </c>
      <c r="S221" s="172">
        <f t="shared" si="81"/>
        <v>0</v>
      </c>
      <c r="T221" s="172">
        <f t="shared" si="82"/>
        <v>0</v>
      </c>
      <c r="U221" s="238">
        <f t="shared" si="83"/>
        <v>0</v>
      </c>
      <c r="V221" s="225">
        <f t="shared" si="84"/>
        <v>0</v>
      </c>
      <c r="W221" s="172">
        <f t="shared" si="85"/>
        <v>0</v>
      </c>
      <c r="X221" s="172">
        <f t="shared" si="86"/>
        <v>0</v>
      </c>
      <c r="Y221" s="525">
        <f t="shared" si="87"/>
        <v>0</v>
      </c>
      <c r="Z221" s="524">
        <f t="shared" si="88"/>
        <v>0</v>
      </c>
      <c r="AA221" s="172">
        <f t="shared" si="89"/>
        <v>0</v>
      </c>
      <c r="AB221" s="172">
        <f t="shared" si="90"/>
        <v>0</v>
      </c>
      <c r="AC221" s="536">
        <f t="shared" si="91"/>
        <v>0</v>
      </c>
      <c r="AD221" s="535">
        <f t="shared" si="92"/>
        <v>0</v>
      </c>
    </row>
    <row r="222" spans="1:30" x14ac:dyDescent="0.2">
      <c r="A222" s="16">
        <f>+IF((G222+SUM(H222:K222))&gt;0,MAX(A$13:A221)+1,0)</f>
        <v>0</v>
      </c>
      <c r="B222" s="543"/>
      <c r="C222" s="543"/>
      <c r="D222" s="543"/>
      <c r="E222" s="543"/>
      <c r="F222" s="255">
        <f t="shared" si="77"/>
        <v>0</v>
      </c>
      <c r="G222" s="188">
        <f t="shared" si="78"/>
        <v>0</v>
      </c>
      <c r="H222" s="543"/>
      <c r="I222" s="543"/>
      <c r="J222" s="543"/>
      <c r="K222" s="543"/>
      <c r="L222" s="543"/>
      <c r="M222" s="543"/>
      <c r="N222" s="188">
        <f t="shared" si="61"/>
        <v>0</v>
      </c>
      <c r="O222" s="544"/>
      <c r="P222" s="189">
        <f t="shared" si="46"/>
        <v>0</v>
      </c>
      <c r="Q222" s="274">
        <f t="shared" si="79"/>
        <v>0</v>
      </c>
      <c r="R222" s="274">
        <f t="shared" si="80"/>
        <v>0</v>
      </c>
      <c r="S222" s="172">
        <f t="shared" si="81"/>
        <v>0</v>
      </c>
      <c r="T222" s="172">
        <f t="shared" si="82"/>
        <v>0</v>
      </c>
      <c r="U222" s="238">
        <f t="shared" si="83"/>
        <v>0</v>
      </c>
      <c r="V222" s="225">
        <f t="shared" si="84"/>
        <v>0</v>
      </c>
      <c r="W222" s="172">
        <f t="shared" si="85"/>
        <v>0</v>
      </c>
      <c r="X222" s="172">
        <f t="shared" si="86"/>
        <v>0</v>
      </c>
      <c r="Y222" s="525">
        <f t="shared" si="87"/>
        <v>0</v>
      </c>
      <c r="Z222" s="524">
        <f t="shared" si="88"/>
        <v>0</v>
      </c>
      <c r="AA222" s="172">
        <f t="shared" si="89"/>
        <v>0</v>
      </c>
      <c r="AB222" s="172">
        <f t="shared" si="90"/>
        <v>0</v>
      </c>
      <c r="AC222" s="536">
        <f t="shared" si="91"/>
        <v>0</v>
      </c>
      <c r="AD222" s="535">
        <f t="shared" si="92"/>
        <v>0</v>
      </c>
    </row>
    <row r="223" spans="1:30" x14ac:dyDescent="0.2">
      <c r="A223" s="16">
        <f>+IF((G223+SUM(H223:K223))&gt;0,MAX(A$13:A222)+1,0)</f>
        <v>0</v>
      </c>
      <c r="B223" s="543"/>
      <c r="C223" s="543"/>
      <c r="D223" s="543"/>
      <c r="E223" s="543"/>
      <c r="F223" s="255">
        <f t="shared" si="77"/>
        <v>0</v>
      </c>
      <c r="G223" s="188">
        <f t="shared" si="78"/>
        <v>0</v>
      </c>
      <c r="H223" s="543"/>
      <c r="I223" s="543"/>
      <c r="J223" s="543"/>
      <c r="K223" s="543"/>
      <c r="L223" s="543"/>
      <c r="M223" s="543"/>
      <c r="N223" s="188">
        <f t="shared" si="61"/>
        <v>0</v>
      </c>
      <c r="O223" s="544"/>
      <c r="P223" s="189">
        <f t="shared" si="46"/>
        <v>0</v>
      </c>
      <c r="Q223" s="274">
        <f t="shared" si="79"/>
        <v>0</v>
      </c>
      <c r="R223" s="274">
        <f t="shared" si="80"/>
        <v>0</v>
      </c>
      <c r="S223" s="172">
        <f t="shared" si="81"/>
        <v>0</v>
      </c>
      <c r="T223" s="172">
        <f t="shared" si="82"/>
        <v>0</v>
      </c>
      <c r="U223" s="238">
        <f t="shared" si="83"/>
        <v>0</v>
      </c>
      <c r="V223" s="225">
        <f t="shared" si="84"/>
        <v>0</v>
      </c>
      <c r="W223" s="172">
        <f t="shared" si="85"/>
        <v>0</v>
      </c>
      <c r="X223" s="172">
        <f t="shared" si="86"/>
        <v>0</v>
      </c>
      <c r="Y223" s="525">
        <f t="shared" si="87"/>
        <v>0</v>
      </c>
      <c r="Z223" s="524">
        <f t="shared" si="88"/>
        <v>0</v>
      </c>
      <c r="AA223" s="172">
        <f t="shared" si="89"/>
        <v>0</v>
      </c>
      <c r="AB223" s="172">
        <f t="shared" si="90"/>
        <v>0</v>
      </c>
      <c r="AC223" s="536">
        <f t="shared" si="91"/>
        <v>0</v>
      </c>
      <c r="AD223" s="535">
        <f t="shared" si="92"/>
        <v>0</v>
      </c>
    </row>
    <row r="224" spans="1:30" x14ac:dyDescent="0.2">
      <c r="A224" s="16">
        <f>+IF((G224+SUM(H224:K224))&gt;0,MAX(A$13:A223)+1,0)</f>
        <v>0</v>
      </c>
      <c r="B224" s="543"/>
      <c r="C224" s="543"/>
      <c r="D224" s="543"/>
      <c r="E224" s="543"/>
      <c r="F224" s="255">
        <f t="shared" si="77"/>
        <v>0</v>
      </c>
      <c r="G224" s="188">
        <f t="shared" si="78"/>
        <v>0</v>
      </c>
      <c r="H224" s="543"/>
      <c r="I224" s="543"/>
      <c r="J224" s="543"/>
      <c r="K224" s="543"/>
      <c r="L224" s="543"/>
      <c r="M224" s="543"/>
      <c r="N224" s="188">
        <f t="shared" si="61"/>
        <v>0</v>
      </c>
      <c r="O224" s="544"/>
      <c r="P224" s="189">
        <f t="shared" si="46"/>
        <v>0</v>
      </c>
      <c r="Q224" s="274">
        <f t="shared" si="79"/>
        <v>0</v>
      </c>
      <c r="R224" s="274">
        <f t="shared" si="80"/>
        <v>0</v>
      </c>
      <c r="S224" s="172">
        <f t="shared" si="81"/>
        <v>0</v>
      </c>
      <c r="T224" s="172">
        <f t="shared" si="82"/>
        <v>0</v>
      </c>
      <c r="U224" s="238">
        <f t="shared" si="83"/>
        <v>0</v>
      </c>
      <c r="V224" s="225">
        <f t="shared" si="84"/>
        <v>0</v>
      </c>
      <c r="W224" s="172">
        <f t="shared" si="85"/>
        <v>0</v>
      </c>
      <c r="X224" s="172">
        <f t="shared" si="86"/>
        <v>0</v>
      </c>
      <c r="Y224" s="525">
        <f t="shared" si="87"/>
        <v>0</v>
      </c>
      <c r="Z224" s="524">
        <f t="shared" si="88"/>
        <v>0</v>
      </c>
      <c r="AA224" s="172">
        <f t="shared" si="89"/>
        <v>0</v>
      </c>
      <c r="AB224" s="172">
        <f t="shared" si="90"/>
        <v>0</v>
      </c>
      <c r="AC224" s="536">
        <f t="shared" si="91"/>
        <v>0</v>
      </c>
      <c r="AD224" s="535">
        <f t="shared" si="92"/>
        <v>0</v>
      </c>
    </row>
    <row r="225" spans="1:30" x14ac:dyDescent="0.2">
      <c r="A225" s="16">
        <f>+IF((G225+SUM(H225:K225))&gt;0,MAX(A$13:A224)+1,0)</f>
        <v>0</v>
      </c>
      <c r="B225" s="543"/>
      <c r="C225" s="543"/>
      <c r="D225" s="543"/>
      <c r="E225" s="543"/>
      <c r="F225" s="255">
        <f t="shared" si="77"/>
        <v>0</v>
      </c>
      <c r="G225" s="188">
        <f t="shared" si="78"/>
        <v>0</v>
      </c>
      <c r="H225" s="543"/>
      <c r="I225" s="543"/>
      <c r="J225" s="543"/>
      <c r="K225" s="543"/>
      <c r="L225" s="543"/>
      <c r="M225" s="543"/>
      <c r="N225" s="188">
        <f t="shared" si="61"/>
        <v>0</v>
      </c>
      <c r="O225" s="544"/>
      <c r="P225" s="189">
        <f t="shared" si="46"/>
        <v>0</v>
      </c>
      <c r="Q225" s="274">
        <f t="shared" si="79"/>
        <v>0</v>
      </c>
      <c r="R225" s="274">
        <f t="shared" si="80"/>
        <v>0</v>
      </c>
      <c r="S225" s="172">
        <f t="shared" si="81"/>
        <v>0</v>
      </c>
      <c r="T225" s="172">
        <f t="shared" si="82"/>
        <v>0</v>
      </c>
      <c r="U225" s="238">
        <f t="shared" si="83"/>
        <v>0</v>
      </c>
      <c r="V225" s="225">
        <f t="shared" si="84"/>
        <v>0</v>
      </c>
      <c r="W225" s="172">
        <f t="shared" si="85"/>
        <v>0</v>
      </c>
      <c r="X225" s="172">
        <f t="shared" si="86"/>
        <v>0</v>
      </c>
      <c r="Y225" s="525">
        <f t="shared" si="87"/>
        <v>0</v>
      </c>
      <c r="Z225" s="524">
        <f t="shared" si="88"/>
        <v>0</v>
      </c>
      <c r="AA225" s="172">
        <f t="shared" si="89"/>
        <v>0</v>
      </c>
      <c r="AB225" s="172">
        <f t="shared" si="90"/>
        <v>0</v>
      </c>
      <c r="AC225" s="536">
        <f t="shared" si="91"/>
        <v>0</v>
      </c>
      <c r="AD225" s="535">
        <f t="shared" si="92"/>
        <v>0</v>
      </c>
    </row>
    <row r="226" spans="1:30" x14ac:dyDescent="0.2">
      <c r="A226" s="16">
        <f>+IF((G226+SUM(H226:K226))&gt;0,MAX(A$13:A225)+1,0)</f>
        <v>0</v>
      </c>
      <c r="B226" s="543"/>
      <c r="C226" s="543"/>
      <c r="D226" s="543"/>
      <c r="E226" s="543"/>
      <c r="F226" s="255">
        <f t="shared" si="77"/>
        <v>0</v>
      </c>
      <c r="G226" s="188">
        <f t="shared" si="78"/>
        <v>0</v>
      </c>
      <c r="H226" s="543"/>
      <c r="I226" s="543"/>
      <c r="J226" s="543"/>
      <c r="K226" s="543"/>
      <c r="L226" s="543"/>
      <c r="M226" s="543"/>
      <c r="N226" s="188">
        <f t="shared" si="61"/>
        <v>0</v>
      </c>
      <c r="O226" s="544"/>
      <c r="P226" s="189">
        <f t="shared" si="46"/>
        <v>0</v>
      </c>
      <c r="Q226" s="274">
        <f t="shared" si="79"/>
        <v>0</v>
      </c>
      <c r="R226" s="274">
        <f t="shared" si="80"/>
        <v>0</v>
      </c>
      <c r="S226" s="172">
        <f t="shared" si="81"/>
        <v>0</v>
      </c>
      <c r="T226" s="172">
        <f t="shared" si="82"/>
        <v>0</v>
      </c>
      <c r="U226" s="238">
        <f t="shared" si="83"/>
        <v>0</v>
      </c>
      <c r="V226" s="225">
        <f t="shared" si="84"/>
        <v>0</v>
      </c>
      <c r="W226" s="172">
        <f t="shared" si="85"/>
        <v>0</v>
      </c>
      <c r="X226" s="172">
        <f t="shared" si="86"/>
        <v>0</v>
      </c>
      <c r="Y226" s="525">
        <f t="shared" si="87"/>
        <v>0</v>
      </c>
      <c r="Z226" s="524">
        <f t="shared" si="88"/>
        <v>0</v>
      </c>
      <c r="AA226" s="172">
        <f t="shared" si="89"/>
        <v>0</v>
      </c>
      <c r="AB226" s="172">
        <f t="shared" si="90"/>
        <v>0</v>
      </c>
      <c r="AC226" s="536">
        <f t="shared" si="91"/>
        <v>0</v>
      </c>
      <c r="AD226" s="535">
        <f t="shared" si="92"/>
        <v>0</v>
      </c>
    </row>
    <row r="227" spans="1:30" x14ac:dyDescent="0.2">
      <c r="A227" s="16">
        <f>+IF((G227+SUM(H227:K227))&gt;0,MAX(A$13:A226)+1,0)</f>
        <v>0</v>
      </c>
      <c r="B227" s="543"/>
      <c r="C227" s="543"/>
      <c r="D227" s="543"/>
      <c r="E227" s="543"/>
      <c r="F227" s="255">
        <f t="shared" si="77"/>
        <v>0</v>
      </c>
      <c r="G227" s="188">
        <f t="shared" si="78"/>
        <v>0</v>
      </c>
      <c r="H227" s="543"/>
      <c r="I227" s="543"/>
      <c r="J227" s="543"/>
      <c r="K227" s="543"/>
      <c r="L227" s="543"/>
      <c r="M227" s="543"/>
      <c r="N227" s="188">
        <f t="shared" si="61"/>
        <v>0</v>
      </c>
      <c r="O227" s="544"/>
      <c r="P227" s="189">
        <f t="shared" si="46"/>
        <v>0</v>
      </c>
      <c r="Q227" s="274">
        <f t="shared" si="79"/>
        <v>0</v>
      </c>
      <c r="R227" s="274">
        <f t="shared" si="80"/>
        <v>0</v>
      </c>
      <c r="S227" s="172">
        <f t="shared" si="81"/>
        <v>0</v>
      </c>
      <c r="T227" s="172">
        <f t="shared" si="82"/>
        <v>0</v>
      </c>
      <c r="U227" s="238">
        <f t="shared" si="83"/>
        <v>0</v>
      </c>
      <c r="V227" s="225">
        <f t="shared" si="84"/>
        <v>0</v>
      </c>
      <c r="W227" s="172">
        <f t="shared" si="85"/>
        <v>0</v>
      </c>
      <c r="X227" s="172">
        <f t="shared" si="86"/>
        <v>0</v>
      </c>
      <c r="Y227" s="525">
        <f t="shared" si="87"/>
        <v>0</v>
      </c>
      <c r="Z227" s="524">
        <f t="shared" si="88"/>
        <v>0</v>
      </c>
      <c r="AA227" s="172">
        <f t="shared" si="89"/>
        <v>0</v>
      </c>
      <c r="AB227" s="172">
        <f t="shared" si="90"/>
        <v>0</v>
      </c>
      <c r="AC227" s="536">
        <f t="shared" si="91"/>
        <v>0</v>
      </c>
      <c r="AD227" s="535">
        <f t="shared" si="92"/>
        <v>0</v>
      </c>
    </row>
    <row r="228" spans="1:30" x14ac:dyDescent="0.2">
      <c r="A228" s="16">
        <f>+IF((G228+SUM(H228:K228))&gt;0,MAX(A$13:A227)+1,0)</f>
        <v>0</v>
      </c>
      <c r="B228" s="543"/>
      <c r="C228" s="543"/>
      <c r="D228" s="543"/>
      <c r="E228" s="543"/>
      <c r="F228" s="255">
        <f t="shared" si="77"/>
        <v>0</v>
      </c>
      <c r="G228" s="188">
        <f t="shared" si="78"/>
        <v>0</v>
      </c>
      <c r="H228" s="543"/>
      <c r="I228" s="543"/>
      <c r="J228" s="543"/>
      <c r="K228" s="543"/>
      <c r="L228" s="543"/>
      <c r="M228" s="543"/>
      <c r="N228" s="188">
        <f t="shared" si="61"/>
        <v>0</v>
      </c>
      <c r="O228" s="544"/>
      <c r="P228" s="189">
        <f t="shared" si="46"/>
        <v>0</v>
      </c>
      <c r="Q228" s="274">
        <f t="shared" si="79"/>
        <v>0</v>
      </c>
      <c r="R228" s="274">
        <f t="shared" si="80"/>
        <v>0</v>
      </c>
      <c r="S228" s="172">
        <f t="shared" si="81"/>
        <v>0</v>
      </c>
      <c r="T228" s="172">
        <f t="shared" si="82"/>
        <v>0</v>
      </c>
      <c r="U228" s="238">
        <f t="shared" si="83"/>
        <v>0</v>
      </c>
      <c r="V228" s="225">
        <f t="shared" si="84"/>
        <v>0</v>
      </c>
      <c r="W228" s="172">
        <f t="shared" si="85"/>
        <v>0</v>
      </c>
      <c r="X228" s="172">
        <f t="shared" si="86"/>
        <v>0</v>
      </c>
      <c r="Y228" s="525">
        <f t="shared" si="87"/>
        <v>0</v>
      </c>
      <c r="Z228" s="524">
        <f t="shared" si="88"/>
        <v>0</v>
      </c>
      <c r="AA228" s="172">
        <f t="shared" si="89"/>
        <v>0</v>
      </c>
      <c r="AB228" s="172">
        <f t="shared" si="90"/>
        <v>0</v>
      </c>
      <c r="AC228" s="536">
        <f t="shared" si="91"/>
        <v>0</v>
      </c>
      <c r="AD228" s="535">
        <f t="shared" si="92"/>
        <v>0</v>
      </c>
    </row>
    <row r="229" spans="1:30" x14ac:dyDescent="0.2">
      <c r="A229" s="16">
        <f>+IF((G229+SUM(H229:K229))&gt;0,MAX(A$13:A228)+1,0)</f>
        <v>0</v>
      </c>
      <c r="B229" s="543"/>
      <c r="C229" s="543"/>
      <c r="D229" s="543"/>
      <c r="E229" s="543"/>
      <c r="F229" s="255">
        <f t="shared" si="77"/>
        <v>0</v>
      </c>
      <c r="G229" s="188">
        <f t="shared" si="78"/>
        <v>0</v>
      </c>
      <c r="H229" s="543"/>
      <c r="I229" s="543"/>
      <c r="J229" s="543"/>
      <c r="K229" s="543"/>
      <c r="L229" s="543"/>
      <c r="M229" s="543"/>
      <c r="N229" s="188">
        <f t="shared" si="61"/>
        <v>0</v>
      </c>
      <c r="O229" s="544"/>
      <c r="P229" s="189">
        <f t="shared" si="46"/>
        <v>0</v>
      </c>
      <c r="Q229" s="274">
        <f t="shared" si="79"/>
        <v>0</v>
      </c>
      <c r="R229" s="274">
        <f t="shared" si="80"/>
        <v>0</v>
      </c>
      <c r="S229" s="172">
        <f t="shared" si="81"/>
        <v>0</v>
      </c>
      <c r="T229" s="172">
        <f t="shared" si="82"/>
        <v>0</v>
      </c>
      <c r="U229" s="238">
        <f t="shared" si="83"/>
        <v>0</v>
      </c>
      <c r="V229" s="225">
        <f t="shared" si="84"/>
        <v>0</v>
      </c>
      <c r="W229" s="172">
        <f t="shared" si="85"/>
        <v>0</v>
      </c>
      <c r="X229" s="172">
        <f t="shared" si="86"/>
        <v>0</v>
      </c>
      <c r="Y229" s="525">
        <f t="shared" si="87"/>
        <v>0</v>
      </c>
      <c r="Z229" s="524">
        <f t="shared" si="88"/>
        <v>0</v>
      </c>
      <c r="AA229" s="172">
        <f t="shared" si="89"/>
        <v>0</v>
      </c>
      <c r="AB229" s="172">
        <f t="shared" si="90"/>
        <v>0</v>
      </c>
      <c r="AC229" s="536">
        <f t="shared" si="91"/>
        <v>0</v>
      </c>
      <c r="AD229" s="535">
        <f t="shared" si="92"/>
        <v>0</v>
      </c>
    </row>
    <row r="230" spans="1:30" x14ac:dyDescent="0.2">
      <c r="A230" s="16">
        <f>+IF((G230+SUM(H230:K230))&gt;0,MAX(A$13:A229)+1,0)</f>
        <v>0</v>
      </c>
      <c r="B230" s="543"/>
      <c r="C230" s="543"/>
      <c r="D230" s="543"/>
      <c r="E230" s="543"/>
      <c r="F230" s="255">
        <f t="shared" si="77"/>
        <v>0</v>
      </c>
      <c r="G230" s="188">
        <f t="shared" si="78"/>
        <v>0</v>
      </c>
      <c r="H230" s="543"/>
      <c r="I230" s="543"/>
      <c r="J230" s="543"/>
      <c r="K230" s="543"/>
      <c r="L230" s="543"/>
      <c r="M230" s="543"/>
      <c r="N230" s="188">
        <f t="shared" si="61"/>
        <v>0</v>
      </c>
      <c r="O230" s="544"/>
      <c r="P230" s="189">
        <f t="shared" si="46"/>
        <v>0</v>
      </c>
      <c r="Q230" s="274">
        <f t="shared" si="79"/>
        <v>0</v>
      </c>
      <c r="R230" s="274">
        <f t="shared" si="80"/>
        <v>0</v>
      </c>
      <c r="S230" s="172">
        <f t="shared" si="81"/>
        <v>0</v>
      </c>
      <c r="T230" s="172">
        <f t="shared" si="82"/>
        <v>0</v>
      </c>
      <c r="U230" s="238">
        <f t="shared" si="83"/>
        <v>0</v>
      </c>
      <c r="V230" s="225">
        <f t="shared" si="84"/>
        <v>0</v>
      </c>
      <c r="W230" s="172">
        <f t="shared" si="85"/>
        <v>0</v>
      </c>
      <c r="X230" s="172">
        <f t="shared" si="86"/>
        <v>0</v>
      </c>
      <c r="Y230" s="525">
        <f t="shared" si="87"/>
        <v>0</v>
      </c>
      <c r="Z230" s="524">
        <f t="shared" si="88"/>
        <v>0</v>
      </c>
      <c r="AA230" s="172">
        <f t="shared" si="89"/>
        <v>0</v>
      </c>
      <c r="AB230" s="172">
        <f t="shared" si="90"/>
        <v>0</v>
      </c>
      <c r="AC230" s="536">
        <f t="shared" si="91"/>
        <v>0</v>
      </c>
      <c r="AD230" s="535">
        <f t="shared" si="92"/>
        <v>0</v>
      </c>
    </row>
    <row r="231" spans="1:30" x14ac:dyDescent="0.2">
      <c r="A231" s="16">
        <f>+IF((G231+SUM(H231:K231))&gt;0,MAX(A$13:A230)+1,0)</f>
        <v>0</v>
      </c>
      <c r="B231" s="543"/>
      <c r="C231" s="543"/>
      <c r="D231" s="543"/>
      <c r="E231" s="543"/>
      <c r="F231" s="255">
        <f t="shared" si="77"/>
        <v>0</v>
      </c>
      <c r="G231" s="188">
        <f t="shared" si="78"/>
        <v>0</v>
      </c>
      <c r="H231" s="543"/>
      <c r="I231" s="543"/>
      <c r="J231" s="543"/>
      <c r="K231" s="543"/>
      <c r="L231" s="543"/>
      <c r="M231" s="543"/>
      <c r="N231" s="188">
        <f t="shared" si="61"/>
        <v>0</v>
      </c>
      <c r="O231" s="544"/>
      <c r="P231" s="189">
        <f t="shared" si="46"/>
        <v>0</v>
      </c>
      <c r="Q231" s="274">
        <f t="shared" si="79"/>
        <v>0</v>
      </c>
      <c r="R231" s="274">
        <f t="shared" si="80"/>
        <v>0</v>
      </c>
      <c r="S231" s="172">
        <f t="shared" si="81"/>
        <v>0</v>
      </c>
      <c r="T231" s="172">
        <f t="shared" si="82"/>
        <v>0</v>
      </c>
      <c r="U231" s="238">
        <f t="shared" si="83"/>
        <v>0</v>
      </c>
      <c r="V231" s="225">
        <f t="shared" si="84"/>
        <v>0</v>
      </c>
      <c r="W231" s="172">
        <f t="shared" si="85"/>
        <v>0</v>
      </c>
      <c r="X231" s="172">
        <f t="shared" si="86"/>
        <v>0</v>
      </c>
      <c r="Y231" s="525">
        <f t="shared" si="87"/>
        <v>0</v>
      </c>
      <c r="Z231" s="524">
        <f t="shared" si="88"/>
        <v>0</v>
      </c>
      <c r="AA231" s="172">
        <f t="shared" si="89"/>
        <v>0</v>
      </c>
      <c r="AB231" s="172">
        <f t="shared" si="90"/>
        <v>0</v>
      </c>
      <c r="AC231" s="536">
        <f t="shared" si="91"/>
        <v>0</v>
      </c>
      <c r="AD231" s="535">
        <f t="shared" si="92"/>
        <v>0</v>
      </c>
    </row>
    <row r="232" spans="1:30" x14ac:dyDescent="0.2">
      <c r="A232" s="16">
        <f>+IF((G232+SUM(H232:K232))&gt;0,MAX(A$13:A231)+1,0)</f>
        <v>0</v>
      </c>
      <c r="B232" s="543"/>
      <c r="C232" s="543"/>
      <c r="D232" s="543"/>
      <c r="E232" s="543"/>
      <c r="F232" s="255">
        <f t="shared" si="77"/>
        <v>0</v>
      </c>
      <c r="G232" s="188">
        <f t="shared" si="78"/>
        <v>0</v>
      </c>
      <c r="H232" s="543"/>
      <c r="I232" s="543"/>
      <c r="J232" s="543"/>
      <c r="K232" s="543"/>
      <c r="L232" s="543"/>
      <c r="M232" s="543"/>
      <c r="N232" s="188">
        <f t="shared" si="61"/>
        <v>0</v>
      </c>
      <c r="O232" s="544"/>
      <c r="P232" s="189">
        <f t="shared" si="46"/>
        <v>0</v>
      </c>
      <c r="Q232" s="274">
        <f t="shared" si="79"/>
        <v>0</v>
      </c>
      <c r="R232" s="274">
        <f t="shared" si="80"/>
        <v>0</v>
      </c>
      <c r="S232" s="172">
        <f t="shared" si="81"/>
        <v>0</v>
      </c>
      <c r="T232" s="172">
        <f t="shared" si="82"/>
        <v>0</v>
      </c>
      <c r="U232" s="238">
        <f t="shared" si="83"/>
        <v>0</v>
      </c>
      <c r="V232" s="225">
        <f t="shared" si="84"/>
        <v>0</v>
      </c>
      <c r="W232" s="172">
        <f t="shared" si="85"/>
        <v>0</v>
      </c>
      <c r="X232" s="172">
        <f t="shared" si="86"/>
        <v>0</v>
      </c>
      <c r="Y232" s="525">
        <f t="shared" si="87"/>
        <v>0</v>
      </c>
      <c r="Z232" s="524">
        <f t="shared" si="88"/>
        <v>0</v>
      </c>
      <c r="AA232" s="172">
        <f t="shared" si="89"/>
        <v>0</v>
      </c>
      <c r="AB232" s="172">
        <f t="shared" si="90"/>
        <v>0</v>
      </c>
      <c r="AC232" s="536">
        <f t="shared" si="91"/>
        <v>0</v>
      </c>
      <c r="AD232" s="535">
        <f t="shared" si="92"/>
        <v>0</v>
      </c>
    </row>
    <row r="233" spans="1:30" x14ac:dyDescent="0.2">
      <c r="A233" s="16">
        <f>+IF((G233+SUM(H233:K233))&gt;0,MAX(A$13:A232)+1,0)</f>
        <v>0</v>
      </c>
      <c r="B233" s="543"/>
      <c r="C233" s="543"/>
      <c r="D233" s="543"/>
      <c r="E233" s="543"/>
      <c r="F233" s="255">
        <f t="shared" si="77"/>
        <v>0</v>
      </c>
      <c r="G233" s="188">
        <f t="shared" si="78"/>
        <v>0</v>
      </c>
      <c r="H233" s="543"/>
      <c r="I233" s="543"/>
      <c r="J233" s="543"/>
      <c r="K233" s="543"/>
      <c r="L233" s="543"/>
      <c r="M233" s="543"/>
      <c r="N233" s="188">
        <f t="shared" si="61"/>
        <v>0</v>
      </c>
      <c r="O233" s="544"/>
      <c r="P233" s="189">
        <f t="shared" si="46"/>
        <v>0</v>
      </c>
      <c r="Q233" s="274">
        <f t="shared" si="79"/>
        <v>0</v>
      </c>
      <c r="R233" s="274">
        <f t="shared" si="80"/>
        <v>0</v>
      </c>
      <c r="S233" s="172">
        <f t="shared" si="81"/>
        <v>0</v>
      </c>
      <c r="T233" s="172">
        <f t="shared" si="82"/>
        <v>0</v>
      </c>
      <c r="U233" s="238">
        <f t="shared" si="83"/>
        <v>0</v>
      </c>
      <c r="V233" s="225">
        <f t="shared" si="84"/>
        <v>0</v>
      </c>
      <c r="W233" s="172">
        <f t="shared" si="85"/>
        <v>0</v>
      </c>
      <c r="X233" s="172">
        <f t="shared" si="86"/>
        <v>0</v>
      </c>
      <c r="Y233" s="525">
        <f t="shared" si="87"/>
        <v>0</v>
      </c>
      <c r="Z233" s="524">
        <f t="shared" si="88"/>
        <v>0</v>
      </c>
      <c r="AA233" s="172">
        <f t="shared" si="89"/>
        <v>0</v>
      </c>
      <c r="AB233" s="172">
        <f t="shared" si="90"/>
        <v>0</v>
      </c>
      <c r="AC233" s="536">
        <f t="shared" si="91"/>
        <v>0</v>
      </c>
      <c r="AD233" s="535">
        <f t="shared" si="92"/>
        <v>0</v>
      </c>
    </row>
    <row r="234" spans="1:30" x14ac:dyDescent="0.2">
      <c r="A234" s="16">
        <f>+IF((G234+SUM(H234:K234))&gt;0,MAX(A$13:A233)+1,0)</f>
        <v>0</v>
      </c>
      <c r="B234" s="543"/>
      <c r="C234" s="543"/>
      <c r="D234" s="543"/>
      <c r="E234" s="543"/>
      <c r="F234" s="255">
        <f t="shared" si="77"/>
        <v>0</v>
      </c>
      <c r="G234" s="188">
        <f t="shared" si="78"/>
        <v>0</v>
      </c>
      <c r="H234" s="543"/>
      <c r="I234" s="543"/>
      <c r="J234" s="543"/>
      <c r="K234" s="543"/>
      <c r="L234" s="543"/>
      <c r="M234" s="543"/>
      <c r="N234" s="188">
        <f t="shared" si="61"/>
        <v>0</v>
      </c>
      <c r="O234" s="544"/>
      <c r="P234" s="189">
        <f t="shared" si="46"/>
        <v>0</v>
      </c>
      <c r="Q234" s="274">
        <f t="shared" si="79"/>
        <v>0</v>
      </c>
      <c r="R234" s="274">
        <f t="shared" si="80"/>
        <v>0</v>
      </c>
      <c r="S234" s="172">
        <f t="shared" si="81"/>
        <v>0</v>
      </c>
      <c r="T234" s="172">
        <f t="shared" si="82"/>
        <v>0</v>
      </c>
      <c r="U234" s="238">
        <f t="shared" si="83"/>
        <v>0</v>
      </c>
      <c r="V234" s="225">
        <f t="shared" si="84"/>
        <v>0</v>
      </c>
      <c r="W234" s="172">
        <f t="shared" si="85"/>
        <v>0</v>
      </c>
      <c r="X234" s="172">
        <f t="shared" si="86"/>
        <v>0</v>
      </c>
      <c r="Y234" s="525">
        <f t="shared" si="87"/>
        <v>0</v>
      </c>
      <c r="Z234" s="524">
        <f t="shared" si="88"/>
        <v>0</v>
      </c>
      <c r="AA234" s="172">
        <f t="shared" si="89"/>
        <v>0</v>
      </c>
      <c r="AB234" s="172">
        <f t="shared" si="90"/>
        <v>0</v>
      </c>
      <c r="AC234" s="536">
        <f t="shared" si="91"/>
        <v>0</v>
      </c>
      <c r="AD234" s="535">
        <f t="shared" si="92"/>
        <v>0</v>
      </c>
    </row>
    <row r="235" spans="1:30" x14ac:dyDescent="0.2">
      <c r="A235" s="16">
        <f>+IF((G235+SUM(H235:K235))&gt;0,MAX(A$13:A234)+1,0)</f>
        <v>0</v>
      </c>
      <c r="B235" s="543"/>
      <c r="C235" s="543"/>
      <c r="D235" s="543"/>
      <c r="E235" s="543"/>
      <c r="F235" s="255">
        <f t="shared" si="77"/>
        <v>0</v>
      </c>
      <c r="G235" s="188">
        <f t="shared" si="78"/>
        <v>0</v>
      </c>
      <c r="H235" s="543"/>
      <c r="I235" s="543"/>
      <c r="J235" s="543"/>
      <c r="K235" s="543"/>
      <c r="L235" s="543"/>
      <c r="M235" s="543"/>
      <c r="N235" s="188">
        <f t="shared" si="61"/>
        <v>0</v>
      </c>
      <c r="O235" s="544"/>
      <c r="P235" s="189">
        <f t="shared" si="46"/>
        <v>0</v>
      </c>
      <c r="Q235" s="274">
        <f t="shared" si="79"/>
        <v>0</v>
      </c>
      <c r="R235" s="274">
        <f t="shared" si="80"/>
        <v>0</v>
      </c>
      <c r="S235" s="172">
        <f t="shared" si="81"/>
        <v>0</v>
      </c>
      <c r="T235" s="172">
        <f t="shared" si="82"/>
        <v>0</v>
      </c>
      <c r="U235" s="238">
        <f t="shared" si="83"/>
        <v>0</v>
      </c>
      <c r="V235" s="225">
        <f t="shared" si="84"/>
        <v>0</v>
      </c>
      <c r="W235" s="172">
        <f t="shared" si="85"/>
        <v>0</v>
      </c>
      <c r="X235" s="172">
        <f t="shared" si="86"/>
        <v>0</v>
      </c>
      <c r="Y235" s="525">
        <f t="shared" si="87"/>
        <v>0</v>
      </c>
      <c r="Z235" s="524">
        <f t="shared" si="88"/>
        <v>0</v>
      </c>
      <c r="AA235" s="172">
        <f t="shared" si="89"/>
        <v>0</v>
      </c>
      <c r="AB235" s="172">
        <f t="shared" si="90"/>
        <v>0</v>
      </c>
      <c r="AC235" s="536">
        <f t="shared" si="91"/>
        <v>0</v>
      </c>
      <c r="AD235" s="535">
        <f t="shared" si="92"/>
        <v>0</v>
      </c>
    </row>
    <row r="236" spans="1:30" x14ac:dyDescent="0.2">
      <c r="A236" s="16">
        <f>+IF((G236+SUM(H236:K236))&gt;0,MAX(A$13:A235)+1,0)</f>
        <v>0</v>
      </c>
      <c r="B236" s="543"/>
      <c r="C236" s="543"/>
      <c r="D236" s="543"/>
      <c r="E236" s="543"/>
      <c r="F236" s="255">
        <f t="shared" si="77"/>
        <v>0</v>
      </c>
      <c r="G236" s="188">
        <f t="shared" si="78"/>
        <v>0</v>
      </c>
      <c r="H236" s="543"/>
      <c r="I236" s="543"/>
      <c r="J236" s="543"/>
      <c r="K236" s="543"/>
      <c r="L236" s="543"/>
      <c r="M236" s="543"/>
      <c r="N236" s="188">
        <f t="shared" si="61"/>
        <v>0</v>
      </c>
      <c r="O236" s="544"/>
      <c r="P236" s="189">
        <f t="shared" si="46"/>
        <v>0</v>
      </c>
      <c r="Q236" s="274">
        <f t="shared" si="79"/>
        <v>0</v>
      </c>
      <c r="R236" s="274">
        <f t="shared" si="80"/>
        <v>0</v>
      </c>
      <c r="S236" s="172">
        <f t="shared" si="81"/>
        <v>0</v>
      </c>
      <c r="T236" s="172">
        <f t="shared" si="82"/>
        <v>0</v>
      </c>
      <c r="U236" s="238">
        <f t="shared" si="83"/>
        <v>0</v>
      </c>
      <c r="V236" s="225">
        <f t="shared" si="84"/>
        <v>0</v>
      </c>
      <c r="W236" s="172">
        <f t="shared" si="85"/>
        <v>0</v>
      </c>
      <c r="X236" s="172">
        <f t="shared" si="86"/>
        <v>0</v>
      </c>
      <c r="Y236" s="525">
        <f t="shared" si="87"/>
        <v>0</v>
      </c>
      <c r="Z236" s="524">
        <f t="shared" si="88"/>
        <v>0</v>
      </c>
      <c r="AA236" s="172">
        <f t="shared" si="89"/>
        <v>0</v>
      </c>
      <c r="AB236" s="172">
        <f t="shared" si="90"/>
        <v>0</v>
      </c>
      <c r="AC236" s="536">
        <f t="shared" si="91"/>
        <v>0</v>
      </c>
      <c r="AD236" s="535">
        <f t="shared" si="92"/>
        <v>0</v>
      </c>
    </row>
    <row r="237" spans="1:30" x14ac:dyDescent="0.2">
      <c r="A237" s="16">
        <f>+IF((G237+SUM(H237:K237))&gt;0,MAX(A$13:A236)+1,0)</f>
        <v>0</v>
      </c>
      <c r="B237" s="543"/>
      <c r="C237" s="543"/>
      <c r="D237" s="543"/>
      <c r="E237" s="543"/>
      <c r="F237" s="255">
        <f t="shared" si="77"/>
        <v>0</v>
      </c>
      <c r="G237" s="188">
        <f t="shared" si="78"/>
        <v>0</v>
      </c>
      <c r="H237" s="543"/>
      <c r="I237" s="543"/>
      <c r="J237" s="543"/>
      <c r="K237" s="543"/>
      <c r="L237" s="543"/>
      <c r="M237" s="543"/>
      <c r="N237" s="188">
        <f t="shared" si="61"/>
        <v>0</v>
      </c>
      <c r="O237" s="544"/>
      <c r="P237" s="189">
        <f t="shared" si="46"/>
        <v>0</v>
      </c>
      <c r="Q237" s="274">
        <f t="shared" si="79"/>
        <v>0</v>
      </c>
      <c r="R237" s="274">
        <f t="shared" si="80"/>
        <v>0</v>
      </c>
      <c r="S237" s="172">
        <f t="shared" si="81"/>
        <v>0</v>
      </c>
      <c r="T237" s="172">
        <f t="shared" si="82"/>
        <v>0</v>
      </c>
      <c r="U237" s="238">
        <f t="shared" si="83"/>
        <v>0</v>
      </c>
      <c r="V237" s="225">
        <f t="shared" si="84"/>
        <v>0</v>
      </c>
      <c r="W237" s="172">
        <f t="shared" si="85"/>
        <v>0</v>
      </c>
      <c r="X237" s="172">
        <f t="shared" si="86"/>
        <v>0</v>
      </c>
      <c r="Y237" s="525">
        <f t="shared" si="87"/>
        <v>0</v>
      </c>
      <c r="Z237" s="524">
        <f t="shared" si="88"/>
        <v>0</v>
      </c>
      <c r="AA237" s="172">
        <f t="shared" si="89"/>
        <v>0</v>
      </c>
      <c r="AB237" s="172">
        <f t="shared" si="90"/>
        <v>0</v>
      </c>
      <c r="AC237" s="536">
        <f t="shared" si="91"/>
        <v>0</v>
      </c>
      <c r="AD237" s="535">
        <f t="shared" si="92"/>
        <v>0</v>
      </c>
    </row>
    <row r="238" spans="1:30" x14ac:dyDescent="0.2">
      <c r="A238" s="16">
        <f>+IF((G238+SUM(H238:K238))&gt;0,MAX(A$13:A237)+1,0)</f>
        <v>0</v>
      </c>
      <c r="B238" s="543"/>
      <c r="C238" s="543"/>
      <c r="D238" s="543"/>
      <c r="E238" s="543"/>
      <c r="F238" s="255">
        <f t="shared" si="77"/>
        <v>0</v>
      </c>
      <c r="G238" s="188">
        <f t="shared" si="78"/>
        <v>0</v>
      </c>
      <c r="H238" s="543"/>
      <c r="I238" s="543"/>
      <c r="J238" s="543"/>
      <c r="K238" s="543"/>
      <c r="L238" s="543"/>
      <c r="M238" s="543"/>
      <c r="N238" s="188">
        <f t="shared" si="61"/>
        <v>0</v>
      </c>
      <c r="O238" s="544"/>
      <c r="P238" s="189">
        <f t="shared" si="46"/>
        <v>0</v>
      </c>
      <c r="Q238" s="274">
        <f t="shared" si="79"/>
        <v>0</v>
      </c>
      <c r="R238" s="274">
        <f t="shared" si="80"/>
        <v>0</v>
      </c>
      <c r="S238" s="172">
        <f t="shared" si="81"/>
        <v>0</v>
      </c>
      <c r="T238" s="172">
        <f t="shared" si="82"/>
        <v>0</v>
      </c>
      <c r="U238" s="238">
        <f t="shared" si="83"/>
        <v>0</v>
      </c>
      <c r="V238" s="225">
        <f t="shared" si="84"/>
        <v>0</v>
      </c>
      <c r="W238" s="172">
        <f t="shared" si="85"/>
        <v>0</v>
      </c>
      <c r="X238" s="172">
        <f t="shared" si="86"/>
        <v>0</v>
      </c>
      <c r="Y238" s="525">
        <f t="shared" si="87"/>
        <v>0</v>
      </c>
      <c r="Z238" s="524">
        <f t="shared" si="88"/>
        <v>0</v>
      </c>
      <c r="AA238" s="172">
        <f t="shared" si="89"/>
        <v>0</v>
      </c>
      <c r="AB238" s="172">
        <f t="shared" si="90"/>
        <v>0</v>
      </c>
      <c r="AC238" s="536">
        <f t="shared" si="91"/>
        <v>0</v>
      </c>
      <c r="AD238" s="535">
        <f t="shared" si="92"/>
        <v>0</v>
      </c>
    </row>
    <row r="239" spans="1:30" x14ac:dyDescent="0.2">
      <c r="A239" s="16">
        <f>+IF((G239+SUM(H239:K239))&gt;0,MAX(A$13:A238)+1,0)</f>
        <v>0</v>
      </c>
      <c r="B239" s="543"/>
      <c r="C239" s="543"/>
      <c r="D239" s="543"/>
      <c r="E239" s="543"/>
      <c r="F239" s="255">
        <f t="shared" si="77"/>
        <v>0</v>
      </c>
      <c r="G239" s="188">
        <f t="shared" si="78"/>
        <v>0</v>
      </c>
      <c r="H239" s="543"/>
      <c r="I239" s="543"/>
      <c r="J239" s="543"/>
      <c r="K239" s="543"/>
      <c r="L239" s="543"/>
      <c r="M239" s="543"/>
      <c r="N239" s="188">
        <f t="shared" si="61"/>
        <v>0</v>
      </c>
      <c r="O239" s="544"/>
      <c r="P239" s="189">
        <f t="shared" si="46"/>
        <v>0</v>
      </c>
      <c r="Q239" s="274">
        <f t="shared" si="79"/>
        <v>0</v>
      </c>
      <c r="R239" s="274">
        <f t="shared" si="80"/>
        <v>0</v>
      </c>
      <c r="S239" s="172">
        <f t="shared" si="81"/>
        <v>0</v>
      </c>
      <c r="T239" s="172">
        <f t="shared" si="82"/>
        <v>0</v>
      </c>
      <c r="U239" s="238">
        <f t="shared" si="83"/>
        <v>0</v>
      </c>
      <c r="V239" s="225">
        <f t="shared" si="84"/>
        <v>0</v>
      </c>
      <c r="W239" s="172">
        <f t="shared" si="85"/>
        <v>0</v>
      </c>
      <c r="X239" s="172">
        <f t="shared" si="86"/>
        <v>0</v>
      </c>
      <c r="Y239" s="525">
        <f t="shared" si="87"/>
        <v>0</v>
      </c>
      <c r="Z239" s="524">
        <f t="shared" si="88"/>
        <v>0</v>
      </c>
      <c r="AA239" s="172">
        <f t="shared" si="89"/>
        <v>0</v>
      </c>
      <c r="AB239" s="172">
        <f t="shared" si="90"/>
        <v>0</v>
      </c>
      <c r="AC239" s="536">
        <f t="shared" si="91"/>
        <v>0</v>
      </c>
      <c r="AD239" s="535">
        <f t="shared" si="92"/>
        <v>0</v>
      </c>
    </row>
    <row r="240" spans="1:30" x14ac:dyDescent="0.2">
      <c r="A240" s="16">
        <f>+IF((G240+SUM(H240:K240))&gt;0,MAX(A$13:A239)+1,0)</f>
        <v>0</v>
      </c>
      <c r="B240" s="543"/>
      <c r="C240" s="543"/>
      <c r="D240" s="543"/>
      <c r="E240" s="543"/>
      <c r="F240" s="255">
        <f t="shared" si="77"/>
        <v>0</v>
      </c>
      <c r="G240" s="188">
        <f t="shared" si="78"/>
        <v>0</v>
      </c>
      <c r="H240" s="543"/>
      <c r="I240" s="543"/>
      <c r="J240" s="543"/>
      <c r="K240" s="543"/>
      <c r="L240" s="543"/>
      <c r="M240" s="543"/>
      <c r="N240" s="188">
        <f t="shared" si="61"/>
        <v>0</v>
      </c>
      <c r="O240" s="544"/>
      <c r="P240" s="189">
        <f t="shared" si="46"/>
        <v>0</v>
      </c>
      <c r="Q240" s="274">
        <f t="shared" si="79"/>
        <v>0</v>
      </c>
      <c r="R240" s="274">
        <f t="shared" si="80"/>
        <v>0</v>
      </c>
      <c r="S240" s="172">
        <f t="shared" si="81"/>
        <v>0</v>
      </c>
      <c r="T240" s="172">
        <f t="shared" si="82"/>
        <v>0</v>
      </c>
      <c r="U240" s="238">
        <f t="shared" si="83"/>
        <v>0</v>
      </c>
      <c r="V240" s="225">
        <f t="shared" si="84"/>
        <v>0</v>
      </c>
      <c r="W240" s="172">
        <f t="shared" si="85"/>
        <v>0</v>
      </c>
      <c r="X240" s="172">
        <f t="shared" si="86"/>
        <v>0</v>
      </c>
      <c r="Y240" s="525">
        <f t="shared" si="87"/>
        <v>0</v>
      </c>
      <c r="Z240" s="524">
        <f t="shared" si="88"/>
        <v>0</v>
      </c>
      <c r="AA240" s="172">
        <f t="shared" si="89"/>
        <v>0</v>
      </c>
      <c r="AB240" s="172">
        <f t="shared" si="90"/>
        <v>0</v>
      </c>
      <c r="AC240" s="536">
        <f t="shared" si="91"/>
        <v>0</v>
      </c>
      <c r="AD240" s="535">
        <f t="shared" si="92"/>
        <v>0</v>
      </c>
    </row>
    <row r="241" spans="1:30" x14ac:dyDescent="0.2">
      <c r="A241" s="16">
        <f>+IF((G241+SUM(H241:K241))&gt;0,MAX(A$13:A240)+1,0)</f>
        <v>0</v>
      </c>
      <c r="B241" s="543"/>
      <c r="C241" s="543"/>
      <c r="D241" s="543"/>
      <c r="E241" s="543"/>
      <c r="F241" s="255">
        <f t="shared" si="77"/>
        <v>0</v>
      </c>
      <c r="G241" s="188">
        <f t="shared" si="78"/>
        <v>0</v>
      </c>
      <c r="H241" s="543"/>
      <c r="I241" s="543"/>
      <c r="J241" s="543"/>
      <c r="K241" s="543"/>
      <c r="L241" s="543"/>
      <c r="M241" s="543"/>
      <c r="N241" s="188">
        <f t="shared" si="61"/>
        <v>0</v>
      </c>
      <c r="O241" s="544"/>
      <c r="P241" s="189">
        <f t="shared" si="46"/>
        <v>0</v>
      </c>
      <c r="Q241" s="274">
        <f t="shared" si="79"/>
        <v>0</v>
      </c>
      <c r="R241" s="274">
        <f t="shared" si="80"/>
        <v>0</v>
      </c>
      <c r="S241" s="172">
        <f t="shared" si="81"/>
        <v>0</v>
      </c>
      <c r="T241" s="172">
        <f t="shared" si="82"/>
        <v>0</v>
      </c>
      <c r="U241" s="238">
        <f t="shared" si="83"/>
        <v>0</v>
      </c>
      <c r="V241" s="225">
        <f t="shared" si="84"/>
        <v>0</v>
      </c>
      <c r="W241" s="172">
        <f t="shared" si="85"/>
        <v>0</v>
      </c>
      <c r="X241" s="172">
        <f t="shared" si="86"/>
        <v>0</v>
      </c>
      <c r="Y241" s="525">
        <f t="shared" si="87"/>
        <v>0</v>
      </c>
      <c r="Z241" s="524">
        <f t="shared" si="88"/>
        <v>0</v>
      </c>
      <c r="AA241" s="172">
        <f t="shared" si="89"/>
        <v>0</v>
      </c>
      <c r="AB241" s="172">
        <f t="shared" si="90"/>
        <v>0</v>
      </c>
      <c r="AC241" s="536">
        <f t="shared" si="91"/>
        <v>0</v>
      </c>
      <c r="AD241" s="535">
        <f t="shared" si="92"/>
        <v>0</v>
      </c>
    </row>
    <row r="242" spans="1:30" x14ac:dyDescent="0.2">
      <c r="A242" s="16">
        <f>+IF((G242+SUM(H242:K242))&gt;0,MAX(A$13:A241)+1,0)</f>
        <v>0</v>
      </c>
      <c r="B242" s="543"/>
      <c r="C242" s="543"/>
      <c r="D242" s="543"/>
      <c r="E242" s="543"/>
      <c r="F242" s="255">
        <f t="shared" si="77"/>
        <v>0</v>
      </c>
      <c r="G242" s="188">
        <f t="shared" si="78"/>
        <v>0</v>
      </c>
      <c r="H242" s="543"/>
      <c r="I242" s="543"/>
      <c r="J242" s="543"/>
      <c r="K242" s="543"/>
      <c r="L242" s="543"/>
      <c r="M242" s="543"/>
      <c r="N242" s="188">
        <f t="shared" si="61"/>
        <v>0</v>
      </c>
      <c r="O242" s="544"/>
      <c r="P242" s="189">
        <f t="shared" si="46"/>
        <v>0</v>
      </c>
      <c r="Q242" s="274">
        <f t="shared" si="79"/>
        <v>0</v>
      </c>
      <c r="R242" s="274">
        <f t="shared" si="80"/>
        <v>0</v>
      </c>
      <c r="S242" s="172">
        <f t="shared" si="81"/>
        <v>0</v>
      </c>
      <c r="T242" s="172">
        <f t="shared" si="82"/>
        <v>0</v>
      </c>
      <c r="U242" s="238">
        <f t="shared" si="83"/>
        <v>0</v>
      </c>
      <c r="V242" s="225">
        <f t="shared" si="84"/>
        <v>0</v>
      </c>
      <c r="W242" s="172">
        <f t="shared" si="85"/>
        <v>0</v>
      </c>
      <c r="X242" s="172">
        <f t="shared" si="86"/>
        <v>0</v>
      </c>
      <c r="Y242" s="525">
        <f t="shared" si="87"/>
        <v>0</v>
      </c>
      <c r="Z242" s="524">
        <f t="shared" si="88"/>
        <v>0</v>
      </c>
      <c r="AA242" s="172">
        <f t="shared" si="89"/>
        <v>0</v>
      </c>
      <c r="AB242" s="172">
        <f t="shared" si="90"/>
        <v>0</v>
      </c>
      <c r="AC242" s="536">
        <f t="shared" si="91"/>
        <v>0</v>
      </c>
      <c r="AD242" s="535">
        <f t="shared" si="92"/>
        <v>0</v>
      </c>
    </row>
    <row r="243" spans="1:30" x14ac:dyDescent="0.2">
      <c r="A243" s="16">
        <f>+IF((G243+SUM(H243:K243))&gt;0,MAX(A$13:A242)+1,0)</f>
        <v>0</v>
      </c>
      <c r="B243" s="543"/>
      <c r="C243" s="543"/>
      <c r="D243" s="543"/>
      <c r="E243" s="543"/>
      <c r="F243" s="255">
        <f t="shared" si="77"/>
        <v>0</v>
      </c>
      <c r="G243" s="188">
        <f t="shared" si="78"/>
        <v>0</v>
      </c>
      <c r="H243" s="543"/>
      <c r="I243" s="543"/>
      <c r="J243" s="543"/>
      <c r="K243" s="543"/>
      <c r="L243" s="543"/>
      <c r="M243" s="543"/>
      <c r="N243" s="188">
        <f t="shared" si="61"/>
        <v>0</v>
      </c>
      <c r="O243" s="544"/>
      <c r="P243" s="189">
        <f t="shared" si="46"/>
        <v>0</v>
      </c>
      <c r="Q243" s="274">
        <f t="shared" si="79"/>
        <v>0</v>
      </c>
      <c r="R243" s="274">
        <f t="shared" si="80"/>
        <v>0</v>
      </c>
      <c r="S243" s="172">
        <f t="shared" si="81"/>
        <v>0</v>
      </c>
      <c r="T243" s="172">
        <f t="shared" si="82"/>
        <v>0</v>
      </c>
      <c r="U243" s="238">
        <f t="shared" si="83"/>
        <v>0</v>
      </c>
      <c r="V243" s="225">
        <f t="shared" si="84"/>
        <v>0</v>
      </c>
      <c r="W243" s="172">
        <f t="shared" si="85"/>
        <v>0</v>
      </c>
      <c r="X243" s="172">
        <f t="shared" si="86"/>
        <v>0</v>
      </c>
      <c r="Y243" s="525">
        <f t="shared" si="87"/>
        <v>0</v>
      </c>
      <c r="Z243" s="524">
        <f t="shared" si="88"/>
        <v>0</v>
      </c>
      <c r="AA243" s="172">
        <f t="shared" si="89"/>
        <v>0</v>
      </c>
      <c r="AB243" s="172">
        <f t="shared" si="90"/>
        <v>0</v>
      </c>
      <c r="AC243" s="536">
        <f t="shared" si="91"/>
        <v>0</v>
      </c>
      <c r="AD243" s="535">
        <f t="shared" si="92"/>
        <v>0</v>
      </c>
    </row>
    <row r="244" spans="1:30" x14ac:dyDescent="0.2">
      <c r="A244" s="16">
        <f>+IF((G244+SUM(H244:K244))&gt;0,MAX(A$13:A243)+1,0)</f>
        <v>0</v>
      </c>
      <c r="B244" s="543"/>
      <c r="C244" s="543"/>
      <c r="D244" s="543"/>
      <c r="E244" s="543"/>
      <c r="F244" s="255">
        <f t="shared" si="77"/>
        <v>0</v>
      </c>
      <c r="G244" s="188">
        <f t="shared" si="78"/>
        <v>0</v>
      </c>
      <c r="H244" s="543"/>
      <c r="I244" s="543"/>
      <c r="J244" s="543"/>
      <c r="K244" s="543"/>
      <c r="L244" s="543"/>
      <c r="M244" s="543"/>
      <c r="N244" s="188">
        <f t="shared" si="61"/>
        <v>0</v>
      </c>
      <c r="O244" s="544"/>
      <c r="P244" s="189">
        <f t="shared" si="46"/>
        <v>0</v>
      </c>
      <c r="Q244" s="274">
        <f t="shared" si="79"/>
        <v>0</v>
      </c>
      <c r="R244" s="274">
        <f t="shared" si="80"/>
        <v>0</v>
      </c>
      <c r="S244" s="172">
        <f t="shared" si="81"/>
        <v>0</v>
      </c>
      <c r="T244" s="172">
        <f t="shared" si="82"/>
        <v>0</v>
      </c>
      <c r="U244" s="238">
        <f t="shared" si="83"/>
        <v>0</v>
      </c>
      <c r="V244" s="225">
        <f t="shared" si="84"/>
        <v>0</v>
      </c>
      <c r="W244" s="172">
        <f t="shared" si="85"/>
        <v>0</v>
      </c>
      <c r="X244" s="172">
        <f t="shared" si="86"/>
        <v>0</v>
      </c>
      <c r="Y244" s="525">
        <f t="shared" si="87"/>
        <v>0</v>
      </c>
      <c r="Z244" s="524">
        <f t="shared" si="88"/>
        <v>0</v>
      </c>
      <c r="AA244" s="172">
        <f t="shared" si="89"/>
        <v>0</v>
      </c>
      <c r="AB244" s="172">
        <f t="shared" si="90"/>
        <v>0</v>
      </c>
      <c r="AC244" s="536">
        <f t="shared" si="91"/>
        <v>0</v>
      </c>
      <c r="AD244" s="535">
        <f t="shared" si="92"/>
        <v>0</v>
      </c>
    </row>
    <row r="245" spans="1:30" x14ac:dyDescent="0.2">
      <c r="A245" s="16">
        <f>+IF((G245+SUM(H245:K245))&gt;0,MAX(A$13:A244)+1,0)</f>
        <v>0</v>
      </c>
      <c r="B245" s="543"/>
      <c r="C245" s="543"/>
      <c r="D245" s="543"/>
      <c r="E245" s="543"/>
      <c r="F245" s="255">
        <f t="shared" si="77"/>
        <v>0</v>
      </c>
      <c r="G245" s="188">
        <f t="shared" si="78"/>
        <v>0</v>
      </c>
      <c r="H245" s="543"/>
      <c r="I245" s="543"/>
      <c r="J245" s="543"/>
      <c r="K245" s="543"/>
      <c r="L245" s="543"/>
      <c r="M245" s="543"/>
      <c r="N245" s="188">
        <f t="shared" si="61"/>
        <v>0</v>
      </c>
      <c r="O245" s="544"/>
      <c r="P245" s="189">
        <f t="shared" si="46"/>
        <v>0</v>
      </c>
      <c r="Q245" s="274">
        <f t="shared" si="79"/>
        <v>0</v>
      </c>
      <c r="R245" s="274">
        <f t="shared" si="80"/>
        <v>0</v>
      </c>
      <c r="S245" s="172">
        <f t="shared" si="81"/>
        <v>0</v>
      </c>
      <c r="T245" s="172">
        <f t="shared" si="82"/>
        <v>0</v>
      </c>
      <c r="U245" s="238">
        <f t="shared" si="83"/>
        <v>0</v>
      </c>
      <c r="V245" s="225">
        <f t="shared" si="84"/>
        <v>0</v>
      </c>
      <c r="W245" s="172">
        <f t="shared" si="85"/>
        <v>0</v>
      </c>
      <c r="X245" s="172">
        <f t="shared" si="86"/>
        <v>0</v>
      </c>
      <c r="Y245" s="525">
        <f t="shared" si="87"/>
        <v>0</v>
      </c>
      <c r="Z245" s="524">
        <f t="shared" si="88"/>
        <v>0</v>
      </c>
      <c r="AA245" s="172">
        <f t="shared" si="89"/>
        <v>0</v>
      </c>
      <c r="AB245" s="172">
        <f t="shared" si="90"/>
        <v>0</v>
      </c>
      <c r="AC245" s="536">
        <f t="shared" si="91"/>
        <v>0</v>
      </c>
      <c r="AD245" s="535">
        <f t="shared" si="92"/>
        <v>0</v>
      </c>
    </row>
    <row r="246" spans="1:30" x14ac:dyDescent="0.2">
      <c r="A246" s="16">
        <f>+IF((G246+SUM(H246:K246))&gt;0,MAX(A$13:A245)+1,0)</f>
        <v>0</v>
      </c>
      <c r="B246" s="543"/>
      <c r="C246" s="543"/>
      <c r="D246" s="543"/>
      <c r="E246" s="543"/>
      <c r="F246" s="255">
        <f t="shared" si="77"/>
        <v>0</v>
      </c>
      <c r="G246" s="188">
        <f t="shared" si="78"/>
        <v>0</v>
      </c>
      <c r="H246" s="543"/>
      <c r="I246" s="543"/>
      <c r="J246" s="543"/>
      <c r="K246" s="543"/>
      <c r="L246" s="543"/>
      <c r="M246" s="543"/>
      <c r="N246" s="188">
        <f t="shared" si="61"/>
        <v>0</v>
      </c>
      <c r="O246" s="544"/>
      <c r="P246" s="189">
        <f t="shared" si="46"/>
        <v>0</v>
      </c>
      <c r="Q246" s="274">
        <f t="shared" si="79"/>
        <v>0</v>
      </c>
      <c r="R246" s="274">
        <f t="shared" si="80"/>
        <v>0</v>
      </c>
      <c r="S246" s="172">
        <f t="shared" si="81"/>
        <v>0</v>
      </c>
      <c r="T246" s="172">
        <f t="shared" si="82"/>
        <v>0</v>
      </c>
      <c r="U246" s="238">
        <f t="shared" si="83"/>
        <v>0</v>
      </c>
      <c r="V246" s="225">
        <f t="shared" si="84"/>
        <v>0</v>
      </c>
      <c r="W246" s="172">
        <f t="shared" si="85"/>
        <v>0</v>
      </c>
      <c r="X246" s="172">
        <f t="shared" si="86"/>
        <v>0</v>
      </c>
      <c r="Y246" s="525">
        <f t="shared" si="87"/>
        <v>0</v>
      </c>
      <c r="Z246" s="524">
        <f t="shared" si="88"/>
        <v>0</v>
      </c>
      <c r="AA246" s="172">
        <f t="shared" si="89"/>
        <v>0</v>
      </c>
      <c r="AB246" s="172">
        <f t="shared" si="90"/>
        <v>0</v>
      </c>
      <c r="AC246" s="536">
        <f t="shared" si="91"/>
        <v>0</v>
      </c>
      <c r="AD246" s="535">
        <f t="shared" si="92"/>
        <v>0</v>
      </c>
    </row>
    <row r="247" spans="1:30" x14ac:dyDescent="0.2">
      <c r="A247" s="16">
        <f>+IF((G247+SUM(H247:K247))&gt;0,MAX(A$13:A246)+1,0)</f>
        <v>0</v>
      </c>
      <c r="B247" s="543"/>
      <c r="C247" s="543"/>
      <c r="D247" s="543"/>
      <c r="E247" s="543"/>
      <c r="F247" s="255">
        <f t="shared" si="77"/>
        <v>0</v>
      </c>
      <c r="G247" s="188">
        <f t="shared" si="78"/>
        <v>0</v>
      </c>
      <c r="H247" s="543"/>
      <c r="I247" s="543"/>
      <c r="J247" s="543"/>
      <c r="K247" s="543"/>
      <c r="L247" s="543"/>
      <c r="M247" s="543"/>
      <c r="N247" s="188">
        <f t="shared" si="61"/>
        <v>0</v>
      </c>
      <c r="O247" s="544"/>
      <c r="P247" s="189">
        <f t="shared" si="46"/>
        <v>0</v>
      </c>
      <c r="Q247" s="274">
        <f t="shared" si="79"/>
        <v>0</v>
      </c>
      <c r="R247" s="274">
        <f t="shared" si="80"/>
        <v>0</v>
      </c>
      <c r="S247" s="172">
        <f t="shared" si="81"/>
        <v>0</v>
      </c>
      <c r="T247" s="172">
        <f t="shared" si="82"/>
        <v>0</v>
      </c>
      <c r="U247" s="238">
        <f t="shared" si="83"/>
        <v>0</v>
      </c>
      <c r="V247" s="225">
        <f t="shared" si="84"/>
        <v>0</v>
      </c>
      <c r="W247" s="172">
        <f t="shared" si="85"/>
        <v>0</v>
      </c>
      <c r="X247" s="172">
        <f t="shared" si="86"/>
        <v>0</v>
      </c>
      <c r="Y247" s="525">
        <f t="shared" si="87"/>
        <v>0</v>
      </c>
      <c r="Z247" s="524">
        <f t="shared" si="88"/>
        <v>0</v>
      </c>
      <c r="AA247" s="172">
        <f t="shared" si="89"/>
        <v>0</v>
      </c>
      <c r="AB247" s="172">
        <f t="shared" si="90"/>
        <v>0</v>
      </c>
      <c r="AC247" s="536">
        <f t="shared" si="91"/>
        <v>0</v>
      </c>
      <c r="AD247" s="535">
        <f t="shared" si="92"/>
        <v>0</v>
      </c>
    </row>
    <row r="248" spans="1:30" x14ac:dyDescent="0.2">
      <c r="A248" s="16">
        <f>+IF((G248+SUM(H248:K248))&gt;0,MAX(A$13:A247)+1,0)</f>
        <v>0</v>
      </c>
      <c r="B248" s="543"/>
      <c r="C248" s="543"/>
      <c r="D248" s="543"/>
      <c r="E248" s="543"/>
      <c r="F248" s="255">
        <f t="shared" si="77"/>
        <v>0</v>
      </c>
      <c r="G248" s="188">
        <f t="shared" si="78"/>
        <v>0</v>
      </c>
      <c r="H248" s="543"/>
      <c r="I248" s="543"/>
      <c r="J248" s="543"/>
      <c r="K248" s="543"/>
      <c r="L248" s="543"/>
      <c r="M248" s="543"/>
      <c r="N248" s="188">
        <f t="shared" si="61"/>
        <v>0</v>
      </c>
      <c r="O248" s="544"/>
      <c r="P248" s="189">
        <f t="shared" si="46"/>
        <v>0</v>
      </c>
      <c r="Q248" s="274">
        <f t="shared" si="79"/>
        <v>0</v>
      </c>
      <c r="R248" s="274">
        <f t="shared" si="80"/>
        <v>0</v>
      </c>
      <c r="S248" s="172">
        <f t="shared" si="81"/>
        <v>0</v>
      </c>
      <c r="T248" s="172">
        <f t="shared" si="82"/>
        <v>0</v>
      </c>
      <c r="U248" s="238">
        <f t="shared" si="83"/>
        <v>0</v>
      </c>
      <c r="V248" s="225">
        <f t="shared" si="84"/>
        <v>0</v>
      </c>
      <c r="W248" s="172">
        <f t="shared" si="85"/>
        <v>0</v>
      </c>
      <c r="X248" s="172">
        <f t="shared" si="86"/>
        <v>0</v>
      </c>
      <c r="Y248" s="525">
        <f t="shared" si="87"/>
        <v>0</v>
      </c>
      <c r="Z248" s="524">
        <f t="shared" si="88"/>
        <v>0</v>
      </c>
      <c r="AA248" s="172">
        <f t="shared" si="89"/>
        <v>0</v>
      </c>
      <c r="AB248" s="172">
        <f t="shared" si="90"/>
        <v>0</v>
      </c>
      <c r="AC248" s="536">
        <f t="shared" si="91"/>
        <v>0</v>
      </c>
      <c r="AD248" s="535">
        <f t="shared" si="92"/>
        <v>0</v>
      </c>
    </row>
    <row r="249" spans="1:30" x14ac:dyDescent="0.2">
      <c r="A249" s="16">
        <f>+IF((G249+SUM(H249:K249))&gt;0,MAX(A$13:A248)+1,0)</f>
        <v>0</v>
      </c>
      <c r="B249" s="543"/>
      <c r="C249" s="543"/>
      <c r="D249" s="543"/>
      <c r="E249" s="543"/>
      <c r="F249" s="255">
        <f t="shared" si="77"/>
        <v>0</v>
      </c>
      <c r="G249" s="188">
        <f t="shared" si="78"/>
        <v>0</v>
      </c>
      <c r="H249" s="543"/>
      <c r="I249" s="543"/>
      <c r="J249" s="543"/>
      <c r="K249" s="543"/>
      <c r="L249" s="543"/>
      <c r="M249" s="543"/>
      <c r="N249" s="188">
        <f t="shared" si="61"/>
        <v>0</v>
      </c>
      <c r="O249" s="544"/>
      <c r="P249" s="189">
        <f t="shared" si="46"/>
        <v>0</v>
      </c>
      <c r="Q249" s="274">
        <f t="shared" si="79"/>
        <v>0</v>
      </c>
      <c r="R249" s="274">
        <f t="shared" si="80"/>
        <v>0</v>
      </c>
      <c r="S249" s="172">
        <f t="shared" si="81"/>
        <v>0</v>
      </c>
      <c r="T249" s="172">
        <f t="shared" si="82"/>
        <v>0</v>
      </c>
      <c r="U249" s="238">
        <f t="shared" si="83"/>
        <v>0</v>
      </c>
      <c r="V249" s="225">
        <f t="shared" si="84"/>
        <v>0</v>
      </c>
      <c r="W249" s="172">
        <f t="shared" si="85"/>
        <v>0</v>
      </c>
      <c r="X249" s="172">
        <f t="shared" si="86"/>
        <v>0</v>
      </c>
      <c r="Y249" s="525">
        <f t="shared" si="87"/>
        <v>0</v>
      </c>
      <c r="Z249" s="524">
        <f t="shared" si="88"/>
        <v>0</v>
      </c>
      <c r="AA249" s="172">
        <f t="shared" si="89"/>
        <v>0</v>
      </c>
      <c r="AB249" s="172">
        <f t="shared" si="90"/>
        <v>0</v>
      </c>
      <c r="AC249" s="536">
        <f t="shared" si="91"/>
        <v>0</v>
      </c>
      <c r="AD249" s="535">
        <f t="shared" si="92"/>
        <v>0</v>
      </c>
    </row>
    <row r="250" spans="1:30" x14ac:dyDescent="0.2">
      <c r="A250" s="16">
        <f>+IF((G250+SUM(H250:K250))&gt;0,MAX(A$13:A249)+1,0)</f>
        <v>0</v>
      </c>
      <c r="B250" s="17"/>
      <c r="C250" s="17"/>
      <c r="D250" s="17"/>
      <c r="E250" s="17"/>
      <c r="F250" s="255">
        <f t="shared" si="77"/>
        <v>0</v>
      </c>
      <c r="G250" s="188">
        <f t="shared" si="78"/>
        <v>0</v>
      </c>
      <c r="H250" s="17"/>
      <c r="I250" s="17"/>
      <c r="J250" s="17"/>
      <c r="K250" s="17"/>
      <c r="L250" s="17"/>
      <c r="M250" s="17"/>
      <c r="N250" s="188">
        <f t="shared" si="61"/>
        <v>0</v>
      </c>
      <c r="O250" s="180"/>
      <c r="P250" s="189">
        <f t="shared" si="46"/>
        <v>0</v>
      </c>
      <c r="Q250" s="274">
        <f t="shared" si="79"/>
        <v>0</v>
      </c>
      <c r="R250" s="274">
        <f t="shared" si="80"/>
        <v>0</v>
      </c>
      <c r="S250" s="172">
        <f t="shared" si="81"/>
        <v>0</v>
      </c>
      <c r="T250" s="172">
        <f t="shared" si="82"/>
        <v>0</v>
      </c>
      <c r="U250" s="238">
        <f t="shared" si="83"/>
        <v>0</v>
      </c>
      <c r="V250" s="225">
        <f t="shared" si="84"/>
        <v>0</v>
      </c>
      <c r="W250" s="172">
        <f t="shared" si="85"/>
        <v>0</v>
      </c>
      <c r="X250" s="172">
        <f t="shared" si="86"/>
        <v>0</v>
      </c>
      <c r="Y250" s="525">
        <f t="shared" si="87"/>
        <v>0</v>
      </c>
      <c r="Z250" s="524">
        <f t="shared" si="88"/>
        <v>0</v>
      </c>
      <c r="AA250" s="172">
        <f t="shared" si="89"/>
        <v>0</v>
      </c>
      <c r="AB250" s="172">
        <f t="shared" si="90"/>
        <v>0</v>
      </c>
      <c r="AC250" s="536">
        <f t="shared" si="91"/>
        <v>0</v>
      </c>
      <c r="AD250" s="535">
        <f t="shared" si="92"/>
        <v>0</v>
      </c>
    </row>
    <row r="251" spans="1:30" x14ac:dyDescent="0.2">
      <c r="A251" s="16">
        <f>+IF((G251+SUM(H251:K251))&gt;0,MAX(A$13:A250)+1,0)</f>
        <v>0</v>
      </c>
      <c r="B251" s="17"/>
      <c r="C251" s="17"/>
      <c r="D251" s="17"/>
      <c r="E251" s="17"/>
      <c r="F251" s="255">
        <f t="shared" si="77"/>
        <v>0</v>
      </c>
      <c r="G251" s="188">
        <f t="shared" si="78"/>
        <v>0</v>
      </c>
      <c r="H251" s="17"/>
      <c r="I251" s="17"/>
      <c r="J251" s="17"/>
      <c r="K251" s="17"/>
      <c r="L251" s="17"/>
      <c r="M251" s="17"/>
      <c r="N251" s="188">
        <f t="shared" si="61"/>
        <v>0</v>
      </c>
      <c r="O251" s="180"/>
      <c r="P251" s="189">
        <f t="shared" si="46"/>
        <v>0</v>
      </c>
      <c r="Q251" s="274">
        <f t="shared" si="64"/>
        <v>0</v>
      </c>
      <c r="R251" s="274">
        <f t="shared" si="65"/>
        <v>0</v>
      </c>
      <c r="S251" s="172">
        <f t="shared" si="66"/>
        <v>0</v>
      </c>
      <c r="T251" s="172">
        <f t="shared" si="67"/>
        <v>0</v>
      </c>
      <c r="U251" s="238">
        <f t="shared" si="68"/>
        <v>0</v>
      </c>
      <c r="V251" s="225">
        <f t="shared" si="52"/>
        <v>0</v>
      </c>
      <c r="W251" s="172">
        <f t="shared" si="69"/>
        <v>0</v>
      </c>
      <c r="X251" s="172">
        <f t="shared" si="70"/>
        <v>0</v>
      </c>
      <c r="Y251" s="525">
        <f t="shared" si="71"/>
        <v>0</v>
      </c>
      <c r="Z251" s="524">
        <f t="shared" si="56"/>
        <v>0</v>
      </c>
      <c r="AA251" s="172">
        <f t="shared" si="72"/>
        <v>0</v>
      </c>
      <c r="AB251" s="172">
        <f t="shared" si="73"/>
        <v>0</v>
      </c>
      <c r="AC251" s="536">
        <f t="shared" si="74"/>
        <v>0</v>
      </c>
      <c r="AD251" s="535">
        <f t="shared" si="60"/>
        <v>0</v>
      </c>
    </row>
    <row r="252" spans="1:30" x14ac:dyDescent="0.2">
      <c r="A252" s="16">
        <f>+IF((G252+SUM(H252:K252))&gt;0,MAX(A$13:A251)+1,0)</f>
        <v>0</v>
      </c>
      <c r="B252" s="17"/>
      <c r="C252" s="17"/>
      <c r="D252" s="17"/>
      <c r="E252" s="17"/>
      <c r="F252" s="255">
        <f t="shared" si="77"/>
        <v>0</v>
      </c>
      <c r="G252" s="188">
        <f t="shared" si="78"/>
        <v>0</v>
      </c>
      <c r="H252" s="17"/>
      <c r="I252" s="17"/>
      <c r="J252" s="17"/>
      <c r="K252" s="17"/>
      <c r="L252" s="17"/>
      <c r="M252" s="17"/>
      <c r="N252" s="188">
        <f t="shared" si="61"/>
        <v>0</v>
      </c>
      <c r="O252" s="180"/>
      <c r="P252" s="189">
        <f t="shared" si="46"/>
        <v>0</v>
      </c>
      <c r="Q252" s="274">
        <f t="shared" ref="Q252:Q283" si="93">+N252*(C252+H252-I252)</f>
        <v>0</v>
      </c>
      <c r="R252" s="274">
        <f t="shared" ref="R252:R283" si="94">+N252*D252+N252*E252*0.8+(J252-K252)*N252</f>
        <v>0</v>
      </c>
      <c r="S252" s="172">
        <f t="shared" ref="S252:S283" si="95">+P252*C252</f>
        <v>0</v>
      </c>
      <c r="T252" s="172">
        <f t="shared" ref="T252:T283" si="96">+P252*(D252+E252)</f>
        <v>0</v>
      </c>
      <c r="U252" s="238">
        <f t="shared" ref="U252:U283" si="97">(P252-$S$6)/$S$7*(C252+D252+E252)*$Y$8</f>
        <v>0</v>
      </c>
      <c r="V252" s="225">
        <f t="shared" si="52"/>
        <v>0</v>
      </c>
      <c r="W252" s="172">
        <f t="shared" ref="W252:W283" si="98">+P252*H252</f>
        <v>0</v>
      </c>
      <c r="X252" s="172">
        <f t="shared" ref="X252:X283" si="99">+P252*J252</f>
        <v>0</v>
      </c>
      <c r="Y252" s="525">
        <f t="shared" ref="Y252:Y283" si="100">+IFERROR((P252-$S$6)/$S$7*(H252+J252)*$Y$8,0)</f>
        <v>0</v>
      </c>
      <c r="Z252" s="524">
        <f t="shared" si="56"/>
        <v>0</v>
      </c>
      <c r="AA252" s="172">
        <f t="shared" ref="AA252:AA283" si="101">+P252*I252</f>
        <v>0</v>
      </c>
      <c r="AB252" s="172">
        <f t="shared" ref="AB252:AB283" si="102">+P252*K252</f>
        <v>0</v>
      </c>
      <c r="AC252" s="536">
        <f t="shared" ref="AC252:AC283" si="103">+(P252-$S$6)/$S$7*(I252+K252)*$Y$8</f>
        <v>0</v>
      </c>
      <c r="AD252" s="535">
        <f t="shared" si="60"/>
        <v>0</v>
      </c>
    </row>
    <row r="253" spans="1:30" x14ac:dyDescent="0.2">
      <c r="A253" s="16">
        <f>+IF((G253+SUM(H253:K253))&gt;0,MAX(A$13:A252)+1,0)</f>
        <v>0</v>
      </c>
      <c r="B253" s="17"/>
      <c r="C253" s="17"/>
      <c r="D253" s="17"/>
      <c r="E253" s="17"/>
      <c r="F253" s="255">
        <f t="shared" si="77"/>
        <v>0</v>
      </c>
      <c r="G253" s="188">
        <f t="shared" si="78"/>
        <v>0</v>
      </c>
      <c r="H253" s="17"/>
      <c r="I253" s="17"/>
      <c r="J253" s="17"/>
      <c r="K253" s="17"/>
      <c r="L253" s="17"/>
      <c r="M253" s="17"/>
      <c r="N253" s="188">
        <f t="shared" si="61"/>
        <v>0</v>
      </c>
      <c r="O253" s="180"/>
      <c r="P253" s="189">
        <f t="shared" ref="P253:P309" si="104">+N253*O253</f>
        <v>0</v>
      </c>
      <c r="Q253" s="274">
        <f t="shared" si="93"/>
        <v>0</v>
      </c>
      <c r="R253" s="274">
        <f t="shared" si="94"/>
        <v>0</v>
      </c>
      <c r="S253" s="172">
        <f t="shared" si="95"/>
        <v>0</v>
      </c>
      <c r="T253" s="172">
        <f t="shared" si="96"/>
        <v>0</v>
      </c>
      <c r="U253" s="238">
        <f t="shared" si="97"/>
        <v>0</v>
      </c>
      <c r="V253" s="225">
        <f t="shared" ref="V253:V309" si="105">+U253*V$9</f>
        <v>0</v>
      </c>
      <c r="W253" s="172">
        <f t="shared" si="98"/>
        <v>0</v>
      </c>
      <c r="X253" s="172">
        <f t="shared" si="99"/>
        <v>0</v>
      </c>
      <c r="Y253" s="525">
        <f t="shared" si="100"/>
        <v>0</v>
      </c>
      <c r="Z253" s="524">
        <f t="shared" ref="Z253:Z309" si="106">+Y253*Z$9</f>
        <v>0</v>
      </c>
      <c r="AA253" s="172">
        <f t="shared" si="101"/>
        <v>0</v>
      </c>
      <c r="AB253" s="172">
        <f t="shared" si="102"/>
        <v>0</v>
      </c>
      <c r="AC253" s="536">
        <f t="shared" si="103"/>
        <v>0</v>
      </c>
      <c r="AD253" s="535">
        <f t="shared" ref="AD253:AD309" si="107">+AC253*AD$9</f>
        <v>0</v>
      </c>
    </row>
    <row r="254" spans="1:30" x14ac:dyDescent="0.2">
      <c r="A254" s="16">
        <f>+IF((G254+SUM(H254:K254))&gt;0,MAX(A$13:A253)+1,0)</f>
        <v>0</v>
      </c>
      <c r="B254" s="17"/>
      <c r="C254" s="17"/>
      <c r="D254" s="17"/>
      <c r="E254" s="17"/>
      <c r="F254" s="255">
        <f t="shared" si="77"/>
        <v>0</v>
      </c>
      <c r="G254" s="188">
        <f t="shared" si="78"/>
        <v>0</v>
      </c>
      <c r="H254" s="17"/>
      <c r="I254" s="17"/>
      <c r="J254" s="17"/>
      <c r="K254" s="17"/>
      <c r="L254" s="17"/>
      <c r="M254" s="17"/>
      <c r="N254" s="188">
        <f t="shared" ref="N254:N308" si="108">+L254+M254</f>
        <v>0</v>
      </c>
      <c r="O254" s="180"/>
      <c r="P254" s="189">
        <f t="shared" si="104"/>
        <v>0</v>
      </c>
      <c r="Q254" s="274">
        <f t="shared" si="93"/>
        <v>0</v>
      </c>
      <c r="R254" s="274">
        <f t="shared" si="94"/>
        <v>0</v>
      </c>
      <c r="S254" s="172">
        <f t="shared" si="95"/>
        <v>0</v>
      </c>
      <c r="T254" s="172">
        <f t="shared" si="96"/>
        <v>0</v>
      </c>
      <c r="U254" s="238">
        <f t="shared" si="97"/>
        <v>0</v>
      </c>
      <c r="V254" s="225">
        <f t="shared" si="105"/>
        <v>0</v>
      </c>
      <c r="W254" s="172">
        <f t="shared" si="98"/>
        <v>0</v>
      </c>
      <c r="X254" s="172">
        <f t="shared" si="99"/>
        <v>0</v>
      </c>
      <c r="Y254" s="525">
        <f t="shared" si="100"/>
        <v>0</v>
      </c>
      <c r="Z254" s="524">
        <f t="shared" si="106"/>
        <v>0</v>
      </c>
      <c r="AA254" s="172">
        <f t="shared" si="101"/>
        <v>0</v>
      </c>
      <c r="AB254" s="172">
        <f t="shared" si="102"/>
        <v>0</v>
      </c>
      <c r="AC254" s="536">
        <f t="shared" si="103"/>
        <v>0</v>
      </c>
      <c r="AD254" s="535">
        <f t="shared" si="107"/>
        <v>0</v>
      </c>
    </row>
    <row r="255" spans="1:30" x14ac:dyDescent="0.2">
      <c r="A255" s="16">
        <f>+IF((G255+SUM(H255:K255))&gt;0,MAX(A$13:A254)+1,0)</f>
        <v>0</v>
      </c>
      <c r="B255" s="17"/>
      <c r="C255" s="17"/>
      <c r="D255" s="17"/>
      <c r="E255" s="17"/>
      <c r="F255" s="255">
        <f t="shared" si="77"/>
        <v>0</v>
      </c>
      <c r="G255" s="188">
        <f t="shared" si="78"/>
        <v>0</v>
      </c>
      <c r="H255" s="17"/>
      <c r="I255" s="17"/>
      <c r="J255" s="17"/>
      <c r="K255" s="17"/>
      <c r="L255" s="17"/>
      <c r="M255" s="17"/>
      <c r="N255" s="188">
        <f t="shared" si="108"/>
        <v>0</v>
      </c>
      <c r="O255" s="180"/>
      <c r="P255" s="189">
        <f t="shared" si="104"/>
        <v>0</v>
      </c>
      <c r="Q255" s="274">
        <f t="shared" si="93"/>
        <v>0</v>
      </c>
      <c r="R255" s="274">
        <f t="shared" si="94"/>
        <v>0</v>
      </c>
      <c r="S255" s="172">
        <f t="shared" si="95"/>
        <v>0</v>
      </c>
      <c r="T255" s="172">
        <f t="shared" si="96"/>
        <v>0</v>
      </c>
      <c r="U255" s="238">
        <f t="shared" si="97"/>
        <v>0</v>
      </c>
      <c r="V255" s="225">
        <f t="shared" si="105"/>
        <v>0</v>
      </c>
      <c r="W255" s="172">
        <f t="shared" si="98"/>
        <v>0</v>
      </c>
      <c r="X255" s="172">
        <f t="shared" si="99"/>
        <v>0</v>
      </c>
      <c r="Y255" s="525">
        <f t="shared" si="100"/>
        <v>0</v>
      </c>
      <c r="Z255" s="524">
        <f t="shared" si="106"/>
        <v>0</v>
      </c>
      <c r="AA255" s="172">
        <f t="shared" si="101"/>
        <v>0</v>
      </c>
      <c r="AB255" s="172">
        <f t="shared" si="102"/>
        <v>0</v>
      </c>
      <c r="AC255" s="536">
        <f t="shared" si="103"/>
        <v>0</v>
      </c>
      <c r="AD255" s="535">
        <f t="shared" si="107"/>
        <v>0</v>
      </c>
    </row>
    <row r="256" spans="1:30" x14ac:dyDescent="0.2">
      <c r="A256" s="16">
        <f>+IF((G256+SUM(H256:K256))&gt;0,MAX(A$13:A255)+1,0)</f>
        <v>0</v>
      </c>
      <c r="B256" s="17"/>
      <c r="C256" s="17"/>
      <c r="D256" s="17"/>
      <c r="E256" s="17"/>
      <c r="F256" s="255">
        <f t="shared" si="77"/>
        <v>0</v>
      </c>
      <c r="G256" s="188">
        <f t="shared" si="78"/>
        <v>0</v>
      </c>
      <c r="H256" s="17"/>
      <c r="I256" s="17"/>
      <c r="J256" s="17"/>
      <c r="K256" s="17"/>
      <c r="L256" s="17"/>
      <c r="M256" s="17"/>
      <c r="N256" s="188">
        <f t="shared" si="108"/>
        <v>0</v>
      </c>
      <c r="O256" s="180"/>
      <c r="P256" s="189">
        <f t="shared" si="104"/>
        <v>0</v>
      </c>
      <c r="Q256" s="274">
        <f t="shared" si="93"/>
        <v>0</v>
      </c>
      <c r="R256" s="274">
        <f t="shared" si="94"/>
        <v>0</v>
      </c>
      <c r="S256" s="172">
        <f t="shared" si="95"/>
        <v>0</v>
      </c>
      <c r="T256" s="172">
        <f t="shared" si="96"/>
        <v>0</v>
      </c>
      <c r="U256" s="238">
        <f t="shared" si="97"/>
        <v>0</v>
      </c>
      <c r="V256" s="225">
        <f t="shared" si="105"/>
        <v>0</v>
      </c>
      <c r="W256" s="172">
        <f t="shared" si="98"/>
        <v>0</v>
      </c>
      <c r="X256" s="172">
        <f t="shared" si="99"/>
        <v>0</v>
      </c>
      <c r="Y256" s="525">
        <f t="shared" si="100"/>
        <v>0</v>
      </c>
      <c r="Z256" s="524">
        <f t="shared" si="106"/>
        <v>0</v>
      </c>
      <c r="AA256" s="172">
        <f t="shared" si="101"/>
        <v>0</v>
      </c>
      <c r="AB256" s="172">
        <f t="shared" si="102"/>
        <v>0</v>
      </c>
      <c r="AC256" s="536">
        <f t="shared" si="103"/>
        <v>0</v>
      </c>
      <c r="AD256" s="535">
        <f t="shared" si="107"/>
        <v>0</v>
      </c>
    </row>
    <row r="257" spans="1:30" x14ac:dyDescent="0.2">
      <c r="A257" s="16">
        <f>+IF((G257+SUM(H257:K257))&gt;0,MAX(A$13:A256)+1,0)</f>
        <v>0</v>
      </c>
      <c r="B257" s="17"/>
      <c r="C257" s="17"/>
      <c r="D257" s="17"/>
      <c r="E257" s="17"/>
      <c r="F257" s="255">
        <f t="shared" si="77"/>
        <v>0</v>
      </c>
      <c r="G257" s="188">
        <f t="shared" si="78"/>
        <v>0</v>
      </c>
      <c r="H257" s="17"/>
      <c r="I257" s="17"/>
      <c r="J257" s="17"/>
      <c r="K257" s="17"/>
      <c r="L257" s="17"/>
      <c r="M257" s="17"/>
      <c r="N257" s="188">
        <f t="shared" si="108"/>
        <v>0</v>
      </c>
      <c r="O257" s="180"/>
      <c r="P257" s="189">
        <f t="shared" si="104"/>
        <v>0</v>
      </c>
      <c r="Q257" s="274">
        <f t="shared" si="93"/>
        <v>0</v>
      </c>
      <c r="R257" s="274">
        <f t="shared" si="94"/>
        <v>0</v>
      </c>
      <c r="S257" s="172">
        <f t="shared" si="95"/>
        <v>0</v>
      </c>
      <c r="T257" s="172">
        <f t="shared" si="96"/>
        <v>0</v>
      </c>
      <c r="U257" s="238">
        <f t="shared" si="97"/>
        <v>0</v>
      </c>
      <c r="V257" s="225">
        <f t="shared" si="105"/>
        <v>0</v>
      </c>
      <c r="W257" s="172">
        <f t="shared" si="98"/>
        <v>0</v>
      </c>
      <c r="X257" s="172">
        <f t="shared" si="99"/>
        <v>0</v>
      </c>
      <c r="Y257" s="525">
        <f t="shared" si="100"/>
        <v>0</v>
      </c>
      <c r="Z257" s="524">
        <f t="shared" si="106"/>
        <v>0</v>
      </c>
      <c r="AA257" s="172">
        <f t="shared" si="101"/>
        <v>0</v>
      </c>
      <c r="AB257" s="172">
        <f t="shared" si="102"/>
        <v>0</v>
      </c>
      <c r="AC257" s="536">
        <f t="shared" si="103"/>
        <v>0</v>
      </c>
      <c r="AD257" s="535">
        <f t="shared" si="107"/>
        <v>0</v>
      </c>
    </row>
    <row r="258" spans="1:30" x14ac:dyDescent="0.2">
      <c r="A258" s="16">
        <f>+IF((G258+SUM(H258:K258))&gt;0,MAX(A$13:A257)+1,0)</f>
        <v>0</v>
      </c>
      <c r="B258" s="17"/>
      <c r="C258" s="17"/>
      <c r="D258" s="17"/>
      <c r="E258" s="17"/>
      <c r="F258" s="255">
        <f t="shared" si="77"/>
        <v>0</v>
      </c>
      <c r="G258" s="188">
        <f t="shared" si="78"/>
        <v>0</v>
      </c>
      <c r="H258" s="17"/>
      <c r="I258" s="17"/>
      <c r="J258" s="17"/>
      <c r="K258" s="17"/>
      <c r="L258" s="17"/>
      <c r="M258" s="17"/>
      <c r="N258" s="188">
        <f t="shared" si="108"/>
        <v>0</v>
      </c>
      <c r="O258" s="180"/>
      <c r="P258" s="189">
        <f t="shared" si="104"/>
        <v>0</v>
      </c>
      <c r="Q258" s="274">
        <f t="shared" si="93"/>
        <v>0</v>
      </c>
      <c r="R258" s="274">
        <f t="shared" si="94"/>
        <v>0</v>
      </c>
      <c r="S258" s="172">
        <f t="shared" si="95"/>
        <v>0</v>
      </c>
      <c r="T258" s="172">
        <f t="shared" si="96"/>
        <v>0</v>
      </c>
      <c r="U258" s="238">
        <f t="shared" si="97"/>
        <v>0</v>
      </c>
      <c r="V258" s="225">
        <f t="shared" si="105"/>
        <v>0</v>
      </c>
      <c r="W258" s="172">
        <f t="shared" si="98"/>
        <v>0</v>
      </c>
      <c r="X258" s="172">
        <f t="shared" si="99"/>
        <v>0</v>
      </c>
      <c r="Y258" s="525">
        <f t="shared" si="100"/>
        <v>0</v>
      </c>
      <c r="Z258" s="524">
        <f t="shared" si="106"/>
        <v>0</v>
      </c>
      <c r="AA258" s="172">
        <f t="shared" si="101"/>
        <v>0</v>
      </c>
      <c r="AB258" s="172">
        <f t="shared" si="102"/>
        <v>0</v>
      </c>
      <c r="AC258" s="536">
        <f t="shared" si="103"/>
        <v>0</v>
      </c>
      <c r="AD258" s="535">
        <f t="shared" si="107"/>
        <v>0</v>
      </c>
    </row>
    <row r="259" spans="1:30" x14ac:dyDescent="0.2">
      <c r="A259" s="16">
        <f>+IF((G259+SUM(H259:K259))&gt;0,MAX(A$13:A258)+1,0)</f>
        <v>0</v>
      </c>
      <c r="B259" s="17"/>
      <c r="C259" s="17"/>
      <c r="D259" s="17"/>
      <c r="E259" s="17"/>
      <c r="F259" s="255">
        <f t="shared" si="77"/>
        <v>0</v>
      </c>
      <c r="G259" s="188">
        <f t="shared" si="78"/>
        <v>0</v>
      </c>
      <c r="H259" s="17"/>
      <c r="I259" s="17"/>
      <c r="J259" s="17"/>
      <c r="K259" s="17"/>
      <c r="L259" s="17"/>
      <c r="M259" s="17"/>
      <c r="N259" s="188">
        <f t="shared" si="108"/>
        <v>0</v>
      </c>
      <c r="O259" s="180"/>
      <c r="P259" s="189">
        <f t="shared" si="104"/>
        <v>0</v>
      </c>
      <c r="Q259" s="274">
        <f t="shared" si="93"/>
        <v>0</v>
      </c>
      <c r="R259" s="274">
        <f t="shared" si="94"/>
        <v>0</v>
      </c>
      <c r="S259" s="172">
        <f t="shared" si="95"/>
        <v>0</v>
      </c>
      <c r="T259" s="172">
        <f t="shared" si="96"/>
        <v>0</v>
      </c>
      <c r="U259" s="238">
        <f t="shared" si="97"/>
        <v>0</v>
      </c>
      <c r="V259" s="225">
        <f t="shared" si="105"/>
        <v>0</v>
      </c>
      <c r="W259" s="172">
        <f t="shared" si="98"/>
        <v>0</v>
      </c>
      <c r="X259" s="172">
        <f t="shared" si="99"/>
        <v>0</v>
      </c>
      <c r="Y259" s="525">
        <f t="shared" si="100"/>
        <v>0</v>
      </c>
      <c r="Z259" s="524">
        <f t="shared" si="106"/>
        <v>0</v>
      </c>
      <c r="AA259" s="172">
        <f t="shared" si="101"/>
        <v>0</v>
      </c>
      <c r="AB259" s="172">
        <f t="shared" si="102"/>
        <v>0</v>
      </c>
      <c r="AC259" s="536">
        <f t="shared" si="103"/>
        <v>0</v>
      </c>
      <c r="AD259" s="535">
        <f t="shared" si="107"/>
        <v>0</v>
      </c>
    </row>
    <row r="260" spans="1:30" x14ac:dyDescent="0.2">
      <c r="A260" s="16">
        <f>+IF((G260+SUM(H260:K260))&gt;0,MAX(A$13:A259)+1,0)</f>
        <v>0</v>
      </c>
      <c r="B260" s="17"/>
      <c r="C260" s="17"/>
      <c r="D260" s="17"/>
      <c r="E260" s="17"/>
      <c r="F260" s="255">
        <f t="shared" si="77"/>
        <v>0</v>
      </c>
      <c r="G260" s="188">
        <f t="shared" si="78"/>
        <v>0</v>
      </c>
      <c r="H260" s="17"/>
      <c r="I260" s="17"/>
      <c r="J260" s="17"/>
      <c r="K260" s="17"/>
      <c r="L260" s="17"/>
      <c r="M260" s="17"/>
      <c r="N260" s="188">
        <f t="shared" si="108"/>
        <v>0</v>
      </c>
      <c r="O260" s="180"/>
      <c r="P260" s="189">
        <f t="shared" si="104"/>
        <v>0</v>
      </c>
      <c r="Q260" s="274">
        <f t="shared" si="93"/>
        <v>0</v>
      </c>
      <c r="R260" s="274">
        <f t="shared" si="94"/>
        <v>0</v>
      </c>
      <c r="S260" s="172">
        <f t="shared" si="95"/>
        <v>0</v>
      </c>
      <c r="T260" s="172">
        <f t="shared" si="96"/>
        <v>0</v>
      </c>
      <c r="U260" s="238">
        <f t="shared" si="97"/>
        <v>0</v>
      </c>
      <c r="V260" s="225">
        <f t="shared" si="105"/>
        <v>0</v>
      </c>
      <c r="W260" s="172">
        <f t="shared" si="98"/>
        <v>0</v>
      </c>
      <c r="X260" s="172">
        <f t="shared" si="99"/>
        <v>0</v>
      </c>
      <c r="Y260" s="525">
        <f t="shared" si="100"/>
        <v>0</v>
      </c>
      <c r="Z260" s="524">
        <f t="shared" si="106"/>
        <v>0</v>
      </c>
      <c r="AA260" s="172">
        <f t="shared" si="101"/>
        <v>0</v>
      </c>
      <c r="AB260" s="172">
        <f t="shared" si="102"/>
        <v>0</v>
      </c>
      <c r="AC260" s="536">
        <f t="shared" si="103"/>
        <v>0</v>
      </c>
      <c r="AD260" s="535">
        <f t="shared" si="107"/>
        <v>0</v>
      </c>
    </row>
    <row r="261" spans="1:30" x14ac:dyDescent="0.2">
      <c r="A261" s="16">
        <f>+IF((G261+SUM(H261:K261))&gt;0,MAX(A$13:A260)+1,0)</f>
        <v>0</v>
      </c>
      <c r="B261" s="17"/>
      <c r="C261" s="17"/>
      <c r="D261" s="17"/>
      <c r="E261" s="17"/>
      <c r="F261" s="255">
        <f t="shared" si="77"/>
        <v>0</v>
      </c>
      <c r="G261" s="188">
        <f t="shared" si="78"/>
        <v>0</v>
      </c>
      <c r="H261" s="17"/>
      <c r="I261" s="17"/>
      <c r="J261" s="17"/>
      <c r="K261" s="17"/>
      <c r="L261" s="17"/>
      <c r="M261" s="17"/>
      <c r="N261" s="188">
        <f t="shared" si="108"/>
        <v>0</v>
      </c>
      <c r="O261" s="180"/>
      <c r="P261" s="189">
        <f t="shared" si="104"/>
        <v>0</v>
      </c>
      <c r="Q261" s="274">
        <f t="shared" si="93"/>
        <v>0</v>
      </c>
      <c r="R261" s="274">
        <f t="shared" si="94"/>
        <v>0</v>
      </c>
      <c r="S261" s="172">
        <f t="shared" si="95"/>
        <v>0</v>
      </c>
      <c r="T261" s="172">
        <f t="shared" si="96"/>
        <v>0</v>
      </c>
      <c r="U261" s="238">
        <f t="shared" si="97"/>
        <v>0</v>
      </c>
      <c r="V261" s="225">
        <f t="shared" si="105"/>
        <v>0</v>
      </c>
      <c r="W261" s="172">
        <f t="shared" si="98"/>
        <v>0</v>
      </c>
      <c r="X261" s="172">
        <f t="shared" si="99"/>
        <v>0</v>
      </c>
      <c r="Y261" s="525">
        <f t="shared" si="100"/>
        <v>0</v>
      </c>
      <c r="Z261" s="524">
        <f t="shared" si="106"/>
        <v>0</v>
      </c>
      <c r="AA261" s="172">
        <f t="shared" si="101"/>
        <v>0</v>
      </c>
      <c r="AB261" s="172">
        <f t="shared" si="102"/>
        <v>0</v>
      </c>
      <c r="AC261" s="536">
        <f t="shared" si="103"/>
        <v>0</v>
      </c>
      <c r="AD261" s="535">
        <f t="shared" si="107"/>
        <v>0</v>
      </c>
    </row>
    <row r="262" spans="1:30" x14ac:dyDescent="0.2">
      <c r="A262" s="16">
        <f>+IF((G262+SUM(H262:K262))&gt;0,MAX(A$13:A261)+1,0)</f>
        <v>0</v>
      </c>
      <c r="B262" s="17"/>
      <c r="C262" s="17"/>
      <c r="D262" s="17"/>
      <c r="E262" s="17"/>
      <c r="F262" s="255">
        <f t="shared" si="77"/>
        <v>0</v>
      </c>
      <c r="G262" s="188">
        <f t="shared" si="78"/>
        <v>0</v>
      </c>
      <c r="H262" s="17"/>
      <c r="I262" s="17"/>
      <c r="J262" s="17"/>
      <c r="K262" s="17"/>
      <c r="L262" s="17"/>
      <c r="M262" s="17"/>
      <c r="N262" s="188">
        <f t="shared" si="108"/>
        <v>0</v>
      </c>
      <c r="O262" s="180"/>
      <c r="P262" s="189">
        <f t="shared" si="104"/>
        <v>0</v>
      </c>
      <c r="Q262" s="274">
        <f t="shared" si="93"/>
        <v>0</v>
      </c>
      <c r="R262" s="274">
        <f t="shared" si="94"/>
        <v>0</v>
      </c>
      <c r="S262" s="172">
        <f t="shared" si="95"/>
        <v>0</v>
      </c>
      <c r="T262" s="172">
        <f t="shared" si="96"/>
        <v>0</v>
      </c>
      <c r="U262" s="238">
        <f t="shared" si="97"/>
        <v>0</v>
      </c>
      <c r="V262" s="225">
        <f t="shared" si="105"/>
        <v>0</v>
      </c>
      <c r="W262" s="172">
        <f t="shared" si="98"/>
        <v>0</v>
      </c>
      <c r="X262" s="172">
        <f t="shared" si="99"/>
        <v>0</v>
      </c>
      <c r="Y262" s="525">
        <f t="shared" si="100"/>
        <v>0</v>
      </c>
      <c r="Z262" s="524">
        <f t="shared" si="106"/>
        <v>0</v>
      </c>
      <c r="AA262" s="172">
        <f t="shared" si="101"/>
        <v>0</v>
      </c>
      <c r="AB262" s="172">
        <f t="shared" si="102"/>
        <v>0</v>
      </c>
      <c r="AC262" s="536">
        <f t="shared" si="103"/>
        <v>0</v>
      </c>
      <c r="AD262" s="535">
        <f t="shared" si="107"/>
        <v>0</v>
      </c>
    </row>
    <row r="263" spans="1:30" x14ac:dyDescent="0.2">
      <c r="A263" s="16">
        <f>+IF((G263+SUM(H263:K263))&gt;0,MAX(A$13:A262)+1,0)</f>
        <v>0</v>
      </c>
      <c r="B263" s="17"/>
      <c r="C263" s="17"/>
      <c r="D263" s="17"/>
      <c r="E263" s="17"/>
      <c r="F263" s="255">
        <f t="shared" ref="F263:F299" si="109">+E263+D263</f>
        <v>0</v>
      </c>
      <c r="G263" s="188">
        <f t="shared" ref="G263:G299" si="110">SUM(C263:E263)</f>
        <v>0</v>
      </c>
      <c r="H263" s="17"/>
      <c r="I263" s="17"/>
      <c r="J263" s="17"/>
      <c r="K263" s="17"/>
      <c r="L263" s="17"/>
      <c r="M263" s="17"/>
      <c r="N263" s="188">
        <f t="shared" si="108"/>
        <v>0</v>
      </c>
      <c r="O263" s="180"/>
      <c r="P263" s="189">
        <f t="shared" si="104"/>
        <v>0</v>
      </c>
      <c r="Q263" s="274">
        <f t="shared" si="93"/>
        <v>0</v>
      </c>
      <c r="R263" s="274">
        <f t="shared" si="94"/>
        <v>0</v>
      </c>
      <c r="S263" s="172">
        <f t="shared" si="95"/>
        <v>0</v>
      </c>
      <c r="T263" s="172">
        <f t="shared" si="96"/>
        <v>0</v>
      </c>
      <c r="U263" s="238">
        <f t="shared" si="97"/>
        <v>0</v>
      </c>
      <c r="V263" s="225">
        <f t="shared" si="105"/>
        <v>0</v>
      </c>
      <c r="W263" s="172">
        <f t="shared" si="98"/>
        <v>0</v>
      </c>
      <c r="X263" s="172">
        <f t="shared" si="99"/>
        <v>0</v>
      </c>
      <c r="Y263" s="525">
        <f t="shared" si="100"/>
        <v>0</v>
      </c>
      <c r="Z263" s="524">
        <f t="shared" si="106"/>
        <v>0</v>
      </c>
      <c r="AA263" s="172">
        <f t="shared" si="101"/>
        <v>0</v>
      </c>
      <c r="AB263" s="172">
        <f t="shared" si="102"/>
        <v>0</v>
      </c>
      <c r="AC263" s="536">
        <f t="shared" si="103"/>
        <v>0</v>
      </c>
      <c r="AD263" s="535">
        <f t="shared" si="107"/>
        <v>0</v>
      </c>
    </row>
    <row r="264" spans="1:30" x14ac:dyDescent="0.2">
      <c r="A264" s="16">
        <f>+IF((G264+SUM(H264:K264))&gt;0,MAX(A$13:A263)+1,0)</f>
        <v>0</v>
      </c>
      <c r="B264" s="17"/>
      <c r="C264" s="17"/>
      <c r="D264" s="17"/>
      <c r="E264" s="17"/>
      <c r="F264" s="255">
        <f t="shared" si="109"/>
        <v>0</v>
      </c>
      <c r="G264" s="188">
        <f t="shared" si="110"/>
        <v>0</v>
      </c>
      <c r="H264" s="17"/>
      <c r="I264" s="17"/>
      <c r="J264" s="17"/>
      <c r="K264" s="17"/>
      <c r="L264" s="17"/>
      <c r="M264" s="17"/>
      <c r="N264" s="188">
        <f t="shared" si="108"/>
        <v>0</v>
      </c>
      <c r="O264" s="180"/>
      <c r="P264" s="189">
        <f t="shared" si="104"/>
        <v>0</v>
      </c>
      <c r="Q264" s="274">
        <f t="shared" si="93"/>
        <v>0</v>
      </c>
      <c r="R264" s="274">
        <f t="shared" si="94"/>
        <v>0</v>
      </c>
      <c r="S264" s="172">
        <f t="shared" si="95"/>
        <v>0</v>
      </c>
      <c r="T264" s="172">
        <f t="shared" si="96"/>
        <v>0</v>
      </c>
      <c r="U264" s="238">
        <f t="shared" si="97"/>
        <v>0</v>
      </c>
      <c r="V264" s="225">
        <f t="shared" si="105"/>
        <v>0</v>
      </c>
      <c r="W264" s="172">
        <f t="shared" si="98"/>
        <v>0</v>
      </c>
      <c r="X264" s="172">
        <f t="shared" si="99"/>
        <v>0</v>
      </c>
      <c r="Y264" s="525">
        <f t="shared" si="100"/>
        <v>0</v>
      </c>
      <c r="Z264" s="524">
        <f t="shared" si="106"/>
        <v>0</v>
      </c>
      <c r="AA264" s="172">
        <f t="shared" si="101"/>
        <v>0</v>
      </c>
      <c r="AB264" s="172">
        <f t="shared" si="102"/>
        <v>0</v>
      </c>
      <c r="AC264" s="536">
        <f t="shared" si="103"/>
        <v>0</v>
      </c>
      <c r="AD264" s="535">
        <f t="shared" si="107"/>
        <v>0</v>
      </c>
    </row>
    <row r="265" spans="1:30" x14ac:dyDescent="0.2">
      <c r="A265" s="16">
        <f>+IF((G265+SUM(H265:K265))&gt;0,MAX(A$13:A264)+1,0)</f>
        <v>0</v>
      </c>
      <c r="B265" s="17"/>
      <c r="C265" s="17"/>
      <c r="D265" s="17"/>
      <c r="E265" s="17"/>
      <c r="F265" s="255">
        <f t="shared" si="109"/>
        <v>0</v>
      </c>
      <c r="G265" s="188">
        <f t="shared" si="110"/>
        <v>0</v>
      </c>
      <c r="H265" s="17"/>
      <c r="I265" s="17"/>
      <c r="J265" s="17"/>
      <c r="K265" s="17"/>
      <c r="L265" s="17"/>
      <c r="M265" s="17"/>
      <c r="N265" s="188">
        <f t="shared" si="108"/>
        <v>0</v>
      </c>
      <c r="O265" s="180"/>
      <c r="P265" s="189">
        <f t="shared" si="104"/>
        <v>0</v>
      </c>
      <c r="Q265" s="274">
        <f t="shared" si="93"/>
        <v>0</v>
      </c>
      <c r="R265" s="274">
        <f t="shared" si="94"/>
        <v>0</v>
      </c>
      <c r="S265" s="172">
        <f t="shared" si="95"/>
        <v>0</v>
      </c>
      <c r="T265" s="172">
        <f t="shared" si="96"/>
        <v>0</v>
      </c>
      <c r="U265" s="238">
        <f t="shared" si="97"/>
        <v>0</v>
      </c>
      <c r="V265" s="225">
        <f t="shared" si="105"/>
        <v>0</v>
      </c>
      <c r="W265" s="172">
        <f t="shared" si="98"/>
        <v>0</v>
      </c>
      <c r="X265" s="172">
        <f t="shared" si="99"/>
        <v>0</v>
      </c>
      <c r="Y265" s="525">
        <f t="shared" si="100"/>
        <v>0</v>
      </c>
      <c r="Z265" s="524">
        <f t="shared" si="106"/>
        <v>0</v>
      </c>
      <c r="AA265" s="172">
        <f t="shared" si="101"/>
        <v>0</v>
      </c>
      <c r="AB265" s="172">
        <f t="shared" si="102"/>
        <v>0</v>
      </c>
      <c r="AC265" s="536">
        <f t="shared" si="103"/>
        <v>0</v>
      </c>
      <c r="AD265" s="535">
        <f t="shared" si="107"/>
        <v>0</v>
      </c>
    </row>
    <row r="266" spans="1:30" x14ac:dyDescent="0.2">
      <c r="A266" s="16">
        <f>+IF((G266+SUM(H266:K266))&gt;0,MAX(A$13:A265)+1,0)</f>
        <v>0</v>
      </c>
      <c r="B266" s="17"/>
      <c r="C266" s="17"/>
      <c r="D266" s="17"/>
      <c r="E266" s="17"/>
      <c r="F266" s="255">
        <f t="shared" si="109"/>
        <v>0</v>
      </c>
      <c r="G266" s="188">
        <f t="shared" si="110"/>
        <v>0</v>
      </c>
      <c r="H266" s="17"/>
      <c r="I266" s="17"/>
      <c r="J266" s="17"/>
      <c r="K266" s="17"/>
      <c r="L266" s="17"/>
      <c r="M266" s="17"/>
      <c r="N266" s="188">
        <f t="shared" si="108"/>
        <v>0</v>
      </c>
      <c r="O266" s="180"/>
      <c r="P266" s="189">
        <f t="shared" si="104"/>
        <v>0</v>
      </c>
      <c r="Q266" s="274">
        <f t="shared" si="93"/>
        <v>0</v>
      </c>
      <c r="R266" s="274">
        <f t="shared" si="94"/>
        <v>0</v>
      </c>
      <c r="S266" s="172">
        <f t="shared" si="95"/>
        <v>0</v>
      </c>
      <c r="T266" s="172">
        <f t="shared" si="96"/>
        <v>0</v>
      </c>
      <c r="U266" s="238">
        <f t="shared" si="97"/>
        <v>0</v>
      </c>
      <c r="V266" s="225">
        <f t="shared" si="105"/>
        <v>0</v>
      </c>
      <c r="W266" s="172">
        <f t="shared" si="98"/>
        <v>0</v>
      </c>
      <c r="X266" s="172">
        <f t="shared" si="99"/>
        <v>0</v>
      </c>
      <c r="Y266" s="525">
        <f t="shared" si="100"/>
        <v>0</v>
      </c>
      <c r="Z266" s="524">
        <f t="shared" si="106"/>
        <v>0</v>
      </c>
      <c r="AA266" s="172">
        <f t="shared" si="101"/>
        <v>0</v>
      </c>
      <c r="AB266" s="172">
        <f t="shared" si="102"/>
        <v>0</v>
      </c>
      <c r="AC266" s="536">
        <f t="shared" si="103"/>
        <v>0</v>
      </c>
      <c r="AD266" s="535">
        <f t="shared" si="107"/>
        <v>0</v>
      </c>
    </row>
    <row r="267" spans="1:30" x14ac:dyDescent="0.2">
      <c r="A267" s="16">
        <f>+IF((G267+SUM(H267:K267))&gt;0,MAX(A$13:A266)+1,0)</f>
        <v>0</v>
      </c>
      <c r="B267" s="17"/>
      <c r="C267" s="17"/>
      <c r="D267" s="17"/>
      <c r="E267" s="17"/>
      <c r="F267" s="255">
        <f t="shared" si="109"/>
        <v>0</v>
      </c>
      <c r="G267" s="188">
        <f t="shared" si="110"/>
        <v>0</v>
      </c>
      <c r="H267" s="17"/>
      <c r="I267" s="17"/>
      <c r="J267" s="17"/>
      <c r="K267" s="17"/>
      <c r="L267" s="17"/>
      <c r="M267" s="17"/>
      <c r="N267" s="188">
        <f t="shared" si="108"/>
        <v>0</v>
      </c>
      <c r="O267" s="180"/>
      <c r="P267" s="189">
        <f t="shared" si="104"/>
        <v>0</v>
      </c>
      <c r="Q267" s="274">
        <f t="shared" si="93"/>
        <v>0</v>
      </c>
      <c r="R267" s="274">
        <f t="shared" si="94"/>
        <v>0</v>
      </c>
      <c r="S267" s="172">
        <f t="shared" si="95"/>
        <v>0</v>
      </c>
      <c r="T267" s="172">
        <f t="shared" si="96"/>
        <v>0</v>
      </c>
      <c r="U267" s="238">
        <f t="shared" si="97"/>
        <v>0</v>
      </c>
      <c r="V267" s="225">
        <f t="shared" si="105"/>
        <v>0</v>
      </c>
      <c r="W267" s="172">
        <f t="shared" si="98"/>
        <v>0</v>
      </c>
      <c r="X267" s="172">
        <f t="shared" si="99"/>
        <v>0</v>
      </c>
      <c r="Y267" s="525">
        <f t="shared" si="100"/>
        <v>0</v>
      </c>
      <c r="Z267" s="524">
        <f t="shared" si="106"/>
        <v>0</v>
      </c>
      <c r="AA267" s="172">
        <f t="shared" si="101"/>
        <v>0</v>
      </c>
      <c r="AB267" s="172">
        <f t="shared" si="102"/>
        <v>0</v>
      </c>
      <c r="AC267" s="536">
        <f t="shared" si="103"/>
        <v>0</v>
      </c>
      <c r="AD267" s="535">
        <f t="shared" si="107"/>
        <v>0</v>
      </c>
    </row>
    <row r="268" spans="1:30" x14ac:dyDescent="0.2">
      <c r="A268" s="16">
        <f>+IF((G268+SUM(H268:K268))&gt;0,MAX(A$13:A267)+1,0)</f>
        <v>0</v>
      </c>
      <c r="B268" s="17"/>
      <c r="C268" s="17"/>
      <c r="D268" s="17"/>
      <c r="E268" s="17"/>
      <c r="F268" s="255">
        <f t="shared" si="109"/>
        <v>0</v>
      </c>
      <c r="G268" s="188">
        <f t="shared" si="110"/>
        <v>0</v>
      </c>
      <c r="H268" s="17"/>
      <c r="I268" s="17"/>
      <c r="J268" s="17"/>
      <c r="K268" s="17"/>
      <c r="L268" s="17"/>
      <c r="M268" s="17"/>
      <c r="N268" s="188">
        <f t="shared" si="108"/>
        <v>0</v>
      </c>
      <c r="O268" s="180"/>
      <c r="P268" s="189">
        <f t="shared" si="104"/>
        <v>0</v>
      </c>
      <c r="Q268" s="274">
        <f t="shared" si="93"/>
        <v>0</v>
      </c>
      <c r="R268" s="274">
        <f t="shared" si="94"/>
        <v>0</v>
      </c>
      <c r="S268" s="172">
        <f t="shared" si="95"/>
        <v>0</v>
      </c>
      <c r="T268" s="172">
        <f t="shared" si="96"/>
        <v>0</v>
      </c>
      <c r="U268" s="238">
        <f t="shared" si="97"/>
        <v>0</v>
      </c>
      <c r="V268" s="225">
        <f t="shared" si="105"/>
        <v>0</v>
      </c>
      <c r="W268" s="172">
        <f t="shared" si="98"/>
        <v>0</v>
      </c>
      <c r="X268" s="172">
        <f t="shared" si="99"/>
        <v>0</v>
      </c>
      <c r="Y268" s="525">
        <f t="shared" si="100"/>
        <v>0</v>
      </c>
      <c r="Z268" s="524">
        <f t="shared" si="106"/>
        <v>0</v>
      </c>
      <c r="AA268" s="172">
        <f t="shared" si="101"/>
        <v>0</v>
      </c>
      <c r="AB268" s="172">
        <f t="shared" si="102"/>
        <v>0</v>
      </c>
      <c r="AC268" s="536">
        <f t="shared" si="103"/>
        <v>0</v>
      </c>
      <c r="AD268" s="535">
        <f t="shared" si="107"/>
        <v>0</v>
      </c>
    </row>
    <row r="269" spans="1:30" x14ac:dyDescent="0.2">
      <c r="A269" s="16">
        <f>+IF((G269+SUM(H269:K269))&gt;0,MAX(A$13:A268)+1,0)</f>
        <v>0</v>
      </c>
      <c r="B269" s="17"/>
      <c r="C269" s="17"/>
      <c r="D269" s="17"/>
      <c r="E269" s="17"/>
      <c r="F269" s="255">
        <f t="shared" si="109"/>
        <v>0</v>
      </c>
      <c r="G269" s="188">
        <f t="shared" si="110"/>
        <v>0</v>
      </c>
      <c r="H269" s="17"/>
      <c r="I269" s="17"/>
      <c r="J269" s="17"/>
      <c r="K269" s="17"/>
      <c r="L269" s="17"/>
      <c r="M269" s="17"/>
      <c r="N269" s="188">
        <f t="shared" si="108"/>
        <v>0</v>
      </c>
      <c r="O269" s="180"/>
      <c r="P269" s="189">
        <f t="shared" si="104"/>
        <v>0</v>
      </c>
      <c r="Q269" s="274">
        <f t="shared" si="93"/>
        <v>0</v>
      </c>
      <c r="R269" s="274">
        <f t="shared" si="94"/>
        <v>0</v>
      </c>
      <c r="S269" s="172">
        <f t="shared" si="95"/>
        <v>0</v>
      </c>
      <c r="T269" s="172">
        <f t="shared" si="96"/>
        <v>0</v>
      </c>
      <c r="U269" s="238">
        <f t="shared" si="97"/>
        <v>0</v>
      </c>
      <c r="V269" s="225">
        <f t="shared" si="105"/>
        <v>0</v>
      </c>
      <c r="W269" s="172">
        <f t="shared" si="98"/>
        <v>0</v>
      </c>
      <c r="X269" s="172">
        <f t="shared" si="99"/>
        <v>0</v>
      </c>
      <c r="Y269" s="525">
        <f t="shared" si="100"/>
        <v>0</v>
      </c>
      <c r="Z269" s="524">
        <f t="shared" si="106"/>
        <v>0</v>
      </c>
      <c r="AA269" s="172">
        <f t="shared" si="101"/>
        <v>0</v>
      </c>
      <c r="AB269" s="172">
        <f t="shared" si="102"/>
        <v>0</v>
      </c>
      <c r="AC269" s="536">
        <f t="shared" si="103"/>
        <v>0</v>
      </c>
      <c r="AD269" s="535">
        <f t="shared" si="107"/>
        <v>0</v>
      </c>
    </row>
    <row r="270" spans="1:30" x14ac:dyDescent="0.2">
      <c r="A270" s="16">
        <f>+IF((G270+SUM(H270:K270))&gt;0,MAX(A$13:A269)+1,0)</f>
        <v>0</v>
      </c>
      <c r="B270" s="17"/>
      <c r="C270" s="17"/>
      <c r="D270" s="17"/>
      <c r="E270" s="17"/>
      <c r="F270" s="255">
        <f t="shared" si="109"/>
        <v>0</v>
      </c>
      <c r="G270" s="188">
        <f t="shared" si="110"/>
        <v>0</v>
      </c>
      <c r="H270" s="17"/>
      <c r="I270" s="17"/>
      <c r="J270" s="17"/>
      <c r="K270" s="17"/>
      <c r="L270" s="17"/>
      <c r="M270" s="17"/>
      <c r="N270" s="188">
        <f t="shared" si="108"/>
        <v>0</v>
      </c>
      <c r="O270" s="180"/>
      <c r="P270" s="189">
        <f t="shared" si="104"/>
        <v>0</v>
      </c>
      <c r="Q270" s="274">
        <f t="shared" si="93"/>
        <v>0</v>
      </c>
      <c r="R270" s="274">
        <f t="shared" si="94"/>
        <v>0</v>
      </c>
      <c r="S270" s="172">
        <f t="shared" si="95"/>
        <v>0</v>
      </c>
      <c r="T270" s="172">
        <f t="shared" si="96"/>
        <v>0</v>
      </c>
      <c r="U270" s="238">
        <f t="shared" si="97"/>
        <v>0</v>
      </c>
      <c r="V270" s="225">
        <f t="shared" si="105"/>
        <v>0</v>
      </c>
      <c r="W270" s="172">
        <f t="shared" si="98"/>
        <v>0</v>
      </c>
      <c r="X270" s="172">
        <f t="shared" si="99"/>
        <v>0</v>
      </c>
      <c r="Y270" s="525">
        <f t="shared" si="100"/>
        <v>0</v>
      </c>
      <c r="Z270" s="524">
        <f t="shared" si="106"/>
        <v>0</v>
      </c>
      <c r="AA270" s="172">
        <f t="shared" si="101"/>
        <v>0</v>
      </c>
      <c r="AB270" s="172">
        <f t="shared" si="102"/>
        <v>0</v>
      </c>
      <c r="AC270" s="536">
        <f t="shared" si="103"/>
        <v>0</v>
      </c>
      <c r="AD270" s="535">
        <f t="shared" si="107"/>
        <v>0</v>
      </c>
    </row>
    <row r="271" spans="1:30" x14ac:dyDescent="0.2">
      <c r="A271" s="16">
        <f>+IF((G271+SUM(H271:K271))&gt;0,MAX(A$13:A270)+1,0)</f>
        <v>0</v>
      </c>
      <c r="B271" s="17"/>
      <c r="C271" s="17"/>
      <c r="D271" s="17"/>
      <c r="E271" s="17"/>
      <c r="F271" s="255">
        <f t="shared" si="109"/>
        <v>0</v>
      </c>
      <c r="G271" s="188">
        <f t="shared" si="110"/>
        <v>0</v>
      </c>
      <c r="H271" s="17"/>
      <c r="I271" s="17"/>
      <c r="J271" s="17"/>
      <c r="K271" s="17"/>
      <c r="L271" s="17"/>
      <c r="M271" s="17"/>
      <c r="N271" s="188">
        <f t="shared" si="108"/>
        <v>0</v>
      </c>
      <c r="O271" s="180"/>
      <c r="P271" s="189">
        <f t="shared" si="104"/>
        <v>0</v>
      </c>
      <c r="Q271" s="274">
        <f t="shared" si="93"/>
        <v>0</v>
      </c>
      <c r="R271" s="274">
        <f t="shared" si="94"/>
        <v>0</v>
      </c>
      <c r="S271" s="172">
        <f t="shared" si="95"/>
        <v>0</v>
      </c>
      <c r="T271" s="172">
        <f t="shared" si="96"/>
        <v>0</v>
      </c>
      <c r="U271" s="238">
        <f t="shared" si="97"/>
        <v>0</v>
      </c>
      <c r="V271" s="225">
        <f t="shared" si="105"/>
        <v>0</v>
      </c>
      <c r="W271" s="172">
        <f t="shared" si="98"/>
        <v>0</v>
      </c>
      <c r="X271" s="172">
        <f t="shared" si="99"/>
        <v>0</v>
      </c>
      <c r="Y271" s="525">
        <f t="shared" si="100"/>
        <v>0</v>
      </c>
      <c r="Z271" s="524">
        <f t="shared" si="106"/>
        <v>0</v>
      </c>
      <c r="AA271" s="172">
        <f t="shared" si="101"/>
        <v>0</v>
      </c>
      <c r="AB271" s="172">
        <f t="shared" si="102"/>
        <v>0</v>
      </c>
      <c r="AC271" s="536">
        <f t="shared" si="103"/>
        <v>0</v>
      </c>
      <c r="AD271" s="535">
        <f t="shared" si="107"/>
        <v>0</v>
      </c>
    </row>
    <row r="272" spans="1:30" x14ac:dyDescent="0.2">
      <c r="A272" s="16">
        <f>+IF((G272+SUM(H272:K272))&gt;0,MAX(A$13:A271)+1,0)</f>
        <v>0</v>
      </c>
      <c r="B272" s="17"/>
      <c r="C272" s="17"/>
      <c r="D272" s="17"/>
      <c r="E272" s="17"/>
      <c r="F272" s="255">
        <f t="shared" si="109"/>
        <v>0</v>
      </c>
      <c r="G272" s="188">
        <f t="shared" si="110"/>
        <v>0</v>
      </c>
      <c r="H272" s="17"/>
      <c r="I272" s="17"/>
      <c r="J272" s="17"/>
      <c r="K272" s="17"/>
      <c r="L272" s="17"/>
      <c r="M272" s="17"/>
      <c r="N272" s="188">
        <f t="shared" si="108"/>
        <v>0</v>
      </c>
      <c r="O272" s="180"/>
      <c r="P272" s="189">
        <f t="shared" si="104"/>
        <v>0</v>
      </c>
      <c r="Q272" s="274">
        <f t="shared" si="93"/>
        <v>0</v>
      </c>
      <c r="R272" s="274">
        <f t="shared" si="94"/>
        <v>0</v>
      </c>
      <c r="S272" s="172">
        <f t="shared" si="95"/>
        <v>0</v>
      </c>
      <c r="T272" s="172">
        <f t="shared" si="96"/>
        <v>0</v>
      </c>
      <c r="U272" s="238">
        <f t="shared" si="97"/>
        <v>0</v>
      </c>
      <c r="V272" s="225">
        <f t="shared" si="105"/>
        <v>0</v>
      </c>
      <c r="W272" s="172">
        <f t="shared" si="98"/>
        <v>0</v>
      </c>
      <c r="X272" s="172">
        <f t="shared" si="99"/>
        <v>0</v>
      </c>
      <c r="Y272" s="525">
        <f t="shared" si="100"/>
        <v>0</v>
      </c>
      <c r="Z272" s="524">
        <f t="shared" si="106"/>
        <v>0</v>
      </c>
      <c r="AA272" s="172">
        <f t="shared" si="101"/>
        <v>0</v>
      </c>
      <c r="AB272" s="172">
        <f t="shared" si="102"/>
        <v>0</v>
      </c>
      <c r="AC272" s="536">
        <f t="shared" si="103"/>
        <v>0</v>
      </c>
      <c r="AD272" s="535">
        <f t="shared" si="107"/>
        <v>0</v>
      </c>
    </row>
    <row r="273" spans="1:30" x14ac:dyDescent="0.2">
      <c r="A273" s="16">
        <f>+IF((G273+SUM(H273:K273))&gt;0,MAX(A$13:A272)+1,0)</f>
        <v>0</v>
      </c>
      <c r="B273" s="17"/>
      <c r="C273" s="17"/>
      <c r="D273" s="17"/>
      <c r="E273" s="17"/>
      <c r="F273" s="255">
        <f t="shared" si="109"/>
        <v>0</v>
      </c>
      <c r="G273" s="188">
        <f t="shared" si="110"/>
        <v>0</v>
      </c>
      <c r="H273" s="17"/>
      <c r="I273" s="17"/>
      <c r="J273" s="17"/>
      <c r="K273" s="17"/>
      <c r="L273" s="17"/>
      <c r="M273" s="17"/>
      <c r="N273" s="188">
        <f t="shared" si="108"/>
        <v>0</v>
      </c>
      <c r="O273" s="180"/>
      <c r="P273" s="189">
        <f t="shared" si="104"/>
        <v>0</v>
      </c>
      <c r="Q273" s="274">
        <f t="shared" si="93"/>
        <v>0</v>
      </c>
      <c r="R273" s="274">
        <f t="shared" si="94"/>
        <v>0</v>
      </c>
      <c r="S273" s="172">
        <f t="shared" si="95"/>
        <v>0</v>
      </c>
      <c r="T273" s="172">
        <f t="shared" si="96"/>
        <v>0</v>
      </c>
      <c r="U273" s="238">
        <f t="shared" si="97"/>
        <v>0</v>
      </c>
      <c r="V273" s="225">
        <f t="shared" si="105"/>
        <v>0</v>
      </c>
      <c r="W273" s="172">
        <f t="shared" si="98"/>
        <v>0</v>
      </c>
      <c r="X273" s="172">
        <f t="shared" si="99"/>
        <v>0</v>
      </c>
      <c r="Y273" s="525">
        <f t="shared" si="100"/>
        <v>0</v>
      </c>
      <c r="Z273" s="524">
        <f t="shared" si="106"/>
        <v>0</v>
      </c>
      <c r="AA273" s="172">
        <f t="shared" si="101"/>
        <v>0</v>
      </c>
      <c r="AB273" s="172">
        <f t="shared" si="102"/>
        <v>0</v>
      </c>
      <c r="AC273" s="536">
        <f t="shared" si="103"/>
        <v>0</v>
      </c>
      <c r="AD273" s="535">
        <f t="shared" si="107"/>
        <v>0</v>
      </c>
    </row>
    <row r="274" spans="1:30" x14ac:dyDescent="0.2">
      <c r="A274" s="16">
        <f>+IF((G274+SUM(H274:K274))&gt;0,MAX(A$13:A273)+1,0)</f>
        <v>0</v>
      </c>
      <c r="B274" s="17"/>
      <c r="C274" s="17"/>
      <c r="D274" s="17"/>
      <c r="E274" s="17"/>
      <c r="F274" s="255">
        <f t="shared" si="109"/>
        <v>0</v>
      </c>
      <c r="G274" s="188">
        <f t="shared" si="110"/>
        <v>0</v>
      </c>
      <c r="H274" s="17"/>
      <c r="I274" s="17"/>
      <c r="J274" s="17"/>
      <c r="K274" s="17"/>
      <c r="L274" s="17"/>
      <c r="M274" s="17"/>
      <c r="N274" s="188">
        <f t="shared" si="108"/>
        <v>0</v>
      </c>
      <c r="O274" s="180"/>
      <c r="P274" s="189">
        <f t="shared" si="104"/>
        <v>0</v>
      </c>
      <c r="Q274" s="274">
        <f t="shared" si="93"/>
        <v>0</v>
      </c>
      <c r="R274" s="274">
        <f t="shared" si="94"/>
        <v>0</v>
      </c>
      <c r="S274" s="172">
        <f t="shared" si="95"/>
        <v>0</v>
      </c>
      <c r="T274" s="172">
        <f t="shared" si="96"/>
        <v>0</v>
      </c>
      <c r="U274" s="238">
        <f t="shared" si="97"/>
        <v>0</v>
      </c>
      <c r="V274" s="225">
        <f t="shared" si="105"/>
        <v>0</v>
      </c>
      <c r="W274" s="172">
        <f t="shared" si="98"/>
        <v>0</v>
      </c>
      <c r="X274" s="172">
        <f t="shared" si="99"/>
        <v>0</v>
      </c>
      <c r="Y274" s="525">
        <f t="shared" si="100"/>
        <v>0</v>
      </c>
      <c r="Z274" s="524">
        <f t="shared" si="106"/>
        <v>0</v>
      </c>
      <c r="AA274" s="172">
        <f t="shared" si="101"/>
        <v>0</v>
      </c>
      <c r="AB274" s="172">
        <f t="shared" si="102"/>
        <v>0</v>
      </c>
      <c r="AC274" s="536">
        <f t="shared" si="103"/>
        <v>0</v>
      </c>
      <c r="AD274" s="535">
        <f t="shared" si="107"/>
        <v>0</v>
      </c>
    </row>
    <row r="275" spans="1:30" x14ac:dyDescent="0.2">
      <c r="A275" s="16">
        <f>+IF((G275+SUM(H275:K275))&gt;0,MAX(A$13:A274)+1,0)</f>
        <v>0</v>
      </c>
      <c r="B275" s="17"/>
      <c r="C275" s="17"/>
      <c r="D275" s="17"/>
      <c r="E275" s="17"/>
      <c r="F275" s="255">
        <f t="shared" si="109"/>
        <v>0</v>
      </c>
      <c r="G275" s="188">
        <f t="shared" si="110"/>
        <v>0</v>
      </c>
      <c r="H275" s="17"/>
      <c r="I275" s="17"/>
      <c r="J275" s="17"/>
      <c r="K275" s="17"/>
      <c r="L275" s="17"/>
      <c r="M275" s="17"/>
      <c r="N275" s="188">
        <f t="shared" si="108"/>
        <v>0</v>
      </c>
      <c r="O275" s="180"/>
      <c r="P275" s="189">
        <f t="shared" si="104"/>
        <v>0</v>
      </c>
      <c r="Q275" s="274">
        <f t="shared" si="93"/>
        <v>0</v>
      </c>
      <c r="R275" s="274">
        <f t="shared" si="94"/>
        <v>0</v>
      </c>
      <c r="S275" s="172">
        <f t="shared" si="95"/>
        <v>0</v>
      </c>
      <c r="T275" s="172">
        <f t="shared" si="96"/>
        <v>0</v>
      </c>
      <c r="U275" s="238">
        <f t="shared" si="97"/>
        <v>0</v>
      </c>
      <c r="V275" s="225">
        <f t="shared" si="105"/>
        <v>0</v>
      </c>
      <c r="W275" s="172">
        <f t="shared" si="98"/>
        <v>0</v>
      </c>
      <c r="X275" s="172">
        <f t="shared" si="99"/>
        <v>0</v>
      </c>
      <c r="Y275" s="525">
        <f t="shared" si="100"/>
        <v>0</v>
      </c>
      <c r="Z275" s="524">
        <f t="shared" si="106"/>
        <v>0</v>
      </c>
      <c r="AA275" s="172">
        <f t="shared" si="101"/>
        <v>0</v>
      </c>
      <c r="AB275" s="172">
        <f t="shared" si="102"/>
        <v>0</v>
      </c>
      <c r="AC275" s="536">
        <f t="shared" si="103"/>
        <v>0</v>
      </c>
      <c r="AD275" s="535">
        <f t="shared" si="107"/>
        <v>0</v>
      </c>
    </row>
    <row r="276" spans="1:30" x14ac:dyDescent="0.2">
      <c r="A276" s="16">
        <f>+IF((G276+SUM(H276:K276))&gt;0,MAX(A$13:A275)+1,0)</f>
        <v>0</v>
      </c>
      <c r="B276" s="17"/>
      <c r="C276" s="17"/>
      <c r="D276" s="17"/>
      <c r="E276" s="17"/>
      <c r="F276" s="255">
        <f t="shared" si="109"/>
        <v>0</v>
      </c>
      <c r="G276" s="188">
        <f t="shared" si="110"/>
        <v>0</v>
      </c>
      <c r="H276" s="17"/>
      <c r="I276" s="17"/>
      <c r="J276" s="17"/>
      <c r="K276" s="17"/>
      <c r="L276" s="17"/>
      <c r="M276" s="17"/>
      <c r="N276" s="188">
        <f t="shared" si="108"/>
        <v>0</v>
      </c>
      <c r="O276" s="180"/>
      <c r="P276" s="189">
        <f t="shared" si="104"/>
        <v>0</v>
      </c>
      <c r="Q276" s="274">
        <f t="shared" si="93"/>
        <v>0</v>
      </c>
      <c r="R276" s="274">
        <f t="shared" si="94"/>
        <v>0</v>
      </c>
      <c r="S276" s="172">
        <f t="shared" si="95"/>
        <v>0</v>
      </c>
      <c r="T276" s="172">
        <f t="shared" si="96"/>
        <v>0</v>
      </c>
      <c r="U276" s="238">
        <f t="shared" si="97"/>
        <v>0</v>
      </c>
      <c r="V276" s="225">
        <f t="shared" si="105"/>
        <v>0</v>
      </c>
      <c r="W276" s="172">
        <f t="shared" si="98"/>
        <v>0</v>
      </c>
      <c r="X276" s="172">
        <f t="shared" si="99"/>
        <v>0</v>
      </c>
      <c r="Y276" s="525">
        <f t="shared" si="100"/>
        <v>0</v>
      </c>
      <c r="Z276" s="524">
        <f t="shared" si="106"/>
        <v>0</v>
      </c>
      <c r="AA276" s="172">
        <f t="shared" si="101"/>
        <v>0</v>
      </c>
      <c r="AB276" s="172">
        <f t="shared" si="102"/>
        <v>0</v>
      </c>
      <c r="AC276" s="536">
        <f t="shared" si="103"/>
        <v>0</v>
      </c>
      <c r="AD276" s="535">
        <f t="shared" si="107"/>
        <v>0</v>
      </c>
    </row>
    <row r="277" spans="1:30" x14ac:dyDescent="0.2">
      <c r="A277" s="16">
        <f>+IF((G277+SUM(H277:K277))&gt;0,MAX(A$13:A276)+1,0)</f>
        <v>0</v>
      </c>
      <c r="B277" s="17"/>
      <c r="C277" s="17"/>
      <c r="D277" s="17"/>
      <c r="E277" s="17"/>
      <c r="F277" s="255">
        <f t="shared" si="109"/>
        <v>0</v>
      </c>
      <c r="G277" s="188">
        <f t="shared" si="110"/>
        <v>0</v>
      </c>
      <c r="H277" s="17"/>
      <c r="I277" s="17"/>
      <c r="J277" s="17"/>
      <c r="K277" s="17"/>
      <c r="L277" s="17"/>
      <c r="M277" s="17"/>
      <c r="N277" s="188">
        <f t="shared" si="108"/>
        <v>0</v>
      </c>
      <c r="O277" s="180"/>
      <c r="P277" s="189">
        <f t="shared" si="104"/>
        <v>0</v>
      </c>
      <c r="Q277" s="274">
        <f t="shared" si="93"/>
        <v>0</v>
      </c>
      <c r="R277" s="274">
        <f t="shared" si="94"/>
        <v>0</v>
      </c>
      <c r="S277" s="172">
        <f t="shared" si="95"/>
        <v>0</v>
      </c>
      <c r="T277" s="172">
        <f t="shared" si="96"/>
        <v>0</v>
      </c>
      <c r="U277" s="238">
        <f t="shared" si="97"/>
        <v>0</v>
      </c>
      <c r="V277" s="225">
        <f t="shared" si="105"/>
        <v>0</v>
      </c>
      <c r="W277" s="172">
        <f t="shared" si="98"/>
        <v>0</v>
      </c>
      <c r="X277" s="172">
        <f t="shared" si="99"/>
        <v>0</v>
      </c>
      <c r="Y277" s="525">
        <f t="shared" si="100"/>
        <v>0</v>
      </c>
      <c r="Z277" s="524">
        <f t="shared" si="106"/>
        <v>0</v>
      </c>
      <c r="AA277" s="172">
        <f t="shared" si="101"/>
        <v>0</v>
      </c>
      <c r="AB277" s="172">
        <f t="shared" si="102"/>
        <v>0</v>
      </c>
      <c r="AC277" s="536">
        <f t="shared" si="103"/>
        <v>0</v>
      </c>
      <c r="AD277" s="535">
        <f t="shared" si="107"/>
        <v>0</v>
      </c>
    </row>
    <row r="278" spans="1:30" x14ac:dyDescent="0.2">
      <c r="A278" s="16">
        <f>+IF((G278+SUM(H278:K278))&gt;0,MAX(A$13:A277)+1,0)</f>
        <v>0</v>
      </c>
      <c r="B278" s="17"/>
      <c r="C278" s="17"/>
      <c r="D278" s="17"/>
      <c r="E278" s="17"/>
      <c r="F278" s="255">
        <f t="shared" si="109"/>
        <v>0</v>
      </c>
      <c r="G278" s="188">
        <f t="shared" si="110"/>
        <v>0</v>
      </c>
      <c r="H278" s="17"/>
      <c r="I278" s="17"/>
      <c r="J278" s="17"/>
      <c r="K278" s="17"/>
      <c r="L278" s="17"/>
      <c r="M278" s="17"/>
      <c r="N278" s="188">
        <f t="shared" si="108"/>
        <v>0</v>
      </c>
      <c r="O278" s="180"/>
      <c r="P278" s="189">
        <f t="shared" si="104"/>
        <v>0</v>
      </c>
      <c r="Q278" s="274">
        <f t="shared" si="93"/>
        <v>0</v>
      </c>
      <c r="R278" s="274">
        <f t="shared" si="94"/>
        <v>0</v>
      </c>
      <c r="S278" s="172">
        <f t="shared" si="95"/>
        <v>0</v>
      </c>
      <c r="T278" s="172">
        <f t="shared" si="96"/>
        <v>0</v>
      </c>
      <c r="U278" s="238">
        <f t="shared" si="97"/>
        <v>0</v>
      </c>
      <c r="V278" s="225">
        <f t="shared" si="105"/>
        <v>0</v>
      </c>
      <c r="W278" s="172">
        <f t="shared" si="98"/>
        <v>0</v>
      </c>
      <c r="X278" s="172">
        <f t="shared" si="99"/>
        <v>0</v>
      </c>
      <c r="Y278" s="525">
        <f t="shared" si="100"/>
        <v>0</v>
      </c>
      <c r="Z278" s="524">
        <f t="shared" si="106"/>
        <v>0</v>
      </c>
      <c r="AA278" s="172">
        <f t="shared" si="101"/>
        <v>0</v>
      </c>
      <c r="AB278" s="172">
        <f t="shared" si="102"/>
        <v>0</v>
      </c>
      <c r="AC278" s="536">
        <f t="shared" si="103"/>
        <v>0</v>
      </c>
      <c r="AD278" s="535">
        <f t="shared" si="107"/>
        <v>0</v>
      </c>
    </row>
    <row r="279" spans="1:30" x14ac:dyDescent="0.2">
      <c r="A279" s="16">
        <f>+IF((G279+SUM(H279:K279))&gt;0,MAX(A$13:A278)+1,0)</f>
        <v>0</v>
      </c>
      <c r="B279" s="17"/>
      <c r="C279" s="17"/>
      <c r="D279" s="17"/>
      <c r="E279" s="17"/>
      <c r="F279" s="255">
        <f t="shared" si="109"/>
        <v>0</v>
      </c>
      <c r="G279" s="188">
        <f t="shared" si="110"/>
        <v>0</v>
      </c>
      <c r="H279" s="17"/>
      <c r="I279" s="17"/>
      <c r="J279" s="17"/>
      <c r="K279" s="17"/>
      <c r="L279" s="17"/>
      <c r="M279" s="17"/>
      <c r="N279" s="188">
        <f t="shared" si="108"/>
        <v>0</v>
      </c>
      <c r="O279" s="180"/>
      <c r="P279" s="189">
        <f t="shared" si="104"/>
        <v>0</v>
      </c>
      <c r="Q279" s="274">
        <f t="shared" si="93"/>
        <v>0</v>
      </c>
      <c r="R279" s="274">
        <f t="shared" si="94"/>
        <v>0</v>
      </c>
      <c r="S279" s="172">
        <f t="shared" si="95"/>
        <v>0</v>
      </c>
      <c r="T279" s="172">
        <f t="shared" si="96"/>
        <v>0</v>
      </c>
      <c r="U279" s="238">
        <f t="shared" si="97"/>
        <v>0</v>
      </c>
      <c r="V279" s="225">
        <f t="shared" si="105"/>
        <v>0</v>
      </c>
      <c r="W279" s="172">
        <f t="shared" si="98"/>
        <v>0</v>
      </c>
      <c r="X279" s="172">
        <f t="shared" si="99"/>
        <v>0</v>
      </c>
      <c r="Y279" s="525">
        <f t="shared" si="100"/>
        <v>0</v>
      </c>
      <c r="Z279" s="524">
        <f t="shared" si="106"/>
        <v>0</v>
      </c>
      <c r="AA279" s="172">
        <f t="shared" si="101"/>
        <v>0</v>
      </c>
      <c r="AB279" s="172">
        <f t="shared" si="102"/>
        <v>0</v>
      </c>
      <c r="AC279" s="536">
        <f t="shared" si="103"/>
        <v>0</v>
      </c>
      <c r="AD279" s="535">
        <f t="shared" si="107"/>
        <v>0</v>
      </c>
    </row>
    <row r="280" spans="1:30" x14ac:dyDescent="0.2">
      <c r="A280" s="16">
        <f>+IF((G280+SUM(H280:K280))&gt;0,MAX(A$13:A279)+1,0)</f>
        <v>0</v>
      </c>
      <c r="B280" s="17"/>
      <c r="C280" s="17"/>
      <c r="D280" s="17"/>
      <c r="E280" s="17"/>
      <c r="F280" s="255">
        <f t="shared" si="109"/>
        <v>0</v>
      </c>
      <c r="G280" s="188">
        <f t="shared" si="110"/>
        <v>0</v>
      </c>
      <c r="H280" s="17"/>
      <c r="I280" s="17"/>
      <c r="J280" s="17"/>
      <c r="K280" s="17"/>
      <c r="L280" s="17"/>
      <c r="M280" s="17"/>
      <c r="N280" s="188">
        <f t="shared" si="108"/>
        <v>0</v>
      </c>
      <c r="O280" s="180"/>
      <c r="P280" s="189">
        <f t="shared" si="104"/>
        <v>0</v>
      </c>
      <c r="Q280" s="274">
        <f t="shared" si="93"/>
        <v>0</v>
      </c>
      <c r="R280" s="274">
        <f t="shared" si="94"/>
        <v>0</v>
      </c>
      <c r="S280" s="172">
        <f t="shared" si="95"/>
        <v>0</v>
      </c>
      <c r="T280" s="172">
        <f t="shared" si="96"/>
        <v>0</v>
      </c>
      <c r="U280" s="238">
        <f t="shared" si="97"/>
        <v>0</v>
      </c>
      <c r="V280" s="225">
        <f t="shared" si="105"/>
        <v>0</v>
      </c>
      <c r="W280" s="172">
        <f t="shared" si="98"/>
        <v>0</v>
      </c>
      <c r="X280" s="172">
        <f t="shared" si="99"/>
        <v>0</v>
      </c>
      <c r="Y280" s="525">
        <f t="shared" si="100"/>
        <v>0</v>
      </c>
      <c r="Z280" s="524">
        <f t="shared" si="106"/>
        <v>0</v>
      </c>
      <c r="AA280" s="172">
        <f t="shared" si="101"/>
        <v>0</v>
      </c>
      <c r="AB280" s="172">
        <f t="shared" si="102"/>
        <v>0</v>
      </c>
      <c r="AC280" s="536">
        <f t="shared" si="103"/>
        <v>0</v>
      </c>
      <c r="AD280" s="535">
        <f t="shared" si="107"/>
        <v>0</v>
      </c>
    </row>
    <row r="281" spans="1:30" x14ac:dyDescent="0.2">
      <c r="A281" s="16">
        <f>+IF((G281+SUM(H281:K281))&gt;0,MAX(A$13:A280)+1,0)</f>
        <v>0</v>
      </c>
      <c r="B281" s="17"/>
      <c r="C281" s="17"/>
      <c r="D281" s="17"/>
      <c r="E281" s="17"/>
      <c r="F281" s="255">
        <f t="shared" si="109"/>
        <v>0</v>
      </c>
      <c r="G281" s="188">
        <f t="shared" si="110"/>
        <v>0</v>
      </c>
      <c r="H281" s="17"/>
      <c r="I281" s="17"/>
      <c r="J281" s="17"/>
      <c r="K281" s="17"/>
      <c r="L281" s="17"/>
      <c r="M281" s="17"/>
      <c r="N281" s="188">
        <f t="shared" si="108"/>
        <v>0</v>
      </c>
      <c r="O281" s="180"/>
      <c r="P281" s="189">
        <f t="shared" si="104"/>
        <v>0</v>
      </c>
      <c r="Q281" s="274">
        <f t="shared" si="93"/>
        <v>0</v>
      </c>
      <c r="R281" s="274">
        <f t="shared" si="94"/>
        <v>0</v>
      </c>
      <c r="S281" s="172">
        <f t="shared" si="95"/>
        <v>0</v>
      </c>
      <c r="T281" s="172">
        <f t="shared" si="96"/>
        <v>0</v>
      </c>
      <c r="U281" s="238">
        <f t="shared" si="97"/>
        <v>0</v>
      </c>
      <c r="V281" s="225">
        <f t="shared" si="105"/>
        <v>0</v>
      </c>
      <c r="W281" s="172">
        <f t="shared" si="98"/>
        <v>0</v>
      </c>
      <c r="X281" s="172">
        <f t="shared" si="99"/>
        <v>0</v>
      </c>
      <c r="Y281" s="525">
        <f t="shared" si="100"/>
        <v>0</v>
      </c>
      <c r="Z281" s="524">
        <f t="shared" si="106"/>
        <v>0</v>
      </c>
      <c r="AA281" s="172">
        <f t="shared" si="101"/>
        <v>0</v>
      </c>
      <c r="AB281" s="172">
        <f t="shared" si="102"/>
        <v>0</v>
      </c>
      <c r="AC281" s="536">
        <f t="shared" si="103"/>
        <v>0</v>
      </c>
      <c r="AD281" s="535">
        <f t="shared" si="107"/>
        <v>0</v>
      </c>
    </row>
    <row r="282" spans="1:30" x14ac:dyDescent="0.2">
      <c r="A282" s="16">
        <f>+IF((G282+SUM(H282:K282))&gt;0,MAX(A$13:A281)+1,0)</f>
        <v>0</v>
      </c>
      <c r="B282" s="17"/>
      <c r="C282" s="17"/>
      <c r="D282" s="17"/>
      <c r="E282" s="17"/>
      <c r="F282" s="255">
        <f t="shared" si="109"/>
        <v>0</v>
      </c>
      <c r="G282" s="188">
        <f t="shared" si="110"/>
        <v>0</v>
      </c>
      <c r="H282" s="17"/>
      <c r="I282" s="17"/>
      <c r="J282" s="17"/>
      <c r="K282" s="17"/>
      <c r="L282" s="17"/>
      <c r="M282" s="17"/>
      <c r="N282" s="188">
        <f t="shared" si="108"/>
        <v>0</v>
      </c>
      <c r="O282" s="180"/>
      <c r="P282" s="189">
        <f t="shared" si="104"/>
        <v>0</v>
      </c>
      <c r="Q282" s="274">
        <f t="shared" si="93"/>
        <v>0</v>
      </c>
      <c r="R282" s="274">
        <f t="shared" si="94"/>
        <v>0</v>
      </c>
      <c r="S282" s="172">
        <f t="shared" si="95"/>
        <v>0</v>
      </c>
      <c r="T282" s="172">
        <f t="shared" si="96"/>
        <v>0</v>
      </c>
      <c r="U282" s="238">
        <f t="shared" si="97"/>
        <v>0</v>
      </c>
      <c r="V282" s="225">
        <f t="shared" si="105"/>
        <v>0</v>
      </c>
      <c r="W282" s="172">
        <f t="shared" si="98"/>
        <v>0</v>
      </c>
      <c r="X282" s="172">
        <f t="shared" si="99"/>
        <v>0</v>
      </c>
      <c r="Y282" s="525">
        <f t="shared" si="100"/>
        <v>0</v>
      </c>
      <c r="Z282" s="524">
        <f t="shared" si="106"/>
        <v>0</v>
      </c>
      <c r="AA282" s="172">
        <f t="shared" si="101"/>
        <v>0</v>
      </c>
      <c r="AB282" s="172">
        <f t="shared" si="102"/>
        <v>0</v>
      </c>
      <c r="AC282" s="536">
        <f t="shared" si="103"/>
        <v>0</v>
      </c>
      <c r="AD282" s="535">
        <f t="shared" si="107"/>
        <v>0</v>
      </c>
    </row>
    <row r="283" spans="1:30" x14ac:dyDescent="0.2">
      <c r="A283" s="16">
        <f>+IF((G283+SUM(H283:K283))&gt;0,MAX(A$13:A282)+1,0)</f>
        <v>0</v>
      </c>
      <c r="B283" s="17"/>
      <c r="C283" s="17"/>
      <c r="D283" s="17"/>
      <c r="E283" s="17"/>
      <c r="F283" s="255">
        <f t="shared" si="109"/>
        <v>0</v>
      </c>
      <c r="G283" s="188">
        <f t="shared" si="110"/>
        <v>0</v>
      </c>
      <c r="H283" s="17"/>
      <c r="I283" s="17"/>
      <c r="J283" s="17"/>
      <c r="K283" s="17"/>
      <c r="L283" s="17"/>
      <c r="M283" s="17"/>
      <c r="N283" s="188">
        <f t="shared" si="108"/>
        <v>0</v>
      </c>
      <c r="O283" s="180"/>
      <c r="P283" s="189">
        <f t="shared" si="104"/>
        <v>0</v>
      </c>
      <c r="Q283" s="274">
        <f t="shared" si="93"/>
        <v>0</v>
      </c>
      <c r="R283" s="274">
        <f t="shared" si="94"/>
        <v>0</v>
      </c>
      <c r="S283" s="172">
        <f t="shared" si="95"/>
        <v>0</v>
      </c>
      <c r="T283" s="172">
        <f t="shared" si="96"/>
        <v>0</v>
      </c>
      <c r="U283" s="238">
        <f t="shared" si="97"/>
        <v>0</v>
      </c>
      <c r="V283" s="225">
        <f t="shared" si="105"/>
        <v>0</v>
      </c>
      <c r="W283" s="172">
        <f t="shared" si="98"/>
        <v>0</v>
      </c>
      <c r="X283" s="172">
        <f t="shared" si="99"/>
        <v>0</v>
      </c>
      <c r="Y283" s="525">
        <f t="shared" si="100"/>
        <v>0</v>
      </c>
      <c r="Z283" s="524">
        <f t="shared" si="106"/>
        <v>0</v>
      </c>
      <c r="AA283" s="172">
        <f t="shared" si="101"/>
        <v>0</v>
      </c>
      <c r="AB283" s="172">
        <f t="shared" si="102"/>
        <v>0</v>
      </c>
      <c r="AC283" s="536">
        <f t="shared" si="103"/>
        <v>0</v>
      </c>
      <c r="AD283" s="535">
        <f t="shared" si="107"/>
        <v>0</v>
      </c>
    </row>
    <row r="284" spans="1:30" x14ac:dyDescent="0.2">
      <c r="A284" s="16">
        <f>+IF((G284+SUM(H284:K284))&gt;0,MAX(A$13:A283)+1,0)</f>
        <v>0</v>
      </c>
      <c r="B284" s="17"/>
      <c r="C284" s="17"/>
      <c r="D284" s="17"/>
      <c r="E284" s="17"/>
      <c r="F284" s="255">
        <f t="shared" si="109"/>
        <v>0</v>
      </c>
      <c r="G284" s="188">
        <f t="shared" si="110"/>
        <v>0</v>
      </c>
      <c r="H284" s="17"/>
      <c r="I284" s="17"/>
      <c r="J284" s="17"/>
      <c r="K284" s="17"/>
      <c r="L284" s="17"/>
      <c r="M284" s="17"/>
      <c r="N284" s="188">
        <f t="shared" si="108"/>
        <v>0</v>
      </c>
      <c r="O284" s="180"/>
      <c r="P284" s="189">
        <f t="shared" si="104"/>
        <v>0</v>
      </c>
      <c r="Q284" s="274">
        <f t="shared" ref="Q284:Q309" si="111">+N284*(C284+H284-I284)</f>
        <v>0</v>
      </c>
      <c r="R284" s="274">
        <f t="shared" ref="R284:R309" si="112">+N284*D284+N284*E284*0.8+(J284-K284)*N284</f>
        <v>0</v>
      </c>
      <c r="S284" s="172">
        <f t="shared" ref="S284:S309" si="113">+P284*C284</f>
        <v>0</v>
      </c>
      <c r="T284" s="172">
        <f t="shared" ref="T284:T309" si="114">+P284*(D284+E284)</f>
        <v>0</v>
      </c>
      <c r="U284" s="238">
        <f t="shared" ref="U284:U309" si="115">(P284-$S$6)/$S$7*(C284+D284+E284)*$Y$8</f>
        <v>0</v>
      </c>
      <c r="V284" s="225">
        <f t="shared" si="105"/>
        <v>0</v>
      </c>
      <c r="W284" s="172">
        <f t="shared" ref="W284:W309" si="116">+P284*H284</f>
        <v>0</v>
      </c>
      <c r="X284" s="172">
        <f t="shared" ref="X284:X309" si="117">+P284*J284</f>
        <v>0</v>
      </c>
      <c r="Y284" s="525">
        <f t="shared" ref="Y284:Y309" si="118">+IFERROR((P284-$S$6)/$S$7*(H284+J284)*$Y$8,0)</f>
        <v>0</v>
      </c>
      <c r="Z284" s="524">
        <f t="shared" si="106"/>
        <v>0</v>
      </c>
      <c r="AA284" s="172">
        <f t="shared" ref="AA284:AA309" si="119">+P284*I284</f>
        <v>0</v>
      </c>
      <c r="AB284" s="172">
        <f t="shared" ref="AB284:AB309" si="120">+P284*K284</f>
        <v>0</v>
      </c>
      <c r="AC284" s="536">
        <f t="shared" ref="AC284:AC309" si="121">+(P284-$S$6)/$S$7*(I284+K284)*$Y$8</f>
        <v>0</v>
      </c>
      <c r="AD284" s="535">
        <f t="shared" si="107"/>
        <v>0</v>
      </c>
    </row>
    <row r="285" spans="1:30" x14ac:dyDescent="0.2">
      <c r="A285" s="16">
        <f>+IF((G285+SUM(H285:K285))&gt;0,MAX(A$13:A284)+1,0)</f>
        <v>0</v>
      </c>
      <c r="B285" s="17"/>
      <c r="C285" s="17"/>
      <c r="D285" s="17"/>
      <c r="E285" s="17"/>
      <c r="F285" s="255">
        <f t="shared" si="109"/>
        <v>0</v>
      </c>
      <c r="G285" s="188">
        <f t="shared" si="110"/>
        <v>0</v>
      </c>
      <c r="H285" s="17"/>
      <c r="I285" s="17"/>
      <c r="J285" s="17"/>
      <c r="K285" s="17"/>
      <c r="L285" s="17"/>
      <c r="M285" s="17"/>
      <c r="N285" s="188">
        <f t="shared" si="108"/>
        <v>0</v>
      </c>
      <c r="O285" s="180"/>
      <c r="P285" s="189">
        <f t="shared" si="104"/>
        <v>0</v>
      </c>
      <c r="Q285" s="274">
        <f t="shared" si="111"/>
        <v>0</v>
      </c>
      <c r="R285" s="274">
        <f t="shared" si="112"/>
        <v>0</v>
      </c>
      <c r="S285" s="172">
        <f t="shared" si="113"/>
        <v>0</v>
      </c>
      <c r="T285" s="172">
        <f t="shared" si="114"/>
        <v>0</v>
      </c>
      <c r="U285" s="238">
        <f t="shared" si="115"/>
        <v>0</v>
      </c>
      <c r="V285" s="225">
        <f t="shared" si="105"/>
        <v>0</v>
      </c>
      <c r="W285" s="172">
        <f t="shared" si="116"/>
        <v>0</v>
      </c>
      <c r="X285" s="172">
        <f t="shared" si="117"/>
        <v>0</v>
      </c>
      <c r="Y285" s="525">
        <f t="shared" si="118"/>
        <v>0</v>
      </c>
      <c r="Z285" s="524">
        <f t="shared" si="106"/>
        <v>0</v>
      </c>
      <c r="AA285" s="172">
        <f t="shared" si="119"/>
        <v>0</v>
      </c>
      <c r="AB285" s="172">
        <f t="shared" si="120"/>
        <v>0</v>
      </c>
      <c r="AC285" s="536">
        <f t="shared" si="121"/>
        <v>0</v>
      </c>
      <c r="AD285" s="535">
        <f t="shared" si="107"/>
        <v>0</v>
      </c>
    </row>
    <row r="286" spans="1:30" x14ac:dyDescent="0.2">
      <c r="A286" s="16">
        <f>+IF((G286+SUM(H286:K286))&gt;0,MAX(A$13:A285)+1,0)</f>
        <v>0</v>
      </c>
      <c r="B286" s="543"/>
      <c r="C286" s="543"/>
      <c r="D286" s="543"/>
      <c r="E286" s="543"/>
      <c r="F286" s="255">
        <f t="shared" ref="F286:F296" si="122">+E286+D286</f>
        <v>0</v>
      </c>
      <c r="G286" s="188">
        <f t="shared" ref="G286:G296" si="123">SUM(C286:E286)</f>
        <v>0</v>
      </c>
      <c r="H286" s="543"/>
      <c r="I286" s="543"/>
      <c r="J286" s="543"/>
      <c r="K286" s="543"/>
      <c r="L286" s="543"/>
      <c r="M286" s="543"/>
      <c r="N286" s="188">
        <f t="shared" si="108"/>
        <v>0</v>
      </c>
      <c r="O286" s="544"/>
      <c r="P286" s="189">
        <f t="shared" ref="P286:P297" si="124">+N286*O286</f>
        <v>0</v>
      </c>
      <c r="Q286" s="274">
        <f t="shared" ref="Q286:Q297" si="125">+N286*(C286+H286-I286)</f>
        <v>0</v>
      </c>
      <c r="R286" s="274">
        <f t="shared" ref="R286:R297" si="126">+N286*D286+N286*E286*0.8+(J286-K286)*N286</f>
        <v>0</v>
      </c>
      <c r="S286" s="172">
        <f t="shared" ref="S286:S294" si="127">+P286*C286</f>
        <v>0</v>
      </c>
      <c r="T286" s="172">
        <f t="shared" ref="T286:T294" si="128">+P286*(D286+E286)</f>
        <v>0</v>
      </c>
      <c r="U286" s="238">
        <f t="shared" ref="U286:U294" si="129">(P286-$S$6)/$S$7*(C286+D286+E286)*$Y$8</f>
        <v>0</v>
      </c>
      <c r="V286" s="225">
        <f t="shared" ref="V286:V294" si="130">+U286*V$9</f>
        <v>0</v>
      </c>
      <c r="W286" s="172">
        <f t="shared" ref="W286:W294" si="131">+P286*H286</f>
        <v>0</v>
      </c>
      <c r="X286" s="172">
        <f t="shared" ref="X286:X294" si="132">+P286*J286</f>
        <v>0</v>
      </c>
      <c r="Y286" s="525">
        <f t="shared" ref="Y286:Y294" si="133">+IFERROR((P286-$S$6)/$S$7*(H286+J286)*$Y$8,0)</f>
        <v>0</v>
      </c>
      <c r="Z286" s="524">
        <f t="shared" ref="Z286:Z294" si="134">+Y286*Z$9</f>
        <v>0</v>
      </c>
      <c r="AA286" s="172">
        <f t="shared" ref="AA286:AA294" si="135">+P286*I286</f>
        <v>0</v>
      </c>
      <c r="AB286" s="172">
        <f t="shared" ref="AB286:AB294" si="136">+P286*K286</f>
        <v>0</v>
      </c>
      <c r="AC286" s="536">
        <f t="shared" ref="AC286:AC294" si="137">+(P286-$S$6)/$S$7*(I286+K286)*$Y$8</f>
        <v>0</v>
      </c>
      <c r="AD286" s="535">
        <f t="shared" ref="AD286:AD294" si="138">+AC286*AD$9</f>
        <v>0</v>
      </c>
    </row>
    <row r="287" spans="1:30" x14ac:dyDescent="0.2">
      <c r="A287" s="16">
        <f>+IF((G287+SUM(H287:K287))&gt;0,MAX(A$13:A286)+1,0)</f>
        <v>0</v>
      </c>
      <c r="B287" s="543"/>
      <c r="C287" s="543"/>
      <c r="D287" s="543"/>
      <c r="E287" s="543"/>
      <c r="F287" s="255">
        <f t="shared" si="122"/>
        <v>0</v>
      </c>
      <c r="G287" s="188">
        <f t="shared" si="123"/>
        <v>0</v>
      </c>
      <c r="H287" s="543"/>
      <c r="I287" s="543"/>
      <c r="J287" s="543"/>
      <c r="K287" s="543"/>
      <c r="L287" s="543"/>
      <c r="M287" s="543"/>
      <c r="N287" s="188">
        <f t="shared" si="108"/>
        <v>0</v>
      </c>
      <c r="O287" s="544"/>
      <c r="P287" s="189">
        <f t="shared" si="124"/>
        <v>0</v>
      </c>
      <c r="Q287" s="274">
        <f t="shared" si="125"/>
        <v>0</v>
      </c>
      <c r="R287" s="274">
        <f t="shared" si="126"/>
        <v>0</v>
      </c>
      <c r="S287" s="172">
        <f t="shared" si="127"/>
        <v>0</v>
      </c>
      <c r="T287" s="172">
        <f t="shared" si="128"/>
        <v>0</v>
      </c>
      <c r="U287" s="238">
        <f t="shared" si="129"/>
        <v>0</v>
      </c>
      <c r="V287" s="225">
        <f t="shared" si="130"/>
        <v>0</v>
      </c>
      <c r="W287" s="172">
        <f t="shared" si="131"/>
        <v>0</v>
      </c>
      <c r="X287" s="172">
        <f t="shared" si="132"/>
        <v>0</v>
      </c>
      <c r="Y287" s="525">
        <f t="shared" si="133"/>
        <v>0</v>
      </c>
      <c r="Z287" s="524">
        <f t="shared" si="134"/>
        <v>0</v>
      </c>
      <c r="AA287" s="172">
        <f t="shared" si="135"/>
        <v>0</v>
      </c>
      <c r="AB287" s="172">
        <f t="shared" si="136"/>
        <v>0</v>
      </c>
      <c r="AC287" s="536">
        <f t="shared" si="137"/>
        <v>0</v>
      </c>
      <c r="AD287" s="535">
        <f t="shared" si="138"/>
        <v>0</v>
      </c>
    </row>
    <row r="288" spans="1:30" x14ac:dyDescent="0.2">
      <c r="A288" s="16">
        <f>+IF((G288+SUM(H288:K288))&gt;0,MAX(A$13:A287)+1,0)</f>
        <v>0</v>
      </c>
      <c r="B288" s="543"/>
      <c r="C288" s="543"/>
      <c r="D288" s="543"/>
      <c r="E288" s="543"/>
      <c r="F288" s="255">
        <f t="shared" si="122"/>
        <v>0</v>
      </c>
      <c r="G288" s="188">
        <f t="shared" si="123"/>
        <v>0</v>
      </c>
      <c r="H288" s="543"/>
      <c r="I288" s="543"/>
      <c r="J288" s="543"/>
      <c r="K288" s="543"/>
      <c r="L288" s="543"/>
      <c r="M288" s="543"/>
      <c r="N288" s="188">
        <f t="shared" si="108"/>
        <v>0</v>
      </c>
      <c r="O288" s="544"/>
      <c r="P288" s="189">
        <f t="shared" si="124"/>
        <v>0</v>
      </c>
      <c r="Q288" s="274">
        <f t="shared" si="125"/>
        <v>0</v>
      </c>
      <c r="R288" s="274">
        <f t="shared" si="126"/>
        <v>0</v>
      </c>
      <c r="S288" s="172">
        <f t="shared" si="127"/>
        <v>0</v>
      </c>
      <c r="T288" s="172">
        <f t="shared" si="128"/>
        <v>0</v>
      </c>
      <c r="U288" s="238">
        <f t="shared" si="129"/>
        <v>0</v>
      </c>
      <c r="V288" s="225">
        <f t="shared" si="130"/>
        <v>0</v>
      </c>
      <c r="W288" s="172">
        <f t="shared" si="131"/>
        <v>0</v>
      </c>
      <c r="X288" s="172">
        <f t="shared" si="132"/>
        <v>0</v>
      </c>
      <c r="Y288" s="525">
        <f t="shared" si="133"/>
        <v>0</v>
      </c>
      <c r="Z288" s="524">
        <f t="shared" si="134"/>
        <v>0</v>
      </c>
      <c r="AA288" s="172">
        <f t="shared" si="135"/>
        <v>0</v>
      </c>
      <c r="AB288" s="172">
        <f t="shared" si="136"/>
        <v>0</v>
      </c>
      <c r="AC288" s="536">
        <f t="shared" si="137"/>
        <v>0</v>
      </c>
      <c r="AD288" s="535">
        <f t="shared" si="138"/>
        <v>0</v>
      </c>
    </row>
    <row r="289" spans="1:30" x14ac:dyDescent="0.2">
      <c r="A289" s="16">
        <f>+IF((G289+SUM(H289:K289))&gt;0,MAX(A$13:A288)+1,0)</f>
        <v>0</v>
      </c>
      <c r="B289" s="543"/>
      <c r="C289" s="543"/>
      <c r="D289" s="543"/>
      <c r="E289" s="543"/>
      <c r="F289" s="255">
        <f t="shared" si="122"/>
        <v>0</v>
      </c>
      <c r="G289" s="188">
        <f t="shared" si="123"/>
        <v>0</v>
      </c>
      <c r="H289" s="543"/>
      <c r="I289" s="543"/>
      <c r="J289" s="543"/>
      <c r="K289" s="543"/>
      <c r="L289" s="543"/>
      <c r="M289" s="543"/>
      <c r="N289" s="188">
        <f t="shared" si="108"/>
        <v>0</v>
      </c>
      <c r="O289" s="544"/>
      <c r="P289" s="189">
        <f t="shared" si="124"/>
        <v>0</v>
      </c>
      <c r="Q289" s="274">
        <f t="shared" si="125"/>
        <v>0</v>
      </c>
      <c r="R289" s="274">
        <f t="shared" si="126"/>
        <v>0</v>
      </c>
      <c r="S289" s="172">
        <f t="shared" si="127"/>
        <v>0</v>
      </c>
      <c r="T289" s="172">
        <f t="shared" si="128"/>
        <v>0</v>
      </c>
      <c r="U289" s="238">
        <f t="shared" si="129"/>
        <v>0</v>
      </c>
      <c r="V289" s="225">
        <f t="shared" si="130"/>
        <v>0</v>
      </c>
      <c r="W289" s="172">
        <f t="shared" si="131"/>
        <v>0</v>
      </c>
      <c r="X289" s="172">
        <f t="shared" si="132"/>
        <v>0</v>
      </c>
      <c r="Y289" s="525">
        <f t="shared" si="133"/>
        <v>0</v>
      </c>
      <c r="Z289" s="524">
        <f t="shared" si="134"/>
        <v>0</v>
      </c>
      <c r="AA289" s="172">
        <f t="shared" si="135"/>
        <v>0</v>
      </c>
      <c r="AB289" s="172">
        <f t="shared" si="136"/>
        <v>0</v>
      </c>
      <c r="AC289" s="536">
        <f t="shared" si="137"/>
        <v>0</v>
      </c>
      <c r="AD289" s="535">
        <f t="shared" si="138"/>
        <v>0</v>
      </c>
    </row>
    <row r="290" spans="1:30" x14ac:dyDescent="0.2">
      <c r="A290" s="16">
        <f>+IF((G290+SUM(H290:K290))&gt;0,MAX(A$13:A289)+1,0)</f>
        <v>0</v>
      </c>
      <c r="B290" s="543"/>
      <c r="C290" s="543"/>
      <c r="D290" s="543"/>
      <c r="E290" s="543"/>
      <c r="F290" s="255">
        <f t="shared" si="122"/>
        <v>0</v>
      </c>
      <c r="G290" s="188">
        <f t="shared" si="123"/>
        <v>0</v>
      </c>
      <c r="H290" s="543"/>
      <c r="I290" s="543"/>
      <c r="J290" s="543"/>
      <c r="K290" s="543"/>
      <c r="L290" s="543"/>
      <c r="M290" s="543"/>
      <c r="N290" s="188">
        <f t="shared" si="108"/>
        <v>0</v>
      </c>
      <c r="O290" s="544"/>
      <c r="P290" s="189">
        <f t="shared" si="124"/>
        <v>0</v>
      </c>
      <c r="Q290" s="274">
        <f t="shared" si="125"/>
        <v>0</v>
      </c>
      <c r="R290" s="274">
        <f t="shared" si="126"/>
        <v>0</v>
      </c>
      <c r="S290" s="172">
        <f t="shared" si="127"/>
        <v>0</v>
      </c>
      <c r="T290" s="172">
        <f t="shared" si="128"/>
        <v>0</v>
      </c>
      <c r="U290" s="238">
        <f t="shared" si="129"/>
        <v>0</v>
      </c>
      <c r="V290" s="225">
        <f t="shared" si="130"/>
        <v>0</v>
      </c>
      <c r="W290" s="172">
        <f t="shared" si="131"/>
        <v>0</v>
      </c>
      <c r="X290" s="172">
        <f t="shared" si="132"/>
        <v>0</v>
      </c>
      <c r="Y290" s="525">
        <f t="shared" si="133"/>
        <v>0</v>
      </c>
      <c r="Z290" s="524">
        <f t="shared" si="134"/>
        <v>0</v>
      </c>
      <c r="AA290" s="172">
        <f t="shared" si="135"/>
        <v>0</v>
      </c>
      <c r="AB290" s="172">
        <f t="shared" si="136"/>
        <v>0</v>
      </c>
      <c r="AC290" s="536">
        <f t="shared" si="137"/>
        <v>0</v>
      </c>
      <c r="AD290" s="535">
        <f t="shared" si="138"/>
        <v>0</v>
      </c>
    </row>
    <row r="291" spans="1:30" x14ac:dyDescent="0.2">
      <c r="A291" s="16">
        <f>+IF((G291+SUM(H291:K291))&gt;0,MAX(A$13:A290)+1,0)</f>
        <v>0</v>
      </c>
      <c r="B291" s="543"/>
      <c r="C291" s="543"/>
      <c r="D291" s="543"/>
      <c r="E291" s="543"/>
      <c r="F291" s="255">
        <f t="shared" si="122"/>
        <v>0</v>
      </c>
      <c r="G291" s="188">
        <f t="shared" si="123"/>
        <v>0</v>
      </c>
      <c r="H291" s="543"/>
      <c r="I291" s="543"/>
      <c r="J291" s="543"/>
      <c r="K291" s="543"/>
      <c r="L291" s="543"/>
      <c r="M291" s="543"/>
      <c r="N291" s="188">
        <f t="shared" si="108"/>
        <v>0</v>
      </c>
      <c r="O291" s="544"/>
      <c r="P291" s="189">
        <f t="shared" si="124"/>
        <v>0</v>
      </c>
      <c r="Q291" s="274">
        <f t="shared" si="125"/>
        <v>0</v>
      </c>
      <c r="R291" s="274">
        <f t="shared" si="126"/>
        <v>0</v>
      </c>
      <c r="S291" s="172">
        <f t="shared" si="127"/>
        <v>0</v>
      </c>
      <c r="T291" s="172">
        <f t="shared" si="128"/>
        <v>0</v>
      </c>
      <c r="U291" s="238">
        <f t="shared" si="129"/>
        <v>0</v>
      </c>
      <c r="V291" s="225">
        <f t="shared" si="130"/>
        <v>0</v>
      </c>
      <c r="W291" s="172">
        <f t="shared" si="131"/>
        <v>0</v>
      </c>
      <c r="X291" s="172">
        <f t="shared" si="132"/>
        <v>0</v>
      </c>
      <c r="Y291" s="525">
        <f t="shared" si="133"/>
        <v>0</v>
      </c>
      <c r="Z291" s="524">
        <f t="shared" si="134"/>
        <v>0</v>
      </c>
      <c r="AA291" s="172">
        <f t="shared" si="135"/>
        <v>0</v>
      </c>
      <c r="AB291" s="172">
        <f t="shared" si="136"/>
        <v>0</v>
      </c>
      <c r="AC291" s="536">
        <f t="shared" si="137"/>
        <v>0</v>
      </c>
      <c r="AD291" s="535">
        <f t="shared" si="138"/>
        <v>0</v>
      </c>
    </row>
    <row r="292" spans="1:30" x14ac:dyDescent="0.2">
      <c r="A292" s="16">
        <f>+IF((G292+SUM(H292:K292))&gt;0,MAX(A$13:A291)+1,0)</f>
        <v>0</v>
      </c>
      <c r="B292" s="17"/>
      <c r="C292" s="17"/>
      <c r="D292" s="17"/>
      <c r="E292" s="17"/>
      <c r="F292" s="255">
        <f t="shared" si="122"/>
        <v>0</v>
      </c>
      <c r="G292" s="188">
        <f t="shared" si="123"/>
        <v>0</v>
      </c>
      <c r="H292" s="17"/>
      <c r="I292" s="17"/>
      <c r="J292" s="17"/>
      <c r="K292" s="17"/>
      <c r="L292" s="17"/>
      <c r="M292" s="17"/>
      <c r="N292" s="188">
        <f t="shared" si="108"/>
        <v>0</v>
      </c>
      <c r="O292" s="180"/>
      <c r="P292" s="189">
        <f t="shared" si="124"/>
        <v>0</v>
      </c>
      <c r="Q292" s="274">
        <f t="shared" si="125"/>
        <v>0</v>
      </c>
      <c r="R292" s="274">
        <f t="shared" si="126"/>
        <v>0</v>
      </c>
      <c r="S292" s="172">
        <f t="shared" si="127"/>
        <v>0</v>
      </c>
      <c r="T292" s="172">
        <f t="shared" si="128"/>
        <v>0</v>
      </c>
      <c r="U292" s="238">
        <f t="shared" si="129"/>
        <v>0</v>
      </c>
      <c r="V292" s="225">
        <f t="shared" si="130"/>
        <v>0</v>
      </c>
      <c r="W292" s="172">
        <f t="shared" si="131"/>
        <v>0</v>
      </c>
      <c r="X292" s="172">
        <f t="shared" si="132"/>
        <v>0</v>
      </c>
      <c r="Y292" s="525">
        <f t="shared" si="133"/>
        <v>0</v>
      </c>
      <c r="Z292" s="524">
        <f t="shared" si="134"/>
        <v>0</v>
      </c>
      <c r="AA292" s="172">
        <f t="shared" si="135"/>
        <v>0</v>
      </c>
      <c r="AB292" s="172">
        <f t="shared" si="136"/>
        <v>0</v>
      </c>
      <c r="AC292" s="536">
        <f t="shared" si="137"/>
        <v>0</v>
      </c>
      <c r="AD292" s="535">
        <f t="shared" si="138"/>
        <v>0</v>
      </c>
    </row>
    <row r="293" spans="1:30" x14ac:dyDescent="0.2">
      <c r="A293" s="16">
        <f>+IF((G293+SUM(H293:K293))&gt;0,MAX(A$13:A292)+1,0)</f>
        <v>0</v>
      </c>
      <c r="B293" s="17"/>
      <c r="C293" s="17"/>
      <c r="D293" s="17"/>
      <c r="E293" s="17"/>
      <c r="F293" s="255">
        <f t="shared" si="122"/>
        <v>0</v>
      </c>
      <c r="G293" s="188">
        <f t="shared" si="123"/>
        <v>0</v>
      </c>
      <c r="H293" s="17"/>
      <c r="I293" s="17"/>
      <c r="J293" s="17"/>
      <c r="K293" s="17"/>
      <c r="L293" s="17"/>
      <c r="M293" s="17"/>
      <c r="N293" s="188">
        <f t="shared" si="108"/>
        <v>0</v>
      </c>
      <c r="O293" s="180"/>
      <c r="P293" s="189">
        <f t="shared" si="124"/>
        <v>0</v>
      </c>
      <c r="Q293" s="274">
        <f t="shared" si="125"/>
        <v>0</v>
      </c>
      <c r="R293" s="274">
        <f t="shared" si="126"/>
        <v>0</v>
      </c>
      <c r="S293" s="172">
        <f t="shared" si="127"/>
        <v>0</v>
      </c>
      <c r="T293" s="172">
        <f t="shared" si="128"/>
        <v>0</v>
      </c>
      <c r="U293" s="238">
        <f t="shared" si="129"/>
        <v>0</v>
      </c>
      <c r="V293" s="225">
        <f t="shared" si="130"/>
        <v>0</v>
      </c>
      <c r="W293" s="172">
        <f t="shared" si="131"/>
        <v>0</v>
      </c>
      <c r="X293" s="172">
        <f t="shared" si="132"/>
        <v>0</v>
      </c>
      <c r="Y293" s="525">
        <f t="shared" si="133"/>
        <v>0</v>
      </c>
      <c r="Z293" s="524">
        <f t="shared" si="134"/>
        <v>0</v>
      </c>
      <c r="AA293" s="172">
        <f t="shared" si="135"/>
        <v>0</v>
      </c>
      <c r="AB293" s="172">
        <f t="shared" si="136"/>
        <v>0</v>
      </c>
      <c r="AC293" s="536">
        <f t="shared" si="137"/>
        <v>0</v>
      </c>
      <c r="AD293" s="535">
        <f t="shared" si="138"/>
        <v>0</v>
      </c>
    </row>
    <row r="294" spans="1:30" x14ac:dyDescent="0.2">
      <c r="A294" s="16">
        <f>+IF((G294+SUM(H294:K294))&gt;0,MAX(A$13:A293)+1,0)</f>
        <v>0</v>
      </c>
      <c r="B294" s="17"/>
      <c r="C294" s="17"/>
      <c r="D294" s="17"/>
      <c r="E294" s="17"/>
      <c r="F294" s="255">
        <f t="shared" si="122"/>
        <v>0</v>
      </c>
      <c r="G294" s="188">
        <f t="shared" si="123"/>
        <v>0</v>
      </c>
      <c r="H294" s="17"/>
      <c r="I294" s="17"/>
      <c r="J294" s="17"/>
      <c r="K294" s="17"/>
      <c r="L294" s="17"/>
      <c r="M294" s="17"/>
      <c r="N294" s="188">
        <f t="shared" si="108"/>
        <v>0</v>
      </c>
      <c r="O294" s="180"/>
      <c r="P294" s="189">
        <f t="shared" si="124"/>
        <v>0</v>
      </c>
      <c r="Q294" s="274">
        <f t="shared" si="125"/>
        <v>0</v>
      </c>
      <c r="R294" s="274">
        <f t="shared" si="126"/>
        <v>0</v>
      </c>
      <c r="S294" s="172">
        <f t="shared" si="127"/>
        <v>0</v>
      </c>
      <c r="T294" s="172">
        <f t="shared" si="128"/>
        <v>0</v>
      </c>
      <c r="U294" s="238">
        <f t="shared" si="129"/>
        <v>0</v>
      </c>
      <c r="V294" s="225">
        <f t="shared" si="130"/>
        <v>0</v>
      </c>
      <c r="W294" s="172">
        <f t="shared" si="131"/>
        <v>0</v>
      </c>
      <c r="X294" s="172">
        <f t="shared" si="132"/>
        <v>0</v>
      </c>
      <c r="Y294" s="525">
        <f t="shared" si="133"/>
        <v>0</v>
      </c>
      <c r="Z294" s="524">
        <f t="shared" si="134"/>
        <v>0</v>
      </c>
      <c r="AA294" s="172">
        <f t="shared" si="135"/>
        <v>0</v>
      </c>
      <c r="AB294" s="172">
        <f t="shared" si="136"/>
        <v>0</v>
      </c>
      <c r="AC294" s="536">
        <f t="shared" si="137"/>
        <v>0</v>
      </c>
      <c r="AD294" s="535">
        <f t="shared" si="138"/>
        <v>0</v>
      </c>
    </row>
    <row r="295" spans="1:30" x14ac:dyDescent="0.2">
      <c r="A295" s="16">
        <f>+IF((G295+SUM(H295:K295))&gt;0,MAX(A$13:A294)+1,0)</f>
        <v>0</v>
      </c>
      <c r="B295" s="17"/>
      <c r="C295" s="17"/>
      <c r="D295" s="17"/>
      <c r="E295" s="17"/>
      <c r="F295" s="255">
        <f t="shared" si="122"/>
        <v>0</v>
      </c>
      <c r="G295" s="188">
        <f t="shared" si="123"/>
        <v>0</v>
      </c>
      <c r="H295" s="17"/>
      <c r="I295" s="17"/>
      <c r="J295" s="17"/>
      <c r="K295" s="17"/>
      <c r="L295" s="17"/>
      <c r="M295" s="17"/>
      <c r="N295" s="188">
        <f t="shared" si="108"/>
        <v>0</v>
      </c>
      <c r="O295" s="180"/>
      <c r="P295" s="189">
        <f t="shared" si="124"/>
        <v>0</v>
      </c>
      <c r="Q295" s="274">
        <f t="shared" si="125"/>
        <v>0</v>
      </c>
      <c r="R295" s="274">
        <f t="shared" si="126"/>
        <v>0</v>
      </c>
      <c r="S295" s="172">
        <f t="shared" si="113"/>
        <v>0</v>
      </c>
      <c r="T295" s="172">
        <f t="shared" si="114"/>
        <v>0</v>
      </c>
      <c r="U295" s="238">
        <f t="shared" si="115"/>
        <v>0</v>
      </c>
      <c r="V295" s="225">
        <f t="shared" si="105"/>
        <v>0</v>
      </c>
      <c r="W295" s="172">
        <f t="shared" si="116"/>
        <v>0</v>
      </c>
      <c r="X295" s="172">
        <f t="shared" si="117"/>
        <v>0</v>
      </c>
      <c r="Y295" s="525">
        <f t="shared" si="118"/>
        <v>0</v>
      </c>
      <c r="Z295" s="524">
        <f t="shared" si="106"/>
        <v>0</v>
      </c>
      <c r="AA295" s="172">
        <f t="shared" si="119"/>
        <v>0</v>
      </c>
      <c r="AB295" s="172">
        <f t="shared" si="120"/>
        <v>0</v>
      </c>
      <c r="AC295" s="536">
        <f t="shared" si="121"/>
        <v>0</v>
      </c>
      <c r="AD295" s="535">
        <f t="shared" si="107"/>
        <v>0</v>
      </c>
    </row>
    <row r="296" spans="1:30" x14ac:dyDescent="0.2">
      <c r="A296" s="16">
        <f>+IF((G296+SUM(H296:K296))&gt;0,MAX(A$13:A295)+1,0)</f>
        <v>0</v>
      </c>
      <c r="B296" s="17"/>
      <c r="C296" s="17"/>
      <c r="D296" s="17"/>
      <c r="E296" s="17"/>
      <c r="F296" s="255">
        <f t="shared" si="122"/>
        <v>0</v>
      </c>
      <c r="G296" s="188">
        <f t="shared" si="123"/>
        <v>0</v>
      </c>
      <c r="H296" s="17"/>
      <c r="I296" s="17"/>
      <c r="J296" s="17"/>
      <c r="K296" s="17"/>
      <c r="L296" s="17"/>
      <c r="M296" s="17"/>
      <c r="N296" s="188">
        <f t="shared" si="108"/>
        <v>0</v>
      </c>
      <c r="O296" s="180"/>
      <c r="P296" s="189">
        <f t="shared" si="124"/>
        <v>0</v>
      </c>
      <c r="Q296" s="274">
        <f t="shared" si="125"/>
        <v>0</v>
      </c>
      <c r="R296" s="274">
        <f t="shared" si="126"/>
        <v>0</v>
      </c>
      <c r="S296" s="172">
        <f t="shared" si="113"/>
        <v>0</v>
      </c>
      <c r="T296" s="172">
        <f t="shared" si="114"/>
        <v>0</v>
      </c>
      <c r="U296" s="238">
        <f t="shared" si="115"/>
        <v>0</v>
      </c>
      <c r="V296" s="225">
        <f t="shared" si="105"/>
        <v>0</v>
      </c>
      <c r="W296" s="172">
        <f t="shared" si="116"/>
        <v>0</v>
      </c>
      <c r="X296" s="172">
        <f t="shared" si="117"/>
        <v>0</v>
      </c>
      <c r="Y296" s="525">
        <f t="shared" si="118"/>
        <v>0</v>
      </c>
      <c r="Z296" s="524">
        <f t="shared" si="106"/>
        <v>0</v>
      </c>
      <c r="AA296" s="172">
        <f t="shared" si="119"/>
        <v>0</v>
      </c>
      <c r="AB296" s="172">
        <f t="shared" si="120"/>
        <v>0</v>
      </c>
      <c r="AC296" s="536">
        <f t="shared" si="121"/>
        <v>0</v>
      </c>
      <c r="AD296" s="535">
        <f t="shared" si="107"/>
        <v>0</v>
      </c>
    </row>
    <row r="297" spans="1:30" x14ac:dyDescent="0.2">
      <c r="A297" s="16">
        <f>+IF((G297+SUM(H297:K297))&gt;0,MAX(A$13:A296)+1,0)</f>
        <v>0</v>
      </c>
      <c r="B297" s="17"/>
      <c r="C297" s="17"/>
      <c r="D297" s="17"/>
      <c r="E297" s="17"/>
      <c r="F297" s="255">
        <f t="shared" si="109"/>
        <v>0</v>
      </c>
      <c r="G297" s="188">
        <f t="shared" si="110"/>
        <v>0</v>
      </c>
      <c r="H297" s="17"/>
      <c r="I297" s="17"/>
      <c r="J297" s="17"/>
      <c r="K297" s="17"/>
      <c r="L297" s="17"/>
      <c r="M297" s="17"/>
      <c r="N297" s="188">
        <f t="shared" si="108"/>
        <v>0</v>
      </c>
      <c r="O297" s="180"/>
      <c r="P297" s="189">
        <f t="shared" si="124"/>
        <v>0</v>
      </c>
      <c r="Q297" s="274">
        <f t="shared" si="125"/>
        <v>0</v>
      </c>
      <c r="R297" s="274">
        <f t="shared" si="126"/>
        <v>0</v>
      </c>
      <c r="S297" s="172">
        <f t="shared" si="113"/>
        <v>0</v>
      </c>
      <c r="T297" s="172">
        <f t="shared" si="114"/>
        <v>0</v>
      </c>
      <c r="U297" s="238">
        <f t="shared" si="115"/>
        <v>0</v>
      </c>
      <c r="V297" s="225">
        <f t="shared" si="105"/>
        <v>0</v>
      </c>
      <c r="W297" s="172">
        <f t="shared" si="116"/>
        <v>0</v>
      </c>
      <c r="X297" s="172">
        <f t="shared" si="117"/>
        <v>0</v>
      </c>
      <c r="Y297" s="525">
        <f t="shared" si="118"/>
        <v>0</v>
      </c>
      <c r="Z297" s="524">
        <f t="shared" si="106"/>
        <v>0</v>
      </c>
      <c r="AA297" s="172">
        <f t="shared" si="119"/>
        <v>0</v>
      </c>
      <c r="AB297" s="172">
        <f t="shared" si="120"/>
        <v>0</v>
      </c>
      <c r="AC297" s="536">
        <f t="shared" si="121"/>
        <v>0</v>
      </c>
      <c r="AD297" s="535">
        <f t="shared" si="107"/>
        <v>0</v>
      </c>
    </row>
    <row r="298" spans="1:30" x14ac:dyDescent="0.2">
      <c r="A298" s="16">
        <f>+IF((G298+SUM(H298:K298))&gt;0,MAX(A$13:A297)+1,0)</f>
        <v>0</v>
      </c>
      <c r="B298" s="17"/>
      <c r="C298" s="17"/>
      <c r="D298" s="17"/>
      <c r="E298" s="17"/>
      <c r="F298" s="255">
        <f t="shared" si="109"/>
        <v>0</v>
      </c>
      <c r="G298" s="188">
        <f t="shared" si="110"/>
        <v>0</v>
      </c>
      <c r="H298" s="17"/>
      <c r="I298" s="17"/>
      <c r="J298" s="17"/>
      <c r="K298" s="17"/>
      <c r="L298" s="17"/>
      <c r="M298" s="17"/>
      <c r="N298" s="188">
        <f t="shared" si="108"/>
        <v>0</v>
      </c>
      <c r="O298" s="180"/>
      <c r="P298" s="189">
        <f t="shared" si="104"/>
        <v>0</v>
      </c>
      <c r="Q298" s="274">
        <f t="shared" si="111"/>
        <v>0</v>
      </c>
      <c r="R298" s="274">
        <f t="shared" si="112"/>
        <v>0</v>
      </c>
      <c r="S298" s="172">
        <f t="shared" si="113"/>
        <v>0</v>
      </c>
      <c r="T298" s="172">
        <f t="shared" si="114"/>
        <v>0</v>
      </c>
      <c r="U298" s="238">
        <f t="shared" si="115"/>
        <v>0</v>
      </c>
      <c r="V298" s="225">
        <f t="shared" si="105"/>
        <v>0</v>
      </c>
      <c r="W298" s="172">
        <f t="shared" si="116"/>
        <v>0</v>
      </c>
      <c r="X298" s="172">
        <f t="shared" si="117"/>
        <v>0</v>
      </c>
      <c r="Y298" s="525">
        <f t="shared" si="118"/>
        <v>0</v>
      </c>
      <c r="Z298" s="524">
        <f t="shared" si="106"/>
        <v>0</v>
      </c>
      <c r="AA298" s="172">
        <f t="shared" si="119"/>
        <v>0</v>
      </c>
      <c r="AB298" s="172">
        <f t="shared" si="120"/>
        <v>0</v>
      </c>
      <c r="AC298" s="536">
        <f t="shared" si="121"/>
        <v>0</v>
      </c>
      <c r="AD298" s="535">
        <f t="shared" si="107"/>
        <v>0</v>
      </c>
    </row>
    <row r="299" spans="1:30" x14ac:dyDescent="0.2">
      <c r="A299" s="16">
        <f>+IF((G299+SUM(H299:K299))&gt;0,MAX(A$13:A298)+1,0)</f>
        <v>0</v>
      </c>
      <c r="B299" s="17"/>
      <c r="C299" s="17"/>
      <c r="D299" s="17"/>
      <c r="E299" s="17"/>
      <c r="F299" s="255">
        <f t="shared" si="109"/>
        <v>0</v>
      </c>
      <c r="G299" s="188">
        <f t="shared" si="110"/>
        <v>0</v>
      </c>
      <c r="H299" s="17"/>
      <c r="I299" s="17"/>
      <c r="J299" s="17"/>
      <c r="K299" s="17"/>
      <c r="L299" s="17"/>
      <c r="M299" s="17"/>
      <c r="N299" s="188">
        <f t="shared" si="108"/>
        <v>0</v>
      </c>
      <c r="O299" s="180"/>
      <c r="P299" s="189">
        <f t="shared" si="104"/>
        <v>0</v>
      </c>
      <c r="Q299" s="274">
        <f t="shared" si="111"/>
        <v>0</v>
      </c>
      <c r="R299" s="274">
        <f t="shared" si="112"/>
        <v>0</v>
      </c>
      <c r="S299" s="172">
        <f t="shared" si="113"/>
        <v>0</v>
      </c>
      <c r="T299" s="172">
        <f t="shared" si="114"/>
        <v>0</v>
      </c>
      <c r="U299" s="238">
        <f t="shared" si="115"/>
        <v>0</v>
      </c>
      <c r="V299" s="225">
        <f t="shared" si="105"/>
        <v>0</v>
      </c>
      <c r="W299" s="172">
        <f t="shared" si="116"/>
        <v>0</v>
      </c>
      <c r="X299" s="172">
        <f t="shared" si="117"/>
        <v>0</v>
      </c>
      <c r="Y299" s="525">
        <f t="shared" si="118"/>
        <v>0</v>
      </c>
      <c r="Z299" s="524">
        <f t="shared" si="106"/>
        <v>0</v>
      </c>
      <c r="AA299" s="172">
        <f t="shared" si="119"/>
        <v>0</v>
      </c>
      <c r="AB299" s="172">
        <f t="shared" si="120"/>
        <v>0</v>
      </c>
      <c r="AC299" s="536">
        <f t="shared" si="121"/>
        <v>0</v>
      </c>
      <c r="AD299" s="535">
        <f t="shared" si="107"/>
        <v>0</v>
      </c>
    </row>
    <row r="300" spans="1:30" x14ac:dyDescent="0.2">
      <c r="A300" s="16">
        <f>+IF((G300+SUM(H300:K300))&gt;0,MAX(A$13:A299)+1,0)</f>
        <v>0</v>
      </c>
      <c r="B300" s="17"/>
      <c r="C300" s="17"/>
      <c r="D300" s="17"/>
      <c r="E300" s="17"/>
      <c r="F300" s="255">
        <f t="shared" ref="F300:F308" si="139">+E300+D300</f>
        <v>0</v>
      </c>
      <c r="G300" s="188">
        <f t="shared" ref="G300:G308" si="140">SUM(C300:E300)</f>
        <v>0</v>
      </c>
      <c r="H300" s="17"/>
      <c r="I300" s="17"/>
      <c r="J300" s="17"/>
      <c r="K300" s="17"/>
      <c r="L300" s="17"/>
      <c r="M300" s="17"/>
      <c r="N300" s="188">
        <f t="shared" si="108"/>
        <v>0</v>
      </c>
      <c r="O300" s="180"/>
      <c r="P300" s="189">
        <f t="shared" si="104"/>
        <v>0</v>
      </c>
      <c r="Q300" s="274">
        <f t="shared" si="111"/>
        <v>0</v>
      </c>
      <c r="R300" s="274">
        <f t="shared" si="112"/>
        <v>0</v>
      </c>
      <c r="S300" s="172">
        <f t="shared" si="113"/>
        <v>0</v>
      </c>
      <c r="T300" s="172">
        <f t="shared" si="114"/>
        <v>0</v>
      </c>
      <c r="U300" s="238">
        <f t="shared" si="115"/>
        <v>0</v>
      </c>
      <c r="V300" s="225">
        <f t="shared" si="105"/>
        <v>0</v>
      </c>
      <c r="W300" s="172">
        <f t="shared" si="116"/>
        <v>0</v>
      </c>
      <c r="X300" s="172">
        <f t="shared" si="117"/>
        <v>0</v>
      </c>
      <c r="Y300" s="525">
        <f t="shared" si="118"/>
        <v>0</v>
      </c>
      <c r="Z300" s="524">
        <f t="shared" si="106"/>
        <v>0</v>
      </c>
      <c r="AA300" s="172">
        <f t="shared" si="119"/>
        <v>0</v>
      </c>
      <c r="AB300" s="172">
        <f t="shared" si="120"/>
        <v>0</v>
      </c>
      <c r="AC300" s="536">
        <f t="shared" si="121"/>
        <v>0</v>
      </c>
      <c r="AD300" s="535">
        <f t="shared" si="107"/>
        <v>0</v>
      </c>
    </row>
    <row r="301" spans="1:30" x14ac:dyDescent="0.2">
      <c r="A301" s="16">
        <f>+IF((G301+SUM(H301:K301))&gt;0,MAX(A$13:A300)+1,0)</f>
        <v>0</v>
      </c>
      <c r="B301" s="17"/>
      <c r="C301" s="17"/>
      <c r="D301" s="17"/>
      <c r="E301" s="17"/>
      <c r="F301" s="255">
        <f t="shared" si="139"/>
        <v>0</v>
      </c>
      <c r="G301" s="188">
        <f t="shared" si="140"/>
        <v>0</v>
      </c>
      <c r="H301" s="17"/>
      <c r="I301" s="17"/>
      <c r="J301" s="17"/>
      <c r="K301" s="17"/>
      <c r="L301" s="17"/>
      <c r="M301" s="17"/>
      <c r="N301" s="188">
        <f t="shared" si="108"/>
        <v>0</v>
      </c>
      <c r="O301" s="180"/>
      <c r="P301" s="189">
        <f t="shared" si="104"/>
        <v>0</v>
      </c>
      <c r="Q301" s="274">
        <f t="shared" si="111"/>
        <v>0</v>
      </c>
      <c r="R301" s="274">
        <f t="shared" si="112"/>
        <v>0</v>
      </c>
      <c r="S301" s="172">
        <f t="shared" si="113"/>
        <v>0</v>
      </c>
      <c r="T301" s="172">
        <f t="shared" si="114"/>
        <v>0</v>
      </c>
      <c r="U301" s="238">
        <f t="shared" si="115"/>
        <v>0</v>
      </c>
      <c r="V301" s="225">
        <f t="shared" si="105"/>
        <v>0</v>
      </c>
      <c r="W301" s="172">
        <f t="shared" si="116"/>
        <v>0</v>
      </c>
      <c r="X301" s="172">
        <f t="shared" si="117"/>
        <v>0</v>
      </c>
      <c r="Y301" s="525">
        <f t="shared" si="118"/>
        <v>0</v>
      </c>
      <c r="Z301" s="524">
        <f t="shared" si="106"/>
        <v>0</v>
      </c>
      <c r="AA301" s="172">
        <f t="shared" si="119"/>
        <v>0</v>
      </c>
      <c r="AB301" s="172">
        <f t="shared" si="120"/>
        <v>0</v>
      </c>
      <c r="AC301" s="536">
        <f t="shared" si="121"/>
        <v>0</v>
      </c>
      <c r="AD301" s="535">
        <f t="shared" si="107"/>
        <v>0</v>
      </c>
    </row>
    <row r="302" spans="1:30" x14ac:dyDescent="0.2">
      <c r="A302" s="16">
        <f>+IF((G302+SUM(H302:K302))&gt;0,MAX(A$13:A301)+1,0)</f>
        <v>0</v>
      </c>
      <c r="B302" s="17"/>
      <c r="C302" s="17"/>
      <c r="D302" s="17"/>
      <c r="E302" s="17"/>
      <c r="F302" s="255">
        <f t="shared" si="139"/>
        <v>0</v>
      </c>
      <c r="G302" s="188">
        <f t="shared" si="140"/>
        <v>0</v>
      </c>
      <c r="H302" s="17"/>
      <c r="I302" s="17"/>
      <c r="J302" s="17"/>
      <c r="K302" s="17"/>
      <c r="L302" s="17"/>
      <c r="M302" s="17"/>
      <c r="N302" s="188">
        <f t="shared" si="108"/>
        <v>0</v>
      </c>
      <c r="O302" s="180"/>
      <c r="P302" s="189">
        <f t="shared" si="104"/>
        <v>0</v>
      </c>
      <c r="Q302" s="274">
        <f t="shared" si="111"/>
        <v>0</v>
      </c>
      <c r="R302" s="274">
        <f t="shared" si="112"/>
        <v>0</v>
      </c>
      <c r="S302" s="172">
        <f t="shared" si="113"/>
        <v>0</v>
      </c>
      <c r="T302" s="172">
        <f t="shared" si="114"/>
        <v>0</v>
      </c>
      <c r="U302" s="238">
        <f t="shared" si="115"/>
        <v>0</v>
      </c>
      <c r="V302" s="225">
        <f t="shared" si="105"/>
        <v>0</v>
      </c>
      <c r="W302" s="172">
        <f t="shared" si="116"/>
        <v>0</v>
      </c>
      <c r="X302" s="172">
        <f t="shared" si="117"/>
        <v>0</v>
      </c>
      <c r="Y302" s="525">
        <f t="shared" si="118"/>
        <v>0</v>
      </c>
      <c r="Z302" s="524">
        <f t="shared" si="106"/>
        <v>0</v>
      </c>
      <c r="AA302" s="172">
        <f t="shared" si="119"/>
        <v>0</v>
      </c>
      <c r="AB302" s="172">
        <f t="shared" si="120"/>
        <v>0</v>
      </c>
      <c r="AC302" s="536">
        <f t="shared" si="121"/>
        <v>0</v>
      </c>
      <c r="AD302" s="535">
        <f t="shared" si="107"/>
        <v>0</v>
      </c>
    </row>
    <row r="303" spans="1:30" x14ac:dyDescent="0.2">
      <c r="A303" s="16">
        <f>+IF((G303+SUM(H303:K303))&gt;0,MAX(A$13:A302)+1,0)</f>
        <v>0</v>
      </c>
      <c r="B303" s="17"/>
      <c r="C303" s="17"/>
      <c r="D303" s="17"/>
      <c r="E303" s="17"/>
      <c r="F303" s="255">
        <f t="shared" si="139"/>
        <v>0</v>
      </c>
      <c r="G303" s="188">
        <f t="shared" si="140"/>
        <v>0</v>
      </c>
      <c r="H303" s="17"/>
      <c r="I303" s="17"/>
      <c r="J303" s="17"/>
      <c r="K303" s="17"/>
      <c r="L303" s="17"/>
      <c r="M303" s="17"/>
      <c r="N303" s="188">
        <f t="shared" si="108"/>
        <v>0</v>
      </c>
      <c r="O303" s="180"/>
      <c r="P303" s="189">
        <f t="shared" si="104"/>
        <v>0</v>
      </c>
      <c r="Q303" s="274">
        <f t="shared" si="111"/>
        <v>0</v>
      </c>
      <c r="R303" s="274">
        <f t="shared" si="112"/>
        <v>0</v>
      </c>
      <c r="S303" s="172">
        <f t="shared" si="113"/>
        <v>0</v>
      </c>
      <c r="T303" s="172">
        <f t="shared" si="114"/>
        <v>0</v>
      </c>
      <c r="U303" s="238">
        <f t="shared" si="115"/>
        <v>0</v>
      </c>
      <c r="V303" s="225">
        <f t="shared" si="105"/>
        <v>0</v>
      </c>
      <c r="W303" s="172">
        <f t="shared" si="116"/>
        <v>0</v>
      </c>
      <c r="X303" s="172">
        <f t="shared" si="117"/>
        <v>0</v>
      </c>
      <c r="Y303" s="525">
        <f t="shared" si="118"/>
        <v>0</v>
      </c>
      <c r="Z303" s="524">
        <f t="shared" si="106"/>
        <v>0</v>
      </c>
      <c r="AA303" s="172">
        <f t="shared" si="119"/>
        <v>0</v>
      </c>
      <c r="AB303" s="172">
        <f t="shared" si="120"/>
        <v>0</v>
      </c>
      <c r="AC303" s="536">
        <f t="shared" si="121"/>
        <v>0</v>
      </c>
      <c r="AD303" s="535">
        <f t="shared" si="107"/>
        <v>0</v>
      </c>
    </row>
    <row r="304" spans="1:30" x14ac:dyDescent="0.2">
      <c r="A304" s="16">
        <f>+IF((G304+SUM(H304:K304))&gt;0,MAX(A$13:A303)+1,0)</f>
        <v>0</v>
      </c>
      <c r="B304" s="17"/>
      <c r="C304" s="17"/>
      <c r="D304" s="17"/>
      <c r="E304" s="17"/>
      <c r="F304" s="255">
        <f t="shared" si="139"/>
        <v>0</v>
      </c>
      <c r="G304" s="188">
        <f t="shared" si="140"/>
        <v>0</v>
      </c>
      <c r="H304" s="17"/>
      <c r="I304" s="17"/>
      <c r="J304" s="17"/>
      <c r="K304" s="17"/>
      <c r="L304" s="17"/>
      <c r="M304" s="17"/>
      <c r="N304" s="188">
        <f t="shared" si="108"/>
        <v>0</v>
      </c>
      <c r="O304" s="180"/>
      <c r="P304" s="189">
        <f t="shared" si="104"/>
        <v>0</v>
      </c>
      <c r="Q304" s="274">
        <f t="shared" si="111"/>
        <v>0</v>
      </c>
      <c r="R304" s="274">
        <f t="shared" si="112"/>
        <v>0</v>
      </c>
      <c r="S304" s="172">
        <f t="shared" si="113"/>
        <v>0</v>
      </c>
      <c r="T304" s="172">
        <f t="shared" si="114"/>
        <v>0</v>
      </c>
      <c r="U304" s="238">
        <f t="shared" si="115"/>
        <v>0</v>
      </c>
      <c r="V304" s="225">
        <f t="shared" si="105"/>
        <v>0</v>
      </c>
      <c r="W304" s="172">
        <f t="shared" si="116"/>
        <v>0</v>
      </c>
      <c r="X304" s="172">
        <f t="shared" si="117"/>
        <v>0</v>
      </c>
      <c r="Y304" s="525">
        <f t="shared" si="118"/>
        <v>0</v>
      </c>
      <c r="Z304" s="524">
        <f t="shared" si="106"/>
        <v>0</v>
      </c>
      <c r="AA304" s="172">
        <f t="shared" si="119"/>
        <v>0</v>
      </c>
      <c r="AB304" s="172">
        <f t="shared" si="120"/>
        <v>0</v>
      </c>
      <c r="AC304" s="536">
        <f t="shared" si="121"/>
        <v>0</v>
      </c>
      <c r="AD304" s="535">
        <f t="shared" si="107"/>
        <v>0</v>
      </c>
    </row>
    <row r="305" spans="1:30" x14ac:dyDescent="0.2">
      <c r="A305" s="16">
        <f>+IF((G305+SUM(H305:K305))&gt;0,MAX(A$13:A304)+1,0)</f>
        <v>0</v>
      </c>
      <c r="B305" s="17"/>
      <c r="C305" s="17"/>
      <c r="D305" s="17"/>
      <c r="E305" s="17"/>
      <c r="F305" s="255">
        <f t="shared" si="139"/>
        <v>0</v>
      </c>
      <c r="G305" s="188">
        <f t="shared" si="140"/>
        <v>0</v>
      </c>
      <c r="H305" s="17"/>
      <c r="I305" s="17"/>
      <c r="J305" s="17"/>
      <c r="K305" s="17"/>
      <c r="L305" s="17"/>
      <c r="M305" s="17"/>
      <c r="N305" s="188">
        <f t="shared" si="108"/>
        <v>0</v>
      </c>
      <c r="O305" s="180"/>
      <c r="P305" s="189">
        <f t="shared" si="104"/>
        <v>0</v>
      </c>
      <c r="Q305" s="274">
        <f t="shared" si="111"/>
        <v>0</v>
      </c>
      <c r="R305" s="274">
        <f t="shared" si="112"/>
        <v>0</v>
      </c>
      <c r="S305" s="172">
        <f t="shared" si="113"/>
        <v>0</v>
      </c>
      <c r="T305" s="172">
        <f t="shared" si="114"/>
        <v>0</v>
      </c>
      <c r="U305" s="238">
        <f t="shared" si="115"/>
        <v>0</v>
      </c>
      <c r="V305" s="225">
        <f t="shared" si="105"/>
        <v>0</v>
      </c>
      <c r="W305" s="172">
        <f t="shared" si="116"/>
        <v>0</v>
      </c>
      <c r="X305" s="172">
        <f t="shared" si="117"/>
        <v>0</v>
      </c>
      <c r="Y305" s="525">
        <f t="shared" si="118"/>
        <v>0</v>
      </c>
      <c r="Z305" s="524">
        <f t="shared" si="106"/>
        <v>0</v>
      </c>
      <c r="AA305" s="172">
        <f t="shared" si="119"/>
        <v>0</v>
      </c>
      <c r="AB305" s="172">
        <f t="shared" si="120"/>
        <v>0</v>
      </c>
      <c r="AC305" s="536">
        <f t="shared" si="121"/>
        <v>0</v>
      </c>
      <c r="AD305" s="535">
        <f t="shared" si="107"/>
        <v>0</v>
      </c>
    </row>
    <row r="306" spans="1:30" x14ac:dyDescent="0.2">
      <c r="A306" s="16">
        <f>+IF((G306+SUM(H306:K306))&gt;0,MAX(A$13:A305)+1,0)</f>
        <v>0</v>
      </c>
      <c r="B306" s="17"/>
      <c r="C306" s="17"/>
      <c r="D306" s="17"/>
      <c r="E306" s="17"/>
      <c r="F306" s="255">
        <f t="shared" si="139"/>
        <v>0</v>
      </c>
      <c r="G306" s="188">
        <f t="shared" si="140"/>
        <v>0</v>
      </c>
      <c r="H306" s="17"/>
      <c r="I306" s="17"/>
      <c r="J306" s="17"/>
      <c r="K306" s="17"/>
      <c r="L306" s="17"/>
      <c r="M306" s="17"/>
      <c r="N306" s="188">
        <f t="shared" si="108"/>
        <v>0</v>
      </c>
      <c r="O306" s="180"/>
      <c r="P306" s="189">
        <f t="shared" si="104"/>
        <v>0</v>
      </c>
      <c r="Q306" s="274">
        <f t="shared" si="111"/>
        <v>0</v>
      </c>
      <c r="R306" s="274">
        <f t="shared" si="112"/>
        <v>0</v>
      </c>
      <c r="S306" s="172">
        <f t="shared" si="113"/>
        <v>0</v>
      </c>
      <c r="T306" s="172">
        <f t="shared" si="114"/>
        <v>0</v>
      </c>
      <c r="U306" s="238">
        <f t="shared" si="115"/>
        <v>0</v>
      </c>
      <c r="V306" s="225">
        <f t="shared" si="105"/>
        <v>0</v>
      </c>
      <c r="W306" s="172">
        <f t="shared" si="116"/>
        <v>0</v>
      </c>
      <c r="X306" s="172">
        <f t="shared" si="117"/>
        <v>0</v>
      </c>
      <c r="Y306" s="525">
        <f t="shared" si="118"/>
        <v>0</v>
      </c>
      <c r="Z306" s="524">
        <f t="shared" si="106"/>
        <v>0</v>
      </c>
      <c r="AA306" s="172">
        <f t="shared" si="119"/>
        <v>0</v>
      </c>
      <c r="AB306" s="172">
        <f t="shared" si="120"/>
        <v>0</v>
      </c>
      <c r="AC306" s="536">
        <f t="shared" si="121"/>
        <v>0</v>
      </c>
      <c r="AD306" s="535">
        <f t="shared" si="107"/>
        <v>0</v>
      </c>
    </row>
    <row r="307" spans="1:30" x14ac:dyDescent="0.2">
      <c r="A307" s="16">
        <f>+IF((G307+SUM(H307:K307))&gt;0,MAX(A$13:A306)+1,0)</f>
        <v>0</v>
      </c>
      <c r="B307" s="17"/>
      <c r="C307" s="17"/>
      <c r="D307" s="17"/>
      <c r="E307" s="17"/>
      <c r="F307" s="255">
        <f t="shared" si="139"/>
        <v>0</v>
      </c>
      <c r="G307" s="188">
        <f t="shared" si="140"/>
        <v>0</v>
      </c>
      <c r="H307" s="17"/>
      <c r="I307" s="17"/>
      <c r="J307" s="17"/>
      <c r="K307" s="17"/>
      <c r="L307" s="17"/>
      <c r="M307" s="17"/>
      <c r="N307" s="188">
        <f t="shared" si="108"/>
        <v>0</v>
      </c>
      <c r="O307" s="180"/>
      <c r="P307" s="189">
        <f t="shared" si="104"/>
        <v>0</v>
      </c>
      <c r="Q307" s="274">
        <f t="shared" si="111"/>
        <v>0</v>
      </c>
      <c r="R307" s="274">
        <f t="shared" si="112"/>
        <v>0</v>
      </c>
      <c r="S307" s="172">
        <f t="shared" si="113"/>
        <v>0</v>
      </c>
      <c r="T307" s="172">
        <f t="shared" si="114"/>
        <v>0</v>
      </c>
      <c r="U307" s="238">
        <f t="shared" si="115"/>
        <v>0</v>
      </c>
      <c r="V307" s="225">
        <f t="shared" si="105"/>
        <v>0</v>
      </c>
      <c r="W307" s="172">
        <f t="shared" si="116"/>
        <v>0</v>
      </c>
      <c r="X307" s="172">
        <f t="shared" si="117"/>
        <v>0</v>
      </c>
      <c r="Y307" s="525">
        <f t="shared" si="118"/>
        <v>0</v>
      </c>
      <c r="Z307" s="524">
        <f t="shared" si="106"/>
        <v>0</v>
      </c>
      <c r="AA307" s="172">
        <f t="shared" si="119"/>
        <v>0</v>
      </c>
      <c r="AB307" s="172">
        <f t="shared" si="120"/>
        <v>0</v>
      </c>
      <c r="AC307" s="536">
        <f t="shared" si="121"/>
        <v>0</v>
      </c>
      <c r="AD307" s="535">
        <f t="shared" si="107"/>
        <v>0</v>
      </c>
    </row>
    <row r="308" spans="1:30" x14ac:dyDescent="0.2">
      <c r="A308" s="16">
        <f>+IF((G308+SUM(H308:K308))&gt;0,MAX(A$13:A307)+1,0)</f>
        <v>0</v>
      </c>
      <c r="B308" s="17"/>
      <c r="C308" s="17"/>
      <c r="D308" s="17"/>
      <c r="E308" s="17"/>
      <c r="F308" s="255">
        <f t="shared" si="139"/>
        <v>0</v>
      </c>
      <c r="G308" s="188">
        <f t="shared" si="140"/>
        <v>0</v>
      </c>
      <c r="H308" s="17"/>
      <c r="I308" s="17"/>
      <c r="J308" s="17"/>
      <c r="K308" s="17"/>
      <c r="L308" s="17"/>
      <c r="M308" s="17"/>
      <c r="N308" s="188">
        <f t="shared" si="108"/>
        <v>0</v>
      </c>
      <c r="O308" s="180"/>
      <c r="P308" s="189">
        <f t="shared" si="104"/>
        <v>0</v>
      </c>
      <c r="Q308" s="274">
        <f t="shared" si="111"/>
        <v>0</v>
      </c>
      <c r="R308" s="274">
        <f t="shared" si="112"/>
        <v>0</v>
      </c>
      <c r="S308" s="172">
        <f t="shared" si="113"/>
        <v>0</v>
      </c>
      <c r="T308" s="172">
        <f t="shared" si="114"/>
        <v>0</v>
      </c>
      <c r="U308" s="238">
        <f t="shared" si="115"/>
        <v>0</v>
      </c>
      <c r="V308" s="225">
        <f t="shared" si="105"/>
        <v>0</v>
      </c>
      <c r="W308" s="172">
        <f t="shared" si="116"/>
        <v>0</v>
      </c>
      <c r="X308" s="172">
        <f t="shared" si="117"/>
        <v>0</v>
      </c>
      <c r="Y308" s="525">
        <f t="shared" si="118"/>
        <v>0</v>
      </c>
      <c r="Z308" s="524">
        <f t="shared" si="106"/>
        <v>0</v>
      </c>
      <c r="AA308" s="172">
        <f t="shared" si="119"/>
        <v>0</v>
      </c>
      <c r="AB308" s="172">
        <f t="shared" si="120"/>
        <v>0</v>
      </c>
      <c r="AC308" s="536">
        <f t="shared" si="121"/>
        <v>0</v>
      </c>
      <c r="AD308" s="535">
        <f t="shared" si="107"/>
        <v>0</v>
      </c>
    </row>
    <row r="309" spans="1:30" ht="12" thickBot="1" x14ac:dyDescent="0.25">
      <c r="A309" s="16">
        <f>+IF((G309+SUM(H309:K309))&gt;0,MAX(A$13:A308)+1,0)</f>
        <v>0</v>
      </c>
      <c r="B309" s="17"/>
      <c r="C309" s="17"/>
      <c r="D309" s="17"/>
      <c r="E309" s="17"/>
      <c r="F309" s="255">
        <f>+E309+D309</f>
        <v>0</v>
      </c>
      <c r="G309" s="188">
        <f>SUM(C309:E309)</f>
        <v>0</v>
      </c>
      <c r="H309" s="17"/>
      <c r="I309" s="17"/>
      <c r="J309" s="17"/>
      <c r="K309" s="17"/>
      <c r="L309" s="17"/>
      <c r="M309" s="17"/>
      <c r="N309" s="188">
        <f>+L309+M309</f>
        <v>0</v>
      </c>
      <c r="O309" s="180"/>
      <c r="P309" s="189">
        <f t="shared" si="104"/>
        <v>0</v>
      </c>
      <c r="Q309" s="274">
        <f t="shared" si="111"/>
        <v>0</v>
      </c>
      <c r="R309" s="274">
        <f t="shared" si="112"/>
        <v>0</v>
      </c>
      <c r="S309" s="172">
        <f t="shared" si="113"/>
        <v>0</v>
      </c>
      <c r="T309" s="172">
        <f t="shared" si="114"/>
        <v>0</v>
      </c>
      <c r="U309" s="238">
        <f t="shared" si="115"/>
        <v>0</v>
      </c>
      <c r="V309" s="225">
        <f t="shared" si="105"/>
        <v>0</v>
      </c>
      <c r="W309" s="172">
        <f t="shared" si="116"/>
        <v>0</v>
      </c>
      <c r="X309" s="172">
        <f t="shared" si="117"/>
        <v>0</v>
      </c>
      <c r="Y309" s="525">
        <f t="shared" si="118"/>
        <v>0</v>
      </c>
      <c r="Z309" s="524">
        <f t="shared" si="106"/>
        <v>0</v>
      </c>
      <c r="AA309" s="172">
        <f t="shared" si="119"/>
        <v>0</v>
      </c>
      <c r="AB309" s="172">
        <f t="shared" si="120"/>
        <v>0</v>
      </c>
      <c r="AC309" s="536">
        <f t="shared" si="121"/>
        <v>0</v>
      </c>
      <c r="AD309" s="535">
        <f t="shared" si="107"/>
        <v>0</v>
      </c>
    </row>
    <row r="310" spans="1:30" ht="12" thickBot="1" x14ac:dyDescent="0.25">
      <c r="B310" s="190" t="s">
        <v>55</v>
      </c>
      <c r="C310" s="191">
        <f t="shared" ref="C310:N310" si="141">SUM(C14:C309)</f>
        <v>0</v>
      </c>
      <c r="D310" s="191">
        <f t="shared" si="141"/>
        <v>0</v>
      </c>
      <c r="E310" s="191">
        <f t="shared" si="141"/>
        <v>0</v>
      </c>
      <c r="F310" s="191">
        <f t="shared" si="141"/>
        <v>0</v>
      </c>
      <c r="G310" s="191">
        <f t="shared" si="141"/>
        <v>0</v>
      </c>
      <c r="H310" s="191">
        <f t="shared" si="141"/>
        <v>0</v>
      </c>
      <c r="I310" s="191">
        <f t="shared" si="141"/>
        <v>0</v>
      </c>
      <c r="J310" s="191">
        <f t="shared" si="141"/>
        <v>0</v>
      </c>
      <c r="K310" s="191">
        <f t="shared" si="141"/>
        <v>0</v>
      </c>
      <c r="L310" s="191">
        <f t="shared" si="141"/>
        <v>0</v>
      </c>
      <c r="M310" s="191">
        <f t="shared" si="141"/>
        <v>0</v>
      </c>
      <c r="N310" s="191">
        <f t="shared" si="141"/>
        <v>0</v>
      </c>
      <c r="O310" s="291"/>
      <c r="P310" s="291">
        <f>SUM(P14:P309)</f>
        <v>0</v>
      </c>
      <c r="Q310" s="291"/>
      <c r="R310" s="291"/>
      <c r="S310" s="291">
        <f t="shared" ref="S310:AD310" si="142">SUM(S14:S309)</f>
        <v>0</v>
      </c>
      <c r="T310" s="291">
        <f t="shared" si="142"/>
        <v>0</v>
      </c>
      <c r="U310" s="291">
        <f t="shared" si="142"/>
        <v>0</v>
      </c>
      <c r="V310" s="291">
        <f t="shared" si="142"/>
        <v>0</v>
      </c>
      <c r="W310" s="291">
        <f t="shared" si="142"/>
        <v>0</v>
      </c>
      <c r="X310" s="291">
        <f t="shared" si="142"/>
        <v>0</v>
      </c>
      <c r="Y310" s="291">
        <f t="shared" si="142"/>
        <v>0</v>
      </c>
      <c r="Z310" s="291">
        <f t="shared" si="142"/>
        <v>0</v>
      </c>
      <c r="AA310" s="291">
        <f t="shared" si="142"/>
        <v>0</v>
      </c>
      <c r="AB310" s="291">
        <f t="shared" si="142"/>
        <v>0</v>
      </c>
      <c r="AC310" s="291">
        <f t="shared" si="142"/>
        <v>0</v>
      </c>
      <c r="AD310" s="291">
        <f t="shared" si="142"/>
        <v>0</v>
      </c>
    </row>
    <row r="311" spans="1:30" ht="22.5" x14ac:dyDescent="0.2">
      <c r="B311" s="8" t="s">
        <v>56</v>
      </c>
      <c r="C311" s="6"/>
      <c r="D311" s="6"/>
      <c r="E311" s="6"/>
      <c r="F311" s="205"/>
      <c r="G311" s="120"/>
      <c r="H311" s="120"/>
      <c r="I311" s="120"/>
      <c r="J311" s="120"/>
      <c r="K311" s="120"/>
      <c r="L311" s="17"/>
      <c r="M311" s="17"/>
      <c r="N311" s="96"/>
      <c r="O311" s="180"/>
      <c r="P311" s="181"/>
    </row>
    <row r="312" spans="1:30" ht="33.75" x14ac:dyDescent="0.2">
      <c r="B312" s="186" t="s">
        <v>2</v>
      </c>
      <c r="C312" s="187">
        <f>+SUM(C313:C412)</f>
        <v>0</v>
      </c>
      <c r="D312" s="187">
        <f t="shared" ref="D312:AD312" si="143">+SUM(D313:D412)</f>
        <v>0</v>
      </c>
      <c r="E312" s="187">
        <f t="shared" si="143"/>
        <v>0</v>
      </c>
      <c r="F312" s="187">
        <f t="shared" si="143"/>
        <v>0</v>
      </c>
      <c r="G312" s="187">
        <f t="shared" si="143"/>
        <v>0</v>
      </c>
      <c r="H312" s="187">
        <f t="shared" si="143"/>
        <v>0</v>
      </c>
      <c r="I312" s="187">
        <f t="shared" si="143"/>
        <v>0</v>
      </c>
      <c r="J312" s="187">
        <f t="shared" si="143"/>
        <v>0</v>
      </c>
      <c r="K312" s="187">
        <f t="shared" si="143"/>
        <v>0</v>
      </c>
      <c r="L312" s="187">
        <f t="shared" si="143"/>
        <v>0</v>
      </c>
      <c r="M312" s="187">
        <f t="shared" si="143"/>
        <v>0</v>
      </c>
      <c r="N312" s="187">
        <f t="shared" si="143"/>
        <v>0</v>
      </c>
      <c r="O312" s="187">
        <f t="shared" si="143"/>
        <v>0</v>
      </c>
      <c r="P312" s="187">
        <f t="shared" si="143"/>
        <v>0</v>
      </c>
      <c r="Q312" s="187">
        <f t="shared" si="143"/>
        <v>0</v>
      </c>
      <c r="R312" s="187">
        <f t="shared" si="143"/>
        <v>0</v>
      </c>
      <c r="S312" s="187">
        <f t="shared" si="143"/>
        <v>0</v>
      </c>
      <c r="T312" s="187">
        <f t="shared" si="143"/>
        <v>0</v>
      </c>
      <c r="U312" s="187">
        <f t="shared" si="143"/>
        <v>0</v>
      </c>
      <c r="V312" s="187">
        <f t="shared" si="143"/>
        <v>0</v>
      </c>
      <c r="W312" s="187">
        <f t="shared" si="143"/>
        <v>0</v>
      </c>
      <c r="X312" s="187">
        <f t="shared" si="143"/>
        <v>0</v>
      </c>
      <c r="Y312" s="187">
        <f t="shared" si="143"/>
        <v>0</v>
      </c>
      <c r="Z312" s="187">
        <f t="shared" si="143"/>
        <v>0</v>
      </c>
      <c r="AA312" s="187">
        <f t="shared" si="143"/>
        <v>0</v>
      </c>
      <c r="AB312" s="187">
        <f t="shared" si="143"/>
        <v>0</v>
      </c>
      <c r="AC312" s="187">
        <f t="shared" si="143"/>
        <v>0</v>
      </c>
      <c r="AD312" s="187">
        <f t="shared" si="143"/>
        <v>0</v>
      </c>
    </row>
    <row r="313" spans="1:30" x14ac:dyDescent="0.2">
      <c r="A313" s="16">
        <f>+IF((G313+SUM(H313:K313))&gt;0,MAX(A$13:A312)+1,0)</f>
        <v>0</v>
      </c>
      <c r="B313" s="19"/>
      <c r="C313" s="17"/>
      <c r="D313" s="17"/>
      <c r="E313" s="17"/>
      <c r="F313" s="204">
        <f>+E313+D313</f>
        <v>0</v>
      </c>
      <c r="G313" s="96">
        <f>SUM(C313:E313)</f>
        <v>0</v>
      </c>
      <c r="H313" s="17"/>
      <c r="I313" s="17"/>
      <c r="J313" s="17"/>
      <c r="K313" s="17"/>
      <c r="L313" s="17"/>
      <c r="M313" s="17"/>
      <c r="N313" s="96">
        <f>+M313+L313</f>
        <v>0</v>
      </c>
      <c r="O313" s="180"/>
      <c r="P313" s="189">
        <f t="shared" ref="P313:P376" si="144">+N313*O313</f>
        <v>0</v>
      </c>
      <c r="Q313" s="274">
        <f t="shared" ref="Q313:Q344" si="145">+N313*(C313+H313-I313)</f>
        <v>0</v>
      </c>
      <c r="R313" s="274">
        <f t="shared" ref="R313:R344" si="146">+N313*D313+N313*E313*0.8+(J313-K313)*N313</f>
        <v>0</v>
      </c>
      <c r="S313" s="172">
        <f t="shared" ref="S313:S344" si="147">+P313*C313</f>
        <v>0</v>
      </c>
      <c r="T313" s="172">
        <f t="shared" ref="T313:T344" si="148">+P313*(D313+E313)</f>
        <v>0</v>
      </c>
      <c r="U313" s="238">
        <f t="shared" ref="U313:U344" si="149">(P313-$S$6)/$S$7*(C313+D313+E313)*$Y$8</f>
        <v>0</v>
      </c>
      <c r="V313" s="225">
        <f>+U313*V$9</f>
        <v>0</v>
      </c>
      <c r="W313" s="172">
        <f t="shared" ref="W313:W344" si="150">+P313*H313</f>
        <v>0</v>
      </c>
      <c r="X313" s="172">
        <f t="shared" ref="X313:X344" si="151">+P313*J313</f>
        <v>0</v>
      </c>
      <c r="Y313" s="525">
        <f t="shared" ref="Y313:Y344" si="152">+(P313-$S$6)/$S$7*(H313+J313)*$Y$8</f>
        <v>0</v>
      </c>
      <c r="Z313" s="524">
        <f>+Y313*Z$9</f>
        <v>0</v>
      </c>
      <c r="AA313" s="172">
        <f t="shared" ref="AA313:AA344" si="153">+P313*I313</f>
        <v>0</v>
      </c>
      <c r="AB313" s="172">
        <f t="shared" ref="AB313:AB344" si="154">+P313*K313</f>
        <v>0</v>
      </c>
      <c r="AC313" s="536">
        <f t="shared" ref="AC313:AC344" si="155">+(P313-$S$6)/$S$7*(I313+K313)*$Y$8</f>
        <v>0</v>
      </c>
      <c r="AD313" s="535">
        <f>+AC313*AD$9</f>
        <v>0</v>
      </c>
    </row>
    <row r="314" spans="1:30" x14ac:dyDescent="0.2">
      <c r="A314" s="16">
        <f>+IF((G314+SUM(H314:K314))&gt;0,MAX(A$13:A313)+1,0)</f>
        <v>0</v>
      </c>
      <c r="B314" s="19"/>
      <c r="C314" s="17"/>
      <c r="D314" s="17"/>
      <c r="E314" s="17"/>
      <c r="F314" s="204">
        <f t="shared" ref="F314:F323" si="156">+E314+D314</f>
        <v>0</v>
      </c>
      <c r="G314" s="96">
        <f t="shared" ref="G314:G323" si="157">SUM(C314:E314)</f>
        <v>0</v>
      </c>
      <c r="H314" s="17"/>
      <c r="I314" s="17"/>
      <c r="J314" s="17"/>
      <c r="K314" s="17"/>
      <c r="L314" s="17"/>
      <c r="M314" s="17"/>
      <c r="N314" s="96">
        <f t="shared" ref="N314:N323" si="158">+M314+L314</f>
        <v>0</v>
      </c>
      <c r="O314" s="180"/>
      <c r="P314" s="189">
        <f t="shared" si="144"/>
        <v>0</v>
      </c>
      <c r="Q314" s="274">
        <f t="shared" si="145"/>
        <v>0</v>
      </c>
      <c r="R314" s="274">
        <f t="shared" si="146"/>
        <v>0</v>
      </c>
      <c r="S314" s="172">
        <f t="shared" si="147"/>
        <v>0</v>
      </c>
      <c r="T314" s="172">
        <f t="shared" si="148"/>
        <v>0</v>
      </c>
      <c r="U314" s="238">
        <f t="shared" si="149"/>
        <v>0</v>
      </c>
      <c r="V314" s="225">
        <f t="shared" ref="V314:V377" si="159">+U314*V$9</f>
        <v>0</v>
      </c>
      <c r="W314" s="172">
        <f t="shared" si="150"/>
        <v>0</v>
      </c>
      <c r="X314" s="172">
        <f t="shared" si="151"/>
        <v>0</v>
      </c>
      <c r="Y314" s="525">
        <f t="shared" si="152"/>
        <v>0</v>
      </c>
      <c r="Z314" s="524">
        <f t="shared" ref="Z314:Z323" si="160">+Y314*Z$9</f>
        <v>0</v>
      </c>
      <c r="AA314" s="172">
        <f t="shared" si="153"/>
        <v>0</v>
      </c>
      <c r="AB314" s="172">
        <f t="shared" si="154"/>
        <v>0</v>
      </c>
      <c r="AC314" s="536">
        <f t="shared" si="155"/>
        <v>0</v>
      </c>
      <c r="AD314" s="535">
        <f t="shared" ref="AD314:AD323" si="161">+AC314*AD$9</f>
        <v>0</v>
      </c>
    </row>
    <row r="315" spans="1:30" x14ac:dyDescent="0.2">
      <c r="A315" s="16">
        <f>+IF((G315+SUM(H315:K315))&gt;0,MAX(A$13:A314)+1,0)</f>
        <v>0</v>
      </c>
      <c r="B315" s="19"/>
      <c r="C315" s="17"/>
      <c r="D315" s="17"/>
      <c r="E315" s="17"/>
      <c r="F315" s="204">
        <f t="shared" si="156"/>
        <v>0</v>
      </c>
      <c r="G315" s="96">
        <f t="shared" si="157"/>
        <v>0</v>
      </c>
      <c r="H315" s="17"/>
      <c r="I315" s="17"/>
      <c r="J315" s="17"/>
      <c r="K315" s="17"/>
      <c r="L315" s="17"/>
      <c r="M315" s="17"/>
      <c r="N315" s="96">
        <f t="shared" si="158"/>
        <v>0</v>
      </c>
      <c r="O315" s="180"/>
      <c r="P315" s="189">
        <f t="shared" si="144"/>
        <v>0</v>
      </c>
      <c r="Q315" s="274">
        <f t="shared" si="145"/>
        <v>0</v>
      </c>
      <c r="R315" s="274">
        <f t="shared" si="146"/>
        <v>0</v>
      </c>
      <c r="S315" s="172">
        <f t="shared" si="147"/>
        <v>0</v>
      </c>
      <c r="T315" s="172">
        <f t="shared" si="148"/>
        <v>0</v>
      </c>
      <c r="U315" s="238">
        <f t="shared" si="149"/>
        <v>0</v>
      </c>
      <c r="V315" s="225">
        <f t="shared" si="159"/>
        <v>0</v>
      </c>
      <c r="W315" s="172">
        <f t="shared" si="150"/>
        <v>0</v>
      </c>
      <c r="X315" s="172">
        <f t="shared" si="151"/>
        <v>0</v>
      </c>
      <c r="Y315" s="525">
        <f t="shared" si="152"/>
        <v>0</v>
      </c>
      <c r="Z315" s="524">
        <f t="shared" si="160"/>
        <v>0</v>
      </c>
      <c r="AA315" s="172">
        <f t="shared" si="153"/>
        <v>0</v>
      </c>
      <c r="AB315" s="172">
        <f t="shared" si="154"/>
        <v>0</v>
      </c>
      <c r="AC315" s="536">
        <f t="shared" si="155"/>
        <v>0</v>
      </c>
      <c r="AD315" s="535">
        <f t="shared" si="161"/>
        <v>0</v>
      </c>
    </row>
    <row r="316" spans="1:30" x14ac:dyDescent="0.2">
      <c r="A316" s="16">
        <f>+IF((G316+SUM(H316:K316))&gt;0,MAX(A$13:A315)+1,0)</f>
        <v>0</v>
      </c>
      <c r="B316" s="19"/>
      <c r="C316" s="17"/>
      <c r="D316" s="17"/>
      <c r="E316" s="17"/>
      <c r="F316" s="204">
        <f t="shared" si="156"/>
        <v>0</v>
      </c>
      <c r="G316" s="96">
        <f t="shared" si="157"/>
        <v>0</v>
      </c>
      <c r="H316" s="17"/>
      <c r="I316" s="17"/>
      <c r="J316" s="17"/>
      <c r="K316" s="17"/>
      <c r="L316" s="17"/>
      <c r="M316" s="17"/>
      <c r="N316" s="96">
        <f t="shared" si="158"/>
        <v>0</v>
      </c>
      <c r="O316" s="180"/>
      <c r="P316" s="189">
        <f t="shared" si="144"/>
        <v>0</v>
      </c>
      <c r="Q316" s="274">
        <f t="shared" si="145"/>
        <v>0</v>
      </c>
      <c r="R316" s="274">
        <f t="shared" si="146"/>
        <v>0</v>
      </c>
      <c r="S316" s="172">
        <f t="shared" si="147"/>
        <v>0</v>
      </c>
      <c r="T316" s="172">
        <f t="shared" si="148"/>
        <v>0</v>
      </c>
      <c r="U316" s="238">
        <f t="shared" si="149"/>
        <v>0</v>
      </c>
      <c r="V316" s="225">
        <f t="shared" si="159"/>
        <v>0</v>
      </c>
      <c r="W316" s="172">
        <f t="shared" si="150"/>
        <v>0</v>
      </c>
      <c r="X316" s="172">
        <f t="shared" si="151"/>
        <v>0</v>
      </c>
      <c r="Y316" s="525">
        <f t="shared" si="152"/>
        <v>0</v>
      </c>
      <c r="Z316" s="524">
        <f t="shared" si="160"/>
        <v>0</v>
      </c>
      <c r="AA316" s="172">
        <f t="shared" si="153"/>
        <v>0</v>
      </c>
      <c r="AB316" s="172">
        <f t="shared" si="154"/>
        <v>0</v>
      </c>
      <c r="AC316" s="536">
        <f t="shared" si="155"/>
        <v>0</v>
      </c>
      <c r="AD316" s="535">
        <f t="shared" si="161"/>
        <v>0</v>
      </c>
    </row>
    <row r="317" spans="1:30" x14ac:dyDescent="0.2">
      <c r="A317" s="16">
        <f>+IF((G317+SUM(H317:K317))&gt;0,MAX(A$13:A316)+1,0)</f>
        <v>0</v>
      </c>
      <c r="B317" s="19"/>
      <c r="C317" s="17"/>
      <c r="D317" s="17"/>
      <c r="E317" s="17"/>
      <c r="F317" s="204">
        <f t="shared" si="156"/>
        <v>0</v>
      </c>
      <c r="G317" s="96">
        <f t="shared" si="157"/>
        <v>0</v>
      </c>
      <c r="H317" s="17"/>
      <c r="I317" s="17"/>
      <c r="J317" s="17"/>
      <c r="K317" s="17"/>
      <c r="L317" s="17"/>
      <c r="M317" s="17"/>
      <c r="N317" s="96">
        <f t="shared" si="158"/>
        <v>0</v>
      </c>
      <c r="O317" s="180"/>
      <c r="P317" s="189">
        <f t="shared" si="144"/>
        <v>0</v>
      </c>
      <c r="Q317" s="274">
        <f t="shared" si="145"/>
        <v>0</v>
      </c>
      <c r="R317" s="274">
        <f t="shared" si="146"/>
        <v>0</v>
      </c>
      <c r="S317" s="172">
        <f t="shared" si="147"/>
        <v>0</v>
      </c>
      <c r="T317" s="172">
        <f t="shared" si="148"/>
        <v>0</v>
      </c>
      <c r="U317" s="238">
        <f t="shared" si="149"/>
        <v>0</v>
      </c>
      <c r="V317" s="225">
        <f t="shared" si="159"/>
        <v>0</v>
      </c>
      <c r="W317" s="172">
        <f t="shared" si="150"/>
        <v>0</v>
      </c>
      <c r="X317" s="172">
        <f t="shared" si="151"/>
        <v>0</v>
      </c>
      <c r="Y317" s="525">
        <f t="shared" si="152"/>
        <v>0</v>
      </c>
      <c r="Z317" s="524">
        <f t="shared" si="160"/>
        <v>0</v>
      </c>
      <c r="AA317" s="172">
        <f t="shared" si="153"/>
        <v>0</v>
      </c>
      <c r="AB317" s="172">
        <f t="shared" si="154"/>
        <v>0</v>
      </c>
      <c r="AC317" s="536">
        <f t="shared" si="155"/>
        <v>0</v>
      </c>
      <c r="AD317" s="535">
        <f t="shared" si="161"/>
        <v>0</v>
      </c>
    </row>
    <row r="318" spans="1:30" x14ac:dyDescent="0.2">
      <c r="A318" s="16">
        <f>+IF((G318+SUM(H318:K318))&gt;0,MAX(A$13:A317)+1,0)</f>
        <v>0</v>
      </c>
      <c r="B318" s="19"/>
      <c r="C318" s="17"/>
      <c r="D318" s="17"/>
      <c r="E318" s="17"/>
      <c r="F318" s="204">
        <f t="shared" si="156"/>
        <v>0</v>
      </c>
      <c r="G318" s="96">
        <f t="shared" si="157"/>
        <v>0</v>
      </c>
      <c r="H318" s="17"/>
      <c r="I318" s="17"/>
      <c r="J318" s="17"/>
      <c r="K318" s="17"/>
      <c r="L318" s="17"/>
      <c r="M318" s="17"/>
      <c r="N318" s="96">
        <f t="shared" si="158"/>
        <v>0</v>
      </c>
      <c r="O318" s="180"/>
      <c r="P318" s="189">
        <f t="shared" si="144"/>
        <v>0</v>
      </c>
      <c r="Q318" s="274">
        <f t="shared" si="145"/>
        <v>0</v>
      </c>
      <c r="R318" s="274">
        <f t="shared" si="146"/>
        <v>0</v>
      </c>
      <c r="S318" s="172">
        <f t="shared" si="147"/>
        <v>0</v>
      </c>
      <c r="T318" s="172">
        <f t="shared" si="148"/>
        <v>0</v>
      </c>
      <c r="U318" s="238">
        <f t="shared" si="149"/>
        <v>0</v>
      </c>
      <c r="V318" s="225">
        <f t="shared" si="159"/>
        <v>0</v>
      </c>
      <c r="W318" s="172">
        <f t="shared" si="150"/>
        <v>0</v>
      </c>
      <c r="X318" s="172">
        <f t="shared" si="151"/>
        <v>0</v>
      </c>
      <c r="Y318" s="525">
        <f t="shared" si="152"/>
        <v>0</v>
      </c>
      <c r="Z318" s="524">
        <f t="shared" si="160"/>
        <v>0</v>
      </c>
      <c r="AA318" s="172">
        <f t="shared" si="153"/>
        <v>0</v>
      </c>
      <c r="AB318" s="172">
        <f t="shared" si="154"/>
        <v>0</v>
      </c>
      <c r="AC318" s="536">
        <f t="shared" si="155"/>
        <v>0</v>
      </c>
      <c r="AD318" s="535">
        <f t="shared" si="161"/>
        <v>0</v>
      </c>
    </row>
    <row r="319" spans="1:30" x14ac:dyDescent="0.2">
      <c r="A319" s="16">
        <f>+IF((G319+SUM(H319:K319))&gt;0,MAX(A$13:A318)+1,0)</f>
        <v>0</v>
      </c>
      <c r="B319" s="19"/>
      <c r="C319" s="17"/>
      <c r="D319" s="17"/>
      <c r="E319" s="17"/>
      <c r="F319" s="204">
        <f t="shared" si="156"/>
        <v>0</v>
      </c>
      <c r="G319" s="96">
        <f t="shared" si="157"/>
        <v>0</v>
      </c>
      <c r="H319" s="17"/>
      <c r="I319" s="17"/>
      <c r="J319" s="17"/>
      <c r="K319" s="17"/>
      <c r="L319" s="17"/>
      <c r="M319" s="17"/>
      <c r="N319" s="96">
        <f t="shared" si="158"/>
        <v>0</v>
      </c>
      <c r="O319" s="180"/>
      <c r="P319" s="189">
        <f t="shared" si="144"/>
        <v>0</v>
      </c>
      <c r="Q319" s="274">
        <f t="shared" si="145"/>
        <v>0</v>
      </c>
      <c r="R319" s="274">
        <f t="shared" si="146"/>
        <v>0</v>
      </c>
      <c r="S319" s="172">
        <f t="shared" si="147"/>
        <v>0</v>
      </c>
      <c r="T319" s="172">
        <f t="shared" si="148"/>
        <v>0</v>
      </c>
      <c r="U319" s="238">
        <f t="shared" si="149"/>
        <v>0</v>
      </c>
      <c r="V319" s="225">
        <f t="shared" si="159"/>
        <v>0</v>
      </c>
      <c r="W319" s="172">
        <f t="shared" si="150"/>
        <v>0</v>
      </c>
      <c r="X319" s="172">
        <f t="shared" si="151"/>
        <v>0</v>
      </c>
      <c r="Y319" s="525">
        <f t="shared" si="152"/>
        <v>0</v>
      </c>
      <c r="Z319" s="524">
        <f t="shared" si="160"/>
        <v>0</v>
      </c>
      <c r="AA319" s="172">
        <f t="shared" si="153"/>
        <v>0</v>
      </c>
      <c r="AB319" s="172">
        <f t="shared" si="154"/>
        <v>0</v>
      </c>
      <c r="AC319" s="536">
        <f t="shared" si="155"/>
        <v>0</v>
      </c>
      <c r="AD319" s="535">
        <f t="shared" si="161"/>
        <v>0</v>
      </c>
    </row>
    <row r="320" spans="1:30" x14ac:dyDescent="0.2">
      <c r="A320" s="16">
        <f>+IF((G320+SUM(H320:K320))&gt;0,MAX(A$13:A319)+1,0)</f>
        <v>0</v>
      </c>
      <c r="B320" s="19"/>
      <c r="C320" s="17"/>
      <c r="D320" s="17"/>
      <c r="E320" s="17"/>
      <c r="F320" s="204">
        <f t="shared" si="156"/>
        <v>0</v>
      </c>
      <c r="G320" s="96">
        <f t="shared" si="157"/>
        <v>0</v>
      </c>
      <c r="H320" s="17"/>
      <c r="I320" s="17"/>
      <c r="J320" s="17"/>
      <c r="K320" s="17"/>
      <c r="L320" s="17"/>
      <c r="M320" s="17"/>
      <c r="N320" s="96">
        <f t="shared" si="158"/>
        <v>0</v>
      </c>
      <c r="O320" s="180"/>
      <c r="P320" s="189">
        <f t="shared" si="144"/>
        <v>0</v>
      </c>
      <c r="Q320" s="274">
        <f t="shared" si="145"/>
        <v>0</v>
      </c>
      <c r="R320" s="274">
        <f t="shared" si="146"/>
        <v>0</v>
      </c>
      <c r="S320" s="172">
        <f t="shared" si="147"/>
        <v>0</v>
      </c>
      <c r="T320" s="172">
        <f t="shared" si="148"/>
        <v>0</v>
      </c>
      <c r="U320" s="238">
        <f t="shared" si="149"/>
        <v>0</v>
      </c>
      <c r="V320" s="225">
        <f t="shared" si="159"/>
        <v>0</v>
      </c>
      <c r="W320" s="172">
        <f t="shared" si="150"/>
        <v>0</v>
      </c>
      <c r="X320" s="172">
        <f t="shared" si="151"/>
        <v>0</v>
      </c>
      <c r="Y320" s="525">
        <f t="shared" si="152"/>
        <v>0</v>
      </c>
      <c r="Z320" s="524">
        <f t="shared" si="160"/>
        <v>0</v>
      </c>
      <c r="AA320" s="172">
        <f t="shared" si="153"/>
        <v>0</v>
      </c>
      <c r="AB320" s="172">
        <f t="shared" si="154"/>
        <v>0</v>
      </c>
      <c r="AC320" s="536">
        <f t="shared" si="155"/>
        <v>0</v>
      </c>
      <c r="AD320" s="535">
        <f t="shared" si="161"/>
        <v>0</v>
      </c>
    </row>
    <row r="321" spans="1:30" x14ac:dyDescent="0.2">
      <c r="A321" s="16">
        <f>+IF((G321+SUM(H321:K321))&gt;0,MAX(A$13:A320)+1,0)</f>
        <v>0</v>
      </c>
      <c r="B321" s="19"/>
      <c r="C321" s="17"/>
      <c r="D321" s="17"/>
      <c r="E321" s="17"/>
      <c r="F321" s="204">
        <f t="shared" si="156"/>
        <v>0</v>
      </c>
      <c r="G321" s="96">
        <f t="shared" si="157"/>
        <v>0</v>
      </c>
      <c r="H321" s="17"/>
      <c r="I321" s="17"/>
      <c r="J321" s="17"/>
      <c r="K321" s="17"/>
      <c r="L321" s="17"/>
      <c r="M321" s="17"/>
      <c r="N321" s="96">
        <f t="shared" si="158"/>
        <v>0</v>
      </c>
      <c r="O321" s="180"/>
      <c r="P321" s="189">
        <f t="shared" si="144"/>
        <v>0</v>
      </c>
      <c r="Q321" s="274">
        <f t="shared" si="145"/>
        <v>0</v>
      </c>
      <c r="R321" s="274">
        <f t="shared" si="146"/>
        <v>0</v>
      </c>
      <c r="S321" s="172">
        <f t="shared" si="147"/>
        <v>0</v>
      </c>
      <c r="T321" s="172">
        <f t="shared" si="148"/>
        <v>0</v>
      </c>
      <c r="U321" s="238">
        <f t="shared" si="149"/>
        <v>0</v>
      </c>
      <c r="V321" s="225">
        <f t="shared" si="159"/>
        <v>0</v>
      </c>
      <c r="W321" s="172">
        <f t="shared" si="150"/>
        <v>0</v>
      </c>
      <c r="X321" s="172">
        <f t="shared" si="151"/>
        <v>0</v>
      </c>
      <c r="Y321" s="525">
        <f t="shared" si="152"/>
        <v>0</v>
      </c>
      <c r="Z321" s="524">
        <f t="shared" si="160"/>
        <v>0</v>
      </c>
      <c r="AA321" s="172">
        <f t="shared" si="153"/>
        <v>0</v>
      </c>
      <c r="AB321" s="172">
        <f t="shared" si="154"/>
        <v>0</v>
      </c>
      <c r="AC321" s="536">
        <f t="shared" si="155"/>
        <v>0</v>
      </c>
      <c r="AD321" s="535">
        <f t="shared" si="161"/>
        <v>0</v>
      </c>
    </row>
    <row r="322" spans="1:30" x14ac:dyDescent="0.2">
      <c r="A322" s="16">
        <f>+IF((G322+SUM(H322:K322))&gt;0,MAX(A$13:A321)+1,0)</f>
        <v>0</v>
      </c>
      <c r="B322" s="19"/>
      <c r="C322" s="17"/>
      <c r="D322" s="17"/>
      <c r="E322" s="17"/>
      <c r="F322" s="204">
        <f t="shared" si="156"/>
        <v>0</v>
      </c>
      <c r="G322" s="96">
        <f t="shared" si="157"/>
        <v>0</v>
      </c>
      <c r="H322" s="17"/>
      <c r="I322" s="17"/>
      <c r="J322" s="17"/>
      <c r="K322" s="17"/>
      <c r="L322" s="17"/>
      <c r="M322" s="17"/>
      <c r="N322" s="96">
        <f t="shared" si="158"/>
        <v>0</v>
      </c>
      <c r="O322" s="180"/>
      <c r="P322" s="189">
        <f t="shared" si="144"/>
        <v>0</v>
      </c>
      <c r="Q322" s="274">
        <f t="shared" si="145"/>
        <v>0</v>
      </c>
      <c r="R322" s="274">
        <f t="shared" si="146"/>
        <v>0</v>
      </c>
      <c r="S322" s="172">
        <f t="shared" si="147"/>
        <v>0</v>
      </c>
      <c r="T322" s="172">
        <f t="shared" si="148"/>
        <v>0</v>
      </c>
      <c r="U322" s="238">
        <f t="shared" si="149"/>
        <v>0</v>
      </c>
      <c r="V322" s="225">
        <f t="shared" si="159"/>
        <v>0</v>
      </c>
      <c r="W322" s="172">
        <f t="shared" si="150"/>
        <v>0</v>
      </c>
      <c r="X322" s="172">
        <f t="shared" si="151"/>
        <v>0</v>
      </c>
      <c r="Y322" s="525">
        <f t="shared" si="152"/>
        <v>0</v>
      </c>
      <c r="Z322" s="524">
        <f t="shared" si="160"/>
        <v>0</v>
      </c>
      <c r="AA322" s="172">
        <f t="shared" si="153"/>
        <v>0</v>
      </c>
      <c r="AB322" s="172">
        <f t="shared" si="154"/>
        <v>0</v>
      </c>
      <c r="AC322" s="536">
        <f t="shared" si="155"/>
        <v>0</v>
      </c>
      <c r="AD322" s="535">
        <f t="shared" si="161"/>
        <v>0</v>
      </c>
    </row>
    <row r="323" spans="1:30" x14ac:dyDescent="0.2">
      <c r="A323" s="16">
        <f>+IF((G323+SUM(H323:K323))&gt;0,MAX(A$13:A322)+1,0)</f>
        <v>0</v>
      </c>
      <c r="B323" s="19"/>
      <c r="C323" s="17"/>
      <c r="D323" s="17"/>
      <c r="E323" s="17"/>
      <c r="F323" s="204">
        <f t="shared" si="156"/>
        <v>0</v>
      </c>
      <c r="G323" s="96">
        <f t="shared" si="157"/>
        <v>0</v>
      </c>
      <c r="H323" s="17"/>
      <c r="I323" s="17"/>
      <c r="J323" s="17"/>
      <c r="K323" s="17"/>
      <c r="L323" s="17"/>
      <c r="M323" s="17"/>
      <c r="N323" s="96">
        <f t="shared" si="158"/>
        <v>0</v>
      </c>
      <c r="O323" s="180"/>
      <c r="P323" s="189">
        <f t="shared" si="144"/>
        <v>0</v>
      </c>
      <c r="Q323" s="274">
        <f t="shared" si="145"/>
        <v>0</v>
      </c>
      <c r="R323" s="274">
        <f t="shared" si="146"/>
        <v>0</v>
      </c>
      <c r="S323" s="172">
        <f t="shared" si="147"/>
        <v>0</v>
      </c>
      <c r="T323" s="172">
        <f t="shared" si="148"/>
        <v>0</v>
      </c>
      <c r="U323" s="238">
        <f t="shared" si="149"/>
        <v>0</v>
      </c>
      <c r="V323" s="225">
        <f t="shared" si="159"/>
        <v>0</v>
      </c>
      <c r="W323" s="172">
        <f t="shared" si="150"/>
        <v>0</v>
      </c>
      <c r="X323" s="172">
        <f t="shared" si="151"/>
        <v>0</v>
      </c>
      <c r="Y323" s="525">
        <f t="shared" si="152"/>
        <v>0</v>
      </c>
      <c r="Z323" s="524">
        <f t="shared" si="160"/>
        <v>0</v>
      </c>
      <c r="AA323" s="172">
        <f t="shared" si="153"/>
        <v>0</v>
      </c>
      <c r="AB323" s="172">
        <f t="shared" si="154"/>
        <v>0</v>
      </c>
      <c r="AC323" s="536">
        <f t="shared" si="155"/>
        <v>0</v>
      </c>
      <c r="AD323" s="535">
        <f t="shared" si="161"/>
        <v>0</v>
      </c>
    </row>
    <row r="324" spans="1:30" x14ac:dyDescent="0.2">
      <c r="A324" s="16">
        <f>+IF((G324+SUM(H324:K324))&gt;0,MAX(A$13:A323)+1,0)</f>
        <v>0</v>
      </c>
      <c r="B324" s="19"/>
      <c r="C324" s="17"/>
      <c r="D324" s="17"/>
      <c r="E324" s="17"/>
      <c r="F324" s="204">
        <f t="shared" ref="F324:F387" si="162">+E324+D324</f>
        <v>0</v>
      </c>
      <c r="G324" s="96">
        <f t="shared" ref="G324:G387" si="163">SUM(C324:E324)</f>
        <v>0</v>
      </c>
      <c r="H324" s="17"/>
      <c r="I324" s="17"/>
      <c r="J324" s="17"/>
      <c r="K324" s="17"/>
      <c r="L324" s="17"/>
      <c r="M324" s="17"/>
      <c r="N324" s="96">
        <f t="shared" ref="N324:N387" si="164">+M324+L324</f>
        <v>0</v>
      </c>
      <c r="O324" s="180"/>
      <c r="P324" s="189">
        <f t="shared" si="144"/>
        <v>0</v>
      </c>
      <c r="Q324" s="274">
        <f t="shared" si="145"/>
        <v>0</v>
      </c>
      <c r="R324" s="274">
        <f t="shared" si="146"/>
        <v>0</v>
      </c>
      <c r="S324" s="172">
        <f t="shared" si="147"/>
        <v>0</v>
      </c>
      <c r="T324" s="172">
        <f t="shared" si="148"/>
        <v>0</v>
      </c>
      <c r="U324" s="238">
        <f t="shared" si="149"/>
        <v>0</v>
      </c>
      <c r="V324" s="225">
        <f t="shared" si="159"/>
        <v>0</v>
      </c>
      <c r="W324" s="172">
        <f t="shared" si="150"/>
        <v>0</v>
      </c>
      <c r="X324" s="172">
        <f t="shared" si="151"/>
        <v>0</v>
      </c>
      <c r="Y324" s="525">
        <f t="shared" si="152"/>
        <v>0</v>
      </c>
      <c r="Z324" s="524">
        <f t="shared" ref="Z324:Z387" si="165">+Y324*Z$9</f>
        <v>0</v>
      </c>
      <c r="AA324" s="172">
        <f t="shared" si="153"/>
        <v>0</v>
      </c>
      <c r="AB324" s="172">
        <f t="shared" si="154"/>
        <v>0</v>
      </c>
      <c r="AC324" s="536">
        <f t="shared" si="155"/>
        <v>0</v>
      </c>
      <c r="AD324" s="535">
        <f t="shared" ref="AD324:AD387" si="166">+AC324*AD$9</f>
        <v>0</v>
      </c>
    </row>
    <row r="325" spans="1:30" x14ac:dyDescent="0.2">
      <c r="A325" s="16">
        <f>+IF((G325+SUM(H325:K325))&gt;0,MAX(A$13:A324)+1,0)</f>
        <v>0</v>
      </c>
      <c r="B325" s="19"/>
      <c r="C325" s="17"/>
      <c r="D325" s="17"/>
      <c r="E325" s="17"/>
      <c r="F325" s="204">
        <f t="shared" si="162"/>
        <v>0</v>
      </c>
      <c r="G325" s="96">
        <f t="shared" si="163"/>
        <v>0</v>
      </c>
      <c r="H325" s="17"/>
      <c r="I325" s="17"/>
      <c r="J325" s="17"/>
      <c r="K325" s="17"/>
      <c r="L325" s="17"/>
      <c r="M325" s="17"/>
      <c r="N325" s="96">
        <f t="shared" si="164"/>
        <v>0</v>
      </c>
      <c r="O325" s="180"/>
      <c r="P325" s="189">
        <f t="shared" si="144"/>
        <v>0</v>
      </c>
      <c r="Q325" s="274">
        <f t="shared" si="145"/>
        <v>0</v>
      </c>
      <c r="R325" s="274">
        <f t="shared" si="146"/>
        <v>0</v>
      </c>
      <c r="S325" s="172">
        <f t="shared" si="147"/>
        <v>0</v>
      </c>
      <c r="T325" s="172">
        <f t="shared" si="148"/>
        <v>0</v>
      </c>
      <c r="U325" s="238">
        <f t="shared" si="149"/>
        <v>0</v>
      </c>
      <c r="V325" s="225">
        <f t="shared" si="159"/>
        <v>0</v>
      </c>
      <c r="W325" s="172">
        <f t="shared" si="150"/>
        <v>0</v>
      </c>
      <c r="X325" s="172">
        <f t="shared" si="151"/>
        <v>0</v>
      </c>
      <c r="Y325" s="525">
        <f t="shared" si="152"/>
        <v>0</v>
      </c>
      <c r="Z325" s="524">
        <f t="shared" si="165"/>
        <v>0</v>
      </c>
      <c r="AA325" s="172">
        <f t="shared" si="153"/>
        <v>0</v>
      </c>
      <c r="AB325" s="172">
        <f t="shared" si="154"/>
        <v>0</v>
      </c>
      <c r="AC325" s="536">
        <f t="shared" si="155"/>
        <v>0</v>
      </c>
      <c r="AD325" s="535">
        <f t="shared" si="166"/>
        <v>0</v>
      </c>
    </row>
    <row r="326" spans="1:30" x14ac:dyDescent="0.2">
      <c r="A326" s="16">
        <f>+IF((G326+SUM(H326:K326))&gt;0,MAX(A$13:A325)+1,0)</f>
        <v>0</v>
      </c>
      <c r="B326" s="19"/>
      <c r="C326" s="17"/>
      <c r="D326" s="17"/>
      <c r="E326" s="17"/>
      <c r="F326" s="204">
        <f t="shared" si="162"/>
        <v>0</v>
      </c>
      <c r="G326" s="96">
        <f t="shared" si="163"/>
        <v>0</v>
      </c>
      <c r="H326" s="17"/>
      <c r="I326" s="17"/>
      <c r="J326" s="17"/>
      <c r="K326" s="17"/>
      <c r="L326" s="17"/>
      <c r="M326" s="17"/>
      <c r="N326" s="96">
        <f t="shared" si="164"/>
        <v>0</v>
      </c>
      <c r="O326" s="180"/>
      <c r="P326" s="189">
        <f t="shared" si="144"/>
        <v>0</v>
      </c>
      <c r="Q326" s="274">
        <f t="shared" si="145"/>
        <v>0</v>
      </c>
      <c r="R326" s="274">
        <f t="shared" si="146"/>
        <v>0</v>
      </c>
      <c r="S326" s="172">
        <f t="shared" si="147"/>
        <v>0</v>
      </c>
      <c r="T326" s="172">
        <f t="shared" si="148"/>
        <v>0</v>
      </c>
      <c r="U326" s="238">
        <f t="shared" si="149"/>
        <v>0</v>
      </c>
      <c r="V326" s="225">
        <f t="shared" si="159"/>
        <v>0</v>
      </c>
      <c r="W326" s="172">
        <f t="shared" si="150"/>
        <v>0</v>
      </c>
      <c r="X326" s="172">
        <f t="shared" si="151"/>
        <v>0</v>
      </c>
      <c r="Y326" s="525">
        <f t="shared" si="152"/>
        <v>0</v>
      </c>
      <c r="Z326" s="524">
        <f t="shared" si="165"/>
        <v>0</v>
      </c>
      <c r="AA326" s="172">
        <f t="shared" si="153"/>
        <v>0</v>
      </c>
      <c r="AB326" s="172">
        <f t="shared" si="154"/>
        <v>0</v>
      </c>
      <c r="AC326" s="536">
        <f t="shared" si="155"/>
        <v>0</v>
      </c>
      <c r="AD326" s="535">
        <f t="shared" si="166"/>
        <v>0</v>
      </c>
    </row>
    <row r="327" spans="1:30" x14ac:dyDescent="0.2">
      <c r="A327" s="16">
        <f>+IF((G327+SUM(H327:K327))&gt;0,MAX(A$13:A326)+1,0)</f>
        <v>0</v>
      </c>
      <c r="B327" s="19"/>
      <c r="C327" s="17"/>
      <c r="D327" s="17"/>
      <c r="E327" s="17"/>
      <c r="F327" s="204">
        <f t="shared" si="162"/>
        <v>0</v>
      </c>
      <c r="G327" s="96">
        <f t="shared" si="163"/>
        <v>0</v>
      </c>
      <c r="H327" s="17"/>
      <c r="I327" s="17"/>
      <c r="J327" s="17"/>
      <c r="K327" s="17"/>
      <c r="L327" s="17"/>
      <c r="M327" s="17"/>
      <c r="N327" s="96">
        <f t="shared" si="164"/>
        <v>0</v>
      </c>
      <c r="O327" s="180"/>
      <c r="P327" s="189">
        <f t="shared" si="144"/>
        <v>0</v>
      </c>
      <c r="Q327" s="274">
        <f t="shared" si="145"/>
        <v>0</v>
      </c>
      <c r="R327" s="274">
        <f t="shared" si="146"/>
        <v>0</v>
      </c>
      <c r="S327" s="172">
        <f t="shared" si="147"/>
        <v>0</v>
      </c>
      <c r="T327" s="172">
        <f t="shared" si="148"/>
        <v>0</v>
      </c>
      <c r="U327" s="238">
        <f t="shared" si="149"/>
        <v>0</v>
      </c>
      <c r="V327" s="225">
        <f t="shared" si="159"/>
        <v>0</v>
      </c>
      <c r="W327" s="172">
        <f t="shared" si="150"/>
        <v>0</v>
      </c>
      <c r="X327" s="172">
        <f t="shared" si="151"/>
        <v>0</v>
      </c>
      <c r="Y327" s="525">
        <f t="shared" si="152"/>
        <v>0</v>
      </c>
      <c r="Z327" s="524">
        <f t="shared" si="165"/>
        <v>0</v>
      </c>
      <c r="AA327" s="172">
        <f t="shared" si="153"/>
        <v>0</v>
      </c>
      <c r="AB327" s="172">
        <f t="shared" si="154"/>
        <v>0</v>
      </c>
      <c r="AC327" s="536">
        <f t="shared" si="155"/>
        <v>0</v>
      </c>
      <c r="AD327" s="535">
        <f t="shared" si="166"/>
        <v>0</v>
      </c>
    </row>
    <row r="328" spans="1:30" x14ac:dyDescent="0.2">
      <c r="A328" s="16">
        <f>+IF((G328+SUM(H328:K328))&gt;0,MAX(A$13:A327)+1,0)</f>
        <v>0</v>
      </c>
      <c r="B328" s="19"/>
      <c r="C328" s="17"/>
      <c r="D328" s="17"/>
      <c r="E328" s="17"/>
      <c r="F328" s="204">
        <f t="shared" si="162"/>
        <v>0</v>
      </c>
      <c r="G328" s="96">
        <f t="shared" si="163"/>
        <v>0</v>
      </c>
      <c r="H328" s="17"/>
      <c r="I328" s="17"/>
      <c r="J328" s="17"/>
      <c r="K328" s="17"/>
      <c r="L328" s="17"/>
      <c r="M328" s="17"/>
      <c r="N328" s="96">
        <f t="shared" si="164"/>
        <v>0</v>
      </c>
      <c r="O328" s="180"/>
      <c r="P328" s="189">
        <f t="shared" si="144"/>
        <v>0</v>
      </c>
      <c r="Q328" s="274">
        <f t="shared" si="145"/>
        <v>0</v>
      </c>
      <c r="R328" s="274">
        <f t="shared" si="146"/>
        <v>0</v>
      </c>
      <c r="S328" s="172">
        <f t="shared" si="147"/>
        <v>0</v>
      </c>
      <c r="T328" s="172">
        <f t="shared" si="148"/>
        <v>0</v>
      </c>
      <c r="U328" s="238">
        <f t="shared" si="149"/>
        <v>0</v>
      </c>
      <c r="V328" s="225">
        <f t="shared" si="159"/>
        <v>0</v>
      </c>
      <c r="W328" s="172">
        <f t="shared" si="150"/>
        <v>0</v>
      </c>
      <c r="X328" s="172">
        <f t="shared" si="151"/>
        <v>0</v>
      </c>
      <c r="Y328" s="525">
        <f t="shared" si="152"/>
        <v>0</v>
      </c>
      <c r="Z328" s="524">
        <f t="shared" si="165"/>
        <v>0</v>
      </c>
      <c r="AA328" s="172">
        <f t="shared" si="153"/>
        <v>0</v>
      </c>
      <c r="AB328" s="172">
        <f t="shared" si="154"/>
        <v>0</v>
      </c>
      <c r="AC328" s="536">
        <f t="shared" si="155"/>
        <v>0</v>
      </c>
      <c r="AD328" s="535">
        <f t="shared" si="166"/>
        <v>0</v>
      </c>
    </row>
    <row r="329" spans="1:30" x14ac:dyDescent="0.2">
      <c r="A329" s="16">
        <f>+IF((G329+SUM(H329:K329))&gt;0,MAX(A$13:A328)+1,0)</f>
        <v>0</v>
      </c>
      <c r="B329" s="19"/>
      <c r="C329" s="17"/>
      <c r="D329" s="17"/>
      <c r="E329" s="17"/>
      <c r="F329" s="204">
        <f t="shared" si="162"/>
        <v>0</v>
      </c>
      <c r="G329" s="96">
        <f t="shared" si="163"/>
        <v>0</v>
      </c>
      <c r="H329" s="17"/>
      <c r="I329" s="17"/>
      <c r="J329" s="17"/>
      <c r="K329" s="17"/>
      <c r="L329" s="17"/>
      <c r="M329" s="17"/>
      <c r="N329" s="96">
        <f t="shared" si="164"/>
        <v>0</v>
      </c>
      <c r="O329" s="180"/>
      <c r="P329" s="189">
        <f t="shared" si="144"/>
        <v>0</v>
      </c>
      <c r="Q329" s="274">
        <f t="shared" si="145"/>
        <v>0</v>
      </c>
      <c r="R329" s="274">
        <f t="shared" si="146"/>
        <v>0</v>
      </c>
      <c r="S329" s="172">
        <f t="shared" si="147"/>
        <v>0</v>
      </c>
      <c r="T329" s="172">
        <f t="shared" si="148"/>
        <v>0</v>
      </c>
      <c r="U329" s="238">
        <f t="shared" si="149"/>
        <v>0</v>
      </c>
      <c r="V329" s="225">
        <f t="shared" si="159"/>
        <v>0</v>
      </c>
      <c r="W329" s="172">
        <f t="shared" si="150"/>
        <v>0</v>
      </c>
      <c r="X329" s="172">
        <f t="shared" si="151"/>
        <v>0</v>
      </c>
      <c r="Y329" s="525">
        <f t="shared" si="152"/>
        <v>0</v>
      </c>
      <c r="Z329" s="524">
        <f t="shared" si="165"/>
        <v>0</v>
      </c>
      <c r="AA329" s="172">
        <f t="shared" si="153"/>
        <v>0</v>
      </c>
      <c r="AB329" s="172">
        <f t="shared" si="154"/>
        <v>0</v>
      </c>
      <c r="AC329" s="536">
        <f t="shared" si="155"/>
        <v>0</v>
      </c>
      <c r="AD329" s="535">
        <f t="shared" si="166"/>
        <v>0</v>
      </c>
    </row>
    <row r="330" spans="1:30" x14ac:dyDescent="0.2">
      <c r="A330" s="16">
        <f>+IF((G330+SUM(H330:K330))&gt;0,MAX(A$13:A329)+1,0)</f>
        <v>0</v>
      </c>
      <c r="B330" s="19"/>
      <c r="C330" s="17"/>
      <c r="D330" s="17"/>
      <c r="E330" s="17"/>
      <c r="F330" s="204">
        <f t="shared" si="162"/>
        <v>0</v>
      </c>
      <c r="G330" s="96">
        <f t="shared" si="163"/>
        <v>0</v>
      </c>
      <c r="H330" s="17"/>
      <c r="I330" s="17"/>
      <c r="J330" s="17"/>
      <c r="K330" s="17"/>
      <c r="L330" s="17"/>
      <c r="M330" s="17"/>
      <c r="N330" s="96">
        <f t="shared" si="164"/>
        <v>0</v>
      </c>
      <c r="O330" s="180"/>
      <c r="P330" s="189">
        <f t="shared" si="144"/>
        <v>0</v>
      </c>
      <c r="Q330" s="274">
        <f t="shared" si="145"/>
        <v>0</v>
      </c>
      <c r="R330" s="274">
        <f t="shared" si="146"/>
        <v>0</v>
      </c>
      <c r="S330" s="172">
        <f t="shared" si="147"/>
        <v>0</v>
      </c>
      <c r="T330" s="172">
        <f t="shared" si="148"/>
        <v>0</v>
      </c>
      <c r="U330" s="238">
        <f t="shared" si="149"/>
        <v>0</v>
      </c>
      <c r="V330" s="225">
        <f t="shared" si="159"/>
        <v>0</v>
      </c>
      <c r="W330" s="172">
        <f t="shared" si="150"/>
        <v>0</v>
      </c>
      <c r="X330" s="172">
        <f t="shared" si="151"/>
        <v>0</v>
      </c>
      <c r="Y330" s="525">
        <f t="shared" si="152"/>
        <v>0</v>
      </c>
      <c r="Z330" s="524">
        <f t="shared" si="165"/>
        <v>0</v>
      </c>
      <c r="AA330" s="172">
        <f t="shared" si="153"/>
        <v>0</v>
      </c>
      <c r="AB330" s="172">
        <f t="shared" si="154"/>
        <v>0</v>
      </c>
      <c r="AC330" s="536">
        <f t="shared" si="155"/>
        <v>0</v>
      </c>
      <c r="AD330" s="535">
        <f t="shared" si="166"/>
        <v>0</v>
      </c>
    </row>
    <row r="331" spans="1:30" x14ac:dyDescent="0.2">
      <c r="A331" s="16">
        <f>+IF((G331+SUM(H331:K331))&gt;0,MAX(A$13:A330)+1,0)</f>
        <v>0</v>
      </c>
      <c r="B331" s="19"/>
      <c r="C331" s="17"/>
      <c r="D331" s="17"/>
      <c r="E331" s="17"/>
      <c r="F331" s="204">
        <f t="shared" si="162"/>
        <v>0</v>
      </c>
      <c r="G331" s="96">
        <f t="shared" si="163"/>
        <v>0</v>
      </c>
      <c r="H331" s="17"/>
      <c r="I331" s="17"/>
      <c r="J331" s="17"/>
      <c r="K331" s="17"/>
      <c r="L331" s="17"/>
      <c r="M331" s="17"/>
      <c r="N331" s="96">
        <f t="shared" si="164"/>
        <v>0</v>
      </c>
      <c r="O331" s="180"/>
      <c r="P331" s="189">
        <f t="shared" si="144"/>
        <v>0</v>
      </c>
      <c r="Q331" s="274">
        <f t="shared" si="145"/>
        <v>0</v>
      </c>
      <c r="R331" s="274">
        <f t="shared" si="146"/>
        <v>0</v>
      </c>
      <c r="S331" s="172">
        <f t="shared" si="147"/>
        <v>0</v>
      </c>
      <c r="T331" s="172">
        <f t="shared" si="148"/>
        <v>0</v>
      </c>
      <c r="U331" s="238">
        <f t="shared" si="149"/>
        <v>0</v>
      </c>
      <c r="V331" s="225">
        <f t="shared" si="159"/>
        <v>0</v>
      </c>
      <c r="W331" s="172">
        <f t="shared" si="150"/>
        <v>0</v>
      </c>
      <c r="X331" s="172">
        <f t="shared" si="151"/>
        <v>0</v>
      </c>
      <c r="Y331" s="525">
        <f t="shared" si="152"/>
        <v>0</v>
      </c>
      <c r="Z331" s="524">
        <f t="shared" si="165"/>
        <v>0</v>
      </c>
      <c r="AA331" s="172">
        <f t="shared" si="153"/>
        <v>0</v>
      </c>
      <c r="AB331" s="172">
        <f t="shared" si="154"/>
        <v>0</v>
      </c>
      <c r="AC331" s="536">
        <f t="shared" si="155"/>
        <v>0</v>
      </c>
      <c r="AD331" s="535">
        <f t="shared" si="166"/>
        <v>0</v>
      </c>
    </row>
    <row r="332" spans="1:30" x14ac:dyDescent="0.2">
      <c r="A332" s="16">
        <f>+IF((G332+SUM(H332:K332))&gt;0,MAX(A$13:A331)+1,0)</f>
        <v>0</v>
      </c>
      <c r="B332" s="19"/>
      <c r="C332" s="17"/>
      <c r="D332" s="17"/>
      <c r="E332" s="17"/>
      <c r="F332" s="204">
        <f t="shared" si="162"/>
        <v>0</v>
      </c>
      <c r="G332" s="96">
        <f t="shared" si="163"/>
        <v>0</v>
      </c>
      <c r="H332" s="17"/>
      <c r="I332" s="17"/>
      <c r="J332" s="17"/>
      <c r="K332" s="17"/>
      <c r="L332" s="17"/>
      <c r="M332" s="17"/>
      <c r="N332" s="96">
        <f t="shared" si="164"/>
        <v>0</v>
      </c>
      <c r="O332" s="180"/>
      <c r="P332" s="189">
        <f t="shared" si="144"/>
        <v>0</v>
      </c>
      <c r="Q332" s="274">
        <f t="shared" si="145"/>
        <v>0</v>
      </c>
      <c r="R332" s="274">
        <f t="shared" si="146"/>
        <v>0</v>
      </c>
      <c r="S332" s="172">
        <f t="shared" si="147"/>
        <v>0</v>
      </c>
      <c r="T332" s="172">
        <f t="shared" si="148"/>
        <v>0</v>
      </c>
      <c r="U332" s="238">
        <f t="shared" si="149"/>
        <v>0</v>
      </c>
      <c r="V332" s="225">
        <f t="shared" si="159"/>
        <v>0</v>
      </c>
      <c r="W332" s="172">
        <f t="shared" si="150"/>
        <v>0</v>
      </c>
      <c r="X332" s="172">
        <f t="shared" si="151"/>
        <v>0</v>
      </c>
      <c r="Y332" s="525">
        <f t="shared" si="152"/>
        <v>0</v>
      </c>
      <c r="Z332" s="524">
        <f t="shared" si="165"/>
        <v>0</v>
      </c>
      <c r="AA332" s="172">
        <f t="shared" si="153"/>
        <v>0</v>
      </c>
      <c r="AB332" s="172">
        <f t="shared" si="154"/>
        <v>0</v>
      </c>
      <c r="AC332" s="536">
        <f t="shared" si="155"/>
        <v>0</v>
      </c>
      <c r="AD332" s="535">
        <f t="shared" si="166"/>
        <v>0</v>
      </c>
    </row>
    <row r="333" spans="1:30" x14ac:dyDescent="0.2">
      <c r="A333" s="16">
        <f>+IF((G333+SUM(H333:K333))&gt;0,MAX(A$13:A332)+1,0)</f>
        <v>0</v>
      </c>
      <c r="B333" s="19"/>
      <c r="C333" s="17"/>
      <c r="D333" s="17"/>
      <c r="E333" s="17"/>
      <c r="F333" s="204">
        <f t="shared" si="162"/>
        <v>0</v>
      </c>
      <c r="G333" s="96">
        <f t="shared" si="163"/>
        <v>0</v>
      </c>
      <c r="H333" s="17"/>
      <c r="I333" s="17"/>
      <c r="J333" s="17"/>
      <c r="K333" s="17"/>
      <c r="L333" s="17"/>
      <c r="M333" s="17"/>
      <c r="N333" s="96">
        <f t="shared" si="164"/>
        <v>0</v>
      </c>
      <c r="O333" s="180"/>
      <c r="P333" s="189">
        <f t="shared" si="144"/>
        <v>0</v>
      </c>
      <c r="Q333" s="274">
        <f t="shared" si="145"/>
        <v>0</v>
      </c>
      <c r="R333" s="274">
        <f t="shared" si="146"/>
        <v>0</v>
      </c>
      <c r="S333" s="172">
        <f t="shared" si="147"/>
        <v>0</v>
      </c>
      <c r="T333" s="172">
        <f t="shared" si="148"/>
        <v>0</v>
      </c>
      <c r="U333" s="238">
        <f t="shared" si="149"/>
        <v>0</v>
      </c>
      <c r="V333" s="225">
        <f t="shared" si="159"/>
        <v>0</v>
      </c>
      <c r="W333" s="172">
        <f t="shared" si="150"/>
        <v>0</v>
      </c>
      <c r="X333" s="172">
        <f t="shared" si="151"/>
        <v>0</v>
      </c>
      <c r="Y333" s="525">
        <f t="shared" si="152"/>
        <v>0</v>
      </c>
      <c r="Z333" s="524">
        <f t="shared" si="165"/>
        <v>0</v>
      </c>
      <c r="AA333" s="172">
        <f t="shared" si="153"/>
        <v>0</v>
      </c>
      <c r="AB333" s="172">
        <f t="shared" si="154"/>
        <v>0</v>
      </c>
      <c r="AC333" s="536">
        <f t="shared" si="155"/>
        <v>0</v>
      </c>
      <c r="AD333" s="535">
        <f t="shared" si="166"/>
        <v>0</v>
      </c>
    </row>
    <row r="334" spans="1:30" x14ac:dyDescent="0.2">
      <c r="A334" s="16">
        <f>+IF((G334+SUM(H334:K334))&gt;0,MAX(A$13:A333)+1,0)</f>
        <v>0</v>
      </c>
      <c r="B334" s="19"/>
      <c r="C334" s="17"/>
      <c r="D334" s="17"/>
      <c r="E334" s="17"/>
      <c r="F334" s="204">
        <f t="shared" si="162"/>
        <v>0</v>
      </c>
      <c r="G334" s="96">
        <f t="shared" si="163"/>
        <v>0</v>
      </c>
      <c r="H334" s="17"/>
      <c r="I334" s="17"/>
      <c r="J334" s="17"/>
      <c r="K334" s="17"/>
      <c r="L334" s="17"/>
      <c r="M334" s="17"/>
      <c r="N334" s="96">
        <f t="shared" si="164"/>
        <v>0</v>
      </c>
      <c r="O334" s="180"/>
      <c r="P334" s="189">
        <f t="shared" si="144"/>
        <v>0</v>
      </c>
      <c r="Q334" s="274">
        <f t="shared" si="145"/>
        <v>0</v>
      </c>
      <c r="R334" s="274">
        <f t="shared" si="146"/>
        <v>0</v>
      </c>
      <c r="S334" s="172">
        <f t="shared" si="147"/>
        <v>0</v>
      </c>
      <c r="T334" s="172">
        <f t="shared" si="148"/>
        <v>0</v>
      </c>
      <c r="U334" s="238">
        <f t="shared" si="149"/>
        <v>0</v>
      </c>
      <c r="V334" s="225">
        <f t="shared" si="159"/>
        <v>0</v>
      </c>
      <c r="W334" s="172">
        <f t="shared" si="150"/>
        <v>0</v>
      </c>
      <c r="X334" s="172">
        <f t="shared" si="151"/>
        <v>0</v>
      </c>
      <c r="Y334" s="525">
        <f t="shared" si="152"/>
        <v>0</v>
      </c>
      <c r="Z334" s="524">
        <f t="shared" si="165"/>
        <v>0</v>
      </c>
      <c r="AA334" s="172">
        <f t="shared" si="153"/>
        <v>0</v>
      </c>
      <c r="AB334" s="172">
        <f t="shared" si="154"/>
        <v>0</v>
      </c>
      <c r="AC334" s="536">
        <f t="shared" si="155"/>
        <v>0</v>
      </c>
      <c r="AD334" s="535">
        <f t="shared" si="166"/>
        <v>0</v>
      </c>
    </row>
    <row r="335" spans="1:30" x14ac:dyDescent="0.2">
      <c r="A335" s="16">
        <f>+IF((G335+SUM(H335:K335))&gt;0,MAX(A$13:A334)+1,0)</f>
        <v>0</v>
      </c>
      <c r="B335" s="19"/>
      <c r="C335" s="17"/>
      <c r="D335" s="17"/>
      <c r="E335" s="17"/>
      <c r="F335" s="204">
        <f t="shared" si="162"/>
        <v>0</v>
      </c>
      <c r="G335" s="96">
        <f t="shared" si="163"/>
        <v>0</v>
      </c>
      <c r="H335" s="17"/>
      <c r="I335" s="17"/>
      <c r="J335" s="17"/>
      <c r="K335" s="17"/>
      <c r="L335" s="17"/>
      <c r="M335" s="17"/>
      <c r="N335" s="96">
        <f t="shared" si="164"/>
        <v>0</v>
      </c>
      <c r="O335" s="180"/>
      <c r="P335" s="189">
        <f t="shared" si="144"/>
        <v>0</v>
      </c>
      <c r="Q335" s="274">
        <f t="shared" si="145"/>
        <v>0</v>
      </c>
      <c r="R335" s="274">
        <f t="shared" si="146"/>
        <v>0</v>
      </c>
      <c r="S335" s="172">
        <f t="shared" si="147"/>
        <v>0</v>
      </c>
      <c r="T335" s="172">
        <f t="shared" si="148"/>
        <v>0</v>
      </c>
      <c r="U335" s="238">
        <f t="shared" si="149"/>
        <v>0</v>
      </c>
      <c r="V335" s="225">
        <f t="shared" si="159"/>
        <v>0</v>
      </c>
      <c r="W335" s="172">
        <f t="shared" si="150"/>
        <v>0</v>
      </c>
      <c r="X335" s="172">
        <f t="shared" si="151"/>
        <v>0</v>
      </c>
      <c r="Y335" s="525">
        <f t="shared" si="152"/>
        <v>0</v>
      </c>
      <c r="Z335" s="524">
        <f t="shared" si="165"/>
        <v>0</v>
      </c>
      <c r="AA335" s="172">
        <f t="shared" si="153"/>
        <v>0</v>
      </c>
      <c r="AB335" s="172">
        <f t="shared" si="154"/>
        <v>0</v>
      </c>
      <c r="AC335" s="536">
        <f t="shared" si="155"/>
        <v>0</v>
      </c>
      <c r="AD335" s="535">
        <f t="shared" si="166"/>
        <v>0</v>
      </c>
    </row>
    <row r="336" spans="1:30" x14ac:dyDescent="0.2">
      <c r="A336" s="16">
        <f>+IF((G336+SUM(H336:K336))&gt;0,MAX(A$13:A335)+1,0)</f>
        <v>0</v>
      </c>
      <c r="B336" s="19"/>
      <c r="C336" s="17"/>
      <c r="D336" s="17"/>
      <c r="E336" s="17"/>
      <c r="F336" s="204">
        <f t="shared" si="162"/>
        <v>0</v>
      </c>
      <c r="G336" s="96">
        <f t="shared" si="163"/>
        <v>0</v>
      </c>
      <c r="H336" s="17"/>
      <c r="I336" s="17"/>
      <c r="J336" s="17"/>
      <c r="K336" s="17"/>
      <c r="L336" s="17"/>
      <c r="M336" s="17"/>
      <c r="N336" s="96">
        <f t="shared" si="164"/>
        <v>0</v>
      </c>
      <c r="O336" s="180"/>
      <c r="P336" s="189">
        <f t="shared" si="144"/>
        <v>0</v>
      </c>
      <c r="Q336" s="274">
        <f t="shared" si="145"/>
        <v>0</v>
      </c>
      <c r="R336" s="274">
        <f t="shared" si="146"/>
        <v>0</v>
      </c>
      <c r="S336" s="172">
        <f t="shared" si="147"/>
        <v>0</v>
      </c>
      <c r="T336" s="172">
        <f t="shared" si="148"/>
        <v>0</v>
      </c>
      <c r="U336" s="238">
        <f t="shared" si="149"/>
        <v>0</v>
      </c>
      <c r="V336" s="225">
        <f t="shared" si="159"/>
        <v>0</v>
      </c>
      <c r="W336" s="172">
        <f t="shared" si="150"/>
        <v>0</v>
      </c>
      <c r="X336" s="172">
        <f t="shared" si="151"/>
        <v>0</v>
      </c>
      <c r="Y336" s="525">
        <f t="shared" si="152"/>
        <v>0</v>
      </c>
      <c r="Z336" s="524">
        <f t="shared" si="165"/>
        <v>0</v>
      </c>
      <c r="AA336" s="172">
        <f t="shared" si="153"/>
        <v>0</v>
      </c>
      <c r="AB336" s="172">
        <f t="shared" si="154"/>
        <v>0</v>
      </c>
      <c r="AC336" s="536">
        <f t="shared" si="155"/>
        <v>0</v>
      </c>
      <c r="AD336" s="535">
        <f t="shared" si="166"/>
        <v>0</v>
      </c>
    </row>
    <row r="337" spans="1:30" x14ac:dyDescent="0.2">
      <c r="A337" s="16">
        <f>+IF((G337+SUM(H337:K337))&gt;0,MAX(A$13:A336)+1,0)</f>
        <v>0</v>
      </c>
      <c r="B337" s="19"/>
      <c r="C337" s="17"/>
      <c r="D337" s="17"/>
      <c r="E337" s="17"/>
      <c r="F337" s="204">
        <f t="shared" si="162"/>
        <v>0</v>
      </c>
      <c r="G337" s="96">
        <f t="shared" si="163"/>
        <v>0</v>
      </c>
      <c r="H337" s="17"/>
      <c r="I337" s="17"/>
      <c r="J337" s="17"/>
      <c r="K337" s="17"/>
      <c r="L337" s="17"/>
      <c r="M337" s="17"/>
      <c r="N337" s="96">
        <f t="shared" si="164"/>
        <v>0</v>
      </c>
      <c r="O337" s="180"/>
      <c r="P337" s="189">
        <f t="shared" si="144"/>
        <v>0</v>
      </c>
      <c r="Q337" s="274">
        <f t="shared" si="145"/>
        <v>0</v>
      </c>
      <c r="R337" s="274">
        <f t="shared" si="146"/>
        <v>0</v>
      </c>
      <c r="S337" s="172">
        <f t="shared" si="147"/>
        <v>0</v>
      </c>
      <c r="T337" s="172">
        <f t="shared" si="148"/>
        <v>0</v>
      </c>
      <c r="U337" s="238">
        <f t="shared" si="149"/>
        <v>0</v>
      </c>
      <c r="V337" s="225">
        <f t="shared" si="159"/>
        <v>0</v>
      </c>
      <c r="W337" s="172">
        <f t="shared" si="150"/>
        <v>0</v>
      </c>
      <c r="X337" s="172">
        <f t="shared" si="151"/>
        <v>0</v>
      </c>
      <c r="Y337" s="525">
        <f t="shared" si="152"/>
        <v>0</v>
      </c>
      <c r="Z337" s="524">
        <f t="shared" si="165"/>
        <v>0</v>
      </c>
      <c r="AA337" s="172">
        <f t="shared" si="153"/>
        <v>0</v>
      </c>
      <c r="AB337" s="172">
        <f t="shared" si="154"/>
        <v>0</v>
      </c>
      <c r="AC337" s="536">
        <f t="shared" si="155"/>
        <v>0</v>
      </c>
      <c r="AD337" s="535">
        <f t="shared" si="166"/>
        <v>0</v>
      </c>
    </row>
    <row r="338" spans="1:30" x14ac:dyDescent="0.2">
      <c r="A338" s="16">
        <f>+IF((G338+SUM(H338:K338))&gt;0,MAX(A$13:A337)+1,0)</f>
        <v>0</v>
      </c>
      <c r="B338" s="19"/>
      <c r="C338" s="17"/>
      <c r="D338" s="17"/>
      <c r="E338" s="17"/>
      <c r="F338" s="204">
        <f t="shared" si="162"/>
        <v>0</v>
      </c>
      <c r="G338" s="96">
        <f t="shared" si="163"/>
        <v>0</v>
      </c>
      <c r="H338" s="17"/>
      <c r="I338" s="17"/>
      <c r="J338" s="17"/>
      <c r="K338" s="17"/>
      <c r="L338" s="17"/>
      <c r="M338" s="17"/>
      <c r="N338" s="96">
        <f t="shared" si="164"/>
        <v>0</v>
      </c>
      <c r="O338" s="180"/>
      <c r="P338" s="189">
        <f t="shared" si="144"/>
        <v>0</v>
      </c>
      <c r="Q338" s="274">
        <f t="shared" si="145"/>
        <v>0</v>
      </c>
      <c r="R338" s="274">
        <f t="shared" si="146"/>
        <v>0</v>
      </c>
      <c r="S338" s="172">
        <f t="shared" si="147"/>
        <v>0</v>
      </c>
      <c r="T338" s="172">
        <f t="shared" si="148"/>
        <v>0</v>
      </c>
      <c r="U338" s="238">
        <f t="shared" si="149"/>
        <v>0</v>
      </c>
      <c r="V338" s="225">
        <f t="shared" si="159"/>
        <v>0</v>
      </c>
      <c r="W338" s="172">
        <f t="shared" si="150"/>
        <v>0</v>
      </c>
      <c r="X338" s="172">
        <f t="shared" si="151"/>
        <v>0</v>
      </c>
      <c r="Y338" s="525">
        <f t="shared" si="152"/>
        <v>0</v>
      </c>
      <c r="Z338" s="524">
        <f t="shared" si="165"/>
        <v>0</v>
      </c>
      <c r="AA338" s="172">
        <f t="shared" si="153"/>
        <v>0</v>
      </c>
      <c r="AB338" s="172">
        <f t="shared" si="154"/>
        <v>0</v>
      </c>
      <c r="AC338" s="536">
        <f t="shared" si="155"/>
        <v>0</v>
      </c>
      <c r="AD338" s="535">
        <f t="shared" si="166"/>
        <v>0</v>
      </c>
    </row>
    <row r="339" spans="1:30" x14ac:dyDescent="0.2">
      <c r="A339" s="16">
        <f>+IF((G339+SUM(H339:K339))&gt;0,MAX(A$13:A338)+1,0)</f>
        <v>0</v>
      </c>
      <c r="B339" s="19"/>
      <c r="C339" s="17"/>
      <c r="D339" s="17"/>
      <c r="E339" s="17"/>
      <c r="F339" s="204">
        <f t="shared" si="162"/>
        <v>0</v>
      </c>
      <c r="G339" s="96">
        <f t="shared" si="163"/>
        <v>0</v>
      </c>
      <c r="H339" s="17"/>
      <c r="I339" s="17"/>
      <c r="J339" s="17"/>
      <c r="K339" s="17"/>
      <c r="L339" s="17"/>
      <c r="M339" s="17"/>
      <c r="N339" s="96">
        <f t="shared" si="164"/>
        <v>0</v>
      </c>
      <c r="O339" s="180"/>
      <c r="P339" s="189">
        <f t="shared" si="144"/>
        <v>0</v>
      </c>
      <c r="Q339" s="274">
        <f t="shared" si="145"/>
        <v>0</v>
      </c>
      <c r="R339" s="274">
        <f t="shared" si="146"/>
        <v>0</v>
      </c>
      <c r="S339" s="172">
        <f t="shared" si="147"/>
        <v>0</v>
      </c>
      <c r="T339" s="172">
        <f t="shared" si="148"/>
        <v>0</v>
      </c>
      <c r="U339" s="238">
        <f t="shared" si="149"/>
        <v>0</v>
      </c>
      <c r="V339" s="225">
        <f t="shared" si="159"/>
        <v>0</v>
      </c>
      <c r="W339" s="172">
        <f t="shared" si="150"/>
        <v>0</v>
      </c>
      <c r="X339" s="172">
        <f t="shared" si="151"/>
        <v>0</v>
      </c>
      <c r="Y339" s="525">
        <f t="shared" si="152"/>
        <v>0</v>
      </c>
      <c r="Z339" s="524">
        <f t="shared" si="165"/>
        <v>0</v>
      </c>
      <c r="AA339" s="172">
        <f t="shared" si="153"/>
        <v>0</v>
      </c>
      <c r="AB339" s="172">
        <f t="shared" si="154"/>
        <v>0</v>
      </c>
      <c r="AC339" s="536">
        <f t="shared" si="155"/>
        <v>0</v>
      </c>
      <c r="AD339" s="535">
        <f t="shared" si="166"/>
        <v>0</v>
      </c>
    </row>
    <row r="340" spans="1:30" x14ac:dyDescent="0.2">
      <c r="A340" s="16">
        <f>+IF((G340+SUM(H340:K340))&gt;0,MAX(A$13:A339)+1,0)</f>
        <v>0</v>
      </c>
      <c r="B340" s="19"/>
      <c r="C340" s="17"/>
      <c r="D340" s="17"/>
      <c r="E340" s="17"/>
      <c r="F340" s="204">
        <f t="shared" si="162"/>
        <v>0</v>
      </c>
      <c r="G340" s="96">
        <f t="shared" si="163"/>
        <v>0</v>
      </c>
      <c r="H340" s="17"/>
      <c r="I340" s="17"/>
      <c r="J340" s="17"/>
      <c r="K340" s="17"/>
      <c r="L340" s="17"/>
      <c r="M340" s="17"/>
      <c r="N340" s="96">
        <f t="shared" si="164"/>
        <v>0</v>
      </c>
      <c r="O340" s="180"/>
      <c r="P340" s="189">
        <f t="shared" si="144"/>
        <v>0</v>
      </c>
      <c r="Q340" s="274">
        <f t="shared" si="145"/>
        <v>0</v>
      </c>
      <c r="R340" s="274">
        <f t="shared" si="146"/>
        <v>0</v>
      </c>
      <c r="S340" s="172">
        <f t="shared" si="147"/>
        <v>0</v>
      </c>
      <c r="T340" s="172">
        <f t="shared" si="148"/>
        <v>0</v>
      </c>
      <c r="U340" s="238">
        <f t="shared" si="149"/>
        <v>0</v>
      </c>
      <c r="V340" s="225">
        <f t="shared" si="159"/>
        <v>0</v>
      </c>
      <c r="W340" s="172">
        <f t="shared" si="150"/>
        <v>0</v>
      </c>
      <c r="X340" s="172">
        <f t="shared" si="151"/>
        <v>0</v>
      </c>
      <c r="Y340" s="525">
        <f t="shared" si="152"/>
        <v>0</v>
      </c>
      <c r="Z340" s="524">
        <f t="shared" si="165"/>
        <v>0</v>
      </c>
      <c r="AA340" s="172">
        <f t="shared" si="153"/>
        <v>0</v>
      </c>
      <c r="AB340" s="172">
        <f t="shared" si="154"/>
        <v>0</v>
      </c>
      <c r="AC340" s="536">
        <f t="shared" si="155"/>
        <v>0</v>
      </c>
      <c r="AD340" s="535">
        <f t="shared" si="166"/>
        <v>0</v>
      </c>
    </row>
    <row r="341" spans="1:30" x14ac:dyDescent="0.2">
      <c r="A341" s="16">
        <f>+IF((G341+SUM(H341:K341))&gt;0,MAX(A$13:A340)+1,0)</f>
        <v>0</v>
      </c>
      <c r="B341" s="19"/>
      <c r="C341" s="17"/>
      <c r="D341" s="17"/>
      <c r="E341" s="17"/>
      <c r="F341" s="204">
        <f t="shared" si="162"/>
        <v>0</v>
      </c>
      <c r="G341" s="96">
        <f t="shared" si="163"/>
        <v>0</v>
      </c>
      <c r="H341" s="17"/>
      <c r="I341" s="17"/>
      <c r="J341" s="17"/>
      <c r="K341" s="17"/>
      <c r="L341" s="17"/>
      <c r="M341" s="17"/>
      <c r="N341" s="96">
        <f t="shared" si="164"/>
        <v>0</v>
      </c>
      <c r="O341" s="180"/>
      <c r="P341" s="189">
        <f t="shared" si="144"/>
        <v>0</v>
      </c>
      <c r="Q341" s="274">
        <f t="shared" si="145"/>
        <v>0</v>
      </c>
      <c r="R341" s="274">
        <f t="shared" si="146"/>
        <v>0</v>
      </c>
      <c r="S341" s="172">
        <f t="shared" si="147"/>
        <v>0</v>
      </c>
      <c r="T341" s="172">
        <f t="shared" si="148"/>
        <v>0</v>
      </c>
      <c r="U341" s="238">
        <f t="shared" si="149"/>
        <v>0</v>
      </c>
      <c r="V341" s="225">
        <f t="shared" si="159"/>
        <v>0</v>
      </c>
      <c r="W341" s="172">
        <f t="shared" si="150"/>
        <v>0</v>
      </c>
      <c r="X341" s="172">
        <f t="shared" si="151"/>
        <v>0</v>
      </c>
      <c r="Y341" s="525">
        <f t="shared" si="152"/>
        <v>0</v>
      </c>
      <c r="Z341" s="524">
        <f t="shared" si="165"/>
        <v>0</v>
      </c>
      <c r="AA341" s="172">
        <f t="shared" si="153"/>
        <v>0</v>
      </c>
      <c r="AB341" s="172">
        <f t="shared" si="154"/>
        <v>0</v>
      </c>
      <c r="AC341" s="536">
        <f t="shared" si="155"/>
        <v>0</v>
      </c>
      <c r="AD341" s="535">
        <f t="shared" si="166"/>
        <v>0</v>
      </c>
    </row>
    <row r="342" spans="1:30" x14ac:dyDescent="0.2">
      <c r="A342" s="16">
        <f>+IF((G342+SUM(H342:K342))&gt;0,MAX(A$13:A341)+1,0)</f>
        <v>0</v>
      </c>
      <c r="B342" s="19"/>
      <c r="C342" s="17"/>
      <c r="D342" s="17"/>
      <c r="E342" s="17"/>
      <c r="F342" s="204">
        <f t="shared" si="162"/>
        <v>0</v>
      </c>
      <c r="G342" s="96">
        <f t="shared" si="163"/>
        <v>0</v>
      </c>
      <c r="H342" s="17"/>
      <c r="I342" s="17"/>
      <c r="J342" s="17"/>
      <c r="K342" s="17"/>
      <c r="L342" s="17"/>
      <c r="M342" s="17"/>
      <c r="N342" s="96">
        <f t="shared" si="164"/>
        <v>0</v>
      </c>
      <c r="O342" s="180"/>
      <c r="P342" s="189">
        <f t="shared" si="144"/>
        <v>0</v>
      </c>
      <c r="Q342" s="274">
        <f t="shared" si="145"/>
        <v>0</v>
      </c>
      <c r="R342" s="274">
        <f t="shared" si="146"/>
        <v>0</v>
      </c>
      <c r="S342" s="172">
        <f t="shared" si="147"/>
        <v>0</v>
      </c>
      <c r="T342" s="172">
        <f t="shared" si="148"/>
        <v>0</v>
      </c>
      <c r="U342" s="238">
        <f t="shared" si="149"/>
        <v>0</v>
      </c>
      <c r="V342" s="225">
        <f t="shared" si="159"/>
        <v>0</v>
      </c>
      <c r="W342" s="172">
        <f t="shared" si="150"/>
        <v>0</v>
      </c>
      <c r="X342" s="172">
        <f t="shared" si="151"/>
        <v>0</v>
      </c>
      <c r="Y342" s="525">
        <f t="shared" si="152"/>
        <v>0</v>
      </c>
      <c r="Z342" s="524">
        <f t="shared" si="165"/>
        <v>0</v>
      </c>
      <c r="AA342" s="172">
        <f t="shared" si="153"/>
        <v>0</v>
      </c>
      <c r="AB342" s="172">
        <f t="shared" si="154"/>
        <v>0</v>
      </c>
      <c r="AC342" s="536">
        <f t="shared" si="155"/>
        <v>0</v>
      </c>
      <c r="AD342" s="535">
        <f t="shared" si="166"/>
        <v>0</v>
      </c>
    </row>
    <row r="343" spans="1:30" x14ac:dyDescent="0.2">
      <c r="A343" s="16">
        <f>+IF((G343+SUM(H343:K343))&gt;0,MAX(A$13:A342)+1,0)</f>
        <v>0</v>
      </c>
      <c r="B343" s="19"/>
      <c r="C343" s="17"/>
      <c r="D343" s="17"/>
      <c r="E343" s="17"/>
      <c r="F343" s="204">
        <f t="shared" si="162"/>
        <v>0</v>
      </c>
      <c r="G343" s="96">
        <f t="shared" si="163"/>
        <v>0</v>
      </c>
      <c r="H343" s="17"/>
      <c r="I343" s="17"/>
      <c r="J343" s="17"/>
      <c r="K343" s="17"/>
      <c r="L343" s="17"/>
      <c r="M343" s="17"/>
      <c r="N343" s="96">
        <f t="shared" si="164"/>
        <v>0</v>
      </c>
      <c r="O343" s="180"/>
      <c r="P343" s="189">
        <f t="shared" si="144"/>
        <v>0</v>
      </c>
      <c r="Q343" s="274">
        <f t="shared" si="145"/>
        <v>0</v>
      </c>
      <c r="R343" s="274">
        <f t="shared" si="146"/>
        <v>0</v>
      </c>
      <c r="S343" s="172">
        <f t="shared" si="147"/>
        <v>0</v>
      </c>
      <c r="T343" s="172">
        <f t="shared" si="148"/>
        <v>0</v>
      </c>
      <c r="U343" s="238">
        <f t="shared" si="149"/>
        <v>0</v>
      </c>
      <c r="V343" s="225">
        <f t="shared" si="159"/>
        <v>0</v>
      </c>
      <c r="W343" s="172">
        <f t="shared" si="150"/>
        <v>0</v>
      </c>
      <c r="X343" s="172">
        <f t="shared" si="151"/>
        <v>0</v>
      </c>
      <c r="Y343" s="525">
        <f t="shared" si="152"/>
        <v>0</v>
      </c>
      <c r="Z343" s="524">
        <f t="shared" si="165"/>
        <v>0</v>
      </c>
      <c r="AA343" s="172">
        <f t="shared" si="153"/>
        <v>0</v>
      </c>
      <c r="AB343" s="172">
        <f t="shared" si="154"/>
        <v>0</v>
      </c>
      <c r="AC343" s="536">
        <f t="shared" si="155"/>
        <v>0</v>
      </c>
      <c r="AD343" s="535">
        <f t="shared" si="166"/>
        <v>0</v>
      </c>
    </row>
    <row r="344" spans="1:30" x14ac:dyDescent="0.2">
      <c r="A344" s="16">
        <f>+IF((G344+SUM(H344:K344))&gt;0,MAX(A$13:A343)+1,0)</f>
        <v>0</v>
      </c>
      <c r="B344" s="19"/>
      <c r="C344" s="17"/>
      <c r="D344" s="17"/>
      <c r="E344" s="17"/>
      <c r="F344" s="204">
        <f t="shared" si="162"/>
        <v>0</v>
      </c>
      <c r="G344" s="96">
        <f t="shared" si="163"/>
        <v>0</v>
      </c>
      <c r="H344" s="17"/>
      <c r="I344" s="17"/>
      <c r="J344" s="17"/>
      <c r="K344" s="17"/>
      <c r="L344" s="17"/>
      <c r="M344" s="17"/>
      <c r="N344" s="96">
        <f t="shared" si="164"/>
        <v>0</v>
      </c>
      <c r="O344" s="180"/>
      <c r="P344" s="189">
        <f t="shared" si="144"/>
        <v>0</v>
      </c>
      <c r="Q344" s="274">
        <f t="shared" si="145"/>
        <v>0</v>
      </c>
      <c r="R344" s="274">
        <f t="shared" si="146"/>
        <v>0</v>
      </c>
      <c r="S344" s="172">
        <f t="shared" si="147"/>
        <v>0</v>
      </c>
      <c r="T344" s="172">
        <f t="shared" si="148"/>
        <v>0</v>
      </c>
      <c r="U344" s="238">
        <f t="shared" si="149"/>
        <v>0</v>
      </c>
      <c r="V344" s="225">
        <f t="shared" si="159"/>
        <v>0</v>
      </c>
      <c r="W344" s="172">
        <f t="shared" si="150"/>
        <v>0</v>
      </c>
      <c r="X344" s="172">
        <f t="shared" si="151"/>
        <v>0</v>
      </c>
      <c r="Y344" s="525">
        <f t="shared" si="152"/>
        <v>0</v>
      </c>
      <c r="Z344" s="524">
        <f t="shared" si="165"/>
        <v>0</v>
      </c>
      <c r="AA344" s="172">
        <f t="shared" si="153"/>
        <v>0</v>
      </c>
      <c r="AB344" s="172">
        <f t="shared" si="154"/>
        <v>0</v>
      </c>
      <c r="AC344" s="536">
        <f t="shared" si="155"/>
        <v>0</v>
      </c>
      <c r="AD344" s="535">
        <f t="shared" si="166"/>
        <v>0</v>
      </c>
    </row>
    <row r="345" spans="1:30" x14ac:dyDescent="0.2">
      <c r="A345" s="16">
        <f>+IF((G345+SUM(H345:K345))&gt;0,MAX(A$13:A344)+1,0)</f>
        <v>0</v>
      </c>
      <c r="B345" s="19"/>
      <c r="C345" s="17"/>
      <c r="D345" s="17"/>
      <c r="E345" s="17"/>
      <c r="F345" s="204">
        <f t="shared" si="162"/>
        <v>0</v>
      </c>
      <c r="G345" s="96">
        <f t="shared" si="163"/>
        <v>0</v>
      </c>
      <c r="H345" s="17"/>
      <c r="I345" s="17"/>
      <c r="J345" s="17"/>
      <c r="K345" s="17"/>
      <c r="L345" s="17"/>
      <c r="M345" s="17"/>
      <c r="N345" s="96">
        <f t="shared" si="164"/>
        <v>0</v>
      </c>
      <c r="O345" s="180"/>
      <c r="P345" s="189">
        <f t="shared" si="144"/>
        <v>0</v>
      </c>
      <c r="Q345" s="274">
        <f t="shared" ref="Q345:Q376" si="167">+N345*(C345+H345-I345)</f>
        <v>0</v>
      </c>
      <c r="R345" s="274">
        <f t="shared" ref="R345:R376" si="168">+N345*D345+N345*E345*0.8+(J345-K345)*N345</f>
        <v>0</v>
      </c>
      <c r="S345" s="172">
        <f t="shared" ref="S345:S376" si="169">+P345*C345</f>
        <v>0</v>
      </c>
      <c r="T345" s="172">
        <f t="shared" ref="T345:T376" si="170">+P345*(D345+E345)</f>
        <v>0</v>
      </c>
      <c r="U345" s="238">
        <f t="shared" ref="U345:U376" si="171">(P345-$S$6)/$S$7*(C345+D345+E345)*$Y$8</f>
        <v>0</v>
      </c>
      <c r="V345" s="225">
        <f t="shared" si="159"/>
        <v>0</v>
      </c>
      <c r="W345" s="172">
        <f t="shared" ref="W345:W376" si="172">+P345*H345</f>
        <v>0</v>
      </c>
      <c r="X345" s="172">
        <f t="shared" ref="X345:X376" si="173">+P345*J345</f>
        <v>0</v>
      </c>
      <c r="Y345" s="525">
        <f t="shared" ref="Y345:Y376" si="174">+(P345-$S$6)/$S$7*(H345+J345)*$Y$8</f>
        <v>0</v>
      </c>
      <c r="Z345" s="524">
        <f t="shared" si="165"/>
        <v>0</v>
      </c>
      <c r="AA345" s="172">
        <f t="shared" ref="AA345:AA376" si="175">+P345*I345</f>
        <v>0</v>
      </c>
      <c r="AB345" s="172">
        <f t="shared" ref="AB345:AB376" si="176">+P345*K345</f>
        <v>0</v>
      </c>
      <c r="AC345" s="536">
        <f t="shared" ref="AC345:AC376" si="177">+(P345-$S$6)/$S$7*(I345+K345)*$Y$8</f>
        <v>0</v>
      </c>
      <c r="AD345" s="535">
        <f t="shared" si="166"/>
        <v>0</v>
      </c>
    </row>
    <row r="346" spans="1:30" x14ac:dyDescent="0.2">
      <c r="A346" s="16">
        <f>+IF((G346+SUM(H346:K346))&gt;0,MAX(A$13:A345)+1,0)</f>
        <v>0</v>
      </c>
      <c r="B346" s="19"/>
      <c r="C346" s="17"/>
      <c r="D346" s="17"/>
      <c r="E346" s="17"/>
      <c r="F346" s="204">
        <f t="shared" si="162"/>
        <v>0</v>
      </c>
      <c r="G346" s="96">
        <f t="shared" si="163"/>
        <v>0</v>
      </c>
      <c r="H346" s="17"/>
      <c r="I346" s="17"/>
      <c r="J346" s="17"/>
      <c r="K346" s="17"/>
      <c r="L346" s="17"/>
      <c r="M346" s="17"/>
      <c r="N346" s="96">
        <f t="shared" si="164"/>
        <v>0</v>
      </c>
      <c r="O346" s="180"/>
      <c r="P346" s="189">
        <f t="shared" si="144"/>
        <v>0</v>
      </c>
      <c r="Q346" s="274">
        <f t="shared" si="167"/>
        <v>0</v>
      </c>
      <c r="R346" s="274">
        <f t="shared" si="168"/>
        <v>0</v>
      </c>
      <c r="S346" s="172">
        <f t="shared" si="169"/>
        <v>0</v>
      </c>
      <c r="T346" s="172">
        <f t="shared" si="170"/>
        <v>0</v>
      </c>
      <c r="U346" s="238">
        <f t="shared" si="171"/>
        <v>0</v>
      </c>
      <c r="V346" s="225">
        <f t="shared" si="159"/>
        <v>0</v>
      </c>
      <c r="W346" s="172">
        <f t="shared" si="172"/>
        <v>0</v>
      </c>
      <c r="X346" s="172">
        <f t="shared" si="173"/>
        <v>0</v>
      </c>
      <c r="Y346" s="525">
        <f t="shared" si="174"/>
        <v>0</v>
      </c>
      <c r="Z346" s="524">
        <f t="shared" si="165"/>
        <v>0</v>
      </c>
      <c r="AA346" s="172">
        <f t="shared" si="175"/>
        <v>0</v>
      </c>
      <c r="AB346" s="172">
        <f t="shared" si="176"/>
        <v>0</v>
      </c>
      <c r="AC346" s="536">
        <f t="shared" si="177"/>
        <v>0</v>
      </c>
      <c r="AD346" s="535">
        <f t="shared" si="166"/>
        <v>0</v>
      </c>
    </row>
    <row r="347" spans="1:30" x14ac:dyDescent="0.2">
      <c r="A347" s="16">
        <f>+IF((G347+SUM(H347:K347))&gt;0,MAX(A$13:A346)+1,0)</f>
        <v>0</v>
      </c>
      <c r="B347" s="19"/>
      <c r="C347" s="17"/>
      <c r="D347" s="17"/>
      <c r="E347" s="17"/>
      <c r="F347" s="204">
        <f t="shared" si="162"/>
        <v>0</v>
      </c>
      <c r="G347" s="96">
        <f t="shared" si="163"/>
        <v>0</v>
      </c>
      <c r="H347" s="17"/>
      <c r="I347" s="17"/>
      <c r="J347" s="17"/>
      <c r="K347" s="17"/>
      <c r="L347" s="17"/>
      <c r="M347" s="17"/>
      <c r="N347" s="96">
        <f t="shared" si="164"/>
        <v>0</v>
      </c>
      <c r="O347" s="180"/>
      <c r="P347" s="189">
        <f t="shared" si="144"/>
        <v>0</v>
      </c>
      <c r="Q347" s="274">
        <f t="shared" si="167"/>
        <v>0</v>
      </c>
      <c r="R347" s="274">
        <f t="shared" si="168"/>
        <v>0</v>
      </c>
      <c r="S347" s="172">
        <f t="shared" si="169"/>
        <v>0</v>
      </c>
      <c r="T347" s="172">
        <f t="shared" si="170"/>
        <v>0</v>
      </c>
      <c r="U347" s="238">
        <f t="shared" si="171"/>
        <v>0</v>
      </c>
      <c r="V347" s="225">
        <f t="shared" si="159"/>
        <v>0</v>
      </c>
      <c r="W347" s="172">
        <f t="shared" si="172"/>
        <v>0</v>
      </c>
      <c r="X347" s="172">
        <f t="shared" si="173"/>
        <v>0</v>
      </c>
      <c r="Y347" s="525">
        <f t="shared" si="174"/>
        <v>0</v>
      </c>
      <c r="Z347" s="524">
        <f t="shared" si="165"/>
        <v>0</v>
      </c>
      <c r="AA347" s="172">
        <f t="shared" si="175"/>
        <v>0</v>
      </c>
      <c r="AB347" s="172">
        <f t="shared" si="176"/>
        <v>0</v>
      </c>
      <c r="AC347" s="536">
        <f t="shared" si="177"/>
        <v>0</v>
      </c>
      <c r="AD347" s="535">
        <f t="shared" si="166"/>
        <v>0</v>
      </c>
    </row>
    <row r="348" spans="1:30" x14ac:dyDescent="0.2">
      <c r="A348" s="16">
        <f>+IF((G348+SUM(H348:K348))&gt;0,MAX(A$13:A347)+1,0)</f>
        <v>0</v>
      </c>
      <c r="B348" s="19"/>
      <c r="C348" s="17"/>
      <c r="D348" s="17"/>
      <c r="E348" s="17"/>
      <c r="F348" s="204">
        <f t="shared" si="162"/>
        <v>0</v>
      </c>
      <c r="G348" s="96">
        <f t="shared" si="163"/>
        <v>0</v>
      </c>
      <c r="H348" s="17"/>
      <c r="I348" s="17"/>
      <c r="J348" s="17"/>
      <c r="K348" s="17"/>
      <c r="L348" s="17"/>
      <c r="M348" s="17"/>
      <c r="N348" s="96">
        <f t="shared" si="164"/>
        <v>0</v>
      </c>
      <c r="O348" s="180"/>
      <c r="P348" s="189">
        <f t="shared" si="144"/>
        <v>0</v>
      </c>
      <c r="Q348" s="274">
        <f t="shared" si="167"/>
        <v>0</v>
      </c>
      <c r="R348" s="274">
        <f t="shared" si="168"/>
        <v>0</v>
      </c>
      <c r="S348" s="172">
        <f t="shared" si="169"/>
        <v>0</v>
      </c>
      <c r="T348" s="172">
        <f t="shared" si="170"/>
        <v>0</v>
      </c>
      <c r="U348" s="238">
        <f t="shared" si="171"/>
        <v>0</v>
      </c>
      <c r="V348" s="225">
        <f t="shared" si="159"/>
        <v>0</v>
      </c>
      <c r="W348" s="172">
        <f t="shared" si="172"/>
        <v>0</v>
      </c>
      <c r="X348" s="172">
        <f t="shared" si="173"/>
        <v>0</v>
      </c>
      <c r="Y348" s="525">
        <f t="shared" si="174"/>
        <v>0</v>
      </c>
      <c r="Z348" s="524">
        <f t="shared" si="165"/>
        <v>0</v>
      </c>
      <c r="AA348" s="172">
        <f t="shared" si="175"/>
        <v>0</v>
      </c>
      <c r="AB348" s="172">
        <f t="shared" si="176"/>
        <v>0</v>
      </c>
      <c r="AC348" s="536">
        <f t="shared" si="177"/>
        <v>0</v>
      </c>
      <c r="AD348" s="535">
        <f t="shared" si="166"/>
        <v>0</v>
      </c>
    </row>
    <row r="349" spans="1:30" x14ac:dyDescent="0.2">
      <c r="A349" s="16">
        <f>+IF((G349+SUM(H349:K349))&gt;0,MAX(A$13:A348)+1,0)</f>
        <v>0</v>
      </c>
      <c r="B349" s="19"/>
      <c r="C349" s="17"/>
      <c r="D349" s="17"/>
      <c r="E349" s="17"/>
      <c r="F349" s="204">
        <f t="shared" si="162"/>
        <v>0</v>
      </c>
      <c r="G349" s="96">
        <f t="shared" si="163"/>
        <v>0</v>
      </c>
      <c r="H349" s="17"/>
      <c r="I349" s="17"/>
      <c r="J349" s="17"/>
      <c r="K349" s="17"/>
      <c r="L349" s="17"/>
      <c r="M349" s="17"/>
      <c r="N349" s="96">
        <f t="shared" si="164"/>
        <v>0</v>
      </c>
      <c r="O349" s="180"/>
      <c r="P349" s="189">
        <f t="shared" si="144"/>
        <v>0</v>
      </c>
      <c r="Q349" s="274">
        <f t="shared" si="167"/>
        <v>0</v>
      </c>
      <c r="R349" s="274">
        <f t="shared" si="168"/>
        <v>0</v>
      </c>
      <c r="S349" s="172">
        <f t="shared" si="169"/>
        <v>0</v>
      </c>
      <c r="T349" s="172">
        <f t="shared" si="170"/>
        <v>0</v>
      </c>
      <c r="U349" s="238">
        <f t="shared" si="171"/>
        <v>0</v>
      </c>
      <c r="V349" s="225">
        <f t="shared" si="159"/>
        <v>0</v>
      </c>
      <c r="W349" s="172">
        <f t="shared" si="172"/>
        <v>0</v>
      </c>
      <c r="X349" s="172">
        <f t="shared" si="173"/>
        <v>0</v>
      </c>
      <c r="Y349" s="525">
        <f t="shared" si="174"/>
        <v>0</v>
      </c>
      <c r="Z349" s="524">
        <f t="shared" si="165"/>
        <v>0</v>
      </c>
      <c r="AA349" s="172">
        <f t="shared" si="175"/>
        <v>0</v>
      </c>
      <c r="AB349" s="172">
        <f t="shared" si="176"/>
        <v>0</v>
      </c>
      <c r="AC349" s="536">
        <f t="shared" si="177"/>
        <v>0</v>
      </c>
      <c r="AD349" s="535">
        <f t="shared" si="166"/>
        <v>0</v>
      </c>
    </row>
    <row r="350" spans="1:30" x14ac:dyDescent="0.2">
      <c r="A350" s="16">
        <f>+IF((G350+SUM(H350:K350))&gt;0,MAX(A$13:A349)+1,0)</f>
        <v>0</v>
      </c>
      <c r="B350" s="19"/>
      <c r="C350" s="17"/>
      <c r="D350" s="17"/>
      <c r="E350" s="17"/>
      <c r="F350" s="204">
        <f t="shared" si="162"/>
        <v>0</v>
      </c>
      <c r="G350" s="96">
        <f t="shared" si="163"/>
        <v>0</v>
      </c>
      <c r="H350" s="17"/>
      <c r="I350" s="17"/>
      <c r="J350" s="17"/>
      <c r="K350" s="17"/>
      <c r="L350" s="17"/>
      <c r="M350" s="17"/>
      <c r="N350" s="96">
        <f t="shared" si="164"/>
        <v>0</v>
      </c>
      <c r="O350" s="180"/>
      <c r="P350" s="189">
        <f t="shared" si="144"/>
        <v>0</v>
      </c>
      <c r="Q350" s="274">
        <f t="shared" si="167"/>
        <v>0</v>
      </c>
      <c r="R350" s="274">
        <f t="shared" si="168"/>
        <v>0</v>
      </c>
      <c r="S350" s="172">
        <f t="shared" si="169"/>
        <v>0</v>
      </c>
      <c r="T350" s="172">
        <f t="shared" si="170"/>
        <v>0</v>
      </c>
      <c r="U350" s="238">
        <f t="shared" si="171"/>
        <v>0</v>
      </c>
      <c r="V350" s="225">
        <f t="shared" si="159"/>
        <v>0</v>
      </c>
      <c r="W350" s="172">
        <f t="shared" si="172"/>
        <v>0</v>
      </c>
      <c r="X350" s="172">
        <f t="shared" si="173"/>
        <v>0</v>
      </c>
      <c r="Y350" s="525">
        <f t="shared" si="174"/>
        <v>0</v>
      </c>
      <c r="Z350" s="524">
        <f t="shared" si="165"/>
        <v>0</v>
      </c>
      <c r="AA350" s="172">
        <f t="shared" si="175"/>
        <v>0</v>
      </c>
      <c r="AB350" s="172">
        <f t="shared" si="176"/>
        <v>0</v>
      </c>
      <c r="AC350" s="536">
        <f t="shared" si="177"/>
        <v>0</v>
      </c>
      <c r="AD350" s="535">
        <f t="shared" si="166"/>
        <v>0</v>
      </c>
    </row>
    <row r="351" spans="1:30" x14ac:dyDescent="0.2">
      <c r="A351" s="16">
        <f>+IF((G351+SUM(H351:K351))&gt;0,MAX(A$13:A350)+1,0)</f>
        <v>0</v>
      </c>
      <c r="B351" s="19"/>
      <c r="C351" s="17"/>
      <c r="D351" s="17"/>
      <c r="E351" s="17"/>
      <c r="F351" s="204">
        <f t="shared" si="162"/>
        <v>0</v>
      </c>
      <c r="G351" s="96">
        <f t="shared" si="163"/>
        <v>0</v>
      </c>
      <c r="H351" s="17"/>
      <c r="I351" s="17"/>
      <c r="J351" s="17"/>
      <c r="K351" s="17"/>
      <c r="L351" s="17"/>
      <c r="M351" s="17"/>
      <c r="N351" s="96">
        <f t="shared" si="164"/>
        <v>0</v>
      </c>
      <c r="O351" s="180"/>
      <c r="P351" s="189">
        <f t="shared" si="144"/>
        <v>0</v>
      </c>
      <c r="Q351" s="274">
        <f t="shared" si="167"/>
        <v>0</v>
      </c>
      <c r="R351" s="274">
        <f t="shared" si="168"/>
        <v>0</v>
      </c>
      <c r="S351" s="172">
        <f t="shared" si="169"/>
        <v>0</v>
      </c>
      <c r="T351" s="172">
        <f t="shared" si="170"/>
        <v>0</v>
      </c>
      <c r="U351" s="238">
        <f t="shared" si="171"/>
        <v>0</v>
      </c>
      <c r="V351" s="225">
        <f t="shared" si="159"/>
        <v>0</v>
      </c>
      <c r="W351" s="172">
        <f t="shared" si="172"/>
        <v>0</v>
      </c>
      <c r="X351" s="172">
        <f t="shared" si="173"/>
        <v>0</v>
      </c>
      <c r="Y351" s="525">
        <f t="shared" si="174"/>
        <v>0</v>
      </c>
      <c r="Z351" s="524">
        <f t="shared" si="165"/>
        <v>0</v>
      </c>
      <c r="AA351" s="172">
        <f t="shared" si="175"/>
        <v>0</v>
      </c>
      <c r="AB351" s="172">
        <f t="shared" si="176"/>
        <v>0</v>
      </c>
      <c r="AC351" s="536">
        <f t="shared" si="177"/>
        <v>0</v>
      </c>
      <c r="AD351" s="535">
        <f t="shared" si="166"/>
        <v>0</v>
      </c>
    </row>
    <row r="352" spans="1:30" x14ac:dyDescent="0.2">
      <c r="A352" s="16">
        <f>+IF((G352+SUM(H352:K352))&gt;0,MAX(A$13:A351)+1,0)</f>
        <v>0</v>
      </c>
      <c r="B352" s="19"/>
      <c r="C352" s="17"/>
      <c r="D352" s="17"/>
      <c r="E352" s="17"/>
      <c r="F352" s="204">
        <f t="shared" si="162"/>
        <v>0</v>
      </c>
      <c r="G352" s="96">
        <f t="shared" si="163"/>
        <v>0</v>
      </c>
      <c r="H352" s="17"/>
      <c r="I352" s="17"/>
      <c r="J352" s="17"/>
      <c r="K352" s="17"/>
      <c r="L352" s="17"/>
      <c r="M352" s="17"/>
      <c r="N352" s="96">
        <f t="shared" si="164"/>
        <v>0</v>
      </c>
      <c r="O352" s="180"/>
      <c r="P352" s="189">
        <f t="shared" si="144"/>
        <v>0</v>
      </c>
      <c r="Q352" s="274">
        <f t="shared" si="167"/>
        <v>0</v>
      </c>
      <c r="R352" s="274">
        <f t="shared" si="168"/>
        <v>0</v>
      </c>
      <c r="S352" s="172">
        <f t="shared" si="169"/>
        <v>0</v>
      </c>
      <c r="T352" s="172">
        <f t="shared" si="170"/>
        <v>0</v>
      </c>
      <c r="U352" s="238">
        <f t="shared" si="171"/>
        <v>0</v>
      </c>
      <c r="V352" s="225">
        <f t="shared" si="159"/>
        <v>0</v>
      </c>
      <c r="W352" s="172">
        <f t="shared" si="172"/>
        <v>0</v>
      </c>
      <c r="X352" s="172">
        <f t="shared" si="173"/>
        <v>0</v>
      </c>
      <c r="Y352" s="525">
        <f t="shared" si="174"/>
        <v>0</v>
      </c>
      <c r="Z352" s="524">
        <f t="shared" si="165"/>
        <v>0</v>
      </c>
      <c r="AA352" s="172">
        <f t="shared" si="175"/>
        <v>0</v>
      </c>
      <c r="AB352" s="172">
        <f t="shared" si="176"/>
        <v>0</v>
      </c>
      <c r="AC352" s="536">
        <f t="shared" si="177"/>
        <v>0</v>
      </c>
      <c r="AD352" s="535">
        <f t="shared" si="166"/>
        <v>0</v>
      </c>
    </row>
    <row r="353" spans="1:30" x14ac:dyDescent="0.2">
      <c r="A353" s="16">
        <f>+IF((G353+SUM(H353:K353))&gt;0,MAX(A$13:A352)+1,0)</f>
        <v>0</v>
      </c>
      <c r="B353" s="19"/>
      <c r="C353" s="17"/>
      <c r="D353" s="17"/>
      <c r="E353" s="17"/>
      <c r="F353" s="204">
        <f t="shared" si="162"/>
        <v>0</v>
      </c>
      <c r="G353" s="96">
        <f t="shared" si="163"/>
        <v>0</v>
      </c>
      <c r="H353" s="17"/>
      <c r="I353" s="17"/>
      <c r="J353" s="17"/>
      <c r="K353" s="17"/>
      <c r="L353" s="17"/>
      <c r="M353" s="17"/>
      <c r="N353" s="96">
        <f t="shared" si="164"/>
        <v>0</v>
      </c>
      <c r="O353" s="180"/>
      <c r="P353" s="189">
        <f t="shared" si="144"/>
        <v>0</v>
      </c>
      <c r="Q353" s="274">
        <f t="shared" si="167"/>
        <v>0</v>
      </c>
      <c r="R353" s="274">
        <f t="shared" si="168"/>
        <v>0</v>
      </c>
      <c r="S353" s="172">
        <f t="shared" si="169"/>
        <v>0</v>
      </c>
      <c r="T353" s="172">
        <f t="shared" si="170"/>
        <v>0</v>
      </c>
      <c r="U353" s="238">
        <f t="shared" si="171"/>
        <v>0</v>
      </c>
      <c r="V353" s="225">
        <f t="shared" si="159"/>
        <v>0</v>
      </c>
      <c r="W353" s="172">
        <f t="shared" si="172"/>
        <v>0</v>
      </c>
      <c r="X353" s="172">
        <f t="shared" si="173"/>
        <v>0</v>
      </c>
      <c r="Y353" s="525">
        <f t="shared" si="174"/>
        <v>0</v>
      </c>
      <c r="Z353" s="524">
        <f t="shared" si="165"/>
        <v>0</v>
      </c>
      <c r="AA353" s="172">
        <f t="shared" si="175"/>
        <v>0</v>
      </c>
      <c r="AB353" s="172">
        <f t="shared" si="176"/>
        <v>0</v>
      </c>
      <c r="AC353" s="536">
        <f t="shared" si="177"/>
        <v>0</v>
      </c>
      <c r="AD353" s="535">
        <f t="shared" si="166"/>
        <v>0</v>
      </c>
    </row>
    <row r="354" spans="1:30" x14ac:dyDescent="0.2">
      <c r="A354" s="16">
        <f>+IF((G354+SUM(H354:K354))&gt;0,MAX(A$13:A353)+1,0)</f>
        <v>0</v>
      </c>
      <c r="B354" s="19"/>
      <c r="C354" s="17"/>
      <c r="D354" s="17"/>
      <c r="E354" s="17"/>
      <c r="F354" s="204">
        <f t="shared" si="162"/>
        <v>0</v>
      </c>
      <c r="G354" s="96">
        <f t="shared" si="163"/>
        <v>0</v>
      </c>
      <c r="H354" s="17"/>
      <c r="I354" s="17"/>
      <c r="J354" s="17"/>
      <c r="K354" s="17"/>
      <c r="L354" s="17"/>
      <c r="M354" s="17"/>
      <c r="N354" s="96">
        <f t="shared" si="164"/>
        <v>0</v>
      </c>
      <c r="O354" s="180"/>
      <c r="P354" s="189">
        <f t="shared" si="144"/>
        <v>0</v>
      </c>
      <c r="Q354" s="274">
        <f t="shared" si="167"/>
        <v>0</v>
      </c>
      <c r="R354" s="274">
        <f t="shared" si="168"/>
        <v>0</v>
      </c>
      <c r="S354" s="172">
        <f t="shared" si="169"/>
        <v>0</v>
      </c>
      <c r="T354" s="172">
        <f t="shared" si="170"/>
        <v>0</v>
      </c>
      <c r="U354" s="238">
        <f t="shared" si="171"/>
        <v>0</v>
      </c>
      <c r="V354" s="225">
        <f t="shared" si="159"/>
        <v>0</v>
      </c>
      <c r="W354" s="172">
        <f t="shared" si="172"/>
        <v>0</v>
      </c>
      <c r="X354" s="172">
        <f t="shared" si="173"/>
        <v>0</v>
      </c>
      <c r="Y354" s="525">
        <f t="shared" si="174"/>
        <v>0</v>
      </c>
      <c r="Z354" s="524">
        <f t="shared" si="165"/>
        <v>0</v>
      </c>
      <c r="AA354" s="172">
        <f t="shared" si="175"/>
        <v>0</v>
      </c>
      <c r="AB354" s="172">
        <f t="shared" si="176"/>
        <v>0</v>
      </c>
      <c r="AC354" s="536">
        <f t="shared" si="177"/>
        <v>0</v>
      </c>
      <c r="AD354" s="535">
        <f t="shared" si="166"/>
        <v>0</v>
      </c>
    </row>
    <row r="355" spans="1:30" x14ac:dyDescent="0.2">
      <c r="A355" s="16">
        <f>+IF((G355+SUM(H355:K355))&gt;0,MAX(A$13:A354)+1,0)</f>
        <v>0</v>
      </c>
      <c r="B355" s="19"/>
      <c r="C355" s="17"/>
      <c r="D355" s="17"/>
      <c r="E355" s="17"/>
      <c r="F355" s="204">
        <f t="shared" si="162"/>
        <v>0</v>
      </c>
      <c r="G355" s="96">
        <f t="shared" si="163"/>
        <v>0</v>
      </c>
      <c r="H355" s="17"/>
      <c r="I355" s="17"/>
      <c r="J355" s="17"/>
      <c r="K355" s="17"/>
      <c r="L355" s="17"/>
      <c r="M355" s="17"/>
      <c r="N355" s="96">
        <f t="shared" si="164"/>
        <v>0</v>
      </c>
      <c r="O355" s="180"/>
      <c r="P355" s="189">
        <f t="shared" si="144"/>
        <v>0</v>
      </c>
      <c r="Q355" s="274">
        <f t="shared" si="167"/>
        <v>0</v>
      </c>
      <c r="R355" s="274">
        <f t="shared" si="168"/>
        <v>0</v>
      </c>
      <c r="S355" s="172">
        <f t="shared" si="169"/>
        <v>0</v>
      </c>
      <c r="T355" s="172">
        <f t="shared" si="170"/>
        <v>0</v>
      </c>
      <c r="U355" s="238">
        <f t="shared" si="171"/>
        <v>0</v>
      </c>
      <c r="V355" s="225">
        <f t="shared" si="159"/>
        <v>0</v>
      </c>
      <c r="W355" s="172">
        <f t="shared" si="172"/>
        <v>0</v>
      </c>
      <c r="X355" s="172">
        <f t="shared" si="173"/>
        <v>0</v>
      </c>
      <c r="Y355" s="525">
        <f t="shared" si="174"/>
        <v>0</v>
      </c>
      <c r="Z355" s="524">
        <f t="shared" si="165"/>
        <v>0</v>
      </c>
      <c r="AA355" s="172">
        <f t="shared" si="175"/>
        <v>0</v>
      </c>
      <c r="AB355" s="172">
        <f t="shared" si="176"/>
        <v>0</v>
      </c>
      <c r="AC355" s="536">
        <f t="shared" si="177"/>
        <v>0</v>
      </c>
      <c r="AD355" s="535">
        <f t="shared" si="166"/>
        <v>0</v>
      </c>
    </row>
    <row r="356" spans="1:30" x14ac:dyDescent="0.2">
      <c r="A356" s="16">
        <f>+IF((G356+SUM(H356:K356))&gt;0,MAX(A$13:A355)+1,0)</f>
        <v>0</v>
      </c>
      <c r="B356" s="19"/>
      <c r="C356" s="17"/>
      <c r="D356" s="17"/>
      <c r="E356" s="17"/>
      <c r="F356" s="204">
        <f t="shared" si="162"/>
        <v>0</v>
      </c>
      <c r="G356" s="96">
        <f t="shared" si="163"/>
        <v>0</v>
      </c>
      <c r="H356" s="17"/>
      <c r="I356" s="17"/>
      <c r="J356" s="17"/>
      <c r="K356" s="17"/>
      <c r="L356" s="17"/>
      <c r="M356" s="17"/>
      <c r="N356" s="96">
        <f t="shared" si="164"/>
        <v>0</v>
      </c>
      <c r="O356" s="180"/>
      <c r="P356" s="189">
        <f t="shared" si="144"/>
        <v>0</v>
      </c>
      <c r="Q356" s="274">
        <f t="shared" si="167"/>
        <v>0</v>
      </c>
      <c r="R356" s="274">
        <f t="shared" si="168"/>
        <v>0</v>
      </c>
      <c r="S356" s="172">
        <f t="shared" si="169"/>
        <v>0</v>
      </c>
      <c r="T356" s="172">
        <f t="shared" si="170"/>
        <v>0</v>
      </c>
      <c r="U356" s="238">
        <f t="shared" si="171"/>
        <v>0</v>
      </c>
      <c r="V356" s="225">
        <f t="shared" si="159"/>
        <v>0</v>
      </c>
      <c r="W356" s="172">
        <f t="shared" si="172"/>
        <v>0</v>
      </c>
      <c r="X356" s="172">
        <f t="shared" si="173"/>
        <v>0</v>
      </c>
      <c r="Y356" s="525">
        <f t="shared" si="174"/>
        <v>0</v>
      </c>
      <c r="Z356" s="524">
        <f t="shared" si="165"/>
        <v>0</v>
      </c>
      <c r="AA356" s="172">
        <f t="shared" si="175"/>
        <v>0</v>
      </c>
      <c r="AB356" s="172">
        <f t="shared" si="176"/>
        <v>0</v>
      </c>
      <c r="AC356" s="536">
        <f t="shared" si="177"/>
        <v>0</v>
      </c>
      <c r="AD356" s="535">
        <f t="shared" si="166"/>
        <v>0</v>
      </c>
    </row>
    <row r="357" spans="1:30" x14ac:dyDescent="0.2">
      <c r="A357" s="16">
        <f>+IF((G357+SUM(H357:K357))&gt;0,MAX(A$13:A356)+1,0)</f>
        <v>0</v>
      </c>
      <c r="B357" s="19"/>
      <c r="C357" s="17"/>
      <c r="D357" s="17"/>
      <c r="E357" s="17"/>
      <c r="F357" s="204">
        <f t="shared" si="162"/>
        <v>0</v>
      </c>
      <c r="G357" s="96">
        <f t="shared" si="163"/>
        <v>0</v>
      </c>
      <c r="H357" s="17"/>
      <c r="I357" s="17"/>
      <c r="J357" s="17"/>
      <c r="K357" s="17"/>
      <c r="L357" s="17"/>
      <c r="M357" s="17"/>
      <c r="N357" s="96">
        <f t="shared" si="164"/>
        <v>0</v>
      </c>
      <c r="O357" s="180"/>
      <c r="P357" s="189">
        <f t="shared" si="144"/>
        <v>0</v>
      </c>
      <c r="Q357" s="274">
        <f t="shared" si="167"/>
        <v>0</v>
      </c>
      <c r="R357" s="274">
        <f t="shared" si="168"/>
        <v>0</v>
      </c>
      <c r="S357" s="172">
        <f t="shared" si="169"/>
        <v>0</v>
      </c>
      <c r="T357" s="172">
        <f t="shared" si="170"/>
        <v>0</v>
      </c>
      <c r="U357" s="238">
        <f t="shared" si="171"/>
        <v>0</v>
      </c>
      <c r="V357" s="225">
        <f t="shared" si="159"/>
        <v>0</v>
      </c>
      <c r="W357" s="172">
        <f t="shared" si="172"/>
        <v>0</v>
      </c>
      <c r="X357" s="172">
        <f t="shared" si="173"/>
        <v>0</v>
      </c>
      <c r="Y357" s="525">
        <f t="shared" si="174"/>
        <v>0</v>
      </c>
      <c r="Z357" s="524">
        <f t="shared" si="165"/>
        <v>0</v>
      </c>
      <c r="AA357" s="172">
        <f t="shared" si="175"/>
        <v>0</v>
      </c>
      <c r="AB357" s="172">
        <f t="shared" si="176"/>
        <v>0</v>
      </c>
      <c r="AC357" s="536">
        <f t="shared" si="177"/>
        <v>0</v>
      </c>
      <c r="AD357" s="535">
        <f t="shared" si="166"/>
        <v>0</v>
      </c>
    </row>
    <row r="358" spans="1:30" x14ac:dyDescent="0.2">
      <c r="A358" s="16">
        <f>+IF((G358+SUM(H358:K358))&gt;0,MAX(A$13:A357)+1,0)</f>
        <v>0</v>
      </c>
      <c r="B358" s="19"/>
      <c r="C358" s="17"/>
      <c r="D358" s="17"/>
      <c r="E358" s="17"/>
      <c r="F358" s="204">
        <f t="shared" si="162"/>
        <v>0</v>
      </c>
      <c r="G358" s="96">
        <f t="shared" si="163"/>
        <v>0</v>
      </c>
      <c r="H358" s="17"/>
      <c r="I358" s="17"/>
      <c r="J358" s="17"/>
      <c r="K358" s="17"/>
      <c r="L358" s="17"/>
      <c r="M358" s="17"/>
      <c r="N358" s="96">
        <f t="shared" si="164"/>
        <v>0</v>
      </c>
      <c r="O358" s="180"/>
      <c r="P358" s="189">
        <f t="shared" si="144"/>
        <v>0</v>
      </c>
      <c r="Q358" s="274">
        <f t="shared" si="167"/>
        <v>0</v>
      </c>
      <c r="R358" s="274">
        <f t="shared" si="168"/>
        <v>0</v>
      </c>
      <c r="S358" s="172">
        <f t="shared" si="169"/>
        <v>0</v>
      </c>
      <c r="T358" s="172">
        <f t="shared" si="170"/>
        <v>0</v>
      </c>
      <c r="U358" s="238">
        <f t="shared" si="171"/>
        <v>0</v>
      </c>
      <c r="V358" s="225">
        <f t="shared" si="159"/>
        <v>0</v>
      </c>
      <c r="W358" s="172">
        <f t="shared" si="172"/>
        <v>0</v>
      </c>
      <c r="X358" s="172">
        <f t="shared" si="173"/>
        <v>0</v>
      </c>
      <c r="Y358" s="525">
        <f t="shared" si="174"/>
        <v>0</v>
      </c>
      <c r="Z358" s="524">
        <f t="shared" si="165"/>
        <v>0</v>
      </c>
      <c r="AA358" s="172">
        <f t="shared" si="175"/>
        <v>0</v>
      </c>
      <c r="AB358" s="172">
        <f t="shared" si="176"/>
        <v>0</v>
      </c>
      <c r="AC358" s="536">
        <f t="shared" si="177"/>
        <v>0</v>
      </c>
      <c r="AD358" s="535">
        <f t="shared" si="166"/>
        <v>0</v>
      </c>
    </row>
    <row r="359" spans="1:30" x14ac:dyDescent="0.2">
      <c r="A359" s="16">
        <f>+IF((G359+SUM(H359:K359))&gt;0,MAX(A$13:A358)+1,0)</f>
        <v>0</v>
      </c>
      <c r="B359" s="19"/>
      <c r="C359" s="17"/>
      <c r="D359" s="17"/>
      <c r="E359" s="17"/>
      <c r="F359" s="204">
        <f t="shared" si="162"/>
        <v>0</v>
      </c>
      <c r="G359" s="96">
        <f t="shared" si="163"/>
        <v>0</v>
      </c>
      <c r="H359" s="17"/>
      <c r="I359" s="17"/>
      <c r="J359" s="17"/>
      <c r="K359" s="17"/>
      <c r="L359" s="17"/>
      <c r="M359" s="17"/>
      <c r="N359" s="96">
        <f t="shared" si="164"/>
        <v>0</v>
      </c>
      <c r="O359" s="180"/>
      <c r="P359" s="189">
        <f t="shared" si="144"/>
        <v>0</v>
      </c>
      <c r="Q359" s="274">
        <f t="shared" si="167"/>
        <v>0</v>
      </c>
      <c r="R359" s="274">
        <f t="shared" si="168"/>
        <v>0</v>
      </c>
      <c r="S359" s="172">
        <f t="shared" si="169"/>
        <v>0</v>
      </c>
      <c r="T359" s="172">
        <f t="shared" si="170"/>
        <v>0</v>
      </c>
      <c r="U359" s="238">
        <f t="shared" si="171"/>
        <v>0</v>
      </c>
      <c r="V359" s="225">
        <f t="shared" si="159"/>
        <v>0</v>
      </c>
      <c r="W359" s="172">
        <f t="shared" si="172"/>
        <v>0</v>
      </c>
      <c r="X359" s="172">
        <f t="shared" si="173"/>
        <v>0</v>
      </c>
      <c r="Y359" s="525">
        <f t="shared" si="174"/>
        <v>0</v>
      </c>
      <c r="Z359" s="524">
        <f t="shared" si="165"/>
        <v>0</v>
      </c>
      <c r="AA359" s="172">
        <f t="shared" si="175"/>
        <v>0</v>
      </c>
      <c r="AB359" s="172">
        <f t="shared" si="176"/>
        <v>0</v>
      </c>
      <c r="AC359" s="536">
        <f t="shared" si="177"/>
        <v>0</v>
      </c>
      <c r="AD359" s="535">
        <f t="shared" si="166"/>
        <v>0</v>
      </c>
    </row>
    <row r="360" spans="1:30" x14ac:dyDescent="0.2">
      <c r="A360" s="16">
        <f>+IF((G360+SUM(H360:K360))&gt;0,MAX(A$13:A359)+1,0)</f>
        <v>0</v>
      </c>
      <c r="B360" s="19"/>
      <c r="C360" s="17"/>
      <c r="D360" s="17"/>
      <c r="E360" s="17"/>
      <c r="F360" s="204">
        <f t="shared" si="162"/>
        <v>0</v>
      </c>
      <c r="G360" s="96">
        <f t="shared" si="163"/>
        <v>0</v>
      </c>
      <c r="H360" s="17"/>
      <c r="I360" s="17"/>
      <c r="J360" s="17"/>
      <c r="K360" s="17"/>
      <c r="L360" s="17"/>
      <c r="M360" s="17"/>
      <c r="N360" s="96">
        <f t="shared" si="164"/>
        <v>0</v>
      </c>
      <c r="O360" s="180"/>
      <c r="P360" s="189">
        <f t="shared" si="144"/>
        <v>0</v>
      </c>
      <c r="Q360" s="274">
        <f t="shared" si="167"/>
        <v>0</v>
      </c>
      <c r="R360" s="274">
        <f t="shared" si="168"/>
        <v>0</v>
      </c>
      <c r="S360" s="172">
        <f t="shared" si="169"/>
        <v>0</v>
      </c>
      <c r="T360" s="172">
        <f t="shared" si="170"/>
        <v>0</v>
      </c>
      <c r="U360" s="238">
        <f t="shared" si="171"/>
        <v>0</v>
      </c>
      <c r="V360" s="225">
        <f t="shared" si="159"/>
        <v>0</v>
      </c>
      <c r="W360" s="172">
        <f t="shared" si="172"/>
        <v>0</v>
      </c>
      <c r="X360" s="172">
        <f t="shared" si="173"/>
        <v>0</v>
      </c>
      <c r="Y360" s="525">
        <f t="shared" si="174"/>
        <v>0</v>
      </c>
      <c r="Z360" s="524">
        <f t="shared" si="165"/>
        <v>0</v>
      </c>
      <c r="AA360" s="172">
        <f t="shared" si="175"/>
        <v>0</v>
      </c>
      <c r="AB360" s="172">
        <f t="shared" si="176"/>
        <v>0</v>
      </c>
      <c r="AC360" s="536">
        <f t="shared" si="177"/>
        <v>0</v>
      </c>
      <c r="AD360" s="535">
        <f t="shared" si="166"/>
        <v>0</v>
      </c>
    </row>
    <row r="361" spans="1:30" x14ac:dyDescent="0.2">
      <c r="A361" s="16">
        <f>+IF((G361+SUM(H361:K361))&gt;0,MAX(A$13:A360)+1,0)</f>
        <v>0</v>
      </c>
      <c r="B361" s="19"/>
      <c r="C361" s="17"/>
      <c r="D361" s="17"/>
      <c r="E361" s="17"/>
      <c r="F361" s="204">
        <f t="shared" si="162"/>
        <v>0</v>
      </c>
      <c r="G361" s="96">
        <f t="shared" si="163"/>
        <v>0</v>
      </c>
      <c r="H361" s="17"/>
      <c r="I361" s="17"/>
      <c r="J361" s="17"/>
      <c r="K361" s="17"/>
      <c r="L361" s="17"/>
      <c r="M361" s="17"/>
      <c r="N361" s="96">
        <f t="shared" si="164"/>
        <v>0</v>
      </c>
      <c r="O361" s="180"/>
      <c r="P361" s="189">
        <f t="shared" si="144"/>
        <v>0</v>
      </c>
      <c r="Q361" s="274">
        <f t="shared" si="167"/>
        <v>0</v>
      </c>
      <c r="R361" s="274">
        <f t="shared" si="168"/>
        <v>0</v>
      </c>
      <c r="S361" s="172">
        <f t="shared" si="169"/>
        <v>0</v>
      </c>
      <c r="T361" s="172">
        <f t="shared" si="170"/>
        <v>0</v>
      </c>
      <c r="U361" s="238">
        <f t="shared" si="171"/>
        <v>0</v>
      </c>
      <c r="V361" s="225">
        <f t="shared" si="159"/>
        <v>0</v>
      </c>
      <c r="W361" s="172">
        <f t="shared" si="172"/>
        <v>0</v>
      </c>
      <c r="X361" s="172">
        <f t="shared" si="173"/>
        <v>0</v>
      </c>
      <c r="Y361" s="525">
        <f t="shared" si="174"/>
        <v>0</v>
      </c>
      <c r="Z361" s="524">
        <f t="shared" si="165"/>
        <v>0</v>
      </c>
      <c r="AA361" s="172">
        <f t="shared" si="175"/>
        <v>0</v>
      </c>
      <c r="AB361" s="172">
        <f t="shared" si="176"/>
        <v>0</v>
      </c>
      <c r="AC361" s="536">
        <f t="shared" si="177"/>
        <v>0</v>
      </c>
      <c r="AD361" s="535">
        <f t="shared" si="166"/>
        <v>0</v>
      </c>
    </row>
    <row r="362" spans="1:30" x14ac:dyDescent="0.2">
      <c r="A362" s="16">
        <f>+IF((G362+SUM(H362:K362))&gt;0,MAX(A$13:A361)+1,0)</f>
        <v>0</v>
      </c>
      <c r="B362" s="19"/>
      <c r="C362" s="17"/>
      <c r="D362" s="17"/>
      <c r="E362" s="17"/>
      <c r="F362" s="204">
        <f t="shared" si="162"/>
        <v>0</v>
      </c>
      <c r="G362" s="96">
        <f t="shared" si="163"/>
        <v>0</v>
      </c>
      <c r="H362" s="17"/>
      <c r="I362" s="17"/>
      <c r="J362" s="17"/>
      <c r="K362" s="17"/>
      <c r="L362" s="17"/>
      <c r="M362" s="17"/>
      <c r="N362" s="96">
        <f t="shared" si="164"/>
        <v>0</v>
      </c>
      <c r="O362" s="180"/>
      <c r="P362" s="189">
        <f t="shared" si="144"/>
        <v>0</v>
      </c>
      <c r="Q362" s="274">
        <f t="shared" si="167"/>
        <v>0</v>
      </c>
      <c r="R362" s="274">
        <f t="shared" si="168"/>
        <v>0</v>
      </c>
      <c r="S362" s="172">
        <f t="shared" si="169"/>
        <v>0</v>
      </c>
      <c r="T362" s="172">
        <f t="shared" si="170"/>
        <v>0</v>
      </c>
      <c r="U362" s="238">
        <f t="shared" si="171"/>
        <v>0</v>
      </c>
      <c r="V362" s="225">
        <f t="shared" si="159"/>
        <v>0</v>
      </c>
      <c r="W362" s="172">
        <f t="shared" si="172"/>
        <v>0</v>
      </c>
      <c r="X362" s="172">
        <f t="shared" si="173"/>
        <v>0</v>
      </c>
      <c r="Y362" s="525">
        <f t="shared" si="174"/>
        <v>0</v>
      </c>
      <c r="Z362" s="524">
        <f t="shared" si="165"/>
        <v>0</v>
      </c>
      <c r="AA362" s="172">
        <f t="shared" si="175"/>
        <v>0</v>
      </c>
      <c r="AB362" s="172">
        <f t="shared" si="176"/>
        <v>0</v>
      </c>
      <c r="AC362" s="536">
        <f t="shared" si="177"/>
        <v>0</v>
      </c>
      <c r="AD362" s="535">
        <f t="shared" si="166"/>
        <v>0</v>
      </c>
    </row>
    <row r="363" spans="1:30" x14ac:dyDescent="0.2">
      <c r="A363" s="16">
        <f>+IF((G363+SUM(H363:K363))&gt;0,MAX(A$13:A362)+1,0)</f>
        <v>0</v>
      </c>
      <c r="B363" s="19"/>
      <c r="C363" s="17"/>
      <c r="D363" s="17"/>
      <c r="E363" s="17"/>
      <c r="F363" s="204">
        <f t="shared" si="162"/>
        <v>0</v>
      </c>
      <c r="G363" s="96">
        <f t="shared" si="163"/>
        <v>0</v>
      </c>
      <c r="H363" s="17"/>
      <c r="I363" s="17"/>
      <c r="J363" s="17"/>
      <c r="K363" s="17"/>
      <c r="L363" s="17"/>
      <c r="M363" s="17"/>
      <c r="N363" s="96">
        <f t="shared" si="164"/>
        <v>0</v>
      </c>
      <c r="O363" s="180"/>
      <c r="P363" s="189">
        <f t="shared" si="144"/>
        <v>0</v>
      </c>
      <c r="Q363" s="274">
        <f t="shared" si="167"/>
        <v>0</v>
      </c>
      <c r="R363" s="274">
        <f t="shared" si="168"/>
        <v>0</v>
      </c>
      <c r="S363" s="172">
        <f t="shared" si="169"/>
        <v>0</v>
      </c>
      <c r="T363" s="172">
        <f t="shared" si="170"/>
        <v>0</v>
      </c>
      <c r="U363" s="238">
        <f t="shared" si="171"/>
        <v>0</v>
      </c>
      <c r="V363" s="225">
        <f t="shared" si="159"/>
        <v>0</v>
      </c>
      <c r="W363" s="172">
        <f t="shared" si="172"/>
        <v>0</v>
      </c>
      <c r="X363" s="172">
        <f t="shared" si="173"/>
        <v>0</v>
      </c>
      <c r="Y363" s="525">
        <f t="shared" si="174"/>
        <v>0</v>
      </c>
      <c r="Z363" s="524">
        <f t="shared" si="165"/>
        <v>0</v>
      </c>
      <c r="AA363" s="172">
        <f t="shared" si="175"/>
        <v>0</v>
      </c>
      <c r="AB363" s="172">
        <f t="shared" si="176"/>
        <v>0</v>
      </c>
      <c r="AC363" s="536">
        <f t="shared" si="177"/>
        <v>0</v>
      </c>
      <c r="AD363" s="535">
        <f t="shared" si="166"/>
        <v>0</v>
      </c>
    </row>
    <row r="364" spans="1:30" x14ac:dyDescent="0.2">
      <c r="A364" s="16">
        <f>+IF((G364+SUM(H364:K364))&gt;0,MAX(A$13:A363)+1,0)</f>
        <v>0</v>
      </c>
      <c r="B364" s="19"/>
      <c r="C364" s="17"/>
      <c r="D364" s="17"/>
      <c r="E364" s="17"/>
      <c r="F364" s="204">
        <f t="shared" si="162"/>
        <v>0</v>
      </c>
      <c r="G364" s="96">
        <f t="shared" si="163"/>
        <v>0</v>
      </c>
      <c r="H364" s="17"/>
      <c r="I364" s="17"/>
      <c r="J364" s="17"/>
      <c r="K364" s="17"/>
      <c r="L364" s="17"/>
      <c r="M364" s="17"/>
      <c r="N364" s="96">
        <f t="shared" si="164"/>
        <v>0</v>
      </c>
      <c r="O364" s="180"/>
      <c r="P364" s="189">
        <f t="shared" si="144"/>
        <v>0</v>
      </c>
      <c r="Q364" s="274">
        <f t="shared" si="167"/>
        <v>0</v>
      </c>
      <c r="R364" s="274">
        <f t="shared" si="168"/>
        <v>0</v>
      </c>
      <c r="S364" s="172">
        <f t="shared" si="169"/>
        <v>0</v>
      </c>
      <c r="T364" s="172">
        <f t="shared" si="170"/>
        <v>0</v>
      </c>
      <c r="U364" s="238">
        <f t="shared" si="171"/>
        <v>0</v>
      </c>
      <c r="V364" s="225">
        <f t="shared" si="159"/>
        <v>0</v>
      </c>
      <c r="W364" s="172">
        <f t="shared" si="172"/>
        <v>0</v>
      </c>
      <c r="X364" s="172">
        <f t="shared" si="173"/>
        <v>0</v>
      </c>
      <c r="Y364" s="525">
        <f t="shared" si="174"/>
        <v>0</v>
      </c>
      <c r="Z364" s="524">
        <f t="shared" si="165"/>
        <v>0</v>
      </c>
      <c r="AA364" s="172">
        <f t="shared" si="175"/>
        <v>0</v>
      </c>
      <c r="AB364" s="172">
        <f t="shared" si="176"/>
        <v>0</v>
      </c>
      <c r="AC364" s="536">
        <f t="shared" si="177"/>
        <v>0</v>
      </c>
      <c r="AD364" s="535">
        <f t="shared" si="166"/>
        <v>0</v>
      </c>
    </row>
    <row r="365" spans="1:30" x14ac:dyDescent="0.2">
      <c r="A365" s="16">
        <f>+IF((G365+SUM(H365:K365))&gt;0,MAX(A$13:A364)+1,0)</f>
        <v>0</v>
      </c>
      <c r="B365" s="19"/>
      <c r="C365" s="17"/>
      <c r="D365" s="17"/>
      <c r="E365" s="17"/>
      <c r="F365" s="204">
        <f t="shared" si="162"/>
        <v>0</v>
      </c>
      <c r="G365" s="96">
        <f t="shared" si="163"/>
        <v>0</v>
      </c>
      <c r="H365" s="17"/>
      <c r="I365" s="17"/>
      <c r="J365" s="17"/>
      <c r="K365" s="17"/>
      <c r="L365" s="17"/>
      <c r="M365" s="17"/>
      <c r="N365" s="96">
        <f t="shared" si="164"/>
        <v>0</v>
      </c>
      <c r="O365" s="180"/>
      <c r="P365" s="189">
        <f t="shared" si="144"/>
        <v>0</v>
      </c>
      <c r="Q365" s="274">
        <f t="shared" si="167"/>
        <v>0</v>
      </c>
      <c r="R365" s="274">
        <f t="shared" si="168"/>
        <v>0</v>
      </c>
      <c r="S365" s="172">
        <f t="shared" si="169"/>
        <v>0</v>
      </c>
      <c r="T365" s="172">
        <f t="shared" si="170"/>
        <v>0</v>
      </c>
      <c r="U365" s="238">
        <f t="shared" si="171"/>
        <v>0</v>
      </c>
      <c r="V365" s="225">
        <f t="shared" si="159"/>
        <v>0</v>
      </c>
      <c r="W365" s="172">
        <f t="shared" si="172"/>
        <v>0</v>
      </c>
      <c r="X365" s="172">
        <f t="shared" si="173"/>
        <v>0</v>
      </c>
      <c r="Y365" s="525">
        <f t="shared" si="174"/>
        <v>0</v>
      </c>
      <c r="Z365" s="524">
        <f t="shared" si="165"/>
        <v>0</v>
      </c>
      <c r="AA365" s="172">
        <f t="shared" si="175"/>
        <v>0</v>
      </c>
      <c r="AB365" s="172">
        <f t="shared" si="176"/>
        <v>0</v>
      </c>
      <c r="AC365" s="536">
        <f t="shared" si="177"/>
        <v>0</v>
      </c>
      <c r="AD365" s="535">
        <f t="shared" si="166"/>
        <v>0</v>
      </c>
    </row>
    <row r="366" spans="1:30" x14ac:dyDescent="0.2">
      <c r="A366" s="16">
        <f>+IF((G366+SUM(H366:K366))&gt;0,MAX(A$13:A365)+1,0)</f>
        <v>0</v>
      </c>
      <c r="B366" s="19"/>
      <c r="C366" s="17"/>
      <c r="D366" s="17"/>
      <c r="E366" s="17"/>
      <c r="F366" s="204">
        <f t="shared" si="162"/>
        <v>0</v>
      </c>
      <c r="G366" s="96">
        <f t="shared" si="163"/>
        <v>0</v>
      </c>
      <c r="H366" s="17"/>
      <c r="I366" s="17"/>
      <c r="J366" s="17"/>
      <c r="K366" s="17"/>
      <c r="L366" s="17"/>
      <c r="M366" s="17"/>
      <c r="N366" s="96">
        <f t="shared" si="164"/>
        <v>0</v>
      </c>
      <c r="O366" s="180"/>
      <c r="P366" s="189">
        <f t="shared" si="144"/>
        <v>0</v>
      </c>
      <c r="Q366" s="274">
        <f t="shared" si="167"/>
        <v>0</v>
      </c>
      <c r="R366" s="274">
        <f t="shared" si="168"/>
        <v>0</v>
      </c>
      <c r="S366" s="172">
        <f t="shared" si="169"/>
        <v>0</v>
      </c>
      <c r="T366" s="172">
        <f t="shared" si="170"/>
        <v>0</v>
      </c>
      <c r="U366" s="238">
        <f t="shared" si="171"/>
        <v>0</v>
      </c>
      <c r="V366" s="225">
        <f t="shared" si="159"/>
        <v>0</v>
      </c>
      <c r="W366" s="172">
        <f t="shared" si="172"/>
        <v>0</v>
      </c>
      <c r="X366" s="172">
        <f t="shared" si="173"/>
        <v>0</v>
      </c>
      <c r="Y366" s="525">
        <f t="shared" si="174"/>
        <v>0</v>
      </c>
      <c r="Z366" s="524">
        <f t="shared" si="165"/>
        <v>0</v>
      </c>
      <c r="AA366" s="172">
        <f t="shared" si="175"/>
        <v>0</v>
      </c>
      <c r="AB366" s="172">
        <f t="shared" si="176"/>
        <v>0</v>
      </c>
      <c r="AC366" s="536">
        <f t="shared" si="177"/>
        <v>0</v>
      </c>
      <c r="AD366" s="535">
        <f t="shared" si="166"/>
        <v>0</v>
      </c>
    </row>
    <row r="367" spans="1:30" x14ac:dyDescent="0.2">
      <c r="A367" s="16">
        <f>+IF((G367+SUM(H367:K367))&gt;0,MAX(A$13:A366)+1,0)</f>
        <v>0</v>
      </c>
      <c r="B367" s="19"/>
      <c r="C367" s="17"/>
      <c r="D367" s="17"/>
      <c r="E367" s="17"/>
      <c r="F367" s="204">
        <f t="shared" si="162"/>
        <v>0</v>
      </c>
      <c r="G367" s="96">
        <f t="shared" si="163"/>
        <v>0</v>
      </c>
      <c r="H367" s="17"/>
      <c r="I367" s="17"/>
      <c r="J367" s="17"/>
      <c r="K367" s="17"/>
      <c r="L367" s="17"/>
      <c r="M367" s="17"/>
      <c r="N367" s="96">
        <f t="shared" si="164"/>
        <v>0</v>
      </c>
      <c r="O367" s="180"/>
      <c r="P367" s="189">
        <f t="shared" si="144"/>
        <v>0</v>
      </c>
      <c r="Q367" s="274">
        <f t="shared" si="167"/>
        <v>0</v>
      </c>
      <c r="R367" s="274">
        <f t="shared" si="168"/>
        <v>0</v>
      </c>
      <c r="S367" s="172">
        <f t="shared" si="169"/>
        <v>0</v>
      </c>
      <c r="T367" s="172">
        <f t="shared" si="170"/>
        <v>0</v>
      </c>
      <c r="U367" s="238">
        <f t="shared" si="171"/>
        <v>0</v>
      </c>
      <c r="V367" s="225">
        <f t="shared" si="159"/>
        <v>0</v>
      </c>
      <c r="W367" s="172">
        <f t="shared" si="172"/>
        <v>0</v>
      </c>
      <c r="X367" s="172">
        <f t="shared" si="173"/>
        <v>0</v>
      </c>
      <c r="Y367" s="525">
        <f t="shared" si="174"/>
        <v>0</v>
      </c>
      <c r="Z367" s="524">
        <f t="shared" si="165"/>
        <v>0</v>
      </c>
      <c r="AA367" s="172">
        <f t="shared" si="175"/>
        <v>0</v>
      </c>
      <c r="AB367" s="172">
        <f t="shared" si="176"/>
        <v>0</v>
      </c>
      <c r="AC367" s="536">
        <f t="shared" si="177"/>
        <v>0</v>
      </c>
      <c r="AD367" s="535">
        <f t="shared" si="166"/>
        <v>0</v>
      </c>
    </row>
    <row r="368" spans="1:30" x14ac:dyDescent="0.2">
      <c r="A368" s="16">
        <f>+IF((G368+SUM(H368:K368))&gt;0,MAX(A$13:A367)+1,0)</f>
        <v>0</v>
      </c>
      <c r="B368" s="19"/>
      <c r="C368" s="17"/>
      <c r="D368" s="17"/>
      <c r="E368" s="17"/>
      <c r="F368" s="204">
        <f t="shared" si="162"/>
        <v>0</v>
      </c>
      <c r="G368" s="96">
        <f t="shared" si="163"/>
        <v>0</v>
      </c>
      <c r="H368" s="17"/>
      <c r="I368" s="17"/>
      <c r="J368" s="17"/>
      <c r="K368" s="17"/>
      <c r="L368" s="17"/>
      <c r="M368" s="17"/>
      <c r="N368" s="96">
        <f t="shared" si="164"/>
        <v>0</v>
      </c>
      <c r="O368" s="180"/>
      <c r="P368" s="189">
        <f t="shared" si="144"/>
        <v>0</v>
      </c>
      <c r="Q368" s="274">
        <f t="shared" si="167"/>
        <v>0</v>
      </c>
      <c r="R368" s="274">
        <f t="shared" si="168"/>
        <v>0</v>
      </c>
      <c r="S368" s="172">
        <f t="shared" si="169"/>
        <v>0</v>
      </c>
      <c r="T368" s="172">
        <f t="shared" si="170"/>
        <v>0</v>
      </c>
      <c r="U368" s="238">
        <f t="shared" si="171"/>
        <v>0</v>
      </c>
      <c r="V368" s="225">
        <f t="shared" si="159"/>
        <v>0</v>
      </c>
      <c r="W368" s="172">
        <f t="shared" si="172"/>
        <v>0</v>
      </c>
      <c r="X368" s="172">
        <f t="shared" si="173"/>
        <v>0</v>
      </c>
      <c r="Y368" s="525">
        <f t="shared" si="174"/>
        <v>0</v>
      </c>
      <c r="Z368" s="524">
        <f t="shared" si="165"/>
        <v>0</v>
      </c>
      <c r="AA368" s="172">
        <f t="shared" si="175"/>
        <v>0</v>
      </c>
      <c r="AB368" s="172">
        <f t="shared" si="176"/>
        <v>0</v>
      </c>
      <c r="AC368" s="536">
        <f t="shared" si="177"/>
        <v>0</v>
      </c>
      <c r="AD368" s="535">
        <f t="shared" si="166"/>
        <v>0</v>
      </c>
    </row>
    <row r="369" spans="1:30" x14ac:dyDescent="0.2">
      <c r="A369" s="16">
        <f>+IF((G369+SUM(H369:K369))&gt;0,MAX(A$13:A368)+1,0)</f>
        <v>0</v>
      </c>
      <c r="B369" s="19"/>
      <c r="C369" s="17"/>
      <c r="D369" s="17"/>
      <c r="E369" s="17"/>
      <c r="F369" s="204">
        <f t="shared" si="162"/>
        <v>0</v>
      </c>
      <c r="G369" s="96">
        <f t="shared" si="163"/>
        <v>0</v>
      </c>
      <c r="H369" s="17"/>
      <c r="I369" s="17"/>
      <c r="J369" s="17"/>
      <c r="K369" s="17"/>
      <c r="L369" s="17"/>
      <c r="M369" s="17"/>
      <c r="N369" s="96">
        <f t="shared" si="164"/>
        <v>0</v>
      </c>
      <c r="O369" s="180"/>
      <c r="P369" s="189">
        <f t="shared" si="144"/>
        <v>0</v>
      </c>
      <c r="Q369" s="274">
        <f t="shared" si="167"/>
        <v>0</v>
      </c>
      <c r="R369" s="274">
        <f t="shared" si="168"/>
        <v>0</v>
      </c>
      <c r="S369" s="172">
        <f t="shared" si="169"/>
        <v>0</v>
      </c>
      <c r="T369" s="172">
        <f t="shared" si="170"/>
        <v>0</v>
      </c>
      <c r="U369" s="238">
        <f t="shared" si="171"/>
        <v>0</v>
      </c>
      <c r="V369" s="225">
        <f t="shared" si="159"/>
        <v>0</v>
      </c>
      <c r="W369" s="172">
        <f t="shared" si="172"/>
        <v>0</v>
      </c>
      <c r="X369" s="172">
        <f t="shared" si="173"/>
        <v>0</v>
      </c>
      <c r="Y369" s="525">
        <f t="shared" si="174"/>
        <v>0</v>
      </c>
      <c r="Z369" s="524">
        <f t="shared" si="165"/>
        <v>0</v>
      </c>
      <c r="AA369" s="172">
        <f t="shared" si="175"/>
        <v>0</v>
      </c>
      <c r="AB369" s="172">
        <f t="shared" si="176"/>
        <v>0</v>
      </c>
      <c r="AC369" s="536">
        <f t="shared" si="177"/>
        <v>0</v>
      </c>
      <c r="AD369" s="535">
        <f t="shared" si="166"/>
        <v>0</v>
      </c>
    </row>
    <row r="370" spans="1:30" x14ac:dyDescent="0.2">
      <c r="A370" s="16">
        <f>+IF((G370+SUM(H370:K370))&gt;0,MAX(A$13:A369)+1,0)</f>
        <v>0</v>
      </c>
      <c r="B370" s="19"/>
      <c r="C370" s="17"/>
      <c r="D370" s="17"/>
      <c r="E370" s="17"/>
      <c r="F370" s="204">
        <f t="shared" si="162"/>
        <v>0</v>
      </c>
      <c r="G370" s="96">
        <f t="shared" si="163"/>
        <v>0</v>
      </c>
      <c r="H370" s="17"/>
      <c r="I370" s="17"/>
      <c r="J370" s="17"/>
      <c r="K370" s="17"/>
      <c r="L370" s="17"/>
      <c r="M370" s="17"/>
      <c r="N370" s="96">
        <f t="shared" si="164"/>
        <v>0</v>
      </c>
      <c r="O370" s="180"/>
      <c r="P370" s="189">
        <f t="shared" si="144"/>
        <v>0</v>
      </c>
      <c r="Q370" s="274">
        <f t="shared" si="167"/>
        <v>0</v>
      </c>
      <c r="R370" s="274">
        <f t="shared" si="168"/>
        <v>0</v>
      </c>
      <c r="S370" s="172">
        <f t="shared" si="169"/>
        <v>0</v>
      </c>
      <c r="T370" s="172">
        <f t="shared" si="170"/>
        <v>0</v>
      </c>
      <c r="U370" s="238">
        <f t="shared" si="171"/>
        <v>0</v>
      </c>
      <c r="V370" s="225">
        <f t="shared" si="159"/>
        <v>0</v>
      </c>
      <c r="W370" s="172">
        <f t="shared" si="172"/>
        <v>0</v>
      </c>
      <c r="X370" s="172">
        <f t="shared" si="173"/>
        <v>0</v>
      </c>
      <c r="Y370" s="525">
        <f t="shared" si="174"/>
        <v>0</v>
      </c>
      <c r="Z370" s="524">
        <f t="shared" si="165"/>
        <v>0</v>
      </c>
      <c r="AA370" s="172">
        <f t="shared" si="175"/>
        <v>0</v>
      </c>
      <c r="AB370" s="172">
        <f t="shared" si="176"/>
        <v>0</v>
      </c>
      <c r="AC370" s="536">
        <f t="shared" si="177"/>
        <v>0</v>
      </c>
      <c r="AD370" s="535">
        <f t="shared" si="166"/>
        <v>0</v>
      </c>
    </row>
    <row r="371" spans="1:30" x14ac:dyDescent="0.2">
      <c r="A371" s="16">
        <f>+IF((G371+SUM(H371:K371))&gt;0,MAX(A$13:A370)+1,0)</f>
        <v>0</v>
      </c>
      <c r="B371" s="19"/>
      <c r="C371" s="17"/>
      <c r="D371" s="17"/>
      <c r="E371" s="17"/>
      <c r="F371" s="204">
        <f t="shared" si="162"/>
        <v>0</v>
      </c>
      <c r="G371" s="96">
        <f t="shared" si="163"/>
        <v>0</v>
      </c>
      <c r="H371" s="17"/>
      <c r="I371" s="17"/>
      <c r="J371" s="17"/>
      <c r="K371" s="17"/>
      <c r="L371" s="17"/>
      <c r="M371" s="17"/>
      <c r="N371" s="96">
        <f t="shared" si="164"/>
        <v>0</v>
      </c>
      <c r="O371" s="180"/>
      <c r="P371" s="189">
        <f t="shared" si="144"/>
        <v>0</v>
      </c>
      <c r="Q371" s="274">
        <f t="shared" si="167"/>
        <v>0</v>
      </c>
      <c r="R371" s="274">
        <f t="shared" si="168"/>
        <v>0</v>
      </c>
      <c r="S371" s="172">
        <f t="shared" si="169"/>
        <v>0</v>
      </c>
      <c r="T371" s="172">
        <f t="shared" si="170"/>
        <v>0</v>
      </c>
      <c r="U371" s="238">
        <f t="shared" si="171"/>
        <v>0</v>
      </c>
      <c r="V371" s="225">
        <f t="shared" si="159"/>
        <v>0</v>
      </c>
      <c r="W371" s="172">
        <f t="shared" si="172"/>
        <v>0</v>
      </c>
      <c r="X371" s="172">
        <f t="shared" si="173"/>
        <v>0</v>
      </c>
      <c r="Y371" s="525">
        <f t="shared" si="174"/>
        <v>0</v>
      </c>
      <c r="Z371" s="524">
        <f t="shared" si="165"/>
        <v>0</v>
      </c>
      <c r="AA371" s="172">
        <f t="shared" si="175"/>
        <v>0</v>
      </c>
      <c r="AB371" s="172">
        <f t="shared" si="176"/>
        <v>0</v>
      </c>
      <c r="AC371" s="536">
        <f t="shared" si="177"/>
        <v>0</v>
      </c>
      <c r="AD371" s="535">
        <f t="shared" si="166"/>
        <v>0</v>
      </c>
    </row>
    <row r="372" spans="1:30" x14ac:dyDescent="0.2">
      <c r="A372" s="16">
        <f>+IF((G372+SUM(H372:K372))&gt;0,MAX(A$13:A371)+1,0)</f>
        <v>0</v>
      </c>
      <c r="B372" s="19"/>
      <c r="C372" s="17"/>
      <c r="D372" s="17"/>
      <c r="E372" s="17"/>
      <c r="F372" s="204">
        <f t="shared" si="162"/>
        <v>0</v>
      </c>
      <c r="G372" s="96">
        <f t="shared" si="163"/>
        <v>0</v>
      </c>
      <c r="H372" s="17"/>
      <c r="I372" s="17"/>
      <c r="J372" s="17"/>
      <c r="K372" s="17"/>
      <c r="L372" s="17"/>
      <c r="M372" s="17"/>
      <c r="N372" s="96">
        <f t="shared" si="164"/>
        <v>0</v>
      </c>
      <c r="O372" s="180"/>
      <c r="P372" s="189">
        <f t="shared" si="144"/>
        <v>0</v>
      </c>
      <c r="Q372" s="274">
        <f t="shared" si="167"/>
        <v>0</v>
      </c>
      <c r="R372" s="274">
        <f t="shared" si="168"/>
        <v>0</v>
      </c>
      <c r="S372" s="172">
        <f t="shared" si="169"/>
        <v>0</v>
      </c>
      <c r="T372" s="172">
        <f t="shared" si="170"/>
        <v>0</v>
      </c>
      <c r="U372" s="238">
        <f t="shared" si="171"/>
        <v>0</v>
      </c>
      <c r="V372" s="225">
        <f t="shared" si="159"/>
        <v>0</v>
      </c>
      <c r="W372" s="172">
        <f t="shared" si="172"/>
        <v>0</v>
      </c>
      <c r="X372" s="172">
        <f t="shared" si="173"/>
        <v>0</v>
      </c>
      <c r="Y372" s="525">
        <f t="shared" si="174"/>
        <v>0</v>
      </c>
      <c r="Z372" s="524">
        <f t="shared" si="165"/>
        <v>0</v>
      </c>
      <c r="AA372" s="172">
        <f t="shared" si="175"/>
        <v>0</v>
      </c>
      <c r="AB372" s="172">
        <f t="shared" si="176"/>
        <v>0</v>
      </c>
      <c r="AC372" s="536">
        <f t="shared" si="177"/>
        <v>0</v>
      </c>
      <c r="AD372" s="535">
        <f t="shared" si="166"/>
        <v>0</v>
      </c>
    </row>
    <row r="373" spans="1:30" x14ac:dyDescent="0.2">
      <c r="A373" s="16">
        <f>+IF((G373+SUM(H373:K373))&gt;0,MAX(A$13:A372)+1,0)</f>
        <v>0</v>
      </c>
      <c r="B373" s="19"/>
      <c r="C373" s="17"/>
      <c r="D373" s="17"/>
      <c r="E373" s="17"/>
      <c r="F373" s="204">
        <f t="shared" si="162"/>
        <v>0</v>
      </c>
      <c r="G373" s="96">
        <f t="shared" si="163"/>
        <v>0</v>
      </c>
      <c r="H373" s="17"/>
      <c r="I373" s="17"/>
      <c r="J373" s="17"/>
      <c r="K373" s="17"/>
      <c r="L373" s="17"/>
      <c r="M373" s="17"/>
      <c r="N373" s="96">
        <f t="shared" si="164"/>
        <v>0</v>
      </c>
      <c r="O373" s="180"/>
      <c r="P373" s="189">
        <f t="shared" si="144"/>
        <v>0</v>
      </c>
      <c r="Q373" s="274">
        <f t="shared" si="167"/>
        <v>0</v>
      </c>
      <c r="R373" s="274">
        <f t="shared" si="168"/>
        <v>0</v>
      </c>
      <c r="S373" s="172">
        <f t="shared" si="169"/>
        <v>0</v>
      </c>
      <c r="T373" s="172">
        <f t="shared" si="170"/>
        <v>0</v>
      </c>
      <c r="U373" s="238">
        <f t="shared" si="171"/>
        <v>0</v>
      </c>
      <c r="V373" s="225">
        <f t="shared" si="159"/>
        <v>0</v>
      </c>
      <c r="W373" s="172">
        <f t="shared" si="172"/>
        <v>0</v>
      </c>
      <c r="X373" s="172">
        <f t="shared" si="173"/>
        <v>0</v>
      </c>
      <c r="Y373" s="525">
        <f t="shared" si="174"/>
        <v>0</v>
      </c>
      <c r="Z373" s="524">
        <f t="shared" si="165"/>
        <v>0</v>
      </c>
      <c r="AA373" s="172">
        <f t="shared" si="175"/>
        <v>0</v>
      </c>
      <c r="AB373" s="172">
        <f t="shared" si="176"/>
        <v>0</v>
      </c>
      <c r="AC373" s="536">
        <f t="shared" si="177"/>
        <v>0</v>
      </c>
      <c r="AD373" s="535">
        <f t="shared" si="166"/>
        <v>0</v>
      </c>
    </row>
    <row r="374" spans="1:30" x14ac:dyDescent="0.2">
      <c r="A374" s="16">
        <f>+IF((G374+SUM(H374:K374))&gt;0,MAX(A$13:A373)+1,0)</f>
        <v>0</v>
      </c>
      <c r="B374" s="19"/>
      <c r="C374" s="17"/>
      <c r="D374" s="17"/>
      <c r="E374" s="17"/>
      <c r="F374" s="204">
        <f t="shared" si="162"/>
        <v>0</v>
      </c>
      <c r="G374" s="96">
        <f t="shared" si="163"/>
        <v>0</v>
      </c>
      <c r="H374" s="17"/>
      <c r="I374" s="17"/>
      <c r="J374" s="17"/>
      <c r="K374" s="17"/>
      <c r="L374" s="17"/>
      <c r="M374" s="17"/>
      <c r="N374" s="96">
        <f t="shared" si="164"/>
        <v>0</v>
      </c>
      <c r="O374" s="180"/>
      <c r="P374" s="189">
        <f t="shared" si="144"/>
        <v>0</v>
      </c>
      <c r="Q374" s="274">
        <f t="shared" si="167"/>
        <v>0</v>
      </c>
      <c r="R374" s="274">
        <f t="shared" si="168"/>
        <v>0</v>
      </c>
      <c r="S374" s="172">
        <f t="shared" si="169"/>
        <v>0</v>
      </c>
      <c r="T374" s="172">
        <f t="shared" si="170"/>
        <v>0</v>
      </c>
      <c r="U374" s="238">
        <f t="shared" si="171"/>
        <v>0</v>
      </c>
      <c r="V374" s="225">
        <f t="shared" si="159"/>
        <v>0</v>
      </c>
      <c r="W374" s="172">
        <f t="shared" si="172"/>
        <v>0</v>
      </c>
      <c r="X374" s="172">
        <f t="shared" si="173"/>
        <v>0</v>
      </c>
      <c r="Y374" s="525">
        <f t="shared" si="174"/>
        <v>0</v>
      </c>
      <c r="Z374" s="524">
        <f t="shared" si="165"/>
        <v>0</v>
      </c>
      <c r="AA374" s="172">
        <f t="shared" si="175"/>
        <v>0</v>
      </c>
      <c r="AB374" s="172">
        <f t="shared" si="176"/>
        <v>0</v>
      </c>
      <c r="AC374" s="536">
        <f t="shared" si="177"/>
        <v>0</v>
      </c>
      <c r="AD374" s="535">
        <f t="shared" si="166"/>
        <v>0</v>
      </c>
    </row>
    <row r="375" spans="1:30" x14ac:dyDescent="0.2">
      <c r="A375" s="16">
        <f>+IF((G375+SUM(H375:K375))&gt;0,MAX(A$13:A374)+1,0)</f>
        <v>0</v>
      </c>
      <c r="B375" s="19"/>
      <c r="C375" s="17"/>
      <c r="D375" s="17"/>
      <c r="E375" s="17"/>
      <c r="F375" s="204">
        <f t="shared" si="162"/>
        <v>0</v>
      </c>
      <c r="G375" s="96">
        <f t="shared" si="163"/>
        <v>0</v>
      </c>
      <c r="H375" s="17"/>
      <c r="I375" s="17"/>
      <c r="J375" s="17"/>
      <c r="K375" s="17"/>
      <c r="L375" s="17"/>
      <c r="M375" s="17"/>
      <c r="N375" s="96">
        <f t="shared" si="164"/>
        <v>0</v>
      </c>
      <c r="O375" s="180"/>
      <c r="P375" s="189">
        <f t="shared" si="144"/>
        <v>0</v>
      </c>
      <c r="Q375" s="274">
        <f t="shared" si="167"/>
        <v>0</v>
      </c>
      <c r="R375" s="274">
        <f t="shared" si="168"/>
        <v>0</v>
      </c>
      <c r="S375" s="172">
        <f t="shared" si="169"/>
        <v>0</v>
      </c>
      <c r="T375" s="172">
        <f t="shared" si="170"/>
        <v>0</v>
      </c>
      <c r="U375" s="238">
        <f t="shared" si="171"/>
        <v>0</v>
      </c>
      <c r="V375" s="225">
        <f t="shared" si="159"/>
        <v>0</v>
      </c>
      <c r="W375" s="172">
        <f t="shared" si="172"/>
        <v>0</v>
      </c>
      <c r="X375" s="172">
        <f t="shared" si="173"/>
        <v>0</v>
      </c>
      <c r="Y375" s="525">
        <f t="shared" si="174"/>
        <v>0</v>
      </c>
      <c r="Z375" s="524">
        <f t="shared" si="165"/>
        <v>0</v>
      </c>
      <c r="AA375" s="172">
        <f t="shared" si="175"/>
        <v>0</v>
      </c>
      <c r="AB375" s="172">
        <f t="shared" si="176"/>
        <v>0</v>
      </c>
      <c r="AC375" s="536">
        <f t="shared" si="177"/>
        <v>0</v>
      </c>
      <c r="AD375" s="535">
        <f t="shared" si="166"/>
        <v>0</v>
      </c>
    </row>
    <row r="376" spans="1:30" x14ac:dyDescent="0.2">
      <c r="A376" s="16">
        <f>+IF((G376+SUM(H376:K376))&gt;0,MAX(A$13:A375)+1,0)</f>
        <v>0</v>
      </c>
      <c r="B376" s="19"/>
      <c r="C376" s="17"/>
      <c r="D376" s="17"/>
      <c r="E376" s="17"/>
      <c r="F376" s="204">
        <f t="shared" si="162"/>
        <v>0</v>
      </c>
      <c r="G376" s="96">
        <f t="shared" si="163"/>
        <v>0</v>
      </c>
      <c r="H376" s="17"/>
      <c r="I376" s="17"/>
      <c r="J376" s="17"/>
      <c r="K376" s="17"/>
      <c r="L376" s="17"/>
      <c r="M376" s="17"/>
      <c r="N376" s="96">
        <f t="shared" si="164"/>
        <v>0</v>
      </c>
      <c r="O376" s="180"/>
      <c r="P376" s="189">
        <f t="shared" si="144"/>
        <v>0</v>
      </c>
      <c r="Q376" s="274">
        <f t="shared" si="167"/>
        <v>0</v>
      </c>
      <c r="R376" s="274">
        <f t="shared" si="168"/>
        <v>0</v>
      </c>
      <c r="S376" s="172">
        <f t="shared" si="169"/>
        <v>0</v>
      </c>
      <c r="T376" s="172">
        <f t="shared" si="170"/>
        <v>0</v>
      </c>
      <c r="U376" s="238">
        <f t="shared" si="171"/>
        <v>0</v>
      </c>
      <c r="V376" s="225">
        <f t="shared" si="159"/>
        <v>0</v>
      </c>
      <c r="W376" s="172">
        <f t="shared" si="172"/>
        <v>0</v>
      </c>
      <c r="X376" s="172">
        <f t="shared" si="173"/>
        <v>0</v>
      </c>
      <c r="Y376" s="525">
        <f t="shared" si="174"/>
        <v>0</v>
      </c>
      <c r="Z376" s="524">
        <f t="shared" si="165"/>
        <v>0</v>
      </c>
      <c r="AA376" s="172">
        <f t="shared" si="175"/>
        <v>0</v>
      </c>
      <c r="AB376" s="172">
        <f t="shared" si="176"/>
        <v>0</v>
      </c>
      <c r="AC376" s="536">
        <f t="shared" si="177"/>
        <v>0</v>
      </c>
      <c r="AD376" s="535">
        <f t="shared" si="166"/>
        <v>0</v>
      </c>
    </row>
    <row r="377" spans="1:30" x14ac:dyDescent="0.2">
      <c r="A377" s="16">
        <f>+IF((G377+SUM(H377:K377))&gt;0,MAX(A$13:A376)+1,0)</f>
        <v>0</v>
      </c>
      <c r="B377" s="19"/>
      <c r="C377" s="17"/>
      <c r="D377" s="17"/>
      <c r="E377" s="17"/>
      <c r="F377" s="204">
        <f t="shared" si="162"/>
        <v>0</v>
      </c>
      <c r="G377" s="96">
        <f t="shared" si="163"/>
        <v>0</v>
      </c>
      <c r="H377" s="17"/>
      <c r="I377" s="17"/>
      <c r="J377" s="17"/>
      <c r="K377" s="17"/>
      <c r="L377" s="17"/>
      <c r="M377" s="17"/>
      <c r="N377" s="96">
        <f t="shared" si="164"/>
        <v>0</v>
      </c>
      <c r="O377" s="180"/>
      <c r="P377" s="189">
        <f t="shared" ref="P377:P412" si="178">+N377*O377</f>
        <v>0</v>
      </c>
      <c r="Q377" s="274">
        <f t="shared" ref="Q377:Q412" si="179">+N377*(C377+H377-I377)</f>
        <v>0</v>
      </c>
      <c r="R377" s="274">
        <f t="shared" ref="R377:R412" si="180">+N377*D377+N377*E377*0.8+(J377-K377)*N377</f>
        <v>0</v>
      </c>
      <c r="S377" s="172">
        <f t="shared" ref="S377:S412" si="181">+P377*C377</f>
        <v>0</v>
      </c>
      <c r="T377" s="172">
        <f t="shared" ref="T377:T412" si="182">+P377*(D377+E377)</f>
        <v>0</v>
      </c>
      <c r="U377" s="238">
        <f t="shared" ref="U377:U408" si="183">(P377-$S$6)/$S$7*(C377+D377+E377)*$Y$8</f>
        <v>0</v>
      </c>
      <c r="V377" s="225">
        <f t="shared" si="159"/>
        <v>0</v>
      </c>
      <c r="W377" s="172">
        <f t="shared" ref="W377:W412" si="184">+P377*H377</f>
        <v>0</v>
      </c>
      <c r="X377" s="172">
        <f t="shared" ref="X377:X412" si="185">+P377*J377</f>
        <v>0</v>
      </c>
      <c r="Y377" s="525">
        <f t="shared" ref="Y377:Y412" si="186">+(P377-$S$6)/$S$7*(H377+J377)*$Y$8</f>
        <v>0</v>
      </c>
      <c r="Z377" s="524">
        <f t="shared" si="165"/>
        <v>0</v>
      </c>
      <c r="AA377" s="172">
        <f t="shared" ref="AA377:AA412" si="187">+P377*I377</f>
        <v>0</v>
      </c>
      <c r="AB377" s="172">
        <f t="shared" ref="AB377:AB412" si="188">+P377*K377</f>
        <v>0</v>
      </c>
      <c r="AC377" s="536">
        <f t="shared" ref="AC377:AC412" si="189">+(P377-$S$6)/$S$7*(I377+K377)*$Y$8</f>
        <v>0</v>
      </c>
      <c r="AD377" s="535">
        <f t="shared" si="166"/>
        <v>0</v>
      </c>
    </row>
    <row r="378" spans="1:30" x14ac:dyDescent="0.2">
      <c r="A378" s="16">
        <f>+IF((G378+SUM(H378:K378))&gt;0,MAX(A$13:A377)+1,0)</f>
        <v>0</v>
      </c>
      <c r="B378" s="19"/>
      <c r="C378" s="17"/>
      <c r="D378" s="17"/>
      <c r="E378" s="17"/>
      <c r="F378" s="204">
        <f t="shared" si="162"/>
        <v>0</v>
      </c>
      <c r="G378" s="96">
        <f t="shared" si="163"/>
        <v>0</v>
      </c>
      <c r="H378" s="17"/>
      <c r="I378" s="17"/>
      <c r="J378" s="17"/>
      <c r="K378" s="17"/>
      <c r="L378" s="17"/>
      <c r="M378" s="17"/>
      <c r="N378" s="96">
        <f t="shared" si="164"/>
        <v>0</v>
      </c>
      <c r="O378" s="180"/>
      <c r="P378" s="189">
        <f t="shared" si="178"/>
        <v>0</v>
      </c>
      <c r="Q378" s="274">
        <f t="shared" si="179"/>
        <v>0</v>
      </c>
      <c r="R378" s="274">
        <f t="shared" si="180"/>
        <v>0</v>
      </c>
      <c r="S378" s="172">
        <f t="shared" si="181"/>
        <v>0</v>
      </c>
      <c r="T378" s="172">
        <f t="shared" si="182"/>
        <v>0</v>
      </c>
      <c r="U378" s="238">
        <f t="shared" si="183"/>
        <v>0</v>
      </c>
      <c r="V378" s="225">
        <f t="shared" ref="V378:V441" si="190">+U378*V$9</f>
        <v>0</v>
      </c>
      <c r="W378" s="172">
        <f t="shared" si="184"/>
        <v>0</v>
      </c>
      <c r="X378" s="172">
        <f t="shared" si="185"/>
        <v>0</v>
      </c>
      <c r="Y378" s="525">
        <f t="shared" si="186"/>
        <v>0</v>
      </c>
      <c r="Z378" s="524">
        <f t="shared" si="165"/>
        <v>0</v>
      </c>
      <c r="AA378" s="172">
        <f t="shared" si="187"/>
        <v>0</v>
      </c>
      <c r="AB378" s="172">
        <f t="shared" si="188"/>
        <v>0</v>
      </c>
      <c r="AC378" s="536">
        <f t="shared" si="189"/>
        <v>0</v>
      </c>
      <c r="AD378" s="535">
        <f t="shared" si="166"/>
        <v>0</v>
      </c>
    </row>
    <row r="379" spans="1:30" x14ac:dyDescent="0.2">
      <c r="A379" s="16">
        <f>+IF((G379+SUM(H379:K379))&gt;0,MAX(A$13:A378)+1,0)</f>
        <v>0</v>
      </c>
      <c r="B379" s="19"/>
      <c r="C379" s="17"/>
      <c r="D379" s="17"/>
      <c r="E379" s="17"/>
      <c r="F379" s="204">
        <f t="shared" si="162"/>
        <v>0</v>
      </c>
      <c r="G379" s="96">
        <f t="shared" si="163"/>
        <v>0</v>
      </c>
      <c r="H379" s="17"/>
      <c r="I379" s="17"/>
      <c r="J379" s="17"/>
      <c r="K379" s="17"/>
      <c r="L379" s="17"/>
      <c r="M379" s="17"/>
      <c r="N379" s="96">
        <f t="shared" si="164"/>
        <v>0</v>
      </c>
      <c r="O379" s="180"/>
      <c r="P379" s="189">
        <f t="shared" si="178"/>
        <v>0</v>
      </c>
      <c r="Q379" s="274">
        <f t="shared" si="179"/>
        <v>0</v>
      </c>
      <c r="R379" s="274">
        <f t="shared" si="180"/>
        <v>0</v>
      </c>
      <c r="S379" s="172">
        <f t="shared" si="181"/>
        <v>0</v>
      </c>
      <c r="T379" s="172">
        <f t="shared" si="182"/>
        <v>0</v>
      </c>
      <c r="U379" s="238">
        <f t="shared" si="183"/>
        <v>0</v>
      </c>
      <c r="V379" s="225">
        <f t="shared" si="190"/>
        <v>0</v>
      </c>
      <c r="W379" s="172">
        <f t="shared" si="184"/>
        <v>0</v>
      </c>
      <c r="X379" s="172">
        <f t="shared" si="185"/>
        <v>0</v>
      </c>
      <c r="Y379" s="525">
        <f t="shared" si="186"/>
        <v>0</v>
      </c>
      <c r="Z379" s="524">
        <f t="shared" si="165"/>
        <v>0</v>
      </c>
      <c r="AA379" s="172">
        <f t="shared" si="187"/>
        <v>0</v>
      </c>
      <c r="AB379" s="172">
        <f t="shared" si="188"/>
        <v>0</v>
      </c>
      <c r="AC379" s="536">
        <f t="shared" si="189"/>
        <v>0</v>
      </c>
      <c r="AD379" s="535">
        <f t="shared" si="166"/>
        <v>0</v>
      </c>
    </row>
    <row r="380" spans="1:30" x14ac:dyDescent="0.2">
      <c r="A380" s="16">
        <f>+IF((G380+SUM(H380:K380))&gt;0,MAX(A$13:A379)+1,0)</f>
        <v>0</v>
      </c>
      <c r="B380" s="19"/>
      <c r="C380" s="17"/>
      <c r="D380" s="17"/>
      <c r="E380" s="17"/>
      <c r="F380" s="204">
        <f t="shared" si="162"/>
        <v>0</v>
      </c>
      <c r="G380" s="96">
        <f t="shared" si="163"/>
        <v>0</v>
      </c>
      <c r="H380" s="17"/>
      <c r="I380" s="17"/>
      <c r="J380" s="17"/>
      <c r="K380" s="17"/>
      <c r="L380" s="17"/>
      <c r="M380" s="17"/>
      <c r="N380" s="96">
        <f t="shared" si="164"/>
        <v>0</v>
      </c>
      <c r="O380" s="180"/>
      <c r="P380" s="189">
        <f t="shared" si="178"/>
        <v>0</v>
      </c>
      <c r="Q380" s="274">
        <f t="shared" si="179"/>
        <v>0</v>
      </c>
      <c r="R380" s="274">
        <f t="shared" si="180"/>
        <v>0</v>
      </c>
      <c r="S380" s="172">
        <f t="shared" si="181"/>
        <v>0</v>
      </c>
      <c r="T380" s="172">
        <f t="shared" si="182"/>
        <v>0</v>
      </c>
      <c r="U380" s="238">
        <f t="shared" si="183"/>
        <v>0</v>
      </c>
      <c r="V380" s="225">
        <f t="shared" si="190"/>
        <v>0</v>
      </c>
      <c r="W380" s="172">
        <f t="shared" si="184"/>
        <v>0</v>
      </c>
      <c r="X380" s="172">
        <f t="shared" si="185"/>
        <v>0</v>
      </c>
      <c r="Y380" s="525">
        <f t="shared" si="186"/>
        <v>0</v>
      </c>
      <c r="Z380" s="524">
        <f t="shared" si="165"/>
        <v>0</v>
      </c>
      <c r="AA380" s="172">
        <f t="shared" si="187"/>
        <v>0</v>
      </c>
      <c r="AB380" s="172">
        <f t="shared" si="188"/>
        <v>0</v>
      </c>
      <c r="AC380" s="536">
        <f t="shared" si="189"/>
        <v>0</v>
      </c>
      <c r="AD380" s="535">
        <f t="shared" si="166"/>
        <v>0</v>
      </c>
    </row>
    <row r="381" spans="1:30" x14ac:dyDescent="0.2">
      <c r="A381" s="16">
        <f>+IF((G381+SUM(H381:K381))&gt;0,MAX(A$13:A380)+1,0)</f>
        <v>0</v>
      </c>
      <c r="B381" s="19"/>
      <c r="C381" s="17"/>
      <c r="D381" s="17"/>
      <c r="E381" s="17"/>
      <c r="F381" s="204">
        <f t="shared" si="162"/>
        <v>0</v>
      </c>
      <c r="G381" s="96">
        <f t="shared" si="163"/>
        <v>0</v>
      </c>
      <c r="H381" s="17"/>
      <c r="I381" s="17"/>
      <c r="J381" s="17"/>
      <c r="K381" s="17"/>
      <c r="L381" s="17"/>
      <c r="M381" s="17"/>
      <c r="N381" s="96">
        <f t="shared" si="164"/>
        <v>0</v>
      </c>
      <c r="O381" s="180"/>
      <c r="P381" s="189">
        <f t="shared" si="178"/>
        <v>0</v>
      </c>
      <c r="Q381" s="274">
        <f t="shared" si="179"/>
        <v>0</v>
      </c>
      <c r="R381" s="274">
        <f t="shared" si="180"/>
        <v>0</v>
      </c>
      <c r="S381" s="172">
        <f t="shared" si="181"/>
        <v>0</v>
      </c>
      <c r="T381" s="172">
        <f t="shared" si="182"/>
        <v>0</v>
      </c>
      <c r="U381" s="238">
        <f t="shared" si="183"/>
        <v>0</v>
      </c>
      <c r="V381" s="225">
        <f t="shared" si="190"/>
        <v>0</v>
      </c>
      <c r="W381" s="172">
        <f t="shared" si="184"/>
        <v>0</v>
      </c>
      <c r="X381" s="172">
        <f t="shared" si="185"/>
        <v>0</v>
      </c>
      <c r="Y381" s="525">
        <f t="shared" si="186"/>
        <v>0</v>
      </c>
      <c r="Z381" s="524">
        <f t="shared" si="165"/>
        <v>0</v>
      </c>
      <c r="AA381" s="172">
        <f t="shared" si="187"/>
        <v>0</v>
      </c>
      <c r="AB381" s="172">
        <f t="shared" si="188"/>
        <v>0</v>
      </c>
      <c r="AC381" s="536">
        <f t="shared" si="189"/>
        <v>0</v>
      </c>
      <c r="AD381" s="535">
        <f t="shared" si="166"/>
        <v>0</v>
      </c>
    </row>
    <row r="382" spans="1:30" x14ac:dyDescent="0.2">
      <c r="A382" s="16">
        <f>+IF((G382+SUM(H382:K382))&gt;0,MAX(A$13:A381)+1,0)</f>
        <v>0</v>
      </c>
      <c r="B382" s="19"/>
      <c r="C382" s="17"/>
      <c r="D382" s="17"/>
      <c r="E382" s="17"/>
      <c r="F382" s="204">
        <f t="shared" si="162"/>
        <v>0</v>
      </c>
      <c r="G382" s="96">
        <f t="shared" si="163"/>
        <v>0</v>
      </c>
      <c r="H382" s="17"/>
      <c r="I382" s="17"/>
      <c r="J382" s="17"/>
      <c r="K382" s="17"/>
      <c r="L382" s="17"/>
      <c r="M382" s="17"/>
      <c r="N382" s="96">
        <f t="shared" si="164"/>
        <v>0</v>
      </c>
      <c r="O382" s="180"/>
      <c r="P382" s="189">
        <f t="shared" si="178"/>
        <v>0</v>
      </c>
      <c r="Q382" s="274">
        <f t="shared" si="179"/>
        <v>0</v>
      </c>
      <c r="R382" s="274">
        <f t="shared" si="180"/>
        <v>0</v>
      </c>
      <c r="S382" s="172">
        <f t="shared" si="181"/>
        <v>0</v>
      </c>
      <c r="T382" s="172">
        <f t="shared" si="182"/>
        <v>0</v>
      </c>
      <c r="U382" s="238">
        <f t="shared" si="183"/>
        <v>0</v>
      </c>
      <c r="V382" s="225">
        <f t="shared" si="190"/>
        <v>0</v>
      </c>
      <c r="W382" s="172">
        <f t="shared" si="184"/>
        <v>0</v>
      </c>
      <c r="X382" s="172">
        <f t="shared" si="185"/>
        <v>0</v>
      </c>
      <c r="Y382" s="525">
        <f t="shared" si="186"/>
        <v>0</v>
      </c>
      <c r="Z382" s="524">
        <f t="shared" si="165"/>
        <v>0</v>
      </c>
      <c r="AA382" s="172">
        <f t="shared" si="187"/>
        <v>0</v>
      </c>
      <c r="AB382" s="172">
        <f t="shared" si="188"/>
        <v>0</v>
      </c>
      <c r="AC382" s="536">
        <f t="shared" si="189"/>
        <v>0</v>
      </c>
      <c r="AD382" s="535">
        <f t="shared" si="166"/>
        <v>0</v>
      </c>
    </row>
    <row r="383" spans="1:30" x14ac:dyDescent="0.2">
      <c r="A383" s="16">
        <f>+IF((G383+SUM(H383:K383))&gt;0,MAX(A$13:A382)+1,0)</f>
        <v>0</v>
      </c>
      <c r="B383" s="19"/>
      <c r="C383" s="17"/>
      <c r="D383" s="17"/>
      <c r="E383" s="17"/>
      <c r="F383" s="204">
        <f t="shared" si="162"/>
        <v>0</v>
      </c>
      <c r="G383" s="96">
        <f t="shared" si="163"/>
        <v>0</v>
      </c>
      <c r="H383" s="17"/>
      <c r="I383" s="17"/>
      <c r="J383" s="17"/>
      <c r="K383" s="17"/>
      <c r="L383" s="17"/>
      <c r="M383" s="17"/>
      <c r="N383" s="96">
        <f t="shared" si="164"/>
        <v>0</v>
      </c>
      <c r="O383" s="180"/>
      <c r="P383" s="189">
        <f t="shared" si="178"/>
        <v>0</v>
      </c>
      <c r="Q383" s="274">
        <f t="shared" si="179"/>
        <v>0</v>
      </c>
      <c r="R383" s="274">
        <f t="shared" si="180"/>
        <v>0</v>
      </c>
      <c r="S383" s="172">
        <f t="shared" si="181"/>
        <v>0</v>
      </c>
      <c r="T383" s="172">
        <f t="shared" si="182"/>
        <v>0</v>
      </c>
      <c r="U383" s="238">
        <f t="shared" si="183"/>
        <v>0</v>
      </c>
      <c r="V383" s="225">
        <f t="shared" si="190"/>
        <v>0</v>
      </c>
      <c r="W383" s="172">
        <f t="shared" si="184"/>
        <v>0</v>
      </c>
      <c r="X383" s="172">
        <f t="shared" si="185"/>
        <v>0</v>
      </c>
      <c r="Y383" s="525">
        <f t="shared" si="186"/>
        <v>0</v>
      </c>
      <c r="Z383" s="524">
        <f t="shared" si="165"/>
        <v>0</v>
      </c>
      <c r="AA383" s="172">
        <f t="shared" si="187"/>
        <v>0</v>
      </c>
      <c r="AB383" s="172">
        <f t="shared" si="188"/>
        <v>0</v>
      </c>
      <c r="AC383" s="536">
        <f t="shared" si="189"/>
        <v>0</v>
      </c>
      <c r="AD383" s="535">
        <f t="shared" si="166"/>
        <v>0</v>
      </c>
    </row>
    <row r="384" spans="1:30" x14ac:dyDescent="0.2">
      <c r="A384" s="16">
        <f>+IF((G384+SUM(H384:K384))&gt;0,MAX(A$13:A383)+1,0)</f>
        <v>0</v>
      </c>
      <c r="B384" s="19"/>
      <c r="C384" s="17"/>
      <c r="D384" s="17"/>
      <c r="E384" s="17"/>
      <c r="F384" s="204">
        <f t="shared" si="162"/>
        <v>0</v>
      </c>
      <c r="G384" s="96">
        <f t="shared" si="163"/>
        <v>0</v>
      </c>
      <c r="H384" s="17"/>
      <c r="I384" s="17"/>
      <c r="J384" s="17"/>
      <c r="K384" s="17"/>
      <c r="L384" s="17"/>
      <c r="M384" s="17"/>
      <c r="N384" s="96">
        <f t="shared" si="164"/>
        <v>0</v>
      </c>
      <c r="O384" s="180"/>
      <c r="P384" s="189">
        <f t="shared" si="178"/>
        <v>0</v>
      </c>
      <c r="Q384" s="274">
        <f t="shared" si="179"/>
        <v>0</v>
      </c>
      <c r="R384" s="274">
        <f t="shared" si="180"/>
        <v>0</v>
      </c>
      <c r="S384" s="172">
        <f t="shared" si="181"/>
        <v>0</v>
      </c>
      <c r="T384" s="172">
        <f t="shared" si="182"/>
        <v>0</v>
      </c>
      <c r="U384" s="238">
        <f t="shared" si="183"/>
        <v>0</v>
      </c>
      <c r="V384" s="225">
        <f t="shared" si="190"/>
        <v>0</v>
      </c>
      <c r="W384" s="172">
        <f t="shared" si="184"/>
        <v>0</v>
      </c>
      <c r="X384" s="172">
        <f t="shared" si="185"/>
        <v>0</v>
      </c>
      <c r="Y384" s="525">
        <f t="shared" si="186"/>
        <v>0</v>
      </c>
      <c r="Z384" s="524">
        <f t="shared" si="165"/>
        <v>0</v>
      </c>
      <c r="AA384" s="172">
        <f t="shared" si="187"/>
        <v>0</v>
      </c>
      <c r="AB384" s="172">
        <f t="shared" si="188"/>
        <v>0</v>
      </c>
      <c r="AC384" s="536">
        <f t="shared" si="189"/>
        <v>0</v>
      </c>
      <c r="AD384" s="535">
        <f t="shared" si="166"/>
        <v>0</v>
      </c>
    </row>
    <row r="385" spans="1:30" x14ac:dyDescent="0.2">
      <c r="A385" s="16">
        <f>+IF((G385+SUM(H385:K385))&gt;0,MAX(A$13:A384)+1,0)</f>
        <v>0</v>
      </c>
      <c r="B385" s="19"/>
      <c r="C385" s="17"/>
      <c r="D385" s="17"/>
      <c r="E385" s="17"/>
      <c r="F385" s="204">
        <f t="shared" si="162"/>
        <v>0</v>
      </c>
      <c r="G385" s="96">
        <f t="shared" si="163"/>
        <v>0</v>
      </c>
      <c r="H385" s="17"/>
      <c r="I385" s="17"/>
      <c r="J385" s="17"/>
      <c r="K385" s="17"/>
      <c r="L385" s="17"/>
      <c r="M385" s="17"/>
      <c r="N385" s="96">
        <f t="shared" si="164"/>
        <v>0</v>
      </c>
      <c r="O385" s="180"/>
      <c r="P385" s="189">
        <f t="shared" si="178"/>
        <v>0</v>
      </c>
      <c r="Q385" s="274">
        <f t="shared" si="179"/>
        <v>0</v>
      </c>
      <c r="R385" s="274">
        <f t="shared" si="180"/>
        <v>0</v>
      </c>
      <c r="S385" s="172">
        <f t="shared" si="181"/>
        <v>0</v>
      </c>
      <c r="T385" s="172">
        <f t="shared" si="182"/>
        <v>0</v>
      </c>
      <c r="U385" s="238">
        <f t="shared" si="183"/>
        <v>0</v>
      </c>
      <c r="V385" s="225">
        <f t="shared" si="190"/>
        <v>0</v>
      </c>
      <c r="W385" s="172">
        <f t="shared" si="184"/>
        <v>0</v>
      </c>
      <c r="X385" s="172">
        <f t="shared" si="185"/>
        <v>0</v>
      </c>
      <c r="Y385" s="525">
        <f t="shared" si="186"/>
        <v>0</v>
      </c>
      <c r="Z385" s="524">
        <f t="shared" si="165"/>
        <v>0</v>
      </c>
      <c r="AA385" s="172">
        <f t="shared" si="187"/>
        <v>0</v>
      </c>
      <c r="AB385" s="172">
        <f t="shared" si="188"/>
        <v>0</v>
      </c>
      <c r="AC385" s="536">
        <f t="shared" si="189"/>
        <v>0</v>
      </c>
      <c r="AD385" s="535">
        <f t="shared" si="166"/>
        <v>0</v>
      </c>
    </row>
    <row r="386" spans="1:30" x14ac:dyDescent="0.2">
      <c r="A386" s="16">
        <f>+IF((G386+SUM(H386:K386))&gt;0,MAX(A$13:A385)+1,0)</f>
        <v>0</v>
      </c>
      <c r="B386" s="19"/>
      <c r="C386" s="17"/>
      <c r="D386" s="17"/>
      <c r="E386" s="17"/>
      <c r="F386" s="204">
        <f t="shared" si="162"/>
        <v>0</v>
      </c>
      <c r="G386" s="96">
        <f t="shared" si="163"/>
        <v>0</v>
      </c>
      <c r="H386" s="17"/>
      <c r="I386" s="17"/>
      <c r="J386" s="17"/>
      <c r="K386" s="17"/>
      <c r="L386" s="17"/>
      <c r="M386" s="17"/>
      <c r="N386" s="96">
        <f t="shared" si="164"/>
        <v>0</v>
      </c>
      <c r="O386" s="180"/>
      <c r="P386" s="189">
        <f t="shared" si="178"/>
        <v>0</v>
      </c>
      <c r="Q386" s="274">
        <f t="shared" si="179"/>
        <v>0</v>
      </c>
      <c r="R386" s="274">
        <f t="shared" si="180"/>
        <v>0</v>
      </c>
      <c r="S386" s="172">
        <f t="shared" si="181"/>
        <v>0</v>
      </c>
      <c r="T386" s="172">
        <f t="shared" si="182"/>
        <v>0</v>
      </c>
      <c r="U386" s="238">
        <f t="shared" si="183"/>
        <v>0</v>
      </c>
      <c r="V386" s="225">
        <f t="shared" si="190"/>
        <v>0</v>
      </c>
      <c r="W386" s="172">
        <f t="shared" si="184"/>
        <v>0</v>
      </c>
      <c r="X386" s="172">
        <f t="shared" si="185"/>
        <v>0</v>
      </c>
      <c r="Y386" s="525">
        <f t="shared" si="186"/>
        <v>0</v>
      </c>
      <c r="Z386" s="524">
        <f t="shared" si="165"/>
        <v>0</v>
      </c>
      <c r="AA386" s="172">
        <f t="shared" si="187"/>
        <v>0</v>
      </c>
      <c r="AB386" s="172">
        <f t="shared" si="188"/>
        <v>0</v>
      </c>
      <c r="AC386" s="536">
        <f t="shared" si="189"/>
        <v>0</v>
      </c>
      <c r="AD386" s="535">
        <f t="shared" si="166"/>
        <v>0</v>
      </c>
    </row>
    <row r="387" spans="1:30" x14ac:dyDescent="0.2">
      <c r="A387" s="16">
        <f>+IF((G387+SUM(H387:K387))&gt;0,MAX(A$13:A386)+1,0)</f>
        <v>0</v>
      </c>
      <c r="B387" s="19"/>
      <c r="C387" s="17"/>
      <c r="D387" s="17"/>
      <c r="E387" s="17"/>
      <c r="F387" s="204">
        <f t="shared" si="162"/>
        <v>0</v>
      </c>
      <c r="G387" s="96">
        <f t="shared" si="163"/>
        <v>0</v>
      </c>
      <c r="H387" s="17"/>
      <c r="I387" s="17"/>
      <c r="J387" s="17"/>
      <c r="K387" s="17"/>
      <c r="L387" s="17"/>
      <c r="M387" s="17"/>
      <c r="N387" s="96">
        <f t="shared" si="164"/>
        <v>0</v>
      </c>
      <c r="O387" s="180"/>
      <c r="P387" s="189">
        <f t="shared" si="178"/>
        <v>0</v>
      </c>
      <c r="Q387" s="274">
        <f t="shared" si="179"/>
        <v>0</v>
      </c>
      <c r="R387" s="274">
        <f t="shared" si="180"/>
        <v>0</v>
      </c>
      <c r="S387" s="172">
        <f t="shared" si="181"/>
        <v>0</v>
      </c>
      <c r="T387" s="172">
        <f t="shared" si="182"/>
        <v>0</v>
      </c>
      <c r="U387" s="238">
        <f t="shared" si="183"/>
        <v>0</v>
      </c>
      <c r="V387" s="225">
        <f t="shared" si="190"/>
        <v>0</v>
      </c>
      <c r="W387" s="172">
        <f t="shared" si="184"/>
        <v>0</v>
      </c>
      <c r="X387" s="172">
        <f t="shared" si="185"/>
        <v>0</v>
      </c>
      <c r="Y387" s="525">
        <f t="shared" si="186"/>
        <v>0</v>
      </c>
      <c r="Z387" s="524">
        <f t="shared" si="165"/>
        <v>0</v>
      </c>
      <c r="AA387" s="172">
        <f t="shared" si="187"/>
        <v>0</v>
      </c>
      <c r="AB387" s="172">
        <f t="shared" si="188"/>
        <v>0</v>
      </c>
      <c r="AC387" s="536">
        <f t="shared" si="189"/>
        <v>0</v>
      </c>
      <c r="AD387" s="535">
        <f t="shared" si="166"/>
        <v>0</v>
      </c>
    </row>
    <row r="388" spans="1:30" x14ac:dyDescent="0.2">
      <c r="A388" s="16">
        <f>+IF((G388+SUM(H388:K388))&gt;0,MAX(A$13:A387)+1,0)</f>
        <v>0</v>
      </c>
      <c r="B388" s="19"/>
      <c r="C388" s="17"/>
      <c r="D388" s="17"/>
      <c r="E388" s="17"/>
      <c r="F388" s="204">
        <f t="shared" ref="F388:F412" si="191">+E388+D388</f>
        <v>0</v>
      </c>
      <c r="G388" s="96">
        <f t="shared" ref="G388:G412" si="192">SUM(C388:E388)</f>
        <v>0</v>
      </c>
      <c r="H388" s="17"/>
      <c r="I388" s="17"/>
      <c r="J388" s="17"/>
      <c r="K388" s="17"/>
      <c r="L388" s="17"/>
      <c r="M388" s="17"/>
      <c r="N388" s="96">
        <f t="shared" ref="N388:N412" si="193">+M388+L388</f>
        <v>0</v>
      </c>
      <c r="O388" s="180"/>
      <c r="P388" s="189">
        <f t="shared" si="178"/>
        <v>0</v>
      </c>
      <c r="Q388" s="274">
        <f t="shared" si="179"/>
        <v>0</v>
      </c>
      <c r="R388" s="274">
        <f t="shared" si="180"/>
        <v>0</v>
      </c>
      <c r="S388" s="172">
        <f t="shared" si="181"/>
        <v>0</v>
      </c>
      <c r="T388" s="172">
        <f t="shared" si="182"/>
        <v>0</v>
      </c>
      <c r="U388" s="238">
        <f t="shared" si="183"/>
        <v>0</v>
      </c>
      <c r="V388" s="225">
        <f t="shared" si="190"/>
        <v>0</v>
      </c>
      <c r="W388" s="172">
        <f t="shared" si="184"/>
        <v>0</v>
      </c>
      <c r="X388" s="172">
        <f t="shared" si="185"/>
        <v>0</v>
      </c>
      <c r="Y388" s="525">
        <f t="shared" si="186"/>
        <v>0</v>
      </c>
      <c r="Z388" s="524">
        <f t="shared" ref="Z388:Z412" si="194">+Y388*Z$9</f>
        <v>0</v>
      </c>
      <c r="AA388" s="172">
        <f t="shared" si="187"/>
        <v>0</v>
      </c>
      <c r="AB388" s="172">
        <f t="shared" si="188"/>
        <v>0</v>
      </c>
      <c r="AC388" s="536">
        <f t="shared" si="189"/>
        <v>0</v>
      </c>
      <c r="AD388" s="535">
        <f t="shared" ref="AD388:AD412" si="195">+AC388*AD$9</f>
        <v>0</v>
      </c>
    </row>
    <row r="389" spans="1:30" x14ac:dyDescent="0.2">
      <c r="A389" s="16">
        <f>+IF((G389+SUM(H389:K389))&gt;0,MAX(A$13:A388)+1,0)</f>
        <v>0</v>
      </c>
      <c r="B389" s="19"/>
      <c r="C389" s="17"/>
      <c r="D389" s="17"/>
      <c r="E389" s="17"/>
      <c r="F389" s="204">
        <f t="shared" si="191"/>
        <v>0</v>
      </c>
      <c r="G389" s="96">
        <f t="shared" si="192"/>
        <v>0</v>
      </c>
      <c r="H389" s="17"/>
      <c r="I389" s="17"/>
      <c r="J389" s="17"/>
      <c r="K389" s="17"/>
      <c r="L389" s="17"/>
      <c r="M389" s="17"/>
      <c r="N389" s="96">
        <f t="shared" si="193"/>
        <v>0</v>
      </c>
      <c r="O389" s="180"/>
      <c r="P389" s="189">
        <f t="shared" si="178"/>
        <v>0</v>
      </c>
      <c r="Q389" s="274">
        <f t="shared" si="179"/>
        <v>0</v>
      </c>
      <c r="R389" s="274">
        <f t="shared" si="180"/>
        <v>0</v>
      </c>
      <c r="S389" s="172">
        <f t="shared" si="181"/>
        <v>0</v>
      </c>
      <c r="T389" s="172">
        <f t="shared" si="182"/>
        <v>0</v>
      </c>
      <c r="U389" s="238">
        <f t="shared" si="183"/>
        <v>0</v>
      </c>
      <c r="V389" s="225">
        <f t="shared" si="190"/>
        <v>0</v>
      </c>
      <c r="W389" s="172">
        <f t="shared" si="184"/>
        <v>0</v>
      </c>
      <c r="X389" s="172">
        <f t="shared" si="185"/>
        <v>0</v>
      </c>
      <c r="Y389" s="525">
        <f t="shared" si="186"/>
        <v>0</v>
      </c>
      <c r="Z389" s="524">
        <f t="shared" si="194"/>
        <v>0</v>
      </c>
      <c r="AA389" s="172">
        <f t="shared" si="187"/>
        <v>0</v>
      </c>
      <c r="AB389" s="172">
        <f t="shared" si="188"/>
        <v>0</v>
      </c>
      <c r="AC389" s="536">
        <f t="shared" si="189"/>
        <v>0</v>
      </c>
      <c r="AD389" s="535">
        <f t="shared" si="195"/>
        <v>0</v>
      </c>
    </row>
    <row r="390" spans="1:30" x14ac:dyDescent="0.2">
      <c r="A390" s="16">
        <f>+IF((G390+SUM(H390:K390))&gt;0,MAX(A$13:A389)+1,0)</f>
        <v>0</v>
      </c>
      <c r="B390" s="19"/>
      <c r="C390" s="17"/>
      <c r="D390" s="17"/>
      <c r="E390" s="17"/>
      <c r="F390" s="204">
        <f t="shared" si="191"/>
        <v>0</v>
      </c>
      <c r="G390" s="96">
        <f t="shared" si="192"/>
        <v>0</v>
      </c>
      <c r="H390" s="17"/>
      <c r="I390" s="17"/>
      <c r="J390" s="17"/>
      <c r="K390" s="17"/>
      <c r="L390" s="17"/>
      <c r="M390" s="17"/>
      <c r="N390" s="96">
        <f t="shared" si="193"/>
        <v>0</v>
      </c>
      <c r="O390" s="180"/>
      <c r="P390" s="189">
        <f t="shared" si="178"/>
        <v>0</v>
      </c>
      <c r="Q390" s="274">
        <f t="shared" si="179"/>
        <v>0</v>
      </c>
      <c r="R390" s="274">
        <f t="shared" si="180"/>
        <v>0</v>
      </c>
      <c r="S390" s="172">
        <f t="shared" si="181"/>
        <v>0</v>
      </c>
      <c r="T390" s="172">
        <f t="shared" si="182"/>
        <v>0</v>
      </c>
      <c r="U390" s="238">
        <f t="shared" si="183"/>
        <v>0</v>
      </c>
      <c r="V390" s="225">
        <f t="shared" si="190"/>
        <v>0</v>
      </c>
      <c r="W390" s="172">
        <f t="shared" si="184"/>
        <v>0</v>
      </c>
      <c r="X390" s="172">
        <f t="shared" si="185"/>
        <v>0</v>
      </c>
      <c r="Y390" s="525">
        <f t="shared" si="186"/>
        <v>0</v>
      </c>
      <c r="Z390" s="524">
        <f t="shared" si="194"/>
        <v>0</v>
      </c>
      <c r="AA390" s="172">
        <f t="shared" si="187"/>
        <v>0</v>
      </c>
      <c r="AB390" s="172">
        <f t="shared" si="188"/>
        <v>0</v>
      </c>
      <c r="AC390" s="536">
        <f t="shared" si="189"/>
        <v>0</v>
      </c>
      <c r="AD390" s="535">
        <f t="shared" si="195"/>
        <v>0</v>
      </c>
    </row>
    <row r="391" spans="1:30" x14ac:dyDescent="0.2">
      <c r="A391" s="16">
        <f>+IF((G391+SUM(H391:K391))&gt;0,MAX(A$13:A390)+1,0)</f>
        <v>0</v>
      </c>
      <c r="B391" s="19"/>
      <c r="C391" s="17"/>
      <c r="D391" s="17"/>
      <c r="E391" s="17"/>
      <c r="F391" s="204">
        <f t="shared" si="191"/>
        <v>0</v>
      </c>
      <c r="G391" s="96">
        <f t="shared" si="192"/>
        <v>0</v>
      </c>
      <c r="H391" s="17"/>
      <c r="I391" s="17"/>
      <c r="J391" s="17"/>
      <c r="K391" s="17"/>
      <c r="L391" s="17"/>
      <c r="M391" s="17"/>
      <c r="N391" s="96">
        <f t="shared" si="193"/>
        <v>0</v>
      </c>
      <c r="O391" s="180"/>
      <c r="P391" s="189">
        <f t="shared" si="178"/>
        <v>0</v>
      </c>
      <c r="Q391" s="274">
        <f t="shared" si="179"/>
        <v>0</v>
      </c>
      <c r="R391" s="274">
        <f t="shared" si="180"/>
        <v>0</v>
      </c>
      <c r="S391" s="172">
        <f t="shared" si="181"/>
        <v>0</v>
      </c>
      <c r="T391" s="172">
        <f t="shared" si="182"/>
        <v>0</v>
      </c>
      <c r="U391" s="238">
        <f t="shared" si="183"/>
        <v>0</v>
      </c>
      <c r="V391" s="225">
        <f t="shared" si="190"/>
        <v>0</v>
      </c>
      <c r="W391" s="172">
        <f t="shared" si="184"/>
        <v>0</v>
      </c>
      <c r="X391" s="172">
        <f t="shared" si="185"/>
        <v>0</v>
      </c>
      <c r="Y391" s="525">
        <f t="shared" si="186"/>
        <v>0</v>
      </c>
      <c r="Z391" s="524">
        <f t="shared" si="194"/>
        <v>0</v>
      </c>
      <c r="AA391" s="172">
        <f t="shared" si="187"/>
        <v>0</v>
      </c>
      <c r="AB391" s="172">
        <f t="shared" si="188"/>
        <v>0</v>
      </c>
      <c r="AC391" s="536">
        <f t="shared" si="189"/>
        <v>0</v>
      </c>
      <c r="AD391" s="535">
        <f t="shared" si="195"/>
        <v>0</v>
      </c>
    </row>
    <row r="392" spans="1:30" x14ac:dyDescent="0.2">
      <c r="A392" s="16">
        <f>+IF((G392+SUM(H392:K392))&gt;0,MAX(A$13:A391)+1,0)</f>
        <v>0</v>
      </c>
      <c r="B392" s="19"/>
      <c r="C392" s="17"/>
      <c r="D392" s="17"/>
      <c r="E392" s="17"/>
      <c r="F392" s="204">
        <f t="shared" si="191"/>
        <v>0</v>
      </c>
      <c r="G392" s="96">
        <f t="shared" si="192"/>
        <v>0</v>
      </c>
      <c r="H392" s="17"/>
      <c r="I392" s="17"/>
      <c r="J392" s="17"/>
      <c r="K392" s="17"/>
      <c r="L392" s="17"/>
      <c r="M392" s="17"/>
      <c r="N392" s="96">
        <f t="shared" si="193"/>
        <v>0</v>
      </c>
      <c r="O392" s="180"/>
      <c r="P392" s="189">
        <f t="shared" si="178"/>
        <v>0</v>
      </c>
      <c r="Q392" s="274">
        <f t="shared" si="179"/>
        <v>0</v>
      </c>
      <c r="R392" s="274">
        <f t="shared" si="180"/>
        <v>0</v>
      </c>
      <c r="S392" s="172">
        <f t="shared" si="181"/>
        <v>0</v>
      </c>
      <c r="T392" s="172">
        <f t="shared" si="182"/>
        <v>0</v>
      </c>
      <c r="U392" s="238">
        <f t="shared" si="183"/>
        <v>0</v>
      </c>
      <c r="V392" s="225">
        <f t="shared" si="190"/>
        <v>0</v>
      </c>
      <c r="W392" s="172">
        <f t="shared" si="184"/>
        <v>0</v>
      </c>
      <c r="X392" s="172">
        <f t="shared" si="185"/>
        <v>0</v>
      </c>
      <c r="Y392" s="525">
        <f t="shared" si="186"/>
        <v>0</v>
      </c>
      <c r="Z392" s="524">
        <f t="shared" si="194"/>
        <v>0</v>
      </c>
      <c r="AA392" s="172">
        <f t="shared" si="187"/>
        <v>0</v>
      </c>
      <c r="AB392" s="172">
        <f t="shared" si="188"/>
        <v>0</v>
      </c>
      <c r="AC392" s="536">
        <f t="shared" si="189"/>
        <v>0</v>
      </c>
      <c r="AD392" s="535">
        <f t="shared" si="195"/>
        <v>0</v>
      </c>
    </row>
    <row r="393" spans="1:30" x14ac:dyDescent="0.2">
      <c r="A393" s="16">
        <f>+IF((G393+SUM(H393:K393))&gt;0,MAX(A$13:A392)+1,0)</f>
        <v>0</v>
      </c>
      <c r="B393" s="19"/>
      <c r="C393" s="17"/>
      <c r="D393" s="17"/>
      <c r="E393" s="17"/>
      <c r="F393" s="204">
        <f t="shared" si="191"/>
        <v>0</v>
      </c>
      <c r="G393" s="96">
        <f t="shared" si="192"/>
        <v>0</v>
      </c>
      <c r="H393" s="17"/>
      <c r="I393" s="17"/>
      <c r="J393" s="17"/>
      <c r="K393" s="17"/>
      <c r="L393" s="17"/>
      <c r="M393" s="17"/>
      <c r="N393" s="96">
        <f t="shared" si="193"/>
        <v>0</v>
      </c>
      <c r="O393" s="180"/>
      <c r="P393" s="189">
        <f t="shared" si="178"/>
        <v>0</v>
      </c>
      <c r="Q393" s="274">
        <f t="shared" si="179"/>
        <v>0</v>
      </c>
      <c r="R393" s="274">
        <f t="shared" si="180"/>
        <v>0</v>
      </c>
      <c r="S393" s="172">
        <f t="shared" si="181"/>
        <v>0</v>
      </c>
      <c r="T393" s="172">
        <f t="shared" si="182"/>
        <v>0</v>
      </c>
      <c r="U393" s="238">
        <f t="shared" si="183"/>
        <v>0</v>
      </c>
      <c r="V393" s="225">
        <f t="shared" si="190"/>
        <v>0</v>
      </c>
      <c r="W393" s="172">
        <f t="shared" si="184"/>
        <v>0</v>
      </c>
      <c r="X393" s="172">
        <f t="shared" si="185"/>
        <v>0</v>
      </c>
      <c r="Y393" s="525">
        <f t="shared" si="186"/>
        <v>0</v>
      </c>
      <c r="Z393" s="524">
        <f t="shared" si="194"/>
        <v>0</v>
      </c>
      <c r="AA393" s="172">
        <f t="shared" si="187"/>
        <v>0</v>
      </c>
      <c r="AB393" s="172">
        <f t="shared" si="188"/>
        <v>0</v>
      </c>
      <c r="AC393" s="536">
        <f t="shared" si="189"/>
        <v>0</v>
      </c>
      <c r="AD393" s="535">
        <f t="shared" si="195"/>
        <v>0</v>
      </c>
    </row>
    <row r="394" spans="1:30" x14ac:dyDescent="0.2">
      <c r="A394" s="16">
        <f>+IF((G394+SUM(H394:K394))&gt;0,MAX(A$13:A393)+1,0)</f>
        <v>0</v>
      </c>
      <c r="B394" s="19"/>
      <c r="C394" s="17"/>
      <c r="D394" s="17"/>
      <c r="E394" s="17"/>
      <c r="F394" s="204">
        <f t="shared" si="191"/>
        <v>0</v>
      </c>
      <c r="G394" s="96">
        <f t="shared" si="192"/>
        <v>0</v>
      </c>
      <c r="H394" s="17"/>
      <c r="I394" s="17"/>
      <c r="J394" s="17"/>
      <c r="K394" s="17"/>
      <c r="L394" s="17"/>
      <c r="M394" s="17"/>
      <c r="N394" s="96">
        <f t="shared" si="193"/>
        <v>0</v>
      </c>
      <c r="O394" s="180"/>
      <c r="P394" s="189">
        <f t="shared" si="178"/>
        <v>0</v>
      </c>
      <c r="Q394" s="274">
        <f t="shared" si="179"/>
        <v>0</v>
      </c>
      <c r="R394" s="274">
        <f t="shared" si="180"/>
        <v>0</v>
      </c>
      <c r="S394" s="172">
        <f t="shared" si="181"/>
        <v>0</v>
      </c>
      <c r="T394" s="172">
        <f t="shared" si="182"/>
        <v>0</v>
      </c>
      <c r="U394" s="238">
        <f t="shared" si="183"/>
        <v>0</v>
      </c>
      <c r="V394" s="225">
        <f t="shared" si="190"/>
        <v>0</v>
      </c>
      <c r="W394" s="172">
        <f t="shared" si="184"/>
        <v>0</v>
      </c>
      <c r="X394" s="172">
        <f t="shared" si="185"/>
        <v>0</v>
      </c>
      <c r="Y394" s="525">
        <f t="shared" si="186"/>
        <v>0</v>
      </c>
      <c r="Z394" s="524">
        <f t="shared" si="194"/>
        <v>0</v>
      </c>
      <c r="AA394" s="172">
        <f t="shared" si="187"/>
        <v>0</v>
      </c>
      <c r="AB394" s="172">
        <f t="shared" si="188"/>
        <v>0</v>
      </c>
      <c r="AC394" s="536">
        <f t="shared" si="189"/>
        <v>0</v>
      </c>
      <c r="AD394" s="535">
        <f t="shared" si="195"/>
        <v>0</v>
      </c>
    </row>
    <row r="395" spans="1:30" x14ac:dyDescent="0.2">
      <c r="A395" s="16">
        <f>+IF((G395+SUM(H395:K395))&gt;0,MAX(A$13:A394)+1,0)</f>
        <v>0</v>
      </c>
      <c r="B395" s="19"/>
      <c r="C395" s="17"/>
      <c r="D395" s="17"/>
      <c r="E395" s="17"/>
      <c r="F395" s="204">
        <f t="shared" si="191"/>
        <v>0</v>
      </c>
      <c r="G395" s="96">
        <f t="shared" si="192"/>
        <v>0</v>
      </c>
      <c r="H395" s="17"/>
      <c r="I395" s="17"/>
      <c r="J395" s="17"/>
      <c r="K395" s="17"/>
      <c r="L395" s="17"/>
      <c r="M395" s="17"/>
      <c r="N395" s="96">
        <f t="shared" si="193"/>
        <v>0</v>
      </c>
      <c r="O395" s="180"/>
      <c r="P395" s="189">
        <f t="shared" si="178"/>
        <v>0</v>
      </c>
      <c r="Q395" s="274">
        <f t="shared" si="179"/>
        <v>0</v>
      </c>
      <c r="R395" s="274">
        <f t="shared" si="180"/>
        <v>0</v>
      </c>
      <c r="S395" s="172">
        <f t="shared" si="181"/>
        <v>0</v>
      </c>
      <c r="T395" s="172">
        <f t="shared" si="182"/>
        <v>0</v>
      </c>
      <c r="U395" s="238">
        <f t="shared" si="183"/>
        <v>0</v>
      </c>
      <c r="V395" s="225">
        <f t="shared" si="190"/>
        <v>0</v>
      </c>
      <c r="W395" s="172">
        <f t="shared" si="184"/>
        <v>0</v>
      </c>
      <c r="X395" s="172">
        <f t="shared" si="185"/>
        <v>0</v>
      </c>
      <c r="Y395" s="525">
        <f t="shared" si="186"/>
        <v>0</v>
      </c>
      <c r="Z395" s="524">
        <f t="shared" si="194"/>
        <v>0</v>
      </c>
      <c r="AA395" s="172">
        <f t="shared" si="187"/>
        <v>0</v>
      </c>
      <c r="AB395" s="172">
        <f t="shared" si="188"/>
        <v>0</v>
      </c>
      <c r="AC395" s="536">
        <f t="shared" si="189"/>
        <v>0</v>
      </c>
      <c r="AD395" s="535">
        <f t="shared" si="195"/>
        <v>0</v>
      </c>
    </row>
    <row r="396" spans="1:30" x14ac:dyDescent="0.2">
      <c r="A396" s="16">
        <f>+IF((G396+SUM(H396:K396))&gt;0,MAX(A$13:A395)+1,0)</f>
        <v>0</v>
      </c>
      <c r="B396" s="19"/>
      <c r="C396" s="17"/>
      <c r="D396" s="17"/>
      <c r="E396" s="17"/>
      <c r="F396" s="204">
        <f t="shared" si="191"/>
        <v>0</v>
      </c>
      <c r="G396" s="96">
        <f t="shared" si="192"/>
        <v>0</v>
      </c>
      <c r="H396" s="17"/>
      <c r="I396" s="17"/>
      <c r="J396" s="17"/>
      <c r="K396" s="17"/>
      <c r="L396" s="17"/>
      <c r="M396" s="17"/>
      <c r="N396" s="96">
        <f t="shared" si="193"/>
        <v>0</v>
      </c>
      <c r="O396" s="180"/>
      <c r="P396" s="189">
        <f t="shared" si="178"/>
        <v>0</v>
      </c>
      <c r="Q396" s="274">
        <f t="shared" si="179"/>
        <v>0</v>
      </c>
      <c r="R396" s="274">
        <f t="shared" si="180"/>
        <v>0</v>
      </c>
      <c r="S396" s="172">
        <f t="shared" si="181"/>
        <v>0</v>
      </c>
      <c r="T396" s="172">
        <f t="shared" si="182"/>
        <v>0</v>
      </c>
      <c r="U396" s="238">
        <f t="shared" si="183"/>
        <v>0</v>
      </c>
      <c r="V396" s="225">
        <f t="shared" si="190"/>
        <v>0</v>
      </c>
      <c r="W396" s="172">
        <f t="shared" si="184"/>
        <v>0</v>
      </c>
      <c r="X396" s="172">
        <f t="shared" si="185"/>
        <v>0</v>
      </c>
      <c r="Y396" s="525">
        <f t="shared" si="186"/>
        <v>0</v>
      </c>
      <c r="Z396" s="524">
        <f t="shared" si="194"/>
        <v>0</v>
      </c>
      <c r="AA396" s="172">
        <f t="shared" si="187"/>
        <v>0</v>
      </c>
      <c r="AB396" s="172">
        <f t="shared" si="188"/>
        <v>0</v>
      </c>
      <c r="AC396" s="536">
        <f t="shared" si="189"/>
        <v>0</v>
      </c>
      <c r="AD396" s="535">
        <f t="shared" si="195"/>
        <v>0</v>
      </c>
    </row>
    <row r="397" spans="1:30" x14ac:dyDescent="0.2">
      <c r="A397" s="16">
        <f>+IF((G397+SUM(H397:K397))&gt;0,MAX(A$13:A396)+1,0)</f>
        <v>0</v>
      </c>
      <c r="B397" s="19"/>
      <c r="C397" s="17"/>
      <c r="D397" s="17"/>
      <c r="E397" s="17"/>
      <c r="F397" s="204">
        <f t="shared" si="191"/>
        <v>0</v>
      </c>
      <c r="G397" s="96">
        <f t="shared" si="192"/>
        <v>0</v>
      </c>
      <c r="H397" s="17"/>
      <c r="I397" s="17"/>
      <c r="J397" s="17"/>
      <c r="K397" s="17"/>
      <c r="L397" s="17"/>
      <c r="M397" s="17"/>
      <c r="N397" s="96">
        <f t="shared" si="193"/>
        <v>0</v>
      </c>
      <c r="O397" s="180"/>
      <c r="P397" s="189">
        <f t="shared" si="178"/>
        <v>0</v>
      </c>
      <c r="Q397" s="274">
        <f t="shared" si="179"/>
        <v>0</v>
      </c>
      <c r="R397" s="274">
        <f t="shared" si="180"/>
        <v>0</v>
      </c>
      <c r="S397" s="172">
        <f t="shared" si="181"/>
        <v>0</v>
      </c>
      <c r="T397" s="172">
        <f t="shared" si="182"/>
        <v>0</v>
      </c>
      <c r="U397" s="238">
        <f t="shared" si="183"/>
        <v>0</v>
      </c>
      <c r="V397" s="225">
        <f t="shared" si="190"/>
        <v>0</v>
      </c>
      <c r="W397" s="172">
        <f t="shared" si="184"/>
        <v>0</v>
      </c>
      <c r="X397" s="172">
        <f t="shared" si="185"/>
        <v>0</v>
      </c>
      <c r="Y397" s="525">
        <f t="shared" si="186"/>
        <v>0</v>
      </c>
      <c r="Z397" s="524">
        <f t="shared" si="194"/>
        <v>0</v>
      </c>
      <c r="AA397" s="172">
        <f t="shared" si="187"/>
        <v>0</v>
      </c>
      <c r="AB397" s="172">
        <f t="shared" si="188"/>
        <v>0</v>
      </c>
      <c r="AC397" s="536">
        <f t="shared" si="189"/>
        <v>0</v>
      </c>
      <c r="AD397" s="535">
        <f t="shared" si="195"/>
        <v>0</v>
      </c>
    </row>
    <row r="398" spans="1:30" x14ac:dyDescent="0.2">
      <c r="A398" s="16">
        <f>+IF((G398+SUM(H398:K398))&gt;0,MAX(A$13:A397)+1,0)</f>
        <v>0</v>
      </c>
      <c r="B398" s="19"/>
      <c r="C398" s="17"/>
      <c r="D398" s="17"/>
      <c r="E398" s="17"/>
      <c r="F398" s="204">
        <f t="shared" si="191"/>
        <v>0</v>
      </c>
      <c r="G398" s="96">
        <f t="shared" si="192"/>
        <v>0</v>
      </c>
      <c r="H398" s="17"/>
      <c r="I398" s="17"/>
      <c r="J398" s="17"/>
      <c r="K398" s="17"/>
      <c r="L398" s="17"/>
      <c r="M398" s="17"/>
      <c r="N398" s="96">
        <f t="shared" si="193"/>
        <v>0</v>
      </c>
      <c r="O398" s="180"/>
      <c r="P398" s="189">
        <f t="shared" si="178"/>
        <v>0</v>
      </c>
      <c r="Q398" s="274">
        <f t="shared" si="179"/>
        <v>0</v>
      </c>
      <c r="R398" s="274">
        <f t="shared" si="180"/>
        <v>0</v>
      </c>
      <c r="S398" s="172">
        <f t="shared" si="181"/>
        <v>0</v>
      </c>
      <c r="T398" s="172">
        <f t="shared" si="182"/>
        <v>0</v>
      </c>
      <c r="U398" s="238">
        <f t="shared" si="183"/>
        <v>0</v>
      </c>
      <c r="V398" s="225">
        <f t="shared" si="190"/>
        <v>0</v>
      </c>
      <c r="W398" s="172">
        <f t="shared" si="184"/>
        <v>0</v>
      </c>
      <c r="X398" s="172">
        <f t="shared" si="185"/>
        <v>0</v>
      </c>
      <c r="Y398" s="525">
        <f t="shared" si="186"/>
        <v>0</v>
      </c>
      <c r="Z398" s="524">
        <f t="shared" si="194"/>
        <v>0</v>
      </c>
      <c r="AA398" s="172">
        <f t="shared" si="187"/>
        <v>0</v>
      </c>
      <c r="AB398" s="172">
        <f t="shared" si="188"/>
        <v>0</v>
      </c>
      <c r="AC398" s="536">
        <f t="shared" si="189"/>
        <v>0</v>
      </c>
      <c r="AD398" s="535">
        <f t="shared" si="195"/>
        <v>0</v>
      </c>
    </row>
    <row r="399" spans="1:30" x14ac:dyDescent="0.2">
      <c r="A399" s="16">
        <f>+IF((G399+SUM(H399:K399))&gt;0,MAX(A$13:A398)+1,0)</f>
        <v>0</v>
      </c>
      <c r="B399" s="19"/>
      <c r="C399" s="17"/>
      <c r="D399" s="17"/>
      <c r="E399" s="17"/>
      <c r="F399" s="204">
        <f t="shared" si="191"/>
        <v>0</v>
      </c>
      <c r="G399" s="96">
        <f t="shared" si="192"/>
        <v>0</v>
      </c>
      <c r="H399" s="17"/>
      <c r="I399" s="17"/>
      <c r="J399" s="17"/>
      <c r="K399" s="17"/>
      <c r="L399" s="17"/>
      <c r="M399" s="17"/>
      <c r="N399" s="96">
        <f t="shared" si="193"/>
        <v>0</v>
      </c>
      <c r="O399" s="180"/>
      <c r="P399" s="189">
        <f t="shared" si="178"/>
        <v>0</v>
      </c>
      <c r="Q399" s="274">
        <f t="shared" si="179"/>
        <v>0</v>
      </c>
      <c r="R399" s="274">
        <f t="shared" si="180"/>
        <v>0</v>
      </c>
      <c r="S399" s="172">
        <f t="shared" si="181"/>
        <v>0</v>
      </c>
      <c r="T399" s="172">
        <f t="shared" si="182"/>
        <v>0</v>
      </c>
      <c r="U399" s="238">
        <f t="shared" si="183"/>
        <v>0</v>
      </c>
      <c r="V399" s="225">
        <f t="shared" si="190"/>
        <v>0</v>
      </c>
      <c r="W399" s="172">
        <f t="shared" si="184"/>
        <v>0</v>
      </c>
      <c r="X399" s="172">
        <f t="shared" si="185"/>
        <v>0</v>
      </c>
      <c r="Y399" s="525">
        <f t="shared" si="186"/>
        <v>0</v>
      </c>
      <c r="Z399" s="524">
        <f t="shared" si="194"/>
        <v>0</v>
      </c>
      <c r="AA399" s="172">
        <f t="shared" si="187"/>
        <v>0</v>
      </c>
      <c r="AB399" s="172">
        <f t="shared" si="188"/>
        <v>0</v>
      </c>
      <c r="AC399" s="536">
        <f t="shared" si="189"/>
        <v>0</v>
      </c>
      <c r="AD399" s="535">
        <f t="shared" si="195"/>
        <v>0</v>
      </c>
    </row>
    <row r="400" spans="1:30" x14ac:dyDescent="0.2">
      <c r="A400" s="16">
        <f>+IF((G400+SUM(H400:K400))&gt;0,MAX(A$13:A399)+1,0)</f>
        <v>0</v>
      </c>
      <c r="B400" s="19"/>
      <c r="C400" s="17"/>
      <c r="D400" s="17"/>
      <c r="E400" s="17"/>
      <c r="F400" s="204">
        <f t="shared" si="191"/>
        <v>0</v>
      </c>
      <c r="G400" s="96">
        <f t="shared" si="192"/>
        <v>0</v>
      </c>
      <c r="H400" s="17"/>
      <c r="I400" s="17"/>
      <c r="J400" s="17"/>
      <c r="K400" s="17"/>
      <c r="L400" s="17"/>
      <c r="M400" s="17"/>
      <c r="N400" s="96">
        <f t="shared" si="193"/>
        <v>0</v>
      </c>
      <c r="O400" s="180"/>
      <c r="P400" s="189">
        <f t="shared" si="178"/>
        <v>0</v>
      </c>
      <c r="Q400" s="274">
        <f t="shared" si="179"/>
        <v>0</v>
      </c>
      <c r="R400" s="274">
        <f t="shared" si="180"/>
        <v>0</v>
      </c>
      <c r="S400" s="172">
        <f t="shared" si="181"/>
        <v>0</v>
      </c>
      <c r="T400" s="172">
        <f t="shared" si="182"/>
        <v>0</v>
      </c>
      <c r="U400" s="238">
        <f t="shared" si="183"/>
        <v>0</v>
      </c>
      <c r="V400" s="225">
        <f t="shared" si="190"/>
        <v>0</v>
      </c>
      <c r="W400" s="172">
        <f t="shared" si="184"/>
        <v>0</v>
      </c>
      <c r="X400" s="172">
        <f t="shared" si="185"/>
        <v>0</v>
      </c>
      <c r="Y400" s="525">
        <f t="shared" si="186"/>
        <v>0</v>
      </c>
      <c r="Z400" s="524">
        <f t="shared" si="194"/>
        <v>0</v>
      </c>
      <c r="AA400" s="172">
        <f t="shared" si="187"/>
        <v>0</v>
      </c>
      <c r="AB400" s="172">
        <f t="shared" si="188"/>
        <v>0</v>
      </c>
      <c r="AC400" s="536">
        <f t="shared" si="189"/>
        <v>0</v>
      </c>
      <c r="AD400" s="535">
        <f t="shared" si="195"/>
        <v>0</v>
      </c>
    </row>
    <row r="401" spans="1:30" x14ac:dyDescent="0.2">
      <c r="A401" s="16">
        <f>+IF((G401+SUM(H401:K401))&gt;0,MAX(A$13:A400)+1,0)</f>
        <v>0</v>
      </c>
      <c r="B401" s="19"/>
      <c r="C401" s="17"/>
      <c r="D401" s="17"/>
      <c r="E401" s="17"/>
      <c r="F401" s="204">
        <f t="shared" si="191"/>
        <v>0</v>
      </c>
      <c r="G401" s="96">
        <f t="shared" si="192"/>
        <v>0</v>
      </c>
      <c r="H401" s="17"/>
      <c r="I401" s="17"/>
      <c r="J401" s="17"/>
      <c r="K401" s="17"/>
      <c r="L401" s="17"/>
      <c r="M401" s="17"/>
      <c r="N401" s="96">
        <f t="shared" si="193"/>
        <v>0</v>
      </c>
      <c r="O401" s="180"/>
      <c r="P401" s="189">
        <f t="shared" si="178"/>
        <v>0</v>
      </c>
      <c r="Q401" s="274">
        <f t="shared" si="179"/>
        <v>0</v>
      </c>
      <c r="R401" s="274">
        <f t="shared" si="180"/>
        <v>0</v>
      </c>
      <c r="S401" s="172">
        <f t="shared" si="181"/>
        <v>0</v>
      </c>
      <c r="T401" s="172">
        <f t="shared" si="182"/>
        <v>0</v>
      </c>
      <c r="U401" s="238">
        <f t="shared" si="183"/>
        <v>0</v>
      </c>
      <c r="V401" s="225">
        <f t="shared" si="190"/>
        <v>0</v>
      </c>
      <c r="W401" s="172">
        <f t="shared" si="184"/>
        <v>0</v>
      </c>
      <c r="X401" s="172">
        <f t="shared" si="185"/>
        <v>0</v>
      </c>
      <c r="Y401" s="525">
        <f t="shared" si="186"/>
        <v>0</v>
      </c>
      <c r="Z401" s="524">
        <f t="shared" si="194"/>
        <v>0</v>
      </c>
      <c r="AA401" s="172">
        <f t="shared" si="187"/>
        <v>0</v>
      </c>
      <c r="AB401" s="172">
        <f t="shared" si="188"/>
        <v>0</v>
      </c>
      <c r="AC401" s="536">
        <f t="shared" si="189"/>
        <v>0</v>
      </c>
      <c r="AD401" s="535">
        <f t="shared" si="195"/>
        <v>0</v>
      </c>
    </row>
    <row r="402" spans="1:30" x14ac:dyDescent="0.2">
      <c r="A402" s="16">
        <f>+IF((G402+SUM(H402:K402))&gt;0,MAX(A$13:A401)+1,0)</f>
        <v>0</v>
      </c>
      <c r="B402" s="19"/>
      <c r="C402" s="17"/>
      <c r="D402" s="17"/>
      <c r="E402" s="17"/>
      <c r="F402" s="204">
        <f t="shared" si="191"/>
        <v>0</v>
      </c>
      <c r="G402" s="96">
        <f t="shared" si="192"/>
        <v>0</v>
      </c>
      <c r="H402" s="17"/>
      <c r="I402" s="17"/>
      <c r="J402" s="17"/>
      <c r="K402" s="17"/>
      <c r="L402" s="17"/>
      <c r="M402" s="17"/>
      <c r="N402" s="96">
        <f t="shared" si="193"/>
        <v>0</v>
      </c>
      <c r="O402" s="180"/>
      <c r="P402" s="189">
        <f t="shared" si="178"/>
        <v>0</v>
      </c>
      <c r="Q402" s="274">
        <f t="shared" si="179"/>
        <v>0</v>
      </c>
      <c r="R402" s="274">
        <f t="shared" si="180"/>
        <v>0</v>
      </c>
      <c r="S402" s="172">
        <f t="shared" si="181"/>
        <v>0</v>
      </c>
      <c r="T402" s="172">
        <f t="shared" si="182"/>
        <v>0</v>
      </c>
      <c r="U402" s="238">
        <f t="shared" si="183"/>
        <v>0</v>
      </c>
      <c r="V402" s="225">
        <f t="shared" si="190"/>
        <v>0</v>
      </c>
      <c r="W402" s="172">
        <f t="shared" si="184"/>
        <v>0</v>
      </c>
      <c r="X402" s="172">
        <f t="shared" si="185"/>
        <v>0</v>
      </c>
      <c r="Y402" s="525">
        <f t="shared" si="186"/>
        <v>0</v>
      </c>
      <c r="Z402" s="524">
        <f t="shared" si="194"/>
        <v>0</v>
      </c>
      <c r="AA402" s="172">
        <f t="shared" si="187"/>
        <v>0</v>
      </c>
      <c r="AB402" s="172">
        <f t="shared" si="188"/>
        <v>0</v>
      </c>
      <c r="AC402" s="536">
        <f t="shared" si="189"/>
        <v>0</v>
      </c>
      <c r="AD402" s="535">
        <f t="shared" si="195"/>
        <v>0</v>
      </c>
    </row>
    <row r="403" spans="1:30" x14ac:dyDescent="0.2">
      <c r="A403" s="16">
        <f>+IF((G403+SUM(H403:K403))&gt;0,MAX(A$13:A402)+1,0)</f>
        <v>0</v>
      </c>
      <c r="B403" s="19"/>
      <c r="C403" s="17"/>
      <c r="D403" s="17"/>
      <c r="E403" s="17"/>
      <c r="F403" s="204">
        <f t="shared" si="191"/>
        <v>0</v>
      </c>
      <c r="G403" s="96">
        <f t="shared" si="192"/>
        <v>0</v>
      </c>
      <c r="H403" s="17"/>
      <c r="I403" s="17"/>
      <c r="J403" s="17"/>
      <c r="K403" s="17"/>
      <c r="L403" s="17"/>
      <c r="M403" s="17"/>
      <c r="N403" s="96">
        <f t="shared" si="193"/>
        <v>0</v>
      </c>
      <c r="O403" s="180"/>
      <c r="P403" s="189">
        <f t="shared" si="178"/>
        <v>0</v>
      </c>
      <c r="Q403" s="274">
        <f t="shared" si="179"/>
        <v>0</v>
      </c>
      <c r="R403" s="274">
        <f t="shared" si="180"/>
        <v>0</v>
      </c>
      <c r="S403" s="172">
        <f t="shared" si="181"/>
        <v>0</v>
      </c>
      <c r="T403" s="172">
        <f t="shared" si="182"/>
        <v>0</v>
      </c>
      <c r="U403" s="238">
        <f t="shared" si="183"/>
        <v>0</v>
      </c>
      <c r="V403" s="225">
        <f t="shared" si="190"/>
        <v>0</v>
      </c>
      <c r="W403" s="172">
        <f t="shared" si="184"/>
        <v>0</v>
      </c>
      <c r="X403" s="172">
        <f t="shared" si="185"/>
        <v>0</v>
      </c>
      <c r="Y403" s="525">
        <f t="shared" si="186"/>
        <v>0</v>
      </c>
      <c r="Z403" s="524">
        <f t="shared" si="194"/>
        <v>0</v>
      </c>
      <c r="AA403" s="172">
        <f t="shared" si="187"/>
        <v>0</v>
      </c>
      <c r="AB403" s="172">
        <f t="shared" si="188"/>
        <v>0</v>
      </c>
      <c r="AC403" s="536">
        <f t="shared" si="189"/>
        <v>0</v>
      </c>
      <c r="AD403" s="535">
        <f t="shared" si="195"/>
        <v>0</v>
      </c>
    </row>
    <row r="404" spans="1:30" x14ac:dyDescent="0.2">
      <c r="A404" s="16">
        <f>+IF((G404+SUM(H404:K404))&gt;0,MAX(A$13:A403)+1,0)</f>
        <v>0</v>
      </c>
      <c r="B404" s="19"/>
      <c r="C404" s="17"/>
      <c r="D404" s="17"/>
      <c r="E404" s="17"/>
      <c r="F404" s="204">
        <f t="shared" si="191"/>
        <v>0</v>
      </c>
      <c r="G404" s="96">
        <f t="shared" si="192"/>
        <v>0</v>
      </c>
      <c r="H404" s="17"/>
      <c r="I404" s="17"/>
      <c r="J404" s="17"/>
      <c r="K404" s="17"/>
      <c r="L404" s="17"/>
      <c r="M404" s="17"/>
      <c r="N404" s="96">
        <f t="shared" si="193"/>
        <v>0</v>
      </c>
      <c r="O404" s="180"/>
      <c r="P404" s="189">
        <f t="shared" si="178"/>
        <v>0</v>
      </c>
      <c r="Q404" s="274">
        <f t="shared" si="179"/>
        <v>0</v>
      </c>
      <c r="R404" s="274">
        <f t="shared" si="180"/>
        <v>0</v>
      </c>
      <c r="S404" s="172">
        <f t="shared" si="181"/>
        <v>0</v>
      </c>
      <c r="T404" s="172">
        <f t="shared" si="182"/>
        <v>0</v>
      </c>
      <c r="U404" s="238">
        <f t="shared" si="183"/>
        <v>0</v>
      </c>
      <c r="V404" s="225">
        <f t="shared" si="190"/>
        <v>0</v>
      </c>
      <c r="W404" s="172">
        <f t="shared" si="184"/>
        <v>0</v>
      </c>
      <c r="X404" s="172">
        <f t="shared" si="185"/>
        <v>0</v>
      </c>
      <c r="Y404" s="525">
        <f t="shared" si="186"/>
        <v>0</v>
      </c>
      <c r="Z404" s="524">
        <f t="shared" si="194"/>
        <v>0</v>
      </c>
      <c r="AA404" s="172">
        <f t="shared" si="187"/>
        <v>0</v>
      </c>
      <c r="AB404" s="172">
        <f t="shared" si="188"/>
        <v>0</v>
      </c>
      <c r="AC404" s="536">
        <f t="shared" si="189"/>
        <v>0</v>
      </c>
      <c r="AD404" s="535">
        <f t="shared" si="195"/>
        <v>0</v>
      </c>
    </row>
    <row r="405" spans="1:30" x14ac:dyDescent="0.2">
      <c r="A405" s="16">
        <f>+IF((G405+SUM(H405:K405))&gt;0,MAX(A$13:A404)+1,0)</f>
        <v>0</v>
      </c>
      <c r="B405" s="19"/>
      <c r="C405" s="17"/>
      <c r="D405" s="17"/>
      <c r="E405" s="17"/>
      <c r="F405" s="204">
        <f t="shared" si="191"/>
        <v>0</v>
      </c>
      <c r="G405" s="96">
        <f t="shared" si="192"/>
        <v>0</v>
      </c>
      <c r="H405" s="17"/>
      <c r="I405" s="17"/>
      <c r="J405" s="17"/>
      <c r="K405" s="17"/>
      <c r="L405" s="17"/>
      <c r="M405" s="17"/>
      <c r="N405" s="96">
        <f t="shared" si="193"/>
        <v>0</v>
      </c>
      <c r="O405" s="180"/>
      <c r="P405" s="189">
        <f t="shared" si="178"/>
        <v>0</v>
      </c>
      <c r="Q405" s="274">
        <f t="shared" si="179"/>
        <v>0</v>
      </c>
      <c r="R405" s="274">
        <f t="shared" si="180"/>
        <v>0</v>
      </c>
      <c r="S405" s="172">
        <f t="shared" si="181"/>
        <v>0</v>
      </c>
      <c r="T405" s="172">
        <f t="shared" si="182"/>
        <v>0</v>
      </c>
      <c r="U405" s="238">
        <f t="shared" si="183"/>
        <v>0</v>
      </c>
      <c r="V405" s="225">
        <f t="shared" si="190"/>
        <v>0</v>
      </c>
      <c r="W405" s="172">
        <f t="shared" si="184"/>
        <v>0</v>
      </c>
      <c r="X405" s="172">
        <f t="shared" si="185"/>
        <v>0</v>
      </c>
      <c r="Y405" s="525">
        <f t="shared" si="186"/>
        <v>0</v>
      </c>
      <c r="Z405" s="524">
        <f t="shared" si="194"/>
        <v>0</v>
      </c>
      <c r="AA405" s="172">
        <f t="shared" si="187"/>
        <v>0</v>
      </c>
      <c r="AB405" s="172">
        <f t="shared" si="188"/>
        <v>0</v>
      </c>
      <c r="AC405" s="536">
        <f t="shared" si="189"/>
        <v>0</v>
      </c>
      <c r="AD405" s="535">
        <f t="shared" si="195"/>
        <v>0</v>
      </c>
    </row>
    <row r="406" spans="1:30" x14ac:dyDescent="0.2">
      <c r="A406" s="16">
        <f>+IF((G406+SUM(H406:K406))&gt;0,MAX(A$13:A405)+1,0)</f>
        <v>0</v>
      </c>
      <c r="B406" s="19"/>
      <c r="C406" s="17"/>
      <c r="D406" s="17"/>
      <c r="E406" s="17"/>
      <c r="F406" s="204">
        <f t="shared" si="191"/>
        <v>0</v>
      </c>
      <c r="G406" s="96">
        <f t="shared" si="192"/>
        <v>0</v>
      </c>
      <c r="H406" s="17"/>
      <c r="I406" s="17"/>
      <c r="J406" s="17"/>
      <c r="K406" s="17"/>
      <c r="L406" s="17"/>
      <c r="M406" s="17"/>
      <c r="N406" s="96">
        <f t="shared" si="193"/>
        <v>0</v>
      </c>
      <c r="O406" s="180"/>
      <c r="P406" s="189">
        <f t="shared" si="178"/>
        <v>0</v>
      </c>
      <c r="Q406" s="274">
        <f t="shared" si="179"/>
        <v>0</v>
      </c>
      <c r="R406" s="274">
        <f t="shared" si="180"/>
        <v>0</v>
      </c>
      <c r="S406" s="172">
        <f t="shared" si="181"/>
        <v>0</v>
      </c>
      <c r="T406" s="172">
        <f t="shared" si="182"/>
        <v>0</v>
      </c>
      <c r="U406" s="238">
        <f t="shared" si="183"/>
        <v>0</v>
      </c>
      <c r="V406" s="225">
        <f t="shared" si="190"/>
        <v>0</v>
      </c>
      <c r="W406" s="172">
        <f t="shared" si="184"/>
        <v>0</v>
      </c>
      <c r="X406" s="172">
        <f t="shared" si="185"/>
        <v>0</v>
      </c>
      <c r="Y406" s="525">
        <f t="shared" si="186"/>
        <v>0</v>
      </c>
      <c r="Z406" s="524">
        <f t="shared" si="194"/>
        <v>0</v>
      </c>
      <c r="AA406" s="172">
        <f t="shared" si="187"/>
        <v>0</v>
      </c>
      <c r="AB406" s="172">
        <f t="shared" si="188"/>
        <v>0</v>
      </c>
      <c r="AC406" s="536">
        <f t="shared" si="189"/>
        <v>0</v>
      </c>
      <c r="AD406" s="535">
        <f t="shared" si="195"/>
        <v>0</v>
      </c>
    </row>
    <row r="407" spans="1:30" x14ac:dyDescent="0.2">
      <c r="A407" s="16">
        <f>+IF((G407+SUM(H407:K407))&gt;0,MAX(A$13:A406)+1,0)</f>
        <v>0</v>
      </c>
      <c r="B407" s="19"/>
      <c r="C407" s="17"/>
      <c r="D407" s="17"/>
      <c r="E407" s="17"/>
      <c r="F407" s="204">
        <f t="shared" si="191"/>
        <v>0</v>
      </c>
      <c r="G407" s="96">
        <f t="shared" si="192"/>
        <v>0</v>
      </c>
      <c r="H407" s="17"/>
      <c r="I407" s="17"/>
      <c r="J407" s="17"/>
      <c r="K407" s="17"/>
      <c r="L407" s="17"/>
      <c r="M407" s="17"/>
      <c r="N407" s="96">
        <f t="shared" si="193"/>
        <v>0</v>
      </c>
      <c r="O407" s="180"/>
      <c r="P407" s="189">
        <f t="shared" si="178"/>
        <v>0</v>
      </c>
      <c r="Q407" s="274">
        <f t="shared" si="179"/>
        <v>0</v>
      </c>
      <c r="R407" s="274">
        <f t="shared" si="180"/>
        <v>0</v>
      </c>
      <c r="S407" s="172">
        <f t="shared" si="181"/>
        <v>0</v>
      </c>
      <c r="T407" s="172">
        <f t="shared" si="182"/>
        <v>0</v>
      </c>
      <c r="U407" s="238">
        <f t="shared" si="183"/>
        <v>0</v>
      </c>
      <c r="V407" s="225">
        <f t="shared" si="190"/>
        <v>0</v>
      </c>
      <c r="W407" s="172">
        <f t="shared" si="184"/>
        <v>0</v>
      </c>
      <c r="X407" s="172">
        <f t="shared" si="185"/>
        <v>0</v>
      </c>
      <c r="Y407" s="525">
        <f t="shared" si="186"/>
        <v>0</v>
      </c>
      <c r="Z407" s="524">
        <f t="shared" si="194"/>
        <v>0</v>
      </c>
      <c r="AA407" s="172">
        <f t="shared" si="187"/>
        <v>0</v>
      </c>
      <c r="AB407" s="172">
        <f t="shared" si="188"/>
        <v>0</v>
      </c>
      <c r="AC407" s="536">
        <f t="shared" si="189"/>
        <v>0</v>
      </c>
      <c r="AD407" s="535">
        <f t="shared" si="195"/>
        <v>0</v>
      </c>
    </row>
    <row r="408" spans="1:30" x14ac:dyDescent="0.2">
      <c r="A408" s="16">
        <f>+IF((G408+SUM(H408:K408))&gt;0,MAX(A$13:A407)+1,0)</f>
        <v>0</v>
      </c>
      <c r="B408" s="19"/>
      <c r="C408" s="17"/>
      <c r="D408" s="17"/>
      <c r="E408" s="17"/>
      <c r="F408" s="204">
        <f t="shared" si="191"/>
        <v>0</v>
      </c>
      <c r="G408" s="96">
        <f t="shared" si="192"/>
        <v>0</v>
      </c>
      <c r="H408" s="17"/>
      <c r="I408" s="17"/>
      <c r="J408" s="17"/>
      <c r="K408" s="17"/>
      <c r="L408" s="17"/>
      <c r="M408" s="17"/>
      <c r="N408" s="96">
        <f t="shared" si="193"/>
        <v>0</v>
      </c>
      <c r="O408" s="180"/>
      <c r="P408" s="189">
        <f t="shared" si="178"/>
        <v>0</v>
      </c>
      <c r="Q408" s="274">
        <f t="shared" si="179"/>
        <v>0</v>
      </c>
      <c r="R408" s="274">
        <f t="shared" si="180"/>
        <v>0</v>
      </c>
      <c r="S408" s="172">
        <f t="shared" si="181"/>
        <v>0</v>
      </c>
      <c r="T408" s="172">
        <f t="shared" si="182"/>
        <v>0</v>
      </c>
      <c r="U408" s="238">
        <f t="shared" si="183"/>
        <v>0</v>
      </c>
      <c r="V408" s="225">
        <f t="shared" si="190"/>
        <v>0</v>
      </c>
      <c r="W408" s="172">
        <f t="shared" si="184"/>
        <v>0</v>
      </c>
      <c r="X408" s="172">
        <f t="shared" si="185"/>
        <v>0</v>
      </c>
      <c r="Y408" s="525">
        <f t="shared" si="186"/>
        <v>0</v>
      </c>
      <c r="Z408" s="524">
        <f t="shared" si="194"/>
        <v>0</v>
      </c>
      <c r="AA408" s="172">
        <f t="shared" si="187"/>
        <v>0</v>
      </c>
      <c r="AB408" s="172">
        <f t="shared" si="188"/>
        <v>0</v>
      </c>
      <c r="AC408" s="536">
        <f t="shared" si="189"/>
        <v>0</v>
      </c>
      <c r="AD408" s="535">
        <f t="shared" si="195"/>
        <v>0</v>
      </c>
    </row>
    <row r="409" spans="1:30" x14ac:dyDescent="0.2">
      <c r="A409" s="16">
        <f>+IF((G409+SUM(H409:K409))&gt;0,MAX(A$13:A408)+1,0)</f>
        <v>0</v>
      </c>
      <c r="B409" s="19"/>
      <c r="C409" s="17"/>
      <c r="D409" s="17"/>
      <c r="E409" s="17"/>
      <c r="F409" s="204">
        <f t="shared" si="191"/>
        <v>0</v>
      </c>
      <c r="G409" s="96">
        <f t="shared" si="192"/>
        <v>0</v>
      </c>
      <c r="H409" s="17"/>
      <c r="I409" s="17"/>
      <c r="J409" s="17"/>
      <c r="K409" s="17"/>
      <c r="L409" s="17"/>
      <c r="M409" s="17"/>
      <c r="N409" s="96">
        <f t="shared" si="193"/>
        <v>0</v>
      </c>
      <c r="O409" s="180"/>
      <c r="P409" s="189">
        <f t="shared" si="178"/>
        <v>0</v>
      </c>
      <c r="Q409" s="274">
        <f t="shared" si="179"/>
        <v>0</v>
      </c>
      <c r="R409" s="274">
        <f t="shared" si="180"/>
        <v>0</v>
      </c>
      <c r="S409" s="172">
        <f t="shared" si="181"/>
        <v>0</v>
      </c>
      <c r="T409" s="172">
        <f t="shared" si="182"/>
        <v>0</v>
      </c>
      <c r="U409" s="238">
        <f t="shared" ref="U409:U440" si="196">(P409-$S$6)/$S$7*(C409+D409+E409)*$Y$8</f>
        <v>0</v>
      </c>
      <c r="V409" s="225">
        <f t="shared" si="190"/>
        <v>0</v>
      </c>
      <c r="W409" s="172">
        <f t="shared" si="184"/>
        <v>0</v>
      </c>
      <c r="X409" s="172">
        <f t="shared" si="185"/>
        <v>0</v>
      </c>
      <c r="Y409" s="525">
        <f t="shared" si="186"/>
        <v>0</v>
      </c>
      <c r="Z409" s="524">
        <f t="shared" si="194"/>
        <v>0</v>
      </c>
      <c r="AA409" s="172">
        <f t="shared" si="187"/>
        <v>0</v>
      </c>
      <c r="AB409" s="172">
        <f t="shared" si="188"/>
        <v>0</v>
      </c>
      <c r="AC409" s="536">
        <f t="shared" si="189"/>
        <v>0</v>
      </c>
      <c r="AD409" s="535">
        <f t="shared" si="195"/>
        <v>0</v>
      </c>
    </row>
    <row r="410" spans="1:30" x14ac:dyDescent="0.2">
      <c r="A410" s="16">
        <f>+IF((G410+SUM(H410:K410))&gt;0,MAX(A$13:A409)+1,0)</f>
        <v>0</v>
      </c>
      <c r="B410" s="19"/>
      <c r="C410" s="17"/>
      <c r="D410" s="17"/>
      <c r="E410" s="17"/>
      <c r="F410" s="204">
        <f t="shared" si="191"/>
        <v>0</v>
      </c>
      <c r="G410" s="96">
        <f t="shared" si="192"/>
        <v>0</v>
      </c>
      <c r="H410" s="17"/>
      <c r="I410" s="17"/>
      <c r="J410" s="17"/>
      <c r="K410" s="17"/>
      <c r="L410" s="17"/>
      <c r="M410" s="17"/>
      <c r="N410" s="96">
        <f t="shared" si="193"/>
        <v>0</v>
      </c>
      <c r="O410" s="180"/>
      <c r="P410" s="189">
        <f t="shared" si="178"/>
        <v>0</v>
      </c>
      <c r="Q410" s="274">
        <f t="shared" si="179"/>
        <v>0</v>
      </c>
      <c r="R410" s="274">
        <f t="shared" si="180"/>
        <v>0</v>
      </c>
      <c r="S410" s="172">
        <f t="shared" si="181"/>
        <v>0</v>
      </c>
      <c r="T410" s="172">
        <f t="shared" si="182"/>
        <v>0</v>
      </c>
      <c r="U410" s="238">
        <f t="shared" si="196"/>
        <v>0</v>
      </c>
      <c r="V410" s="225">
        <f t="shared" si="190"/>
        <v>0</v>
      </c>
      <c r="W410" s="172">
        <f t="shared" si="184"/>
        <v>0</v>
      </c>
      <c r="X410" s="172">
        <f t="shared" si="185"/>
        <v>0</v>
      </c>
      <c r="Y410" s="525">
        <f t="shared" si="186"/>
        <v>0</v>
      </c>
      <c r="Z410" s="524">
        <f t="shared" si="194"/>
        <v>0</v>
      </c>
      <c r="AA410" s="172">
        <f t="shared" si="187"/>
        <v>0</v>
      </c>
      <c r="AB410" s="172">
        <f t="shared" si="188"/>
        <v>0</v>
      </c>
      <c r="AC410" s="536">
        <f t="shared" si="189"/>
        <v>0</v>
      </c>
      <c r="AD410" s="535">
        <f t="shared" si="195"/>
        <v>0</v>
      </c>
    </row>
    <row r="411" spans="1:30" x14ac:dyDescent="0.2">
      <c r="A411" s="16">
        <f>+IF((G411+SUM(H411:K411))&gt;0,MAX(A$13:A410)+1,0)</f>
        <v>0</v>
      </c>
      <c r="B411" s="19"/>
      <c r="C411" s="17"/>
      <c r="D411" s="17"/>
      <c r="E411" s="17"/>
      <c r="F411" s="204">
        <f t="shared" si="191"/>
        <v>0</v>
      </c>
      <c r="G411" s="96">
        <f t="shared" si="192"/>
        <v>0</v>
      </c>
      <c r="H411" s="17"/>
      <c r="I411" s="17"/>
      <c r="J411" s="17"/>
      <c r="K411" s="17"/>
      <c r="L411" s="17"/>
      <c r="M411" s="17"/>
      <c r="N411" s="96">
        <f t="shared" si="193"/>
        <v>0</v>
      </c>
      <c r="O411" s="180"/>
      <c r="P411" s="189">
        <f t="shared" si="178"/>
        <v>0</v>
      </c>
      <c r="Q411" s="274">
        <f t="shared" si="179"/>
        <v>0</v>
      </c>
      <c r="R411" s="274">
        <f t="shared" si="180"/>
        <v>0</v>
      </c>
      <c r="S411" s="172">
        <f t="shared" si="181"/>
        <v>0</v>
      </c>
      <c r="T411" s="172">
        <f t="shared" si="182"/>
        <v>0</v>
      </c>
      <c r="U411" s="238">
        <f t="shared" si="196"/>
        <v>0</v>
      </c>
      <c r="V411" s="225">
        <f t="shared" si="190"/>
        <v>0</v>
      </c>
      <c r="W411" s="172">
        <f t="shared" si="184"/>
        <v>0</v>
      </c>
      <c r="X411" s="172">
        <f t="shared" si="185"/>
        <v>0</v>
      </c>
      <c r="Y411" s="525">
        <f t="shared" si="186"/>
        <v>0</v>
      </c>
      <c r="Z411" s="524">
        <f t="shared" si="194"/>
        <v>0</v>
      </c>
      <c r="AA411" s="172">
        <f t="shared" si="187"/>
        <v>0</v>
      </c>
      <c r="AB411" s="172">
        <f t="shared" si="188"/>
        <v>0</v>
      </c>
      <c r="AC411" s="536">
        <f t="shared" si="189"/>
        <v>0</v>
      </c>
      <c r="AD411" s="535">
        <f t="shared" si="195"/>
        <v>0</v>
      </c>
    </row>
    <row r="412" spans="1:30" x14ac:dyDescent="0.2">
      <c r="A412" s="16">
        <f>+IF((G412+SUM(H412:K412))&gt;0,MAX(A$13:A411)+1,0)</f>
        <v>0</v>
      </c>
      <c r="B412" s="19"/>
      <c r="C412" s="17"/>
      <c r="D412" s="17"/>
      <c r="E412" s="17"/>
      <c r="F412" s="204">
        <f t="shared" si="191"/>
        <v>0</v>
      </c>
      <c r="G412" s="96">
        <f t="shared" si="192"/>
        <v>0</v>
      </c>
      <c r="H412" s="17"/>
      <c r="I412" s="17"/>
      <c r="J412" s="17"/>
      <c r="K412" s="17"/>
      <c r="L412" s="17"/>
      <c r="M412" s="17"/>
      <c r="N412" s="96">
        <f t="shared" si="193"/>
        <v>0</v>
      </c>
      <c r="O412" s="180"/>
      <c r="P412" s="189">
        <f t="shared" si="178"/>
        <v>0</v>
      </c>
      <c r="Q412" s="274">
        <f t="shared" si="179"/>
        <v>0</v>
      </c>
      <c r="R412" s="274">
        <f t="shared" si="180"/>
        <v>0</v>
      </c>
      <c r="S412" s="172">
        <f t="shared" si="181"/>
        <v>0</v>
      </c>
      <c r="T412" s="172">
        <f t="shared" si="182"/>
        <v>0</v>
      </c>
      <c r="U412" s="238">
        <f t="shared" si="196"/>
        <v>0</v>
      </c>
      <c r="V412" s="225">
        <f t="shared" si="190"/>
        <v>0</v>
      </c>
      <c r="W412" s="172">
        <f t="shared" si="184"/>
        <v>0</v>
      </c>
      <c r="X412" s="172">
        <f t="shared" si="185"/>
        <v>0</v>
      </c>
      <c r="Y412" s="525">
        <f t="shared" si="186"/>
        <v>0</v>
      </c>
      <c r="Z412" s="524">
        <f t="shared" si="194"/>
        <v>0</v>
      </c>
      <c r="AA412" s="172">
        <f t="shared" si="187"/>
        <v>0</v>
      </c>
      <c r="AB412" s="172">
        <f t="shared" si="188"/>
        <v>0</v>
      </c>
      <c r="AC412" s="536">
        <f t="shared" si="189"/>
        <v>0</v>
      </c>
      <c r="AD412" s="535">
        <f t="shared" si="195"/>
        <v>0</v>
      </c>
    </row>
    <row r="413" spans="1:30" ht="45" x14ac:dyDescent="0.2">
      <c r="B413" s="186" t="s">
        <v>3</v>
      </c>
      <c r="C413" s="187">
        <f>+SUM(C414:C450)</f>
        <v>0</v>
      </c>
      <c r="D413" s="187">
        <f t="shared" ref="D413:P413" si="197">+SUM(D414:D450)</f>
        <v>0</v>
      </c>
      <c r="E413" s="187">
        <f t="shared" si="197"/>
        <v>0</v>
      </c>
      <c r="F413" s="187">
        <f t="shared" si="197"/>
        <v>0</v>
      </c>
      <c r="G413" s="187">
        <f t="shared" si="197"/>
        <v>0</v>
      </c>
      <c r="H413" s="187">
        <f t="shared" si="197"/>
        <v>0</v>
      </c>
      <c r="I413" s="187">
        <f t="shared" si="197"/>
        <v>0</v>
      </c>
      <c r="J413" s="187">
        <f t="shared" si="197"/>
        <v>0</v>
      </c>
      <c r="K413" s="187">
        <f t="shared" si="197"/>
        <v>0</v>
      </c>
      <c r="L413" s="187">
        <f t="shared" si="197"/>
        <v>0</v>
      </c>
      <c r="M413" s="187">
        <f t="shared" si="197"/>
        <v>0</v>
      </c>
      <c r="N413" s="187">
        <f t="shared" si="197"/>
        <v>0</v>
      </c>
      <c r="O413" s="288"/>
      <c r="P413" s="187">
        <f t="shared" si="197"/>
        <v>0</v>
      </c>
      <c r="Q413" s="187">
        <f t="shared" ref="Q413:AD413" si="198">+SUM(Q414:Q450)</f>
        <v>0</v>
      </c>
      <c r="R413" s="187">
        <f t="shared" si="198"/>
        <v>0</v>
      </c>
      <c r="S413" s="288">
        <f t="shared" si="198"/>
        <v>0</v>
      </c>
      <c r="T413" s="288">
        <f t="shared" si="198"/>
        <v>0</v>
      </c>
      <c r="U413" s="238">
        <f t="shared" si="196"/>
        <v>0</v>
      </c>
      <c r="V413" s="225">
        <f t="shared" si="190"/>
        <v>0</v>
      </c>
      <c r="W413" s="288">
        <f t="shared" si="198"/>
        <v>0</v>
      </c>
      <c r="X413" s="288">
        <f t="shared" si="198"/>
        <v>0</v>
      </c>
      <c r="Y413" s="288">
        <f t="shared" si="198"/>
        <v>0</v>
      </c>
      <c r="Z413" s="288">
        <f t="shared" si="198"/>
        <v>0</v>
      </c>
      <c r="AA413" s="288">
        <f t="shared" si="198"/>
        <v>0</v>
      </c>
      <c r="AB413" s="288">
        <f t="shared" si="198"/>
        <v>0</v>
      </c>
      <c r="AC413" s="288">
        <f t="shared" si="198"/>
        <v>0</v>
      </c>
      <c r="AD413" s="288">
        <f t="shared" si="198"/>
        <v>0</v>
      </c>
    </row>
    <row r="414" spans="1:30" x14ac:dyDescent="0.2">
      <c r="A414" s="16">
        <f>+IF((G414+SUM(H414:K414))&gt;0,MAX(A$13:A413)+1,0)</f>
        <v>0</v>
      </c>
      <c r="B414" s="19"/>
      <c r="C414" s="17"/>
      <c r="D414" s="17"/>
      <c r="E414" s="17"/>
      <c r="F414" s="204">
        <f>+E414+D414</f>
        <v>0</v>
      </c>
      <c r="G414" s="96">
        <f>SUM(C414:E414)</f>
        <v>0</v>
      </c>
      <c r="H414" s="17"/>
      <c r="I414" s="17"/>
      <c r="J414" s="17"/>
      <c r="K414" s="17"/>
      <c r="L414" s="17"/>
      <c r="M414" s="17"/>
      <c r="N414" s="96">
        <f>+L414+M414</f>
        <v>0</v>
      </c>
      <c r="O414" s="180"/>
      <c r="P414" s="189">
        <f>+N414*O414</f>
        <v>0</v>
      </c>
      <c r="Q414" s="274">
        <f t="shared" ref="Q414:Q450" si="199">+N414*(C414+H414-I414)</f>
        <v>0</v>
      </c>
      <c r="R414" s="274">
        <f t="shared" ref="R414:R450" si="200">+N414*D414+N414*E414*0.8+(J414-K414)*N414</f>
        <v>0</v>
      </c>
      <c r="S414" s="172">
        <f t="shared" ref="S414:S450" si="201">+P414*C414</f>
        <v>0</v>
      </c>
      <c r="T414" s="172">
        <f t="shared" ref="T414:T450" si="202">+P414*(D414+E414)</f>
        <v>0</v>
      </c>
      <c r="U414" s="238">
        <f t="shared" si="196"/>
        <v>0</v>
      </c>
      <c r="V414" s="225">
        <f t="shared" si="190"/>
        <v>0</v>
      </c>
      <c r="W414" s="172">
        <f t="shared" ref="W414:W450" si="203">+P414*H414</f>
        <v>0</v>
      </c>
      <c r="X414" s="172">
        <f t="shared" ref="X414:X450" si="204">+P414*J414</f>
        <v>0</v>
      </c>
      <c r="Y414" s="525">
        <f t="shared" ref="Y414:Y450" si="205">+(P414-$S$6)/$S$7*(H414+J414)*$Y$8</f>
        <v>0</v>
      </c>
      <c r="Z414" s="524">
        <f>+Y414*Z$9</f>
        <v>0</v>
      </c>
      <c r="AA414" s="172">
        <f t="shared" ref="AA414:AA450" si="206">+P414*I414</f>
        <v>0</v>
      </c>
      <c r="AB414" s="172">
        <f t="shared" ref="AB414:AB450" si="207">+P414*K414</f>
        <v>0</v>
      </c>
      <c r="AC414" s="536">
        <f t="shared" ref="AC414:AC450" si="208">+(P414-$S$6)/$S$7*(I414+K414)*$Y$8</f>
        <v>0</v>
      </c>
      <c r="AD414" s="535">
        <f>+AC414*AD$9</f>
        <v>0</v>
      </c>
    </row>
    <row r="415" spans="1:30" x14ac:dyDescent="0.2">
      <c r="A415" s="16">
        <f>+IF((G415+SUM(H415:K415))&gt;0,MAX(A$13:A414)+1,0)</f>
        <v>0</v>
      </c>
      <c r="B415" s="19"/>
      <c r="C415" s="17"/>
      <c r="D415" s="17"/>
      <c r="E415" s="17"/>
      <c r="F415" s="204">
        <f t="shared" ref="F415:F446" si="209">+E415+D415</f>
        <v>0</v>
      </c>
      <c r="G415" s="96">
        <f t="shared" ref="G415:G446" si="210">SUM(C415:E415)</f>
        <v>0</v>
      </c>
      <c r="H415" s="17"/>
      <c r="I415" s="17"/>
      <c r="J415" s="17"/>
      <c r="K415" s="17"/>
      <c r="L415" s="17"/>
      <c r="M415" s="17"/>
      <c r="N415" s="96">
        <f t="shared" ref="N415:N446" si="211">+L415+M415</f>
        <v>0</v>
      </c>
      <c r="O415" s="180"/>
      <c r="P415" s="189">
        <f t="shared" ref="P415:P450" si="212">+N415*O415</f>
        <v>0</v>
      </c>
      <c r="Q415" s="274">
        <f t="shared" si="199"/>
        <v>0</v>
      </c>
      <c r="R415" s="274">
        <f t="shared" si="200"/>
        <v>0</v>
      </c>
      <c r="S415" s="172">
        <f t="shared" si="201"/>
        <v>0</v>
      </c>
      <c r="T415" s="172">
        <f t="shared" si="202"/>
        <v>0</v>
      </c>
      <c r="U415" s="238">
        <f t="shared" si="196"/>
        <v>0</v>
      </c>
      <c r="V415" s="225">
        <f t="shared" si="190"/>
        <v>0</v>
      </c>
      <c r="W415" s="172">
        <f t="shared" si="203"/>
        <v>0</v>
      </c>
      <c r="X415" s="172">
        <f t="shared" si="204"/>
        <v>0</v>
      </c>
      <c r="Y415" s="525">
        <f t="shared" si="205"/>
        <v>0</v>
      </c>
      <c r="Z415" s="524">
        <f t="shared" ref="Z415:Z446" si="213">+Y415*Z$9</f>
        <v>0</v>
      </c>
      <c r="AA415" s="172">
        <f t="shared" si="206"/>
        <v>0</v>
      </c>
      <c r="AB415" s="172">
        <f t="shared" si="207"/>
        <v>0</v>
      </c>
      <c r="AC415" s="536">
        <f t="shared" si="208"/>
        <v>0</v>
      </c>
      <c r="AD415" s="535">
        <f t="shared" ref="AD415:AD446" si="214">+AC415*AD$9</f>
        <v>0</v>
      </c>
    </row>
    <row r="416" spans="1:30" x14ac:dyDescent="0.2">
      <c r="A416" s="16">
        <f>+IF((G416+SUM(H416:K416))&gt;0,MAX(A$13:A415)+1,0)</f>
        <v>0</v>
      </c>
      <c r="B416" s="19"/>
      <c r="C416" s="17"/>
      <c r="D416" s="17"/>
      <c r="E416" s="17"/>
      <c r="F416" s="204">
        <f t="shared" si="209"/>
        <v>0</v>
      </c>
      <c r="G416" s="96">
        <f t="shared" si="210"/>
        <v>0</v>
      </c>
      <c r="H416" s="17"/>
      <c r="I416" s="17"/>
      <c r="J416" s="17"/>
      <c r="K416" s="17"/>
      <c r="L416" s="17"/>
      <c r="M416" s="17"/>
      <c r="N416" s="96">
        <f t="shared" si="211"/>
        <v>0</v>
      </c>
      <c r="O416" s="180"/>
      <c r="P416" s="189">
        <f t="shared" si="212"/>
        <v>0</v>
      </c>
      <c r="Q416" s="274">
        <f t="shared" si="199"/>
        <v>0</v>
      </c>
      <c r="R416" s="274">
        <f t="shared" si="200"/>
        <v>0</v>
      </c>
      <c r="S416" s="172">
        <f t="shared" si="201"/>
        <v>0</v>
      </c>
      <c r="T416" s="172">
        <f t="shared" si="202"/>
        <v>0</v>
      </c>
      <c r="U416" s="238">
        <f t="shared" si="196"/>
        <v>0</v>
      </c>
      <c r="V416" s="225">
        <f t="shared" si="190"/>
        <v>0</v>
      </c>
      <c r="W416" s="172">
        <f t="shared" si="203"/>
        <v>0</v>
      </c>
      <c r="X416" s="172">
        <f t="shared" si="204"/>
        <v>0</v>
      </c>
      <c r="Y416" s="525">
        <f t="shared" si="205"/>
        <v>0</v>
      </c>
      <c r="Z416" s="524">
        <f t="shared" si="213"/>
        <v>0</v>
      </c>
      <c r="AA416" s="172">
        <f t="shared" si="206"/>
        <v>0</v>
      </c>
      <c r="AB416" s="172">
        <f t="shared" si="207"/>
        <v>0</v>
      </c>
      <c r="AC416" s="536">
        <f t="shared" si="208"/>
        <v>0</v>
      </c>
      <c r="AD416" s="535">
        <f t="shared" si="214"/>
        <v>0</v>
      </c>
    </row>
    <row r="417" spans="1:30" x14ac:dyDescent="0.2">
      <c r="A417" s="16">
        <f>+IF((G417+SUM(H417:K417))&gt;0,MAX(A$13:A416)+1,0)</f>
        <v>0</v>
      </c>
      <c r="B417" s="19"/>
      <c r="C417" s="17"/>
      <c r="D417" s="17"/>
      <c r="E417" s="17"/>
      <c r="F417" s="204">
        <f t="shared" si="209"/>
        <v>0</v>
      </c>
      <c r="G417" s="96">
        <f t="shared" si="210"/>
        <v>0</v>
      </c>
      <c r="H417" s="17"/>
      <c r="I417" s="17"/>
      <c r="J417" s="17"/>
      <c r="K417" s="17"/>
      <c r="L417" s="17"/>
      <c r="M417" s="17"/>
      <c r="N417" s="96">
        <f t="shared" si="211"/>
        <v>0</v>
      </c>
      <c r="O417" s="180"/>
      <c r="P417" s="189">
        <f t="shared" si="212"/>
        <v>0</v>
      </c>
      <c r="Q417" s="274">
        <f t="shared" si="199"/>
        <v>0</v>
      </c>
      <c r="R417" s="274">
        <f t="shared" si="200"/>
        <v>0</v>
      </c>
      <c r="S417" s="172">
        <f t="shared" si="201"/>
        <v>0</v>
      </c>
      <c r="T417" s="172">
        <f t="shared" si="202"/>
        <v>0</v>
      </c>
      <c r="U417" s="238">
        <f t="shared" si="196"/>
        <v>0</v>
      </c>
      <c r="V417" s="225">
        <f t="shared" si="190"/>
        <v>0</v>
      </c>
      <c r="W417" s="172">
        <f t="shared" si="203"/>
        <v>0</v>
      </c>
      <c r="X417" s="172">
        <f t="shared" si="204"/>
        <v>0</v>
      </c>
      <c r="Y417" s="525">
        <f t="shared" si="205"/>
        <v>0</v>
      </c>
      <c r="Z417" s="524">
        <f t="shared" si="213"/>
        <v>0</v>
      </c>
      <c r="AA417" s="172">
        <f t="shared" si="206"/>
        <v>0</v>
      </c>
      <c r="AB417" s="172">
        <f t="shared" si="207"/>
        <v>0</v>
      </c>
      <c r="AC417" s="536">
        <f t="shared" si="208"/>
        <v>0</v>
      </c>
      <c r="AD417" s="535">
        <f t="shared" si="214"/>
        <v>0</v>
      </c>
    </row>
    <row r="418" spans="1:30" x14ac:dyDescent="0.2">
      <c r="A418" s="16">
        <f>+IF((G418+SUM(H418:K418))&gt;0,MAX(A$13:A417)+1,0)</f>
        <v>0</v>
      </c>
      <c r="B418" s="19"/>
      <c r="C418" s="17"/>
      <c r="D418" s="17"/>
      <c r="E418" s="17"/>
      <c r="F418" s="204">
        <f t="shared" si="209"/>
        <v>0</v>
      </c>
      <c r="G418" s="96">
        <f t="shared" si="210"/>
        <v>0</v>
      </c>
      <c r="H418" s="17"/>
      <c r="I418" s="17"/>
      <c r="J418" s="17"/>
      <c r="K418" s="17"/>
      <c r="L418" s="17"/>
      <c r="M418" s="17"/>
      <c r="N418" s="96">
        <f t="shared" si="211"/>
        <v>0</v>
      </c>
      <c r="O418" s="180"/>
      <c r="P418" s="189">
        <f t="shared" si="212"/>
        <v>0</v>
      </c>
      <c r="Q418" s="274">
        <f t="shared" si="199"/>
        <v>0</v>
      </c>
      <c r="R418" s="274">
        <f t="shared" si="200"/>
        <v>0</v>
      </c>
      <c r="S418" s="172">
        <f t="shared" si="201"/>
        <v>0</v>
      </c>
      <c r="T418" s="172">
        <f t="shared" si="202"/>
        <v>0</v>
      </c>
      <c r="U418" s="238">
        <f t="shared" si="196"/>
        <v>0</v>
      </c>
      <c r="V418" s="225">
        <f t="shared" si="190"/>
        <v>0</v>
      </c>
      <c r="W418" s="172">
        <f t="shared" si="203"/>
        <v>0</v>
      </c>
      <c r="X418" s="172">
        <f t="shared" si="204"/>
        <v>0</v>
      </c>
      <c r="Y418" s="525">
        <f t="shared" si="205"/>
        <v>0</v>
      </c>
      <c r="Z418" s="524">
        <f t="shared" si="213"/>
        <v>0</v>
      </c>
      <c r="AA418" s="172">
        <f t="shared" si="206"/>
        <v>0</v>
      </c>
      <c r="AB418" s="172">
        <f t="shared" si="207"/>
        <v>0</v>
      </c>
      <c r="AC418" s="536">
        <f t="shared" si="208"/>
        <v>0</v>
      </c>
      <c r="AD418" s="535">
        <f t="shared" si="214"/>
        <v>0</v>
      </c>
    </row>
    <row r="419" spans="1:30" x14ac:dyDescent="0.2">
      <c r="A419" s="16">
        <f>+IF((G419+SUM(H419:K419))&gt;0,MAX(A$13:A418)+1,0)</f>
        <v>0</v>
      </c>
      <c r="B419" s="19"/>
      <c r="C419" s="17"/>
      <c r="D419" s="17"/>
      <c r="E419" s="17"/>
      <c r="F419" s="204">
        <f t="shared" si="209"/>
        <v>0</v>
      </c>
      <c r="G419" s="96">
        <f t="shared" si="210"/>
        <v>0</v>
      </c>
      <c r="H419" s="17"/>
      <c r="I419" s="17"/>
      <c r="J419" s="17"/>
      <c r="K419" s="17"/>
      <c r="L419" s="17"/>
      <c r="M419" s="17"/>
      <c r="N419" s="96">
        <f t="shared" si="211"/>
        <v>0</v>
      </c>
      <c r="O419" s="180"/>
      <c r="P419" s="189">
        <f t="shared" si="212"/>
        <v>0</v>
      </c>
      <c r="Q419" s="274">
        <f t="shared" si="199"/>
        <v>0</v>
      </c>
      <c r="R419" s="274">
        <f t="shared" si="200"/>
        <v>0</v>
      </c>
      <c r="S419" s="172">
        <f t="shared" si="201"/>
        <v>0</v>
      </c>
      <c r="T419" s="172">
        <f t="shared" si="202"/>
        <v>0</v>
      </c>
      <c r="U419" s="238">
        <f t="shared" si="196"/>
        <v>0</v>
      </c>
      <c r="V419" s="225">
        <f t="shared" si="190"/>
        <v>0</v>
      </c>
      <c r="W419" s="172">
        <f t="shared" si="203"/>
        <v>0</v>
      </c>
      <c r="X419" s="172">
        <f t="shared" si="204"/>
        <v>0</v>
      </c>
      <c r="Y419" s="525">
        <f t="shared" si="205"/>
        <v>0</v>
      </c>
      <c r="Z419" s="524">
        <f t="shared" si="213"/>
        <v>0</v>
      </c>
      <c r="AA419" s="172">
        <f t="shared" si="206"/>
        <v>0</v>
      </c>
      <c r="AB419" s="172">
        <f t="shared" si="207"/>
        <v>0</v>
      </c>
      <c r="AC419" s="536">
        <f t="shared" si="208"/>
        <v>0</v>
      </c>
      <c r="AD419" s="535">
        <f t="shared" si="214"/>
        <v>0</v>
      </c>
    </row>
    <row r="420" spans="1:30" x14ac:dyDescent="0.2">
      <c r="A420" s="16">
        <f>+IF((G420+SUM(H420:K420))&gt;0,MAX(A$13:A419)+1,0)</f>
        <v>0</v>
      </c>
      <c r="B420" s="19"/>
      <c r="C420" s="17"/>
      <c r="D420" s="17"/>
      <c r="E420" s="17"/>
      <c r="F420" s="204">
        <f t="shared" si="209"/>
        <v>0</v>
      </c>
      <c r="G420" s="96">
        <f t="shared" si="210"/>
        <v>0</v>
      </c>
      <c r="H420" s="17"/>
      <c r="I420" s="17"/>
      <c r="J420" s="17"/>
      <c r="K420" s="17"/>
      <c r="L420" s="17"/>
      <c r="M420" s="17"/>
      <c r="N420" s="96">
        <f t="shared" si="211"/>
        <v>0</v>
      </c>
      <c r="O420" s="180"/>
      <c r="P420" s="189">
        <f t="shared" si="212"/>
        <v>0</v>
      </c>
      <c r="Q420" s="274">
        <f t="shared" si="199"/>
        <v>0</v>
      </c>
      <c r="R420" s="274">
        <f t="shared" si="200"/>
        <v>0</v>
      </c>
      <c r="S420" s="172">
        <f t="shared" si="201"/>
        <v>0</v>
      </c>
      <c r="T420" s="172">
        <f t="shared" si="202"/>
        <v>0</v>
      </c>
      <c r="U420" s="238">
        <f t="shared" si="196"/>
        <v>0</v>
      </c>
      <c r="V420" s="225">
        <f t="shared" si="190"/>
        <v>0</v>
      </c>
      <c r="W420" s="172">
        <f t="shared" si="203"/>
        <v>0</v>
      </c>
      <c r="X420" s="172">
        <f t="shared" si="204"/>
        <v>0</v>
      </c>
      <c r="Y420" s="525">
        <f t="shared" si="205"/>
        <v>0</v>
      </c>
      <c r="Z420" s="524">
        <f t="shared" si="213"/>
        <v>0</v>
      </c>
      <c r="AA420" s="172">
        <f t="shared" si="206"/>
        <v>0</v>
      </c>
      <c r="AB420" s="172">
        <f t="shared" si="207"/>
        <v>0</v>
      </c>
      <c r="AC420" s="536">
        <f t="shared" si="208"/>
        <v>0</v>
      </c>
      <c r="AD420" s="535">
        <f t="shared" si="214"/>
        <v>0</v>
      </c>
    </row>
    <row r="421" spans="1:30" x14ac:dyDescent="0.2">
      <c r="A421" s="16">
        <f>+IF((G421+SUM(H421:K421))&gt;0,MAX(A$13:A420)+1,0)</f>
        <v>0</v>
      </c>
      <c r="B421" s="19"/>
      <c r="C421" s="17"/>
      <c r="D421" s="17"/>
      <c r="E421" s="17"/>
      <c r="F421" s="204">
        <f t="shared" si="209"/>
        <v>0</v>
      </c>
      <c r="G421" s="96">
        <f t="shared" si="210"/>
        <v>0</v>
      </c>
      <c r="H421" s="17"/>
      <c r="I421" s="17"/>
      <c r="J421" s="17"/>
      <c r="K421" s="17"/>
      <c r="L421" s="17"/>
      <c r="M421" s="17"/>
      <c r="N421" s="96">
        <f t="shared" si="211"/>
        <v>0</v>
      </c>
      <c r="O421" s="180"/>
      <c r="P421" s="189">
        <f t="shared" si="212"/>
        <v>0</v>
      </c>
      <c r="Q421" s="274">
        <f t="shared" si="199"/>
        <v>0</v>
      </c>
      <c r="R421" s="274">
        <f t="shared" si="200"/>
        <v>0</v>
      </c>
      <c r="S421" s="172">
        <f t="shared" si="201"/>
        <v>0</v>
      </c>
      <c r="T421" s="172">
        <f t="shared" si="202"/>
        <v>0</v>
      </c>
      <c r="U421" s="238">
        <f t="shared" si="196"/>
        <v>0</v>
      </c>
      <c r="V421" s="225">
        <f t="shared" si="190"/>
        <v>0</v>
      </c>
      <c r="W421" s="172">
        <f t="shared" si="203"/>
        <v>0</v>
      </c>
      <c r="X421" s="172">
        <f t="shared" si="204"/>
        <v>0</v>
      </c>
      <c r="Y421" s="525">
        <f t="shared" si="205"/>
        <v>0</v>
      </c>
      <c r="Z421" s="524">
        <f t="shared" si="213"/>
        <v>0</v>
      </c>
      <c r="AA421" s="172">
        <f t="shared" si="206"/>
        <v>0</v>
      </c>
      <c r="AB421" s="172">
        <f t="shared" si="207"/>
        <v>0</v>
      </c>
      <c r="AC421" s="536">
        <f t="shared" si="208"/>
        <v>0</v>
      </c>
      <c r="AD421" s="535">
        <f t="shared" si="214"/>
        <v>0</v>
      </c>
    </row>
    <row r="422" spans="1:30" x14ac:dyDescent="0.2">
      <c r="A422" s="16">
        <f>+IF((G422+SUM(H422:K422))&gt;0,MAX(A$13:A421)+1,0)</f>
        <v>0</v>
      </c>
      <c r="B422" s="19"/>
      <c r="C422" s="17"/>
      <c r="D422" s="17"/>
      <c r="E422" s="17"/>
      <c r="F422" s="204">
        <f t="shared" si="209"/>
        <v>0</v>
      </c>
      <c r="G422" s="96">
        <f t="shared" si="210"/>
        <v>0</v>
      </c>
      <c r="H422" s="17"/>
      <c r="I422" s="17"/>
      <c r="J422" s="17"/>
      <c r="K422" s="17"/>
      <c r="L422" s="17"/>
      <c r="M422" s="17"/>
      <c r="N422" s="96">
        <f t="shared" si="211"/>
        <v>0</v>
      </c>
      <c r="O422" s="180"/>
      <c r="P422" s="189">
        <f t="shared" si="212"/>
        <v>0</v>
      </c>
      <c r="Q422" s="274">
        <f t="shared" si="199"/>
        <v>0</v>
      </c>
      <c r="R422" s="274">
        <f t="shared" si="200"/>
        <v>0</v>
      </c>
      <c r="S422" s="172">
        <f t="shared" si="201"/>
        <v>0</v>
      </c>
      <c r="T422" s="172">
        <f t="shared" si="202"/>
        <v>0</v>
      </c>
      <c r="U422" s="238">
        <f t="shared" si="196"/>
        <v>0</v>
      </c>
      <c r="V422" s="225">
        <f t="shared" si="190"/>
        <v>0</v>
      </c>
      <c r="W422" s="172">
        <f t="shared" si="203"/>
        <v>0</v>
      </c>
      <c r="X422" s="172">
        <f t="shared" si="204"/>
        <v>0</v>
      </c>
      <c r="Y422" s="525">
        <f t="shared" si="205"/>
        <v>0</v>
      </c>
      <c r="Z422" s="524">
        <f t="shared" si="213"/>
        <v>0</v>
      </c>
      <c r="AA422" s="172">
        <f t="shared" si="206"/>
        <v>0</v>
      </c>
      <c r="AB422" s="172">
        <f t="shared" si="207"/>
        <v>0</v>
      </c>
      <c r="AC422" s="536">
        <f t="shared" si="208"/>
        <v>0</v>
      </c>
      <c r="AD422" s="535">
        <f t="shared" si="214"/>
        <v>0</v>
      </c>
    </row>
    <row r="423" spans="1:30" x14ac:dyDescent="0.2">
      <c r="A423" s="16">
        <f>+IF((G423+SUM(H423:K423))&gt;0,MAX(A$13:A422)+1,0)</f>
        <v>0</v>
      </c>
      <c r="B423" s="19"/>
      <c r="C423" s="17"/>
      <c r="D423" s="17"/>
      <c r="E423" s="17"/>
      <c r="F423" s="204">
        <f t="shared" si="209"/>
        <v>0</v>
      </c>
      <c r="G423" s="96">
        <f t="shared" si="210"/>
        <v>0</v>
      </c>
      <c r="H423" s="17"/>
      <c r="I423" s="17"/>
      <c r="J423" s="17"/>
      <c r="K423" s="17"/>
      <c r="L423" s="17"/>
      <c r="M423" s="17"/>
      <c r="N423" s="96">
        <f t="shared" si="211"/>
        <v>0</v>
      </c>
      <c r="O423" s="180"/>
      <c r="P423" s="189">
        <f t="shared" si="212"/>
        <v>0</v>
      </c>
      <c r="Q423" s="274">
        <f t="shared" si="199"/>
        <v>0</v>
      </c>
      <c r="R423" s="274">
        <f t="shared" si="200"/>
        <v>0</v>
      </c>
      <c r="S423" s="172">
        <f t="shared" si="201"/>
        <v>0</v>
      </c>
      <c r="T423" s="172">
        <f t="shared" si="202"/>
        <v>0</v>
      </c>
      <c r="U423" s="238">
        <f t="shared" si="196"/>
        <v>0</v>
      </c>
      <c r="V423" s="225">
        <f t="shared" si="190"/>
        <v>0</v>
      </c>
      <c r="W423" s="172">
        <f t="shared" si="203"/>
        <v>0</v>
      </c>
      <c r="X423" s="172">
        <f t="shared" si="204"/>
        <v>0</v>
      </c>
      <c r="Y423" s="525">
        <f t="shared" si="205"/>
        <v>0</v>
      </c>
      <c r="Z423" s="524">
        <f t="shared" si="213"/>
        <v>0</v>
      </c>
      <c r="AA423" s="172">
        <f t="shared" si="206"/>
        <v>0</v>
      </c>
      <c r="AB423" s="172">
        <f t="shared" si="207"/>
        <v>0</v>
      </c>
      <c r="AC423" s="536">
        <f t="shared" si="208"/>
        <v>0</v>
      </c>
      <c r="AD423" s="535">
        <f t="shared" si="214"/>
        <v>0</v>
      </c>
    </row>
    <row r="424" spans="1:30" x14ac:dyDescent="0.2">
      <c r="A424" s="16">
        <f>+IF((G424+SUM(H424:K424))&gt;0,MAX(A$13:A423)+1,0)</f>
        <v>0</v>
      </c>
      <c r="B424" s="19"/>
      <c r="C424" s="17"/>
      <c r="D424" s="17"/>
      <c r="E424" s="17"/>
      <c r="F424" s="204">
        <f t="shared" si="209"/>
        <v>0</v>
      </c>
      <c r="G424" s="96">
        <f t="shared" si="210"/>
        <v>0</v>
      </c>
      <c r="H424" s="17"/>
      <c r="I424" s="17"/>
      <c r="J424" s="17"/>
      <c r="K424" s="17"/>
      <c r="L424" s="17"/>
      <c r="M424" s="17"/>
      <c r="N424" s="96">
        <f t="shared" si="211"/>
        <v>0</v>
      </c>
      <c r="O424" s="180"/>
      <c r="P424" s="189">
        <f t="shared" si="212"/>
        <v>0</v>
      </c>
      <c r="Q424" s="274">
        <f t="shared" si="199"/>
        <v>0</v>
      </c>
      <c r="R424" s="274">
        <f t="shared" si="200"/>
        <v>0</v>
      </c>
      <c r="S424" s="172">
        <f t="shared" si="201"/>
        <v>0</v>
      </c>
      <c r="T424" s="172">
        <f t="shared" si="202"/>
        <v>0</v>
      </c>
      <c r="U424" s="238">
        <f t="shared" si="196"/>
        <v>0</v>
      </c>
      <c r="V424" s="225">
        <f t="shared" si="190"/>
        <v>0</v>
      </c>
      <c r="W424" s="172">
        <f t="shared" si="203"/>
        <v>0</v>
      </c>
      <c r="X424" s="172">
        <f t="shared" si="204"/>
        <v>0</v>
      </c>
      <c r="Y424" s="525">
        <f t="shared" si="205"/>
        <v>0</v>
      </c>
      <c r="Z424" s="524">
        <f t="shared" si="213"/>
        <v>0</v>
      </c>
      <c r="AA424" s="172">
        <f t="shared" si="206"/>
        <v>0</v>
      </c>
      <c r="AB424" s="172">
        <f t="shared" si="207"/>
        <v>0</v>
      </c>
      <c r="AC424" s="536">
        <f t="shared" si="208"/>
        <v>0</v>
      </c>
      <c r="AD424" s="535">
        <f t="shared" si="214"/>
        <v>0</v>
      </c>
    </row>
    <row r="425" spans="1:30" x14ac:dyDescent="0.2">
      <c r="A425" s="16">
        <f>+IF((G425+SUM(H425:K425))&gt;0,MAX(A$13:A424)+1,0)</f>
        <v>0</v>
      </c>
      <c r="B425" s="19"/>
      <c r="C425" s="17"/>
      <c r="D425" s="17"/>
      <c r="E425" s="17"/>
      <c r="F425" s="204">
        <f t="shared" si="209"/>
        <v>0</v>
      </c>
      <c r="G425" s="96">
        <f t="shared" si="210"/>
        <v>0</v>
      </c>
      <c r="H425" s="17"/>
      <c r="I425" s="17"/>
      <c r="J425" s="17"/>
      <c r="K425" s="17"/>
      <c r="L425" s="17"/>
      <c r="M425" s="17"/>
      <c r="N425" s="96">
        <f t="shared" si="211"/>
        <v>0</v>
      </c>
      <c r="O425" s="180"/>
      <c r="P425" s="189">
        <f t="shared" si="212"/>
        <v>0</v>
      </c>
      <c r="Q425" s="274">
        <f t="shared" si="199"/>
        <v>0</v>
      </c>
      <c r="R425" s="274">
        <f t="shared" si="200"/>
        <v>0</v>
      </c>
      <c r="S425" s="172">
        <f t="shared" si="201"/>
        <v>0</v>
      </c>
      <c r="T425" s="172">
        <f t="shared" si="202"/>
        <v>0</v>
      </c>
      <c r="U425" s="238">
        <f t="shared" si="196"/>
        <v>0</v>
      </c>
      <c r="V425" s="225">
        <f t="shared" si="190"/>
        <v>0</v>
      </c>
      <c r="W425" s="172">
        <f t="shared" si="203"/>
        <v>0</v>
      </c>
      <c r="X425" s="172">
        <f t="shared" si="204"/>
        <v>0</v>
      </c>
      <c r="Y425" s="525">
        <f t="shared" si="205"/>
        <v>0</v>
      </c>
      <c r="Z425" s="524">
        <f t="shared" si="213"/>
        <v>0</v>
      </c>
      <c r="AA425" s="172">
        <f t="shared" si="206"/>
        <v>0</v>
      </c>
      <c r="AB425" s="172">
        <f t="shared" si="207"/>
        <v>0</v>
      </c>
      <c r="AC425" s="536">
        <f t="shared" si="208"/>
        <v>0</v>
      </c>
      <c r="AD425" s="535">
        <f t="shared" si="214"/>
        <v>0</v>
      </c>
    </row>
    <row r="426" spans="1:30" x14ac:dyDescent="0.2">
      <c r="A426" s="16">
        <f>+IF((G426+SUM(H426:K426))&gt;0,MAX(A$13:A425)+1,0)</f>
        <v>0</v>
      </c>
      <c r="B426" s="19"/>
      <c r="C426" s="17"/>
      <c r="D426" s="17"/>
      <c r="E426" s="17"/>
      <c r="F426" s="204">
        <f t="shared" si="209"/>
        <v>0</v>
      </c>
      <c r="G426" s="96">
        <f t="shared" si="210"/>
        <v>0</v>
      </c>
      <c r="H426" s="17"/>
      <c r="I426" s="17"/>
      <c r="J426" s="17"/>
      <c r="K426" s="17"/>
      <c r="L426" s="17"/>
      <c r="M426" s="17"/>
      <c r="N426" s="96">
        <f t="shared" si="211"/>
        <v>0</v>
      </c>
      <c r="O426" s="180"/>
      <c r="P426" s="189">
        <f t="shared" si="212"/>
        <v>0</v>
      </c>
      <c r="Q426" s="274">
        <f t="shared" si="199"/>
        <v>0</v>
      </c>
      <c r="R426" s="274">
        <f t="shared" si="200"/>
        <v>0</v>
      </c>
      <c r="S426" s="172">
        <f t="shared" si="201"/>
        <v>0</v>
      </c>
      <c r="T426" s="172">
        <f t="shared" si="202"/>
        <v>0</v>
      </c>
      <c r="U426" s="238">
        <f t="shared" si="196"/>
        <v>0</v>
      </c>
      <c r="V426" s="225">
        <f t="shared" si="190"/>
        <v>0</v>
      </c>
      <c r="W426" s="172">
        <f t="shared" si="203"/>
        <v>0</v>
      </c>
      <c r="X426" s="172">
        <f t="shared" si="204"/>
        <v>0</v>
      </c>
      <c r="Y426" s="525">
        <f t="shared" si="205"/>
        <v>0</v>
      </c>
      <c r="Z426" s="524">
        <f t="shared" si="213"/>
        <v>0</v>
      </c>
      <c r="AA426" s="172">
        <f t="shared" si="206"/>
        <v>0</v>
      </c>
      <c r="AB426" s="172">
        <f t="shared" si="207"/>
        <v>0</v>
      </c>
      <c r="AC426" s="536">
        <f t="shared" si="208"/>
        <v>0</v>
      </c>
      <c r="AD426" s="535">
        <f t="shared" si="214"/>
        <v>0</v>
      </c>
    </row>
    <row r="427" spans="1:30" x14ac:dyDescent="0.2">
      <c r="A427" s="16">
        <f>+IF((G427+SUM(H427:K427))&gt;0,MAX(A$13:A426)+1,0)</f>
        <v>0</v>
      </c>
      <c r="B427" s="19"/>
      <c r="C427" s="17"/>
      <c r="D427" s="17"/>
      <c r="E427" s="17"/>
      <c r="F427" s="204">
        <f t="shared" si="209"/>
        <v>0</v>
      </c>
      <c r="G427" s="96">
        <f t="shared" si="210"/>
        <v>0</v>
      </c>
      <c r="H427" s="17"/>
      <c r="I427" s="17"/>
      <c r="J427" s="17"/>
      <c r="K427" s="17"/>
      <c r="L427" s="17"/>
      <c r="M427" s="17"/>
      <c r="N427" s="96">
        <f t="shared" si="211"/>
        <v>0</v>
      </c>
      <c r="O427" s="180"/>
      <c r="P427" s="189">
        <f t="shared" si="212"/>
        <v>0</v>
      </c>
      <c r="Q427" s="274">
        <f t="shared" si="199"/>
        <v>0</v>
      </c>
      <c r="R427" s="274">
        <f t="shared" si="200"/>
        <v>0</v>
      </c>
      <c r="S427" s="172">
        <f t="shared" si="201"/>
        <v>0</v>
      </c>
      <c r="T427" s="172">
        <f t="shared" si="202"/>
        <v>0</v>
      </c>
      <c r="U427" s="238">
        <f t="shared" si="196"/>
        <v>0</v>
      </c>
      <c r="V427" s="225">
        <f t="shared" si="190"/>
        <v>0</v>
      </c>
      <c r="W427" s="172">
        <f t="shared" si="203"/>
        <v>0</v>
      </c>
      <c r="X427" s="172">
        <f t="shared" si="204"/>
        <v>0</v>
      </c>
      <c r="Y427" s="525">
        <f t="shared" si="205"/>
        <v>0</v>
      </c>
      <c r="Z427" s="524">
        <f t="shared" si="213"/>
        <v>0</v>
      </c>
      <c r="AA427" s="172">
        <f t="shared" si="206"/>
        <v>0</v>
      </c>
      <c r="AB427" s="172">
        <f t="shared" si="207"/>
        <v>0</v>
      </c>
      <c r="AC427" s="536">
        <f t="shared" si="208"/>
        <v>0</v>
      </c>
      <c r="AD427" s="535">
        <f t="shared" si="214"/>
        <v>0</v>
      </c>
    </row>
    <row r="428" spans="1:30" x14ac:dyDescent="0.2">
      <c r="A428" s="16">
        <f>+IF((G428+SUM(H428:K428))&gt;0,MAX(A$13:A427)+1,0)</f>
        <v>0</v>
      </c>
      <c r="B428" s="19"/>
      <c r="C428" s="17"/>
      <c r="D428" s="17"/>
      <c r="E428" s="17"/>
      <c r="F428" s="204">
        <f t="shared" si="209"/>
        <v>0</v>
      </c>
      <c r="G428" s="96">
        <f t="shared" si="210"/>
        <v>0</v>
      </c>
      <c r="H428" s="17"/>
      <c r="I428" s="17"/>
      <c r="J428" s="17"/>
      <c r="K428" s="17"/>
      <c r="L428" s="17"/>
      <c r="M428" s="17"/>
      <c r="N428" s="96">
        <f t="shared" si="211"/>
        <v>0</v>
      </c>
      <c r="O428" s="180"/>
      <c r="P428" s="189">
        <f t="shared" si="212"/>
        <v>0</v>
      </c>
      <c r="Q428" s="274">
        <f t="shared" si="199"/>
        <v>0</v>
      </c>
      <c r="R428" s="274">
        <f t="shared" si="200"/>
        <v>0</v>
      </c>
      <c r="S428" s="172">
        <f t="shared" si="201"/>
        <v>0</v>
      </c>
      <c r="T428" s="172">
        <f t="shared" si="202"/>
        <v>0</v>
      </c>
      <c r="U428" s="238">
        <f t="shared" si="196"/>
        <v>0</v>
      </c>
      <c r="V428" s="225">
        <f t="shared" si="190"/>
        <v>0</v>
      </c>
      <c r="W428" s="172">
        <f t="shared" si="203"/>
        <v>0</v>
      </c>
      <c r="X428" s="172">
        <f t="shared" si="204"/>
        <v>0</v>
      </c>
      <c r="Y428" s="525">
        <f t="shared" si="205"/>
        <v>0</v>
      </c>
      <c r="Z428" s="524">
        <f t="shared" si="213"/>
        <v>0</v>
      </c>
      <c r="AA428" s="172">
        <f t="shared" si="206"/>
        <v>0</v>
      </c>
      <c r="AB428" s="172">
        <f t="shared" si="207"/>
        <v>0</v>
      </c>
      <c r="AC428" s="536">
        <f t="shared" si="208"/>
        <v>0</v>
      </c>
      <c r="AD428" s="535">
        <f t="shared" si="214"/>
        <v>0</v>
      </c>
    </row>
    <row r="429" spans="1:30" x14ac:dyDescent="0.2">
      <c r="A429" s="16">
        <f>+IF((G429+SUM(H429:K429))&gt;0,MAX(A$13:A428)+1,0)</f>
        <v>0</v>
      </c>
      <c r="B429" s="19"/>
      <c r="C429" s="17"/>
      <c r="D429" s="17"/>
      <c r="E429" s="17"/>
      <c r="F429" s="204">
        <f t="shared" si="209"/>
        <v>0</v>
      </c>
      <c r="G429" s="96">
        <f t="shared" si="210"/>
        <v>0</v>
      </c>
      <c r="H429" s="17"/>
      <c r="I429" s="17"/>
      <c r="J429" s="17"/>
      <c r="K429" s="17"/>
      <c r="L429" s="17"/>
      <c r="M429" s="17"/>
      <c r="N429" s="96">
        <f t="shared" si="211"/>
        <v>0</v>
      </c>
      <c r="O429" s="180"/>
      <c r="P429" s="189">
        <f t="shared" si="212"/>
        <v>0</v>
      </c>
      <c r="Q429" s="274">
        <f t="shared" si="199"/>
        <v>0</v>
      </c>
      <c r="R429" s="274">
        <f t="shared" si="200"/>
        <v>0</v>
      </c>
      <c r="S429" s="172">
        <f t="shared" si="201"/>
        <v>0</v>
      </c>
      <c r="T429" s="172">
        <f t="shared" si="202"/>
        <v>0</v>
      </c>
      <c r="U429" s="238">
        <f t="shared" si="196"/>
        <v>0</v>
      </c>
      <c r="V429" s="225">
        <f t="shared" si="190"/>
        <v>0</v>
      </c>
      <c r="W429" s="172">
        <f t="shared" si="203"/>
        <v>0</v>
      </c>
      <c r="X429" s="172">
        <f t="shared" si="204"/>
        <v>0</v>
      </c>
      <c r="Y429" s="525">
        <f t="shared" si="205"/>
        <v>0</v>
      </c>
      <c r="Z429" s="524">
        <f t="shared" si="213"/>
        <v>0</v>
      </c>
      <c r="AA429" s="172">
        <f t="shared" si="206"/>
        <v>0</v>
      </c>
      <c r="AB429" s="172">
        <f t="shared" si="207"/>
        <v>0</v>
      </c>
      <c r="AC429" s="536">
        <f t="shared" si="208"/>
        <v>0</v>
      </c>
      <c r="AD429" s="535">
        <f t="shared" si="214"/>
        <v>0</v>
      </c>
    </row>
    <row r="430" spans="1:30" x14ac:dyDescent="0.2">
      <c r="A430" s="16">
        <f>+IF((G430+SUM(H430:K430))&gt;0,MAX(A$13:A429)+1,0)</f>
        <v>0</v>
      </c>
      <c r="B430" s="19"/>
      <c r="C430" s="17"/>
      <c r="D430" s="17"/>
      <c r="E430" s="17"/>
      <c r="F430" s="204">
        <f t="shared" si="209"/>
        <v>0</v>
      </c>
      <c r="G430" s="96">
        <f t="shared" si="210"/>
        <v>0</v>
      </c>
      <c r="H430" s="17"/>
      <c r="I430" s="17"/>
      <c r="J430" s="17"/>
      <c r="K430" s="17"/>
      <c r="L430" s="17"/>
      <c r="M430" s="17"/>
      <c r="N430" s="96">
        <f t="shared" si="211"/>
        <v>0</v>
      </c>
      <c r="O430" s="180"/>
      <c r="P430" s="189">
        <f t="shared" si="212"/>
        <v>0</v>
      </c>
      <c r="Q430" s="274">
        <f t="shared" si="199"/>
        <v>0</v>
      </c>
      <c r="R430" s="274">
        <f t="shared" si="200"/>
        <v>0</v>
      </c>
      <c r="S430" s="172">
        <f t="shared" si="201"/>
        <v>0</v>
      </c>
      <c r="T430" s="172">
        <f t="shared" si="202"/>
        <v>0</v>
      </c>
      <c r="U430" s="238">
        <f t="shared" si="196"/>
        <v>0</v>
      </c>
      <c r="V430" s="225">
        <f t="shared" si="190"/>
        <v>0</v>
      </c>
      <c r="W430" s="172">
        <f t="shared" si="203"/>
        <v>0</v>
      </c>
      <c r="X430" s="172">
        <f t="shared" si="204"/>
        <v>0</v>
      </c>
      <c r="Y430" s="525">
        <f t="shared" si="205"/>
        <v>0</v>
      </c>
      <c r="Z430" s="524">
        <f t="shared" si="213"/>
        <v>0</v>
      </c>
      <c r="AA430" s="172">
        <f t="shared" si="206"/>
        <v>0</v>
      </c>
      <c r="AB430" s="172">
        <f t="shared" si="207"/>
        <v>0</v>
      </c>
      <c r="AC430" s="536">
        <f t="shared" si="208"/>
        <v>0</v>
      </c>
      <c r="AD430" s="535">
        <f t="shared" si="214"/>
        <v>0</v>
      </c>
    </row>
    <row r="431" spans="1:30" x14ac:dyDescent="0.2">
      <c r="A431" s="16">
        <f>+IF((G431+SUM(H431:K431))&gt;0,MAX(A$13:A430)+1,0)</f>
        <v>0</v>
      </c>
      <c r="B431" s="19"/>
      <c r="C431" s="17"/>
      <c r="D431" s="17"/>
      <c r="E431" s="17"/>
      <c r="F431" s="204">
        <f t="shared" si="209"/>
        <v>0</v>
      </c>
      <c r="G431" s="96">
        <f t="shared" si="210"/>
        <v>0</v>
      </c>
      <c r="H431" s="17"/>
      <c r="I431" s="17"/>
      <c r="J431" s="17"/>
      <c r="K431" s="17"/>
      <c r="L431" s="17"/>
      <c r="M431" s="17"/>
      <c r="N431" s="96">
        <f t="shared" si="211"/>
        <v>0</v>
      </c>
      <c r="O431" s="180"/>
      <c r="P431" s="189">
        <f t="shared" si="212"/>
        <v>0</v>
      </c>
      <c r="Q431" s="274">
        <f t="shared" si="199"/>
        <v>0</v>
      </c>
      <c r="R431" s="274">
        <f t="shared" si="200"/>
        <v>0</v>
      </c>
      <c r="S431" s="172">
        <f t="shared" si="201"/>
        <v>0</v>
      </c>
      <c r="T431" s="172">
        <f t="shared" si="202"/>
        <v>0</v>
      </c>
      <c r="U431" s="238">
        <f t="shared" si="196"/>
        <v>0</v>
      </c>
      <c r="V431" s="225">
        <f t="shared" si="190"/>
        <v>0</v>
      </c>
      <c r="W431" s="172">
        <f t="shared" si="203"/>
        <v>0</v>
      </c>
      <c r="X431" s="172">
        <f t="shared" si="204"/>
        <v>0</v>
      </c>
      <c r="Y431" s="525">
        <f t="shared" si="205"/>
        <v>0</v>
      </c>
      <c r="Z431" s="524">
        <f t="shared" si="213"/>
        <v>0</v>
      </c>
      <c r="AA431" s="172">
        <f t="shared" si="206"/>
        <v>0</v>
      </c>
      <c r="AB431" s="172">
        <f t="shared" si="207"/>
        <v>0</v>
      </c>
      <c r="AC431" s="536">
        <f t="shared" si="208"/>
        <v>0</v>
      </c>
      <c r="AD431" s="535">
        <f t="shared" si="214"/>
        <v>0</v>
      </c>
    </row>
    <row r="432" spans="1:30" x14ac:dyDescent="0.2">
      <c r="A432" s="16">
        <f>+IF((G432+SUM(H432:K432))&gt;0,MAX(A$13:A431)+1,0)</f>
        <v>0</v>
      </c>
      <c r="B432" s="19"/>
      <c r="C432" s="17"/>
      <c r="D432" s="17"/>
      <c r="E432" s="17"/>
      <c r="F432" s="204">
        <f t="shared" si="209"/>
        <v>0</v>
      </c>
      <c r="G432" s="96">
        <f t="shared" si="210"/>
        <v>0</v>
      </c>
      <c r="H432" s="17"/>
      <c r="I432" s="17"/>
      <c r="J432" s="17"/>
      <c r="K432" s="17"/>
      <c r="L432" s="17"/>
      <c r="M432" s="17"/>
      <c r="N432" s="96">
        <f t="shared" si="211"/>
        <v>0</v>
      </c>
      <c r="O432" s="180"/>
      <c r="P432" s="189">
        <f t="shared" si="212"/>
        <v>0</v>
      </c>
      <c r="Q432" s="274">
        <f t="shared" si="199"/>
        <v>0</v>
      </c>
      <c r="R432" s="274">
        <f t="shared" si="200"/>
        <v>0</v>
      </c>
      <c r="S432" s="172">
        <f t="shared" si="201"/>
        <v>0</v>
      </c>
      <c r="T432" s="172">
        <f t="shared" si="202"/>
        <v>0</v>
      </c>
      <c r="U432" s="238">
        <f t="shared" si="196"/>
        <v>0</v>
      </c>
      <c r="V432" s="225">
        <f t="shared" si="190"/>
        <v>0</v>
      </c>
      <c r="W432" s="172">
        <f t="shared" si="203"/>
        <v>0</v>
      </c>
      <c r="X432" s="172">
        <f t="shared" si="204"/>
        <v>0</v>
      </c>
      <c r="Y432" s="525">
        <f t="shared" si="205"/>
        <v>0</v>
      </c>
      <c r="Z432" s="524">
        <f t="shared" si="213"/>
        <v>0</v>
      </c>
      <c r="AA432" s="172">
        <f t="shared" si="206"/>
        <v>0</v>
      </c>
      <c r="AB432" s="172">
        <f t="shared" si="207"/>
        <v>0</v>
      </c>
      <c r="AC432" s="536">
        <f t="shared" si="208"/>
        <v>0</v>
      </c>
      <c r="AD432" s="535">
        <f t="shared" si="214"/>
        <v>0</v>
      </c>
    </row>
    <row r="433" spans="1:30" x14ac:dyDescent="0.2">
      <c r="A433" s="16">
        <f>+IF((G433+SUM(H433:K433))&gt;0,MAX(A$13:A432)+1,0)</f>
        <v>0</v>
      </c>
      <c r="B433" s="19"/>
      <c r="C433" s="17"/>
      <c r="D433" s="17"/>
      <c r="E433" s="17"/>
      <c r="F433" s="204">
        <f t="shared" si="209"/>
        <v>0</v>
      </c>
      <c r="G433" s="96">
        <f t="shared" si="210"/>
        <v>0</v>
      </c>
      <c r="H433" s="17"/>
      <c r="I433" s="17"/>
      <c r="J433" s="17"/>
      <c r="K433" s="17"/>
      <c r="L433" s="17"/>
      <c r="M433" s="17"/>
      <c r="N433" s="96">
        <f t="shared" si="211"/>
        <v>0</v>
      </c>
      <c r="O433" s="180"/>
      <c r="P433" s="189">
        <f t="shared" si="212"/>
        <v>0</v>
      </c>
      <c r="Q433" s="274">
        <f t="shared" si="199"/>
        <v>0</v>
      </c>
      <c r="R433" s="274">
        <f t="shared" si="200"/>
        <v>0</v>
      </c>
      <c r="S433" s="172">
        <f t="shared" si="201"/>
        <v>0</v>
      </c>
      <c r="T433" s="172">
        <f t="shared" si="202"/>
        <v>0</v>
      </c>
      <c r="U433" s="238">
        <f t="shared" si="196"/>
        <v>0</v>
      </c>
      <c r="V433" s="225">
        <f t="shared" si="190"/>
        <v>0</v>
      </c>
      <c r="W433" s="172">
        <f t="shared" si="203"/>
        <v>0</v>
      </c>
      <c r="X433" s="172">
        <f t="shared" si="204"/>
        <v>0</v>
      </c>
      <c r="Y433" s="525">
        <f t="shared" si="205"/>
        <v>0</v>
      </c>
      <c r="Z433" s="524">
        <f t="shared" si="213"/>
        <v>0</v>
      </c>
      <c r="AA433" s="172">
        <f t="shared" si="206"/>
        <v>0</v>
      </c>
      <c r="AB433" s="172">
        <f t="shared" si="207"/>
        <v>0</v>
      </c>
      <c r="AC433" s="536">
        <f t="shared" si="208"/>
        <v>0</v>
      </c>
      <c r="AD433" s="535">
        <f t="shared" si="214"/>
        <v>0</v>
      </c>
    </row>
    <row r="434" spans="1:30" x14ac:dyDescent="0.2">
      <c r="A434" s="16">
        <f>+IF((G434+SUM(H434:K434))&gt;0,MAX(A$13:A433)+1,0)</f>
        <v>0</v>
      </c>
      <c r="B434" s="19"/>
      <c r="C434" s="17"/>
      <c r="D434" s="17"/>
      <c r="E434" s="17"/>
      <c r="F434" s="204">
        <f t="shared" si="209"/>
        <v>0</v>
      </c>
      <c r="G434" s="96">
        <f t="shared" si="210"/>
        <v>0</v>
      </c>
      <c r="H434" s="17"/>
      <c r="I434" s="17"/>
      <c r="J434" s="17"/>
      <c r="K434" s="17"/>
      <c r="L434" s="17"/>
      <c r="M434" s="17"/>
      <c r="N434" s="96">
        <f t="shared" si="211"/>
        <v>0</v>
      </c>
      <c r="O434" s="180"/>
      <c r="P434" s="189">
        <f t="shared" si="212"/>
        <v>0</v>
      </c>
      <c r="Q434" s="274">
        <f t="shared" si="199"/>
        <v>0</v>
      </c>
      <c r="R434" s="274">
        <f t="shared" si="200"/>
        <v>0</v>
      </c>
      <c r="S434" s="172">
        <f t="shared" si="201"/>
        <v>0</v>
      </c>
      <c r="T434" s="172">
        <f t="shared" si="202"/>
        <v>0</v>
      </c>
      <c r="U434" s="238">
        <f t="shared" si="196"/>
        <v>0</v>
      </c>
      <c r="V434" s="225">
        <f t="shared" si="190"/>
        <v>0</v>
      </c>
      <c r="W434" s="172">
        <f t="shared" si="203"/>
        <v>0</v>
      </c>
      <c r="X434" s="172">
        <f t="shared" si="204"/>
        <v>0</v>
      </c>
      <c r="Y434" s="525">
        <f t="shared" si="205"/>
        <v>0</v>
      </c>
      <c r="Z434" s="524">
        <f t="shared" si="213"/>
        <v>0</v>
      </c>
      <c r="AA434" s="172">
        <f t="shared" si="206"/>
        <v>0</v>
      </c>
      <c r="AB434" s="172">
        <f t="shared" si="207"/>
        <v>0</v>
      </c>
      <c r="AC434" s="536">
        <f t="shared" si="208"/>
        <v>0</v>
      </c>
      <c r="AD434" s="535">
        <f t="shared" si="214"/>
        <v>0</v>
      </c>
    </row>
    <row r="435" spans="1:30" x14ac:dyDescent="0.2">
      <c r="A435" s="16">
        <f>+IF((G435+SUM(H435:K435))&gt;0,MAX(A$13:A434)+1,0)</f>
        <v>0</v>
      </c>
      <c r="B435" s="19"/>
      <c r="C435" s="17"/>
      <c r="D435" s="17"/>
      <c r="E435" s="17"/>
      <c r="F435" s="204">
        <f t="shared" si="209"/>
        <v>0</v>
      </c>
      <c r="G435" s="96">
        <f t="shared" si="210"/>
        <v>0</v>
      </c>
      <c r="H435" s="17"/>
      <c r="I435" s="17"/>
      <c r="J435" s="17"/>
      <c r="K435" s="17"/>
      <c r="L435" s="17"/>
      <c r="M435" s="17"/>
      <c r="N435" s="96">
        <f t="shared" si="211"/>
        <v>0</v>
      </c>
      <c r="O435" s="180"/>
      <c r="P435" s="189">
        <f t="shared" si="212"/>
        <v>0</v>
      </c>
      <c r="Q435" s="274">
        <f t="shared" si="199"/>
        <v>0</v>
      </c>
      <c r="R435" s="274">
        <f t="shared" si="200"/>
        <v>0</v>
      </c>
      <c r="S435" s="172">
        <f t="shared" si="201"/>
        <v>0</v>
      </c>
      <c r="T435" s="172">
        <f t="shared" si="202"/>
        <v>0</v>
      </c>
      <c r="U435" s="238">
        <f t="shared" si="196"/>
        <v>0</v>
      </c>
      <c r="V435" s="225">
        <f t="shared" si="190"/>
        <v>0</v>
      </c>
      <c r="W435" s="172">
        <f t="shared" si="203"/>
        <v>0</v>
      </c>
      <c r="X435" s="172">
        <f t="shared" si="204"/>
        <v>0</v>
      </c>
      <c r="Y435" s="525">
        <f t="shared" si="205"/>
        <v>0</v>
      </c>
      <c r="Z435" s="524">
        <f t="shared" si="213"/>
        <v>0</v>
      </c>
      <c r="AA435" s="172">
        <f t="shared" si="206"/>
        <v>0</v>
      </c>
      <c r="AB435" s="172">
        <f t="shared" si="207"/>
        <v>0</v>
      </c>
      <c r="AC435" s="536">
        <f t="shared" si="208"/>
        <v>0</v>
      </c>
      <c r="AD435" s="535">
        <f t="shared" si="214"/>
        <v>0</v>
      </c>
    </row>
    <row r="436" spans="1:30" x14ac:dyDescent="0.2">
      <c r="A436" s="16">
        <f>+IF((G436+SUM(H436:K436))&gt;0,MAX(A$13:A435)+1,0)</f>
        <v>0</v>
      </c>
      <c r="B436" s="19"/>
      <c r="C436" s="17"/>
      <c r="D436" s="17"/>
      <c r="E436" s="17"/>
      <c r="F436" s="204">
        <f t="shared" si="209"/>
        <v>0</v>
      </c>
      <c r="G436" s="96">
        <f t="shared" si="210"/>
        <v>0</v>
      </c>
      <c r="H436" s="17"/>
      <c r="I436" s="17"/>
      <c r="J436" s="17"/>
      <c r="K436" s="17"/>
      <c r="L436" s="17"/>
      <c r="M436" s="17"/>
      <c r="N436" s="96">
        <f t="shared" si="211"/>
        <v>0</v>
      </c>
      <c r="O436" s="180"/>
      <c r="P436" s="189">
        <f t="shared" si="212"/>
        <v>0</v>
      </c>
      <c r="Q436" s="274">
        <f t="shared" si="199"/>
        <v>0</v>
      </c>
      <c r="R436" s="274">
        <f t="shared" si="200"/>
        <v>0</v>
      </c>
      <c r="S436" s="172">
        <f t="shared" si="201"/>
        <v>0</v>
      </c>
      <c r="T436" s="172">
        <f t="shared" si="202"/>
        <v>0</v>
      </c>
      <c r="U436" s="238">
        <f t="shared" si="196"/>
        <v>0</v>
      </c>
      <c r="V436" s="225">
        <f t="shared" si="190"/>
        <v>0</v>
      </c>
      <c r="W436" s="172">
        <f t="shared" si="203"/>
        <v>0</v>
      </c>
      <c r="X436" s="172">
        <f t="shared" si="204"/>
        <v>0</v>
      </c>
      <c r="Y436" s="525">
        <f t="shared" si="205"/>
        <v>0</v>
      </c>
      <c r="Z436" s="524">
        <f t="shared" si="213"/>
        <v>0</v>
      </c>
      <c r="AA436" s="172">
        <f t="shared" si="206"/>
        <v>0</v>
      </c>
      <c r="AB436" s="172">
        <f t="shared" si="207"/>
        <v>0</v>
      </c>
      <c r="AC436" s="536">
        <f t="shared" si="208"/>
        <v>0</v>
      </c>
      <c r="AD436" s="535">
        <f t="shared" si="214"/>
        <v>0</v>
      </c>
    </row>
    <row r="437" spans="1:30" x14ac:dyDescent="0.2">
      <c r="A437" s="16">
        <f>+IF((G437+SUM(H437:K437))&gt;0,MAX(A$13:A436)+1,0)</f>
        <v>0</v>
      </c>
      <c r="B437" s="19"/>
      <c r="C437" s="17"/>
      <c r="D437" s="17"/>
      <c r="E437" s="17"/>
      <c r="F437" s="204">
        <f t="shared" si="209"/>
        <v>0</v>
      </c>
      <c r="G437" s="96">
        <f t="shared" si="210"/>
        <v>0</v>
      </c>
      <c r="H437" s="17"/>
      <c r="I437" s="17"/>
      <c r="J437" s="17"/>
      <c r="K437" s="17"/>
      <c r="L437" s="17"/>
      <c r="M437" s="17"/>
      <c r="N437" s="96">
        <f t="shared" si="211"/>
        <v>0</v>
      </c>
      <c r="O437" s="180"/>
      <c r="P437" s="189">
        <f t="shared" si="212"/>
        <v>0</v>
      </c>
      <c r="Q437" s="274">
        <f t="shared" si="199"/>
        <v>0</v>
      </c>
      <c r="R437" s="274">
        <f t="shared" si="200"/>
        <v>0</v>
      </c>
      <c r="S437" s="172">
        <f t="shared" si="201"/>
        <v>0</v>
      </c>
      <c r="T437" s="172">
        <f t="shared" si="202"/>
        <v>0</v>
      </c>
      <c r="U437" s="238">
        <f t="shared" si="196"/>
        <v>0</v>
      </c>
      <c r="V437" s="225">
        <f t="shared" si="190"/>
        <v>0</v>
      </c>
      <c r="W437" s="172">
        <f t="shared" si="203"/>
        <v>0</v>
      </c>
      <c r="X437" s="172">
        <f t="shared" si="204"/>
        <v>0</v>
      </c>
      <c r="Y437" s="525">
        <f t="shared" si="205"/>
        <v>0</v>
      </c>
      <c r="Z437" s="524">
        <f t="shared" si="213"/>
        <v>0</v>
      </c>
      <c r="AA437" s="172">
        <f t="shared" si="206"/>
        <v>0</v>
      </c>
      <c r="AB437" s="172">
        <f t="shared" si="207"/>
        <v>0</v>
      </c>
      <c r="AC437" s="536">
        <f t="shared" si="208"/>
        <v>0</v>
      </c>
      <c r="AD437" s="535">
        <f t="shared" si="214"/>
        <v>0</v>
      </c>
    </row>
    <row r="438" spans="1:30" x14ac:dyDescent="0.2">
      <c r="A438" s="16">
        <f>+IF((G438+SUM(H438:K438))&gt;0,MAX(A$13:A437)+1,0)</f>
        <v>0</v>
      </c>
      <c r="B438" s="19"/>
      <c r="C438" s="17"/>
      <c r="D438" s="17"/>
      <c r="E438" s="17"/>
      <c r="F438" s="204">
        <f t="shared" si="209"/>
        <v>0</v>
      </c>
      <c r="G438" s="96">
        <f t="shared" si="210"/>
        <v>0</v>
      </c>
      <c r="H438" s="17"/>
      <c r="I438" s="17"/>
      <c r="J438" s="17"/>
      <c r="K438" s="17"/>
      <c r="L438" s="17"/>
      <c r="M438" s="17"/>
      <c r="N438" s="96">
        <f t="shared" si="211"/>
        <v>0</v>
      </c>
      <c r="O438" s="180"/>
      <c r="P438" s="189">
        <f t="shared" si="212"/>
        <v>0</v>
      </c>
      <c r="Q438" s="274">
        <f t="shared" si="199"/>
        <v>0</v>
      </c>
      <c r="R438" s="274">
        <f t="shared" si="200"/>
        <v>0</v>
      </c>
      <c r="S438" s="172">
        <f t="shared" si="201"/>
        <v>0</v>
      </c>
      <c r="T438" s="172">
        <f t="shared" si="202"/>
        <v>0</v>
      </c>
      <c r="U438" s="238">
        <f t="shared" si="196"/>
        <v>0</v>
      </c>
      <c r="V438" s="225">
        <f t="shared" si="190"/>
        <v>0</v>
      </c>
      <c r="W438" s="172">
        <f t="shared" si="203"/>
        <v>0</v>
      </c>
      <c r="X438" s="172">
        <f t="shared" si="204"/>
        <v>0</v>
      </c>
      <c r="Y438" s="525">
        <f t="shared" si="205"/>
        <v>0</v>
      </c>
      <c r="Z438" s="524">
        <f t="shared" si="213"/>
        <v>0</v>
      </c>
      <c r="AA438" s="172">
        <f t="shared" si="206"/>
        <v>0</v>
      </c>
      <c r="AB438" s="172">
        <f t="shared" si="207"/>
        <v>0</v>
      </c>
      <c r="AC438" s="536">
        <f t="shared" si="208"/>
        <v>0</v>
      </c>
      <c r="AD438" s="535">
        <f t="shared" si="214"/>
        <v>0</v>
      </c>
    </row>
    <row r="439" spans="1:30" x14ac:dyDescent="0.2">
      <c r="A439" s="16">
        <f>+IF((G439+SUM(H439:K439))&gt;0,MAX(A$13:A438)+1,0)</f>
        <v>0</v>
      </c>
      <c r="B439" s="19"/>
      <c r="C439" s="17"/>
      <c r="D439" s="17"/>
      <c r="E439" s="17"/>
      <c r="F439" s="204">
        <f t="shared" si="209"/>
        <v>0</v>
      </c>
      <c r="G439" s="96">
        <f t="shared" si="210"/>
        <v>0</v>
      </c>
      <c r="H439" s="17"/>
      <c r="I439" s="17"/>
      <c r="J439" s="17"/>
      <c r="K439" s="17"/>
      <c r="L439" s="17"/>
      <c r="M439" s="17"/>
      <c r="N439" s="96">
        <f t="shared" si="211"/>
        <v>0</v>
      </c>
      <c r="O439" s="180"/>
      <c r="P439" s="189">
        <f t="shared" si="212"/>
        <v>0</v>
      </c>
      <c r="Q439" s="274">
        <f t="shared" si="199"/>
        <v>0</v>
      </c>
      <c r="R439" s="274">
        <f t="shared" si="200"/>
        <v>0</v>
      </c>
      <c r="S439" s="172">
        <f t="shared" si="201"/>
        <v>0</v>
      </c>
      <c r="T439" s="172">
        <f t="shared" si="202"/>
        <v>0</v>
      </c>
      <c r="U439" s="238">
        <f t="shared" si="196"/>
        <v>0</v>
      </c>
      <c r="V439" s="225">
        <f t="shared" si="190"/>
        <v>0</v>
      </c>
      <c r="W439" s="172">
        <f t="shared" si="203"/>
        <v>0</v>
      </c>
      <c r="X439" s="172">
        <f t="shared" si="204"/>
        <v>0</v>
      </c>
      <c r="Y439" s="525">
        <f t="shared" si="205"/>
        <v>0</v>
      </c>
      <c r="Z439" s="524">
        <f t="shared" si="213"/>
        <v>0</v>
      </c>
      <c r="AA439" s="172">
        <f t="shared" si="206"/>
        <v>0</v>
      </c>
      <c r="AB439" s="172">
        <f t="shared" si="207"/>
        <v>0</v>
      </c>
      <c r="AC439" s="536">
        <f t="shared" si="208"/>
        <v>0</v>
      </c>
      <c r="AD439" s="535">
        <f t="shared" si="214"/>
        <v>0</v>
      </c>
    </row>
    <row r="440" spans="1:30" x14ac:dyDescent="0.2">
      <c r="A440" s="16">
        <f>+IF((G440+SUM(H440:K440))&gt;0,MAX(A$13:A439)+1,0)</f>
        <v>0</v>
      </c>
      <c r="B440" s="19"/>
      <c r="C440" s="17"/>
      <c r="D440" s="17"/>
      <c r="E440" s="17"/>
      <c r="F440" s="204">
        <f t="shared" si="209"/>
        <v>0</v>
      </c>
      <c r="G440" s="96">
        <f t="shared" si="210"/>
        <v>0</v>
      </c>
      <c r="H440" s="17"/>
      <c r="I440" s="17"/>
      <c r="J440" s="17"/>
      <c r="K440" s="17"/>
      <c r="L440" s="17"/>
      <c r="M440" s="17"/>
      <c r="N440" s="96">
        <f t="shared" si="211"/>
        <v>0</v>
      </c>
      <c r="O440" s="180"/>
      <c r="P440" s="189">
        <f t="shared" si="212"/>
        <v>0</v>
      </c>
      <c r="Q440" s="274">
        <f t="shared" si="199"/>
        <v>0</v>
      </c>
      <c r="R440" s="274">
        <f t="shared" si="200"/>
        <v>0</v>
      </c>
      <c r="S440" s="172">
        <f t="shared" si="201"/>
        <v>0</v>
      </c>
      <c r="T440" s="172">
        <f t="shared" si="202"/>
        <v>0</v>
      </c>
      <c r="U440" s="238">
        <f t="shared" si="196"/>
        <v>0</v>
      </c>
      <c r="V440" s="225">
        <f t="shared" si="190"/>
        <v>0</v>
      </c>
      <c r="W440" s="172">
        <f t="shared" si="203"/>
        <v>0</v>
      </c>
      <c r="X440" s="172">
        <f t="shared" si="204"/>
        <v>0</v>
      </c>
      <c r="Y440" s="525">
        <f t="shared" si="205"/>
        <v>0</v>
      </c>
      <c r="Z440" s="524">
        <f t="shared" si="213"/>
        <v>0</v>
      </c>
      <c r="AA440" s="172">
        <f t="shared" si="206"/>
        <v>0</v>
      </c>
      <c r="AB440" s="172">
        <f t="shared" si="207"/>
        <v>0</v>
      </c>
      <c r="AC440" s="536">
        <f t="shared" si="208"/>
        <v>0</v>
      </c>
      <c r="AD440" s="535">
        <f t="shared" si="214"/>
        <v>0</v>
      </c>
    </row>
    <row r="441" spans="1:30" x14ac:dyDescent="0.2">
      <c r="A441" s="16">
        <f>+IF((G441+SUM(H441:K441))&gt;0,MAX(A$13:A440)+1,0)</f>
        <v>0</v>
      </c>
      <c r="B441" s="19"/>
      <c r="C441" s="17"/>
      <c r="D441" s="17"/>
      <c r="E441" s="17"/>
      <c r="F441" s="204">
        <f t="shared" si="209"/>
        <v>0</v>
      </c>
      <c r="G441" s="96">
        <f t="shared" si="210"/>
        <v>0</v>
      </c>
      <c r="H441" s="17"/>
      <c r="I441" s="17"/>
      <c r="J441" s="17"/>
      <c r="K441" s="17"/>
      <c r="L441" s="17"/>
      <c r="M441" s="17"/>
      <c r="N441" s="96">
        <f t="shared" si="211"/>
        <v>0</v>
      </c>
      <c r="O441" s="180"/>
      <c r="P441" s="189">
        <f t="shared" si="212"/>
        <v>0</v>
      </c>
      <c r="Q441" s="274">
        <f t="shared" si="199"/>
        <v>0</v>
      </c>
      <c r="R441" s="274">
        <f t="shared" si="200"/>
        <v>0</v>
      </c>
      <c r="S441" s="172">
        <f t="shared" si="201"/>
        <v>0</v>
      </c>
      <c r="T441" s="172">
        <f t="shared" si="202"/>
        <v>0</v>
      </c>
      <c r="U441" s="238">
        <f t="shared" ref="U441:U450" si="215">(P441-$S$6)/$S$7*(C441+D441+E441)*$Y$8</f>
        <v>0</v>
      </c>
      <c r="V441" s="225">
        <f t="shared" si="190"/>
        <v>0</v>
      </c>
      <c r="W441" s="172">
        <f t="shared" si="203"/>
        <v>0</v>
      </c>
      <c r="X441" s="172">
        <f t="shared" si="204"/>
        <v>0</v>
      </c>
      <c r="Y441" s="525">
        <f t="shared" si="205"/>
        <v>0</v>
      </c>
      <c r="Z441" s="524">
        <f t="shared" si="213"/>
        <v>0</v>
      </c>
      <c r="AA441" s="172">
        <f t="shared" si="206"/>
        <v>0</v>
      </c>
      <c r="AB441" s="172">
        <f t="shared" si="207"/>
        <v>0</v>
      </c>
      <c r="AC441" s="536">
        <f t="shared" si="208"/>
        <v>0</v>
      </c>
      <c r="AD441" s="535">
        <f t="shared" si="214"/>
        <v>0</v>
      </c>
    </row>
    <row r="442" spans="1:30" x14ac:dyDescent="0.2">
      <c r="A442" s="16">
        <f>+IF((G442+SUM(H442:K442))&gt;0,MAX(A$13:A441)+1,0)</f>
        <v>0</v>
      </c>
      <c r="B442" s="19"/>
      <c r="C442" s="17"/>
      <c r="D442" s="17"/>
      <c r="E442" s="17"/>
      <c r="F442" s="204">
        <f t="shared" si="209"/>
        <v>0</v>
      </c>
      <c r="G442" s="96">
        <f t="shared" si="210"/>
        <v>0</v>
      </c>
      <c r="H442" s="17"/>
      <c r="I442" s="17"/>
      <c r="J442" s="17"/>
      <c r="K442" s="17"/>
      <c r="L442" s="17"/>
      <c r="M442" s="17"/>
      <c r="N442" s="96">
        <f t="shared" si="211"/>
        <v>0</v>
      </c>
      <c r="O442" s="180"/>
      <c r="P442" s="189">
        <f t="shared" si="212"/>
        <v>0</v>
      </c>
      <c r="Q442" s="274">
        <f t="shared" si="199"/>
        <v>0</v>
      </c>
      <c r="R442" s="274">
        <f t="shared" si="200"/>
        <v>0</v>
      </c>
      <c r="S442" s="172">
        <f t="shared" si="201"/>
        <v>0</v>
      </c>
      <c r="T442" s="172">
        <f t="shared" si="202"/>
        <v>0</v>
      </c>
      <c r="U442" s="238">
        <f t="shared" si="215"/>
        <v>0</v>
      </c>
      <c r="V442" s="225">
        <f t="shared" ref="V442:V498" si="216">+U442*V$9</f>
        <v>0</v>
      </c>
      <c r="W442" s="172">
        <f t="shared" si="203"/>
        <v>0</v>
      </c>
      <c r="X442" s="172">
        <f t="shared" si="204"/>
        <v>0</v>
      </c>
      <c r="Y442" s="525">
        <f t="shared" si="205"/>
        <v>0</v>
      </c>
      <c r="Z442" s="524">
        <f t="shared" si="213"/>
        <v>0</v>
      </c>
      <c r="AA442" s="172">
        <f t="shared" si="206"/>
        <v>0</v>
      </c>
      <c r="AB442" s="172">
        <f t="shared" si="207"/>
        <v>0</v>
      </c>
      <c r="AC442" s="536">
        <f t="shared" si="208"/>
        <v>0</v>
      </c>
      <c r="AD442" s="535">
        <f t="shared" si="214"/>
        <v>0</v>
      </c>
    </row>
    <row r="443" spans="1:30" x14ac:dyDescent="0.2">
      <c r="A443" s="16">
        <f>+IF((G443+SUM(H443:K443))&gt;0,MAX(A$13:A442)+1,0)</f>
        <v>0</v>
      </c>
      <c r="B443" s="19"/>
      <c r="C443" s="17"/>
      <c r="D443" s="17"/>
      <c r="E443" s="17"/>
      <c r="F443" s="204">
        <f t="shared" si="209"/>
        <v>0</v>
      </c>
      <c r="G443" s="96">
        <f t="shared" si="210"/>
        <v>0</v>
      </c>
      <c r="H443" s="17"/>
      <c r="I443" s="17"/>
      <c r="J443" s="17"/>
      <c r="K443" s="17"/>
      <c r="L443" s="17"/>
      <c r="M443" s="17"/>
      <c r="N443" s="96">
        <f t="shared" si="211"/>
        <v>0</v>
      </c>
      <c r="O443" s="180"/>
      <c r="P443" s="189">
        <f t="shared" si="212"/>
        <v>0</v>
      </c>
      <c r="Q443" s="274">
        <f t="shared" si="199"/>
        <v>0</v>
      </c>
      <c r="R443" s="274">
        <f t="shared" si="200"/>
        <v>0</v>
      </c>
      <c r="S443" s="172">
        <f t="shared" si="201"/>
        <v>0</v>
      </c>
      <c r="T443" s="172">
        <f t="shared" si="202"/>
        <v>0</v>
      </c>
      <c r="U443" s="238">
        <f t="shared" si="215"/>
        <v>0</v>
      </c>
      <c r="V443" s="225">
        <f t="shared" si="216"/>
        <v>0</v>
      </c>
      <c r="W443" s="172">
        <f t="shared" si="203"/>
        <v>0</v>
      </c>
      <c r="X443" s="172">
        <f t="shared" si="204"/>
        <v>0</v>
      </c>
      <c r="Y443" s="525">
        <f t="shared" si="205"/>
        <v>0</v>
      </c>
      <c r="Z443" s="524">
        <f t="shared" si="213"/>
        <v>0</v>
      </c>
      <c r="AA443" s="172">
        <f t="shared" si="206"/>
        <v>0</v>
      </c>
      <c r="AB443" s="172">
        <f t="shared" si="207"/>
        <v>0</v>
      </c>
      <c r="AC443" s="536">
        <f t="shared" si="208"/>
        <v>0</v>
      </c>
      <c r="AD443" s="535">
        <f t="shared" si="214"/>
        <v>0</v>
      </c>
    </row>
    <row r="444" spans="1:30" x14ac:dyDescent="0.2">
      <c r="A444" s="16">
        <f>+IF((G444+SUM(H444:K444))&gt;0,MAX(A$13:A443)+1,0)</f>
        <v>0</v>
      </c>
      <c r="B444" s="19"/>
      <c r="C444" s="17"/>
      <c r="D444" s="17"/>
      <c r="E444" s="17"/>
      <c r="F444" s="204">
        <f t="shared" si="209"/>
        <v>0</v>
      </c>
      <c r="G444" s="96">
        <f t="shared" si="210"/>
        <v>0</v>
      </c>
      <c r="H444" s="17"/>
      <c r="I444" s="17"/>
      <c r="J444" s="17"/>
      <c r="K444" s="17"/>
      <c r="L444" s="17"/>
      <c r="M444" s="17"/>
      <c r="N444" s="96">
        <f t="shared" si="211"/>
        <v>0</v>
      </c>
      <c r="O444" s="180"/>
      <c r="P444" s="189">
        <f t="shared" si="212"/>
        <v>0</v>
      </c>
      <c r="Q444" s="274">
        <f t="shared" si="199"/>
        <v>0</v>
      </c>
      <c r="R444" s="274">
        <f t="shared" si="200"/>
        <v>0</v>
      </c>
      <c r="S444" s="172">
        <f t="shared" si="201"/>
        <v>0</v>
      </c>
      <c r="T444" s="172">
        <f t="shared" si="202"/>
        <v>0</v>
      </c>
      <c r="U444" s="238">
        <f t="shared" si="215"/>
        <v>0</v>
      </c>
      <c r="V444" s="225">
        <f t="shared" si="216"/>
        <v>0</v>
      </c>
      <c r="W444" s="172">
        <f t="shared" si="203"/>
        <v>0</v>
      </c>
      <c r="X444" s="172">
        <f t="shared" si="204"/>
        <v>0</v>
      </c>
      <c r="Y444" s="525">
        <f t="shared" si="205"/>
        <v>0</v>
      </c>
      <c r="Z444" s="524">
        <f t="shared" si="213"/>
        <v>0</v>
      </c>
      <c r="AA444" s="172">
        <f t="shared" si="206"/>
        <v>0</v>
      </c>
      <c r="AB444" s="172">
        <f t="shared" si="207"/>
        <v>0</v>
      </c>
      <c r="AC444" s="536">
        <f t="shared" si="208"/>
        <v>0</v>
      </c>
      <c r="AD444" s="535">
        <f t="shared" si="214"/>
        <v>0</v>
      </c>
    </row>
    <row r="445" spans="1:30" x14ac:dyDescent="0.2">
      <c r="A445" s="16">
        <f>+IF((G445+SUM(H445:K445))&gt;0,MAX(A$13:A444)+1,0)</f>
        <v>0</v>
      </c>
      <c r="B445" s="19"/>
      <c r="C445" s="17"/>
      <c r="D445" s="17"/>
      <c r="E445" s="17"/>
      <c r="F445" s="204">
        <f t="shared" si="209"/>
        <v>0</v>
      </c>
      <c r="G445" s="96">
        <f t="shared" si="210"/>
        <v>0</v>
      </c>
      <c r="H445" s="17"/>
      <c r="I445" s="17"/>
      <c r="J445" s="17"/>
      <c r="K445" s="17"/>
      <c r="L445" s="17"/>
      <c r="M445" s="17"/>
      <c r="N445" s="96">
        <f t="shared" si="211"/>
        <v>0</v>
      </c>
      <c r="O445" s="180"/>
      <c r="P445" s="189">
        <f t="shared" si="212"/>
        <v>0</v>
      </c>
      <c r="Q445" s="274">
        <f t="shared" si="199"/>
        <v>0</v>
      </c>
      <c r="R445" s="274">
        <f t="shared" si="200"/>
        <v>0</v>
      </c>
      <c r="S445" s="172">
        <f t="shared" si="201"/>
        <v>0</v>
      </c>
      <c r="T445" s="172">
        <f t="shared" si="202"/>
        <v>0</v>
      </c>
      <c r="U445" s="238">
        <f t="shared" si="215"/>
        <v>0</v>
      </c>
      <c r="V445" s="225">
        <f t="shared" si="216"/>
        <v>0</v>
      </c>
      <c r="W445" s="172">
        <f t="shared" si="203"/>
        <v>0</v>
      </c>
      <c r="X445" s="172">
        <f t="shared" si="204"/>
        <v>0</v>
      </c>
      <c r="Y445" s="525">
        <f t="shared" si="205"/>
        <v>0</v>
      </c>
      <c r="Z445" s="524">
        <f t="shared" si="213"/>
        <v>0</v>
      </c>
      <c r="AA445" s="172">
        <f t="shared" si="206"/>
        <v>0</v>
      </c>
      <c r="AB445" s="172">
        <f t="shared" si="207"/>
        <v>0</v>
      </c>
      <c r="AC445" s="536">
        <f t="shared" si="208"/>
        <v>0</v>
      </c>
      <c r="AD445" s="535">
        <f t="shared" si="214"/>
        <v>0</v>
      </c>
    </row>
    <row r="446" spans="1:30" x14ac:dyDescent="0.2">
      <c r="A446" s="16">
        <f>+IF((G446+SUM(H446:K446))&gt;0,MAX(A$13:A445)+1,0)</f>
        <v>0</v>
      </c>
      <c r="B446" s="19"/>
      <c r="C446" s="17"/>
      <c r="D446" s="17"/>
      <c r="E446" s="17"/>
      <c r="F446" s="204">
        <f t="shared" si="209"/>
        <v>0</v>
      </c>
      <c r="G446" s="96">
        <f t="shared" si="210"/>
        <v>0</v>
      </c>
      <c r="H446" s="17"/>
      <c r="I446" s="17"/>
      <c r="J446" s="17"/>
      <c r="K446" s="17"/>
      <c r="L446" s="17"/>
      <c r="M446" s="17"/>
      <c r="N446" s="96">
        <f t="shared" si="211"/>
        <v>0</v>
      </c>
      <c r="O446" s="180"/>
      <c r="P446" s="189">
        <f t="shared" si="212"/>
        <v>0</v>
      </c>
      <c r="Q446" s="274">
        <f t="shared" si="199"/>
        <v>0</v>
      </c>
      <c r="R446" s="274">
        <f t="shared" si="200"/>
        <v>0</v>
      </c>
      <c r="S446" s="172">
        <f t="shared" si="201"/>
        <v>0</v>
      </c>
      <c r="T446" s="172">
        <f t="shared" si="202"/>
        <v>0</v>
      </c>
      <c r="U446" s="238">
        <f t="shared" si="215"/>
        <v>0</v>
      </c>
      <c r="V446" s="225">
        <f t="shared" si="216"/>
        <v>0</v>
      </c>
      <c r="W446" s="172">
        <f t="shared" si="203"/>
        <v>0</v>
      </c>
      <c r="X446" s="172">
        <f t="shared" si="204"/>
        <v>0</v>
      </c>
      <c r="Y446" s="525">
        <f t="shared" si="205"/>
        <v>0</v>
      </c>
      <c r="Z446" s="524">
        <f t="shared" si="213"/>
        <v>0</v>
      </c>
      <c r="AA446" s="172">
        <f t="shared" si="206"/>
        <v>0</v>
      </c>
      <c r="AB446" s="172">
        <f t="shared" si="207"/>
        <v>0</v>
      </c>
      <c r="AC446" s="536">
        <f t="shared" si="208"/>
        <v>0</v>
      </c>
      <c r="AD446" s="535">
        <f t="shared" si="214"/>
        <v>0</v>
      </c>
    </row>
    <row r="447" spans="1:30" x14ac:dyDescent="0.2">
      <c r="A447" s="16">
        <f>+IF((G447+SUM(H447:K447))&gt;0,MAX(A$13:A446)+1,0)</f>
        <v>0</v>
      </c>
      <c r="B447" s="19"/>
      <c r="C447" s="17"/>
      <c r="D447" s="17"/>
      <c r="E447" s="17"/>
      <c r="F447" s="204">
        <f>+E447+D447</f>
        <v>0</v>
      </c>
      <c r="G447" s="96">
        <f>SUM(C447:E447)</f>
        <v>0</v>
      </c>
      <c r="H447" s="17"/>
      <c r="I447" s="17"/>
      <c r="J447" s="17"/>
      <c r="K447" s="17"/>
      <c r="L447" s="17"/>
      <c r="M447" s="17"/>
      <c r="N447" s="96">
        <f>+M447+L447</f>
        <v>0</v>
      </c>
      <c r="O447" s="180"/>
      <c r="P447" s="189">
        <f t="shared" si="212"/>
        <v>0</v>
      </c>
      <c r="Q447" s="274">
        <f t="shared" si="199"/>
        <v>0</v>
      </c>
      <c r="R447" s="274">
        <f t="shared" si="200"/>
        <v>0</v>
      </c>
      <c r="S447" s="172">
        <f t="shared" si="201"/>
        <v>0</v>
      </c>
      <c r="T447" s="172">
        <f t="shared" si="202"/>
        <v>0</v>
      </c>
      <c r="U447" s="238">
        <f t="shared" si="215"/>
        <v>0</v>
      </c>
      <c r="V447" s="225">
        <f t="shared" si="216"/>
        <v>0</v>
      </c>
      <c r="W447" s="172">
        <f t="shared" si="203"/>
        <v>0</v>
      </c>
      <c r="X447" s="172">
        <f t="shared" si="204"/>
        <v>0</v>
      </c>
      <c r="Y447" s="525">
        <f t="shared" si="205"/>
        <v>0</v>
      </c>
      <c r="Z447" s="524">
        <f>+Y447*Z$9</f>
        <v>0</v>
      </c>
      <c r="AA447" s="172">
        <f t="shared" si="206"/>
        <v>0</v>
      </c>
      <c r="AB447" s="172">
        <f t="shared" si="207"/>
        <v>0</v>
      </c>
      <c r="AC447" s="536">
        <f t="shared" si="208"/>
        <v>0</v>
      </c>
      <c r="AD447" s="535">
        <f>+AC447*AD$9</f>
        <v>0</v>
      </c>
    </row>
    <row r="448" spans="1:30" x14ac:dyDescent="0.2">
      <c r="A448" s="16">
        <f>+IF((G448+SUM(H448:K448))&gt;0,MAX(A$13:A447)+1,0)</f>
        <v>0</v>
      </c>
      <c r="B448" s="19"/>
      <c r="C448" s="17"/>
      <c r="D448" s="17"/>
      <c r="E448" s="17"/>
      <c r="F448" s="204">
        <f>+E448+D448</f>
        <v>0</v>
      </c>
      <c r="G448" s="96">
        <f>SUM(C448:E448)</f>
        <v>0</v>
      </c>
      <c r="H448" s="17"/>
      <c r="I448" s="17"/>
      <c r="J448" s="17"/>
      <c r="K448" s="17"/>
      <c r="L448" s="17"/>
      <c r="M448" s="17"/>
      <c r="N448" s="96">
        <f>+M448+L448</f>
        <v>0</v>
      </c>
      <c r="O448" s="180"/>
      <c r="P448" s="189">
        <f t="shared" si="212"/>
        <v>0</v>
      </c>
      <c r="Q448" s="274">
        <f t="shared" si="199"/>
        <v>0</v>
      </c>
      <c r="R448" s="274">
        <f t="shared" si="200"/>
        <v>0</v>
      </c>
      <c r="S448" s="172">
        <f t="shared" si="201"/>
        <v>0</v>
      </c>
      <c r="T448" s="172">
        <f t="shared" si="202"/>
        <v>0</v>
      </c>
      <c r="U448" s="238">
        <f t="shared" si="215"/>
        <v>0</v>
      </c>
      <c r="V448" s="225">
        <f t="shared" si="216"/>
        <v>0</v>
      </c>
      <c r="W448" s="172">
        <f t="shared" si="203"/>
        <v>0</v>
      </c>
      <c r="X448" s="172">
        <f t="shared" si="204"/>
        <v>0</v>
      </c>
      <c r="Y448" s="525">
        <f t="shared" si="205"/>
        <v>0</v>
      </c>
      <c r="Z448" s="524">
        <f>+Y448*Z$9</f>
        <v>0</v>
      </c>
      <c r="AA448" s="172">
        <f t="shared" si="206"/>
        <v>0</v>
      </c>
      <c r="AB448" s="172">
        <f t="shared" si="207"/>
        <v>0</v>
      </c>
      <c r="AC448" s="536">
        <f t="shared" si="208"/>
        <v>0</v>
      </c>
      <c r="AD448" s="535">
        <f>+AC448*AD$9</f>
        <v>0</v>
      </c>
    </row>
    <row r="449" spans="1:30" x14ac:dyDescent="0.2">
      <c r="A449" s="16">
        <f>+IF((G449+SUM(H449:K449))&gt;0,MAX(A$13:A448)+1,0)</f>
        <v>0</v>
      </c>
      <c r="B449" s="19"/>
      <c r="C449" s="17"/>
      <c r="D449" s="17"/>
      <c r="E449" s="17"/>
      <c r="F449" s="204">
        <f>+E449+D449</f>
        <v>0</v>
      </c>
      <c r="G449" s="96">
        <f>SUM(C449:E449)</f>
        <v>0</v>
      </c>
      <c r="H449" s="17"/>
      <c r="I449" s="17"/>
      <c r="J449" s="17"/>
      <c r="K449" s="17"/>
      <c r="L449" s="17"/>
      <c r="M449" s="17"/>
      <c r="N449" s="96">
        <f>+M449+L449</f>
        <v>0</v>
      </c>
      <c r="O449" s="180"/>
      <c r="P449" s="189">
        <f t="shared" si="212"/>
        <v>0</v>
      </c>
      <c r="Q449" s="274">
        <f t="shared" si="199"/>
        <v>0</v>
      </c>
      <c r="R449" s="274">
        <f t="shared" si="200"/>
        <v>0</v>
      </c>
      <c r="S449" s="172">
        <f t="shared" si="201"/>
        <v>0</v>
      </c>
      <c r="T449" s="172">
        <f t="shared" si="202"/>
        <v>0</v>
      </c>
      <c r="U449" s="238">
        <f t="shared" si="215"/>
        <v>0</v>
      </c>
      <c r="V449" s="225">
        <f t="shared" si="216"/>
        <v>0</v>
      </c>
      <c r="W449" s="172">
        <f t="shared" si="203"/>
        <v>0</v>
      </c>
      <c r="X449" s="172">
        <f t="shared" si="204"/>
        <v>0</v>
      </c>
      <c r="Y449" s="525">
        <f t="shared" si="205"/>
        <v>0</v>
      </c>
      <c r="Z449" s="524">
        <f>+Y449*Z$9</f>
        <v>0</v>
      </c>
      <c r="AA449" s="172">
        <f t="shared" si="206"/>
        <v>0</v>
      </c>
      <c r="AB449" s="172">
        <f t="shared" si="207"/>
        <v>0</v>
      </c>
      <c r="AC449" s="536">
        <f t="shared" si="208"/>
        <v>0</v>
      </c>
      <c r="AD449" s="535">
        <f>+AC449*AD$9</f>
        <v>0</v>
      </c>
    </row>
    <row r="450" spans="1:30" x14ac:dyDescent="0.2">
      <c r="A450" s="16">
        <f>+IF((G450+SUM(H450:K450))&gt;0,MAX(A$13:A449)+1,0)</f>
        <v>0</v>
      </c>
      <c r="B450" s="19"/>
      <c r="C450" s="17"/>
      <c r="D450" s="17"/>
      <c r="E450" s="17"/>
      <c r="F450" s="204">
        <f>+E450+D450</f>
        <v>0</v>
      </c>
      <c r="G450" s="96">
        <f>SUM(C450:E450)</f>
        <v>0</v>
      </c>
      <c r="H450" s="17"/>
      <c r="I450" s="17"/>
      <c r="J450" s="17"/>
      <c r="K450" s="17"/>
      <c r="L450" s="17"/>
      <c r="M450" s="17"/>
      <c r="N450" s="96">
        <f>+M450+L450</f>
        <v>0</v>
      </c>
      <c r="O450" s="180"/>
      <c r="P450" s="189">
        <f t="shared" si="212"/>
        <v>0</v>
      </c>
      <c r="Q450" s="274">
        <f t="shared" si="199"/>
        <v>0</v>
      </c>
      <c r="R450" s="274">
        <f t="shared" si="200"/>
        <v>0</v>
      </c>
      <c r="S450" s="172">
        <f t="shared" si="201"/>
        <v>0</v>
      </c>
      <c r="T450" s="172">
        <f t="shared" si="202"/>
        <v>0</v>
      </c>
      <c r="U450" s="238">
        <f t="shared" si="215"/>
        <v>0</v>
      </c>
      <c r="V450" s="225">
        <f t="shared" si="216"/>
        <v>0</v>
      </c>
      <c r="W450" s="172">
        <f t="shared" si="203"/>
        <v>0</v>
      </c>
      <c r="X450" s="172">
        <f t="shared" si="204"/>
        <v>0</v>
      </c>
      <c r="Y450" s="525">
        <f t="shared" si="205"/>
        <v>0</v>
      </c>
      <c r="Z450" s="524">
        <f>+Y450*Z$9</f>
        <v>0</v>
      </c>
      <c r="AA450" s="172">
        <f t="shared" si="206"/>
        <v>0</v>
      </c>
      <c r="AB450" s="172">
        <f t="shared" si="207"/>
        <v>0</v>
      </c>
      <c r="AC450" s="536">
        <f t="shared" si="208"/>
        <v>0</v>
      </c>
      <c r="AD450" s="535">
        <f>+AC450*AD$9</f>
        <v>0</v>
      </c>
    </row>
    <row r="451" spans="1:30" ht="56.25" x14ac:dyDescent="0.2">
      <c r="B451" s="186" t="s">
        <v>52</v>
      </c>
      <c r="C451" s="187">
        <f t="shared" ref="C451:N451" si="217">+SUM(C452:C492)</f>
        <v>0</v>
      </c>
      <c r="D451" s="187">
        <f t="shared" si="217"/>
        <v>0</v>
      </c>
      <c r="E451" s="187">
        <f t="shared" si="217"/>
        <v>0</v>
      </c>
      <c r="F451" s="187">
        <f t="shared" si="217"/>
        <v>0</v>
      </c>
      <c r="G451" s="187">
        <f t="shared" si="217"/>
        <v>0</v>
      </c>
      <c r="H451" s="187">
        <f t="shared" si="217"/>
        <v>0</v>
      </c>
      <c r="I451" s="187">
        <f t="shared" si="217"/>
        <v>0</v>
      </c>
      <c r="J451" s="187">
        <f t="shared" si="217"/>
        <v>0</v>
      </c>
      <c r="K451" s="187">
        <f t="shared" si="217"/>
        <v>0</v>
      </c>
      <c r="L451" s="187">
        <f t="shared" si="217"/>
        <v>0</v>
      </c>
      <c r="M451" s="187">
        <f t="shared" si="217"/>
        <v>0</v>
      </c>
      <c r="N451" s="187">
        <f t="shared" si="217"/>
        <v>0</v>
      </c>
      <c r="O451" s="288"/>
      <c r="P451" s="187">
        <f t="shared" ref="P451:AD451" si="218">+SUM(P452:P492)</f>
        <v>0</v>
      </c>
      <c r="Q451" s="187">
        <f t="shared" si="218"/>
        <v>0</v>
      </c>
      <c r="R451" s="187">
        <f t="shared" si="218"/>
        <v>0</v>
      </c>
      <c r="S451" s="288">
        <f t="shared" si="218"/>
        <v>0</v>
      </c>
      <c r="T451" s="288">
        <f t="shared" si="218"/>
        <v>0</v>
      </c>
      <c r="U451" s="288">
        <f t="shared" si="218"/>
        <v>0</v>
      </c>
      <c r="V451" s="288">
        <f t="shared" si="218"/>
        <v>0</v>
      </c>
      <c r="W451" s="288">
        <f t="shared" si="218"/>
        <v>0</v>
      </c>
      <c r="X451" s="288">
        <f t="shared" si="218"/>
        <v>0</v>
      </c>
      <c r="Y451" s="288">
        <f t="shared" si="218"/>
        <v>0</v>
      </c>
      <c r="Z451" s="288">
        <f t="shared" si="218"/>
        <v>0</v>
      </c>
      <c r="AA451" s="288">
        <f t="shared" si="218"/>
        <v>0</v>
      </c>
      <c r="AB451" s="288">
        <f t="shared" si="218"/>
        <v>0</v>
      </c>
      <c r="AC451" s="288">
        <f t="shared" si="218"/>
        <v>0</v>
      </c>
      <c r="AD451" s="288">
        <f t="shared" si="218"/>
        <v>0</v>
      </c>
    </row>
    <row r="452" spans="1:30" x14ac:dyDescent="0.2">
      <c r="A452" s="16">
        <f>+IF((G452+SUM(H452:K452))&gt;0,MAX(A$13:A451)+1,0)</f>
        <v>0</v>
      </c>
      <c r="B452" s="19"/>
      <c r="C452" s="17"/>
      <c r="D452" s="17"/>
      <c r="E452" s="17"/>
      <c r="F452" s="204">
        <f>+E452+D452</f>
        <v>0</v>
      </c>
      <c r="G452" s="96">
        <f>SUM(C452:E452)</f>
        <v>0</v>
      </c>
      <c r="H452" s="17"/>
      <c r="I452" s="17"/>
      <c r="J452" s="17"/>
      <c r="K452" s="17"/>
      <c r="L452" s="17"/>
      <c r="M452" s="17"/>
      <c r="N452" s="96">
        <f>+L452+M452</f>
        <v>0</v>
      </c>
      <c r="O452" s="180"/>
      <c r="P452" s="189">
        <f t="shared" ref="P452:P492" si="219">+N452*O452</f>
        <v>0</v>
      </c>
      <c r="Q452" s="274">
        <f t="shared" ref="Q452:Q492" si="220">+N452*(C452+H452-I452)</f>
        <v>0</v>
      </c>
      <c r="R452" s="274">
        <f t="shared" ref="R452:R492" si="221">+N452*D452+N452*E452*0.8+(J452-K452)*N452</f>
        <v>0</v>
      </c>
      <c r="S452" s="172">
        <f t="shared" ref="S452:S492" si="222">+P452*C452</f>
        <v>0</v>
      </c>
      <c r="T452" s="172">
        <f t="shared" ref="T452:T492" si="223">+P452*(D452+E452)</f>
        <v>0</v>
      </c>
      <c r="U452" s="238">
        <f t="shared" ref="U452:U492" si="224">(P452-$S$6)/$S$7*(C452+D452+E452)*$Y$8</f>
        <v>0</v>
      </c>
      <c r="V452" s="225">
        <f t="shared" si="216"/>
        <v>0</v>
      </c>
      <c r="W452" s="172">
        <f t="shared" ref="W452:W492" si="225">+P452*H452</f>
        <v>0</v>
      </c>
      <c r="X452" s="172">
        <f t="shared" ref="X452:X492" si="226">+P452*J452</f>
        <v>0</v>
      </c>
      <c r="Y452" s="525">
        <f t="shared" ref="Y452:Y492" si="227">+(P452-$S$6)/$S$7*(H452+J452)*$Y$8</f>
        <v>0</v>
      </c>
      <c r="Z452" s="524">
        <f>+Y452*Z$9</f>
        <v>0</v>
      </c>
      <c r="AA452" s="172">
        <f t="shared" ref="AA452:AA492" si="228">+P452*I452</f>
        <v>0</v>
      </c>
      <c r="AB452" s="172">
        <f t="shared" ref="AB452:AB492" si="229">+P452*K452</f>
        <v>0</v>
      </c>
      <c r="AC452" s="536">
        <f t="shared" ref="AC452:AC492" si="230">+(P452-$S$6)/$S$7*(I452+K452)*$Y$8</f>
        <v>0</v>
      </c>
      <c r="AD452" s="535">
        <f>+AC452*AD$9</f>
        <v>0</v>
      </c>
    </row>
    <row r="453" spans="1:30" x14ac:dyDescent="0.2">
      <c r="A453" s="16">
        <f>+IF((G453+SUM(H453:K453))&gt;0,MAX(A$13:A452)+1,0)</f>
        <v>0</v>
      </c>
      <c r="B453" s="542"/>
      <c r="C453" s="543"/>
      <c r="D453" s="543"/>
      <c r="E453" s="543"/>
      <c r="F453" s="204">
        <f t="shared" ref="F453:F489" si="231">+E453+D453</f>
        <v>0</v>
      </c>
      <c r="G453" s="96">
        <f t="shared" ref="G453:G490" si="232">SUM(C453:E453)</f>
        <v>0</v>
      </c>
      <c r="H453" s="543"/>
      <c r="I453" s="543"/>
      <c r="J453" s="543"/>
      <c r="K453" s="543"/>
      <c r="L453" s="543"/>
      <c r="M453" s="543"/>
      <c r="N453" s="96">
        <f t="shared" ref="N453:N491" si="233">+L453+M453</f>
        <v>0</v>
      </c>
      <c r="O453" s="544"/>
      <c r="P453" s="189">
        <f t="shared" si="219"/>
        <v>0</v>
      </c>
      <c r="Q453" s="274">
        <f t="shared" si="220"/>
        <v>0</v>
      </c>
      <c r="R453" s="274">
        <f t="shared" si="221"/>
        <v>0</v>
      </c>
      <c r="S453" s="172">
        <f t="shared" si="222"/>
        <v>0</v>
      </c>
      <c r="T453" s="172">
        <f t="shared" si="223"/>
        <v>0</v>
      </c>
      <c r="U453" s="238">
        <f t="shared" si="224"/>
        <v>0</v>
      </c>
      <c r="V453" s="225">
        <f t="shared" si="216"/>
        <v>0</v>
      </c>
      <c r="W453" s="172">
        <f t="shared" si="225"/>
        <v>0</v>
      </c>
      <c r="X453" s="172">
        <f t="shared" si="226"/>
        <v>0</v>
      </c>
      <c r="Y453" s="525">
        <f t="shared" si="227"/>
        <v>0</v>
      </c>
      <c r="Z453" s="524">
        <f t="shared" ref="Z453:Z489" si="234">+Y453*Z$9</f>
        <v>0</v>
      </c>
      <c r="AA453" s="172">
        <f t="shared" si="228"/>
        <v>0</v>
      </c>
      <c r="AB453" s="172">
        <f t="shared" si="229"/>
        <v>0</v>
      </c>
      <c r="AC453" s="536">
        <f t="shared" si="230"/>
        <v>0</v>
      </c>
      <c r="AD453" s="535">
        <f t="shared" ref="AD453:AD490" si="235">+AC453*AD$9</f>
        <v>0</v>
      </c>
    </row>
    <row r="454" spans="1:30" x14ac:dyDescent="0.2">
      <c r="A454" s="16">
        <f>+IF((G454+SUM(H454:K454))&gt;0,MAX(A$13:A453)+1,0)</f>
        <v>0</v>
      </c>
      <c r="B454" s="542"/>
      <c r="C454" s="543"/>
      <c r="D454" s="543"/>
      <c r="E454" s="543"/>
      <c r="F454" s="204">
        <f t="shared" si="231"/>
        <v>0</v>
      </c>
      <c r="G454" s="96">
        <f t="shared" si="232"/>
        <v>0</v>
      </c>
      <c r="H454" s="543"/>
      <c r="I454" s="543"/>
      <c r="J454" s="543"/>
      <c r="K454" s="543"/>
      <c r="L454" s="543"/>
      <c r="M454" s="543"/>
      <c r="N454" s="96">
        <f t="shared" si="233"/>
        <v>0</v>
      </c>
      <c r="O454" s="544"/>
      <c r="P454" s="189">
        <f t="shared" si="219"/>
        <v>0</v>
      </c>
      <c r="Q454" s="274">
        <f t="shared" si="220"/>
        <v>0</v>
      </c>
      <c r="R454" s="274">
        <f t="shared" si="221"/>
        <v>0</v>
      </c>
      <c r="S454" s="172">
        <f t="shared" si="222"/>
        <v>0</v>
      </c>
      <c r="T454" s="172">
        <f t="shared" si="223"/>
        <v>0</v>
      </c>
      <c r="U454" s="238">
        <f t="shared" si="224"/>
        <v>0</v>
      </c>
      <c r="V454" s="225">
        <f t="shared" si="216"/>
        <v>0</v>
      </c>
      <c r="W454" s="172">
        <f t="shared" si="225"/>
        <v>0</v>
      </c>
      <c r="X454" s="172">
        <f t="shared" si="226"/>
        <v>0</v>
      </c>
      <c r="Y454" s="525">
        <f t="shared" si="227"/>
        <v>0</v>
      </c>
      <c r="Z454" s="524">
        <f t="shared" si="234"/>
        <v>0</v>
      </c>
      <c r="AA454" s="172">
        <f t="shared" si="228"/>
        <v>0</v>
      </c>
      <c r="AB454" s="172">
        <f t="shared" si="229"/>
        <v>0</v>
      </c>
      <c r="AC454" s="536">
        <f t="shared" si="230"/>
        <v>0</v>
      </c>
      <c r="AD454" s="535">
        <f t="shared" si="235"/>
        <v>0</v>
      </c>
    </row>
    <row r="455" spans="1:30" x14ac:dyDescent="0.2">
      <c r="A455" s="16">
        <f>+IF((G455+SUM(H455:K455))&gt;0,MAX(A$13:A454)+1,0)</f>
        <v>0</v>
      </c>
      <c r="B455" s="542"/>
      <c r="C455" s="543"/>
      <c r="D455" s="543"/>
      <c r="E455" s="543"/>
      <c r="F455" s="204">
        <f t="shared" si="231"/>
        <v>0</v>
      </c>
      <c r="G455" s="96">
        <f t="shared" si="232"/>
        <v>0</v>
      </c>
      <c r="H455" s="543"/>
      <c r="I455" s="543"/>
      <c r="J455" s="543"/>
      <c r="K455" s="543"/>
      <c r="L455" s="543"/>
      <c r="M455" s="543"/>
      <c r="N455" s="96">
        <f t="shared" si="233"/>
        <v>0</v>
      </c>
      <c r="O455" s="544"/>
      <c r="P455" s="189">
        <f t="shared" si="219"/>
        <v>0</v>
      </c>
      <c r="Q455" s="274">
        <f t="shared" si="220"/>
        <v>0</v>
      </c>
      <c r="R455" s="274">
        <f t="shared" si="221"/>
        <v>0</v>
      </c>
      <c r="S455" s="172">
        <f t="shared" si="222"/>
        <v>0</v>
      </c>
      <c r="T455" s="172">
        <f t="shared" si="223"/>
        <v>0</v>
      </c>
      <c r="U455" s="238">
        <f t="shared" si="224"/>
        <v>0</v>
      </c>
      <c r="V455" s="225">
        <f t="shared" si="216"/>
        <v>0</v>
      </c>
      <c r="W455" s="172">
        <f t="shared" si="225"/>
        <v>0</v>
      </c>
      <c r="X455" s="172">
        <f t="shared" si="226"/>
        <v>0</v>
      </c>
      <c r="Y455" s="525">
        <f t="shared" si="227"/>
        <v>0</v>
      </c>
      <c r="Z455" s="524">
        <f t="shared" si="234"/>
        <v>0</v>
      </c>
      <c r="AA455" s="172">
        <f t="shared" si="228"/>
        <v>0</v>
      </c>
      <c r="AB455" s="172">
        <f t="shared" si="229"/>
        <v>0</v>
      </c>
      <c r="AC455" s="536">
        <f t="shared" si="230"/>
        <v>0</v>
      </c>
      <c r="AD455" s="535">
        <f t="shared" si="235"/>
        <v>0</v>
      </c>
    </row>
    <row r="456" spans="1:30" x14ac:dyDescent="0.2">
      <c r="A456" s="16">
        <f>+IF((G456+SUM(H456:K456))&gt;0,MAX(A$13:A455)+1,0)</f>
        <v>0</v>
      </c>
      <c r="B456" s="542"/>
      <c r="C456" s="543"/>
      <c r="D456" s="543"/>
      <c r="E456" s="543"/>
      <c r="F456" s="204">
        <f t="shared" si="231"/>
        <v>0</v>
      </c>
      <c r="G456" s="96">
        <f t="shared" si="232"/>
        <v>0</v>
      </c>
      <c r="H456" s="543"/>
      <c r="I456" s="543"/>
      <c r="J456" s="543"/>
      <c r="K456" s="543"/>
      <c r="L456" s="543"/>
      <c r="M456" s="543"/>
      <c r="N456" s="96">
        <f t="shared" si="233"/>
        <v>0</v>
      </c>
      <c r="O456" s="544"/>
      <c r="P456" s="189">
        <f t="shared" si="219"/>
        <v>0</v>
      </c>
      <c r="Q456" s="274">
        <f t="shared" si="220"/>
        <v>0</v>
      </c>
      <c r="R456" s="274">
        <f t="shared" si="221"/>
        <v>0</v>
      </c>
      <c r="S456" s="172">
        <f t="shared" si="222"/>
        <v>0</v>
      </c>
      <c r="T456" s="172">
        <f t="shared" si="223"/>
        <v>0</v>
      </c>
      <c r="U456" s="238">
        <f t="shared" si="224"/>
        <v>0</v>
      </c>
      <c r="V456" s="225">
        <f t="shared" si="216"/>
        <v>0</v>
      </c>
      <c r="W456" s="172">
        <f t="shared" si="225"/>
        <v>0</v>
      </c>
      <c r="X456" s="172">
        <f t="shared" si="226"/>
        <v>0</v>
      </c>
      <c r="Y456" s="525">
        <f t="shared" si="227"/>
        <v>0</v>
      </c>
      <c r="Z456" s="524">
        <f t="shared" si="234"/>
        <v>0</v>
      </c>
      <c r="AA456" s="172">
        <f t="shared" si="228"/>
        <v>0</v>
      </c>
      <c r="AB456" s="172">
        <f t="shared" si="229"/>
        <v>0</v>
      </c>
      <c r="AC456" s="536">
        <f t="shared" si="230"/>
        <v>0</v>
      </c>
      <c r="AD456" s="535">
        <f t="shared" si="235"/>
        <v>0</v>
      </c>
    </row>
    <row r="457" spans="1:30" x14ac:dyDescent="0.2">
      <c r="A457" s="16">
        <f>+IF((G457+SUM(H457:K457))&gt;0,MAX(A$13:A456)+1,0)</f>
        <v>0</v>
      </c>
      <c r="B457" s="542"/>
      <c r="C457" s="543"/>
      <c r="D457" s="543"/>
      <c r="E457" s="543"/>
      <c r="F457" s="204">
        <f t="shared" si="231"/>
        <v>0</v>
      </c>
      <c r="G457" s="96">
        <f t="shared" si="232"/>
        <v>0</v>
      </c>
      <c r="H457" s="543"/>
      <c r="I457" s="543"/>
      <c r="J457" s="543"/>
      <c r="K457" s="543"/>
      <c r="L457" s="543"/>
      <c r="M457" s="543"/>
      <c r="N457" s="96">
        <f t="shared" si="233"/>
        <v>0</v>
      </c>
      <c r="O457" s="544"/>
      <c r="P457" s="189">
        <f t="shared" si="219"/>
        <v>0</v>
      </c>
      <c r="Q457" s="274">
        <f t="shared" si="220"/>
        <v>0</v>
      </c>
      <c r="R457" s="274">
        <f t="shared" si="221"/>
        <v>0</v>
      </c>
      <c r="S457" s="172">
        <f t="shared" si="222"/>
        <v>0</v>
      </c>
      <c r="T457" s="172">
        <f t="shared" si="223"/>
        <v>0</v>
      </c>
      <c r="U457" s="238">
        <f t="shared" si="224"/>
        <v>0</v>
      </c>
      <c r="V457" s="225">
        <f t="shared" si="216"/>
        <v>0</v>
      </c>
      <c r="W457" s="172">
        <f t="shared" si="225"/>
        <v>0</v>
      </c>
      <c r="X457" s="172">
        <f t="shared" si="226"/>
        <v>0</v>
      </c>
      <c r="Y457" s="525">
        <f t="shared" si="227"/>
        <v>0</v>
      </c>
      <c r="Z457" s="524">
        <f t="shared" si="234"/>
        <v>0</v>
      </c>
      <c r="AA457" s="172">
        <f t="shared" si="228"/>
        <v>0</v>
      </c>
      <c r="AB457" s="172">
        <f t="shared" si="229"/>
        <v>0</v>
      </c>
      <c r="AC457" s="536">
        <f t="shared" si="230"/>
        <v>0</v>
      </c>
      <c r="AD457" s="535">
        <f t="shared" si="235"/>
        <v>0</v>
      </c>
    </row>
    <row r="458" spans="1:30" x14ac:dyDescent="0.2">
      <c r="A458" s="16">
        <f>+IF((G458+SUM(H458:K458))&gt;0,MAX(A$13:A457)+1,0)</f>
        <v>0</v>
      </c>
      <c r="B458" s="542"/>
      <c r="C458" s="543"/>
      <c r="D458" s="543"/>
      <c r="E458" s="543"/>
      <c r="F458" s="204">
        <f t="shared" si="231"/>
        <v>0</v>
      </c>
      <c r="G458" s="96">
        <f t="shared" si="232"/>
        <v>0</v>
      </c>
      <c r="H458" s="543"/>
      <c r="I458" s="543"/>
      <c r="J458" s="543"/>
      <c r="K458" s="543"/>
      <c r="L458" s="543"/>
      <c r="M458" s="543"/>
      <c r="N458" s="96">
        <f t="shared" si="233"/>
        <v>0</v>
      </c>
      <c r="O458" s="544"/>
      <c r="P458" s="189">
        <f t="shared" si="219"/>
        <v>0</v>
      </c>
      <c r="Q458" s="274">
        <f t="shared" si="220"/>
        <v>0</v>
      </c>
      <c r="R458" s="274">
        <f t="shared" si="221"/>
        <v>0</v>
      </c>
      <c r="S458" s="172">
        <f t="shared" si="222"/>
        <v>0</v>
      </c>
      <c r="T458" s="172">
        <f t="shared" si="223"/>
        <v>0</v>
      </c>
      <c r="U458" s="238">
        <f t="shared" si="224"/>
        <v>0</v>
      </c>
      <c r="V458" s="225">
        <f t="shared" si="216"/>
        <v>0</v>
      </c>
      <c r="W458" s="172">
        <f t="shared" si="225"/>
        <v>0</v>
      </c>
      <c r="X458" s="172">
        <f t="shared" si="226"/>
        <v>0</v>
      </c>
      <c r="Y458" s="525">
        <f t="shared" si="227"/>
        <v>0</v>
      </c>
      <c r="Z458" s="524">
        <f t="shared" si="234"/>
        <v>0</v>
      </c>
      <c r="AA458" s="172">
        <f t="shared" si="228"/>
        <v>0</v>
      </c>
      <c r="AB458" s="172">
        <f t="shared" si="229"/>
        <v>0</v>
      </c>
      <c r="AC458" s="536">
        <f t="shared" si="230"/>
        <v>0</v>
      </c>
      <c r="AD458" s="535">
        <f t="shared" si="235"/>
        <v>0</v>
      </c>
    </row>
    <row r="459" spans="1:30" x14ac:dyDescent="0.2">
      <c r="A459" s="16">
        <f>+IF((G459+SUM(H459:K459))&gt;0,MAX(A$13:A458)+1,0)</f>
        <v>0</v>
      </c>
      <c r="B459" s="542"/>
      <c r="C459" s="543"/>
      <c r="D459" s="543"/>
      <c r="E459" s="543"/>
      <c r="F459" s="204">
        <f t="shared" si="231"/>
        <v>0</v>
      </c>
      <c r="G459" s="96">
        <f t="shared" si="232"/>
        <v>0</v>
      </c>
      <c r="H459" s="543"/>
      <c r="I459" s="543"/>
      <c r="J459" s="543"/>
      <c r="K459" s="543"/>
      <c r="L459" s="543"/>
      <c r="M459" s="543"/>
      <c r="N459" s="96">
        <f t="shared" si="233"/>
        <v>0</v>
      </c>
      <c r="O459" s="544"/>
      <c r="P459" s="189">
        <f t="shared" si="219"/>
        <v>0</v>
      </c>
      <c r="Q459" s="274">
        <f t="shared" si="220"/>
        <v>0</v>
      </c>
      <c r="R459" s="274">
        <f t="shared" si="221"/>
        <v>0</v>
      </c>
      <c r="S459" s="172">
        <f t="shared" si="222"/>
        <v>0</v>
      </c>
      <c r="T459" s="172">
        <f t="shared" si="223"/>
        <v>0</v>
      </c>
      <c r="U459" s="238">
        <f t="shared" si="224"/>
        <v>0</v>
      </c>
      <c r="V459" s="225">
        <f t="shared" si="216"/>
        <v>0</v>
      </c>
      <c r="W459" s="172">
        <f t="shared" si="225"/>
        <v>0</v>
      </c>
      <c r="X459" s="172">
        <f t="shared" si="226"/>
        <v>0</v>
      </c>
      <c r="Y459" s="525">
        <f t="shared" si="227"/>
        <v>0</v>
      </c>
      <c r="Z459" s="524">
        <f t="shared" si="234"/>
        <v>0</v>
      </c>
      <c r="AA459" s="172">
        <f t="shared" si="228"/>
        <v>0</v>
      </c>
      <c r="AB459" s="172">
        <f t="shared" si="229"/>
        <v>0</v>
      </c>
      <c r="AC459" s="536">
        <f t="shared" si="230"/>
        <v>0</v>
      </c>
      <c r="AD459" s="535">
        <f t="shared" si="235"/>
        <v>0</v>
      </c>
    </row>
    <row r="460" spans="1:30" x14ac:dyDescent="0.2">
      <c r="A460" s="16">
        <f>+IF((G460+SUM(H460:K460))&gt;0,MAX(A$13:A459)+1,0)</f>
        <v>0</v>
      </c>
      <c r="B460" s="542"/>
      <c r="C460" s="543"/>
      <c r="D460" s="543"/>
      <c r="E460" s="543"/>
      <c r="F460" s="204">
        <f t="shared" si="231"/>
        <v>0</v>
      </c>
      <c r="G460" s="96">
        <f t="shared" si="232"/>
        <v>0</v>
      </c>
      <c r="H460" s="543"/>
      <c r="I460" s="543"/>
      <c r="J460" s="543"/>
      <c r="K460" s="543"/>
      <c r="L460" s="543"/>
      <c r="M460" s="543"/>
      <c r="N460" s="96">
        <f t="shared" si="233"/>
        <v>0</v>
      </c>
      <c r="O460" s="544"/>
      <c r="P460" s="189">
        <f t="shared" si="219"/>
        <v>0</v>
      </c>
      <c r="Q460" s="274">
        <f t="shared" si="220"/>
        <v>0</v>
      </c>
      <c r="R460" s="274">
        <f t="shared" si="221"/>
        <v>0</v>
      </c>
      <c r="S460" s="172">
        <f t="shared" si="222"/>
        <v>0</v>
      </c>
      <c r="T460" s="172">
        <f t="shared" si="223"/>
        <v>0</v>
      </c>
      <c r="U460" s="238">
        <f t="shared" si="224"/>
        <v>0</v>
      </c>
      <c r="V460" s="225">
        <f t="shared" si="216"/>
        <v>0</v>
      </c>
      <c r="W460" s="172">
        <f t="shared" si="225"/>
        <v>0</v>
      </c>
      <c r="X460" s="172">
        <f t="shared" si="226"/>
        <v>0</v>
      </c>
      <c r="Y460" s="525">
        <f t="shared" si="227"/>
        <v>0</v>
      </c>
      <c r="Z460" s="524">
        <f t="shared" si="234"/>
        <v>0</v>
      </c>
      <c r="AA460" s="172">
        <f t="shared" si="228"/>
        <v>0</v>
      </c>
      <c r="AB460" s="172">
        <f t="shared" si="229"/>
        <v>0</v>
      </c>
      <c r="AC460" s="536">
        <f t="shared" si="230"/>
        <v>0</v>
      </c>
      <c r="AD460" s="535">
        <f t="shared" si="235"/>
        <v>0</v>
      </c>
    </row>
    <row r="461" spans="1:30" x14ac:dyDescent="0.2">
      <c r="A461" s="16">
        <f>+IF((G461+SUM(H461:K461))&gt;0,MAX(A$13:A460)+1,0)</f>
        <v>0</v>
      </c>
      <c r="B461" s="542"/>
      <c r="C461" s="543"/>
      <c r="D461" s="543"/>
      <c r="E461" s="543"/>
      <c r="F461" s="204">
        <f t="shared" si="231"/>
        <v>0</v>
      </c>
      <c r="G461" s="96">
        <f t="shared" si="232"/>
        <v>0</v>
      </c>
      <c r="H461" s="543"/>
      <c r="I461" s="543"/>
      <c r="J461" s="543"/>
      <c r="K461" s="543"/>
      <c r="L461" s="543"/>
      <c r="M461" s="543"/>
      <c r="N461" s="96">
        <f t="shared" si="233"/>
        <v>0</v>
      </c>
      <c r="O461" s="544"/>
      <c r="P461" s="189">
        <f t="shared" si="219"/>
        <v>0</v>
      </c>
      <c r="Q461" s="274">
        <f t="shared" si="220"/>
        <v>0</v>
      </c>
      <c r="R461" s="274">
        <f t="shared" si="221"/>
        <v>0</v>
      </c>
      <c r="S461" s="172">
        <f t="shared" si="222"/>
        <v>0</v>
      </c>
      <c r="T461" s="172">
        <f t="shared" si="223"/>
        <v>0</v>
      </c>
      <c r="U461" s="238">
        <f t="shared" si="224"/>
        <v>0</v>
      </c>
      <c r="V461" s="225">
        <f t="shared" si="216"/>
        <v>0</v>
      </c>
      <c r="W461" s="172">
        <f t="shared" si="225"/>
        <v>0</v>
      </c>
      <c r="X461" s="172">
        <f t="shared" si="226"/>
        <v>0</v>
      </c>
      <c r="Y461" s="525">
        <f t="shared" si="227"/>
        <v>0</v>
      </c>
      <c r="Z461" s="524">
        <f t="shared" si="234"/>
        <v>0</v>
      </c>
      <c r="AA461" s="172">
        <f t="shared" si="228"/>
        <v>0</v>
      </c>
      <c r="AB461" s="172">
        <f t="shared" si="229"/>
        <v>0</v>
      </c>
      <c r="AC461" s="536">
        <f t="shared" si="230"/>
        <v>0</v>
      </c>
      <c r="AD461" s="535">
        <f t="shared" si="235"/>
        <v>0</v>
      </c>
    </row>
    <row r="462" spans="1:30" x14ac:dyDescent="0.2">
      <c r="A462" s="16">
        <f>+IF((G462+SUM(H462:K462))&gt;0,MAX(A$13:A461)+1,0)</f>
        <v>0</v>
      </c>
      <c r="B462" s="542"/>
      <c r="C462" s="543"/>
      <c r="D462" s="543"/>
      <c r="E462" s="543"/>
      <c r="F462" s="204">
        <f t="shared" si="231"/>
        <v>0</v>
      </c>
      <c r="G462" s="96">
        <f t="shared" si="232"/>
        <v>0</v>
      </c>
      <c r="H462" s="543"/>
      <c r="I462" s="543"/>
      <c r="J462" s="543"/>
      <c r="K462" s="543"/>
      <c r="L462" s="543"/>
      <c r="M462" s="543"/>
      <c r="N462" s="96">
        <f t="shared" si="233"/>
        <v>0</v>
      </c>
      <c r="O462" s="544"/>
      <c r="P462" s="189">
        <f t="shared" si="219"/>
        <v>0</v>
      </c>
      <c r="Q462" s="274">
        <f t="shared" si="220"/>
        <v>0</v>
      </c>
      <c r="R462" s="274">
        <f t="shared" si="221"/>
        <v>0</v>
      </c>
      <c r="S462" s="172">
        <f t="shared" si="222"/>
        <v>0</v>
      </c>
      <c r="T462" s="172">
        <f t="shared" si="223"/>
        <v>0</v>
      </c>
      <c r="U462" s="238">
        <f t="shared" si="224"/>
        <v>0</v>
      </c>
      <c r="V462" s="225">
        <f t="shared" si="216"/>
        <v>0</v>
      </c>
      <c r="W462" s="172">
        <f t="shared" si="225"/>
        <v>0</v>
      </c>
      <c r="X462" s="172">
        <f t="shared" si="226"/>
        <v>0</v>
      </c>
      <c r="Y462" s="525">
        <f t="shared" si="227"/>
        <v>0</v>
      </c>
      <c r="Z462" s="524">
        <f t="shared" si="234"/>
        <v>0</v>
      </c>
      <c r="AA462" s="172">
        <f t="shared" si="228"/>
        <v>0</v>
      </c>
      <c r="AB462" s="172">
        <f t="shared" si="229"/>
        <v>0</v>
      </c>
      <c r="AC462" s="536">
        <f t="shared" si="230"/>
        <v>0</v>
      </c>
      <c r="AD462" s="535">
        <f t="shared" si="235"/>
        <v>0</v>
      </c>
    </row>
    <row r="463" spans="1:30" x14ac:dyDescent="0.2">
      <c r="A463" s="16">
        <f>+IF((G463+SUM(H463:K463))&gt;0,MAX(A$13:A462)+1,0)</f>
        <v>0</v>
      </c>
      <c r="B463" s="542"/>
      <c r="C463" s="543"/>
      <c r="D463" s="543"/>
      <c r="E463" s="543"/>
      <c r="F463" s="204">
        <f t="shared" si="231"/>
        <v>0</v>
      </c>
      <c r="G463" s="96">
        <f t="shared" si="232"/>
        <v>0</v>
      </c>
      <c r="H463" s="543"/>
      <c r="I463" s="543"/>
      <c r="J463" s="543"/>
      <c r="K463" s="543"/>
      <c r="L463" s="543"/>
      <c r="M463" s="543"/>
      <c r="N463" s="96">
        <f t="shared" si="233"/>
        <v>0</v>
      </c>
      <c r="O463" s="544"/>
      <c r="P463" s="189">
        <f t="shared" si="219"/>
        <v>0</v>
      </c>
      <c r="Q463" s="274">
        <f t="shared" si="220"/>
        <v>0</v>
      </c>
      <c r="R463" s="274">
        <f t="shared" si="221"/>
        <v>0</v>
      </c>
      <c r="S463" s="172">
        <f t="shared" si="222"/>
        <v>0</v>
      </c>
      <c r="T463" s="172">
        <f t="shared" si="223"/>
        <v>0</v>
      </c>
      <c r="U463" s="238">
        <f t="shared" si="224"/>
        <v>0</v>
      </c>
      <c r="V463" s="225">
        <f t="shared" si="216"/>
        <v>0</v>
      </c>
      <c r="W463" s="172">
        <f t="shared" si="225"/>
        <v>0</v>
      </c>
      <c r="X463" s="172">
        <f t="shared" si="226"/>
        <v>0</v>
      </c>
      <c r="Y463" s="525">
        <f t="shared" si="227"/>
        <v>0</v>
      </c>
      <c r="Z463" s="524">
        <f t="shared" si="234"/>
        <v>0</v>
      </c>
      <c r="AA463" s="172">
        <f t="shared" si="228"/>
        <v>0</v>
      </c>
      <c r="AB463" s="172">
        <f t="shared" si="229"/>
        <v>0</v>
      </c>
      <c r="AC463" s="536">
        <f t="shared" si="230"/>
        <v>0</v>
      </c>
      <c r="AD463" s="535">
        <f t="shared" si="235"/>
        <v>0</v>
      </c>
    </row>
    <row r="464" spans="1:30" x14ac:dyDescent="0.2">
      <c r="A464" s="16">
        <f>+IF((G464+SUM(H464:K464))&gt;0,MAX(A$13:A463)+1,0)</f>
        <v>0</v>
      </c>
      <c r="B464" s="542"/>
      <c r="C464" s="543"/>
      <c r="D464" s="543"/>
      <c r="E464" s="543"/>
      <c r="F464" s="204">
        <f t="shared" si="231"/>
        <v>0</v>
      </c>
      <c r="G464" s="96">
        <f t="shared" si="232"/>
        <v>0</v>
      </c>
      <c r="H464" s="543"/>
      <c r="I464" s="543"/>
      <c r="J464" s="543"/>
      <c r="K464" s="543"/>
      <c r="L464" s="543"/>
      <c r="M464" s="543"/>
      <c r="N464" s="96">
        <f t="shared" si="233"/>
        <v>0</v>
      </c>
      <c r="O464" s="544"/>
      <c r="P464" s="189">
        <f t="shared" si="219"/>
        <v>0</v>
      </c>
      <c r="Q464" s="274">
        <f t="shared" si="220"/>
        <v>0</v>
      </c>
      <c r="R464" s="274">
        <f t="shared" si="221"/>
        <v>0</v>
      </c>
      <c r="S464" s="172">
        <f t="shared" si="222"/>
        <v>0</v>
      </c>
      <c r="T464" s="172">
        <f t="shared" si="223"/>
        <v>0</v>
      </c>
      <c r="U464" s="238">
        <f t="shared" si="224"/>
        <v>0</v>
      </c>
      <c r="V464" s="225">
        <f t="shared" si="216"/>
        <v>0</v>
      </c>
      <c r="W464" s="172">
        <f t="shared" si="225"/>
        <v>0</v>
      </c>
      <c r="X464" s="172">
        <f t="shared" si="226"/>
        <v>0</v>
      </c>
      <c r="Y464" s="525">
        <f t="shared" si="227"/>
        <v>0</v>
      </c>
      <c r="Z464" s="524">
        <f t="shared" si="234"/>
        <v>0</v>
      </c>
      <c r="AA464" s="172">
        <f t="shared" si="228"/>
        <v>0</v>
      </c>
      <c r="AB464" s="172">
        <f t="shared" si="229"/>
        <v>0</v>
      </c>
      <c r="AC464" s="536">
        <f t="shared" si="230"/>
        <v>0</v>
      </c>
      <c r="AD464" s="535">
        <f t="shared" si="235"/>
        <v>0</v>
      </c>
    </row>
    <row r="465" spans="1:30" x14ac:dyDescent="0.2">
      <c r="A465" s="16">
        <f>+IF((G465+SUM(H465:K465))&gt;0,MAX(A$13:A464)+1,0)</f>
        <v>0</v>
      </c>
      <c r="B465" s="542"/>
      <c r="C465" s="543"/>
      <c r="D465" s="543"/>
      <c r="E465" s="543"/>
      <c r="F465" s="204">
        <f t="shared" si="231"/>
        <v>0</v>
      </c>
      <c r="G465" s="96">
        <f t="shared" si="232"/>
        <v>0</v>
      </c>
      <c r="H465" s="543"/>
      <c r="I465" s="543"/>
      <c r="J465" s="543"/>
      <c r="K465" s="543"/>
      <c r="L465" s="543"/>
      <c r="M465" s="543"/>
      <c r="N465" s="96">
        <f t="shared" si="233"/>
        <v>0</v>
      </c>
      <c r="O465" s="544"/>
      <c r="P465" s="189">
        <f t="shared" si="219"/>
        <v>0</v>
      </c>
      <c r="Q465" s="274">
        <f t="shared" si="220"/>
        <v>0</v>
      </c>
      <c r="R465" s="274">
        <f t="shared" si="221"/>
        <v>0</v>
      </c>
      <c r="S465" s="172">
        <f t="shared" si="222"/>
        <v>0</v>
      </c>
      <c r="T465" s="172">
        <f t="shared" si="223"/>
        <v>0</v>
      </c>
      <c r="U465" s="238">
        <f t="shared" si="224"/>
        <v>0</v>
      </c>
      <c r="V465" s="225">
        <f t="shared" si="216"/>
        <v>0</v>
      </c>
      <c r="W465" s="172">
        <f t="shared" si="225"/>
        <v>0</v>
      </c>
      <c r="X465" s="172">
        <f t="shared" si="226"/>
        <v>0</v>
      </c>
      <c r="Y465" s="525">
        <f t="shared" si="227"/>
        <v>0</v>
      </c>
      <c r="Z465" s="524">
        <f t="shared" si="234"/>
        <v>0</v>
      </c>
      <c r="AA465" s="172">
        <f t="shared" si="228"/>
        <v>0</v>
      </c>
      <c r="AB465" s="172">
        <f t="shared" si="229"/>
        <v>0</v>
      </c>
      <c r="AC465" s="536">
        <f t="shared" si="230"/>
        <v>0</v>
      </c>
      <c r="AD465" s="535">
        <f t="shared" si="235"/>
        <v>0</v>
      </c>
    </row>
    <row r="466" spans="1:30" x14ac:dyDescent="0.2">
      <c r="A466" s="16">
        <f>+IF((G466+SUM(H466:K466))&gt;0,MAX(A$13:A465)+1,0)</f>
        <v>0</v>
      </c>
      <c r="B466" s="542"/>
      <c r="C466" s="543"/>
      <c r="D466" s="543"/>
      <c r="E466" s="543"/>
      <c r="F466" s="204">
        <f t="shared" si="231"/>
        <v>0</v>
      </c>
      <c r="G466" s="96">
        <f t="shared" si="232"/>
        <v>0</v>
      </c>
      <c r="H466" s="543"/>
      <c r="I466" s="543"/>
      <c r="J466" s="543"/>
      <c r="K466" s="543"/>
      <c r="L466" s="543"/>
      <c r="M466" s="543"/>
      <c r="N466" s="96">
        <f t="shared" si="233"/>
        <v>0</v>
      </c>
      <c r="O466" s="544"/>
      <c r="P466" s="189">
        <f t="shared" si="219"/>
        <v>0</v>
      </c>
      <c r="Q466" s="274">
        <f t="shared" si="220"/>
        <v>0</v>
      </c>
      <c r="R466" s="274">
        <f t="shared" si="221"/>
        <v>0</v>
      </c>
      <c r="S466" s="172">
        <f t="shared" si="222"/>
        <v>0</v>
      </c>
      <c r="T466" s="172">
        <f t="shared" si="223"/>
        <v>0</v>
      </c>
      <c r="U466" s="238">
        <f t="shared" si="224"/>
        <v>0</v>
      </c>
      <c r="V466" s="225">
        <f t="shared" si="216"/>
        <v>0</v>
      </c>
      <c r="W466" s="172">
        <f t="shared" si="225"/>
        <v>0</v>
      </c>
      <c r="X466" s="172">
        <f t="shared" si="226"/>
        <v>0</v>
      </c>
      <c r="Y466" s="525">
        <f t="shared" si="227"/>
        <v>0</v>
      </c>
      <c r="Z466" s="524">
        <f t="shared" si="234"/>
        <v>0</v>
      </c>
      <c r="AA466" s="172">
        <f t="shared" si="228"/>
        <v>0</v>
      </c>
      <c r="AB466" s="172">
        <f t="shared" si="229"/>
        <v>0</v>
      </c>
      <c r="AC466" s="536">
        <f t="shared" si="230"/>
        <v>0</v>
      </c>
      <c r="AD466" s="535">
        <f t="shared" si="235"/>
        <v>0</v>
      </c>
    </row>
    <row r="467" spans="1:30" x14ac:dyDescent="0.2">
      <c r="A467" s="16">
        <f>+IF((G467+SUM(H467:K467))&gt;0,MAX(A$13:A466)+1,0)</f>
        <v>0</v>
      </c>
      <c r="B467" s="542"/>
      <c r="C467" s="543"/>
      <c r="D467" s="543"/>
      <c r="E467" s="543"/>
      <c r="F467" s="204">
        <f t="shared" si="231"/>
        <v>0</v>
      </c>
      <c r="G467" s="96">
        <f t="shared" si="232"/>
        <v>0</v>
      </c>
      <c r="H467" s="543"/>
      <c r="I467" s="543"/>
      <c r="J467" s="543"/>
      <c r="K467" s="543"/>
      <c r="L467" s="543"/>
      <c r="M467" s="543"/>
      <c r="N467" s="96">
        <f t="shared" si="233"/>
        <v>0</v>
      </c>
      <c r="O467" s="544"/>
      <c r="P467" s="189">
        <f t="shared" si="219"/>
        <v>0</v>
      </c>
      <c r="Q467" s="274">
        <f t="shared" si="220"/>
        <v>0</v>
      </c>
      <c r="R467" s="274">
        <f t="shared" si="221"/>
        <v>0</v>
      </c>
      <c r="S467" s="172">
        <f t="shared" si="222"/>
        <v>0</v>
      </c>
      <c r="T467" s="172">
        <f t="shared" si="223"/>
        <v>0</v>
      </c>
      <c r="U467" s="238">
        <f t="shared" si="224"/>
        <v>0</v>
      </c>
      <c r="V467" s="225">
        <f t="shared" si="216"/>
        <v>0</v>
      </c>
      <c r="W467" s="172">
        <f t="shared" si="225"/>
        <v>0</v>
      </c>
      <c r="X467" s="172">
        <f t="shared" si="226"/>
        <v>0</v>
      </c>
      <c r="Y467" s="525">
        <f t="shared" si="227"/>
        <v>0</v>
      </c>
      <c r="Z467" s="524">
        <f t="shared" si="234"/>
        <v>0</v>
      </c>
      <c r="AA467" s="172">
        <f t="shared" si="228"/>
        <v>0</v>
      </c>
      <c r="AB467" s="172">
        <f t="shared" si="229"/>
        <v>0</v>
      </c>
      <c r="AC467" s="536">
        <f t="shared" si="230"/>
        <v>0</v>
      </c>
      <c r="AD467" s="535">
        <f t="shared" si="235"/>
        <v>0</v>
      </c>
    </row>
    <row r="468" spans="1:30" x14ac:dyDescent="0.2">
      <c r="A468" s="16">
        <f>+IF((G468+SUM(H468:K468))&gt;0,MAX(A$13:A467)+1,0)</f>
        <v>0</v>
      </c>
      <c r="B468" s="542"/>
      <c r="C468" s="543"/>
      <c r="D468" s="543"/>
      <c r="E468" s="543"/>
      <c r="F468" s="204">
        <f t="shared" si="231"/>
        <v>0</v>
      </c>
      <c r="G468" s="96">
        <f t="shared" si="232"/>
        <v>0</v>
      </c>
      <c r="H468" s="543"/>
      <c r="I468" s="543"/>
      <c r="J468" s="543"/>
      <c r="K468" s="543"/>
      <c r="L468" s="543"/>
      <c r="M468" s="543"/>
      <c r="N468" s="96">
        <f t="shared" si="233"/>
        <v>0</v>
      </c>
      <c r="O468" s="544"/>
      <c r="P468" s="189">
        <f t="shared" si="219"/>
        <v>0</v>
      </c>
      <c r="Q468" s="274">
        <f t="shared" si="220"/>
        <v>0</v>
      </c>
      <c r="R468" s="274">
        <f t="shared" si="221"/>
        <v>0</v>
      </c>
      <c r="S468" s="172">
        <f t="shared" si="222"/>
        <v>0</v>
      </c>
      <c r="T468" s="172">
        <f t="shared" si="223"/>
        <v>0</v>
      </c>
      <c r="U468" s="238">
        <f t="shared" si="224"/>
        <v>0</v>
      </c>
      <c r="V468" s="225">
        <f t="shared" si="216"/>
        <v>0</v>
      </c>
      <c r="W468" s="172">
        <f t="shared" si="225"/>
        <v>0</v>
      </c>
      <c r="X468" s="172">
        <f t="shared" si="226"/>
        <v>0</v>
      </c>
      <c r="Y468" s="525">
        <f t="shared" si="227"/>
        <v>0</v>
      </c>
      <c r="Z468" s="524">
        <f t="shared" si="234"/>
        <v>0</v>
      </c>
      <c r="AA468" s="172">
        <f t="shared" si="228"/>
        <v>0</v>
      </c>
      <c r="AB468" s="172">
        <f t="shared" si="229"/>
        <v>0</v>
      </c>
      <c r="AC468" s="536">
        <f t="shared" si="230"/>
        <v>0</v>
      </c>
      <c r="AD468" s="535">
        <f t="shared" si="235"/>
        <v>0</v>
      </c>
    </row>
    <row r="469" spans="1:30" x14ac:dyDescent="0.2">
      <c r="A469" s="16">
        <f>+IF((G469+SUM(H469:K469))&gt;0,MAX(A$13:A468)+1,0)</f>
        <v>0</v>
      </c>
      <c r="B469" s="542"/>
      <c r="C469" s="543"/>
      <c r="D469" s="543"/>
      <c r="E469" s="543"/>
      <c r="F469" s="204">
        <f t="shared" si="231"/>
        <v>0</v>
      </c>
      <c r="G469" s="96">
        <f t="shared" si="232"/>
        <v>0</v>
      </c>
      <c r="H469" s="543"/>
      <c r="I469" s="543"/>
      <c r="J469" s="543"/>
      <c r="K469" s="543"/>
      <c r="L469" s="543"/>
      <c r="M469" s="543"/>
      <c r="N469" s="96">
        <f t="shared" si="233"/>
        <v>0</v>
      </c>
      <c r="O469" s="544"/>
      <c r="P469" s="189">
        <f t="shared" si="219"/>
        <v>0</v>
      </c>
      <c r="Q469" s="274">
        <f t="shared" si="220"/>
        <v>0</v>
      </c>
      <c r="R469" s="274">
        <f t="shared" si="221"/>
        <v>0</v>
      </c>
      <c r="S469" s="172">
        <f t="shared" si="222"/>
        <v>0</v>
      </c>
      <c r="T469" s="172">
        <f t="shared" si="223"/>
        <v>0</v>
      </c>
      <c r="U469" s="238">
        <f t="shared" si="224"/>
        <v>0</v>
      </c>
      <c r="V469" s="225">
        <f t="shared" si="216"/>
        <v>0</v>
      </c>
      <c r="W469" s="172">
        <f t="shared" si="225"/>
        <v>0</v>
      </c>
      <c r="X469" s="172">
        <f t="shared" si="226"/>
        <v>0</v>
      </c>
      <c r="Y469" s="525">
        <f t="shared" si="227"/>
        <v>0</v>
      </c>
      <c r="Z469" s="524">
        <f t="shared" si="234"/>
        <v>0</v>
      </c>
      <c r="AA469" s="172">
        <f t="shared" si="228"/>
        <v>0</v>
      </c>
      <c r="AB469" s="172">
        <f t="shared" si="229"/>
        <v>0</v>
      </c>
      <c r="AC469" s="536">
        <f t="shared" si="230"/>
        <v>0</v>
      </c>
      <c r="AD469" s="535">
        <f t="shared" si="235"/>
        <v>0</v>
      </c>
    </row>
    <row r="470" spans="1:30" x14ac:dyDescent="0.2">
      <c r="A470" s="16">
        <f>+IF((G470+SUM(H470:K470))&gt;0,MAX(A$13:A469)+1,0)</f>
        <v>0</v>
      </c>
      <c r="B470" s="542"/>
      <c r="C470" s="543"/>
      <c r="D470" s="543"/>
      <c r="E470" s="543"/>
      <c r="F470" s="204">
        <f t="shared" si="231"/>
        <v>0</v>
      </c>
      <c r="G470" s="96">
        <f t="shared" si="232"/>
        <v>0</v>
      </c>
      <c r="H470" s="543"/>
      <c r="I470" s="543"/>
      <c r="J470" s="543"/>
      <c r="K470" s="543"/>
      <c r="L470" s="543"/>
      <c r="M470" s="543"/>
      <c r="N470" s="96">
        <f t="shared" si="233"/>
        <v>0</v>
      </c>
      <c r="O470" s="544"/>
      <c r="P470" s="189">
        <f t="shared" si="219"/>
        <v>0</v>
      </c>
      <c r="Q470" s="274">
        <f t="shared" si="220"/>
        <v>0</v>
      </c>
      <c r="R470" s="274">
        <f t="shared" si="221"/>
        <v>0</v>
      </c>
      <c r="S470" s="172">
        <f t="shared" si="222"/>
        <v>0</v>
      </c>
      <c r="T470" s="172">
        <f t="shared" si="223"/>
        <v>0</v>
      </c>
      <c r="U470" s="238">
        <f t="shared" si="224"/>
        <v>0</v>
      </c>
      <c r="V470" s="225">
        <f t="shared" si="216"/>
        <v>0</v>
      </c>
      <c r="W470" s="172">
        <f t="shared" si="225"/>
        <v>0</v>
      </c>
      <c r="X470" s="172">
        <f t="shared" si="226"/>
        <v>0</v>
      </c>
      <c r="Y470" s="525">
        <f t="shared" si="227"/>
        <v>0</v>
      </c>
      <c r="Z470" s="524">
        <f t="shared" si="234"/>
        <v>0</v>
      </c>
      <c r="AA470" s="172">
        <f t="shared" si="228"/>
        <v>0</v>
      </c>
      <c r="AB470" s="172">
        <f t="shared" si="229"/>
        <v>0</v>
      </c>
      <c r="AC470" s="536">
        <f t="shared" si="230"/>
        <v>0</v>
      </c>
      <c r="AD470" s="535">
        <f t="shared" si="235"/>
        <v>0</v>
      </c>
    </row>
    <row r="471" spans="1:30" x14ac:dyDescent="0.2">
      <c r="A471" s="16">
        <f>+IF((G471+SUM(H471:K471))&gt;0,MAX(A$13:A470)+1,0)</f>
        <v>0</v>
      </c>
      <c r="B471" s="542"/>
      <c r="C471" s="543"/>
      <c r="D471" s="543"/>
      <c r="E471" s="543"/>
      <c r="F471" s="204">
        <f t="shared" si="231"/>
        <v>0</v>
      </c>
      <c r="G471" s="96">
        <f t="shared" si="232"/>
        <v>0</v>
      </c>
      <c r="H471" s="543"/>
      <c r="I471" s="543"/>
      <c r="J471" s="543"/>
      <c r="K471" s="543"/>
      <c r="L471" s="543"/>
      <c r="M471" s="543"/>
      <c r="N471" s="96">
        <f t="shared" si="233"/>
        <v>0</v>
      </c>
      <c r="O471" s="544"/>
      <c r="P471" s="189">
        <f t="shared" si="219"/>
        <v>0</v>
      </c>
      <c r="Q471" s="274">
        <f t="shared" si="220"/>
        <v>0</v>
      </c>
      <c r="R471" s="274">
        <f t="shared" si="221"/>
        <v>0</v>
      </c>
      <c r="S471" s="172">
        <f t="shared" si="222"/>
        <v>0</v>
      </c>
      <c r="T471" s="172">
        <f t="shared" si="223"/>
        <v>0</v>
      </c>
      <c r="U471" s="238">
        <f t="shared" si="224"/>
        <v>0</v>
      </c>
      <c r="V471" s="225">
        <f t="shared" si="216"/>
        <v>0</v>
      </c>
      <c r="W471" s="172">
        <f t="shared" si="225"/>
        <v>0</v>
      </c>
      <c r="X471" s="172">
        <f t="shared" si="226"/>
        <v>0</v>
      </c>
      <c r="Y471" s="525">
        <f t="shared" si="227"/>
        <v>0</v>
      </c>
      <c r="Z471" s="524">
        <f t="shared" si="234"/>
        <v>0</v>
      </c>
      <c r="AA471" s="172">
        <f t="shared" si="228"/>
        <v>0</v>
      </c>
      <c r="AB471" s="172">
        <f t="shared" si="229"/>
        <v>0</v>
      </c>
      <c r="AC471" s="536">
        <f t="shared" si="230"/>
        <v>0</v>
      </c>
      <c r="AD471" s="535">
        <f t="shared" si="235"/>
        <v>0</v>
      </c>
    </row>
    <row r="472" spans="1:30" x14ac:dyDescent="0.2">
      <c r="A472" s="16">
        <f>+IF((G472+SUM(H472:K472))&gt;0,MAX(A$13:A471)+1,0)</f>
        <v>0</v>
      </c>
      <c r="B472" s="542"/>
      <c r="C472" s="543"/>
      <c r="D472" s="543"/>
      <c r="E472" s="543"/>
      <c r="F472" s="204">
        <f t="shared" si="231"/>
        <v>0</v>
      </c>
      <c r="G472" s="96">
        <f t="shared" si="232"/>
        <v>0</v>
      </c>
      <c r="H472" s="543"/>
      <c r="I472" s="543"/>
      <c r="J472" s="543"/>
      <c r="K472" s="543"/>
      <c r="L472" s="543"/>
      <c r="M472" s="543"/>
      <c r="N472" s="96">
        <f t="shared" si="233"/>
        <v>0</v>
      </c>
      <c r="O472" s="544"/>
      <c r="P472" s="189">
        <f t="shared" si="219"/>
        <v>0</v>
      </c>
      <c r="Q472" s="274">
        <f t="shared" si="220"/>
        <v>0</v>
      </c>
      <c r="R472" s="274">
        <f t="shared" si="221"/>
        <v>0</v>
      </c>
      <c r="S472" s="172">
        <f t="shared" si="222"/>
        <v>0</v>
      </c>
      <c r="T472" s="172">
        <f t="shared" si="223"/>
        <v>0</v>
      </c>
      <c r="U472" s="238">
        <f t="shared" si="224"/>
        <v>0</v>
      </c>
      <c r="V472" s="225">
        <f t="shared" si="216"/>
        <v>0</v>
      </c>
      <c r="W472" s="172">
        <f t="shared" si="225"/>
        <v>0</v>
      </c>
      <c r="X472" s="172">
        <f t="shared" si="226"/>
        <v>0</v>
      </c>
      <c r="Y472" s="525">
        <f t="shared" si="227"/>
        <v>0</v>
      </c>
      <c r="Z472" s="524">
        <f t="shared" si="234"/>
        <v>0</v>
      </c>
      <c r="AA472" s="172">
        <f t="shared" si="228"/>
        <v>0</v>
      </c>
      <c r="AB472" s="172">
        <f t="shared" si="229"/>
        <v>0</v>
      </c>
      <c r="AC472" s="536">
        <f t="shared" si="230"/>
        <v>0</v>
      </c>
      <c r="AD472" s="535">
        <f t="shared" si="235"/>
        <v>0</v>
      </c>
    </row>
    <row r="473" spans="1:30" x14ac:dyDescent="0.2">
      <c r="A473" s="16">
        <f>+IF((G473+SUM(H473:K473))&gt;0,MAX(A$13:A472)+1,0)</f>
        <v>0</v>
      </c>
      <c r="B473" s="542"/>
      <c r="C473" s="543"/>
      <c r="D473" s="543"/>
      <c r="E473" s="543"/>
      <c r="F473" s="204">
        <f t="shared" si="231"/>
        <v>0</v>
      </c>
      <c r="G473" s="96">
        <f t="shared" si="232"/>
        <v>0</v>
      </c>
      <c r="H473" s="543"/>
      <c r="I473" s="543"/>
      <c r="J473" s="543"/>
      <c r="K473" s="543"/>
      <c r="L473" s="543"/>
      <c r="M473" s="543"/>
      <c r="N473" s="96">
        <f t="shared" si="233"/>
        <v>0</v>
      </c>
      <c r="O473" s="544"/>
      <c r="P473" s="189">
        <f t="shared" si="219"/>
        <v>0</v>
      </c>
      <c r="Q473" s="274">
        <f t="shared" si="220"/>
        <v>0</v>
      </c>
      <c r="R473" s="274">
        <f t="shared" si="221"/>
        <v>0</v>
      </c>
      <c r="S473" s="172">
        <f t="shared" si="222"/>
        <v>0</v>
      </c>
      <c r="T473" s="172">
        <f t="shared" si="223"/>
        <v>0</v>
      </c>
      <c r="U473" s="238">
        <f t="shared" si="224"/>
        <v>0</v>
      </c>
      <c r="V473" s="225">
        <f t="shared" si="216"/>
        <v>0</v>
      </c>
      <c r="W473" s="172">
        <f t="shared" si="225"/>
        <v>0</v>
      </c>
      <c r="X473" s="172">
        <f t="shared" si="226"/>
        <v>0</v>
      </c>
      <c r="Y473" s="525">
        <f t="shared" si="227"/>
        <v>0</v>
      </c>
      <c r="Z473" s="524">
        <f t="shared" si="234"/>
        <v>0</v>
      </c>
      <c r="AA473" s="172">
        <f t="shared" si="228"/>
        <v>0</v>
      </c>
      <c r="AB473" s="172">
        <f t="shared" si="229"/>
        <v>0</v>
      </c>
      <c r="AC473" s="536">
        <f t="shared" si="230"/>
        <v>0</v>
      </c>
      <c r="AD473" s="535">
        <f t="shared" si="235"/>
        <v>0</v>
      </c>
    </row>
    <row r="474" spans="1:30" x14ac:dyDescent="0.2">
      <c r="A474" s="16">
        <f>+IF((G474+SUM(H474:K474))&gt;0,MAX(A$13:A473)+1,0)</f>
        <v>0</v>
      </c>
      <c r="B474" s="542"/>
      <c r="C474" s="543"/>
      <c r="D474" s="543"/>
      <c r="E474" s="543"/>
      <c r="F474" s="204">
        <f t="shared" si="231"/>
        <v>0</v>
      </c>
      <c r="G474" s="96">
        <f t="shared" si="232"/>
        <v>0</v>
      </c>
      <c r="H474" s="543"/>
      <c r="I474" s="543"/>
      <c r="J474" s="543"/>
      <c r="K474" s="543"/>
      <c r="L474" s="543"/>
      <c r="M474" s="543"/>
      <c r="N474" s="96">
        <f t="shared" si="233"/>
        <v>0</v>
      </c>
      <c r="O474" s="544"/>
      <c r="P474" s="189">
        <f t="shared" si="219"/>
        <v>0</v>
      </c>
      <c r="Q474" s="274">
        <f t="shared" si="220"/>
        <v>0</v>
      </c>
      <c r="R474" s="274">
        <f t="shared" si="221"/>
        <v>0</v>
      </c>
      <c r="S474" s="172">
        <f t="shared" si="222"/>
        <v>0</v>
      </c>
      <c r="T474" s="172">
        <f t="shared" si="223"/>
        <v>0</v>
      </c>
      <c r="U474" s="238">
        <f t="shared" si="224"/>
        <v>0</v>
      </c>
      <c r="V474" s="225">
        <f t="shared" si="216"/>
        <v>0</v>
      </c>
      <c r="W474" s="172">
        <f t="shared" si="225"/>
        <v>0</v>
      </c>
      <c r="X474" s="172">
        <f t="shared" si="226"/>
        <v>0</v>
      </c>
      <c r="Y474" s="525">
        <f t="shared" si="227"/>
        <v>0</v>
      </c>
      <c r="Z474" s="524">
        <f t="shared" si="234"/>
        <v>0</v>
      </c>
      <c r="AA474" s="172">
        <f t="shared" si="228"/>
        <v>0</v>
      </c>
      <c r="AB474" s="172">
        <f t="shared" si="229"/>
        <v>0</v>
      </c>
      <c r="AC474" s="536">
        <f t="shared" si="230"/>
        <v>0</v>
      </c>
      <c r="AD474" s="535">
        <f t="shared" si="235"/>
        <v>0</v>
      </c>
    </row>
    <row r="475" spans="1:30" x14ac:dyDescent="0.2">
      <c r="A475" s="16">
        <f>+IF((G475+SUM(H475:K475))&gt;0,MAX(A$13:A474)+1,0)</f>
        <v>0</v>
      </c>
      <c r="B475" s="542"/>
      <c r="C475" s="543"/>
      <c r="D475" s="543"/>
      <c r="E475" s="543"/>
      <c r="F475" s="204">
        <f t="shared" si="231"/>
        <v>0</v>
      </c>
      <c r="G475" s="96">
        <f t="shared" si="232"/>
        <v>0</v>
      </c>
      <c r="H475" s="543"/>
      <c r="I475" s="543"/>
      <c r="J475" s="543"/>
      <c r="K475" s="543"/>
      <c r="L475" s="543"/>
      <c r="M475" s="543"/>
      <c r="N475" s="96">
        <f t="shared" si="233"/>
        <v>0</v>
      </c>
      <c r="O475" s="544"/>
      <c r="P475" s="189">
        <f t="shared" si="219"/>
        <v>0</v>
      </c>
      <c r="Q475" s="274">
        <f t="shared" si="220"/>
        <v>0</v>
      </c>
      <c r="R475" s="274">
        <f t="shared" si="221"/>
        <v>0</v>
      </c>
      <c r="S475" s="172">
        <f t="shared" si="222"/>
        <v>0</v>
      </c>
      <c r="T475" s="172">
        <f t="shared" si="223"/>
        <v>0</v>
      </c>
      <c r="U475" s="238">
        <f t="shared" si="224"/>
        <v>0</v>
      </c>
      <c r="V475" s="225">
        <f t="shared" si="216"/>
        <v>0</v>
      </c>
      <c r="W475" s="172">
        <f t="shared" si="225"/>
        <v>0</v>
      </c>
      <c r="X475" s="172">
        <f t="shared" si="226"/>
        <v>0</v>
      </c>
      <c r="Y475" s="525">
        <f t="shared" si="227"/>
        <v>0</v>
      </c>
      <c r="Z475" s="524">
        <f t="shared" si="234"/>
        <v>0</v>
      </c>
      <c r="AA475" s="172">
        <f t="shared" si="228"/>
        <v>0</v>
      </c>
      <c r="AB475" s="172">
        <f t="shared" si="229"/>
        <v>0</v>
      </c>
      <c r="AC475" s="536">
        <f t="shared" si="230"/>
        <v>0</v>
      </c>
      <c r="AD475" s="535">
        <f t="shared" si="235"/>
        <v>0</v>
      </c>
    </row>
    <row r="476" spans="1:30" x14ac:dyDescent="0.2">
      <c r="A476" s="16">
        <f>+IF((G476+SUM(H476:K476))&gt;0,MAX(A$13:A475)+1,0)</f>
        <v>0</v>
      </c>
      <c r="B476" s="542"/>
      <c r="C476" s="543"/>
      <c r="D476" s="543"/>
      <c r="E476" s="543"/>
      <c r="F476" s="204">
        <f t="shared" si="231"/>
        <v>0</v>
      </c>
      <c r="G476" s="96">
        <f t="shared" si="232"/>
        <v>0</v>
      </c>
      <c r="H476" s="543"/>
      <c r="I476" s="543"/>
      <c r="J476" s="543"/>
      <c r="K476" s="543"/>
      <c r="L476" s="543"/>
      <c r="M476" s="543"/>
      <c r="N476" s="96">
        <f t="shared" si="233"/>
        <v>0</v>
      </c>
      <c r="O476" s="544"/>
      <c r="P476" s="189">
        <f t="shared" si="219"/>
        <v>0</v>
      </c>
      <c r="Q476" s="274">
        <f t="shared" si="220"/>
        <v>0</v>
      </c>
      <c r="R476" s="274">
        <f t="shared" si="221"/>
        <v>0</v>
      </c>
      <c r="S476" s="172">
        <f t="shared" si="222"/>
        <v>0</v>
      </c>
      <c r="T476" s="172">
        <f t="shared" si="223"/>
        <v>0</v>
      </c>
      <c r="U476" s="238">
        <f t="shared" si="224"/>
        <v>0</v>
      </c>
      <c r="V476" s="225">
        <f t="shared" si="216"/>
        <v>0</v>
      </c>
      <c r="W476" s="172">
        <f t="shared" si="225"/>
        <v>0</v>
      </c>
      <c r="X476" s="172">
        <f t="shared" si="226"/>
        <v>0</v>
      </c>
      <c r="Y476" s="525">
        <f t="shared" si="227"/>
        <v>0</v>
      </c>
      <c r="Z476" s="524">
        <f t="shared" si="234"/>
        <v>0</v>
      </c>
      <c r="AA476" s="172">
        <f t="shared" si="228"/>
        <v>0</v>
      </c>
      <c r="AB476" s="172">
        <f t="shared" si="229"/>
        <v>0</v>
      </c>
      <c r="AC476" s="536">
        <f t="shared" si="230"/>
        <v>0</v>
      </c>
      <c r="AD476" s="535">
        <f t="shared" si="235"/>
        <v>0</v>
      </c>
    </row>
    <row r="477" spans="1:30" x14ac:dyDescent="0.2">
      <c r="A477" s="16">
        <f>+IF((G477+SUM(H477:K477))&gt;0,MAX(A$13:A476)+1,0)</f>
        <v>0</v>
      </c>
      <c r="B477" s="542"/>
      <c r="C477" s="543"/>
      <c r="D477" s="543"/>
      <c r="E477" s="543"/>
      <c r="F477" s="204">
        <f t="shared" si="231"/>
        <v>0</v>
      </c>
      <c r="G477" s="96">
        <f t="shared" si="232"/>
        <v>0</v>
      </c>
      <c r="H477" s="543"/>
      <c r="I477" s="543"/>
      <c r="J477" s="543"/>
      <c r="K477" s="543"/>
      <c r="L477" s="543"/>
      <c r="M477" s="543"/>
      <c r="N477" s="96">
        <f t="shared" si="233"/>
        <v>0</v>
      </c>
      <c r="O477" s="544"/>
      <c r="P477" s="189">
        <f t="shared" si="219"/>
        <v>0</v>
      </c>
      <c r="Q477" s="274">
        <f t="shared" si="220"/>
        <v>0</v>
      </c>
      <c r="R477" s="274">
        <f t="shared" si="221"/>
        <v>0</v>
      </c>
      <c r="S477" s="172">
        <f t="shared" si="222"/>
        <v>0</v>
      </c>
      <c r="T477" s="172">
        <f t="shared" si="223"/>
        <v>0</v>
      </c>
      <c r="U477" s="238">
        <f t="shared" si="224"/>
        <v>0</v>
      </c>
      <c r="V477" s="225">
        <f t="shared" si="216"/>
        <v>0</v>
      </c>
      <c r="W477" s="172">
        <f t="shared" si="225"/>
        <v>0</v>
      </c>
      <c r="X477" s="172">
        <f t="shared" si="226"/>
        <v>0</v>
      </c>
      <c r="Y477" s="525">
        <f t="shared" si="227"/>
        <v>0</v>
      </c>
      <c r="Z477" s="524">
        <f t="shared" si="234"/>
        <v>0</v>
      </c>
      <c r="AA477" s="172">
        <f t="shared" si="228"/>
        <v>0</v>
      </c>
      <c r="AB477" s="172">
        <f t="shared" si="229"/>
        <v>0</v>
      </c>
      <c r="AC477" s="536">
        <f t="shared" si="230"/>
        <v>0</v>
      </c>
      <c r="AD477" s="535">
        <f t="shared" si="235"/>
        <v>0</v>
      </c>
    </row>
    <row r="478" spans="1:30" x14ac:dyDescent="0.2">
      <c r="A478" s="16">
        <f>+IF((G478+SUM(H478:K478))&gt;0,MAX(A$13:A477)+1,0)</f>
        <v>0</v>
      </c>
      <c r="B478" s="542"/>
      <c r="C478" s="543"/>
      <c r="D478" s="543"/>
      <c r="E478" s="543"/>
      <c r="F478" s="204">
        <f t="shared" si="231"/>
        <v>0</v>
      </c>
      <c r="G478" s="96">
        <f t="shared" si="232"/>
        <v>0</v>
      </c>
      <c r="H478" s="543"/>
      <c r="I478" s="543"/>
      <c r="J478" s="543"/>
      <c r="K478" s="543"/>
      <c r="L478" s="543"/>
      <c r="M478" s="543"/>
      <c r="N478" s="96">
        <f t="shared" si="233"/>
        <v>0</v>
      </c>
      <c r="O478" s="544"/>
      <c r="P478" s="189">
        <f t="shared" si="219"/>
        <v>0</v>
      </c>
      <c r="Q478" s="274">
        <f t="shared" si="220"/>
        <v>0</v>
      </c>
      <c r="R478" s="274">
        <f t="shared" si="221"/>
        <v>0</v>
      </c>
      <c r="S478" s="172">
        <f t="shared" si="222"/>
        <v>0</v>
      </c>
      <c r="T478" s="172">
        <f t="shared" si="223"/>
        <v>0</v>
      </c>
      <c r="U478" s="238">
        <f t="shared" si="224"/>
        <v>0</v>
      </c>
      <c r="V478" s="225">
        <f t="shared" si="216"/>
        <v>0</v>
      </c>
      <c r="W478" s="172">
        <f t="shared" si="225"/>
        <v>0</v>
      </c>
      <c r="X478" s="172">
        <f t="shared" si="226"/>
        <v>0</v>
      </c>
      <c r="Y478" s="525">
        <f t="shared" si="227"/>
        <v>0</v>
      </c>
      <c r="Z478" s="524">
        <f t="shared" si="234"/>
        <v>0</v>
      </c>
      <c r="AA478" s="172">
        <f t="shared" si="228"/>
        <v>0</v>
      </c>
      <c r="AB478" s="172">
        <f t="shared" si="229"/>
        <v>0</v>
      </c>
      <c r="AC478" s="536">
        <f t="shared" si="230"/>
        <v>0</v>
      </c>
      <c r="AD478" s="535">
        <f t="shared" si="235"/>
        <v>0</v>
      </c>
    </row>
    <row r="479" spans="1:30" x14ac:dyDescent="0.2">
      <c r="A479" s="16">
        <f>+IF((G479+SUM(H479:K479))&gt;0,MAX(A$13:A478)+1,0)</f>
        <v>0</v>
      </c>
      <c r="B479" s="542"/>
      <c r="C479" s="543"/>
      <c r="D479" s="543"/>
      <c r="E479" s="543"/>
      <c r="F479" s="204">
        <f t="shared" si="231"/>
        <v>0</v>
      </c>
      <c r="G479" s="96">
        <f t="shared" si="232"/>
        <v>0</v>
      </c>
      <c r="H479" s="543"/>
      <c r="I479" s="543"/>
      <c r="J479" s="543"/>
      <c r="K479" s="543"/>
      <c r="L479" s="543"/>
      <c r="M479" s="543"/>
      <c r="N479" s="96">
        <f t="shared" si="233"/>
        <v>0</v>
      </c>
      <c r="O479" s="544"/>
      <c r="P479" s="189">
        <f t="shared" si="219"/>
        <v>0</v>
      </c>
      <c r="Q479" s="274">
        <f t="shared" si="220"/>
        <v>0</v>
      </c>
      <c r="R479" s="274">
        <f t="shared" si="221"/>
        <v>0</v>
      </c>
      <c r="S479" s="172">
        <f t="shared" si="222"/>
        <v>0</v>
      </c>
      <c r="T479" s="172">
        <f t="shared" si="223"/>
        <v>0</v>
      </c>
      <c r="U479" s="238">
        <f t="shared" si="224"/>
        <v>0</v>
      </c>
      <c r="V479" s="225">
        <f t="shared" si="216"/>
        <v>0</v>
      </c>
      <c r="W479" s="172">
        <f t="shared" si="225"/>
        <v>0</v>
      </c>
      <c r="X479" s="172">
        <f t="shared" si="226"/>
        <v>0</v>
      </c>
      <c r="Y479" s="525">
        <f t="shared" si="227"/>
        <v>0</v>
      </c>
      <c r="Z479" s="524">
        <f t="shared" si="234"/>
        <v>0</v>
      </c>
      <c r="AA479" s="172">
        <f t="shared" si="228"/>
        <v>0</v>
      </c>
      <c r="AB479" s="172">
        <f t="shared" si="229"/>
        <v>0</v>
      </c>
      <c r="AC479" s="536">
        <f t="shared" si="230"/>
        <v>0</v>
      </c>
      <c r="AD479" s="535">
        <f t="shared" si="235"/>
        <v>0</v>
      </c>
    </row>
    <row r="480" spans="1:30" x14ac:dyDescent="0.2">
      <c r="A480" s="16">
        <f>+IF((G480+SUM(H480:K480))&gt;0,MAX(A$13:A479)+1,0)</f>
        <v>0</v>
      </c>
      <c r="B480" s="542"/>
      <c r="C480" s="543"/>
      <c r="D480" s="543"/>
      <c r="E480" s="543"/>
      <c r="F480" s="204">
        <f t="shared" si="231"/>
        <v>0</v>
      </c>
      <c r="G480" s="96">
        <f t="shared" si="232"/>
        <v>0</v>
      </c>
      <c r="H480" s="543"/>
      <c r="I480" s="543"/>
      <c r="J480" s="543"/>
      <c r="K480" s="543"/>
      <c r="L480" s="543"/>
      <c r="M480" s="543"/>
      <c r="N480" s="96">
        <f t="shared" si="233"/>
        <v>0</v>
      </c>
      <c r="O480" s="544"/>
      <c r="P480" s="189">
        <f t="shared" si="219"/>
        <v>0</v>
      </c>
      <c r="Q480" s="274">
        <f t="shared" si="220"/>
        <v>0</v>
      </c>
      <c r="R480" s="274">
        <f t="shared" si="221"/>
        <v>0</v>
      </c>
      <c r="S480" s="172">
        <f t="shared" si="222"/>
        <v>0</v>
      </c>
      <c r="T480" s="172">
        <f t="shared" si="223"/>
        <v>0</v>
      </c>
      <c r="U480" s="238">
        <f t="shared" si="224"/>
        <v>0</v>
      </c>
      <c r="V480" s="225">
        <f t="shared" si="216"/>
        <v>0</v>
      </c>
      <c r="W480" s="172">
        <f t="shared" si="225"/>
        <v>0</v>
      </c>
      <c r="X480" s="172">
        <f t="shared" si="226"/>
        <v>0</v>
      </c>
      <c r="Y480" s="525">
        <f t="shared" si="227"/>
        <v>0</v>
      </c>
      <c r="Z480" s="524">
        <f t="shared" si="234"/>
        <v>0</v>
      </c>
      <c r="AA480" s="172">
        <f t="shared" si="228"/>
        <v>0</v>
      </c>
      <c r="AB480" s="172">
        <f t="shared" si="229"/>
        <v>0</v>
      </c>
      <c r="AC480" s="536">
        <f t="shared" si="230"/>
        <v>0</v>
      </c>
      <c r="AD480" s="535">
        <f t="shared" si="235"/>
        <v>0</v>
      </c>
    </row>
    <row r="481" spans="1:30" x14ac:dyDescent="0.2">
      <c r="A481" s="16">
        <f>+IF((G481+SUM(H481:K481))&gt;0,MAX(A$13:A480)+1,0)</f>
        <v>0</v>
      </c>
      <c r="B481" s="542"/>
      <c r="C481" s="543"/>
      <c r="D481" s="543"/>
      <c r="E481" s="543"/>
      <c r="F481" s="204">
        <f t="shared" si="231"/>
        <v>0</v>
      </c>
      <c r="G481" s="96">
        <f t="shared" si="232"/>
        <v>0</v>
      </c>
      <c r="H481" s="543"/>
      <c r="I481" s="543"/>
      <c r="J481" s="543"/>
      <c r="K481" s="543"/>
      <c r="L481" s="543"/>
      <c r="M481" s="543"/>
      <c r="N481" s="96">
        <f t="shared" si="233"/>
        <v>0</v>
      </c>
      <c r="O481" s="544"/>
      <c r="P481" s="189">
        <f t="shared" si="219"/>
        <v>0</v>
      </c>
      <c r="Q481" s="274">
        <f t="shared" si="220"/>
        <v>0</v>
      </c>
      <c r="R481" s="274">
        <f t="shared" si="221"/>
        <v>0</v>
      </c>
      <c r="S481" s="172">
        <f t="shared" si="222"/>
        <v>0</v>
      </c>
      <c r="T481" s="172">
        <f t="shared" si="223"/>
        <v>0</v>
      </c>
      <c r="U481" s="238">
        <f t="shared" si="224"/>
        <v>0</v>
      </c>
      <c r="V481" s="225">
        <f t="shared" si="216"/>
        <v>0</v>
      </c>
      <c r="W481" s="172">
        <f t="shared" si="225"/>
        <v>0</v>
      </c>
      <c r="X481" s="172">
        <f t="shared" si="226"/>
        <v>0</v>
      </c>
      <c r="Y481" s="525">
        <f t="shared" si="227"/>
        <v>0</v>
      </c>
      <c r="Z481" s="524">
        <f t="shared" si="234"/>
        <v>0</v>
      </c>
      <c r="AA481" s="172">
        <f t="shared" si="228"/>
        <v>0</v>
      </c>
      <c r="AB481" s="172">
        <f t="shared" si="229"/>
        <v>0</v>
      </c>
      <c r="AC481" s="536">
        <f t="shared" si="230"/>
        <v>0</v>
      </c>
      <c r="AD481" s="535">
        <f t="shared" si="235"/>
        <v>0</v>
      </c>
    </row>
    <row r="482" spans="1:30" x14ac:dyDescent="0.2">
      <c r="A482" s="16">
        <f>+IF((G482+SUM(H482:K482))&gt;0,MAX(A$13:A481)+1,0)</f>
        <v>0</v>
      </c>
      <c r="B482" s="542"/>
      <c r="C482" s="543"/>
      <c r="D482" s="543"/>
      <c r="E482" s="543"/>
      <c r="F482" s="204">
        <f t="shared" si="231"/>
        <v>0</v>
      </c>
      <c r="G482" s="96">
        <f t="shared" si="232"/>
        <v>0</v>
      </c>
      <c r="H482" s="543"/>
      <c r="I482" s="543"/>
      <c r="J482" s="543"/>
      <c r="K482" s="543"/>
      <c r="L482" s="543"/>
      <c r="M482" s="543"/>
      <c r="N482" s="96">
        <f t="shared" si="233"/>
        <v>0</v>
      </c>
      <c r="O482" s="544"/>
      <c r="P482" s="189">
        <f t="shared" si="219"/>
        <v>0</v>
      </c>
      <c r="Q482" s="274">
        <f t="shared" si="220"/>
        <v>0</v>
      </c>
      <c r="R482" s="274">
        <f t="shared" si="221"/>
        <v>0</v>
      </c>
      <c r="S482" s="172">
        <f t="shared" si="222"/>
        <v>0</v>
      </c>
      <c r="T482" s="172">
        <f t="shared" si="223"/>
        <v>0</v>
      </c>
      <c r="U482" s="238">
        <f t="shared" si="224"/>
        <v>0</v>
      </c>
      <c r="V482" s="225">
        <f t="shared" si="216"/>
        <v>0</v>
      </c>
      <c r="W482" s="172">
        <f t="shared" si="225"/>
        <v>0</v>
      </c>
      <c r="X482" s="172">
        <f t="shared" si="226"/>
        <v>0</v>
      </c>
      <c r="Y482" s="525">
        <f t="shared" si="227"/>
        <v>0</v>
      </c>
      <c r="Z482" s="524">
        <f t="shared" si="234"/>
        <v>0</v>
      </c>
      <c r="AA482" s="172">
        <f t="shared" si="228"/>
        <v>0</v>
      </c>
      <c r="AB482" s="172">
        <f t="shared" si="229"/>
        <v>0</v>
      </c>
      <c r="AC482" s="536">
        <f t="shared" si="230"/>
        <v>0</v>
      </c>
      <c r="AD482" s="535">
        <f t="shared" si="235"/>
        <v>0</v>
      </c>
    </row>
    <row r="483" spans="1:30" x14ac:dyDescent="0.2">
      <c r="A483" s="16">
        <f>+IF((G483+SUM(H483:K483))&gt;0,MAX(A$13:A482)+1,0)</f>
        <v>0</v>
      </c>
      <c r="B483" s="542"/>
      <c r="C483" s="543"/>
      <c r="D483" s="543"/>
      <c r="E483" s="543"/>
      <c r="F483" s="204">
        <f t="shared" si="231"/>
        <v>0</v>
      </c>
      <c r="G483" s="96">
        <f t="shared" si="232"/>
        <v>0</v>
      </c>
      <c r="H483" s="543"/>
      <c r="I483" s="543"/>
      <c r="J483" s="543"/>
      <c r="K483" s="543"/>
      <c r="L483" s="543"/>
      <c r="M483" s="543"/>
      <c r="N483" s="96">
        <f t="shared" si="233"/>
        <v>0</v>
      </c>
      <c r="O483" s="544"/>
      <c r="P483" s="189">
        <f t="shared" si="219"/>
        <v>0</v>
      </c>
      <c r="Q483" s="274">
        <f t="shared" si="220"/>
        <v>0</v>
      </c>
      <c r="R483" s="274">
        <f t="shared" si="221"/>
        <v>0</v>
      </c>
      <c r="S483" s="172">
        <f t="shared" si="222"/>
        <v>0</v>
      </c>
      <c r="T483" s="172">
        <f t="shared" si="223"/>
        <v>0</v>
      </c>
      <c r="U483" s="238">
        <f t="shared" si="224"/>
        <v>0</v>
      </c>
      <c r="V483" s="225">
        <f t="shared" si="216"/>
        <v>0</v>
      </c>
      <c r="W483" s="172">
        <f t="shared" si="225"/>
        <v>0</v>
      </c>
      <c r="X483" s="172">
        <f t="shared" si="226"/>
        <v>0</v>
      </c>
      <c r="Y483" s="525">
        <f t="shared" si="227"/>
        <v>0</v>
      </c>
      <c r="Z483" s="524">
        <f t="shared" si="234"/>
        <v>0</v>
      </c>
      <c r="AA483" s="172">
        <f t="shared" si="228"/>
        <v>0</v>
      </c>
      <c r="AB483" s="172">
        <f t="shared" si="229"/>
        <v>0</v>
      </c>
      <c r="AC483" s="536">
        <f t="shared" si="230"/>
        <v>0</v>
      </c>
      <c r="AD483" s="535">
        <f t="shared" si="235"/>
        <v>0</v>
      </c>
    </row>
    <row r="484" spans="1:30" x14ac:dyDescent="0.2">
      <c r="A484" s="16">
        <f>+IF((G484+SUM(H484:K484))&gt;0,MAX(A$13:A483)+1,0)</f>
        <v>0</v>
      </c>
      <c r="B484" s="542"/>
      <c r="C484" s="543"/>
      <c r="D484" s="543"/>
      <c r="E484" s="543"/>
      <c r="F484" s="204">
        <f t="shared" si="231"/>
        <v>0</v>
      </c>
      <c r="G484" s="96">
        <f t="shared" si="232"/>
        <v>0</v>
      </c>
      <c r="H484" s="543"/>
      <c r="I484" s="543"/>
      <c r="J484" s="543"/>
      <c r="K484" s="543"/>
      <c r="L484" s="543"/>
      <c r="M484" s="543"/>
      <c r="N484" s="96">
        <f t="shared" si="233"/>
        <v>0</v>
      </c>
      <c r="O484" s="544"/>
      <c r="P484" s="189">
        <f t="shared" si="219"/>
        <v>0</v>
      </c>
      <c r="Q484" s="274">
        <f t="shared" si="220"/>
        <v>0</v>
      </c>
      <c r="R484" s="274">
        <f t="shared" si="221"/>
        <v>0</v>
      </c>
      <c r="S484" s="172">
        <f t="shared" si="222"/>
        <v>0</v>
      </c>
      <c r="T484" s="172">
        <f t="shared" si="223"/>
        <v>0</v>
      </c>
      <c r="U484" s="238">
        <f t="shared" si="224"/>
        <v>0</v>
      </c>
      <c r="V484" s="225">
        <f t="shared" si="216"/>
        <v>0</v>
      </c>
      <c r="W484" s="172">
        <f t="shared" si="225"/>
        <v>0</v>
      </c>
      <c r="X484" s="172">
        <f t="shared" si="226"/>
        <v>0</v>
      </c>
      <c r="Y484" s="525">
        <f t="shared" si="227"/>
        <v>0</v>
      </c>
      <c r="Z484" s="524">
        <f t="shared" si="234"/>
        <v>0</v>
      </c>
      <c r="AA484" s="172">
        <f t="shared" si="228"/>
        <v>0</v>
      </c>
      <c r="AB484" s="172">
        <f t="shared" si="229"/>
        <v>0</v>
      </c>
      <c r="AC484" s="536">
        <f t="shared" si="230"/>
        <v>0</v>
      </c>
      <c r="AD484" s="535">
        <f t="shared" si="235"/>
        <v>0</v>
      </c>
    </row>
    <row r="485" spans="1:30" x14ac:dyDescent="0.2">
      <c r="A485" s="16">
        <f>+IF((G485+SUM(H485:K485))&gt;0,MAX(A$13:A484)+1,0)</f>
        <v>0</v>
      </c>
      <c r="B485" s="542"/>
      <c r="C485" s="543"/>
      <c r="D485" s="543"/>
      <c r="E485" s="543"/>
      <c r="F485" s="204">
        <f t="shared" si="231"/>
        <v>0</v>
      </c>
      <c r="G485" s="96">
        <f t="shared" si="232"/>
        <v>0</v>
      </c>
      <c r="H485" s="543"/>
      <c r="I485" s="543"/>
      <c r="J485" s="543"/>
      <c r="K485" s="543"/>
      <c r="L485" s="543"/>
      <c r="M485" s="543"/>
      <c r="N485" s="96">
        <f t="shared" si="233"/>
        <v>0</v>
      </c>
      <c r="O485" s="544"/>
      <c r="P485" s="189">
        <f t="shared" si="219"/>
        <v>0</v>
      </c>
      <c r="Q485" s="274">
        <f t="shared" si="220"/>
        <v>0</v>
      </c>
      <c r="R485" s="274">
        <f t="shared" si="221"/>
        <v>0</v>
      </c>
      <c r="S485" s="172">
        <f t="shared" si="222"/>
        <v>0</v>
      </c>
      <c r="T485" s="172">
        <f t="shared" si="223"/>
        <v>0</v>
      </c>
      <c r="U485" s="238">
        <f t="shared" si="224"/>
        <v>0</v>
      </c>
      <c r="V485" s="225">
        <f t="shared" si="216"/>
        <v>0</v>
      </c>
      <c r="W485" s="172">
        <f t="shared" si="225"/>
        <v>0</v>
      </c>
      <c r="X485" s="172">
        <f t="shared" si="226"/>
        <v>0</v>
      </c>
      <c r="Y485" s="525">
        <f t="shared" si="227"/>
        <v>0</v>
      </c>
      <c r="Z485" s="524">
        <f t="shared" si="234"/>
        <v>0</v>
      </c>
      <c r="AA485" s="172">
        <f t="shared" si="228"/>
        <v>0</v>
      </c>
      <c r="AB485" s="172">
        <f t="shared" si="229"/>
        <v>0</v>
      </c>
      <c r="AC485" s="536">
        <f t="shared" si="230"/>
        <v>0</v>
      </c>
      <c r="AD485" s="535">
        <f t="shared" si="235"/>
        <v>0</v>
      </c>
    </row>
    <row r="486" spans="1:30" x14ac:dyDescent="0.2">
      <c r="A486" s="16">
        <f>+IF((G486+SUM(H486:K486))&gt;0,MAX(A$13:A485)+1,0)</f>
        <v>0</v>
      </c>
      <c r="B486" s="542"/>
      <c r="C486" s="543"/>
      <c r="D486" s="543"/>
      <c r="E486" s="543"/>
      <c r="F486" s="204">
        <f t="shared" si="231"/>
        <v>0</v>
      </c>
      <c r="G486" s="96">
        <f t="shared" si="232"/>
        <v>0</v>
      </c>
      <c r="H486" s="543"/>
      <c r="I486" s="543"/>
      <c r="J486" s="543"/>
      <c r="K486" s="543"/>
      <c r="L486" s="543"/>
      <c r="M486" s="543"/>
      <c r="N486" s="96">
        <f t="shared" si="233"/>
        <v>0</v>
      </c>
      <c r="O486" s="544"/>
      <c r="P486" s="189">
        <f t="shared" si="219"/>
        <v>0</v>
      </c>
      <c r="Q486" s="274">
        <f t="shared" si="220"/>
        <v>0</v>
      </c>
      <c r="R486" s="274">
        <f t="shared" si="221"/>
        <v>0</v>
      </c>
      <c r="S486" s="172">
        <f t="shared" si="222"/>
        <v>0</v>
      </c>
      <c r="T486" s="172">
        <f t="shared" si="223"/>
        <v>0</v>
      </c>
      <c r="U486" s="238">
        <f t="shared" si="224"/>
        <v>0</v>
      </c>
      <c r="V486" s="225">
        <f t="shared" si="216"/>
        <v>0</v>
      </c>
      <c r="W486" s="172">
        <f t="shared" si="225"/>
        <v>0</v>
      </c>
      <c r="X486" s="172">
        <f t="shared" si="226"/>
        <v>0</v>
      </c>
      <c r="Y486" s="525">
        <f t="shared" si="227"/>
        <v>0</v>
      </c>
      <c r="Z486" s="524">
        <f t="shared" si="234"/>
        <v>0</v>
      </c>
      <c r="AA486" s="172">
        <f t="shared" si="228"/>
        <v>0</v>
      </c>
      <c r="AB486" s="172">
        <f t="shared" si="229"/>
        <v>0</v>
      </c>
      <c r="AC486" s="536">
        <f t="shared" si="230"/>
        <v>0</v>
      </c>
      <c r="AD486" s="535">
        <f t="shared" si="235"/>
        <v>0</v>
      </c>
    </row>
    <row r="487" spans="1:30" x14ac:dyDescent="0.2">
      <c r="A487" s="16">
        <f>+IF((G487+SUM(H487:K487))&gt;0,MAX(A$13:A486)+1,0)</f>
        <v>0</v>
      </c>
      <c r="B487" s="542"/>
      <c r="C487" s="543"/>
      <c r="D487" s="543"/>
      <c r="E487" s="543"/>
      <c r="F487" s="204">
        <f t="shared" si="231"/>
        <v>0</v>
      </c>
      <c r="G487" s="96">
        <f t="shared" si="232"/>
        <v>0</v>
      </c>
      <c r="H487" s="543"/>
      <c r="I487" s="543"/>
      <c r="J487" s="543"/>
      <c r="K487" s="543"/>
      <c r="L487" s="543"/>
      <c r="M487" s="543"/>
      <c r="N487" s="96">
        <f t="shared" si="233"/>
        <v>0</v>
      </c>
      <c r="O487" s="544"/>
      <c r="P487" s="189">
        <f t="shared" si="219"/>
        <v>0</v>
      </c>
      <c r="Q487" s="274">
        <f t="shared" si="220"/>
        <v>0</v>
      </c>
      <c r="R487" s="274">
        <f t="shared" si="221"/>
        <v>0</v>
      </c>
      <c r="S487" s="172">
        <f t="shared" si="222"/>
        <v>0</v>
      </c>
      <c r="T487" s="172">
        <f t="shared" si="223"/>
        <v>0</v>
      </c>
      <c r="U487" s="238">
        <f t="shared" si="224"/>
        <v>0</v>
      </c>
      <c r="V487" s="225">
        <f t="shared" si="216"/>
        <v>0</v>
      </c>
      <c r="W487" s="172">
        <f t="shared" si="225"/>
        <v>0</v>
      </c>
      <c r="X487" s="172">
        <f t="shared" si="226"/>
        <v>0</v>
      </c>
      <c r="Y487" s="525">
        <f t="shared" si="227"/>
        <v>0</v>
      </c>
      <c r="Z487" s="524">
        <f t="shared" si="234"/>
        <v>0</v>
      </c>
      <c r="AA487" s="172">
        <f t="shared" si="228"/>
        <v>0</v>
      </c>
      <c r="AB487" s="172">
        <f t="shared" si="229"/>
        <v>0</v>
      </c>
      <c r="AC487" s="536">
        <f t="shared" si="230"/>
        <v>0</v>
      </c>
      <c r="AD487" s="535">
        <f t="shared" si="235"/>
        <v>0</v>
      </c>
    </row>
    <row r="488" spans="1:30" x14ac:dyDescent="0.2">
      <c r="A488" s="16">
        <f>+IF((G488+SUM(H488:K488))&gt;0,MAX(A$13:A487)+1,0)</f>
        <v>0</v>
      </c>
      <c r="B488" s="542"/>
      <c r="C488" s="543"/>
      <c r="D488" s="543"/>
      <c r="E488" s="543"/>
      <c r="F488" s="204">
        <f t="shared" si="231"/>
        <v>0</v>
      </c>
      <c r="G488" s="96">
        <f t="shared" si="232"/>
        <v>0</v>
      </c>
      <c r="H488" s="543"/>
      <c r="I488" s="543"/>
      <c r="J488" s="543"/>
      <c r="K488" s="543"/>
      <c r="L488" s="543"/>
      <c r="M488" s="543"/>
      <c r="N488" s="96">
        <f t="shared" si="233"/>
        <v>0</v>
      </c>
      <c r="O488" s="544"/>
      <c r="P488" s="189">
        <f t="shared" si="219"/>
        <v>0</v>
      </c>
      <c r="Q488" s="274">
        <f t="shared" si="220"/>
        <v>0</v>
      </c>
      <c r="R488" s="274">
        <f t="shared" si="221"/>
        <v>0</v>
      </c>
      <c r="S488" s="172">
        <f t="shared" si="222"/>
        <v>0</v>
      </c>
      <c r="T488" s="172">
        <f t="shared" si="223"/>
        <v>0</v>
      </c>
      <c r="U488" s="238">
        <f t="shared" si="224"/>
        <v>0</v>
      </c>
      <c r="V488" s="225">
        <f t="shared" si="216"/>
        <v>0</v>
      </c>
      <c r="W488" s="172">
        <f t="shared" si="225"/>
        <v>0</v>
      </c>
      <c r="X488" s="172">
        <f t="shared" si="226"/>
        <v>0</v>
      </c>
      <c r="Y488" s="525">
        <f t="shared" si="227"/>
        <v>0</v>
      </c>
      <c r="Z488" s="524">
        <f t="shared" si="234"/>
        <v>0</v>
      </c>
      <c r="AA488" s="172">
        <f t="shared" si="228"/>
        <v>0</v>
      </c>
      <c r="AB488" s="172">
        <f t="shared" si="229"/>
        <v>0</v>
      </c>
      <c r="AC488" s="536">
        <f t="shared" si="230"/>
        <v>0</v>
      </c>
      <c r="AD488" s="535">
        <f t="shared" si="235"/>
        <v>0</v>
      </c>
    </row>
    <row r="489" spans="1:30" x14ac:dyDescent="0.2">
      <c r="A489" s="16">
        <f>+IF((G489+SUM(H489:K489))&gt;0,MAX(A$13:A488)+1,0)</f>
        <v>0</v>
      </c>
      <c r="B489" s="19"/>
      <c r="C489" s="17"/>
      <c r="D489" s="17"/>
      <c r="E489" s="17"/>
      <c r="F489" s="204">
        <f t="shared" si="231"/>
        <v>0</v>
      </c>
      <c r="G489" s="96">
        <f t="shared" si="232"/>
        <v>0</v>
      </c>
      <c r="H489" s="17"/>
      <c r="I489" s="17"/>
      <c r="J489" s="17"/>
      <c r="K489" s="17"/>
      <c r="L489" s="17"/>
      <c r="M489" s="17"/>
      <c r="N489" s="96">
        <f t="shared" si="233"/>
        <v>0</v>
      </c>
      <c r="O489" s="180"/>
      <c r="P489" s="189">
        <f t="shared" si="219"/>
        <v>0</v>
      </c>
      <c r="Q489" s="274">
        <f t="shared" si="220"/>
        <v>0</v>
      </c>
      <c r="R489" s="274">
        <f t="shared" si="221"/>
        <v>0</v>
      </c>
      <c r="S489" s="172">
        <f t="shared" si="222"/>
        <v>0</v>
      </c>
      <c r="T489" s="172">
        <f t="shared" si="223"/>
        <v>0</v>
      </c>
      <c r="U489" s="238">
        <f t="shared" si="224"/>
        <v>0</v>
      </c>
      <c r="V489" s="225">
        <f t="shared" si="216"/>
        <v>0</v>
      </c>
      <c r="W489" s="172">
        <f t="shared" si="225"/>
        <v>0</v>
      </c>
      <c r="X489" s="172">
        <f t="shared" si="226"/>
        <v>0</v>
      </c>
      <c r="Y489" s="525">
        <f t="shared" si="227"/>
        <v>0</v>
      </c>
      <c r="Z489" s="524">
        <f t="shared" si="234"/>
        <v>0</v>
      </c>
      <c r="AA489" s="172">
        <f t="shared" si="228"/>
        <v>0</v>
      </c>
      <c r="AB489" s="172">
        <f t="shared" si="229"/>
        <v>0</v>
      </c>
      <c r="AC489" s="536">
        <f t="shared" si="230"/>
        <v>0</v>
      </c>
      <c r="AD489" s="535">
        <f t="shared" si="235"/>
        <v>0</v>
      </c>
    </row>
    <row r="490" spans="1:30" x14ac:dyDescent="0.2">
      <c r="A490" s="16">
        <f>+IF((G490+SUM(H490:K490))&gt;0,MAX(A$13:A489)+1,0)</f>
        <v>0</v>
      </c>
      <c r="B490" s="19"/>
      <c r="C490" s="17"/>
      <c r="D490" s="17"/>
      <c r="E490" s="17"/>
      <c r="F490" s="204">
        <f>+E490+D490</f>
        <v>0</v>
      </c>
      <c r="G490" s="96">
        <f t="shared" si="232"/>
        <v>0</v>
      </c>
      <c r="H490" s="17"/>
      <c r="I490" s="17"/>
      <c r="J490" s="17"/>
      <c r="K490" s="17"/>
      <c r="L490" s="17"/>
      <c r="M490" s="17"/>
      <c r="N490" s="96">
        <f t="shared" si="233"/>
        <v>0</v>
      </c>
      <c r="O490" s="180"/>
      <c r="P490" s="189">
        <f t="shared" si="219"/>
        <v>0</v>
      </c>
      <c r="Q490" s="274">
        <f t="shared" si="220"/>
        <v>0</v>
      </c>
      <c r="R490" s="274">
        <f t="shared" si="221"/>
        <v>0</v>
      </c>
      <c r="S490" s="172">
        <f t="shared" si="222"/>
        <v>0</v>
      </c>
      <c r="T490" s="172">
        <f t="shared" si="223"/>
        <v>0</v>
      </c>
      <c r="U490" s="238">
        <f t="shared" si="224"/>
        <v>0</v>
      </c>
      <c r="V490" s="225">
        <f t="shared" si="216"/>
        <v>0</v>
      </c>
      <c r="W490" s="172">
        <f t="shared" si="225"/>
        <v>0</v>
      </c>
      <c r="X490" s="172">
        <f t="shared" si="226"/>
        <v>0</v>
      </c>
      <c r="Y490" s="525">
        <f t="shared" si="227"/>
        <v>0</v>
      </c>
      <c r="Z490" s="524">
        <f>+Y490*Z$9</f>
        <v>0</v>
      </c>
      <c r="AA490" s="172">
        <f t="shared" si="228"/>
        <v>0</v>
      </c>
      <c r="AB490" s="172">
        <f t="shared" si="229"/>
        <v>0</v>
      </c>
      <c r="AC490" s="536">
        <f t="shared" si="230"/>
        <v>0</v>
      </c>
      <c r="AD490" s="535">
        <f t="shared" si="235"/>
        <v>0</v>
      </c>
    </row>
    <row r="491" spans="1:30" x14ac:dyDescent="0.2">
      <c r="A491" s="16">
        <f>+IF((G491+SUM(H491:K491))&gt;0,MAX(A$13:A490)+1,0)</f>
        <v>0</v>
      </c>
      <c r="B491" s="19"/>
      <c r="C491" s="17"/>
      <c r="D491" s="17"/>
      <c r="E491" s="17"/>
      <c r="F491" s="204">
        <f>+E491+D491</f>
        <v>0</v>
      </c>
      <c r="G491" s="96">
        <f>SUM(C491:E491)</f>
        <v>0</v>
      </c>
      <c r="H491" s="17"/>
      <c r="I491" s="17"/>
      <c r="J491" s="17"/>
      <c r="K491" s="17"/>
      <c r="L491" s="17"/>
      <c r="M491" s="17"/>
      <c r="N491" s="96">
        <f t="shared" si="233"/>
        <v>0</v>
      </c>
      <c r="O491" s="180"/>
      <c r="P491" s="189">
        <f t="shared" si="219"/>
        <v>0</v>
      </c>
      <c r="Q491" s="274">
        <f t="shared" si="220"/>
        <v>0</v>
      </c>
      <c r="R491" s="274">
        <f t="shared" si="221"/>
        <v>0</v>
      </c>
      <c r="S491" s="172">
        <f t="shared" si="222"/>
        <v>0</v>
      </c>
      <c r="T491" s="172">
        <f t="shared" si="223"/>
        <v>0</v>
      </c>
      <c r="U491" s="238">
        <f t="shared" si="224"/>
        <v>0</v>
      </c>
      <c r="V491" s="225">
        <f t="shared" si="216"/>
        <v>0</v>
      </c>
      <c r="W491" s="172">
        <f t="shared" si="225"/>
        <v>0</v>
      </c>
      <c r="X491" s="172">
        <f t="shared" si="226"/>
        <v>0</v>
      </c>
      <c r="Y491" s="525">
        <f t="shared" si="227"/>
        <v>0</v>
      </c>
      <c r="Z491" s="524">
        <f>+Y491*Z$9</f>
        <v>0</v>
      </c>
      <c r="AA491" s="172">
        <f t="shared" si="228"/>
        <v>0</v>
      </c>
      <c r="AB491" s="172">
        <f t="shared" si="229"/>
        <v>0</v>
      </c>
      <c r="AC491" s="536">
        <f t="shared" si="230"/>
        <v>0</v>
      </c>
      <c r="AD491" s="535">
        <f>+AC491*AD$9</f>
        <v>0</v>
      </c>
    </row>
    <row r="492" spans="1:30" x14ac:dyDescent="0.2">
      <c r="A492" s="16">
        <f>+IF((G492+SUM(H492:K492))&gt;0,MAX(A$13:A491)+1,0)</f>
        <v>0</v>
      </c>
      <c r="B492" s="19"/>
      <c r="C492" s="17"/>
      <c r="D492" s="17"/>
      <c r="E492" s="17"/>
      <c r="F492" s="204">
        <f>+E492+D492</f>
        <v>0</v>
      </c>
      <c r="G492" s="96">
        <f>SUM(C492:E492)</f>
        <v>0</v>
      </c>
      <c r="H492" s="17"/>
      <c r="I492" s="17"/>
      <c r="J492" s="17"/>
      <c r="K492" s="17"/>
      <c r="L492" s="17"/>
      <c r="M492" s="17"/>
      <c r="N492" s="96">
        <f>+M492+L492</f>
        <v>0</v>
      </c>
      <c r="O492" s="180"/>
      <c r="P492" s="189">
        <f t="shared" si="219"/>
        <v>0</v>
      </c>
      <c r="Q492" s="274">
        <f t="shared" si="220"/>
        <v>0</v>
      </c>
      <c r="R492" s="274">
        <f t="shared" si="221"/>
        <v>0</v>
      </c>
      <c r="S492" s="172">
        <f t="shared" si="222"/>
        <v>0</v>
      </c>
      <c r="T492" s="172">
        <f t="shared" si="223"/>
        <v>0</v>
      </c>
      <c r="U492" s="238">
        <f t="shared" si="224"/>
        <v>0</v>
      </c>
      <c r="V492" s="225">
        <f t="shared" si="216"/>
        <v>0</v>
      </c>
      <c r="W492" s="172">
        <f t="shared" si="225"/>
        <v>0</v>
      </c>
      <c r="X492" s="172">
        <f t="shared" si="226"/>
        <v>0</v>
      </c>
      <c r="Y492" s="525">
        <f t="shared" si="227"/>
        <v>0</v>
      </c>
      <c r="Z492" s="524">
        <f>+Y492*Z$9</f>
        <v>0</v>
      </c>
      <c r="AA492" s="172">
        <f t="shared" si="228"/>
        <v>0</v>
      </c>
      <c r="AB492" s="172">
        <f t="shared" si="229"/>
        <v>0</v>
      </c>
      <c r="AC492" s="536">
        <f t="shared" si="230"/>
        <v>0</v>
      </c>
      <c r="AD492" s="535">
        <f>+AC492*AD$9</f>
        <v>0</v>
      </c>
    </row>
    <row r="493" spans="1:30" ht="56.25" x14ac:dyDescent="0.2">
      <c r="B493" s="186" t="s">
        <v>16</v>
      </c>
      <c r="C493" s="187">
        <f>+SUM(C494:C498)</f>
        <v>0</v>
      </c>
      <c r="D493" s="187">
        <f t="shared" ref="D493:P493" si="236">+SUM(D494:D498)</f>
        <v>0</v>
      </c>
      <c r="E493" s="187">
        <f t="shared" si="236"/>
        <v>0</v>
      </c>
      <c r="F493" s="187">
        <f t="shared" si="236"/>
        <v>0</v>
      </c>
      <c r="G493" s="187">
        <f t="shared" si="236"/>
        <v>0</v>
      </c>
      <c r="H493" s="187">
        <f t="shared" si="236"/>
        <v>0</v>
      </c>
      <c r="I493" s="187">
        <f t="shared" si="236"/>
        <v>0</v>
      </c>
      <c r="J493" s="187">
        <f t="shared" si="236"/>
        <v>0</v>
      </c>
      <c r="K493" s="187">
        <f t="shared" si="236"/>
        <v>0</v>
      </c>
      <c r="L493" s="187">
        <f t="shared" si="236"/>
        <v>0</v>
      </c>
      <c r="M493" s="187">
        <f t="shared" si="236"/>
        <v>0</v>
      </c>
      <c r="N493" s="187">
        <f t="shared" si="236"/>
        <v>0</v>
      </c>
      <c r="O493" s="288"/>
      <c r="P493" s="187">
        <f t="shared" si="236"/>
        <v>0</v>
      </c>
      <c r="Q493" s="187">
        <f t="shared" ref="Q493:AD493" si="237">+SUM(Q494:Q498)</f>
        <v>0</v>
      </c>
      <c r="R493" s="187">
        <f t="shared" si="237"/>
        <v>0</v>
      </c>
      <c r="S493" s="288">
        <f t="shared" si="237"/>
        <v>0</v>
      </c>
      <c r="T493" s="288">
        <f t="shared" si="237"/>
        <v>0</v>
      </c>
      <c r="U493" s="288">
        <f t="shared" si="237"/>
        <v>0</v>
      </c>
      <c r="V493" s="288">
        <f t="shared" si="237"/>
        <v>0</v>
      </c>
      <c r="W493" s="288">
        <f t="shared" si="237"/>
        <v>0</v>
      </c>
      <c r="X493" s="288">
        <f t="shared" si="237"/>
        <v>0</v>
      </c>
      <c r="Y493" s="288">
        <f t="shared" si="237"/>
        <v>0</v>
      </c>
      <c r="Z493" s="288">
        <f t="shared" si="237"/>
        <v>0</v>
      </c>
      <c r="AA493" s="288">
        <f t="shared" si="237"/>
        <v>0</v>
      </c>
      <c r="AB493" s="288">
        <f t="shared" si="237"/>
        <v>0</v>
      </c>
      <c r="AC493" s="288">
        <f t="shared" si="237"/>
        <v>0</v>
      </c>
      <c r="AD493" s="288">
        <f t="shared" si="237"/>
        <v>0</v>
      </c>
    </row>
    <row r="494" spans="1:30" x14ac:dyDescent="0.2">
      <c r="A494" s="16">
        <f>+IF((G494+SUM(H494:K494))&gt;0,MAX(A$13:A493)+1,0)</f>
        <v>0</v>
      </c>
      <c r="B494" s="19"/>
      <c r="C494" s="17"/>
      <c r="D494" s="17"/>
      <c r="E494" s="17"/>
      <c r="F494" s="204">
        <f t="shared" ref="F494:F500" si="238">+E494+D494</f>
        <v>0</v>
      </c>
      <c r="G494" s="96">
        <f>SUM(C494:E494)</f>
        <v>0</v>
      </c>
      <c r="H494" s="17"/>
      <c r="I494" s="17"/>
      <c r="J494" s="17"/>
      <c r="K494" s="17"/>
      <c r="L494" s="17"/>
      <c r="M494" s="17"/>
      <c r="N494" s="96">
        <f>+L494+M494</f>
        <v>0</v>
      </c>
      <c r="O494" s="180"/>
      <c r="P494" s="189">
        <f t="shared" ref="P494:P500" si="239">+N494*O494</f>
        <v>0</v>
      </c>
      <c r="Q494" s="274">
        <f t="shared" ref="Q494:Q500" si="240">+N494*(C494+H494-I494)</f>
        <v>0</v>
      </c>
      <c r="R494" s="274">
        <f t="shared" ref="R494:R500" si="241">+N494*D494+N494*E494*0.8+(J494-K494)*N494</f>
        <v>0</v>
      </c>
      <c r="S494" s="172">
        <f t="shared" ref="S494:S500" si="242">+P494*C494</f>
        <v>0</v>
      </c>
      <c r="T494" s="172">
        <f t="shared" ref="T494:T500" si="243">+P494*(D494+E494)</f>
        <v>0</v>
      </c>
      <c r="U494" s="238">
        <f t="shared" ref="U494:U500" si="244">(P494-$S$6)/$S$7*(C494+D494+E494)*$Y$8</f>
        <v>0</v>
      </c>
      <c r="V494" s="225">
        <f t="shared" si="216"/>
        <v>0</v>
      </c>
      <c r="W494" s="172">
        <f t="shared" ref="W494:W500" si="245">+P494*H494</f>
        <v>0</v>
      </c>
      <c r="X494" s="172">
        <f t="shared" ref="X494:X500" si="246">+P494*J494</f>
        <v>0</v>
      </c>
      <c r="Y494" s="525">
        <f t="shared" ref="Y494:Y500" si="247">+(P494-$S$6)/$S$7*(H494+J494)*$Y$8</f>
        <v>0</v>
      </c>
      <c r="Z494" s="524">
        <f t="shared" ref="Z494:Z500" si="248">+Y494*Z$9</f>
        <v>0</v>
      </c>
      <c r="AA494" s="172">
        <f t="shared" ref="AA494:AA500" si="249">+P494*I494</f>
        <v>0</v>
      </c>
      <c r="AB494" s="172">
        <f t="shared" ref="AB494:AB500" si="250">+P494*K494</f>
        <v>0</v>
      </c>
      <c r="AC494" s="536">
        <f>+IFERROR((P494-$S$6)/$S$7*(I494+K494)*$Y$8,0)</f>
        <v>0</v>
      </c>
      <c r="AD494" s="535">
        <f t="shared" ref="AD494:AD500" si="251">+AC494*AD$9</f>
        <v>0</v>
      </c>
    </row>
    <row r="495" spans="1:30" x14ac:dyDescent="0.2">
      <c r="A495" s="16">
        <f>+IF((G495+SUM(H495:K495))&gt;0,MAX(A$13:A494)+1,0)</f>
        <v>0</v>
      </c>
      <c r="B495" s="19"/>
      <c r="C495" s="17"/>
      <c r="D495" s="17"/>
      <c r="E495" s="17"/>
      <c r="F495" s="204">
        <f t="shared" si="238"/>
        <v>0</v>
      </c>
      <c r="G495" s="96">
        <f t="shared" ref="G495:G500" si="252">SUM(C495:E495)</f>
        <v>0</v>
      </c>
      <c r="H495" s="17"/>
      <c r="I495" s="17"/>
      <c r="J495" s="17"/>
      <c r="K495" s="17"/>
      <c r="L495" s="17"/>
      <c r="M495" s="17"/>
      <c r="N495" s="96">
        <f t="shared" ref="N495:N500" si="253">+M495+L495</f>
        <v>0</v>
      </c>
      <c r="O495" s="180"/>
      <c r="P495" s="189">
        <f t="shared" si="239"/>
        <v>0</v>
      </c>
      <c r="Q495" s="274">
        <f t="shared" si="240"/>
        <v>0</v>
      </c>
      <c r="R495" s="274">
        <f t="shared" si="241"/>
        <v>0</v>
      </c>
      <c r="S495" s="172">
        <f t="shared" si="242"/>
        <v>0</v>
      </c>
      <c r="T495" s="172">
        <f t="shared" si="243"/>
        <v>0</v>
      </c>
      <c r="U495" s="238">
        <f t="shared" si="244"/>
        <v>0</v>
      </c>
      <c r="V495" s="225">
        <f t="shared" si="216"/>
        <v>0</v>
      </c>
      <c r="W495" s="172">
        <f t="shared" si="245"/>
        <v>0</v>
      </c>
      <c r="X495" s="172">
        <f t="shared" si="246"/>
        <v>0</v>
      </c>
      <c r="Y495" s="525">
        <f t="shared" si="247"/>
        <v>0</v>
      </c>
      <c r="Z495" s="524">
        <f t="shared" si="248"/>
        <v>0</v>
      </c>
      <c r="AA495" s="172">
        <f t="shared" si="249"/>
        <v>0</v>
      </c>
      <c r="AB495" s="172">
        <f t="shared" si="250"/>
        <v>0</v>
      </c>
      <c r="AC495" s="536">
        <f>+IFERROR((P495-$S$6)/$S$7*(I495+K495)*$Y$8,0)</f>
        <v>0</v>
      </c>
      <c r="AD495" s="535">
        <f t="shared" si="251"/>
        <v>0</v>
      </c>
    </row>
    <row r="496" spans="1:30" x14ac:dyDescent="0.2">
      <c r="A496" s="16">
        <f>+IF((G496+SUM(H496:K496))&gt;0,MAX(A$13:A495)+1,0)</f>
        <v>0</v>
      </c>
      <c r="B496" s="19"/>
      <c r="C496" s="17"/>
      <c r="D496" s="17"/>
      <c r="E496" s="17"/>
      <c r="F496" s="204">
        <f t="shared" si="238"/>
        <v>0</v>
      </c>
      <c r="G496" s="96">
        <f t="shared" si="252"/>
        <v>0</v>
      </c>
      <c r="H496" s="17"/>
      <c r="I496" s="17"/>
      <c r="J496" s="17"/>
      <c r="K496" s="17"/>
      <c r="L496" s="17"/>
      <c r="M496" s="17"/>
      <c r="N496" s="96">
        <f t="shared" si="253"/>
        <v>0</v>
      </c>
      <c r="O496" s="180"/>
      <c r="P496" s="189">
        <f t="shared" si="239"/>
        <v>0</v>
      </c>
      <c r="Q496" s="274">
        <f t="shared" si="240"/>
        <v>0</v>
      </c>
      <c r="R496" s="274">
        <f t="shared" si="241"/>
        <v>0</v>
      </c>
      <c r="S496" s="172">
        <f t="shared" si="242"/>
        <v>0</v>
      </c>
      <c r="T496" s="172">
        <f t="shared" si="243"/>
        <v>0</v>
      </c>
      <c r="U496" s="238">
        <f t="shared" si="244"/>
        <v>0</v>
      </c>
      <c r="V496" s="225">
        <f t="shared" si="216"/>
        <v>0</v>
      </c>
      <c r="W496" s="172">
        <f t="shared" si="245"/>
        <v>0</v>
      </c>
      <c r="X496" s="172">
        <f t="shared" si="246"/>
        <v>0</v>
      </c>
      <c r="Y496" s="525">
        <f t="shared" si="247"/>
        <v>0</v>
      </c>
      <c r="Z496" s="524">
        <f t="shared" si="248"/>
        <v>0</v>
      </c>
      <c r="AA496" s="172">
        <f t="shared" si="249"/>
        <v>0</v>
      </c>
      <c r="AB496" s="172">
        <f t="shared" si="250"/>
        <v>0</v>
      </c>
      <c r="AC496" s="536">
        <f>+IFERROR((P496-$S$6)/$S$7*(I496+K496)*$Y$8,0)</f>
        <v>0</v>
      </c>
      <c r="AD496" s="535">
        <f t="shared" si="251"/>
        <v>0</v>
      </c>
    </row>
    <row r="497" spans="1:30" x14ac:dyDescent="0.2">
      <c r="A497" s="16">
        <f>+IF((G497+SUM(H497:K497))&gt;0,MAX(A$13:A496)+1,0)</f>
        <v>0</v>
      </c>
      <c r="B497" s="19"/>
      <c r="C497" s="17"/>
      <c r="D497" s="17"/>
      <c r="E497" s="17"/>
      <c r="F497" s="204">
        <f t="shared" si="238"/>
        <v>0</v>
      </c>
      <c r="G497" s="96">
        <f>SUM(C497:E497)</f>
        <v>0</v>
      </c>
      <c r="H497" s="17"/>
      <c r="I497" s="17"/>
      <c r="J497" s="17"/>
      <c r="K497" s="17"/>
      <c r="L497" s="17"/>
      <c r="M497" s="17"/>
      <c r="N497" s="96">
        <f>+M497+L497</f>
        <v>0</v>
      </c>
      <c r="O497" s="180"/>
      <c r="P497" s="189">
        <f t="shared" si="239"/>
        <v>0</v>
      </c>
      <c r="Q497" s="274">
        <f t="shared" si="240"/>
        <v>0</v>
      </c>
      <c r="R497" s="274">
        <f t="shared" si="241"/>
        <v>0</v>
      </c>
      <c r="S497" s="172">
        <f t="shared" si="242"/>
        <v>0</v>
      </c>
      <c r="T497" s="172">
        <f t="shared" si="243"/>
        <v>0</v>
      </c>
      <c r="U497" s="238">
        <f t="shared" si="244"/>
        <v>0</v>
      </c>
      <c r="V497" s="225">
        <f t="shared" si="216"/>
        <v>0</v>
      </c>
      <c r="W497" s="172">
        <f t="shared" si="245"/>
        <v>0</v>
      </c>
      <c r="X497" s="172">
        <f t="shared" si="246"/>
        <v>0</v>
      </c>
      <c r="Y497" s="525">
        <f t="shared" si="247"/>
        <v>0</v>
      </c>
      <c r="Z497" s="524">
        <f t="shared" si="248"/>
        <v>0</v>
      </c>
      <c r="AA497" s="172">
        <f t="shared" si="249"/>
        <v>0</v>
      </c>
      <c r="AB497" s="172">
        <f t="shared" si="250"/>
        <v>0</v>
      </c>
      <c r="AC497" s="536">
        <f>+IFERROR((P497-$S$6)/$S$7*(I497+K497)*$Y$8,0)</f>
        <v>0</v>
      </c>
      <c r="AD497" s="535">
        <f t="shared" si="251"/>
        <v>0</v>
      </c>
    </row>
    <row r="498" spans="1:30" x14ac:dyDescent="0.2">
      <c r="A498" s="16">
        <f>+IF((G498+SUM(H498:K498))&gt;0,MAX(A$13:A497)+1,0)</f>
        <v>0</v>
      </c>
      <c r="B498" s="19"/>
      <c r="C498" s="17"/>
      <c r="D498" s="17"/>
      <c r="E498" s="17"/>
      <c r="F498" s="204">
        <f t="shared" si="238"/>
        <v>0</v>
      </c>
      <c r="G498" s="96">
        <f t="shared" si="252"/>
        <v>0</v>
      </c>
      <c r="H498" s="17"/>
      <c r="I498" s="17"/>
      <c r="J498" s="17"/>
      <c r="K498" s="17"/>
      <c r="L498" s="17"/>
      <c r="M498" s="17"/>
      <c r="N498" s="96">
        <f t="shared" si="253"/>
        <v>0</v>
      </c>
      <c r="O498" s="180"/>
      <c r="P498" s="189">
        <f t="shared" si="239"/>
        <v>0</v>
      </c>
      <c r="Q498" s="274">
        <f t="shared" si="240"/>
        <v>0</v>
      </c>
      <c r="R498" s="274">
        <f t="shared" si="241"/>
        <v>0</v>
      </c>
      <c r="S498" s="172">
        <f t="shared" si="242"/>
        <v>0</v>
      </c>
      <c r="T498" s="172">
        <f t="shared" si="243"/>
        <v>0</v>
      </c>
      <c r="U498" s="238">
        <f t="shared" si="244"/>
        <v>0</v>
      </c>
      <c r="V498" s="225">
        <f t="shared" si="216"/>
        <v>0</v>
      </c>
      <c r="W498" s="172">
        <f t="shared" si="245"/>
        <v>0</v>
      </c>
      <c r="X498" s="172">
        <f t="shared" si="246"/>
        <v>0</v>
      </c>
      <c r="Y498" s="525">
        <f t="shared" si="247"/>
        <v>0</v>
      </c>
      <c r="Z498" s="524">
        <f t="shared" si="248"/>
        <v>0</v>
      </c>
      <c r="AA498" s="172">
        <f t="shared" si="249"/>
        <v>0</v>
      </c>
      <c r="AB498" s="172">
        <f t="shared" si="250"/>
        <v>0</v>
      </c>
      <c r="AC498" s="536">
        <f>+IFERROR((P498-$S$6)/$S$7*(I498+K498)*$Y$8,0)</f>
        <v>0</v>
      </c>
      <c r="AD498" s="535">
        <f t="shared" si="251"/>
        <v>0</v>
      </c>
    </row>
    <row r="499" spans="1:30" ht="33.75" x14ac:dyDescent="0.2">
      <c r="A499" s="16">
        <f>+IF((G499+SUM(H499:K499))&gt;0,MAX(A$13:A498)+1,0)</f>
        <v>0</v>
      </c>
      <c r="B499" s="192" t="s">
        <v>4</v>
      </c>
      <c r="C499" s="289"/>
      <c r="D499" s="289"/>
      <c r="E499" s="289"/>
      <c r="F499" s="255">
        <f t="shared" si="238"/>
        <v>0</v>
      </c>
      <c r="G499" s="188">
        <f t="shared" si="252"/>
        <v>0</v>
      </c>
      <c r="H499" s="289"/>
      <c r="I499" s="289"/>
      <c r="J499" s="289"/>
      <c r="K499" s="289"/>
      <c r="L499" s="289"/>
      <c r="M499" s="289"/>
      <c r="N499" s="188">
        <f t="shared" si="253"/>
        <v>0</v>
      </c>
      <c r="O499" s="290"/>
      <c r="P499" s="189">
        <f t="shared" si="239"/>
        <v>0</v>
      </c>
      <c r="Q499" s="285">
        <f t="shared" si="240"/>
        <v>0</v>
      </c>
      <c r="R499" s="285">
        <f t="shared" si="241"/>
        <v>0</v>
      </c>
      <c r="S499" s="520">
        <f t="shared" si="242"/>
        <v>0</v>
      </c>
      <c r="T499" s="520">
        <f t="shared" si="243"/>
        <v>0</v>
      </c>
      <c r="U499" s="520">
        <f t="shared" si="244"/>
        <v>0</v>
      </c>
      <c r="V499" s="521">
        <f>+U499*V$9</f>
        <v>0</v>
      </c>
      <c r="W499" s="520">
        <f t="shared" si="245"/>
        <v>0</v>
      </c>
      <c r="X499" s="520">
        <f t="shared" si="246"/>
        <v>0</v>
      </c>
      <c r="Y499" s="520">
        <f t="shared" si="247"/>
        <v>0</v>
      </c>
      <c r="Z499" s="521">
        <f t="shared" si="248"/>
        <v>0</v>
      </c>
      <c r="AA499" s="520">
        <f t="shared" si="249"/>
        <v>0</v>
      </c>
      <c r="AB499" s="520">
        <f t="shared" si="250"/>
        <v>0</v>
      </c>
      <c r="AC499" s="520">
        <f>+(P499-$S$6)/$S$7*(I499+K499)*$Y$8</f>
        <v>0</v>
      </c>
      <c r="AD499" s="287">
        <f t="shared" si="251"/>
        <v>0</v>
      </c>
    </row>
    <row r="500" spans="1:30" ht="34.5" thickBot="1" x14ac:dyDescent="0.25">
      <c r="A500" s="16">
        <f>+IF((G500+SUM(H500:K500))&gt;0,MAX(A$13:A499)+1,0)</f>
        <v>0</v>
      </c>
      <c r="B500" s="192" t="s">
        <v>17</v>
      </c>
      <c r="C500" s="289"/>
      <c r="D500" s="289"/>
      <c r="E500" s="289"/>
      <c r="F500" s="255">
        <f t="shared" si="238"/>
        <v>0</v>
      </c>
      <c r="G500" s="188">
        <f t="shared" si="252"/>
        <v>0</v>
      </c>
      <c r="H500" s="289"/>
      <c r="I500" s="289"/>
      <c r="J500" s="289"/>
      <c r="K500" s="289"/>
      <c r="L500" s="289"/>
      <c r="M500" s="289"/>
      <c r="N500" s="188">
        <f t="shared" si="253"/>
        <v>0</v>
      </c>
      <c r="O500" s="290"/>
      <c r="P500" s="189">
        <f t="shared" si="239"/>
        <v>0</v>
      </c>
      <c r="Q500" s="285">
        <f t="shared" si="240"/>
        <v>0</v>
      </c>
      <c r="R500" s="285">
        <f t="shared" si="241"/>
        <v>0</v>
      </c>
      <c r="S500" s="520">
        <f t="shared" si="242"/>
        <v>0</v>
      </c>
      <c r="T500" s="520">
        <f t="shared" si="243"/>
        <v>0</v>
      </c>
      <c r="U500" s="520">
        <f t="shared" si="244"/>
        <v>0</v>
      </c>
      <c r="V500" s="521">
        <f>+U500*V$9</f>
        <v>0</v>
      </c>
      <c r="W500" s="520">
        <f t="shared" si="245"/>
        <v>0</v>
      </c>
      <c r="X500" s="520">
        <f t="shared" si="246"/>
        <v>0</v>
      </c>
      <c r="Y500" s="520">
        <f t="shared" si="247"/>
        <v>0</v>
      </c>
      <c r="Z500" s="521">
        <f t="shared" si="248"/>
        <v>0</v>
      </c>
      <c r="AA500" s="520">
        <f t="shared" si="249"/>
        <v>0</v>
      </c>
      <c r="AB500" s="520">
        <f t="shared" si="250"/>
        <v>0</v>
      </c>
      <c r="AC500" s="520">
        <f>+(P500-$S$6)/$S$7*(I500+K500)*$Y$8</f>
        <v>0</v>
      </c>
      <c r="AD500" s="287">
        <f t="shared" si="251"/>
        <v>0</v>
      </c>
    </row>
    <row r="501" spans="1:30" ht="12" thickBot="1" x14ac:dyDescent="0.25">
      <c r="B501" s="118" t="s">
        <v>57</v>
      </c>
      <c r="C501" s="116">
        <f t="shared" ref="C501:K501" si="254">+C312+C413+C451+C493+C499+C500</f>
        <v>0</v>
      </c>
      <c r="D501" s="116">
        <f t="shared" si="254"/>
        <v>0</v>
      </c>
      <c r="E501" s="116">
        <f t="shared" si="254"/>
        <v>0</v>
      </c>
      <c r="F501" s="283">
        <f t="shared" si="254"/>
        <v>0</v>
      </c>
      <c r="G501" s="116">
        <f t="shared" si="254"/>
        <v>0</v>
      </c>
      <c r="H501" s="116">
        <f t="shared" si="254"/>
        <v>0</v>
      </c>
      <c r="I501" s="116">
        <f t="shared" si="254"/>
        <v>0</v>
      </c>
      <c r="J501" s="116">
        <f t="shared" si="254"/>
        <v>0</v>
      </c>
      <c r="K501" s="116">
        <f t="shared" si="254"/>
        <v>0</v>
      </c>
      <c r="L501" s="116"/>
      <c r="M501" s="116"/>
      <c r="N501" s="116"/>
      <c r="O501" s="183"/>
      <c r="P501" s="183">
        <f>+P312+P413+P451+P493+P499+P500</f>
        <v>0</v>
      </c>
      <c r="Q501" s="183"/>
      <c r="R501" s="183"/>
      <c r="S501" s="286">
        <f t="shared" ref="S501:AD501" si="255">+S312+S413+S451+S493+S499+S500</f>
        <v>0</v>
      </c>
      <c r="T501" s="286">
        <f t="shared" si="255"/>
        <v>0</v>
      </c>
      <c r="U501" s="286">
        <f t="shared" si="255"/>
        <v>0</v>
      </c>
      <c r="V501" s="286">
        <f t="shared" si="255"/>
        <v>0</v>
      </c>
      <c r="W501" s="286">
        <f t="shared" si="255"/>
        <v>0</v>
      </c>
      <c r="X501" s="286">
        <f t="shared" si="255"/>
        <v>0</v>
      </c>
      <c r="Y501" s="286">
        <f t="shared" si="255"/>
        <v>0</v>
      </c>
      <c r="Z501" s="286">
        <f t="shared" si="255"/>
        <v>0</v>
      </c>
      <c r="AA501" s="286">
        <f t="shared" si="255"/>
        <v>0</v>
      </c>
      <c r="AB501" s="286">
        <f t="shared" si="255"/>
        <v>0</v>
      </c>
      <c r="AC501" s="286">
        <f t="shared" si="255"/>
        <v>0</v>
      </c>
      <c r="AD501" s="286">
        <f t="shared" si="255"/>
        <v>0</v>
      </c>
    </row>
    <row r="502" spans="1:30" ht="12" thickBot="1" x14ac:dyDescent="0.25">
      <c r="B502" s="119" t="s">
        <v>13</v>
      </c>
      <c r="C502" s="117">
        <f t="shared" ref="C502:K502" si="256">C310+C501</f>
        <v>0</v>
      </c>
      <c r="D502" s="117">
        <f t="shared" si="256"/>
        <v>0</v>
      </c>
      <c r="E502" s="117">
        <f t="shared" si="256"/>
        <v>0</v>
      </c>
      <c r="F502" s="284">
        <f t="shared" si="256"/>
        <v>0</v>
      </c>
      <c r="G502" s="117">
        <f t="shared" si="256"/>
        <v>0</v>
      </c>
      <c r="H502" s="117">
        <f t="shared" si="256"/>
        <v>0</v>
      </c>
      <c r="I502" s="117">
        <f t="shared" si="256"/>
        <v>0</v>
      </c>
      <c r="J502" s="117">
        <f t="shared" si="256"/>
        <v>0</v>
      </c>
      <c r="K502" s="117">
        <f t="shared" si="256"/>
        <v>0</v>
      </c>
      <c r="L502" s="117"/>
      <c r="M502" s="117"/>
      <c r="N502" s="117"/>
      <c r="O502" s="182"/>
      <c r="P502" s="182">
        <f>P310+P501</f>
        <v>0</v>
      </c>
      <c r="Q502" s="182"/>
      <c r="R502" s="182"/>
      <c r="S502" s="182">
        <f t="shared" ref="S502:AD502" si="257">S310+S501</f>
        <v>0</v>
      </c>
      <c r="T502" s="182">
        <f t="shared" si="257"/>
        <v>0</v>
      </c>
      <c r="U502" s="182">
        <f t="shared" si="257"/>
        <v>0</v>
      </c>
      <c r="V502" s="182">
        <f t="shared" si="257"/>
        <v>0</v>
      </c>
      <c r="W502" s="182">
        <f t="shared" si="257"/>
        <v>0</v>
      </c>
      <c r="X502" s="182">
        <f t="shared" si="257"/>
        <v>0</v>
      </c>
      <c r="Y502" s="182">
        <f t="shared" si="257"/>
        <v>0</v>
      </c>
      <c r="Z502" s="182">
        <f t="shared" si="257"/>
        <v>0</v>
      </c>
      <c r="AA502" s="182">
        <f t="shared" si="257"/>
        <v>0</v>
      </c>
      <c r="AB502" s="182">
        <f t="shared" si="257"/>
        <v>0</v>
      </c>
      <c r="AC502" s="182">
        <f t="shared" si="257"/>
        <v>0</v>
      </c>
      <c r="AD502" s="182">
        <f t="shared" si="257"/>
        <v>0</v>
      </c>
    </row>
    <row r="503" spans="1:30" x14ac:dyDescent="0.2">
      <c r="O503" s="172"/>
      <c r="P503" s="172"/>
      <c r="U503" s="172"/>
      <c r="V503" s="172"/>
      <c r="W503" s="172"/>
      <c r="X503" s="172"/>
      <c r="Y503" s="172"/>
      <c r="Z503" s="172"/>
      <c r="AA503" s="172"/>
      <c r="AB503" s="172"/>
      <c r="AC503" s="172"/>
      <c r="AD503" s="172"/>
    </row>
    <row r="504" spans="1:30" x14ac:dyDescent="0.2">
      <c r="O504" s="172"/>
      <c r="P504" s="172"/>
    </row>
    <row r="505" spans="1:30" x14ac:dyDescent="0.2">
      <c r="O505" s="172"/>
      <c r="P505" s="172"/>
    </row>
    <row r="506" spans="1:30" x14ac:dyDescent="0.2">
      <c r="O506" s="172"/>
      <c r="P506" s="172"/>
    </row>
    <row r="507" spans="1:30" x14ac:dyDescent="0.2">
      <c r="O507" s="172"/>
      <c r="P507" s="172"/>
    </row>
    <row r="508" spans="1:30" x14ac:dyDescent="0.2">
      <c r="O508" s="172"/>
      <c r="P508" s="172"/>
    </row>
    <row r="509" spans="1:30" x14ac:dyDescent="0.2">
      <c r="O509" s="172"/>
      <c r="P509" s="172"/>
    </row>
    <row r="510" spans="1:30" ht="30.75" hidden="1" customHeight="1" x14ac:dyDescent="0.2">
      <c r="B510" s="16">
        <f t="shared" ref="B510:AD510" si="258">+COLUMN(B:B)</f>
        <v>2</v>
      </c>
      <c r="C510" s="16">
        <f t="shared" si="258"/>
        <v>3</v>
      </c>
      <c r="D510" s="16">
        <f t="shared" si="258"/>
        <v>4</v>
      </c>
      <c r="E510" s="16">
        <f t="shared" si="258"/>
        <v>5</v>
      </c>
      <c r="F510" s="16">
        <f t="shared" si="258"/>
        <v>6</v>
      </c>
      <c r="G510" s="16">
        <f t="shared" si="258"/>
        <v>7</v>
      </c>
      <c r="H510" s="16">
        <f t="shared" si="258"/>
        <v>8</v>
      </c>
      <c r="I510" s="16">
        <f t="shared" si="258"/>
        <v>9</v>
      </c>
      <c r="J510" s="16">
        <f t="shared" si="258"/>
        <v>10</v>
      </c>
      <c r="K510" s="16">
        <f t="shared" si="258"/>
        <v>11</v>
      </c>
      <c r="L510" s="16">
        <f t="shared" si="258"/>
        <v>12</v>
      </c>
      <c r="M510" s="16">
        <f t="shared" si="258"/>
        <v>13</v>
      </c>
      <c r="N510" s="16">
        <f t="shared" si="258"/>
        <v>14</v>
      </c>
      <c r="O510" s="16">
        <f t="shared" si="258"/>
        <v>15</v>
      </c>
      <c r="P510" s="16">
        <f t="shared" si="258"/>
        <v>16</v>
      </c>
      <c r="Q510" s="16">
        <f t="shared" si="258"/>
        <v>17</v>
      </c>
      <c r="R510" s="16">
        <f t="shared" si="258"/>
        <v>18</v>
      </c>
      <c r="S510" s="16">
        <f t="shared" si="258"/>
        <v>19</v>
      </c>
      <c r="T510" s="16">
        <f t="shared" si="258"/>
        <v>20</v>
      </c>
      <c r="U510" s="16">
        <f t="shared" si="258"/>
        <v>21</v>
      </c>
      <c r="V510" s="16">
        <f t="shared" si="258"/>
        <v>22</v>
      </c>
      <c r="W510" s="16">
        <f t="shared" si="258"/>
        <v>23</v>
      </c>
      <c r="X510" s="16">
        <f t="shared" si="258"/>
        <v>24</v>
      </c>
      <c r="Y510" s="16">
        <f t="shared" si="258"/>
        <v>25</v>
      </c>
      <c r="Z510" s="16">
        <f t="shared" si="258"/>
        <v>26</v>
      </c>
      <c r="AA510" s="16">
        <f t="shared" si="258"/>
        <v>27</v>
      </c>
      <c r="AB510" s="16">
        <f t="shared" si="258"/>
        <v>28</v>
      </c>
      <c r="AC510" s="16">
        <f t="shared" si="258"/>
        <v>29</v>
      </c>
      <c r="AD510" s="16">
        <f t="shared" si="258"/>
        <v>30</v>
      </c>
    </row>
  </sheetData>
  <sheetProtection algorithmName="SHA-512" hashValue="TXfKS4QRMlfr4kmt6gZtiW4fhQc00dr0UfzRFVSIiyi65NKNDnkB1QyLw5N358My51L+RmI6p/Q+9F/2ul5y5A==" saltValue="2jckEKM2pcGN+7liS8s0tw==" spinCount="100000" sheet="1" formatColumns="0" formatRows="0"/>
  <mergeCells count="16">
    <mergeCell ref="C2:N2"/>
    <mergeCell ref="C3:N3"/>
    <mergeCell ref="H10:I10"/>
    <mergeCell ref="W10:Z10"/>
    <mergeCell ref="AA10:AD10"/>
    <mergeCell ref="S10:V10"/>
    <mergeCell ref="B10:B11"/>
    <mergeCell ref="G10:G11"/>
    <mergeCell ref="Q10:R10"/>
    <mergeCell ref="N10:N11"/>
    <mergeCell ref="L10:M10"/>
    <mergeCell ref="O10:O11"/>
    <mergeCell ref="P10:P11"/>
    <mergeCell ref="C10:C11"/>
    <mergeCell ref="D10:E10"/>
    <mergeCell ref="J10:K10"/>
  </mergeCells>
  <pageMargins left="0.11811023622047245" right="0.11811023622047245" top="0.35433070866141736" bottom="0.15748031496062992" header="0.31496062992125984" footer="0.31496062992125984"/>
  <pageSetup paperSize="8" scale="85" orientation="landscape" r:id="rId1"/>
  <ignoredErrors>
    <ignoredError sqref="A14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8"/>
  <sheetViews>
    <sheetView zoomScale="90" zoomScaleNormal="90" workbookViewId="0">
      <pane xSplit="3" ySplit="13" topLeftCell="D14" activePane="bottomRight" state="frozen"/>
      <selection activeCell="C1" sqref="C1"/>
      <selection pane="topRight" activeCell="D1" sqref="D1"/>
      <selection pane="bottomLeft" activeCell="C14" sqref="C14"/>
      <selection pane="bottomRight" activeCell="D6" sqref="D6"/>
    </sheetView>
  </sheetViews>
  <sheetFormatPr defaultColWidth="9.140625" defaultRowHeight="11.25" x14ac:dyDescent="0.2"/>
  <cols>
    <col min="1" max="1" width="10" style="16" hidden="1" customWidth="1"/>
    <col min="2" max="2" width="16.7109375" style="10" hidden="1" customWidth="1"/>
    <col min="3" max="3" width="30.140625" style="10" customWidth="1"/>
    <col min="4" max="4" width="12.5703125" style="10" customWidth="1"/>
    <col min="5" max="5" width="15.5703125" style="10" customWidth="1"/>
    <col min="6" max="6" width="15.85546875" style="10" customWidth="1"/>
    <col min="7" max="7" width="13.28515625" style="10" customWidth="1"/>
    <col min="8" max="9" width="16.42578125" style="10" customWidth="1"/>
    <col min="10" max="10" width="16.28515625" style="434" customWidth="1"/>
    <col min="11" max="11" width="13.28515625" style="10" hidden="1" customWidth="1"/>
    <col min="12" max="12" width="9.5703125" style="10" hidden="1" customWidth="1"/>
    <col min="13" max="13" width="10.85546875" style="10" hidden="1" customWidth="1"/>
    <col min="14" max="14" width="10.42578125" style="10" hidden="1" customWidth="1"/>
    <col min="15" max="15" width="11.42578125" style="10" hidden="1" customWidth="1"/>
    <col min="16" max="16" width="11.28515625" style="10" hidden="1" customWidth="1"/>
    <col min="17" max="17" width="11.5703125" style="10" hidden="1" customWidth="1"/>
    <col min="18" max="18" width="9.140625" style="10" hidden="1" customWidth="1"/>
    <col min="19" max="19" width="12.42578125" style="10" hidden="1" customWidth="1"/>
    <col min="20" max="20" width="9.140625" style="10" hidden="1" customWidth="1"/>
    <col min="21" max="21" width="11" style="10" hidden="1" customWidth="1"/>
    <col min="22" max="23" width="9.140625" style="10" hidden="1" customWidth="1"/>
    <col min="24" max="31" width="9.140625" style="10" customWidth="1"/>
    <col min="32" max="16384" width="9.140625" style="10"/>
  </cols>
  <sheetData>
    <row r="1" spans="1:22" x14ac:dyDescent="0.2">
      <c r="A1" s="16">
        <f>+MAX(A14:A100)</f>
        <v>0</v>
      </c>
      <c r="C1" s="99"/>
      <c r="D1" s="99"/>
      <c r="E1" s="99"/>
      <c r="F1" s="99"/>
      <c r="G1" s="99"/>
      <c r="H1" s="99"/>
      <c r="I1" s="99"/>
      <c r="J1" s="433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 ht="18" x14ac:dyDescent="0.2">
      <c r="C2" s="100" t="s">
        <v>0</v>
      </c>
      <c r="D2" s="339" t="str">
        <f>+'1 -sredstva'!F2</f>
        <v/>
      </c>
      <c r="E2" s="184"/>
      <c r="F2" s="184"/>
      <c r="G2" s="184"/>
      <c r="H2" s="99"/>
      <c r="K2" s="604"/>
      <c r="L2" s="604"/>
      <c r="M2" s="604"/>
    </row>
    <row r="3" spans="1:22" ht="18" x14ac:dyDescent="0.2">
      <c r="C3" s="101" t="s">
        <v>1</v>
      </c>
      <c r="D3" s="339" t="str">
        <f>+'1 -sredstva'!F3</f>
        <v/>
      </c>
      <c r="E3" s="184"/>
      <c r="F3" s="184"/>
      <c r="G3" s="184"/>
      <c r="H3" s="99"/>
      <c r="I3" s="99"/>
      <c r="J3" s="433"/>
      <c r="N3" s="226"/>
    </row>
    <row r="4" spans="1:22" x14ac:dyDescent="0.2">
      <c r="C4" s="100" t="s">
        <v>14</v>
      </c>
      <c r="D4" s="93">
        <f>'1 -sredstva'!$D$2</f>
        <v>0</v>
      </c>
      <c r="E4" s="93"/>
      <c r="F4" s="93"/>
      <c r="G4" s="93"/>
      <c r="H4" s="99"/>
      <c r="I4" s="99"/>
      <c r="J4" s="433"/>
    </row>
    <row r="5" spans="1:22" ht="12" thickBot="1" x14ac:dyDescent="0.25">
      <c r="C5" s="101" t="s">
        <v>15</v>
      </c>
      <c r="D5" s="409">
        <f>'1 -sredstva'!$D$3</f>
        <v>0</v>
      </c>
      <c r="E5" s="95"/>
      <c r="F5" s="95"/>
      <c r="G5" s="95"/>
      <c r="H5" s="99"/>
      <c r="I5" s="99"/>
      <c r="J5" s="433"/>
    </row>
    <row r="6" spans="1:22" s="16" customFormat="1" ht="18.75" thickBot="1" x14ac:dyDescent="0.3">
      <c r="C6" s="105" t="s">
        <v>127</v>
      </c>
      <c r="D6" s="237"/>
      <c r="E6" s="81" t="s">
        <v>421</v>
      </c>
      <c r="F6" s="81"/>
      <c r="G6" s="81"/>
      <c r="H6" s="226" t="s">
        <v>348</v>
      </c>
      <c r="I6" s="226"/>
      <c r="J6" s="433"/>
    </row>
    <row r="7" spans="1:22" ht="12.75" x14ac:dyDescent="0.2">
      <c r="A7"/>
      <c r="C7" s="99"/>
      <c r="D7" s="99"/>
      <c r="E7" s="81"/>
      <c r="F7" s="81"/>
      <c r="G7" s="81"/>
      <c r="H7" s="99"/>
      <c r="I7" s="99"/>
      <c r="J7" s="433"/>
    </row>
    <row r="8" spans="1:22" ht="15" customHeight="1" x14ac:dyDescent="0.25">
      <c r="C8" s="221" t="s">
        <v>909</v>
      </c>
      <c r="D8" s="221"/>
      <c r="E8" s="221"/>
      <c r="F8" s="221"/>
      <c r="G8" s="221"/>
      <c r="H8" s="221"/>
      <c r="I8" s="221"/>
      <c r="J8" s="435"/>
      <c r="L8" s="10">
        <f>+'1а - drž,sek,drž.sl.i nam.'!AJ4</f>
        <v>1830</v>
      </c>
    </row>
    <row r="9" spans="1:22" x14ac:dyDescent="0.2">
      <c r="C9" s="99"/>
      <c r="D9" s="99"/>
      <c r="E9" s="99"/>
      <c r="F9" s="99"/>
      <c r="G9" s="99"/>
      <c r="H9" s="99"/>
      <c r="I9" s="99"/>
      <c r="J9" s="434" t="s">
        <v>482</v>
      </c>
      <c r="K9" s="16"/>
      <c r="L9" s="10">
        <v>0.70099999999999996</v>
      </c>
    </row>
    <row r="10" spans="1:22" ht="20.25" customHeight="1" x14ac:dyDescent="0.2">
      <c r="C10" s="256"/>
      <c r="D10" s="511" t="s">
        <v>908</v>
      </c>
      <c r="E10" s="512"/>
      <c r="F10" s="512"/>
      <c r="G10" s="512"/>
      <c r="H10" s="513"/>
      <c r="I10" s="257"/>
      <c r="J10" s="547">
        <v>38364.32</v>
      </c>
      <c r="K10" s="16"/>
      <c r="L10" s="219"/>
    </row>
    <row r="11" spans="1:22" ht="27.75" customHeight="1" x14ac:dyDescent="0.2">
      <c r="C11" s="97"/>
      <c r="D11" s="626" t="s">
        <v>539</v>
      </c>
      <c r="E11" s="627"/>
      <c r="F11" s="627"/>
      <c r="G11" s="628"/>
      <c r="H11" s="179" t="s">
        <v>382</v>
      </c>
      <c r="I11" s="612" t="s">
        <v>375</v>
      </c>
      <c r="J11" s="436"/>
      <c r="K11" s="629" t="s">
        <v>499</v>
      </c>
      <c r="L11" s="630"/>
      <c r="M11" s="630"/>
      <c r="N11" s="630"/>
      <c r="O11" s="622" t="s">
        <v>500</v>
      </c>
      <c r="P11" s="623"/>
      <c r="Q11" s="623"/>
      <c r="R11" s="623"/>
      <c r="S11" s="624" t="s">
        <v>501</v>
      </c>
      <c r="T11" s="625"/>
      <c r="U11" s="625"/>
      <c r="V11" s="625"/>
    </row>
    <row r="12" spans="1:22" ht="48.75" customHeight="1" x14ac:dyDescent="0.2">
      <c r="A12" s="50"/>
      <c r="B12" s="16" t="s">
        <v>437</v>
      </c>
      <c r="C12" s="97"/>
      <c r="D12" s="266" t="s">
        <v>497</v>
      </c>
      <c r="E12" s="215" t="s">
        <v>418</v>
      </c>
      <c r="F12" s="215" t="s">
        <v>419</v>
      </c>
      <c r="G12" s="109" t="s">
        <v>111</v>
      </c>
      <c r="H12" s="447" t="s">
        <v>498</v>
      </c>
      <c r="I12" s="613"/>
      <c r="J12" s="441" t="s">
        <v>482</v>
      </c>
      <c r="K12" s="218" t="s">
        <v>392</v>
      </c>
      <c r="L12" s="218" t="s">
        <v>393</v>
      </c>
      <c r="M12" s="218" t="s">
        <v>910</v>
      </c>
      <c r="N12" s="218" t="s">
        <v>394</v>
      </c>
      <c r="O12" s="218" t="s">
        <v>392</v>
      </c>
      <c r="P12" s="218" t="s">
        <v>393</v>
      </c>
      <c r="Q12" s="218" t="s">
        <v>911</v>
      </c>
      <c r="R12" s="218" t="s">
        <v>394</v>
      </c>
      <c r="S12" s="218" t="s">
        <v>392</v>
      </c>
      <c r="T12" s="218" t="s">
        <v>393</v>
      </c>
      <c r="U12" s="218" t="s">
        <v>911</v>
      </c>
      <c r="V12" s="218" t="s">
        <v>394</v>
      </c>
    </row>
    <row r="13" spans="1:22" ht="15.75" customHeight="1" thickBot="1" x14ac:dyDescent="0.3">
      <c r="C13" s="261">
        <v>1</v>
      </c>
      <c r="D13" s="267">
        <v>2</v>
      </c>
      <c r="E13" s="262">
        <v>3</v>
      </c>
      <c r="F13" s="262">
        <v>4</v>
      </c>
      <c r="G13" s="262">
        <v>5</v>
      </c>
      <c r="H13" s="262">
        <v>6</v>
      </c>
      <c r="I13" s="262">
        <v>7</v>
      </c>
      <c r="J13" s="437"/>
      <c r="N13" s="220">
        <f>+'1а - drž,sek,drž.sl.i nam.'!AY11</f>
        <v>0.16650000000000001</v>
      </c>
      <c r="Q13" s="282">
        <v>12</v>
      </c>
      <c r="R13" s="220">
        <f>+N13</f>
        <v>0.16650000000000001</v>
      </c>
      <c r="U13" s="282">
        <v>12</v>
      </c>
      <c r="V13" s="220">
        <f>+N13</f>
        <v>0.16650000000000001</v>
      </c>
    </row>
    <row r="14" spans="1:22" ht="14.25" x14ac:dyDescent="0.2">
      <c r="C14" s="258" t="s">
        <v>59</v>
      </c>
      <c r="D14" s="268"/>
      <c r="E14" s="259"/>
      <c r="F14" s="259"/>
      <c r="G14" s="260"/>
      <c r="H14" s="514"/>
      <c r="I14" s="514"/>
      <c r="J14" s="438"/>
      <c r="K14" s="214"/>
      <c r="L14" s="214"/>
      <c r="M14" s="214"/>
      <c r="N14" s="214"/>
    </row>
    <row r="15" spans="1:22" x14ac:dyDescent="0.2">
      <c r="A15" s="16">
        <f>+IF(OR(N15&gt;0,R15&gt;0,V15&gt;0),MAX(A$13:A14)+1,0)</f>
        <v>0</v>
      </c>
      <c r="B15" s="10" t="str">
        <f>+C14</f>
        <v>СУДИЈА</v>
      </c>
      <c r="C15" s="14" t="s">
        <v>60</v>
      </c>
      <c r="D15" s="269"/>
      <c r="E15" s="216"/>
      <c r="F15" s="216"/>
      <c r="G15" s="12"/>
      <c r="H15" s="97">
        <f t="shared" ref="H15:H20" si="0">+D15+E15-F15</f>
        <v>0</v>
      </c>
      <c r="I15" s="12"/>
      <c r="J15" s="440">
        <f t="shared" ref="J15:J20" si="1">+J$10</f>
        <v>38364.32</v>
      </c>
      <c r="K15" s="214">
        <f t="shared" ref="K15:K41" si="2">+J15*G15*D15</f>
        <v>0</v>
      </c>
      <c r="L15" s="214">
        <f>IF(K15=0,0,(+K15-L$8)/$L$9)</f>
        <v>0</v>
      </c>
      <c r="M15" s="214">
        <f>+L15*12</f>
        <v>0</v>
      </c>
      <c r="N15" s="214">
        <f>+M15*N$13</f>
        <v>0</v>
      </c>
      <c r="O15" s="214">
        <f t="shared" ref="O15:O41" si="3">+$J15*G15*E15</f>
        <v>0</v>
      </c>
      <c r="P15" s="214">
        <f t="shared" ref="P15:P41" si="4">IF(O15=0,0,(+O15-$L$8)/$L$9)</f>
        <v>0</v>
      </c>
      <c r="Q15" s="214">
        <f>+P15*Q$13</f>
        <v>0</v>
      </c>
      <c r="R15" s="214">
        <f>+Q15*R$13</f>
        <v>0</v>
      </c>
      <c r="S15" s="214">
        <f t="shared" ref="S15:S41" si="5">+$J15*G15*F15</f>
        <v>0</v>
      </c>
      <c r="T15" s="214">
        <f t="shared" ref="T15:T41" si="6">IF(S15=0,0,(+S15-$L$8)/$L$9)</f>
        <v>0</v>
      </c>
      <c r="U15" s="214">
        <f>+T15*U$13</f>
        <v>0</v>
      </c>
      <c r="V15" s="214">
        <f>+U15*V$13</f>
        <v>0</v>
      </c>
    </row>
    <row r="16" spans="1:22" x14ac:dyDescent="0.2">
      <c r="A16" s="16">
        <f>+IF(OR(N16&gt;0,R16&gt;0,V16&gt;0),MAX(A$13:A15)+1,0)</f>
        <v>0</v>
      </c>
      <c r="B16" s="10" t="str">
        <f>+B15</f>
        <v>СУДИЈА</v>
      </c>
      <c r="C16" s="14" t="s">
        <v>61</v>
      </c>
      <c r="D16" s="269"/>
      <c r="E16" s="216"/>
      <c r="F16" s="216"/>
      <c r="G16" s="12"/>
      <c r="H16" s="97">
        <f t="shared" si="0"/>
        <v>0</v>
      </c>
      <c r="I16" s="12"/>
      <c r="J16" s="440">
        <f t="shared" si="1"/>
        <v>38364.32</v>
      </c>
      <c r="K16" s="214">
        <f t="shared" si="2"/>
        <v>0</v>
      </c>
      <c r="L16" s="214">
        <f t="shared" ref="L16:L41" si="7">IF(K16=0,0,(+K16-L$8)/$L$9)</f>
        <v>0</v>
      </c>
      <c r="M16" s="214">
        <f>+L16*12</f>
        <v>0</v>
      </c>
      <c r="N16" s="214">
        <f t="shared" ref="N16:N41" si="8">+M16*N$13</f>
        <v>0</v>
      </c>
      <c r="O16" s="214">
        <f t="shared" si="3"/>
        <v>0</v>
      </c>
      <c r="P16" s="214">
        <f t="shared" si="4"/>
        <v>0</v>
      </c>
      <c r="Q16" s="214">
        <f t="shared" ref="Q16:Q41" si="9">+P16*Q$13</f>
        <v>0</v>
      </c>
      <c r="R16" s="214">
        <f t="shared" ref="R16:R41" si="10">+Q16*R$13</f>
        <v>0</v>
      </c>
      <c r="S16" s="214">
        <f t="shared" si="5"/>
        <v>0</v>
      </c>
      <c r="T16" s="214">
        <f t="shared" si="6"/>
        <v>0</v>
      </c>
      <c r="U16" s="214">
        <f t="shared" ref="U16:U41" si="11">+T16*U$13</f>
        <v>0</v>
      </c>
      <c r="V16" s="214">
        <f t="shared" ref="V16:V41" si="12">+U16*V$13</f>
        <v>0</v>
      </c>
    </row>
    <row r="17" spans="1:22" ht="22.5" x14ac:dyDescent="0.2">
      <c r="A17" s="16">
        <f>+IF(OR(N17&gt;0,R17&gt;0,V17&gt;0),MAX(A$13:A16)+1,0)</f>
        <v>0</v>
      </c>
      <c r="B17" s="10" t="str">
        <f>+B16</f>
        <v>СУДИЈА</v>
      </c>
      <c r="C17" s="14" t="s">
        <v>62</v>
      </c>
      <c r="D17" s="269"/>
      <c r="E17" s="216"/>
      <c r="F17" s="216"/>
      <c r="G17" s="12"/>
      <c r="H17" s="97">
        <f t="shared" si="0"/>
        <v>0</v>
      </c>
      <c r="I17" s="12"/>
      <c r="J17" s="440">
        <f t="shared" si="1"/>
        <v>38364.32</v>
      </c>
      <c r="K17" s="214">
        <f t="shared" si="2"/>
        <v>0</v>
      </c>
      <c r="L17" s="214">
        <f t="shared" si="7"/>
        <v>0</v>
      </c>
      <c r="M17" s="214">
        <f>+L17*12</f>
        <v>0</v>
      </c>
      <c r="N17" s="214">
        <f t="shared" si="8"/>
        <v>0</v>
      </c>
      <c r="O17" s="214">
        <f t="shared" si="3"/>
        <v>0</v>
      </c>
      <c r="P17" s="214">
        <f t="shared" si="4"/>
        <v>0</v>
      </c>
      <c r="Q17" s="214">
        <f t="shared" si="9"/>
        <v>0</v>
      </c>
      <c r="R17" s="214">
        <f t="shared" si="10"/>
        <v>0</v>
      </c>
      <c r="S17" s="214">
        <f t="shared" si="5"/>
        <v>0</v>
      </c>
      <c r="T17" s="214">
        <f t="shared" si="6"/>
        <v>0</v>
      </c>
      <c r="U17" s="214">
        <f t="shared" si="11"/>
        <v>0</v>
      </c>
      <c r="V17" s="214">
        <f t="shared" si="12"/>
        <v>0</v>
      </c>
    </row>
    <row r="18" spans="1:22" ht="27" customHeight="1" x14ac:dyDescent="0.2">
      <c r="A18" s="16">
        <f>+IF(OR(N18&gt;0,R18&gt;0,V18&gt;0),MAX(A$13:A17)+1,0)</f>
        <v>0</v>
      </c>
      <c r="B18" s="10" t="str">
        <f>+B17</f>
        <v>СУДИЈА</v>
      </c>
      <c r="C18" s="14" t="s">
        <v>63</v>
      </c>
      <c r="D18" s="269"/>
      <c r="E18" s="216"/>
      <c r="F18" s="216"/>
      <c r="G18" s="12"/>
      <c r="H18" s="97">
        <f t="shared" si="0"/>
        <v>0</v>
      </c>
      <c r="I18" s="12"/>
      <c r="J18" s="440">
        <f t="shared" si="1"/>
        <v>38364.32</v>
      </c>
      <c r="K18" s="214">
        <f t="shared" si="2"/>
        <v>0</v>
      </c>
      <c r="L18" s="214">
        <f t="shared" si="7"/>
        <v>0</v>
      </c>
      <c r="M18" s="214">
        <f t="shared" ref="M18:M41" si="13">+L18*12</f>
        <v>0</v>
      </c>
      <c r="N18" s="214">
        <f t="shared" si="8"/>
        <v>0</v>
      </c>
      <c r="O18" s="214">
        <f t="shared" si="3"/>
        <v>0</v>
      </c>
      <c r="P18" s="214">
        <f t="shared" si="4"/>
        <v>0</v>
      </c>
      <c r="Q18" s="214">
        <f t="shared" si="9"/>
        <v>0</v>
      </c>
      <c r="R18" s="214">
        <f t="shared" si="10"/>
        <v>0</v>
      </c>
      <c r="S18" s="214">
        <f t="shared" si="5"/>
        <v>0</v>
      </c>
      <c r="T18" s="214">
        <f t="shared" si="6"/>
        <v>0</v>
      </c>
      <c r="U18" s="214">
        <f t="shared" si="11"/>
        <v>0</v>
      </c>
      <c r="V18" s="214">
        <f t="shared" si="12"/>
        <v>0</v>
      </c>
    </row>
    <row r="19" spans="1:22" x14ac:dyDescent="0.2">
      <c r="A19" s="16">
        <f>+IF(OR(N19&gt;0,R19&gt;0,V19&gt;0),MAX(A$13:A18)+1,0)</f>
        <v>0</v>
      </c>
      <c r="B19" s="10" t="str">
        <f>+B18</f>
        <v>СУДИЈА</v>
      </c>
      <c r="C19" s="14" t="s">
        <v>64</v>
      </c>
      <c r="D19" s="269"/>
      <c r="E19" s="216"/>
      <c r="F19" s="216"/>
      <c r="G19" s="12"/>
      <c r="H19" s="97">
        <f t="shared" si="0"/>
        <v>0</v>
      </c>
      <c r="I19" s="12"/>
      <c r="J19" s="440">
        <f t="shared" si="1"/>
        <v>38364.32</v>
      </c>
      <c r="K19" s="214">
        <f t="shared" si="2"/>
        <v>0</v>
      </c>
      <c r="L19" s="214">
        <f t="shared" si="7"/>
        <v>0</v>
      </c>
      <c r="M19" s="214">
        <f t="shared" si="13"/>
        <v>0</v>
      </c>
      <c r="N19" s="214">
        <f t="shared" si="8"/>
        <v>0</v>
      </c>
      <c r="O19" s="214">
        <f t="shared" si="3"/>
        <v>0</v>
      </c>
      <c r="P19" s="214">
        <f t="shared" si="4"/>
        <v>0</v>
      </c>
      <c r="Q19" s="214">
        <f t="shared" si="9"/>
        <v>0</v>
      </c>
      <c r="R19" s="214">
        <f t="shared" si="10"/>
        <v>0</v>
      </c>
      <c r="S19" s="214">
        <f t="shared" si="5"/>
        <v>0</v>
      </c>
      <c r="T19" s="214">
        <f t="shared" si="6"/>
        <v>0</v>
      </c>
      <c r="U19" s="214">
        <f t="shared" si="11"/>
        <v>0</v>
      </c>
      <c r="V19" s="214">
        <f t="shared" si="12"/>
        <v>0</v>
      </c>
    </row>
    <row r="20" spans="1:22" ht="15.75" customHeight="1" x14ac:dyDescent="0.2">
      <c r="A20" s="16">
        <f>+IF(OR(N20&gt;0,R20&gt;0,V20&gt;0),MAX(A$13:A19)+1,0)</f>
        <v>0</v>
      </c>
      <c r="B20" s="10" t="str">
        <f>+B19</f>
        <v>СУДИЈА</v>
      </c>
      <c r="C20" s="14" t="s">
        <v>65</v>
      </c>
      <c r="D20" s="269"/>
      <c r="E20" s="216"/>
      <c r="F20" s="216"/>
      <c r="G20" s="12"/>
      <c r="H20" s="97">
        <f t="shared" si="0"/>
        <v>0</v>
      </c>
      <c r="I20" s="12"/>
      <c r="J20" s="440">
        <f t="shared" si="1"/>
        <v>38364.32</v>
      </c>
      <c r="K20" s="214">
        <f t="shared" si="2"/>
        <v>0</v>
      </c>
      <c r="L20" s="214">
        <f t="shared" si="7"/>
        <v>0</v>
      </c>
      <c r="M20" s="214">
        <f t="shared" si="13"/>
        <v>0</v>
      </c>
      <c r="N20" s="214">
        <f t="shared" si="8"/>
        <v>0</v>
      </c>
      <c r="O20" s="214">
        <f t="shared" si="3"/>
        <v>0</v>
      </c>
      <c r="P20" s="214">
        <f t="shared" si="4"/>
        <v>0</v>
      </c>
      <c r="Q20" s="214">
        <f t="shared" si="9"/>
        <v>0</v>
      </c>
      <c r="R20" s="214">
        <f t="shared" si="10"/>
        <v>0</v>
      </c>
      <c r="S20" s="214">
        <f t="shared" si="5"/>
        <v>0</v>
      </c>
      <c r="T20" s="214">
        <f t="shared" si="6"/>
        <v>0</v>
      </c>
      <c r="U20" s="214">
        <f t="shared" si="11"/>
        <v>0</v>
      </c>
      <c r="V20" s="214">
        <f t="shared" si="12"/>
        <v>0</v>
      </c>
    </row>
    <row r="21" spans="1:22" x14ac:dyDescent="0.2">
      <c r="C21" s="15" t="s">
        <v>66</v>
      </c>
      <c r="D21" s="269"/>
      <c r="E21" s="216"/>
      <c r="F21" s="216"/>
      <c r="G21" s="12"/>
      <c r="H21" s="97"/>
      <c r="I21" s="97"/>
      <c r="J21" s="440"/>
      <c r="K21" s="214">
        <f t="shared" si="2"/>
        <v>0</v>
      </c>
      <c r="L21" s="214">
        <f t="shared" si="7"/>
        <v>0</v>
      </c>
      <c r="M21" s="214">
        <f t="shared" si="13"/>
        <v>0</v>
      </c>
      <c r="N21" s="214">
        <f t="shared" si="8"/>
        <v>0</v>
      </c>
      <c r="O21" s="214">
        <f t="shared" si="3"/>
        <v>0</v>
      </c>
      <c r="P21" s="214">
        <f t="shared" si="4"/>
        <v>0</v>
      </c>
      <c r="Q21" s="214">
        <f t="shared" si="9"/>
        <v>0</v>
      </c>
      <c r="R21" s="214">
        <f t="shared" si="10"/>
        <v>0</v>
      </c>
      <c r="S21" s="214">
        <f t="shared" si="5"/>
        <v>0</v>
      </c>
      <c r="T21" s="214">
        <f t="shared" si="6"/>
        <v>0</v>
      </c>
      <c r="U21" s="214">
        <f t="shared" si="11"/>
        <v>0</v>
      </c>
      <c r="V21" s="214">
        <f t="shared" si="12"/>
        <v>0</v>
      </c>
    </row>
    <row r="22" spans="1:22" x14ac:dyDescent="0.2">
      <c r="A22" s="16">
        <f>+IF(OR(N22&gt;0,R22&gt;0,V22&gt;0),MAX(A$13:A21)+1,0)</f>
        <v>0</v>
      </c>
      <c r="B22" s="10" t="str">
        <f>+C21</f>
        <v>ПРЕДСЕДНИК СУДА</v>
      </c>
      <c r="C22" s="14" t="s">
        <v>60</v>
      </c>
      <c r="D22" s="269"/>
      <c r="E22" s="216"/>
      <c r="F22" s="216"/>
      <c r="G22" s="12"/>
      <c r="H22" s="97">
        <f>+D22+E22-F22</f>
        <v>0</v>
      </c>
      <c r="I22" s="12"/>
      <c r="J22" s="440">
        <f>+J$10</f>
        <v>38364.32</v>
      </c>
      <c r="K22" s="214">
        <f t="shared" si="2"/>
        <v>0</v>
      </c>
      <c r="L22" s="214">
        <f t="shared" si="7"/>
        <v>0</v>
      </c>
      <c r="M22" s="214">
        <f t="shared" si="13"/>
        <v>0</v>
      </c>
      <c r="N22" s="214">
        <f t="shared" si="8"/>
        <v>0</v>
      </c>
      <c r="O22" s="214">
        <f t="shared" si="3"/>
        <v>0</v>
      </c>
      <c r="P22" s="214">
        <f t="shared" si="4"/>
        <v>0</v>
      </c>
      <c r="Q22" s="214">
        <f t="shared" si="9"/>
        <v>0</v>
      </c>
      <c r="R22" s="214">
        <f t="shared" si="10"/>
        <v>0</v>
      </c>
      <c r="S22" s="214">
        <f t="shared" si="5"/>
        <v>0</v>
      </c>
      <c r="T22" s="214">
        <f t="shared" si="6"/>
        <v>0</v>
      </c>
      <c r="U22" s="214">
        <f t="shared" si="11"/>
        <v>0</v>
      </c>
      <c r="V22" s="214">
        <f t="shared" si="12"/>
        <v>0</v>
      </c>
    </row>
    <row r="23" spans="1:22" x14ac:dyDescent="0.2">
      <c r="A23" s="16">
        <f>+IF(OR(N23&gt;0,R23&gt;0,V23&gt;0),MAX(A$13:A22)+1,0)</f>
        <v>0</v>
      </c>
      <c r="B23" s="10" t="str">
        <f>+B22</f>
        <v>ПРЕДСЕДНИК СУДА</v>
      </c>
      <c r="C23" s="14" t="s">
        <v>61</v>
      </c>
      <c r="D23" s="269"/>
      <c r="E23" s="216"/>
      <c r="F23" s="216"/>
      <c r="G23" s="12"/>
      <c r="H23" s="97">
        <f>+D23+E23-F23</f>
        <v>0</v>
      </c>
      <c r="I23" s="12"/>
      <c r="J23" s="440">
        <f>+J$10</f>
        <v>38364.32</v>
      </c>
      <c r="K23" s="214">
        <f t="shared" si="2"/>
        <v>0</v>
      </c>
      <c r="L23" s="214">
        <f t="shared" si="7"/>
        <v>0</v>
      </c>
      <c r="M23" s="214">
        <f t="shared" si="13"/>
        <v>0</v>
      </c>
      <c r="N23" s="214">
        <f t="shared" si="8"/>
        <v>0</v>
      </c>
      <c r="O23" s="214">
        <f t="shared" si="3"/>
        <v>0</v>
      </c>
      <c r="P23" s="214">
        <f t="shared" si="4"/>
        <v>0</v>
      </c>
      <c r="Q23" s="214">
        <f t="shared" si="9"/>
        <v>0</v>
      </c>
      <c r="R23" s="214">
        <f t="shared" si="10"/>
        <v>0</v>
      </c>
      <c r="S23" s="214">
        <f t="shared" si="5"/>
        <v>0</v>
      </c>
      <c r="T23" s="214">
        <f t="shared" si="6"/>
        <v>0</v>
      </c>
      <c r="U23" s="214">
        <f t="shared" si="11"/>
        <v>0</v>
      </c>
      <c r="V23" s="214">
        <f t="shared" si="12"/>
        <v>0</v>
      </c>
    </row>
    <row r="24" spans="1:22" ht="22.5" x14ac:dyDescent="0.2">
      <c r="A24" s="16">
        <f>+IF(OR(N24&gt;0,R24&gt;0,V24&gt;0),MAX(A$13:A23)+1,0)</f>
        <v>0</v>
      </c>
      <c r="B24" s="10" t="str">
        <f>+B23</f>
        <v>ПРЕДСЕДНИК СУДА</v>
      </c>
      <c r="C24" s="49" t="s">
        <v>535</v>
      </c>
      <c r="D24" s="269"/>
      <c r="E24" s="216"/>
      <c r="F24" s="216"/>
      <c r="G24" s="12"/>
      <c r="H24" s="97">
        <f>+D24+E24-F24</f>
        <v>0</v>
      </c>
      <c r="I24" s="12"/>
      <c r="J24" s="440">
        <f>+J$10</f>
        <v>38364.32</v>
      </c>
      <c r="K24" s="214">
        <f t="shared" si="2"/>
        <v>0</v>
      </c>
      <c r="L24" s="214">
        <f t="shared" si="7"/>
        <v>0</v>
      </c>
      <c r="M24" s="214">
        <f t="shared" si="13"/>
        <v>0</v>
      </c>
      <c r="N24" s="214">
        <f t="shared" si="8"/>
        <v>0</v>
      </c>
      <c r="O24" s="214">
        <f t="shared" si="3"/>
        <v>0</v>
      </c>
      <c r="P24" s="214">
        <f t="shared" si="4"/>
        <v>0</v>
      </c>
      <c r="Q24" s="214">
        <f t="shared" si="9"/>
        <v>0</v>
      </c>
      <c r="R24" s="214">
        <f t="shared" si="10"/>
        <v>0</v>
      </c>
      <c r="S24" s="214">
        <f t="shared" si="5"/>
        <v>0</v>
      </c>
      <c r="T24" s="214">
        <f t="shared" si="6"/>
        <v>0</v>
      </c>
      <c r="U24" s="214">
        <f t="shared" si="11"/>
        <v>0</v>
      </c>
      <c r="V24" s="214">
        <f t="shared" si="12"/>
        <v>0</v>
      </c>
    </row>
    <row r="25" spans="1:22" ht="23.25" customHeight="1" x14ac:dyDescent="0.2">
      <c r="A25" s="16">
        <f>+IF(OR(N25&gt;0,R25&gt;0,V25&gt;0),MAX(A$13:A24)+1,0)</f>
        <v>0</v>
      </c>
      <c r="B25" s="10" t="str">
        <f>+B24</f>
        <v>ПРЕДСЕДНИК СУДА</v>
      </c>
      <c r="C25" s="14" t="s">
        <v>63</v>
      </c>
      <c r="D25" s="269"/>
      <c r="E25" s="216"/>
      <c r="F25" s="216"/>
      <c r="G25" s="12"/>
      <c r="H25" s="97">
        <f>+D25+E25-F25</f>
        <v>0</v>
      </c>
      <c r="I25" s="12"/>
      <c r="J25" s="440">
        <f>+J$10</f>
        <v>38364.32</v>
      </c>
      <c r="K25" s="214">
        <f t="shared" si="2"/>
        <v>0</v>
      </c>
      <c r="L25" s="214">
        <f t="shared" si="7"/>
        <v>0</v>
      </c>
      <c r="M25" s="214">
        <f t="shared" si="13"/>
        <v>0</v>
      </c>
      <c r="N25" s="214">
        <f t="shared" si="8"/>
        <v>0</v>
      </c>
      <c r="O25" s="214">
        <f t="shared" si="3"/>
        <v>0</v>
      </c>
      <c r="P25" s="214">
        <f t="shared" si="4"/>
        <v>0</v>
      </c>
      <c r="Q25" s="214">
        <f t="shared" si="9"/>
        <v>0</v>
      </c>
      <c r="R25" s="214">
        <f t="shared" si="10"/>
        <v>0</v>
      </c>
      <c r="S25" s="214">
        <f t="shared" si="5"/>
        <v>0</v>
      </c>
      <c r="T25" s="214">
        <f t="shared" si="6"/>
        <v>0</v>
      </c>
      <c r="U25" s="214">
        <f t="shared" si="11"/>
        <v>0</v>
      </c>
      <c r="V25" s="214">
        <f t="shared" si="12"/>
        <v>0</v>
      </c>
    </row>
    <row r="26" spans="1:22" x14ac:dyDescent="0.2">
      <c r="A26" s="16">
        <f>+IF(OR(N26&gt;0,R26&gt;0,V26&gt;0),MAX(A$13:A25)+1,0)</f>
        <v>0</v>
      </c>
      <c r="B26" s="10" t="str">
        <f>+B25</f>
        <v>ПРЕДСЕДНИК СУДА</v>
      </c>
      <c r="C26" s="14" t="s">
        <v>64</v>
      </c>
      <c r="D26" s="269"/>
      <c r="E26" s="216"/>
      <c r="F26" s="216"/>
      <c r="G26" s="12"/>
      <c r="H26" s="97">
        <f>+D26+E26-F26</f>
        <v>0</v>
      </c>
      <c r="I26" s="12"/>
      <c r="J26" s="440">
        <f>+J$10</f>
        <v>38364.32</v>
      </c>
      <c r="K26" s="214">
        <f t="shared" si="2"/>
        <v>0</v>
      </c>
      <c r="L26" s="214">
        <f t="shared" si="7"/>
        <v>0</v>
      </c>
      <c r="M26" s="214">
        <f t="shared" si="13"/>
        <v>0</v>
      </c>
      <c r="N26" s="214">
        <f t="shared" si="8"/>
        <v>0</v>
      </c>
      <c r="O26" s="214">
        <f t="shared" si="3"/>
        <v>0</v>
      </c>
      <c r="P26" s="214">
        <f t="shared" si="4"/>
        <v>0</v>
      </c>
      <c r="Q26" s="214">
        <f t="shared" si="9"/>
        <v>0</v>
      </c>
      <c r="R26" s="214">
        <f t="shared" si="10"/>
        <v>0</v>
      </c>
      <c r="S26" s="214">
        <f t="shared" si="5"/>
        <v>0</v>
      </c>
      <c r="T26" s="214">
        <f t="shared" si="6"/>
        <v>0</v>
      </c>
      <c r="U26" s="214">
        <f t="shared" si="11"/>
        <v>0</v>
      </c>
      <c r="V26" s="214">
        <f t="shared" si="12"/>
        <v>0</v>
      </c>
    </row>
    <row r="27" spans="1:22" x14ac:dyDescent="0.2">
      <c r="C27" s="13" t="s">
        <v>67</v>
      </c>
      <c r="D27" s="269"/>
      <c r="E27" s="216"/>
      <c r="F27" s="216"/>
      <c r="G27" s="12"/>
      <c r="H27" s="97"/>
      <c r="I27" s="97"/>
      <c r="J27" s="440"/>
      <c r="K27" s="214">
        <f t="shared" si="2"/>
        <v>0</v>
      </c>
      <c r="L27" s="214">
        <f t="shared" si="7"/>
        <v>0</v>
      </c>
      <c r="M27" s="214">
        <f t="shared" si="13"/>
        <v>0</v>
      </c>
      <c r="N27" s="214">
        <f t="shared" si="8"/>
        <v>0</v>
      </c>
      <c r="O27" s="214">
        <f t="shared" si="3"/>
        <v>0</v>
      </c>
      <c r="P27" s="214">
        <f t="shared" si="4"/>
        <v>0</v>
      </c>
      <c r="Q27" s="214">
        <f t="shared" si="9"/>
        <v>0</v>
      </c>
      <c r="R27" s="214">
        <f t="shared" si="10"/>
        <v>0</v>
      </c>
      <c r="S27" s="214">
        <f t="shared" si="5"/>
        <v>0</v>
      </c>
      <c r="T27" s="214">
        <f t="shared" si="6"/>
        <v>0</v>
      </c>
      <c r="U27" s="214">
        <f t="shared" si="11"/>
        <v>0</v>
      </c>
      <c r="V27" s="214">
        <f t="shared" si="12"/>
        <v>0</v>
      </c>
    </row>
    <row r="28" spans="1:22" x14ac:dyDescent="0.2">
      <c r="A28" s="16">
        <f>+IF(OR(N28&gt;0,R28&gt;0,V28&gt;0),MAX(A$13:A27)+1,0)</f>
        <v>0</v>
      </c>
      <c r="B28" s="10" t="str">
        <f>+C27</f>
        <v>ЗАМЕНИК ПРЕДСЕДНИКА СУДА</v>
      </c>
      <c r="C28" s="14" t="s">
        <v>60</v>
      </c>
      <c r="D28" s="269"/>
      <c r="E28" s="216"/>
      <c r="F28" s="216"/>
      <c r="G28" s="12"/>
      <c r="H28" s="97">
        <f>+D28+E28-F28</f>
        <v>0</v>
      </c>
      <c r="I28" s="12"/>
      <c r="J28" s="440">
        <f>+J$10</f>
        <v>38364.32</v>
      </c>
      <c r="K28" s="214">
        <f t="shared" si="2"/>
        <v>0</v>
      </c>
      <c r="L28" s="214">
        <f t="shared" si="7"/>
        <v>0</v>
      </c>
      <c r="M28" s="214">
        <f t="shared" si="13"/>
        <v>0</v>
      </c>
      <c r="N28" s="214">
        <f t="shared" si="8"/>
        <v>0</v>
      </c>
      <c r="O28" s="214">
        <f t="shared" si="3"/>
        <v>0</v>
      </c>
      <c r="P28" s="214">
        <f t="shared" si="4"/>
        <v>0</v>
      </c>
      <c r="Q28" s="214">
        <f t="shared" si="9"/>
        <v>0</v>
      </c>
      <c r="R28" s="214">
        <f t="shared" si="10"/>
        <v>0</v>
      </c>
      <c r="S28" s="214">
        <f t="shared" si="5"/>
        <v>0</v>
      </c>
      <c r="T28" s="214">
        <f t="shared" si="6"/>
        <v>0</v>
      </c>
      <c r="U28" s="214">
        <f t="shared" si="11"/>
        <v>0</v>
      </c>
      <c r="V28" s="214">
        <f t="shared" si="12"/>
        <v>0</v>
      </c>
    </row>
    <row r="29" spans="1:22" x14ac:dyDescent="0.2">
      <c r="A29" s="16">
        <f>+IF(OR(N29&gt;0,R29&gt;0,V29&gt;0),MAX(A$13:A28)+1,0)</f>
        <v>0</v>
      </c>
      <c r="B29" s="10" t="str">
        <f>+B28</f>
        <v>ЗАМЕНИК ПРЕДСЕДНИКА СУДА</v>
      </c>
      <c r="C29" s="14" t="s">
        <v>61</v>
      </c>
      <c r="D29" s="269"/>
      <c r="E29" s="216"/>
      <c r="F29" s="216"/>
      <c r="G29" s="12"/>
      <c r="H29" s="97">
        <f>+D29+E29-F29</f>
        <v>0</v>
      </c>
      <c r="I29" s="12"/>
      <c r="J29" s="440">
        <f>+J$10</f>
        <v>38364.32</v>
      </c>
      <c r="K29" s="214">
        <f t="shared" si="2"/>
        <v>0</v>
      </c>
      <c r="L29" s="214">
        <f t="shared" si="7"/>
        <v>0</v>
      </c>
      <c r="M29" s="214">
        <f t="shared" si="13"/>
        <v>0</v>
      </c>
      <c r="N29" s="214">
        <f t="shared" si="8"/>
        <v>0</v>
      </c>
      <c r="O29" s="214">
        <f t="shared" si="3"/>
        <v>0</v>
      </c>
      <c r="P29" s="214">
        <f t="shared" si="4"/>
        <v>0</v>
      </c>
      <c r="Q29" s="214">
        <f t="shared" si="9"/>
        <v>0</v>
      </c>
      <c r="R29" s="214">
        <f t="shared" si="10"/>
        <v>0</v>
      </c>
      <c r="S29" s="214">
        <f t="shared" si="5"/>
        <v>0</v>
      </c>
      <c r="T29" s="214">
        <f t="shared" si="6"/>
        <v>0</v>
      </c>
      <c r="U29" s="214">
        <f t="shared" si="11"/>
        <v>0</v>
      </c>
      <c r="V29" s="214">
        <f t="shared" si="12"/>
        <v>0</v>
      </c>
    </row>
    <row r="30" spans="1:22" ht="22.5" x14ac:dyDescent="0.2">
      <c r="A30" s="16">
        <f>+IF(OR(N30&gt;0,R30&gt;0,V30&gt;0),MAX(A$13:A29)+1,0)</f>
        <v>0</v>
      </c>
      <c r="B30" s="10" t="str">
        <f>+B29</f>
        <v>ЗАМЕНИК ПРЕДСЕДНИКА СУДА</v>
      </c>
      <c r="C30" s="14" t="s">
        <v>62</v>
      </c>
      <c r="D30" s="269"/>
      <c r="E30" s="216"/>
      <c r="F30" s="216"/>
      <c r="G30" s="12"/>
      <c r="H30" s="97">
        <f>+D30+E30-F30</f>
        <v>0</v>
      </c>
      <c r="I30" s="12"/>
      <c r="J30" s="440">
        <f>+J$10</f>
        <v>38364.32</v>
      </c>
      <c r="K30" s="214">
        <f t="shared" si="2"/>
        <v>0</v>
      </c>
      <c r="L30" s="214">
        <f t="shared" si="7"/>
        <v>0</v>
      </c>
      <c r="M30" s="214">
        <f t="shared" si="13"/>
        <v>0</v>
      </c>
      <c r="N30" s="214">
        <f t="shared" si="8"/>
        <v>0</v>
      </c>
      <c r="O30" s="214">
        <f t="shared" si="3"/>
        <v>0</v>
      </c>
      <c r="P30" s="214">
        <f t="shared" si="4"/>
        <v>0</v>
      </c>
      <c r="Q30" s="214">
        <f t="shared" si="9"/>
        <v>0</v>
      </c>
      <c r="R30" s="214">
        <f t="shared" si="10"/>
        <v>0</v>
      </c>
      <c r="S30" s="214">
        <f t="shared" si="5"/>
        <v>0</v>
      </c>
      <c r="T30" s="214">
        <f t="shared" si="6"/>
        <v>0</v>
      </c>
      <c r="U30" s="214">
        <f t="shared" si="11"/>
        <v>0</v>
      </c>
      <c r="V30" s="214">
        <f t="shared" si="12"/>
        <v>0</v>
      </c>
    </row>
    <row r="31" spans="1:22" ht="24" customHeight="1" x14ac:dyDescent="0.2">
      <c r="A31" s="16">
        <f>+IF(OR(N31&gt;0,R31&gt;0,V31&gt;0),MAX(A$13:A30)+1,0)</f>
        <v>0</v>
      </c>
      <c r="B31" s="10" t="str">
        <f>+B30</f>
        <v>ЗАМЕНИК ПРЕДСЕДНИКА СУДА</v>
      </c>
      <c r="C31" s="14" t="s">
        <v>63</v>
      </c>
      <c r="D31" s="269"/>
      <c r="E31" s="216"/>
      <c r="F31" s="216"/>
      <c r="G31" s="12"/>
      <c r="H31" s="97">
        <f>+D31+E31-F31</f>
        <v>0</v>
      </c>
      <c r="I31" s="12"/>
      <c r="J31" s="440">
        <f>+J$10</f>
        <v>38364.32</v>
      </c>
      <c r="K31" s="214">
        <f t="shared" si="2"/>
        <v>0</v>
      </c>
      <c r="L31" s="214">
        <f t="shared" si="7"/>
        <v>0</v>
      </c>
      <c r="M31" s="214">
        <f t="shared" si="13"/>
        <v>0</v>
      </c>
      <c r="N31" s="214">
        <f t="shared" si="8"/>
        <v>0</v>
      </c>
      <c r="O31" s="214">
        <f t="shared" si="3"/>
        <v>0</v>
      </c>
      <c r="P31" s="214">
        <f t="shared" si="4"/>
        <v>0</v>
      </c>
      <c r="Q31" s="214">
        <f t="shared" si="9"/>
        <v>0</v>
      </c>
      <c r="R31" s="214">
        <f t="shared" si="10"/>
        <v>0</v>
      </c>
      <c r="S31" s="214">
        <f t="shared" si="5"/>
        <v>0</v>
      </c>
      <c r="T31" s="214">
        <f t="shared" si="6"/>
        <v>0</v>
      </c>
      <c r="U31" s="214">
        <f t="shared" si="11"/>
        <v>0</v>
      </c>
      <c r="V31" s="214">
        <f t="shared" si="12"/>
        <v>0</v>
      </c>
    </row>
    <row r="32" spans="1:22" x14ac:dyDescent="0.2">
      <c r="A32" s="16">
        <f>+IF(OR(N32&gt;0,R32&gt;0,V32&gt;0),MAX(A$13:A31)+1,0)</f>
        <v>0</v>
      </c>
      <c r="B32" s="10" t="str">
        <f>+B31</f>
        <v>ЗАМЕНИК ПРЕДСЕДНИКА СУДА</v>
      </c>
      <c r="C32" s="14" t="s">
        <v>68</v>
      </c>
      <c r="D32" s="269"/>
      <c r="E32" s="216"/>
      <c r="F32" s="216"/>
      <c r="G32" s="12"/>
      <c r="H32" s="97">
        <f>+D32+E32-F32</f>
        <v>0</v>
      </c>
      <c r="I32" s="12"/>
      <c r="J32" s="440">
        <f>+J$10</f>
        <v>38364.32</v>
      </c>
      <c r="K32" s="214">
        <f t="shared" si="2"/>
        <v>0</v>
      </c>
      <c r="L32" s="214">
        <f t="shared" si="7"/>
        <v>0</v>
      </c>
      <c r="M32" s="214">
        <f t="shared" si="13"/>
        <v>0</v>
      </c>
      <c r="N32" s="214">
        <f t="shared" si="8"/>
        <v>0</v>
      </c>
      <c r="O32" s="214">
        <f t="shared" si="3"/>
        <v>0</v>
      </c>
      <c r="P32" s="214">
        <f t="shared" si="4"/>
        <v>0</v>
      </c>
      <c r="Q32" s="214">
        <f t="shared" si="9"/>
        <v>0</v>
      </c>
      <c r="R32" s="214">
        <f t="shared" si="10"/>
        <v>0</v>
      </c>
      <c r="S32" s="214">
        <f t="shared" si="5"/>
        <v>0</v>
      </c>
      <c r="T32" s="214">
        <f t="shared" si="6"/>
        <v>0</v>
      </c>
      <c r="U32" s="214">
        <f t="shared" si="11"/>
        <v>0</v>
      </c>
      <c r="V32" s="214">
        <f t="shared" si="12"/>
        <v>0</v>
      </c>
    </row>
    <row r="33" spans="1:22" x14ac:dyDescent="0.2">
      <c r="C33" s="13" t="s">
        <v>69</v>
      </c>
      <c r="D33" s="269"/>
      <c r="E33" s="216"/>
      <c r="F33" s="216"/>
      <c r="G33" s="12"/>
      <c r="H33" s="97"/>
      <c r="I33" s="97"/>
      <c r="J33" s="440"/>
      <c r="K33" s="214">
        <f t="shared" si="2"/>
        <v>0</v>
      </c>
      <c r="L33" s="214">
        <f t="shared" si="7"/>
        <v>0</v>
      </c>
      <c r="M33" s="214">
        <f t="shared" si="13"/>
        <v>0</v>
      </c>
      <c r="N33" s="214">
        <f t="shared" si="8"/>
        <v>0</v>
      </c>
      <c r="O33" s="214">
        <f t="shared" si="3"/>
        <v>0</v>
      </c>
      <c r="P33" s="214">
        <f t="shared" si="4"/>
        <v>0</v>
      </c>
      <c r="Q33" s="214">
        <f t="shared" si="9"/>
        <v>0</v>
      </c>
      <c r="R33" s="214">
        <f t="shared" si="10"/>
        <v>0</v>
      </c>
      <c r="S33" s="214">
        <f t="shared" si="5"/>
        <v>0</v>
      </c>
      <c r="T33" s="214">
        <f t="shared" si="6"/>
        <v>0</v>
      </c>
      <c r="U33" s="214">
        <f t="shared" si="11"/>
        <v>0</v>
      </c>
      <c r="V33" s="214">
        <f t="shared" si="12"/>
        <v>0</v>
      </c>
    </row>
    <row r="34" spans="1:22" ht="14.25" customHeight="1" x14ac:dyDescent="0.2">
      <c r="A34" s="16">
        <f>+IF(OR(N34&gt;0,R34&gt;0,V34&gt;0),MAX(A$13:A33)+1,0)</f>
        <v>0</v>
      </c>
      <c r="B34" s="10" t="str">
        <f>+C33</f>
        <v>ЈАВНО ТУЖИЛАШТВО</v>
      </c>
      <c r="C34" s="14" t="s">
        <v>70</v>
      </c>
      <c r="D34" s="270"/>
      <c r="E34" s="217"/>
      <c r="F34" s="217"/>
      <c r="G34" s="11"/>
      <c r="H34" s="97">
        <f t="shared" ref="H34:H41" si="14">+D34+E34-F34</f>
        <v>0</v>
      </c>
      <c r="I34" s="12"/>
      <c r="J34" s="440">
        <f t="shared" ref="J34:J41" si="15">+J$10</f>
        <v>38364.32</v>
      </c>
      <c r="K34" s="214">
        <f t="shared" si="2"/>
        <v>0</v>
      </c>
      <c r="L34" s="214">
        <f t="shared" si="7"/>
        <v>0</v>
      </c>
      <c r="M34" s="214">
        <f t="shared" si="13"/>
        <v>0</v>
      </c>
      <c r="N34" s="214">
        <f t="shared" si="8"/>
        <v>0</v>
      </c>
      <c r="O34" s="214">
        <f t="shared" si="3"/>
        <v>0</v>
      </c>
      <c r="P34" s="214">
        <f t="shared" si="4"/>
        <v>0</v>
      </c>
      <c r="Q34" s="214">
        <f t="shared" si="9"/>
        <v>0</v>
      </c>
      <c r="R34" s="214">
        <f t="shared" si="10"/>
        <v>0</v>
      </c>
      <c r="S34" s="214">
        <f t="shared" si="5"/>
        <v>0</v>
      </c>
      <c r="T34" s="214">
        <f t="shared" si="6"/>
        <v>0</v>
      </c>
      <c r="U34" s="214">
        <f t="shared" si="11"/>
        <v>0</v>
      </c>
      <c r="V34" s="214">
        <f t="shared" si="12"/>
        <v>0</v>
      </c>
    </row>
    <row r="35" spans="1:22" ht="33.75" x14ac:dyDescent="0.2">
      <c r="A35" s="16">
        <f>+IF(OR(N35&gt;0,R35&gt;0,V35&gt;0),MAX(A$13:A34)+1,0)</f>
        <v>0</v>
      </c>
      <c r="B35" s="10" t="str">
        <f>+B34</f>
        <v>ЈАВНО ТУЖИЛАШТВО</v>
      </c>
      <c r="C35" s="14" t="s">
        <v>71</v>
      </c>
      <c r="D35" s="269"/>
      <c r="E35" s="216"/>
      <c r="F35" s="216"/>
      <c r="G35" s="12"/>
      <c r="H35" s="97">
        <f t="shared" si="14"/>
        <v>0</v>
      </c>
      <c r="I35" s="12"/>
      <c r="J35" s="440">
        <f t="shared" si="15"/>
        <v>38364.32</v>
      </c>
      <c r="K35" s="214">
        <f t="shared" si="2"/>
        <v>0</v>
      </c>
      <c r="L35" s="214">
        <f t="shared" si="7"/>
        <v>0</v>
      </c>
      <c r="M35" s="214">
        <f t="shared" si="13"/>
        <v>0</v>
      </c>
      <c r="N35" s="214">
        <f t="shared" si="8"/>
        <v>0</v>
      </c>
      <c r="O35" s="214">
        <f t="shared" si="3"/>
        <v>0</v>
      </c>
      <c r="P35" s="214">
        <f t="shared" si="4"/>
        <v>0</v>
      </c>
      <c r="Q35" s="214">
        <f t="shared" si="9"/>
        <v>0</v>
      </c>
      <c r="R35" s="214">
        <f t="shared" si="10"/>
        <v>0</v>
      </c>
      <c r="S35" s="214">
        <f t="shared" si="5"/>
        <v>0</v>
      </c>
      <c r="T35" s="214">
        <f t="shared" si="6"/>
        <v>0</v>
      </c>
      <c r="U35" s="214">
        <f t="shared" si="11"/>
        <v>0</v>
      </c>
      <c r="V35" s="214">
        <f t="shared" si="12"/>
        <v>0</v>
      </c>
    </row>
    <row r="36" spans="1:22" ht="13.5" customHeight="1" x14ac:dyDescent="0.2">
      <c r="A36" s="16">
        <f>+IF(OR(N36&gt;0,R36&gt;0,V36&gt;0),MAX(A$13:A35)+1,0)</f>
        <v>0</v>
      </c>
      <c r="B36" s="10" t="str">
        <f t="shared" ref="B36:B41" si="16">+B35</f>
        <v>ЈАВНО ТУЖИЛАШТВО</v>
      </c>
      <c r="C36" s="14" t="s">
        <v>72</v>
      </c>
      <c r="D36" s="270"/>
      <c r="E36" s="217"/>
      <c r="F36" s="217"/>
      <c r="G36" s="11"/>
      <c r="H36" s="97">
        <f t="shared" si="14"/>
        <v>0</v>
      </c>
      <c r="I36" s="12"/>
      <c r="J36" s="440">
        <f t="shared" si="15"/>
        <v>38364.32</v>
      </c>
      <c r="K36" s="214">
        <f t="shared" si="2"/>
        <v>0</v>
      </c>
      <c r="L36" s="214">
        <f t="shared" si="7"/>
        <v>0</v>
      </c>
      <c r="M36" s="214">
        <f t="shared" si="13"/>
        <v>0</v>
      </c>
      <c r="N36" s="214">
        <f t="shared" si="8"/>
        <v>0</v>
      </c>
      <c r="O36" s="214">
        <f t="shared" si="3"/>
        <v>0</v>
      </c>
      <c r="P36" s="214">
        <f t="shared" si="4"/>
        <v>0</v>
      </c>
      <c r="Q36" s="214">
        <f t="shared" si="9"/>
        <v>0</v>
      </c>
      <c r="R36" s="214">
        <f t="shared" si="10"/>
        <v>0</v>
      </c>
      <c r="S36" s="214">
        <f t="shared" si="5"/>
        <v>0</v>
      </c>
      <c r="T36" s="214">
        <f t="shared" si="6"/>
        <v>0</v>
      </c>
      <c r="U36" s="214">
        <f t="shared" si="11"/>
        <v>0</v>
      </c>
      <c r="V36" s="214">
        <f t="shared" si="12"/>
        <v>0</v>
      </c>
    </row>
    <row r="37" spans="1:22" ht="13.5" customHeight="1" x14ac:dyDescent="0.2">
      <c r="A37" s="16">
        <f>+IF(OR(N37&gt;0,R37&gt;0,V37&gt;0),MAX(A$13:A36)+1,0)</f>
        <v>0</v>
      </c>
      <c r="B37" s="10" t="str">
        <f t="shared" si="16"/>
        <v>ЈАВНО ТУЖИЛАШТВО</v>
      </c>
      <c r="C37" s="14" t="s">
        <v>73</v>
      </c>
      <c r="D37" s="270"/>
      <c r="E37" s="217"/>
      <c r="F37" s="217"/>
      <c r="G37" s="11"/>
      <c r="H37" s="97">
        <f t="shared" si="14"/>
        <v>0</v>
      </c>
      <c r="I37" s="12"/>
      <c r="J37" s="440">
        <f t="shared" si="15"/>
        <v>38364.32</v>
      </c>
      <c r="K37" s="214">
        <f t="shared" si="2"/>
        <v>0</v>
      </c>
      <c r="L37" s="214">
        <f t="shared" si="7"/>
        <v>0</v>
      </c>
      <c r="M37" s="214">
        <f t="shared" si="13"/>
        <v>0</v>
      </c>
      <c r="N37" s="214">
        <f t="shared" si="8"/>
        <v>0</v>
      </c>
      <c r="O37" s="214">
        <f t="shared" si="3"/>
        <v>0</v>
      </c>
      <c r="P37" s="214">
        <f t="shared" si="4"/>
        <v>0</v>
      </c>
      <c r="Q37" s="214">
        <f t="shared" si="9"/>
        <v>0</v>
      </c>
      <c r="R37" s="214">
        <f t="shared" si="10"/>
        <v>0</v>
      </c>
      <c r="S37" s="214">
        <f t="shared" si="5"/>
        <v>0</v>
      </c>
      <c r="T37" s="214">
        <f t="shared" si="6"/>
        <v>0</v>
      </c>
      <c r="U37" s="214">
        <f t="shared" si="11"/>
        <v>0</v>
      </c>
      <c r="V37" s="214">
        <f t="shared" si="12"/>
        <v>0</v>
      </c>
    </row>
    <row r="38" spans="1:22" x14ac:dyDescent="0.2">
      <c r="A38" s="16">
        <f>+IF(OR(N38&gt;0,R38&gt;0,V38&gt;0),MAX(A$13:A37)+1,0)</f>
        <v>0</v>
      </c>
      <c r="B38" s="10" t="str">
        <f t="shared" si="16"/>
        <v>ЈАВНО ТУЖИЛАШТВО</v>
      </c>
      <c r="C38" s="14" t="s">
        <v>74</v>
      </c>
      <c r="D38" s="270"/>
      <c r="E38" s="217"/>
      <c r="F38" s="217"/>
      <c r="G38" s="11"/>
      <c r="H38" s="97">
        <f t="shared" si="14"/>
        <v>0</v>
      </c>
      <c r="I38" s="12"/>
      <c r="J38" s="440">
        <f t="shared" si="15"/>
        <v>38364.32</v>
      </c>
      <c r="K38" s="214">
        <f t="shared" si="2"/>
        <v>0</v>
      </c>
      <c r="L38" s="214">
        <f t="shared" si="7"/>
        <v>0</v>
      </c>
      <c r="M38" s="214">
        <f t="shared" si="13"/>
        <v>0</v>
      </c>
      <c r="N38" s="214">
        <f t="shared" si="8"/>
        <v>0</v>
      </c>
      <c r="O38" s="214">
        <f t="shared" si="3"/>
        <v>0</v>
      </c>
      <c r="P38" s="214">
        <f t="shared" si="4"/>
        <v>0</v>
      </c>
      <c r="Q38" s="214">
        <f t="shared" si="9"/>
        <v>0</v>
      </c>
      <c r="R38" s="214">
        <f t="shared" si="10"/>
        <v>0</v>
      </c>
      <c r="S38" s="214">
        <f t="shared" si="5"/>
        <v>0</v>
      </c>
      <c r="T38" s="214">
        <f t="shared" si="6"/>
        <v>0</v>
      </c>
      <c r="U38" s="214">
        <f t="shared" si="11"/>
        <v>0</v>
      </c>
      <c r="V38" s="214">
        <f t="shared" si="12"/>
        <v>0</v>
      </c>
    </row>
    <row r="39" spans="1:22" ht="12.75" customHeight="1" x14ac:dyDescent="0.2">
      <c r="A39" s="16">
        <f>+IF(OR(N39&gt;0,R39&gt;0,V39&gt;0),MAX(A$13:A38)+1,0)</f>
        <v>0</v>
      </c>
      <c r="B39" s="10" t="str">
        <f t="shared" si="16"/>
        <v>ЈАВНО ТУЖИЛАШТВО</v>
      </c>
      <c r="C39" s="14" t="s">
        <v>75</v>
      </c>
      <c r="D39" s="269"/>
      <c r="E39" s="216"/>
      <c r="F39" s="216"/>
      <c r="G39" s="12"/>
      <c r="H39" s="97">
        <f t="shared" si="14"/>
        <v>0</v>
      </c>
      <c r="I39" s="12"/>
      <c r="J39" s="440">
        <f t="shared" si="15"/>
        <v>38364.32</v>
      </c>
      <c r="K39" s="214">
        <f t="shared" si="2"/>
        <v>0</v>
      </c>
      <c r="L39" s="214">
        <f t="shared" si="7"/>
        <v>0</v>
      </c>
      <c r="M39" s="214">
        <f t="shared" si="13"/>
        <v>0</v>
      </c>
      <c r="N39" s="214">
        <f t="shared" si="8"/>
        <v>0</v>
      </c>
      <c r="O39" s="214">
        <f t="shared" si="3"/>
        <v>0</v>
      </c>
      <c r="P39" s="214">
        <f t="shared" si="4"/>
        <v>0</v>
      </c>
      <c r="Q39" s="214">
        <f t="shared" si="9"/>
        <v>0</v>
      </c>
      <c r="R39" s="214">
        <f t="shared" si="10"/>
        <v>0</v>
      </c>
      <c r="S39" s="214">
        <f t="shared" si="5"/>
        <v>0</v>
      </c>
      <c r="T39" s="214">
        <f t="shared" si="6"/>
        <v>0</v>
      </c>
      <c r="U39" s="214">
        <f t="shared" si="11"/>
        <v>0</v>
      </c>
      <c r="V39" s="214">
        <f t="shared" si="12"/>
        <v>0</v>
      </c>
    </row>
    <row r="40" spans="1:22" ht="21" customHeight="1" x14ac:dyDescent="0.2">
      <c r="A40" s="16">
        <f>+IF(OR(N40&gt;0,R40&gt;0,V40&gt;0),MAX(A$13:A39)+1,0)</f>
        <v>0</v>
      </c>
      <c r="B40" s="10" t="str">
        <f t="shared" si="16"/>
        <v>ЈАВНО ТУЖИЛАШТВО</v>
      </c>
      <c r="C40" s="9" t="s">
        <v>76</v>
      </c>
      <c r="D40" s="269"/>
      <c r="E40" s="216"/>
      <c r="F40" s="216"/>
      <c r="G40" s="12"/>
      <c r="H40" s="97">
        <f t="shared" si="14"/>
        <v>0</v>
      </c>
      <c r="I40" s="12"/>
      <c r="J40" s="440">
        <f t="shared" si="15"/>
        <v>38364.32</v>
      </c>
      <c r="K40" s="214">
        <f t="shared" si="2"/>
        <v>0</v>
      </c>
      <c r="L40" s="214">
        <f t="shared" si="7"/>
        <v>0</v>
      </c>
      <c r="M40" s="214">
        <f t="shared" si="13"/>
        <v>0</v>
      </c>
      <c r="N40" s="214">
        <f t="shared" si="8"/>
        <v>0</v>
      </c>
      <c r="O40" s="214">
        <f t="shared" si="3"/>
        <v>0</v>
      </c>
      <c r="P40" s="214">
        <f t="shared" si="4"/>
        <v>0</v>
      </c>
      <c r="Q40" s="214">
        <f t="shared" si="9"/>
        <v>0</v>
      </c>
      <c r="R40" s="214">
        <f t="shared" si="10"/>
        <v>0</v>
      </c>
      <c r="S40" s="214">
        <f t="shared" si="5"/>
        <v>0</v>
      </c>
      <c r="T40" s="214">
        <f t="shared" si="6"/>
        <v>0</v>
      </c>
      <c r="U40" s="214">
        <f t="shared" si="11"/>
        <v>0</v>
      </c>
      <c r="V40" s="214">
        <f t="shared" si="12"/>
        <v>0</v>
      </c>
    </row>
    <row r="41" spans="1:22" ht="22.5" x14ac:dyDescent="0.2">
      <c r="A41" s="16">
        <f>+IF(OR(N41&gt;0,R41&gt;0,V41&gt;0),MAX(A$13:A40)+1,0)</f>
        <v>0</v>
      </c>
      <c r="B41" s="10" t="str">
        <f t="shared" si="16"/>
        <v>ЈАВНО ТУЖИЛАШТВО</v>
      </c>
      <c r="C41" s="14" t="s">
        <v>77</v>
      </c>
      <c r="D41" s="269"/>
      <c r="E41" s="216"/>
      <c r="F41" s="216"/>
      <c r="G41" s="12"/>
      <c r="H41" s="97">
        <f t="shared" si="14"/>
        <v>0</v>
      </c>
      <c r="I41" s="12"/>
      <c r="J41" s="440">
        <f t="shared" si="15"/>
        <v>38364.32</v>
      </c>
      <c r="K41" s="214">
        <f t="shared" si="2"/>
        <v>0</v>
      </c>
      <c r="L41" s="214">
        <f t="shared" si="7"/>
        <v>0</v>
      </c>
      <c r="M41" s="214">
        <f t="shared" si="13"/>
        <v>0</v>
      </c>
      <c r="N41" s="214">
        <f t="shared" si="8"/>
        <v>0</v>
      </c>
      <c r="O41" s="214">
        <f t="shared" si="3"/>
        <v>0</v>
      </c>
      <c r="P41" s="214">
        <f t="shared" si="4"/>
        <v>0</v>
      </c>
      <c r="Q41" s="214">
        <f t="shared" si="9"/>
        <v>0</v>
      </c>
      <c r="R41" s="214">
        <f t="shared" si="10"/>
        <v>0</v>
      </c>
      <c r="S41" s="214">
        <f t="shared" si="5"/>
        <v>0</v>
      </c>
      <c r="T41" s="214">
        <f t="shared" si="6"/>
        <v>0</v>
      </c>
      <c r="U41" s="214">
        <f t="shared" si="11"/>
        <v>0</v>
      </c>
      <c r="V41" s="214">
        <f t="shared" si="12"/>
        <v>0</v>
      </c>
    </row>
    <row r="42" spans="1:22" ht="12" thickBot="1" x14ac:dyDescent="0.25">
      <c r="C42" s="263" t="s">
        <v>78</v>
      </c>
      <c r="D42" s="271">
        <f>+SUM(D15:D41)</f>
        <v>0</v>
      </c>
      <c r="E42" s="271">
        <f t="shared" ref="E42:H42" si="17">+SUM(E15:E41)</f>
        <v>0</v>
      </c>
      <c r="F42" s="271">
        <f t="shared" si="17"/>
        <v>0</v>
      </c>
      <c r="G42" s="271">
        <f t="shared" si="17"/>
        <v>0</v>
      </c>
      <c r="H42" s="515">
        <f t="shared" si="17"/>
        <v>0</v>
      </c>
      <c r="I42" s="516"/>
      <c r="J42" s="439"/>
      <c r="K42" s="264">
        <f>SUM(K15:K41)</f>
        <v>0</v>
      </c>
      <c r="L42" s="265">
        <f>SUM(L15:L41)</f>
        <v>0</v>
      </c>
      <c r="M42" s="265">
        <f>SUM(M15:M41)</f>
        <v>0</v>
      </c>
      <c r="N42" s="265">
        <f>SUM(N15:N41)</f>
        <v>0</v>
      </c>
      <c r="O42" s="265">
        <f t="shared" ref="O42:V42" si="18">SUM(O15:O41)</f>
        <v>0</v>
      </c>
      <c r="P42" s="265">
        <f t="shared" si="18"/>
        <v>0</v>
      </c>
      <c r="Q42" s="265">
        <f t="shared" si="18"/>
        <v>0</v>
      </c>
      <c r="R42" s="265">
        <f t="shared" si="18"/>
        <v>0</v>
      </c>
      <c r="S42" s="265">
        <f t="shared" si="18"/>
        <v>0</v>
      </c>
      <c r="T42" s="265">
        <f t="shared" si="18"/>
        <v>0</v>
      </c>
      <c r="U42" s="265">
        <f t="shared" si="18"/>
        <v>0</v>
      </c>
      <c r="V42" s="265">
        <f t="shared" si="18"/>
        <v>0</v>
      </c>
    </row>
    <row r="43" spans="1:22" x14ac:dyDescent="0.2">
      <c r="M43" s="214"/>
      <c r="N43" s="214"/>
      <c r="O43" s="214"/>
      <c r="P43" s="214"/>
    </row>
    <row r="44" spans="1:22" x14ac:dyDescent="0.2">
      <c r="M44" s="214"/>
    </row>
    <row r="45" spans="1:22" x14ac:dyDescent="0.2">
      <c r="M45" s="214"/>
    </row>
    <row r="48" spans="1:22" ht="21" hidden="1" customHeight="1" x14ac:dyDescent="0.2">
      <c r="B48" s="10">
        <f>+COLUMN(B:B)</f>
        <v>2</v>
      </c>
      <c r="C48" s="10">
        <f>+COLUMN(C:C)</f>
        <v>3</v>
      </c>
      <c r="D48" s="10">
        <f t="shared" ref="D48:V48" si="19">+COLUMN(D:D)</f>
        <v>4</v>
      </c>
      <c r="E48" s="10">
        <f t="shared" si="19"/>
        <v>5</v>
      </c>
      <c r="F48" s="10">
        <f t="shared" si="19"/>
        <v>6</v>
      </c>
      <c r="G48" s="10">
        <f t="shared" si="19"/>
        <v>7</v>
      </c>
      <c r="H48" s="10">
        <f t="shared" si="19"/>
        <v>8</v>
      </c>
      <c r="I48" s="10">
        <f t="shared" si="19"/>
        <v>9</v>
      </c>
      <c r="J48" s="10">
        <f t="shared" si="19"/>
        <v>10</v>
      </c>
      <c r="K48" s="10">
        <f t="shared" si="19"/>
        <v>11</v>
      </c>
      <c r="L48" s="10">
        <f t="shared" si="19"/>
        <v>12</v>
      </c>
      <c r="M48" s="10">
        <f t="shared" si="19"/>
        <v>13</v>
      </c>
      <c r="N48" s="10">
        <f t="shared" si="19"/>
        <v>14</v>
      </c>
      <c r="O48" s="10">
        <f t="shared" si="19"/>
        <v>15</v>
      </c>
      <c r="P48" s="10">
        <f t="shared" si="19"/>
        <v>16</v>
      </c>
      <c r="Q48" s="10">
        <f t="shared" si="19"/>
        <v>17</v>
      </c>
      <c r="R48" s="10">
        <f t="shared" si="19"/>
        <v>18</v>
      </c>
      <c r="S48" s="10">
        <f t="shared" si="19"/>
        <v>19</v>
      </c>
      <c r="T48" s="10">
        <f t="shared" si="19"/>
        <v>20</v>
      </c>
      <c r="U48" s="10">
        <f t="shared" si="19"/>
        <v>21</v>
      </c>
      <c r="V48" s="10">
        <f t="shared" si="19"/>
        <v>22</v>
      </c>
    </row>
  </sheetData>
  <sheetProtection algorithmName="SHA-512" hashValue="i+yRgRjgri/eJKaX7DJiSgXfieipQjU/ggWLUwkTB+Fd31zj5BNuPMY59rJ2CVNEv2q4/0j7Qb/9jO71zM7s9w==" saltValue="nMBkrAQKlY+QSxamHe3/KA==" spinCount="100000" sheet="1" objects="1" scenarios="1"/>
  <mergeCells count="6">
    <mergeCell ref="O11:R11"/>
    <mergeCell ref="S11:V11"/>
    <mergeCell ref="K2:M2"/>
    <mergeCell ref="D11:G11"/>
    <mergeCell ref="I11:I12"/>
    <mergeCell ref="K11:N11"/>
  </mergeCells>
  <pageMargins left="0.11811023622047245" right="0.25" top="0.35433070866141736" bottom="0.35433070866141736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zoomScaleNormal="100" workbookViewId="0">
      <pane xSplit="5" ySplit="20" topLeftCell="F21" activePane="bottomRight" state="frozen"/>
      <selection pane="topRight" activeCell="F1" sqref="F1"/>
      <selection pane="bottomLeft" activeCell="A20" sqref="A20"/>
      <selection pane="bottomRight" activeCell="C11" sqref="C11"/>
    </sheetView>
  </sheetViews>
  <sheetFormatPr defaultColWidth="9.140625" defaultRowHeight="11.25" x14ac:dyDescent="0.2"/>
  <cols>
    <col min="1" max="1" width="3.85546875" style="16" customWidth="1"/>
    <col min="2" max="2" width="39.28515625" style="16" customWidth="1"/>
    <col min="3" max="3" width="18.42578125" style="16" customWidth="1"/>
    <col min="4" max="4" width="26.42578125" style="16" customWidth="1"/>
    <col min="5" max="5" width="15.42578125" style="16" customWidth="1"/>
    <col min="6" max="6" width="28" style="16" customWidth="1"/>
    <col min="7" max="16384" width="9.140625" style="16"/>
  </cols>
  <sheetData>
    <row r="1" spans="1:7" ht="18" x14ac:dyDescent="0.2">
      <c r="A1" s="81"/>
      <c r="B1" s="81"/>
      <c r="C1" s="81"/>
      <c r="D1" s="226" t="s">
        <v>349</v>
      </c>
      <c r="E1" s="226"/>
      <c r="F1" s="226"/>
      <c r="G1" s="226"/>
    </row>
    <row r="2" spans="1:7" ht="12.75" x14ac:dyDescent="0.2">
      <c r="A2" s="82" t="s">
        <v>0</v>
      </c>
      <c r="B2" s="82"/>
      <c r="C2" s="632" t="str">
        <f>+'1 -sredstva'!F2</f>
        <v/>
      </c>
      <c r="D2" s="632"/>
      <c r="E2" s="632"/>
    </row>
    <row r="3" spans="1:7" ht="12.75" x14ac:dyDescent="0.2">
      <c r="A3" s="83" t="s">
        <v>1</v>
      </c>
      <c r="B3" s="83"/>
      <c r="C3" s="632" t="str">
        <f>+'1 -sredstva'!F3</f>
        <v/>
      </c>
      <c r="D3" s="632"/>
      <c r="E3" s="632"/>
    </row>
    <row r="4" spans="1:7" ht="12.75" x14ac:dyDescent="0.2">
      <c r="A4" s="82" t="s">
        <v>14</v>
      </c>
      <c r="B4" s="83"/>
      <c r="C4" s="93">
        <f>'1 -sredstva'!$D$2</f>
        <v>0</v>
      </c>
      <c r="D4" s="94"/>
      <c r="E4" s="84"/>
    </row>
    <row r="5" spans="1:7" ht="12.75" x14ac:dyDescent="0.2">
      <c r="A5" s="83" t="s">
        <v>15</v>
      </c>
      <c r="B5" s="85"/>
      <c r="C5" s="409">
        <f>'1 -sredstva'!$D$3</f>
        <v>0</v>
      </c>
      <c r="D5" s="94"/>
      <c r="E5" s="84"/>
    </row>
    <row r="6" spans="1:7" ht="32.25" customHeight="1" x14ac:dyDescent="0.2">
      <c r="A6" s="81"/>
      <c r="B6" s="81"/>
      <c r="C6" s="81"/>
      <c r="D6" s="81"/>
      <c r="E6" s="81"/>
    </row>
    <row r="7" spans="1:7" ht="12.75" customHeight="1" x14ac:dyDescent="0.2">
      <c r="A7" s="631" t="s">
        <v>912</v>
      </c>
      <c r="B7" s="631"/>
      <c r="C7" s="631"/>
      <c r="D7" s="631"/>
      <c r="E7" s="86"/>
      <c r="F7" s="20"/>
    </row>
    <row r="8" spans="1:7" ht="22.5" customHeight="1" x14ac:dyDescent="0.2">
      <c r="A8" s="87"/>
      <c r="B8" s="88" t="s">
        <v>83</v>
      </c>
      <c r="C8" s="88" t="s">
        <v>84</v>
      </c>
      <c r="D8" s="88" t="s">
        <v>85</v>
      </c>
      <c r="E8" s="89"/>
      <c r="F8" s="21"/>
    </row>
    <row r="9" spans="1:7" s="23" customFormat="1" ht="10.5" x14ac:dyDescent="0.15">
      <c r="A9" s="90">
        <v>1</v>
      </c>
      <c r="B9" s="90">
        <v>2</v>
      </c>
      <c r="C9" s="90">
        <v>3</v>
      </c>
      <c r="D9" s="91">
        <v>4</v>
      </c>
      <c r="E9" s="92"/>
      <c r="F9" s="22"/>
    </row>
    <row r="10" spans="1:7" s="27" customFormat="1" x14ac:dyDescent="0.2">
      <c r="A10" s="24" t="s">
        <v>86</v>
      </c>
      <c r="B10" s="25" t="s">
        <v>87</v>
      </c>
      <c r="C10" s="327"/>
      <c r="D10" s="327"/>
      <c r="E10" s="26"/>
      <c r="F10" s="26"/>
    </row>
    <row r="11" spans="1:7" x14ac:dyDescent="0.2">
      <c r="A11" s="28"/>
      <c r="B11" s="28" t="s">
        <v>88</v>
      </c>
      <c r="C11" s="180"/>
      <c r="D11" s="180"/>
      <c r="E11" s="29"/>
      <c r="F11" s="29"/>
    </row>
    <row r="12" spans="1:7" x14ac:dyDescent="0.2">
      <c r="A12" s="28"/>
      <c r="B12" s="28" t="s">
        <v>89</v>
      </c>
      <c r="C12" s="180"/>
      <c r="D12" s="180"/>
      <c r="E12" s="29"/>
      <c r="F12" s="29"/>
    </row>
    <row r="13" spans="1:7" x14ac:dyDescent="0.2">
      <c r="A13" s="28"/>
      <c r="B13" s="28" t="s">
        <v>90</v>
      </c>
      <c r="C13" s="180"/>
      <c r="D13" s="180"/>
      <c r="E13" s="29"/>
      <c r="F13" s="29"/>
    </row>
    <row r="14" spans="1:7" x14ac:dyDescent="0.2">
      <c r="A14" s="500"/>
      <c r="B14" s="28" t="s">
        <v>532</v>
      </c>
      <c r="C14" s="501"/>
      <c r="D14" s="501"/>
      <c r="E14" s="29"/>
      <c r="F14" s="29"/>
    </row>
    <row r="15" spans="1:7" x14ac:dyDescent="0.2">
      <c r="A15" s="28"/>
      <c r="B15" s="28" t="s">
        <v>91</v>
      </c>
      <c r="C15" s="180"/>
      <c r="D15" s="180"/>
      <c r="E15" s="29"/>
      <c r="F15" s="29"/>
    </row>
    <row r="16" spans="1:7" x14ac:dyDescent="0.2">
      <c r="A16" s="28"/>
      <c r="B16" s="329" t="s">
        <v>92</v>
      </c>
      <c r="C16" s="328">
        <f>SUM(C11:C15)</f>
        <v>0</v>
      </c>
      <c r="D16" s="328">
        <f>SUM(D11:D15)</f>
        <v>0</v>
      </c>
      <c r="E16" s="29"/>
      <c r="F16" s="29"/>
    </row>
    <row r="17" spans="1:6" x14ac:dyDescent="0.2">
      <c r="A17" s="28"/>
      <c r="B17" s="28"/>
      <c r="C17" s="180"/>
      <c r="D17" s="180"/>
      <c r="E17" s="29"/>
      <c r="F17" s="29"/>
    </row>
    <row r="18" spans="1:6" x14ac:dyDescent="0.2">
      <c r="A18" s="30" t="s">
        <v>93</v>
      </c>
      <c r="B18" s="329" t="s">
        <v>502</v>
      </c>
      <c r="C18" s="328">
        <f>C19</f>
        <v>0</v>
      </c>
      <c r="D18" s="328">
        <f>D19</f>
        <v>0</v>
      </c>
      <c r="E18" s="29"/>
      <c r="F18" s="29"/>
    </row>
    <row r="19" spans="1:6" x14ac:dyDescent="0.2">
      <c r="A19" s="28"/>
      <c r="B19" s="449" t="s">
        <v>94</v>
      </c>
      <c r="C19" s="180"/>
      <c r="D19" s="180"/>
    </row>
    <row r="20" spans="1:6" x14ac:dyDescent="0.2">
      <c r="A20" s="28"/>
      <c r="B20" s="329" t="s">
        <v>95</v>
      </c>
      <c r="C20" s="328">
        <f>SUM(C16,C18)</f>
        <v>0</v>
      </c>
      <c r="D20" s="328">
        <f>SUM(D16,D18)</f>
        <v>0</v>
      </c>
    </row>
  </sheetData>
  <sheetProtection algorithmName="SHA-512" hashValue="nKWioEIEqGtY9EP47KHnWRAE2cJuuZU+Tl/UMMA+JyolWkI1wrMLQdzF1ydFmePv3xDUgE1CUwhX6cQ2I/xQcA==" saltValue="SEz67Vk8CVC3pEk5u0WaFw==" spinCount="100000" sheet="1" objects="1" scenarios="1"/>
  <mergeCells count="3">
    <mergeCell ref="A7:D7"/>
    <mergeCell ref="C2:E2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62"/>
  <sheetViews>
    <sheetView zoomScaleNormal="100" zoomScaleSheetLayoutView="80" workbookViewId="0">
      <selection activeCell="C12" sqref="C12"/>
    </sheetView>
  </sheetViews>
  <sheetFormatPr defaultColWidth="9.140625" defaultRowHeight="15" x14ac:dyDescent="0.25"/>
  <cols>
    <col min="1" max="1" width="4.42578125" style="298" customWidth="1"/>
    <col min="2" max="2" width="13.42578125" style="298" customWidth="1"/>
    <col min="3" max="3" width="15.85546875" style="298" customWidth="1"/>
    <col min="4" max="4" width="15" style="298" customWidth="1"/>
    <col min="5" max="5" width="16" style="298" customWidth="1"/>
    <col min="6" max="6" width="11.7109375" style="298" customWidth="1"/>
    <col min="7" max="7" width="12.85546875" style="298" customWidth="1"/>
    <col min="8" max="8" width="11.7109375" style="298" customWidth="1"/>
    <col min="9" max="9" width="28.42578125" style="298" customWidth="1"/>
    <col min="10" max="10" width="5.140625" style="298" customWidth="1"/>
    <col min="11" max="11" width="11.7109375" style="298" bestFit="1" customWidth="1"/>
    <col min="12" max="12" width="15.42578125" style="298" customWidth="1"/>
    <col min="13" max="13" width="16.7109375" style="298" customWidth="1"/>
    <col min="14" max="14" width="15.28515625" style="298" customWidth="1"/>
    <col min="15" max="15" width="12" style="298" bestFit="1" customWidth="1"/>
    <col min="16" max="17" width="12" style="298" customWidth="1"/>
    <col min="18" max="18" width="28.7109375" style="298" customWidth="1"/>
    <col min="19" max="16384" width="9.140625" style="298"/>
  </cols>
  <sheetData>
    <row r="1" spans="2:18" ht="18.75" x14ac:dyDescent="0.3">
      <c r="I1" s="299" t="s">
        <v>460</v>
      </c>
    </row>
    <row r="2" spans="2:18" x14ac:dyDescent="0.25">
      <c r="B2" s="642" t="s">
        <v>0</v>
      </c>
      <c r="C2" s="410" t="str">
        <f>+'1 -sredstva'!F2</f>
        <v/>
      </c>
      <c r="D2" s="410"/>
      <c r="E2" s="410"/>
      <c r="F2" s="410"/>
      <c r="G2" s="410"/>
      <c r="H2" s="411"/>
      <c r="I2" s="410"/>
    </row>
    <row r="3" spans="2:18" x14ac:dyDescent="0.25">
      <c r="B3" s="643" t="s">
        <v>918</v>
      </c>
      <c r="C3" s="410" t="str">
        <f>+'1 -sredstva'!F3</f>
        <v/>
      </c>
      <c r="D3" s="410"/>
      <c r="E3" s="410"/>
      <c r="F3" s="410"/>
      <c r="G3" s="410"/>
      <c r="H3" s="411"/>
      <c r="I3" s="410"/>
    </row>
    <row r="4" spans="2:18" x14ac:dyDescent="0.25">
      <c r="B4" s="642" t="s">
        <v>14</v>
      </c>
      <c r="C4" s="93">
        <f>'1 -sredstva'!$D$2</f>
        <v>0</v>
      </c>
      <c r="D4" s="94"/>
      <c r="E4" s="84"/>
      <c r="F4" s="81"/>
      <c r="G4" s="81"/>
      <c r="H4" s="399"/>
      <c r="I4" s="81"/>
    </row>
    <row r="5" spans="2:18" x14ac:dyDescent="0.25">
      <c r="B5" s="643" t="s">
        <v>15</v>
      </c>
      <c r="C5" s="409">
        <f>'1 -sredstva'!$D$3</f>
        <v>0</v>
      </c>
      <c r="D5" s="94"/>
      <c r="E5" s="84"/>
      <c r="F5" s="81"/>
      <c r="G5" s="81"/>
      <c r="H5" s="399"/>
      <c r="I5" s="81"/>
      <c r="J5" s="300"/>
      <c r="K5" s="487"/>
      <c r="L5" s="300"/>
    </row>
    <row r="6" spans="2:18" x14ac:dyDescent="0.25">
      <c r="B6" s="644"/>
      <c r="C6" s="645"/>
      <c r="D6" s="645"/>
      <c r="E6" s="646"/>
      <c r="F6" s="646"/>
      <c r="G6" s="646"/>
      <c r="H6" s="646"/>
      <c r="I6" s="646"/>
      <c r="J6" s="300"/>
      <c r="K6" s="300"/>
      <c r="L6" s="300"/>
      <c r="M6" s="300"/>
    </row>
    <row r="7" spans="2:18" x14ac:dyDescent="0.25">
      <c r="B7" s="634" t="s">
        <v>873</v>
      </c>
      <c r="C7" s="634"/>
      <c r="D7" s="634"/>
      <c r="E7" s="634"/>
      <c r="F7" s="634"/>
      <c r="G7" s="634"/>
      <c r="H7" s="634"/>
      <c r="I7" s="634"/>
      <c r="J7" s="300"/>
      <c r="K7" s="634" t="s">
        <v>872</v>
      </c>
      <c r="L7" s="634"/>
      <c r="M7" s="634"/>
      <c r="N7" s="634"/>
      <c r="O7" s="634"/>
      <c r="P7" s="634"/>
      <c r="Q7" s="634"/>
      <c r="R7" s="634"/>
    </row>
    <row r="8" spans="2:18" x14ac:dyDescent="0.25">
      <c r="B8" s="442" t="s">
        <v>913</v>
      </c>
    </row>
    <row r="9" spans="2:18" ht="15.75" thickBot="1" x14ac:dyDescent="0.3"/>
    <row r="10" spans="2:18" ht="25.5" customHeight="1" thickTop="1" thickBot="1" x14ac:dyDescent="0.3">
      <c r="B10" s="635" t="s">
        <v>461</v>
      </c>
      <c r="C10" s="637" t="s">
        <v>462</v>
      </c>
      <c r="D10" s="638"/>
      <c r="E10" s="638"/>
      <c r="F10" s="638"/>
      <c r="G10" s="638"/>
      <c r="H10" s="638"/>
      <c r="I10" s="639"/>
      <c r="K10" s="635" t="s">
        <v>461</v>
      </c>
      <c r="L10" s="637" t="s">
        <v>462</v>
      </c>
      <c r="M10" s="638"/>
      <c r="N10" s="638"/>
      <c r="O10" s="638"/>
      <c r="P10" s="638"/>
      <c r="Q10" s="638"/>
      <c r="R10" s="639"/>
    </row>
    <row r="11" spans="2:18" ht="31.5" customHeight="1" thickTop="1" thickBot="1" x14ac:dyDescent="0.3">
      <c r="B11" s="636"/>
      <c r="C11" s="301">
        <v>411</v>
      </c>
      <c r="D11" s="302">
        <v>412</v>
      </c>
      <c r="E11" s="303" t="s">
        <v>463</v>
      </c>
      <c r="F11" s="484" t="s">
        <v>464</v>
      </c>
      <c r="G11" s="481" t="s">
        <v>512</v>
      </c>
      <c r="H11" s="477" t="s">
        <v>513</v>
      </c>
      <c r="I11" s="304" t="s">
        <v>465</v>
      </c>
      <c r="K11" s="636"/>
      <c r="L11" s="301">
        <v>411</v>
      </c>
      <c r="M11" s="302">
        <v>412</v>
      </c>
      <c r="N11" s="318" t="s">
        <v>463</v>
      </c>
      <c r="O11" s="484" t="s">
        <v>464</v>
      </c>
      <c r="P11" s="481" t="s">
        <v>512</v>
      </c>
      <c r="Q11" s="477" t="s">
        <v>513</v>
      </c>
      <c r="R11" s="304" t="s">
        <v>465</v>
      </c>
    </row>
    <row r="12" spans="2:18" ht="15.75" thickTop="1" x14ac:dyDescent="0.25">
      <c r="B12" s="305" t="s">
        <v>466</v>
      </c>
      <c r="C12" s="412"/>
      <c r="D12" s="413"/>
      <c r="E12" s="306">
        <f>SUM($C12:$D12)</f>
        <v>0</v>
      </c>
      <c r="F12" s="485">
        <f>+G12+H12</f>
        <v>0</v>
      </c>
      <c r="G12" s="418"/>
      <c r="H12" s="478"/>
      <c r="I12" s="419"/>
      <c r="K12" s="305" t="s">
        <v>466</v>
      </c>
      <c r="L12" s="412"/>
      <c r="M12" s="413"/>
      <c r="N12" s="443">
        <f>SUM(L12:M12)</f>
        <v>0</v>
      </c>
      <c r="O12" s="485">
        <f>+P12+Q12</f>
        <v>0</v>
      </c>
      <c r="P12" s="418"/>
      <c r="Q12" s="478"/>
      <c r="R12" s="419"/>
    </row>
    <row r="13" spans="2:18" x14ac:dyDescent="0.25">
      <c r="B13" s="307" t="s">
        <v>467</v>
      </c>
      <c r="C13" s="414"/>
      <c r="D13" s="415"/>
      <c r="E13" s="308">
        <f>SUM($C13:$D13)</f>
        <v>0</v>
      </c>
      <c r="F13" s="485">
        <f t="shared" ref="F13:F23" si="0">+G13+H13</f>
        <v>0</v>
      </c>
      <c r="G13" s="482"/>
      <c r="H13" s="479"/>
      <c r="I13" s="420"/>
      <c r="K13" s="307" t="s">
        <v>467</v>
      </c>
      <c r="L13" s="414"/>
      <c r="M13" s="415"/>
      <c r="N13" s="430">
        <f t="shared" ref="N13:N24" si="1">SUM(L13:M13)</f>
        <v>0</v>
      </c>
      <c r="O13" s="485">
        <f t="shared" ref="O13:O23" si="2">+P13+Q13</f>
        <v>0</v>
      </c>
      <c r="P13" s="482"/>
      <c r="Q13" s="479"/>
      <c r="R13" s="420"/>
    </row>
    <row r="14" spans="2:18" x14ac:dyDescent="0.25">
      <c r="B14" s="307" t="s">
        <v>468</v>
      </c>
      <c r="C14" s="414"/>
      <c r="D14" s="415"/>
      <c r="E14" s="308">
        <f t="shared" ref="E14:E23" si="3">SUM($C14:$D14)</f>
        <v>0</v>
      </c>
      <c r="F14" s="485">
        <f t="shared" si="0"/>
        <v>0</v>
      </c>
      <c r="G14" s="482"/>
      <c r="H14" s="479"/>
      <c r="I14" s="444"/>
      <c r="K14" s="307" t="s">
        <v>468</v>
      </c>
      <c r="L14" s="414"/>
      <c r="M14" s="415"/>
      <c r="N14" s="430">
        <f t="shared" si="1"/>
        <v>0</v>
      </c>
      <c r="O14" s="485">
        <f t="shared" si="2"/>
        <v>0</v>
      </c>
      <c r="P14" s="482"/>
      <c r="Q14" s="479"/>
      <c r="R14" s="420"/>
    </row>
    <row r="15" spans="2:18" x14ac:dyDescent="0.25">
      <c r="B15" s="307" t="s">
        <v>469</v>
      </c>
      <c r="C15" s="414"/>
      <c r="D15" s="415"/>
      <c r="E15" s="308">
        <f t="shared" si="3"/>
        <v>0</v>
      </c>
      <c r="F15" s="485">
        <f t="shared" si="0"/>
        <v>0</v>
      </c>
      <c r="G15" s="482"/>
      <c r="H15" s="479"/>
      <c r="I15" s="420"/>
      <c r="K15" s="307" t="s">
        <v>469</v>
      </c>
      <c r="L15" s="414"/>
      <c r="M15" s="415"/>
      <c r="N15" s="430">
        <f t="shared" si="1"/>
        <v>0</v>
      </c>
      <c r="O15" s="485">
        <f t="shared" si="2"/>
        <v>0</v>
      </c>
      <c r="P15" s="482"/>
      <c r="Q15" s="479"/>
      <c r="R15" s="420"/>
    </row>
    <row r="16" spans="2:18" x14ac:dyDescent="0.25">
      <c r="B16" s="307" t="s">
        <v>470</v>
      </c>
      <c r="C16" s="414"/>
      <c r="D16" s="415"/>
      <c r="E16" s="308">
        <f t="shared" si="3"/>
        <v>0</v>
      </c>
      <c r="F16" s="485">
        <f t="shared" si="0"/>
        <v>0</v>
      </c>
      <c r="G16" s="482"/>
      <c r="H16" s="479"/>
      <c r="I16" s="420"/>
      <c r="K16" s="307" t="s">
        <v>470</v>
      </c>
      <c r="L16" s="414"/>
      <c r="M16" s="415"/>
      <c r="N16" s="430">
        <f t="shared" si="1"/>
        <v>0</v>
      </c>
      <c r="O16" s="485">
        <f t="shared" si="2"/>
        <v>0</v>
      </c>
      <c r="P16" s="482"/>
      <c r="Q16" s="479"/>
      <c r="R16" s="420"/>
    </row>
    <row r="17" spans="2:18" x14ac:dyDescent="0.25">
      <c r="B17" s="307" t="s">
        <v>471</v>
      </c>
      <c r="C17" s="414"/>
      <c r="D17" s="415"/>
      <c r="E17" s="308">
        <f t="shared" si="3"/>
        <v>0</v>
      </c>
      <c r="F17" s="485">
        <f t="shared" si="0"/>
        <v>0</v>
      </c>
      <c r="G17" s="482"/>
      <c r="H17" s="479"/>
      <c r="I17" s="420"/>
      <c r="K17" s="307" t="s">
        <v>471</v>
      </c>
      <c r="L17" s="414"/>
      <c r="M17" s="415"/>
      <c r="N17" s="430">
        <f t="shared" si="1"/>
        <v>0</v>
      </c>
      <c r="O17" s="485">
        <f t="shared" si="2"/>
        <v>0</v>
      </c>
      <c r="P17" s="482"/>
      <c r="Q17" s="479"/>
      <c r="R17" s="420"/>
    </row>
    <row r="18" spans="2:18" x14ac:dyDescent="0.25">
      <c r="B18" s="307" t="s">
        <v>472</v>
      </c>
      <c r="C18" s="414"/>
      <c r="D18" s="415"/>
      <c r="E18" s="308">
        <f t="shared" si="3"/>
        <v>0</v>
      </c>
      <c r="F18" s="485">
        <f t="shared" si="0"/>
        <v>0</v>
      </c>
      <c r="G18" s="482"/>
      <c r="H18" s="479"/>
      <c r="I18" s="420"/>
      <c r="K18" s="307" t="s">
        <v>472</v>
      </c>
      <c r="L18" s="414"/>
      <c r="M18" s="415"/>
      <c r="N18" s="430">
        <f t="shared" si="1"/>
        <v>0</v>
      </c>
      <c r="O18" s="485">
        <f t="shared" si="2"/>
        <v>0</v>
      </c>
      <c r="P18" s="482"/>
      <c r="Q18" s="479"/>
      <c r="R18" s="420"/>
    </row>
    <row r="19" spans="2:18" x14ac:dyDescent="0.25">
      <c r="B19" s="307" t="s">
        <v>473</v>
      </c>
      <c r="C19" s="414"/>
      <c r="D19" s="415"/>
      <c r="E19" s="308">
        <f t="shared" si="3"/>
        <v>0</v>
      </c>
      <c r="F19" s="485">
        <f t="shared" si="0"/>
        <v>0</v>
      </c>
      <c r="G19" s="482"/>
      <c r="H19" s="479"/>
      <c r="I19" s="420"/>
      <c r="K19" s="307" t="s">
        <v>473</v>
      </c>
      <c r="L19" s="414"/>
      <c r="M19" s="415"/>
      <c r="N19" s="430">
        <f t="shared" si="1"/>
        <v>0</v>
      </c>
      <c r="O19" s="485">
        <f t="shared" si="2"/>
        <v>0</v>
      </c>
      <c r="P19" s="482"/>
      <c r="Q19" s="479"/>
      <c r="R19" s="420"/>
    </row>
    <row r="20" spans="2:18" x14ac:dyDescent="0.25">
      <c r="B20" s="307" t="s">
        <v>474</v>
      </c>
      <c r="C20" s="414"/>
      <c r="D20" s="415"/>
      <c r="E20" s="308">
        <f t="shared" si="3"/>
        <v>0</v>
      </c>
      <c r="F20" s="485">
        <f t="shared" si="0"/>
        <v>0</v>
      </c>
      <c r="G20" s="482"/>
      <c r="H20" s="479"/>
      <c r="I20" s="420"/>
      <c r="K20" s="307" t="s">
        <v>474</v>
      </c>
      <c r="L20" s="414"/>
      <c r="M20" s="415"/>
      <c r="N20" s="430">
        <f t="shared" si="1"/>
        <v>0</v>
      </c>
      <c r="O20" s="485">
        <f t="shared" si="2"/>
        <v>0</v>
      </c>
      <c r="P20" s="482"/>
      <c r="Q20" s="479"/>
      <c r="R20" s="420"/>
    </row>
    <row r="21" spans="2:18" x14ac:dyDescent="0.25">
      <c r="B21" s="307" t="s">
        <v>475</v>
      </c>
      <c r="C21" s="414"/>
      <c r="D21" s="415"/>
      <c r="E21" s="308">
        <f t="shared" si="3"/>
        <v>0</v>
      </c>
      <c r="F21" s="485">
        <f t="shared" si="0"/>
        <v>0</v>
      </c>
      <c r="G21" s="482"/>
      <c r="H21" s="479"/>
      <c r="I21" s="420"/>
      <c r="K21" s="307" t="s">
        <v>475</v>
      </c>
      <c r="L21" s="414"/>
      <c r="M21" s="415"/>
      <c r="N21" s="430">
        <f t="shared" si="1"/>
        <v>0</v>
      </c>
      <c r="O21" s="485">
        <f t="shared" si="2"/>
        <v>0</v>
      </c>
      <c r="P21" s="482"/>
      <c r="Q21" s="479"/>
      <c r="R21" s="420"/>
    </row>
    <row r="22" spans="2:18" x14ac:dyDescent="0.25">
      <c r="B22" s="307" t="s">
        <v>476</v>
      </c>
      <c r="C22" s="414"/>
      <c r="D22" s="415"/>
      <c r="E22" s="308">
        <f t="shared" si="3"/>
        <v>0</v>
      </c>
      <c r="F22" s="485">
        <f t="shared" si="0"/>
        <v>0</v>
      </c>
      <c r="G22" s="482"/>
      <c r="H22" s="479"/>
      <c r="I22" s="420"/>
      <c r="K22" s="307" t="s">
        <v>476</v>
      </c>
      <c r="L22" s="414"/>
      <c r="M22" s="415"/>
      <c r="N22" s="430">
        <f t="shared" si="1"/>
        <v>0</v>
      </c>
      <c r="O22" s="485">
        <f t="shared" si="2"/>
        <v>0</v>
      </c>
      <c r="P22" s="482"/>
      <c r="Q22" s="479"/>
      <c r="R22" s="420"/>
    </row>
    <row r="23" spans="2:18" ht="15.75" thickBot="1" x14ac:dyDescent="0.3">
      <c r="B23" s="309" t="s">
        <v>477</v>
      </c>
      <c r="C23" s="416"/>
      <c r="D23" s="417"/>
      <c r="E23" s="310">
        <f t="shared" si="3"/>
        <v>0</v>
      </c>
      <c r="F23" s="486">
        <f t="shared" si="0"/>
        <v>0</v>
      </c>
      <c r="G23" s="483"/>
      <c r="H23" s="480"/>
      <c r="I23" s="421"/>
      <c r="K23" s="309" t="s">
        <v>477</v>
      </c>
      <c r="L23" s="416"/>
      <c r="M23" s="417"/>
      <c r="N23" s="430">
        <f t="shared" si="1"/>
        <v>0</v>
      </c>
      <c r="O23" s="486">
        <f t="shared" si="2"/>
        <v>0</v>
      </c>
      <c r="P23" s="483"/>
      <c r="Q23" s="480"/>
      <c r="R23" s="421"/>
    </row>
    <row r="24" spans="2:18" ht="16.5" thickTop="1" thickBot="1" x14ac:dyDescent="0.3">
      <c r="B24" s="311" t="s">
        <v>478</v>
      </c>
      <c r="C24" s="312">
        <f>SUM(C$12:C$23)</f>
        <v>0</v>
      </c>
      <c r="D24" s="313">
        <f>SUM(D$12:D$23)</f>
        <v>0</v>
      </c>
      <c r="E24" s="314">
        <f>SUM(E$12:E$23)</f>
        <v>0</v>
      </c>
      <c r="F24" s="429"/>
      <c r="G24" s="429"/>
      <c r="H24" s="429"/>
      <c r="I24" s="315"/>
      <c r="K24" s="311" t="s">
        <v>478</v>
      </c>
      <c r="L24" s="314">
        <f>SUM(L$12:L$23)</f>
        <v>0</v>
      </c>
      <c r="M24" s="314">
        <f>SUM(M$12:M$23)</f>
        <v>0</v>
      </c>
      <c r="N24" s="314">
        <f t="shared" si="1"/>
        <v>0</v>
      </c>
      <c r="O24" s="429"/>
      <c r="P24" s="429"/>
      <c r="Q24" s="429"/>
      <c r="R24" s="315"/>
    </row>
    <row r="25" spans="2:18" ht="16.5" thickTop="1" thickBot="1" x14ac:dyDescent="0.3"/>
    <row r="26" spans="2:18" ht="29.25" customHeight="1" thickTop="1" thickBot="1" x14ac:dyDescent="0.3">
      <c r="B26" s="640" t="s">
        <v>461</v>
      </c>
      <c r="C26" s="637" t="s">
        <v>479</v>
      </c>
      <c r="D26" s="638"/>
      <c r="E26" s="638"/>
      <c r="F26" s="638"/>
      <c r="G26" s="638"/>
      <c r="H26" s="638"/>
      <c r="I26" s="639"/>
      <c r="K26" s="640" t="s">
        <v>461</v>
      </c>
      <c r="L26" s="637" t="s">
        <v>479</v>
      </c>
      <c r="M26" s="638"/>
      <c r="N26" s="638"/>
      <c r="O26" s="638"/>
      <c r="P26" s="638"/>
      <c r="Q26" s="638"/>
      <c r="R26" s="639"/>
    </row>
    <row r="27" spans="2:18" ht="30.75" customHeight="1" thickTop="1" thickBot="1" x14ac:dyDescent="0.3">
      <c r="B27" s="641"/>
      <c r="C27" s="316">
        <v>411</v>
      </c>
      <c r="D27" s="317">
        <v>412</v>
      </c>
      <c r="E27" s="318" t="s">
        <v>463</v>
      </c>
      <c r="F27" s="484" t="s">
        <v>464</v>
      </c>
      <c r="G27" s="481" t="s">
        <v>512</v>
      </c>
      <c r="H27" s="477" t="s">
        <v>513</v>
      </c>
      <c r="I27" s="304" t="s">
        <v>465</v>
      </c>
      <c r="K27" s="641"/>
      <c r="L27" s="316">
        <v>411</v>
      </c>
      <c r="M27" s="317">
        <v>412</v>
      </c>
      <c r="N27" s="318" t="s">
        <v>463</v>
      </c>
      <c r="O27" s="484" t="s">
        <v>464</v>
      </c>
      <c r="P27" s="481" t="s">
        <v>512</v>
      </c>
      <c r="Q27" s="477" t="s">
        <v>513</v>
      </c>
      <c r="R27" s="304" t="s">
        <v>465</v>
      </c>
    </row>
    <row r="28" spans="2:18" ht="15.75" thickTop="1" x14ac:dyDescent="0.25">
      <c r="B28" s="319" t="s">
        <v>466</v>
      </c>
      <c r="C28" s="422"/>
      <c r="D28" s="423"/>
      <c r="E28" s="320">
        <f>SUM($C28:$D28)</f>
        <v>0</v>
      </c>
      <c r="F28" s="485">
        <f>+G28+H28</f>
        <v>0</v>
      </c>
      <c r="G28" s="418"/>
      <c r="H28" s="478"/>
      <c r="I28" s="419"/>
      <c r="K28" s="319" t="s">
        <v>466</v>
      </c>
      <c r="L28" s="422"/>
      <c r="M28" s="423"/>
      <c r="N28" s="430">
        <f>SUM(L28:M28)</f>
        <v>0</v>
      </c>
      <c r="O28" s="485">
        <f>+P28+Q28</f>
        <v>0</v>
      </c>
      <c r="P28" s="418"/>
      <c r="Q28" s="478"/>
      <c r="R28" s="419"/>
    </row>
    <row r="29" spans="2:18" x14ac:dyDescent="0.25">
      <c r="B29" s="321" t="s">
        <v>467</v>
      </c>
      <c r="C29" s="424"/>
      <c r="D29" s="415"/>
      <c r="E29" s="308">
        <f t="shared" ref="E29:E39" si="4">SUM($C29:$D29)</f>
        <v>0</v>
      </c>
      <c r="F29" s="485">
        <f t="shared" ref="F29:F39" si="5">+G29+H29</f>
        <v>0</v>
      </c>
      <c r="G29" s="482"/>
      <c r="H29" s="479"/>
      <c r="I29" s="420"/>
      <c r="K29" s="321" t="s">
        <v>467</v>
      </c>
      <c r="L29" s="424"/>
      <c r="M29" s="415"/>
      <c r="N29" s="430">
        <f t="shared" ref="N29:N39" si="6">SUM(L29:M29)</f>
        <v>0</v>
      </c>
      <c r="O29" s="485">
        <f t="shared" ref="O29:O39" si="7">+P29+Q29</f>
        <v>0</v>
      </c>
      <c r="P29" s="482"/>
      <c r="Q29" s="479"/>
      <c r="R29" s="420"/>
    </row>
    <row r="30" spans="2:18" x14ac:dyDescent="0.25">
      <c r="B30" s="321" t="s">
        <v>468</v>
      </c>
      <c r="C30" s="424"/>
      <c r="D30" s="415"/>
      <c r="E30" s="308">
        <f t="shared" si="4"/>
        <v>0</v>
      </c>
      <c r="F30" s="485">
        <f t="shared" si="5"/>
        <v>0</v>
      </c>
      <c r="G30" s="482"/>
      <c r="H30" s="479"/>
      <c r="I30" s="420"/>
      <c r="K30" s="321" t="s">
        <v>468</v>
      </c>
      <c r="L30" s="424"/>
      <c r="M30" s="415"/>
      <c r="N30" s="430">
        <f t="shared" si="6"/>
        <v>0</v>
      </c>
      <c r="O30" s="485">
        <f t="shared" si="7"/>
        <v>0</v>
      </c>
      <c r="P30" s="482"/>
      <c r="Q30" s="479"/>
      <c r="R30" s="420"/>
    </row>
    <row r="31" spans="2:18" x14ac:dyDescent="0.25">
      <c r="B31" s="321" t="s">
        <v>469</v>
      </c>
      <c r="C31" s="424"/>
      <c r="D31" s="415"/>
      <c r="E31" s="308">
        <f t="shared" si="4"/>
        <v>0</v>
      </c>
      <c r="F31" s="485">
        <f t="shared" si="5"/>
        <v>0</v>
      </c>
      <c r="G31" s="482"/>
      <c r="H31" s="479"/>
      <c r="I31" s="420"/>
      <c r="K31" s="321" t="s">
        <v>469</v>
      </c>
      <c r="L31" s="424"/>
      <c r="M31" s="415"/>
      <c r="N31" s="430">
        <f t="shared" si="6"/>
        <v>0</v>
      </c>
      <c r="O31" s="485">
        <f t="shared" si="7"/>
        <v>0</v>
      </c>
      <c r="P31" s="482"/>
      <c r="Q31" s="479"/>
      <c r="R31" s="420"/>
    </row>
    <row r="32" spans="2:18" x14ac:dyDescent="0.25">
      <c r="B32" s="321" t="s">
        <v>470</v>
      </c>
      <c r="C32" s="424"/>
      <c r="D32" s="415"/>
      <c r="E32" s="308">
        <f t="shared" si="4"/>
        <v>0</v>
      </c>
      <c r="F32" s="485">
        <f t="shared" si="5"/>
        <v>0</v>
      </c>
      <c r="G32" s="482"/>
      <c r="H32" s="479"/>
      <c r="I32" s="420"/>
      <c r="K32" s="321" t="s">
        <v>470</v>
      </c>
      <c r="L32" s="424"/>
      <c r="M32" s="415"/>
      <c r="N32" s="430">
        <f t="shared" si="6"/>
        <v>0</v>
      </c>
      <c r="O32" s="485">
        <f t="shared" si="7"/>
        <v>0</v>
      </c>
      <c r="P32" s="482"/>
      <c r="Q32" s="479"/>
      <c r="R32" s="420"/>
    </row>
    <row r="33" spans="2:18" x14ac:dyDescent="0.25">
      <c r="B33" s="321" t="s">
        <v>471</v>
      </c>
      <c r="C33" s="424"/>
      <c r="D33" s="415"/>
      <c r="E33" s="308">
        <f t="shared" si="4"/>
        <v>0</v>
      </c>
      <c r="F33" s="485">
        <f t="shared" si="5"/>
        <v>0</v>
      </c>
      <c r="G33" s="482"/>
      <c r="H33" s="479"/>
      <c r="I33" s="420"/>
      <c r="K33" s="321" t="s">
        <v>471</v>
      </c>
      <c r="L33" s="424"/>
      <c r="M33" s="415"/>
      <c r="N33" s="430">
        <f t="shared" si="6"/>
        <v>0</v>
      </c>
      <c r="O33" s="485">
        <f t="shared" si="7"/>
        <v>0</v>
      </c>
      <c r="P33" s="482"/>
      <c r="Q33" s="479"/>
      <c r="R33" s="420"/>
    </row>
    <row r="34" spans="2:18" x14ac:dyDescent="0.25">
      <c r="B34" s="321" t="s">
        <v>472</v>
      </c>
      <c r="C34" s="424"/>
      <c r="D34" s="415"/>
      <c r="E34" s="308">
        <f t="shared" si="4"/>
        <v>0</v>
      </c>
      <c r="F34" s="485">
        <f t="shared" si="5"/>
        <v>0</v>
      </c>
      <c r="G34" s="482"/>
      <c r="H34" s="479"/>
      <c r="I34" s="420"/>
      <c r="K34" s="321" t="s">
        <v>472</v>
      </c>
      <c r="L34" s="424"/>
      <c r="M34" s="415"/>
      <c r="N34" s="430">
        <f t="shared" si="6"/>
        <v>0</v>
      </c>
      <c r="O34" s="485">
        <f t="shared" si="7"/>
        <v>0</v>
      </c>
      <c r="P34" s="482"/>
      <c r="Q34" s="479"/>
      <c r="R34" s="420"/>
    </row>
    <row r="35" spans="2:18" x14ac:dyDescent="0.25">
      <c r="B35" s="321" t="s">
        <v>473</v>
      </c>
      <c r="C35" s="424"/>
      <c r="D35" s="415"/>
      <c r="E35" s="308">
        <f t="shared" si="4"/>
        <v>0</v>
      </c>
      <c r="F35" s="485">
        <f t="shared" si="5"/>
        <v>0</v>
      </c>
      <c r="G35" s="482"/>
      <c r="H35" s="479"/>
      <c r="I35" s="420"/>
      <c r="K35" s="321" t="s">
        <v>473</v>
      </c>
      <c r="L35" s="424"/>
      <c r="M35" s="415"/>
      <c r="N35" s="430">
        <f t="shared" si="6"/>
        <v>0</v>
      </c>
      <c r="O35" s="485">
        <f t="shared" si="7"/>
        <v>0</v>
      </c>
      <c r="P35" s="482"/>
      <c r="Q35" s="479"/>
      <c r="R35" s="420"/>
    </row>
    <row r="36" spans="2:18" x14ac:dyDescent="0.25">
      <c r="B36" s="321" t="s">
        <v>474</v>
      </c>
      <c r="C36" s="424"/>
      <c r="D36" s="415"/>
      <c r="E36" s="308">
        <f t="shared" si="4"/>
        <v>0</v>
      </c>
      <c r="F36" s="485">
        <f t="shared" si="5"/>
        <v>0</v>
      </c>
      <c r="G36" s="482"/>
      <c r="H36" s="479"/>
      <c r="I36" s="420"/>
      <c r="K36" s="321" t="s">
        <v>474</v>
      </c>
      <c r="L36" s="424"/>
      <c r="M36" s="415"/>
      <c r="N36" s="430">
        <f t="shared" si="6"/>
        <v>0</v>
      </c>
      <c r="O36" s="485">
        <f t="shared" si="7"/>
        <v>0</v>
      </c>
      <c r="P36" s="482"/>
      <c r="Q36" s="479"/>
      <c r="R36" s="420"/>
    </row>
    <row r="37" spans="2:18" x14ac:dyDescent="0.25">
      <c r="B37" s="321" t="s">
        <v>475</v>
      </c>
      <c r="C37" s="424"/>
      <c r="D37" s="415"/>
      <c r="E37" s="308">
        <f t="shared" si="4"/>
        <v>0</v>
      </c>
      <c r="F37" s="485">
        <f t="shared" si="5"/>
        <v>0</v>
      </c>
      <c r="G37" s="482"/>
      <c r="H37" s="479"/>
      <c r="I37" s="420"/>
      <c r="K37" s="321" t="s">
        <v>475</v>
      </c>
      <c r="L37" s="424"/>
      <c r="M37" s="415"/>
      <c r="N37" s="430">
        <f t="shared" si="6"/>
        <v>0</v>
      </c>
      <c r="O37" s="485">
        <f t="shared" si="7"/>
        <v>0</v>
      </c>
      <c r="P37" s="482"/>
      <c r="Q37" s="479"/>
      <c r="R37" s="420"/>
    </row>
    <row r="38" spans="2:18" x14ac:dyDescent="0.25">
      <c r="B38" s="321" t="s">
        <v>476</v>
      </c>
      <c r="C38" s="424"/>
      <c r="D38" s="415"/>
      <c r="E38" s="308">
        <f t="shared" si="4"/>
        <v>0</v>
      </c>
      <c r="F38" s="485">
        <f t="shared" si="5"/>
        <v>0</v>
      </c>
      <c r="G38" s="482"/>
      <c r="H38" s="479"/>
      <c r="I38" s="420"/>
      <c r="K38" s="321" t="s">
        <v>476</v>
      </c>
      <c r="L38" s="424"/>
      <c r="M38" s="415"/>
      <c r="N38" s="430">
        <f t="shared" si="6"/>
        <v>0</v>
      </c>
      <c r="O38" s="485">
        <f t="shared" si="7"/>
        <v>0</v>
      </c>
      <c r="P38" s="482"/>
      <c r="Q38" s="479"/>
      <c r="R38" s="420"/>
    </row>
    <row r="39" spans="2:18" ht="15.75" thickBot="1" x14ac:dyDescent="0.3">
      <c r="B39" s="322" t="s">
        <v>477</v>
      </c>
      <c r="C39" s="425"/>
      <c r="D39" s="426"/>
      <c r="E39" s="310">
        <f t="shared" si="4"/>
        <v>0</v>
      </c>
      <c r="F39" s="486">
        <f t="shared" si="5"/>
        <v>0</v>
      </c>
      <c r="G39" s="483"/>
      <c r="H39" s="480"/>
      <c r="I39" s="427"/>
      <c r="K39" s="322" t="s">
        <v>477</v>
      </c>
      <c r="L39" s="425"/>
      <c r="M39" s="426"/>
      <c r="N39" s="430">
        <f t="shared" si="6"/>
        <v>0</v>
      </c>
      <c r="O39" s="486">
        <f t="shared" si="7"/>
        <v>0</v>
      </c>
      <c r="P39" s="483"/>
      <c r="Q39" s="480"/>
      <c r="R39" s="427"/>
    </row>
    <row r="40" spans="2:18" ht="16.5" thickTop="1" thickBot="1" x14ac:dyDescent="0.3">
      <c r="B40" s="323" t="s">
        <v>478</v>
      </c>
      <c r="C40" s="324">
        <f>SUM(C$28:C$39)</f>
        <v>0</v>
      </c>
      <c r="D40" s="313">
        <f>SUM(D$28:D$39)</f>
        <v>0</v>
      </c>
      <c r="E40" s="314">
        <f>SUM(E$28:E$39)</f>
        <v>0</v>
      </c>
      <c r="F40" s="429"/>
      <c r="G40" s="429"/>
      <c r="H40" s="429"/>
      <c r="I40" s="315"/>
      <c r="K40" s="323" t="s">
        <v>478</v>
      </c>
      <c r="L40" s="324">
        <f>SUM(L$28:L$39)</f>
        <v>0</v>
      </c>
      <c r="M40" s="313">
        <f>SUM(M$28:M$39)</f>
        <v>0</v>
      </c>
      <c r="N40" s="314">
        <f>SUM(N$28:N$39)</f>
        <v>0</v>
      </c>
      <c r="O40" s="429"/>
      <c r="P40" s="429"/>
      <c r="Q40" s="429"/>
      <c r="R40" s="315"/>
    </row>
    <row r="41" spans="2:18" ht="16.5" thickTop="1" thickBot="1" x14ac:dyDescent="0.3"/>
    <row r="42" spans="2:18" ht="16.5" thickTop="1" thickBot="1" x14ac:dyDescent="0.3">
      <c r="B42" s="640" t="s">
        <v>461</v>
      </c>
      <c r="C42" s="637" t="s">
        <v>480</v>
      </c>
      <c r="D42" s="638"/>
      <c r="E42" s="638"/>
      <c r="F42" s="638"/>
      <c r="G42" s="638"/>
      <c r="H42" s="638"/>
      <c r="I42" s="639"/>
      <c r="K42" s="640" t="s">
        <v>461</v>
      </c>
      <c r="L42" s="637" t="s">
        <v>480</v>
      </c>
      <c r="M42" s="638"/>
      <c r="N42" s="638"/>
      <c r="O42" s="638"/>
      <c r="P42" s="638"/>
      <c r="Q42" s="638"/>
      <c r="R42" s="639"/>
    </row>
    <row r="43" spans="2:18" ht="46.5" thickTop="1" thickBot="1" x14ac:dyDescent="0.3">
      <c r="B43" s="641"/>
      <c r="C43" s="316">
        <v>411</v>
      </c>
      <c r="D43" s="317">
        <v>412</v>
      </c>
      <c r="E43" s="318" t="s">
        <v>463</v>
      </c>
      <c r="F43" s="484" t="s">
        <v>464</v>
      </c>
      <c r="G43" s="481" t="s">
        <v>512</v>
      </c>
      <c r="H43" s="477" t="s">
        <v>513</v>
      </c>
      <c r="I43" s="304" t="s">
        <v>465</v>
      </c>
      <c r="K43" s="641"/>
      <c r="L43" s="316">
        <v>411</v>
      </c>
      <c r="M43" s="317">
        <v>412</v>
      </c>
      <c r="N43" s="318" t="s">
        <v>463</v>
      </c>
      <c r="O43" s="484" t="s">
        <v>464</v>
      </c>
      <c r="P43" s="481" t="s">
        <v>512</v>
      </c>
      <c r="Q43" s="477" t="s">
        <v>513</v>
      </c>
      <c r="R43" s="304" t="s">
        <v>465</v>
      </c>
    </row>
    <row r="44" spans="2:18" ht="15.75" thickTop="1" x14ac:dyDescent="0.25">
      <c r="B44" s="305" t="s">
        <v>466</v>
      </c>
      <c r="C44" s="428"/>
      <c r="D44" s="423"/>
      <c r="E44" s="320">
        <f>SUM($C44:$D44)</f>
        <v>0</v>
      </c>
      <c r="F44" s="485">
        <f>+G44+H44</f>
        <v>0</v>
      </c>
      <c r="G44" s="418"/>
      <c r="H44" s="478"/>
      <c r="I44" s="419"/>
      <c r="K44" s="305" t="s">
        <v>466</v>
      </c>
      <c r="L44" s="428"/>
      <c r="M44" s="423"/>
      <c r="N44" s="430">
        <f>SUM(L44:M44)</f>
        <v>0</v>
      </c>
      <c r="O44" s="485">
        <f>+P44+Q44</f>
        <v>0</v>
      </c>
      <c r="P44" s="418"/>
      <c r="Q44" s="478"/>
      <c r="R44" s="419"/>
    </row>
    <row r="45" spans="2:18" x14ac:dyDescent="0.25">
      <c r="B45" s="307" t="s">
        <v>467</v>
      </c>
      <c r="C45" s="414"/>
      <c r="D45" s="415"/>
      <c r="E45" s="308">
        <f t="shared" ref="E45:E55" si="8">SUM($C45:$D45)</f>
        <v>0</v>
      </c>
      <c r="F45" s="485">
        <f t="shared" ref="F45:F55" si="9">+G45+H45</f>
        <v>0</v>
      </c>
      <c r="G45" s="482"/>
      <c r="H45" s="479"/>
      <c r="I45" s="420"/>
      <c r="K45" s="307" t="s">
        <v>467</v>
      </c>
      <c r="L45" s="414"/>
      <c r="M45" s="415"/>
      <c r="N45" s="430">
        <f t="shared" ref="N45:N55" si="10">SUM(L45:M45)</f>
        <v>0</v>
      </c>
      <c r="O45" s="485">
        <f t="shared" ref="O45:O55" si="11">+P45+Q45</f>
        <v>0</v>
      </c>
      <c r="P45" s="482"/>
      <c r="Q45" s="479"/>
      <c r="R45" s="420"/>
    </row>
    <row r="46" spans="2:18" x14ac:dyDescent="0.25">
      <c r="B46" s="307" t="s">
        <v>468</v>
      </c>
      <c r="C46" s="414"/>
      <c r="D46" s="415"/>
      <c r="E46" s="308">
        <f t="shared" si="8"/>
        <v>0</v>
      </c>
      <c r="F46" s="485">
        <f t="shared" si="9"/>
        <v>0</v>
      </c>
      <c r="G46" s="482"/>
      <c r="H46" s="479"/>
      <c r="I46" s="420"/>
      <c r="K46" s="307" t="s">
        <v>468</v>
      </c>
      <c r="L46" s="414"/>
      <c r="M46" s="415"/>
      <c r="N46" s="430">
        <f t="shared" si="10"/>
        <v>0</v>
      </c>
      <c r="O46" s="485">
        <f t="shared" si="11"/>
        <v>0</v>
      </c>
      <c r="P46" s="482"/>
      <c r="Q46" s="479"/>
      <c r="R46" s="420"/>
    </row>
    <row r="47" spans="2:18" x14ac:dyDescent="0.25">
      <c r="B47" s="307" t="s">
        <v>469</v>
      </c>
      <c r="C47" s="414"/>
      <c r="D47" s="415"/>
      <c r="E47" s="308">
        <f t="shared" si="8"/>
        <v>0</v>
      </c>
      <c r="F47" s="485">
        <f t="shared" si="9"/>
        <v>0</v>
      </c>
      <c r="G47" s="482"/>
      <c r="H47" s="479"/>
      <c r="I47" s="420"/>
      <c r="K47" s="307" t="s">
        <v>469</v>
      </c>
      <c r="L47" s="414"/>
      <c r="M47" s="415"/>
      <c r="N47" s="430">
        <f t="shared" si="10"/>
        <v>0</v>
      </c>
      <c r="O47" s="485">
        <f t="shared" si="11"/>
        <v>0</v>
      </c>
      <c r="P47" s="482"/>
      <c r="Q47" s="479"/>
      <c r="R47" s="420"/>
    </row>
    <row r="48" spans="2:18" x14ac:dyDescent="0.25">
      <c r="B48" s="307" t="s">
        <v>470</v>
      </c>
      <c r="C48" s="414"/>
      <c r="D48" s="415"/>
      <c r="E48" s="308">
        <f t="shared" si="8"/>
        <v>0</v>
      </c>
      <c r="F48" s="485">
        <f t="shared" si="9"/>
        <v>0</v>
      </c>
      <c r="G48" s="482"/>
      <c r="H48" s="479"/>
      <c r="I48" s="420"/>
      <c r="K48" s="307" t="s">
        <v>470</v>
      </c>
      <c r="L48" s="414"/>
      <c r="M48" s="415"/>
      <c r="N48" s="430">
        <f t="shared" si="10"/>
        <v>0</v>
      </c>
      <c r="O48" s="485">
        <f t="shared" si="11"/>
        <v>0</v>
      </c>
      <c r="P48" s="482"/>
      <c r="Q48" s="479"/>
      <c r="R48" s="420"/>
    </row>
    <row r="49" spans="2:18" x14ac:dyDescent="0.25">
      <c r="B49" s="307" t="s">
        <v>471</v>
      </c>
      <c r="C49" s="414"/>
      <c r="D49" s="415"/>
      <c r="E49" s="308">
        <f t="shared" si="8"/>
        <v>0</v>
      </c>
      <c r="F49" s="485">
        <f t="shared" si="9"/>
        <v>0</v>
      </c>
      <c r="G49" s="482"/>
      <c r="H49" s="479"/>
      <c r="I49" s="420"/>
      <c r="K49" s="307" t="s">
        <v>471</v>
      </c>
      <c r="L49" s="414"/>
      <c r="M49" s="415"/>
      <c r="N49" s="430">
        <f t="shared" si="10"/>
        <v>0</v>
      </c>
      <c r="O49" s="485">
        <f t="shared" si="11"/>
        <v>0</v>
      </c>
      <c r="P49" s="482"/>
      <c r="Q49" s="479"/>
      <c r="R49" s="420"/>
    </row>
    <row r="50" spans="2:18" x14ac:dyDescent="0.25">
      <c r="B50" s="307" t="s">
        <v>472</v>
      </c>
      <c r="C50" s="414"/>
      <c r="D50" s="415"/>
      <c r="E50" s="308">
        <f t="shared" si="8"/>
        <v>0</v>
      </c>
      <c r="F50" s="485">
        <f t="shared" si="9"/>
        <v>0</v>
      </c>
      <c r="G50" s="482"/>
      <c r="H50" s="479"/>
      <c r="I50" s="420"/>
      <c r="K50" s="307" t="s">
        <v>472</v>
      </c>
      <c r="L50" s="414"/>
      <c r="M50" s="415"/>
      <c r="N50" s="430">
        <f t="shared" si="10"/>
        <v>0</v>
      </c>
      <c r="O50" s="485">
        <f t="shared" si="11"/>
        <v>0</v>
      </c>
      <c r="P50" s="482"/>
      <c r="Q50" s="479"/>
      <c r="R50" s="420"/>
    </row>
    <row r="51" spans="2:18" x14ac:dyDescent="0.25">
      <c r="B51" s="307" t="s">
        <v>473</v>
      </c>
      <c r="C51" s="414"/>
      <c r="D51" s="415"/>
      <c r="E51" s="308">
        <f t="shared" si="8"/>
        <v>0</v>
      </c>
      <c r="F51" s="485">
        <f t="shared" si="9"/>
        <v>0</v>
      </c>
      <c r="G51" s="482"/>
      <c r="H51" s="479"/>
      <c r="I51" s="420"/>
      <c r="K51" s="307" t="s">
        <v>473</v>
      </c>
      <c r="L51" s="414"/>
      <c r="M51" s="415"/>
      <c r="N51" s="430">
        <f t="shared" si="10"/>
        <v>0</v>
      </c>
      <c r="O51" s="485">
        <f t="shared" si="11"/>
        <v>0</v>
      </c>
      <c r="P51" s="482"/>
      <c r="Q51" s="479"/>
      <c r="R51" s="420"/>
    </row>
    <row r="52" spans="2:18" x14ac:dyDescent="0.25">
      <c r="B52" s="307" t="s">
        <v>474</v>
      </c>
      <c r="C52" s="414"/>
      <c r="D52" s="415"/>
      <c r="E52" s="308">
        <f t="shared" si="8"/>
        <v>0</v>
      </c>
      <c r="F52" s="485">
        <f t="shared" si="9"/>
        <v>0</v>
      </c>
      <c r="G52" s="482"/>
      <c r="H52" s="479"/>
      <c r="I52" s="420"/>
      <c r="K52" s="307" t="s">
        <v>474</v>
      </c>
      <c r="L52" s="414"/>
      <c r="M52" s="415"/>
      <c r="N52" s="430">
        <f t="shared" si="10"/>
        <v>0</v>
      </c>
      <c r="O52" s="485">
        <f t="shared" si="11"/>
        <v>0</v>
      </c>
      <c r="P52" s="482"/>
      <c r="Q52" s="479"/>
      <c r="R52" s="420"/>
    </row>
    <row r="53" spans="2:18" x14ac:dyDescent="0.25">
      <c r="B53" s="307" t="s">
        <v>475</v>
      </c>
      <c r="C53" s="414"/>
      <c r="D53" s="415"/>
      <c r="E53" s="308">
        <f t="shared" si="8"/>
        <v>0</v>
      </c>
      <c r="F53" s="485">
        <f t="shared" si="9"/>
        <v>0</v>
      </c>
      <c r="G53" s="482"/>
      <c r="H53" s="479"/>
      <c r="I53" s="420"/>
      <c r="K53" s="307" t="s">
        <v>475</v>
      </c>
      <c r="L53" s="414"/>
      <c r="M53" s="415"/>
      <c r="N53" s="430">
        <f t="shared" si="10"/>
        <v>0</v>
      </c>
      <c r="O53" s="485">
        <f t="shared" si="11"/>
        <v>0</v>
      </c>
      <c r="P53" s="482"/>
      <c r="Q53" s="479"/>
      <c r="R53" s="420"/>
    </row>
    <row r="54" spans="2:18" x14ac:dyDescent="0.25">
      <c r="B54" s="307" t="s">
        <v>476</v>
      </c>
      <c r="C54" s="414"/>
      <c r="D54" s="415"/>
      <c r="E54" s="308">
        <f t="shared" si="8"/>
        <v>0</v>
      </c>
      <c r="F54" s="485">
        <f t="shared" si="9"/>
        <v>0</v>
      </c>
      <c r="G54" s="482"/>
      <c r="H54" s="479"/>
      <c r="I54" s="420"/>
      <c r="K54" s="307" t="s">
        <v>476</v>
      </c>
      <c r="L54" s="414"/>
      <c r="M54" s="415"/>
      <c r="N54" s="430">
        <f t="shared" si="10"/>
        <v>0</v>
      </c>
      <c r="O54" s="485">
        <f t="shared" si="11"/>
        <v>0</v>
      </c>
      <c r="P54" s="482"/>
      <c r="Q54" s="479"/>
      <c r="R54" s="420"/>
    </row>
    <row r="55" spans="2:18" ht="15.75" thickBot="1" x14ac:dyDescent="0.3">
      <c r="B55" s="309" t="s">
        <v>477</v>
      </c>
      <c r="C55" s="416"/>
      <c r="D55" s="417"/>
      <c r="E55" s="325">
        <f t="shared" si="8"/>
        <v>0</v>
      </c>
      <c r="F55" s="486">
        <f t="shared" si="9"/>
        <v>0</v>
      </c>
      <c r="G55" s="483"/>
      <c r="H55" s="480"/>
      <c r="I55" s="421"/>
      <c r="K55" s="309" t="s">
        <v>477</v>
      </c>
      <c r="L55" s="416"/>
      <c r="M55" s="417"/>
      <c r="N55" s="430">
        <f t="shared" si="10"/>
        <v>0</v>
      </c>
      <c r="O55" s="486">
        <f t="shared" si="11"/>
        <v>0</v>
      </c>
      <c r="P55" s="483"/>
      <c r="Q55" s="480"/>
      <c r="R55" s="421"/>
    </row>
    <row r="56" spans="2:18" ht="16.5" thickTop="1" thickBot="1" x14ac:dyDescent="0.3">
      <c r="B56" s="311" t="s">
        <v>478</v>
      </c>
      <c r="C56" s="312">
        <f>SUM(C$44:C$55)</f>
        <v>0</v>
      </c>
      <c r="D56" s="313">
        <f>SUM(D$44:D$55)</f>
        <v>0</v>
      </c>
      <c r="E56" s="314">
        <f>SUM(E$44:E$55)</f>
        <v>0</v>
      </c>
      <c r="F56" s="429"/>
      <c r="G56" s="429"/>
      <c r="H56" s="429"/>
      <c r="I56" s="315"/>
      <c r="K56" s="311" t="s">
        <v>478</v>
      </c>
      <c r="L56" s="312">
        <f>SUM(L$44:L$55)</f>
        <v>0</v>
      </c>
      <c r="M56" s="313">
        <f>SUM(M$44:M$55)</f>
        <v>0</v>
      </c>
      <c r="N56" s="314">
        <f>SUM(N$44:N$55)</f>
        <v>0</v>
      </c>
      <c r="O56" s="429"/>
      <c r="P56" s="429"/>
      <c r="Q56" s="429"/>
      <c r="R56" s="315"/>
    </row>
    <row r="57" spans="2:18" ht="15.75" thickTop="1" x14ac:dyDescent="0.25"/>
    <row r="58" spans="2:18" ht="27.6" customHeight="1" x14ac:dyDescent="0.25">
      <c r="B58" s="633" t="s">
        <v>481</v>
      </c>
      <c r="C58" s="633"/>
      <c r="D58" s="633"/>
      <c r="E58" s="633"/>
      <c r="F58" s="633"/>
      <c r="G58" s="633"/>
      <c r="H58" s="633"/>
      <c r="I58" s="633"/>
    </row>
    <row r="61" spans="2:18" ht="13.5" customHeight="1" x14ac:dyDescent="0.25">
      <c r="B61" s="326"/>
      <c r="C61" s="326"/>
      <c r="D61" s="326"/>
      <c r="E61" s="326"/>
      <c r="F61" s="326"/>
      <c r="G61" s="326"/>
      <c r="H61" s="326"/>
      <c r="I61" s="326"/>
    </row>
    <row r="62" spans="2:18" ht="12.75" customHeight="1" x14ac:dyDescent="0.25">
      <c r="B62" s="326"/>
      <c r="C62" s="326"/>
      <c r="D62" s="326"/>
      <c r="E62" s="326"/>
      <c r="F62" s="326"/>
      <c r="G62" s="326"/>
      <c r="H62" s="326"/>
      <c r="I62" s="326"/>
    </row>
  </sheetData>
  <sheetProtection algorithmName="SHA-512" hashValue="aTxEYiSMWN9Z0DjsqqDQqu007FnnIEXLQU+ZuP7h5II1ZGUo5R2n7ZXyGtfHrrBhmbEHLi2CvTe9MXr+ikz+Pg==" saltValue="KvMI401ak4fUSuW+TyCimQ==" spinCount="100000" sheet="1" objects="1" scenarios="1" formatColumns="0" formatRows="0"/>
  <mergeCells count="15">
    <mergeCell ref="K42:K43"/>
    <mergeCell ref="L42:R42"/>
    <mergeCell ref="K7:R7"/>
    <mergeCell ref="K10:K11"/>
    <mergeCell ref="L10:R10"/>
    <mergeCell ref="K26:K27"/>
    <mergeCell ref="L26:R26"/>
    <mergeCell ref="B58:I58"/>
    <mergeCell ref="B7:I7"/>
    <mergeCell ref="B10:B11"/>
    <mergeCell ref="C10:I10"/>
    <mergeCell ref="B26:B27"/>
    <mergeCell ref="C26:I26"/>
    <mergeCell ref="B42:B43"/>
    <mergeCell ref="C42:I42"/>
  </mergeCells>
  <pageMargins left="0.11811023622047245" right="0.11811023622047245" top="0.15748031496062992" bottom="0.15748031496062992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8.42578125" customWidth="1"/>
    <col min="12" max="12" width="8.42578125" customWidth="1"/>
    <col min="15" max="15" width="8.42578125" customWidth="1"/>
    <col min="18" max="18" width="8.42578125" customWidth="1"/>
    <col min="20" max="21" width="10.28515625" customWidth="1"/>
    <col min="22" max="22" width="12.85546875" customWidth="1"/>
    <col min="23" max="24" width="12.28515625" customWidth="1"/>
    <col min="25" max="25" width="12.42578125" customWidth="1"/>
    <col min="27" max="27" width="11.7109375" customWidth="1"/>
    <col min="28" max="28" width="15.28515625" customWidth="1"/>
    <col min="29" max="29" width="13.85546875" customWidth="1"/>
    <col min="30" max="30" width="11.42578125" customWidth="1"/>
    <col min="31" max="31" width="10.28515625" customWidth="1"/>
    <col min="32" max="32" width="12.140625" customWidth="1"/>
    <col min="33" max="33" width="15.42578125" customWidth="1"/>
    <col min="34" max="34" width="12.28515625" customWidth="1"/>
    <col min="35" max="35" width="12" customWidth="1"/>
    <col min="36" max="36" width="11.140625" customWidth="1"/>
    <col min="37" max="37" width="13" customWidth="1"/>
    <col min="38" max="38" width="12" customWidth="1"/>
    <col min="39" max="39" width="13.42578125" customWidth="1"/>
  </cols>
  <sheetData>
    <row r="1" spans="1:39" x14ac:dyDescent="0.2">
      <c r="A1">
        <f>+MAX('1а - drž,sek,drž.sl.i nam.'!A13:A104)</f>
        <v>0</v>
      </c>
      <c r="AK1" s="518"/>
    </row>
    <row r="2" spans="1:39" x14ac:dyDescent="0.2">
      <c r="W2" s="47"/>
      <c r="X2" s="47"/>
      <c r="AB2" s="47"/>
      <c r="AC2" s="47"/>
      <c r="AG2" s="47"/>
      <c r="AH2" s="47"/>
      <c r="AI2" s="47"/>
      <c r="AJ2" s="47"/>
      <c r="AK2" s="47"/>
      <c r="AL2" s="47"/>
      <c r="AM2" s="47"/>
    </row>
    <row r="3" spans="1:39" x14ac:dyDescent="0.2">
      <c r="E3">
        <f>+'1а - drž,sek,drž.sl.i nam.'!BA$113</f>
        <v>53</v>
      </c>
      <c r="F3">
        <f>+'1а - drž,sek,drž.sl.i nam.'!C$113</f>
        <v>3</v>
      </c>
      <c r="G3">
        <f>+'1а - drž,sek,drž.sl.i nam.'!D$113</f>
        <v>4</v>
      </c>
      <c r="H3">
        <f>+'1а - drž,sek,drž.sl.i nam.'!F$113</f>
        <v>6</v>
      </c>
      <c r="I3">
        <f>+'1а - drž,sek,drž.sl.i nam.'!G$113</f>
        <v>7</v>
      </c>
      <c r="J3">
        <f>+'1а - drž,sek,drž.sl.i nam.'!H$113</f>
        <v>8</v>
      </c>
      <c r="K3">
        <f>+'1а - drž,sek,drž.sl.i nam.'!L$113</f>
        <v>12</v>
      </c>
      <c r="L3">
        <f>+'1а - drž,sek,drž.sl.i nam.'!M$113</f>
        <v>13</v>
      </c>
      <c r="M3">
        <f>+'1а - drž,sek,drž.sl.i nam.'!N$113</f>
        <v>14</v>
      </c>
      <c r="N3">
        <f>+'1а - drž,sek,drž.sl.i nam.'!R$113</f>
        <v>18</v>
      </c>
      <c r="O3">
        <f>+'1а - drž,sek,drž.sl.i nam.'!S$113</f>
        <v>19</v>
      </c>
      <c r="P3">
        <f>+'1а - drž,sek,drž.sl.i nam.'!T$113</f>
        <v>20</v>
      </c>
      <c r="Q3">
        <f>+'1а - drž,sek,drž.sl.i nam.'!X$113</f>
        <v>24</v>
      </c>
      <c r="R3">
        <f>+'1а - drž,sek,drž.sl.i nam.'!Y$113</f>
        <v>25</v>
      </c>
      <c r="S3">
        <f>+'1а - drž,sek,drž.sl.i nam.'!Z$113</f>
        <v>26</v>
      </c>
      <c r="T3" s="47">
        <f>+'1а - drž,sek,drž.sl.i nam.'!AI$113</f>
        <v>35</v>
      </c>
      <c r="U3" s="47">
        <f>+'1а - drž,sek,drž.sl.i nam.'!AJ$113</f>
        <v>36</v>
      </c>
      <c r="V3" s="47">
        <f>+'1а - drž,sek,drž.sl.i nam.'!AK$113</f>
        <v>37</v>
      </c>
      <c r="W3" s="47">
        <f>+'1а - drž,sek,drž.sl.i nam.'!AL$113</f>
        <v>38</v>
      </c>
      <c r="X3" s="47">
        <f>+'1а - drž,sek,drž.sl.i nam.'!AM$113</f>
        <v>39</v>
      </c>
      <c r="Y3" s="47">
        <f>+'1а - drž,sek,drž.sl.i nam.'!AN$113</f>
        <v>40</v>
      </c>
      <c r="Z3" s="47">
        <f>+'1а - drž,sek,drž.sl.i nam.'!AO$113</f>
        <v>41</v>
      </c>
      <c r="AA3" s="47">
        <f>+'1а - drž,sek,drž.sl.i nam.'!AP$113</f>
        <v>42</v>
      </c>
      <c r="AB3" s="47">
        <f>+'1а - drž,sek,drž.sl.i nam.'!AQ$113</f>
        <v>43</v>
      </c>
      <c r="AC3" s="47">
        <f>+'1а - drž,sek,drž.sl.i nam.'!AR$113</f>
        <v>44</v>
      </c>
      <c r="AD3" s="47">
        <f>+'1а - drž,sek,drž.sl.i nam.'!AS$113</f>
        <v>45</v>
      </c>
      <c r="AE3" s="47">
        <f>+'1а - drž,sek,drž.sl.i nam.'!AT$113</f>
        <v>46</v>
      </c>
      <c r="AF3" s="47">
        <f>+'1а - drž,sek,drž.sl.i nam.'!AU$113</f>
        <v>47</v>
      </c>
      <c r="AG3" s="47">
        <f>+'1а - drž,sek,drž.sl.i nam.'!AV$113</f>
        <v>48</v>
      </c>
      <c r="AH3" s="47">
        <f>+'1а - drž,sek,drž.sl.i nam.'!AW$113</f>
        <v>49</v>
      </c>
      <c r="AI3" s="47">
        <f>+'1а - drž,sek,drž.sl.i nam.'!AX$113</f>
        <v>50</v>
      </c>
      <c r="AJ3" s="47">
        <f>+'1а - drž,sek,drž.sl.i nam.'!AY$113</f>
        <v>51</v>
      </c>
      <c r="AK3" s="47"/>
    </row>
    <row r="4" spans="1:39" ht="51.75" thickBot="1" x14ac:dyDescent="0.25">
      <c r="A4" s="277" t="s">
        <v>424</v>
      </c>
      <c r="B4" s="451" t="s">
        <v>434</v>
      </c>
      <c r="C4" s="277" t="s">
        <v>435</v>
      </c>
      <c r="D4" s="451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514</v>
      </c>
      <c r="L4" s="278" t="s">
        <v>515</v>
      </c>
      <c r="M4" s="278" t="s">
        <v>516</v>
      </c>
      <c r="N4" s="493" t="s">
        <v>529</v>
      </c>
      <c r="O4" s="278" t="s">
        <v>517</v>
      </c>
      <c r="P4" s="278" t="s">
        <v>518</v>
      </c>
      <c r="Q4" s="278" t="s">
        <v>431</v>
      </c>
      <c r="R4" s="278" t="s">
        <v>519</v>
      </c>
      <c r="S4" s="278" t="s">
        <v>520</v>
      </c>
      <c r="T4" s="279" t="s">
        <v>432</v>
      </c>
      <c r="U4" s="279" t="s">
        <v>433</v>
      </c>
      <c r="V4" s="279" t="s">
        <v>530</v>
      </c>
      <c r="W4" s="279" t="s">
        <v>523</v>
      </c>
      <c r="X4" s="279" t="s">
        <v>524</v>
      </c>
      <c r="Y4" s="280" t="s">
        <v>452</v>
      </c>
      <c r="Z4" s="280" t="s">
        <v>453</v>
      </c>
      <c r="AA4" s="280" t="s">
        <v>454</v>
      </c>
      <c r="AB4" s="280" t="s">
        <v>525</v>
      </c>
      <c r="AC4" s="280" t="s">
        <v>526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914</v>
      </c>
      <c r="AJ4" s="278" t="s">
        <v>915</v>
      </c>
      <c r="AK4" s="278" t="s">
        <v>916</v>
      </c>
      <c r="AL4" s="278" t="s">
        <v>917</v>
      </c>
    </row>
    <row r="5" spans="1:39" x14ac:dyDescent="0.2">
      <c r="A5">
        <v>1</v>
      </c>
      <c r="B5" s="276">
        <f>+'1 -sredstva'!D2</f>
        <v>0</v>
      </c>
      <c r="C5" t="str">
        <f>+'1 -sredstva'!F2</f>
        <v/>
      </c>
      <c r="D5" s="276">
        <f>+'1 -sredstva'!D3</f>
        <v>0</v>
      </c>
      <c r="E5" t="str">
        <f>+_xlfn.IFNA(VLOOKUP($A5,'1а - drž,sek,drž.sl.i nam.'!$A$13:$BA$104,E$3,FALSE),"")</f>
        <v/>
      </c>
      <c r="F5" t="str">
        <f>+_xlfn.IFNA(VLOOKUP($A5,'1а - drž,sek,drž.sl.i nam.'!$A$13:$AY$104,F3,FALSE),"")</f>
        <v/>
      </c>
      <c r="G5" t="str">
        <f>_xlfn.IFNA(IF(A5=0,0,VLOOKUP($A5,'1а - drž,sek,drž.sl.i nam.'!$A$13:$AY$104,G3,FALSE)),"")</f>
        <v/>
      </c>
      <c r="H5" t="str">
        <f>+_xlfn.IFNA(VLOOKUP($A5,'1а - drž,sek,drž.sl.i nam.'!$A$13:$AY$104,H$3,FALSE),"")</f>
        <v/>
      </c>
      <c r="I5" t="str">
        <f>+_xlfn.IFNA(VLOOKUP($A5,'1а - drž,sek,drž.sl.i nam.'!$A$13:$AY$104,I$3,FALSE),"")</f>
        <v/>
      </c>
      <c r="J5" t="str">
        <f>+_xlfn.IFNA(VLOOKUP($A5,'1а - drž,sek,drž.sl.i nam.'!$A$13:$AY$104,J$3,FALSE),"")</f>
        <v/>
      </c>
      <c r="K5" t="str">
        <f>+_xlfn.IFNA(VLOOKUP($A5,'1а - drž,sek,drž.sl.i nam.'!$A$13:$AY$104,K$3,FALSE),"")</f>
        <v/>
      </c>
      <c r="L5" t="str">
        <f>+_xlfn.IFNA(VLOOKUP($A5,'1а - drž,sek,drž.sl.i nam.'!$A$13:$AY$104,L$3,FALSE),"")</f>
        <v/>
      </c>
      <c r="M5" t="str">
        <f>+_xlfn.IFNA(VLOOKUP($A5,'1а - drž,sek,drž.sl.i nam.'!$A$13:$AY$104,M$3,FALSE),"")</f>
        <v/>
      </c>
      <c r="N5" t="str">
        <f>+_xlfn.IFNA(VLOOKUP($A5,'1а - drž,sek,drž.sl.i nam.'!$A$13:$AY$104,N$3,FALSE),"")</f>
        <v/>
      </c>
      <c r="O5" t="str">
        <f>+_xlfn.IFNA(VLOOKUP($A5,'1а - drž,sek,drž.sl.i nam.'!$A$13:$AY$104,O$3,FALSE),"")</f>
        <v/>
      </c>
      <c r="P5" t="str">
        <f>+_xlfn.IFNA(VLOOKUP($A5,'1а - drž,sek,drž.sl.i nam.'!$A$13:$AY$104,P$3,FALSE),"")</f>
        <v/>
      </c>
      <c r="Q5" t="str">
        <f>+_xlfn.IFNA(VLOOKUP($A5,'1а - drž,sek,drž.sl.i nam.'!$A$13:$AY$104,Q$3,FALSE),"")</f>
        <v/>
      </c>
      <c r="R5" t="str">
        <f>+_xlfn.IFNA(VLOOKUP($A5,'1а - drž,sek,drž.sl.i nam.'!$A$13:$AY$104,R$3,FALSE),"")</f>
        <v/>
      </c>
      <c r="S5" t="str">
        <f>+_xlfn.IFNA(VLOOKUP($A5,'1а - drž,sek,drž.sl.i nam.'!$A$13:$AY$104,S$3,FALSE),"")</f>
        <v/>
      </c>
      <c r="T5" s="47" t="str">
        <f>+_xlfn.IFNA(VLOOKUP($A5,'1а - drž,sek,drž.sl.i nam.'!$A$13:$AY$104,T$3,FALSE),"")</f>
        <v/>
      </c>
      <c r="U5" s="47" t="str">
        <f>+_xlfn.IFNA(VLOOKUP($A5,'1а - drž,sek,drž.sl.i nam.'!$A$13:AY$104,U$3,FALSE),"")</f>
        <v/>
      </c>
      <c r="V5" s="47" t="str">
        <f>+_xlfn.IFNA(VLOOKUP($A5,'1а - drž,sek,drž.sl.i nam.'!$A$13:AY$104,V$3,FALSE),"")</f>
        <v/>
      </c>
      <c r="W5" s="47" t="str">
        <f>+_xlfn.IFNA(VLOOKUP($A5,'1а - drž,sek,drž.sl.i nam.'!$A$13:AY$104,W$3,FALSE),"")</f>
        <v/>
      </c>
      <c r="X5" s="47" t="str">
        <f>+_xlfn.IFNA(VLOOKUP($A5,'1а - drž,sek,drž.sl.i nam.'!$A$13:AY$104,X$3,FALSE),"")</f>
        <v/>
      </c>
      <c r="Y5" s="47" t="str">
        <f>+_xlfn.IFNA(VLOOKUP($A5,'1а - drž,sek,drž.sl.i nam.'!$A$13:AY$104,Y$3,FALSE),"")</f>
        <v/>
      </c>
      <c r="Z5" s="47" t="str">
        <f>+_xlfn.IFNA(VLOOKUP($A5,'1а - drž,sek,drž.sl.i nam.'!$A$13:AY$104,Z$3,FALSE),"")</f>
        <v/>
      </c>
      <c r="AA5" s="47" t="str">
        <f>+_xlfn.IFNA(VLOOKUP($A5,'1а - drž,sek,drž.sl.i nam.'!$A$13:AY$104,AA$3,FALSE),"")</f>
        <v/>
      </c>
      <c r="AB5" s="47" t="str">
        <f>+_xlfn.IFNA(VLOOKUP($A5,'1а - drž,sek,drž.sl.i nam.'!$A$13:AY$104,AB$3,FALSE),"")</f>
        <v/>
      </c>
      <c r="AC5" s="47" t="str">
        <f>+_xlfn.IFNA(VLOOKUP($A5,'1а - drž,sek,drž.sl.i nam.'!$A$13:AY$104,AC$3,FALSE),"")</f>
        <v/>
      </c>
      <c r="AD5" s="47" t="str">
        <f>+_xlfn.IFNA(VLOOKUP($A5,'1а - drž,sek,drž.sl.i nam.'!$A$13:AY$104,AD$3,FALSE),"")</f>
        <v/>
      </c>
      <c r="AE5" s="47" t="str">
        <f>+_xlfn.IFNA(VLOOKUP($A5,'1а - drž,sek,drž.sl.i nam.'!$A$13:AY$104,AE$3,FALSE),"")</f>
        <v/>
      </c>
      <c r="AF5" s="47" t="str">
        <f>+_xlfn.IFNA(VLOOKUP($A5,'1а - drž,sek,drž.sl.i nam.'!$A$13:AY$104,AF$3,FALSE),"")</f>
        <v/>
      </c>
      <c r="AG5" s="47" t="str">
        <f>+_xlfn.IFNA(VLOOKUP($A5,'1а - drž,sek,drž.sl.i nam.'!$A$13:AY$104,AG$3,FALSE),"")</f>
        <v/>
      </c>
      <c r="AH5" s="47" t="str">
        <f>+_xlfn.IFNA(VLOOKUP($A5,'1а - drž,sek,drž.sl.i nam.'!$A$13:AY$104,AH$3,FALSE),"")</f>
        <v/>
      </c>
      <c r="AI5" s="47" t="str">
        <f>+_xlfn.IFNA(VLOOKUP($A5,'1а - drž,sek,drž.sl.i nam.'!$A$13:AY$104,AI$3,FALSE),"")</f>
        <v/>
      </c>
      <c r="AJ5" s="47" t="str">
        <f>+_xlfn.IFNA(VLOOKUP($A5,'1а - drž,sek,drž.sl.i nam.'!$A$13:AY$104,AJ$3,FALSE),"")</f>
        <v/>
      </c>
      <c r="AK5" s="47" t="str">
        <f>+IFERROR(AI5+(AI5*'1а - drž,sek,drž.sl.i nam.'!D5)/100,"")</f>
        <v/>
      </c>
      <c r="AL5" s="47" t="str">
        <f>+IFERROR(AJ5+(AJ5*'1а - drž,sek,drž.sl.i nam.'!D5)/100,"")</f>
        <v/>
      </c>
      <c r="AM5" s="47"/>
    </row>
    <row r="6" spans="1:39" x14ac:dyDescent="0.2">
      <c r="A6">
        <f>+IF(MAX(A$5:A5)+1&lt;=A$1,A5+1,0)</f>
        <v>0</v>
      </c>
      <c r="B6" s="276">
        <f t="shared" ref="B6:B14" si="0">+IF(A6&gt;0,B5,0)</f>
        <v>0</v>
      </c>
      <c r="C6">
        <f t="shared" ref="C6:C14" si="1">+IF(B6&gt;0,C5,0)</f>
        <v>0</v>
      </c>
      <c r="D6" s="276">
        <f t="shared" ref="D6:D14" si="2">+IF(C6&gt;0,D5,0)</f>
        <v>0</v>
      </c>
      <c r="E6">
        <f>IF(A6=0,0,+VLOOKUP($A6,'1а - drž,sek,drž.sl.i nam.'!$A$13:$BA$104,E$3,FALSE))</f>
        <v>0</v>
      </c>
      <c r="F6">
        <f>IF(A6=0,0,+VLOOKUP($A6,'1а - drž,sek,drž.sl.i nam.'!$A$13:$AY$104,F$3,FALSE))</f>
        <v>0</v>
      </c>
      <c r="G6">
        <f>IF(A6=0,0,+VLOOKUP($A6,'1а - drž,sek,drž.sl.i nam.'!$A$13:$AY$104,G$3,FALSE))</f>
        <v>0</v>
      </c>
      <c r="H6">
        <f>+VLOOKUP($A6,'1а - drž,sek,drž.sl.i nam.'!$A$13:$AY$104,H$3,FALSE)</f>
        <v>0</v>
      </c>
      <c r="I6">
        <f>+VLOOKUP($A6,'1а - drž,sek,drž.sl.i nam.'!$A$13:$AY$104,I$3,FALSE)</f>
        <v>0</v>
      </c>
      <c r="J6">
        <f>+VLOOKUP($A6,'1а - drž,sek,drž.sl.i nam.'!$A$13:$AY$104,J$3,FALSE)</f>
        <v>0</v>
      </c>
      <c r="K6">
        <f>+VLOOKUP($A6,'1а - drž,sek,drž.sl.i nam.'!$A$13:$AY$104,K$3,FALSE)</f>
        <v>0</v>
      </c>
      <c r="L6">
        <f>+VLOOKUP($A6,'1а - drž,sek,drž.sl.i nam.'!$A$13:$AY$104,L$3,FALSE)</f>
        <v>0</v>
      </c>
      <c r="M6">
        <f>+VLOOKUP($A6,'1а - drž,sek,drž.sl.i nam.'!$A$13:$AY$104,M$3,FALSE)</f>
        <v>0</v>
      </c>
      <c r="N6">
        <f>+VLOOKUP($A6,'1а - drž,sek,drž.sl.i nam.'!$A$13:$AY$104,N$3,FALSE)</f>
        <v>0</v>
      </c>
      <c r="O6">
        <f>+VLOOKUP($A6,'1а - drž,sek,drž.sl.i nam.'!$A$13:$AY$104,O$3,FALSE)</f>
        <v>0</v>
      </c>
      <c r="P6">
        <f>+VLOOKUP($A6,'1а - drž,sek,drž.sl.i nam.'!$A$13:$AY$104,P$3,FALSE)</f>
        <v>0</v>
      </c>
      <c r="Q6">
        <f>+VLOOKUP($A6,'1а - drž,sek,drž.sl.i nam.'!$A$13:$AY$104,Q$3,FALSE)</f>
        <v>0</v>
      </c>
      <c r="R6">
        <f>+VLOOKUP($A6,'1а - drž,sek,drž.sl.i nam.'!$A$13:$AY$104,R$3,FALSE)</f>
        <v>0</v>
      </c>
      <c r="S6">
        <f>+VLOOKUP($A6,'1а - drž,sek,drž.sl.i nam.'!$A$13:$AY$104,S$3,FALSE)</f>
        <v>0</v>
      </c>
      <c r="T6" s="47">
        <f>+VLOOKUP($A6,'1а - drž,sek,drž.sl.i nam.'!$A$13:$AY$104,T$3,FALSE)</f>
        <v>0</v>
      </c>
      <c r="U6" s="47">
        <f>+VLOOKUP($A6,'1а - drž,sek,drž.sl.i nam.'!$A$13:AY$104,U$3,FALSE)</f>
        <v>0</v>
      </c>
      <c r="V6" s="47">
        <f>+VLOOKUP($A6,'1а - drž,sek,drž.sl.i nam.'!$A$13:AY$104,V$3,FALSE)</f>
        <v>0</v>
      </c>
      <c r="W6" s="47">
        <f>+VLOOKUP($A6,'1а - drž,sek,drž.sl.i nam.'!$A$13:AY$104,W$3,FALSE)</f>
        <v>0</v>
      </c>
      <c r="X6" s="47">
        <f>+VLOOKUP($A6,'1а - drž,sek,drž.sl.i nam.'!$A$13:AY$104,X$3,FALSE)</f>
        <v>0</v>
      </c>
      <c r="Y6" s="47">
        <f>+VLOOKUP($A6,'1а - drž,sek,drž.sl.i nam.'!$A$13:AY$104,Y$3,FALSE)</f>
        <v>0</v>
      </c>
      <c r="Z6" s="47">
        <f>+VLOOKUP($A6,'1а - drž,sek,drž.sl.i nam.'!$A$13:AY$104,Z$3,FALSE)</f>
        <v>0</v>
      </c>
      <c r="AA6" s="47">
        <f>+VLOOKUP($A6,'1а - drž,sek,drž.sl.i nam.'!$A$13:AY$104,AA$3,FALSE)</f>
        <v>0</v>
      </c>
      <c r="AB6" s="47">
        <f>+VLOOKUP($A6,'1а - drž,sek,drž.sl.i nam.'!$A$13:AY$104,AB$3,FALSE)</f>
        <v>0</v>
      </c>
      <c r="AC6" s="47">
        <f>+VLOOKUP($A6,'1а - drž,sek,drž.sl.i nam.'!$A$13:AY$104,AC$3,FALSE)</f>
        <v>0</v>
      </c>
      <c r="AD6" s="47">
        <f>+VLOOKUP($A6,'1а - drž,sek,drž.sl.i nam.'!$A$13:AY$104,AD$3,FALSE)</f>
        <v>0</v>
      </c>
      <c r="AE6" s="47">
        <f>+VLOOKUP($A6,'1а - drž,sek,drž.sl.i nam.'!$A$13:AY$104,AE$3,FALSE)</f>
        <v>0</v>
      </c>
      <c r="AF6" s="47">
        <f>+VLOOKUP($A6,'1а - drž,sek,drž.sl.i nam.'!$A$13:AY$104,AF$3,FALSE)</f>
        <v>0</v>
      </c>
      <c r="AG6" s="47">
        <f>+VLOOKUP($A6,'1а - drž,sek,drž.sl.i nam.'!$A$13:AY$104,AG$3,FALSE)</f>
        <v>0</v>
      </c>
      <c r="AH6" s="47">
        <f>+VLOOKUP($A6,'1а - drž,sek,drž.sl.i nam.'!$A$13:AY$104,AH$3,FALSE)</f>
        <v>0</v>
      </c>
      <c r="AI6" s="47">
        <f>+VLOOKUP($A6,'1а - drž,sek,drž.sl.i nam.'!$A$13:AY$104,AI$3,FALSE)</f>
        <v>0</v>
      </c>
      <c r="AJ6" s="47">
        <f>+VLOOKUP($A6,'1а - drž,sek,drž.sl.i nam.'!$A$13:AY$104,AJ$3,FALSE)</f>
        <v>0</v>
      </c>
      <c r="AK6" s="47">
        <f>+IFERROR(AI6+(AI6*'1а - drž,sek,drž.sl.i nam.'!D6)/100,"")</f>
        <v>0</v>
      </c>
      <c r="AL6" s="47">
        <f>+IFERROR(AJ6+(AJ6*'1а - drž,sek,drž.sl.i nam.'!D6)/100,"")</f>
        <v>0</v>
      </c>
      <c r="AM6" s="47">
        <f>+AK6+AL6</f>
        <v>0</v>
      </c>
    </row>
    <row r="7" spans="1:39" x14ac:dyDescent="0.2">
      <c r="A7">
        <f>+IF(MAX(A$5:A6)+1&lt;=A$1,A6+1,0)</f>
        <v>0</v>
      </c>
      <c r="B7" s="276">
        <f t="shared" si="0"/>
        <v>0</v>
      </c>
      <c r="C7">
        <f t="shared" si="1"/>
        <v>0</v>
      </c>
      <c r="D7" s="276">
        <f t="shared" si="2"/>
        <v>0</v>
      </c>
      <c r="E7">
        <f>IF(A7=0,0,+VLOOKUP($A7,'1а - drž,sek,drž.sl.i nam.'!$A$13:$BA$104,E$3,FALSE))</f>
        <v>0</v>
      </c>
      <c r="F7">
        <f>IF(A7=0,0,+VLOOKUP($A7,'1а - drž,sek,drž.sl.i nam.'!$A$13:$AY$104,F$3,FALSE))</f>
        <v>0</v>
      </c>
      <c r="G7">
        <f>IF(A7=0,0,+VLOOKUP($A7,'1а - drž,sek,drž.sl.i nam.'!$A$13:$AY$104,G$3,FALSE))</f>
        <v>0</v>
      </c>
      <c r="H7">
        <f>+VLOOKUP($A7,'1а - drž,sek,drž.sl.i nam.'!$A$13:$AY$104,H$3,FALSE)</f>
        <v>0</v>
      </c>
      <c r="I7">
        <f>+VLOOKUP($A7,'1а - drž,sek,drž.sl.i nam.'!$A$13:$AY$104,I$3,FALSE)</f>
        <v>0</v>
      </c>
      <c r="J7">
        <f>+VLOOKUP($A7,'1а - drž,sek,drž.sl.i nam.'!$A$13:$AY$104,J$3,FALSE)</f>
        <v>0</v>
      </c>
      <c r="K7">
        <f>+VLOOKUP($A7,'1а - drž,sek,drž.sl.i nam.'!$A$13:$AY$104,K$3,FALSE)</f>
        <v>0</v>
      </c>
      <c r="L7">
        <f>+VLOOKUP($A7,'1а - drž,sek,drž.sl.i nam.'!$A$13:$AY$104,L$3,FALSE)</f>
        <v>0</v>
      </c>
      <c r="M7">
        <f>+VLOOKUP($A7,'1а - drž,sek,drž.sl.i nam.'!$A$13:$AY$104,M$3,FALSE)</f>
        <v>0</v>
      </c>
      <c r="N7">
        <f>+VLOOKUP($A7,'1а - drž,sek,drž.sl.i nam.'!$A$13:$AY$104,N$3,FALSE)</f>
        <v>0</v>
      </c>
      <c r="O7">
        <f>+VLOOKUP($A7,'1а - drž,sek,drž.sl.i nam.'!$A$13:$AY$104,O$3,FALSE)</f>
        <v>0</v>
      </c>
      <c r="P7">
        <f>+VLOOKUP($A7,'1а - drž,sek,drž.sl.i nam.'!$A$13:$AY$104,P$3,FALSE)</f>
        <v>0</v>
      </c>
      <c r="Q7">
        <f>+VLOOKUP($A7,'1а - drž,sek,drž.sl.i nam.'!$A$13:$AY$104,Q$3,FALSE)</f>
        <v>0</v>
      </c>
      <c r="R7">
        <f>+VLOOKUP($A7,'1а - drž,sek,drž.sl.i nam.'!$A$13:$AY$104,R$3,FALSE)</f>
        <v>0</v>
      </c>
      <c r="S7">
        <f>+VLOOKUP($A7,'1а - drž,sek,drž.sl.i nam.'!$A$13:$AY$104,S$3,FALSE)</f>
        <v>0</v>
      </c>
      <c r="T7" s="47">
        <f>+VLOOKUP($A7,'1а - drž,sek,drž.sl.i nam.'!$A$13:$AY$104,T$3,FALSE)</f>
        <v>0</v>
      </c>
      <c r="U7" s="47">
        <f>+VLOOKUP($A7,'1а - drž,sek,drž.sl.i nam.'!$A$13:AY$104,U$3,FALSE)</f>
        <v>0</v>
      </c>
      <c r="V7" s="47">
        <f>+VLOOKUP($A7,'1а - drž,sek,drž.sl.i nam.'!$A$13:AY$104,V$3,FALSE)</f>
        <v>0</v>
      </c>
      <c r="W7" s="47">
        <f>+VLOOKUP($A7,'1а - drž,sek,drž.sl.i nam.'!$A$13:AY$104,W$3,FALSE)</f>
        <v>0</v>
      </c>
      <c r="X7" s="47">
        <f>+VLOOKUP($A7,'1а - drž,sek,drž.sl.i nam.'!$A$13:AY$104,X$3,FALSE)</f>
        <v>0</v>
      </c>
      <c r="Y7" s="47">
        <f>+VLOOKUP($A7,'1а - drž,sek,drž.sl.i nam.'!$A$13:AY$104,Y$3,FALSE)</f>
        <v>0</v>
      </c>
      <c r="Z7" s="47">
        <f>+VLOOKUP($A7,'1а - drž,sek,drž.sl.i nam.'!$A$13:AY$104,Z$3,FALSE)</f>
        <v>0</v>
      </c>
      <c r="AA7" s="47">
        <f>+VLOOKUP($A7,'1а - drž,sek,drž.sl.i nam.'!$A$13:AY$104,AA$3,FALSE)</f>
        <v>0</v>
      </c>
      <c r="AB7" s="47">
        <f>+VLOOKUP($A7,'1а - drž,sek,drž.sl.i nam.'!$A$13:AY$104,AB$3,FALSE)</f>
        <v>0</v>
      </c>
      <c r="AC7" s="47">
        <f>+VLOOKUP($A7,'1а - drž,sek,drž.sl.i nam.'!$A$13:AY$104,AC$3,FALSE)</f>
        <v>0</v>
      </c>
      <c r="AD7" s="47">
        <f>+VLOOKUP($A7,'1а - drž,sek,drž.sl.i nam.'!$A$13:AY$104,AD$3,FALSE)</f>
        <v>0</v>
      </c>
      <c r="AE7" s="47">
        <f>+VLOOKUP($A7,'1а - drž,sek,drž.sl.i nam.'!$A$13:AY$104,AE$3,FALSE)</f>
        <v>0</v>
      </c>
      <c r="AF7" s="47">
        <f>+VLOOKUP($A7,'1а - drž,sek,drž.sl.i nam.'!$A$13:AY$104,AF$3,FALSE)</f>
        <v>0</v>
      </c>
      <c r="AG7" s="47">
        <f>+VLOOKUP($A7,'1а - drž,sek,drž.sl.i nam.'!$A$13:AY$104,AG$3,FALSE)</f>
        <v>0</v>
      </c>
      <c r="AH7" s="47">
        <f>+VLOOKUP($A7,'1а - drž,sek,drž.sl.i nam.'!$A$13:AY$104,AH$3,FALSE)</f>
        <v>0</v>
      </c>
      <c r="AI7" s="47">
        <f>+VLOOKUP($A7,'1а - drž,sek,drž.sl.i nam.'!$A$13:AY$104,AI$3,FALSE)</f>
        <v>0</v>
      </c>
      <c r="AJ7" s="47">
        <f>+VLOOKUP($A7,'1а - drž,sek,drž.sl.i nam.'!$A$13:AY$104,AJ$3,FALSE)</f>
        <v>0</v>
      </c>
      <c r="AK7" s="47">
        <f>+IFERROR(AI7+(AI7*'1а - drž,sek,drž.sl.i nam.'!D7)/100,"")</f>
        <v>0</v>
      </c>
      <c r="AL7" s="47">
        <f>+IFERROR(AJ7+(AJ7*'1а - drž,sek,drž.sl.i nam.'!D7)/100,"")</f>
        <v>0</v>
      </c>
    </row>
    <row r="8" spans="1:39" x14ac:dyDescent="0.2">
      <c r="A8">
        <f>+IF(MAX(A$5:A7)+1&lt;=A$1,A7+1,0)</f>
        <v>0</v>
      </c>
      <c r="B8" s="276">
        <f t="shared" si="0"/>
        <v>0</v>
      </c>
      <c r="C8">
        <f t="shared" si="1"/>
        <v>0</v>
      </c>
      <c r="D8" s="276">
        <f t="shared" si="2"/>
        <v>0</v>
      </c>
      <c r="E8">
        <f>IF(A8=0,0,+VLOOKUP($A8,'1а - drž,sek,drž.sl.i nam.'!$A$13:$BA$104,E$3,FALSE))</f>
        <v>0</v>
      </c>
      <c r="F8">
        <f>IF(A8=0,0,+VLOOKUP($A8,'1а - drž,sek,drž.sl.i nam.'!$A$13:$AY$104,F$3,FALSE))</f>
        <v>0</v>
      </c>
      <c r="G8">
        <f>IF(A8=0,0,+VLOOKUP($A8,'1а - drž,sek,drž.sl.i nam.'!$A$13:$AY$104,G$3,FALSE))</f>
        <v>0</v>
      </c>
      <c r="H8">
        <f>+VLOOKUP($A8,'1а - drž,sek,drž.sl.i nam.'!$A$13:$AY$104,H$3,FALSE)</f>
        <v>0</v>
      </c>
      <c r="I8">
        <f>+VLOOKUP($A8,'1а - drž,sek,drž.sl.i nam.'!$A$13:$AY$104,I$3,FALSE)</f>
        <v>0</v>
      </c>
      <c r="J8">
        <f>+VLOOKUP($A8,'1а - drž,sek,drž.sl.i nam.'!$A$13:$AY$104,J$3,FALSE)</f>
        <v>0</v>
      </c>
      <c r="K8">
        <f>+VLOOKUP($A8,'1а - drž,sek,drž.sl.i nam.'!$A$13:$AY$104,K$3,FALSE)</f>
        <v>0</v>
      </c>
      <c r="L8">
        <f>+VLOOKUP($A8,'1а - drž,sek,drž.sl.i nam.'!$A$13:$AY$104,L$3,FALSE)</f>
        <v>0</v>
      </c>
      <c r="M8">
        <f>+VLOOKUP($A8,'1а - drž,sek,drž.sl.i nam.'!$A$13:$AY$104,M$3,FALSE)</f>
        <v>0</v>
      </c>
      <c r="N8">
        <f>+VLOOKUP($A8,'1а - drž,sek,drž.sl.i nam.'!$A$13:$AY$104,N$3,FALSE)</f>
        <v>0</v>
      </c>
      <c r="O8">
        <f>+VLOOKUP($A8,'1а - drž,sek,drž.sl.i nam.'!$A$13:$AY$104,O$3,FALSE)</f>
        <v>0</v>
      </c>
      <c r="P8">
        <f>+VLOOKUP($A8,'1а - drž,sek,drž.sl.i nam.'!$A$13:$AY$104,P$3,FALSE)</f>
        <v>0</v>
      </c>
      <c r="Q8">
        <f>+VLOOKUP($A8,'1а - drž,sek,drž.sl.i nam.'!$A$13:$AY$104,Q$3,FALSE)</f>
        <v>0</v>
      </c>
      <c r="R8">
        <f>+VLOOKUP($A8,'1а - drž,sek,drž.sl.i nam.'!$A$13:$AY$104,R$3,FALSE)</f>
        <v>0</v>
      </c>
      <c r="S8">
        <f>+VLOOKUP($A8,'1а - drž,sek,drž.sl.i nam.'!$A$13:$AY$104,S$3,FALSE)</f>
        <v>0</v>
      </c>
      <c r="T8" s="47">
        <f>+VLOOKUP($A8,'1а - drž,sek,drž.sl.i nam.'!$A$13:$AY$104,T$3,FALSE)</f>
        <v>0</v>
      </c>
      <c r="U8" s="47">
        <f>+VLOOKUP($A8,'1а - drž,sek,drž.sl.i nam.'!$A$13:AY$104,U$3,FALSE)</f>
        <v>0</v>
      </c>
      <c r="V8" s="47">
        <f>+VLOOKUP($A8,'1а - drž,sek,drž.sl.i nam.'!$A$13:AY$104,V$3,FALSE)</f>
        <v>0</v>
      </c>
      <c r="W8" s="47">
        <f>+VLOOKUP($A8,'1а - drž,sek,drž.sl.i nam.'!$A$13:AY$104,W$3,FALSE)</f>
        <v>0</v>
      </c>
      <c r="X8" s="47">
        <f>+VLOOKUP($A8,'1а - drž,sek,drž.sl.i nam.'!$A$13:AY$104,X$3,FALSE)</f>
        <v>0</v>
      </c>
      <c r="Y8" s="47">
        <f>+VLOOKUP($A8,'1а - drž,sek,drž.sl.i nam.'!$A$13:AY$104,Y$3,FALSE)</f>
        <v>0</v>
      </c>
      <c r="Z8" s="47">
        <f>+VLOOKUP($A8,'1а - drž,sek,drž.sl.i nam.'!$A$13:AY$104,Z$3,FALSE)</f>
        <v>0</v>
      </c>
      <c r="AA8" s="47">
        <f>+VLOOKUP($A8,'1а - drž,sek,drž.sl.i nam.'!$A$13:AY$104,AA$3,FALSE)</f>
        <v>0</v>
      </c>
      <c r="AB8" s="47">
        <f>+VLOOKUP($A8,'1а - drž,sek,drž.sl.i nam.'!$A$13:AY$104,AB$3,FALSE)</f>
        <v>0</v>
      </c>
      <c r="AC8" s="47">
        <f>+VLOOKUP($A8,'1а - drž,sek,drž.sl.i nam.'!$A$13:AY$104,AC$3,FALSE)</f>
        <v>0</v>
      </c>
      <c r="AD8" s="47">
        <f>+VLOOKUP($A8,'1а - drž,sek,drž.sl.i nam.'!$A$13:AY$104,AD$3,FALSE)</f>
        <v>0</v>
      </c>
      <c r="AE8" s="47">
        <f>+VLOOKUP($A8,'1а - drž,sek,drž.sl.i nam.'!$A$13:AY$104,AE$3,FALSE)</f>
        <v>0</v>
      </c>
      <c r="AF8" s="47">
        <f>+VLOOKUP($A8,'1а - drž,sek,drž.sl.i nam.'!$A$13:AY$104,AF$3,FALSE)</f>
        <v>0</v>
      </c>
      <c r="AG8" s="47">
        <f>+VLOOKUP($A8,'1а - drž,sek,drž.sl.i nam.'!$A$13:AY$104,AG$3,FALSE)</f>
        <v>0</v>
      </c>
      <c r="AH8" s="47">
        <f>+VLOOKUP($A8,'1а - drž,sek,drž.sl.i nam.'!$A$13:AY$104,AH$3,FALSE)</f>
        <v>0</v>
      </c>
      <c r="AI8" s="47">
        <f>+VLOOKUP($A8,'1а - drž,sek,drž.sl.i nam.'!$A$13:AY$104,AI$3,FALSE)</f>
        <v>0</v>
      </c>
      <c r="AJ8" s="47">
        <f>+VLOOKUP($A8,'1а - drž,sek,drž.sl.i nam.'!$A$13:AY$104,AJ$3,FALSE)</f>
        <v>0</v>
      </c>
      <c r="AK8" s="47">
        <f>+IFERROR(AI8+(AI8*'1а - drž,sek,drž.sl.i nam.'!D8)/100,"")</f>
        <v>0</v>
      </c>
      <c r="AL8" s="47">
        <f>+IFERROR(AJ8+(AJ8*'1а - drž,sek,drž.sl.i nam.'!D8)/100,"")</f>
        <v>0</v>
      </c>
    </row>
    <row r="9" spans="1:39" x14ac:dyDescent="0.2">
      <c r="A9">
        <f>+IF(MAX(A$5:A8)+1&lt;=A$1,A8+1,0)</f>
        <v>0</v>
      </c>
      <c r="B9" s="276">
        <f t="shared" si="0"/>
        <v>0</v>
      </c>
      <c r="C9">
        <f t="shared" si="1"/>
        <v>0</v>
      </c>
      <c r="D9" s="276">
        <f t="shared" si="2"/>
        <v>0</v>
      </c>
      <c r="E9">
        <f>IF(A9=0,0,+VLOOKUP($A9,'1а - drž,sek,drž.sl.i nam.'!$A$13:$BA$104,E$3,FALSE))</f>
        <v>0</v>
      </c>
      <c r="F9">
        <f>IF(A9=0,0,+VLOOKUP($A9,'1а - drž,sek,drž.sl.i nam.'!$A$13:$AY$104,F$3,FALSE))</f>
        <v>0</v>
      </c>
      <c r="G9">
        <f>IF(A9=0,0,+VLOOKUP($A9,'1а - drž,sek,drž.sl.i nam.'!$A$13:$AY$104,G$3,FALSE))</f>
        <v>0</v>
      </c>
      <c r="H9">
        <f>+VLOOKUP($A9,'1а - drž,sek,drž.sl.i nam.'!$A$13:$AY$104,H$3,FALSE)</f>
        <v>0</v>
      </c>
      <c r="I9">
        <f>+VLOOKUP($A9,'1а - drž,sek,drž.sl.i nam.'!$A$13:$AY$104,I$3,FALSE)</f>
        <v>0</v>
      </c>
      <c r="J9">
        <f>+VLOOKUP($A9,'1а - drž,sek,drž.sl.i nam.'!$A$13:$AY$104,J$3,FALSE)</f>
        <v>0</v>
      </c>
      <c r="K9">
        <f>+VLOOKUP($A9,'1а - drž,sek,drž.sl.i nam.'!$A$13:$AY$104,K$3,FALSE)</f>
        <v>0</v>
      </c>
      <c r="L9">
        <f>+VLOOKUP($A9,'1а - drž,sek,drž.sl.i nam.'!$A$13:$AY$104,L$3,FALSE)</f>
        <v>0</v>
      </c>
      <c r="M9">
        <f>+VLOOKUP($A9,'1а - drž,sek,drž.sl.i nam.'!$A$13:$AY$104,M$3,FALSE)</f>
        <v>0</v>
      </c>
      <c r="N9">
        <f>+VLOOKUP($A9,'1а - drž,sek,drž.sl.i nam.'!$A$13:$AY$104,N$3,FALSE)</f>
        <v>0</v>
      </c>
      <c r="O9">
        <f>+VLOOKUP($A9,'1а - drž,sek,drž.sl.i nam.'!$A$13:$AY$104,O$3,FALSE)</f>
        <v>0</v>
      </c>
      <c r="P9">
        <f>+VLOOKUP($A9,'1а - drž,sek,drž.sl.i nam.'!$A$13:$AY$104,P$3,FALSE)</f>
        <v>0</v>
      </c>
      <c r="Q9">
        <f>+VLOOKUP($A9,'1а - drž,sek,drž.sl.i nam.'!$A$13:$AY$104,Q$3,FALSE)</f>
        <v>0</v>
      </c>
      <c r="R9">
        <f>+VLOOKUP($A9,'1а - drž,sek,drž.sl.i nam.'!$A$13:$AY$104,R$3,FALSE)</f>
        <v>0</v>
      </c>
      <c r="S9">
        <f>+VLOOKUP($A9,'1а - drž,sek,drž.sl.i nam.'!$A$13:$AY$104,S$3,FALSE)</f>
        <v>0</v>
      </c>
      <c r="T9" s="47">
        <f>+VLOOKUP($A9,'1а - drž,sek,drž.sl.i nam.'!$A$13:$AY$104,T$3,FALSE)</f>
        <v>0</v>
      </c>
      <c r="U9" s="47">
        <f>+VLOOKUP($A9,'1а - drž,sek,drž.sl.i nam.'!$A$13:AY$104,U$3,FALSE)</f>
        <v>0</v>
      </c>
      <c r="V9" s="47">
        <f>+VLOOKUP($A9,'1а - drž,sek,drž.sl.i nam.'!$A$13:AY$104,V$3,FALSE)</f>
        <v>0</v>
      </c>
      <c r="W9" s="47">
        <f>+VLOOKUP($A9,'1а - drž,sek,drž.sl.i nam.'!$A$13:AY$104,W$3,FALSE)</f>
        <v>0</v>
      </c>
      <c r="X9" s="47">
        <f>+VLOOKUP($A9,'1а - drž,sek,drž.sl.i nam.'!$A$13:AY$104,X$3,FALSE)</f>
        <v>0</v>
      </c>
      <c r="Y9" s="47">
        <f>+VLOOKUP($A9,'1а - drž,sek,drž.sl.i nam.'!$A$13:AY$104,Y$3,FALSE)</f>
        <v>0</v>
      </c>
      <c r="Z9" s="47">
        <f>+VLOOKUP($A9,'1а - drž,sek,drž.sl.i nam.'!$A$13:AY$104,Z$3,FALSE)</f>
        <v>0</v>
      </c>
      <c r="AA9" s="47">
        <f>+VLOOKUP($A9,'1а - drž,sek,drž.sl.i nam.'!$A$13:AY$104,AA$3,FALSE)</f>
        <v>0</v>
      </c>
      <c r="AB9" s="47">
        <f>+VLOOKUP($A9,'1а - drž,sek,drž.sl.i nam.'!$A$13:AY$104,AB$3,FALSE)</f>
        <v>0</v>
      </c>
      <c r="AC9" s="47">
        <f>+VLOOKUP($A9,'1а - drž,sek,drž.sl.i nam.'!$A$13:AY$104,AC$3,FALSE)</f>
        <v>0</v>
      </c>
      <c r="AD9" s="47">
        <f>+VLOOKUP($A9,'1а - drž,sek,drž.sl.i nam.'!$A$13:AY$104,AD$3,FALSE)</f>
        <v>0</v>
      </c>
      <c r="AE9" s="47">
        <f>+VLOOKUP($A9,'1а - drž,sek,drž.sl.i nam.'!$A$13:AY$104,AE$3,FALSE)</f>
        <v>0</v>
      </c>
      <c r="AF9" s="47">
        <f>+VLOOKUP($A9,'1а - drž,sek,drž.sl.i nam.'!$A$13:AY$104,AF$3,FALSE)</f>
        <v>0</v>
      </c>
      <c r="AG9" s="47">
        <f>+VLOOKUP($A9,'1а - drž,sek,drž.sl.i nam.'!$A$13:AY$104,AG$3,FALSE)</f>
        <v>0</v>
      </c>
      <c r="AH9" s="47">
        <f>+VLOOKUP($A9,'1а - drž,sek,drž.sl.i nam.'!$A$13:AY$104,AH$3,FALSE)</f>
        <v>0</v>
      </c>
      <c r="AI9" s="47">
        <f>+VLOOKUP($A9,'1а - drž,sek,drž.sl.i nam.'!$A$13:AY$104,AI$3,FALSE)</f>
        <v>0</v>
      </c>
      <c r="AJ9" s="47">
        <f>+VLOOKUP($A9,'1а - drž,sek,drž.sl.i nam.'!$A$13:AY$104,AJ$3,FALSE)</f>
        <v>0</v>
      </c>
      <c r="AK9" s="47">
        <f>+IFERROR(AI9+(AI9*'1а - drž,sek,drž.sl.i nam.'!D9)/100,"")</f>
        <v>0</v>
      </c>
      <c r="AL9" s="47">
        <f>+IFERROR(AJ9+(AJ9*'1а - drž,sek,drž.sl.i nam.'!D9)/100,"")</f>
        <v>0</v>
      </c>
    </row>
    <row r="10" spans="1:39" x14ac:dyDescent="0.2">
      <c r="A10">
        <f>+IF(MAX(A$5:A9)+1&lt;=A$1,A9+1,0)</f>
        <v>0</v>
      </c>
      <c r="B10" s="276">
        <f t="shared" si="0"/>
        <v>0</v>
      </c>
      <c r="C10">
        <f t="shared" si="1"/>
        <v>0</v>
      </c>
      <c r="D10" s="276">
        <f t="shared" si="2"/>
        <v>0</v>
      </c>
      <c r="E10">
        <f>IF(A10=0,0,+VLOOKUP($A10,'1а - drž,sek,drž.sl.i nam.'!$A$13:$BA$104,E$3,FALSE))</f>
        <v>0</v>
      </c>
      <c r="F10">
        <f>IF(A10=0,0,+VLOOKUP($A10,'1а - drž,sek,drž.sl.i nam.'!$A$13:$AY$104,F$3,FALSE))</f>
        <v>0</v>
      </c>
      <c r="G10">
        <f>IF(A10=0,0,+VLOOKUP($A10,'1а - drž,sek,drž.sl.i nam.'!$A$13:$AY$104,G$3,FALSE))</f>
        <v>0</v>
      </c>
      <c r="H10">
        <f>+VLOOKUP($A10,'1а - drž,sek,drž.sl.i nam.'!$A$13:$AY$104,H$3,FALSE)</f>
        <v>0</v>
      </c>
      <c r="I10">
        <f>+VLOOKUP($A10,'1а - drž,sek,drž.sl.i nam.'!$A$13:$AY$104,I$3,FALSE)</f>
        <v>0</v>
      </c>
      <c r="J10">
        <f>+VLOOKUP($A10,'1а - drž,sek,drž.sl.i nam.'!$A$13:$AY$104,J$3,FALSE)</f>
        <v>0</v>
      </c>
      <c r="K10">
        <f>+VLOOKUP($A10,'1а - drž,sek,drž.sl.i nam.'!$A$13:$AY$104,K$3,FALSE)</f>
        <v>0</v>
      </c>
      <c r="L10">
        <f>+VLOOKUP($A10,'1а - drž,sek,drž.sl.i nam.'!$A$13:$AY$104,L$3,FALSE)</f>
        <v>0</v>
      </c>
      <c r="M10">
        <f>+VLOOKUP($A10,'1а - drž,sek,drž.sl.i nam.'!$A$13:$AY$104,M$3,FALSE)</f>
        <v>0</v>
      </c>
      <c r="N10">
        <f>+VLOOKUP($A10,'1а - drž,sek,drž.sl.i nam.'!$A$13:$AY$104,N$3,FALSE)</f>
        <v>0</v>
      </c>
      <c r="O10">
        <f>+VLOOKUP($A10,'1а - drž,sek,drž.sl.i nam.'!$A$13:$AY$104,O$3,FALSE)</f>
        <v>0</v>
      </c>
      <c r="P10">
        <f>+VLOOKUP($A10,'1а - drž,sek,drž.sl.i nam.'!$A$13:$AY$104,P$3,FALSE)</f>
        <v>0</v>
      </c>
      <c r="Q10">
        <f>+VLOOKUP($A10,'1а - drž,sek,drž.sl.i nam.'!$A$13:$AY$104,Q$3,FALSE)</f>
        <v>0</v>
      </c>
      <c r="R10">
        <f>+VLOOKUP($A10,'1а - drž,sek,drž.sl.i nam.'!$A$13:$AY$104,R$3,FALSE)</f>
        <v>0</v>
      </c>
      <c r="S10">
        <f>+VLOOKUP($A10,'1а - drž,sek,drž.sl.i nam.'!$A$13:$AY$104,S$3,FALSE)</f>
        <v>0</v>
      </c>
      <c r="T10" s="47">
        <f>+VLOOKUP($A10,'1а - drž,sek,drž.sl.i nam.'!$A$13:$AY$104,T$3,FALSE)</f>
        <v>0</v>
      </c>
      <c r="U10" s="47">
        <f>+VLOOKUP($A10,'1а - drž,sek,drž.sl.i nam.'!$A$13:AY$104,U$3,FALSE)</f>
        <v>0</v>
      </c>
      <c r="V10" s="47">
        <f>+VLOOKUP($A10,'1а - drž,sek,drž.sl.i nam.'!$A$13:AY$104,V$3,FALSE)</f>
        <v>0</v>
      </c>
      <c r="W10" s="47">
        <f>+VLOOKUP($A10,'1а - drž,sek,drž.sl.i nam.'!$A$13:AY$104,W$3,FALSE)</f>
        <v>0</v>
      </c>
      <c r="X10" s="47">
        <f>+VLOOKUP($A10,'1а - drž,sek,drž.sl.i nam.'!$A$13:AY$104,X$3,FALSE)</f>
        <v>0</v>
      </c>
      <c r="Y10" s="47">
        <f>+VLOOKUP($A10,'1а - drž,sek,drž.sl.i nam.'!$A$13:AY$104,Y$3,FALSE)</f>
        <v>0</v>
      </c>
      <c r="Z10" s="47">
        <f>+VLOOKUP($A10,'1а - drž,sek,drž.sl.i nam.'!$A$13:AY$104,Z$3,FALSE)</f>
        <v>0</v>
      </c>
      <c r="AA10" s="47">
        <f>+VLOOKUP($A10,'1а - drž,sek,drž.sl.i nam.'!$A$13:AY$104,AA$3,FALSE)</f>
        <v>0</v>
      </c>
      <c r="AB10" s="47">
        <f>+VLOOKUP($A10,'1а - drž,sek,drž.sl.i nam.'!$A$13:AY$104,AB$3,FALSE)</f>
        <v>0</v>
      </c>
      <c r="AC10" s="47">
        <f>+VLOOKUP($A10,'1а - drž,sek,drž.sl.i nam.'!$A$13:AY$104,AC$3,FALSE)</f>
        <v>0</v>
      </c>
      <c r="AD10" s="47">
        <f>+VLOOKUP($A10,'1а - drž,sek,drž.sl.i nam.'!$A$13:AY$104,AD$3,FALSE)</f>
        <v>0</v>
      </c>
      <c r="AE10" s="47">
        <f>+VLOOKUP($A10,'1а - drž,sek,drž.sl.i nam.'!$A$13:AY$104,AE$3,FALSE)</f>
        <v>0</v>
      </c>
      <c r="AF10" s="47">
        <f>+VLOOKUP($A10,'1а - drž,sek,drž.sl.i nam.'!$A$13:AY$104,AF$3,FALSE)</f>
        <v>0</v>
      </c>
      <c r="AG10" s="47">
        <f>+VLOOKUP($A10,'1а - drž,sek,drž.sl.i nam.'!$A$13:AY$104,AG$3,FALSE)</f>
        <v>0</v>
      </c>
      <c r="AH10" s="47">
        <f>+VLOOKUP($A10,'1а - drž,sek,drž.sl.i nam.'!$A$13:AY$104,AH$3,FALSE)</f>
        <v>0</v>
      </c>
      <c r="AI10" s="47">
        <f>+VLOOKUP($A10,'1а - drž,sek,drž.sl.i nam.'!$A$13:AY$104,AI$3,FALSE)</f>
        <v>0</v>
      </c>
      <c r="AJ10" s="47">
        <f>+VLOOKUP($A10,'1а - drž,sek,drž.sl.i nam.'!$A$13:AY$104,AJ$3,FALSE)</f>
        <v>0</v>
      </c>
      <c r="AK10" s="47" t="str">
        <f>+IFERROR(AI10+(AI10*'1а - drž,sek,drž.sl.i nam.'!D10)/100,"")</f>
        <v/>
      </c>
      <c r="AL10" s="47" t="str">
        <f>+IFERROR(AJ10+(AJ10*'1а - drž,sek,drž.sl.i nam.'!D10)/100,"")</f>
        <v/>
      </c>
    </row>
    <row r="11" spans="1:39" x14ac:dyDescent="0.2">
      <c r="A11">
        <f>+IF(MAX(A$5:A10)+1&lt;=A$1,A10+1,0)</f>
        <v>0</v>
      </c>
      <c r="B11" s="276">
        <f t="shared" si="0"/>
        <v>0</v>
      </c>
      <c r="C11">
        <f t="shared" si="1"/>
        <v>0</v>
      </c>
      <c r="D11" s="276">
        <f t="shared" si="2"/>
        <v>0</v>
      </c>
      <c r="E11">
        <f>IF(A11=0,0,+VLOOKUP($A11,'1а - drž,sek,drž.sl.i nam.'!$A$13:$BA$104,E$3,FALSE))</f>
        <v>0</v>
      </c>
      <c r="F11">
        <f>IF(A11=0,0,+VLOOKUP($A11,'1а - drž,sek,drž.sl.i nam.'!$A$13:$AY$104,F$3,FALSE))</f>
        <v>0</v>
      </c>
      <c r="G11">
        <f>IF(A11=0,0,+VLOOKUP($A11,'1а - drž,sek,drž.sl.i nam.'!$A$13:$AY$104,G$3,FALSE))</f>
        <v>0</v>
      </c>
      <c r="H11">
        <f>+VLOOKUP($A11,'1а - drž,sek,drž.sl.i nam.'!$A$13:$AY$104,H$3,FALSE)</f>
        <v>0</v>
      </c>
      <c r="I11">
        <f>+VLOOKUP($A11,'1а - drž,sek,drž.sl.i nam.'!$A$13:$AY$104,I$3,FALSE)</f>
        <v>0</v>
      </c>
      <c r="J11">
        <f>+VLOOKUP($A11,'1а - drž,sek,drž.sl.i nam.'!$A$13:$AY$104,J$3,FALSE)</f>
        <v>0</v>
      </c>
      <c r="K11">
        <f>+VLOOKUP($A11,'1а - drž,sek,drž.sl.i nam.'!$A$13:$AY$104,K$3,FALSE)</f>
        <v>0</v>
      </c>
      <c r="L11">
        <f>+VLOOKUP($A11,'1а - drž,sek,drž.sl.i nam.'!$A$13:$AY$104,L$3,FALSE)</f>
        <v>0</v>
      </c>
      <c r="M11">
        <f>+VLOOKUP($A11,'1а - drž,sek,drž.sl.i nam.'!$A$13:$AY$104,M$3,FALSE)</f>
        <v>0</v>
      </c>
      <c r="N11">
        <f>+VLOOKUP($A11,'1а - drž,sek,drž.sl.i nam.'!$A$13:$AY$104,N$3,FALSE)</f>
        <v>0</v>
      </c>
      <c r="O11">
        <f>+VLOOKUP($A11,'1а - drž,sek,drž.sl.i nam.'!$A$13:$AY$104,O$3,FALSE)</f>
        <v>0</v>
      </c>
      <c r="P11">
        <f>+VLOOKUP($A11,'1а - drž,sek,drž.sl.i nam.'!$A$13:$AY$104,P$3,FALSE)</f>
        <v>0</v>
      </c>
      <c r="Q11">
        <f>+VLOOKUP($A11,'1а - drž,sek,drž.sl.i nam.'!$A$13:$AY$104,Q$3,FALSE)</f>
        <v>0</v>
      </c>
      <c r="R11">
        <f>+VLOOKUP($A11,'1а - drž,sek,drž.sl.i nam.'!$A$13:$AY$104,R$3,FALSE)</f>
        <v>0</v>
      </c>
      <c r="S11">
        <f>+VLOOKUP($A11,'1а - drž,sek,drž.sl.i nam.'!$A$13:$AY$104,S$3,FALSE)</f>
        <v>0</v>
      </c>
      <c r="T11" s="47">
        <f>+VLOOKUP($A11,'1а - drž,sek,drž.sl.i nam.'!$A$13:$AY$104,T$3,FALSE)</f>
        <v>0</v>
      </c>
      <c r="U11" s="47">
        <f>+VLOOKUP($A11,'1а - drž,sek,drž.sl.i nam.'!$A$13:AY$104,U$3,FALSE)</f>
        <v>0</v>
      </c>
      <c r="V11" s="47">
        <f>+VLOOKUP($A11,'1а - drž,sek,drž.sl.i nam.'!$A$13:AY$104,V$3,FALSE)</f>
        <v>0</v>
      </c>
      <c r="W11" s="47">
        <f>+VLOOKUP($A11,'1а - drž,sek,drž.sl.i nam.'!$A$13:AY$104,W$3,FALSE)</f>
        <v>0</v>
      </c>
      <c r="X11" s="47">
        <f>+VLOOKUP($A11,'1а - drž,sek,drž.sl.i nam.'!$A$13:AY$104,X$3,FALSE)</f>
        <v>0</v>
      </c>
      <c r="Y11" s="47">
        <f>+VLOOKUP($A11,'1а - drž,sek,drž.sl.i nam.'!$A$13:AY$104,Y$3,FALSE)</f>
        <v>0</v>
      </c>
      <c r="Z11" s="47">
        <f>+VLOOKUP($A11,'1а - drž,sek,drž.sl.i nam.'!$A$13:AY$104,Z$3,FALSE)</f>
        <v>0</v>
      </c>
      <c r="AA11" s="47">
        <f>+VLOOKUP($A11,'1а - drž,sek,drž.sl.i nam.'!$A$13:AY$104,AA$3,FALSE)</f>
        <v>0</v>
      </c>
      <c r="AB11" s="47">
        <f>+VLOOKUP($A11,'1а - drž,sek,drž.sl.i nam.'!$A$13:AY$104,AB$3,FALSE)</f>
        <v>0</v>
      </c>
      <c r="AC11" s="47">
        <f>+VLOOKUP($A11,'1а - drž,sek,drž.sl.i nam.'!$A$13:AY$104,AC$3,FALSE)</f>
        <v>0</v>
      </c>
      <c r="AD11" s="47">
        <f>+VLOOKUP($A11,'1а - drž,sek,drž.sl.i nam.'!$A$13:AY$104,AD$3,FALSE)</f>
        <v>0</v>
      </c>
      <c r="AE11" s="47">
        <f>+VLOOKUP($A11,'1а - drž,sek,drž.sl.i nam.'!$A$13:AY$104,AE$3,FALSE)</f>
        <v>0</v>
      </c>
      <c r="AF11" s="47">
        <f>+VLOOKUP($A11,'1а - drž,sek,drž.sl.i nam.'!$A$13:AY$104,AF$3,FALSE)</f>
        <v>0</v>
      </c>
      <c r="AG11" s="47">
        <f>+VLOOKUP($A11,'1а - drž,sek,drž.sl.i nam.'!$A$13:AY$104,AG$3,FALSE)</f>
        <v>0</v>
      </c>
      <c r="AH11" s="47">
        <f>+VLOOKUP($A11,'1а - drž,sek,drž.sl.i nam.'!$A$13:AY$104,AH$3,FALSE)</f>
        <v>0</v>
      </c>
      <c r="AI11" s="47">
        <f>+VLOOKUP($A11,'1а - drž,sek,drž.sl.i nam.'!$A$13:AY$104,AI$3,FALSE)</f>
        <v>0</v>
      </c>
      <c r="AJ11" s="47">
        <f>+VLOOKUP($A11,'1а - drž,sek,drž.sl.i nam.'!$A$13:AY$104,AJ$3,FALSE)</f>
        <v>0</v>
      </c>
      <c r="AK11" s="47">
        <f>+IFERROR(AI11+(AI11*'1а - drž,sek,drž.sl.i nam.'!D11)/100,"")</f>
        <v>0</v>
      </c>
      <c r="AL11" s="47">
        <f>+IFERROR(AJ11+(AJ11*'1а - drž,sek,drž.sl.i nam.'!D11)/100,"")</f>
        <v>0</v>
      </c>
    </row>
    <row r="12" spans="1:39" x14ac:dyDescent="0.2">
      <c r="A12">
        <f>+IF(MAX(A$5:A11)+1&lt;=A$1,A11+1,0)</f>
        <v>0</v>
      </c>
      <c r="B12" s="276">
        <f t="shared" si="0"/>
        <v>0</v>
      </c>
      <c r="C12">
        <f t="shared" si="1"/>
        <v>0</v>
      </c>
      <c r="D12" s="276">
        <f t="shared" si="2"/>
        <v>0</v>
      </c>
      <c r="E12">
        <f>IF(A12=0,0,+VLOOKUP($A12,'1а - drž,sek,drž.sl.i nam.'!$A$13:$BA$104,E$3,FALSE))</f>
        <v>0</v>
      </c>
      <c r="F12">
        <f>IF(A12=0,0,+VLOOKUP($A12,'1а - drž,sek,drž.sl.i nam.'!$A$13:$AY$104,F$3,FALSE))</f>
        <v>0</v>
      </c>
      <c r="G12">
        <f>IF(A12=0,0,+VLOOKUP($A12,'1а - drž,sek,drž.sl.i nam.'!$A$13:$AY$104,G$3,FALSE))</f>
        <v>0</v>
      </c>
      <c r="H12">
        <f>+VLOOKUP($A12,'1а - drž,sek,drž.sl.i nam.'!$A$13:$AY$104,H$3,FALSE)</f>
        <v>0</v>
      </c>
      <c r="I12">
        <f>+VLOOKUP($A12,'1а - drž,sek,drž.sl.i nam.'!$A$13:$AY$104,I$3,FALSE)</f>
        <v>0</v>
      </c>
      <c r="J12">
        <f>+VLOOKUP($A12,'1а - drž,sek,drž.sl.i nam.'!$A$13:$AY$104,J$3,FALSE)</f>
        <v>0</v>
      </c>
      <c r="K12">
        <f>+VLOOKUP($A12,'1а - drž,sek,drž.sl.i nam.'!$A$13:$AY$104,K$3,FALSE)</f>
        <v>0</v>
      </c>
      <c r="L12">
        <f>+VLOOKUP($A12,'1а - drž,sek,drž.sl.i nam.'!$A$13:$AY$104,L$3,FALSE)</f>
        <v>0</v>
      </c>
      <c r="M12">
        <f>+VLOOKUP($A12,'1а - drž,sek,drž.sl.i nam.'!$A$13:$AY$104,M$3,FALSE)</f>
        <v>0</v>
      </c>
      <c r="N12">
        <f>+VLOOKUP($A12,'1а - drž,sek,drž.sl.i nam.'!$A$13:$AY$104,N$3,FALSE)</f>
        <v>0</v>
      </c>
      <c r="O12">
        <f>+VLOOKUP($A12,'1а - drž,sek,drž.sl.i nam.'!$A$13:$AY$104,O$3,FALSE)</f>
        <v>0</v>
      </c>
      <c r="P12">
        <f>+VLOOKUP($A12,'1а - drž,sek,drž.sl.i nam.'!$A$13:$AY$104,P$3,FALSE)</f>
        <v>0</v>
      </c>
      <c r="Q12">
        <f>+VLOOKUP($A12,'1а - drž,sek,drž.sl.i nam.'!$A$13:$AY$104,Q$3,FALSE)</f>
        <v>0</v>
      </c>
      <c r="R12">
        <f>+VLOOKUP($A12,'1а - drž,sek,drž.sl.i nam.'!$A$13:$AY$104,R$3,FALSE)</f>
        <v>0</v>
      </c>
      <c r="S12">
        <f>+VLOOKUP($A12,'1а - drž,sek,drž.sl.i nam.'!$A$13:$AY$104,S$3,FALSE)</f>
        <v>0</v>
      </c>
      <c r="T12" s="47">
        <f>+VLOOKUP($A12,'1а - drž,sek,drž.sl.i nam.'!$A$13:$AY$104,T$3,FALSE)</f>
        <v>0</v>
      </c>
      <c r="U12" s="47">
        <f>+VLOOKUP($A12,'1а - drž,sek,drž.sl.i nam.'!$A$13:AY$104,U$3,FALSE)</f>
        <v>0</v>
      </c>
      <c r="V12" s="47">
        <f>+VLOOKUP($A12,'1а - drž,sek,drž.sl.i nam.'!$A$13:AY$104,V$3,FALSE)</f>
        <v>0</v>
      </c>
      <c r="W12" s="47">
        <f>+VLOOKUP($A12,'1а - drž,sek,drž.sl.i nam.'!$A$13:AY$104,W$3,FALSE)</f>
        <v>0</v>
      </c>
      <c r="X12" s="47">
        <f>+VLOOKUP($A12,'1а - drž,sek,drž.sl.i nam.'!$A$13:AY$104,X$3,FALSE)</f>
        <v>0</v>
      </c>
      <c r="Y12" s="47">
        <f>+VLOOKUP($A12,'1а - drž,sek,drž.sl.i nam.'!$A$13:AY$104,Y$3,FALSE)</f>
        <v>0</v>
      </c>
      <c r="Z12" s="47">
        <f>+VLOOKUP($A12,'1а - drž,sek,drž.sl.i nam.'!$A$13:AY$104,Z$3,FALSE)</f>
        <v>0</v>
      </c>
      <c r="AA12" s="47">
        <f>+VLOOKUP($A12,'1а - drž,sek,drž.sl.i nam.'!$A$13:AY$104,AA$3,FALSE)</f>
        <v>0</v>
      </c>
      <c r="AB12" s="47">
        <f>+VLOOKUP($A12,'1а - drž,sek,drž.sl.i nam.'!$A$13:AY$104,AB$3,FALSE)</f>
        <v>0</v>
      </c>
      <c r="AC12" s="47">
        <f>+VLOOKUP($A12,'1а - drž,sek,drž.sl.i nam.'!$A$13:AY$104,AC$3,FALSE)</f>
        <v>0</v>
      </c>
      <c r="AD12" s="47">
        <f>+VLOOKUP($A12,'1а - drž,sek,drž.sl.i nam.'!$A$13:AY$104,AD$3,FALSE)</f>
        <v>0</v>
      </c>
      <c r="AE12" s="47">
        <f>+VLOOKUP($A12,'1а - drž,sek,drž.sl.i nam.'!$A$13:AY$104,AE$3,FALSE)</f>
        <v>0</v>
      </c>
      <c r="AF12" s="47">
        <f>+VLOOKUP($A12,'1а - drž,sek,drž.sl.i nam.'!$A$13:AY$104,AF$3,FALSE)</f>
        <v>0</v>
      </c>
      <c r="AG12" s="47">
        <f>+VLOOKUP($A12,'1а - drž,sek,drž.sl.i nam.'!$A$13:AY$104,AG$3,FALSE)</f>
        <v>0</v>
      </c>
      <c r="AH12" s="47">
        <f>+VLOOKUP($A12,'1а - drž,sek,drž.sl.i nam.'!$A$13:AY$104,AH$3,FALSE)</f>
        <v>0</v>
      </c>
      <c r="AI12" s="47">
        <f>+VLOOKUP($A12,'1а - drž,sek,drž.sl.i nam.'!$A$13:AY$104,AI$3,FALSE)</f>
        <v>0</v>
      </c>
      <c r="AJ12" s="47">
        <f>+VLOOKUP($A12,'1а - drž,sek,drž.sl.i nam.'!$A$13:AY$104,AJ$3,FALSE)</f>
        <v>0</v>
      </c>
      <c r="AK12" s="47">
        <f>+IFERROR(AI12+(AI12*'1а - drž,sek,drž.sl.i nam.'!D12)/100,"")</f>
        <v>0</v>
      </c>
      <c r="AL12" s="47">
        <f>+IFERROR(AJ12+(AJ12*'1а - drž,sek,drž.sl.i nam.'!D12)/100,"")</f>
        <v>0</v>
      </c>
    </row>
    <row r="13" spans="1:39" x14ac:dyDescent="0.2">
      <c r="A13">
        <f>+IF(MAX(A$5:A12)+1&lt;=A$1,A12+1,0)</f>
        <v>0</v>
      </c>
      <c r="B13" s="276">
        <f t="shared" si="0"/>
        <v>0</v>
      </c>
      <c r="C13">
        <f t="shared" si="1"/>
        <v>0</v>
      </c>
      <c r="D13" s="276">
        <f t="shared" si="2"/>
        <v>0</v>
      </c>
      <c r="E13">
        <f>IF(A13=0,0,+VLOOKUP($A13,'1а - drž,sek,drž.sl.i nam.'!$A$13:$BA$104,E$3,FALSE))</f>
        <v>0</v>
      </c>
      <c r="F13">
        <f>IF(A13=0,0,+VLOOKUP($A13,'1а - drž,sek,drž.sl.i nam.'!$A$13:$AY$104,F$3,FALSE))</f>
        <v>0</v>
      </c>
      <c r="G13">
        <f>IF(A13=0,0,+VLOOKUP($A13,'1а - drž,sek,drž.sl.i nam.'!$A$13:$AY$104,G$3,FALSE))</f>
        <v>0</v>
      </c>
      <c r="H13">
        <f>+VLOOKUP($A13,'1а - drž,sek,drž.sl.i nam.'!$A$13:$AY$104,H$3,FALSE)</f>
        <v>0</v>
      </c>
      <c r="I13">
        <f>+VLOOKUP($A13,'1а - drž,sek,drž.sl.i nam.'!$A$13:$AY$104,I$3,FALSE)</f>
        <v>0</v>
      </c>
      <c r="J13">
        <f>+VLOOKUP($A13,'1а - drž,sek,drž.sl.i nam.'!$A$13:$AY$104,J$3,FALSE)</f>
        <v>0</v>
      </c>
      <c r="K13">
        <f>+VLOOKUP($A13,'1а - drž,sek,drž.sl.i nam.'!$A$13:$AY$104,K$3,FALSE)</f>
        <v>0</v>
      </c>
      <c r="L13">
        <f>+VLOOKUP($A13,'1а - drž,sek,drž.sl.i nam.'!$A$13:$AY$104,L$3,FALSE)</f>
        <v>0</v>
      </c>
      <c r="M13">
        <f>+VLOOKUP($A13,'1а - drž,sek,drž.sl.i nam.'!$A$13:$AY$104,M$3,FALSE)</f>
        <v>0</v>
      </c>
      <c r="N13">
        <f>+VLOOKUP($A13,'1а - drž,sek,drž.sl.i nam.'!$A$13:$AY$104,N$3,FALSE)</f>
        <v>0</v>
      </c>
      <c r="O13">
        <f>+VLOOKUP($A13,'1а - drž,sek,drž.sl.i nam.'!$A$13:$AY$104,O$3,FALSE)</f>
        <v>0</v>
      </c>
      <c r="P13">
        <f>+VLOOKUP($A13,'1а - drž,sek,drž.sl.i nam.'!$A$13:$AY$104,P$3,FALSE)</f>
        <v>0</v>
      </c>
      <c r="Q13">
        <f>+VLOOKUP($A13,'1а - drž,sek,drž.sl.i nam.'!$A$13:$AY$104,Q$3,FALSE)</f>
        <v>0</v>
      </c>
      <c r="R13">
        <f>+VLOOKUP($A13,'1а - drž,sek,drž.sl.i nam.'!$A$13:$AY$104,R$3,FALSE)</f>
        <v>0</v>
      </c>
      <c r="S13">
        <f>+VLOOKUP($A13,'1а - drž,sek,drž.sl.i nam.'!$A$13:$AY$104,S$3,FALSE)</f>
        <v>0</v>
      </c>
      <c r="T13" s="47">
        <f>+VLOOKUP($A13,'1а - drž,sek,drž.sl.i nam.'!$A$13:$AY$104,T$3,FALSE)</f>
        <v>0</v>
      </c>
      <c r="U13" s="47">
        <f>+VLOOKUP($A13,'1а - drž,sek,drž.sl.i nam.'!$A$13:AY$104,U$3,FALSE)</f>
        <v>0</v>
      </c>
      <c r="V13" s="47">
        <f>+VLOOKUP($A13,'1а - drž,sek,drž.sl.i nam.'!$A$13:AY$104,V$3,FALSE)</f>
        <v>0</v>
      </c>
      <c r="W13" s="47">
        <f>+VLOOKUP($A13,'1а - drž,sek,drž.sl.i nam.'!$A$13:AY$104,W$3,FALSE)</f>
        <v>0</v>
      </c>
      <c r="X13" s="47">
        <f>+VLOOKUP($A13,'1а - drž,sek,drž.sl.i nam.'!$A$13:AY$104,X$3,FALSE)</f>
        <v>0</v>
      </c>
      <c r="Y13" s="47">
        <f>+VLOOKUP($A13,'1а - drž,sek,drž.sl.i nam.'!$A$13:AY$104,Y$3,FALSE)</f>
        <v>0</v>
      </c>
      <c r="Z13" s="47">
        <f>+VLOOKUP($A13,'1а - drž,sek,drž.sl.i nam.'!$A$13:AY$104,Z$3,FALSE)</f>
        <v>0</v>
      </c>
      <c r="AA13" s="47">
        <f>+VLOOKUP($A13,'1а - drž,sek,drž.sl.i nam.'!$A$13:AY$104,AA$3,FALSE)</f>
        <v>0</v>
      </c>
      <c r="AB13" s="47">
        <f>+VLOOKUP($A13,'1а - drž,sek,drž.sl.i nam.'!$A$13:AY$104,AB$3,FALSE)</f>
        <v>0</v>
      </c>
      <c r="AC13" s="47">
        <f>+VLOOKUP($A13,'1а - drž,sek,drž.sl.i nam.'!$A$13:AY$104,AC$3,FALSE)</f>
        <v>0</v>
      </c>
      <c r="AD13" s="47">
        <f>+VLOOKUP($A13,'1а - drž,sek,drž.sl.i nam.'!$A$13:AY$104,AD$3,FALSE)</f>
        <v>0</v>
      </c>
      <c r="AE13" s="47">
        <f>+VLOOKUP($A13,'1а - drž,sek,drž.sl.i nam.'!$A$13:AY$104,AE$3,FALSE)</f>
        <v>0</v>
      </c>
      <c r="AF13" s="47">
        <f>+VLOOKUP($A13,'1а - drž,sek,drž.sl.i nam.'!$A$13:AY$104,AF$3,FALSE)</f>
        <v>0</v>
      </c>
      <c r="AG13" s="47">
        <f>+VLOOKUP($A13,'1а - drž,sek,drž.sl.i nam.'!$A$13:AY$104,AG$3,FALSE)</f>
        <v>0</v>
      </c>
      <c r="AH13" s="47">
        <f>+VLOOKUP($A13,'1а - drž,sek,drž.sl.i nam.'!$A$13:AY$104,AH$3,FALSE)</f>
        <v>0</v>
      </c>
      <c r="AI13" s="47">
        <f>+VLOOKUP($A13,'1а - drž,sek,drž.sl.i nam.'!$A$13:AY$104,AI$3,FALSE)</f>
        <v>0</v>
      </c>
      <c r="AJ13" s="47">
        <f>+VLOOKUP($A13,'1а - drž,sek,drž.sl.i nam.'!$A$13:AY$104,AJ$3,FALSE)</f>
        <v>0</v>
      </c>
      <c r="AK13" s="47">
        <f>+IFERROR(AI13+(AI13*'1а - drž,sek,drž.sl.i nam.'!D13)/100,"")</f>
        <v>0</v>
      </c>
      <c r="AL13" s="47">
        <f>+IFERROR(AJ13+(AJ13*'1а - drž,sek,drž.sl.i nam.'!D13)/100,"")</f>
        <v>0</v>
      </c>
    </row>
    <row r="14" spans="1:39" x14ac:dyDescent="0.2">
      <c r="A14">
        <f>+IF(MAX(A$5:A13)+1&lt;=A$1,A13+1,0)</f>
        <v>0</v>
      </c>
      <c r="B14" s="276">
        <f t="shared" si="0"/>
        <v>0</v>
      </c>
      <c r="C14">
        <f t="shared" si="1"/>
        <v>0</v>
      </c>
      <c r="D14" s="276">
        <f t="shared" si="2"/>
        <v>0</v>
      </c>
      <c r="E14">
        <f>IF(A14=0,0,+VLOOKUP($A14,'1а - drž,sek,drž.sl.i nam.'!$A$13:$BA$104,E$3,FALSE))</f>
        <v>0</v>
      </c>
      <c r="F14">
        <f>IF(A14=0,0,+VLOOKUP($A14,'1а - drž,sek,drž.sl.i nam.'!$A$13:$AY$104,F$3,FALSE))</f>
        <v>0</v>
      </c>
      <c r="G14">
        <f>IF(A14=0,0,+VLOOKUP($A14,'1а - drž,sek,drž.sl.i nam.'!$A$13:$AY$104,G$3,FALSE))</f>
        <v>0</v>
      </c>
      <c r="H14">
        <f>+VLOOKUP($A14,'1а - drž,sek,drž.sl.i nam.'!$A$13:$AY$104,H$3,FALSE)</f>
        <v>0</v>
      </c>
      <c r="I14">
        <f>+VLOOKUP($A14,'1а - drž,sek,drž.sl.i nam.'!$A$13:$AY$104,I$3,FALSE)</f>
        <v>0</v>
      </c>
      <c r="J14">
        <f>+VLOOKUP($A14,'1а - drž,sek,drž.sl.i nam.'!$A$13:$AY$104,J$3,FALSE)</f>
        <v>0</v>
      </c>
      <c r="K14">
        <f>+VLOOKUP($A14,'1а - drž,sek,drž.sl.i nam.'!$A$13:$AY$104,K$3,FALSE)</f>
        <v>0</v>
      </c>
      <c r="L14">
        <f>+VLOOKUP($A14,'1а - drž,sek,drž.sl.i nam.'!$A$13:$AY$104,L$3,FALSE)</f>
        <v>0</v>
      </c>
      <c r="M14">
        <f>+VLOOKUP($A14,'1а - drž,sek,drž.sl.i nam.'!$A$13:$AY$104,M$3,FALSE)</f>
        <v>0</v>
      </c>
      <c r="N14">
        <f>+VLOOKUP($A14,'1а - drž,sek,drž.sl.i nam.'!$A$13:$AY$104,N$3,FALSE)</f>
        <v>0</v>
      </c>
      <c r="O14">
        <f>+VLOOKUP($A14,'1а - drž,sek,drž.sl.i nam.'!$A$13:$AY$104,O$3,FALSE)</f>
        <v>0</v>
      </c>
      <c r="P14">
        <f>+VLOOKUP($A14,'1а - drž,sek,drž.sl.i nam.'!$A$13:$AY$104,P$3,FALSE)</f>
        <v>0</v>
      </c>
      <c r="Q14">
        <f>+VLOOKUP($A14,'1а - drž,sek,drž.sl.i nam.'!$A$13:$AY$104,Q$3,FALSE)</f>
        <v>0</v>
      </c>
      <c r="R14">
        <f>+VLOOKUP($A14,'1а - drž,sek,drž.sl.i nam.'!$A$13:$AY$104,R$3,FALSE)</f>
        <v>0</v>
      </c>
      <c r="S14">
        <f>+VLOOKUP($A14,'1а - drž,sek,drž.sl.i nam.'!$A$13:$AY$104,S$3,FALSE)</f>
        <v>0</v>
      </c>
      <c r="T14" s="47">
        <f>+VLOOKUP($A14,'1а - drž,sek,drž.sl.i nam.'!$A$13:$AY$104,T$3,FALSE)</f>
        <v>0</v>
      </c>
      <c r="U14" s="47">
        <f>+VLOOKUP($A14,'1а - drž,sek,drž.sl.i nam.'!$A$13:AY$104,U$3,FALSE)</f>
        <v>0</v>
      </c>
      <c r="V14" s="47">
        <f>+VLOOKUP($A14,'1а - drž,sek,drž.sl.i nam.'!$A$13:AY$104,V$3,FALSE)</f>
        <v>0</v>
      </c>
      <c r="W14" s="47">
        <f>+VLOOKUP($A14,'1а - drž,sek,drž.sl.i nam.'!$A$13:AY$104,W$3,FALSE)</f>
        <v>0</v>
      </c>
      <c r="X14" s="47">
        <f>+VLOOKUP($A14,'1а - drž,sek,drž.sl.i nam.'!$A$13:AY$104,X$3,FALSE)</f>
        <v>0</v>
      </c>
      <c r="Y14" s="47">
        <f>+VLOOKUP($A14,'1а - drž,sek,drž.sl.i nam.'!$A$13:AY$104,Y$3,FALSE)</f>
        <v>0</v>
      </c>
      <c r="Z14" s="47">
        <f>+VLOOKUP($A14,'1а - drž,sek,drž.sl.i nam.'!$A$13:AY$104,Z$3,FALSE)</f>
        <v>0</v>
      </c>
      <c r="AA14" s="47">
        <f>+VLOOKUP($A14,'1а - drž,sek,drž.sl.i nam.'!$A$13:AY$104,AA$3,FALSE)</f>
        <v>0</v>
      </c>
      <c r="AB14" s="47">
        <f>+VLOOKUP($A14,'1а - drž,sek,drž.sl.i nam.'!$A$13:AY$104,AB$3,FALSE)</f>
        <v>0</v>
      </c>
      <c r="AC14" s="47">
        <f>+VLOOKUP($A14,'1а - drž,sek,drž.sl.i nam.'!$A$13:AY$104,AC$3,FALSE)</f>
        <v>0</v>
      </c>
      <c r="AD14" s="47">
        <f>+VLOOKUP($A14,'1а - drž,sek,drž.sl.i nam.'!$A$13:AY$104,AD$3,FALSE)</f>
        <v>0</v>
      </c>
      <c r="AE14" s="47">
        <f>+VLOOKUP($A14,'1а - drž,sek,drž.sl.i nam.'!$A$13:AY$104,AE$3,FALSE)</f>
        <v>0</v>
      </c>
      <c r="AF14" s="47">
        <f>+VLOOKUP($A14,'1а - drž,sek,drž.sl.i nam.'!$A$13:AY$104,AF$3,FALSE)</f>
        <v>0</v>
      </c>
      <c r="AG14" s="47">
        <f>+VLOOKUP($A14,'1а - drž,sek,drž.sl.i nam.'!$A$13:AY$104,AG$3,FALSE)</f>
        <v>0</v>
      </c>
      <c r="AH14" s="47">
        <f>+VLOOKUP($A14,'1а - drž,sek,drž.sl.i nam.'!$A$13:AY$104,AH$3,FALSE)</f>
        <v>0</v>
      </c>
      <c r="AI14" s="47">
        <f>+VLOOKUP($A14,'1а - drž,sek,drž.sl.i nam.'!$A$13:AY$104,AI$3,FALSE)</f>
        <v>0</v>
      </c>
      <c r="AJ14" s="47">
        <f>IF(B14=0,0,+VLOOKUP($A14,'1а - drž,sek,drž.sl.i nam.'!$A$13:AY$104,AJ$3,FALSE))</f>
        <v>0</v>
      </c>
      <c r="AK14" s="47">
        <f>+IFERROR(AI14+(AI14*'1а - drž,sek,drž.sl.i nam.'!D14)/100,"")</f>
        <v>0</v>
      </c>
      <c r="AL14" s="47">
        <f>+IFERROR(AJ14+(AJ14*'1а - drž,sek,drž.sl.i nam.'!D14)/100,"")</f>
        <v>0</v>
      </c>
    </row>
    <row r="15" spans="1:39" x14ac:dyDescent="0.2">
      <c r="A15">
        <f>+IF(MAX(A$5:A14)+1&lt;=A$1,A14+1,0)</f>
        <v>0</v>
      </c>
      <c r="B15" s="276">
        <f t="shared" ref="B15:B78" si="3">+IF(A15&gt;0,B14,0)</f>
        <v>0</v>
      </c>
      <c r="C15">
        <f t="shared" ref="C15:C78" si="4">+IF(B15&gt;0,C14,0)</f>
        <v>0</v>
      </c>
      <c r="D15" s="276">
        <f t="shared" ref="D15:D78" si="5">+IF(C15&gt;0,D14,0)</f>
        <v>0</v>
      </c>
      <c r="E15">
        <f>IF(A15=0,0,+VLOOKUP($A15,'1а - drž,sek,drž.sl.i nam.'!$A$13:$BA$104,E$3,FALSE))</f>
        <v>0</v>
      </c>
      <c r="F15">
        <f>IF(A15=0,0,+VLOOKUP($A15,'1а - drž,sek,drž.sl.i nam.'!$A$13:$AY$104,F$3,FALSE))</f>
        <v>0</v>
      </c>
      <c r="G15">
        <f>IF(A15=0,0,+VLOOKUP($A15,'1а - drž,sek,drž.sl.i nam.'!$A$13:$AY$104,G$3,FALSE))</f>
        <v>0</v>
      </c>
      <c r="H15">
        <f>+VLOOKUP($A15,'1а - drž,sek,drž.sl.i nam.'!$A$13:$AY$104,H$3,FALSE)</f>
        <v>0</v>
      </c>
      <c r="I15">
        <f>+VLOOKUP($A15,'1а - drž,sek,drž.sl.i nam.'!$A$13:$AY$104,I$3,FALSE)</f>
        <v>0</v>
      </c>
      <c r="J15">
        <f>+VLOOKUP($A15,'1а - drž,sek,drž.sl.i nam.'!$A$13:$AY$104,J$3,FALSE)</f>
        <v>0</v>
      </c>
      <c r="K15">
        <f>+VLOOKUP($A15,'1а - drž,sek,drž.sl.i nam.'!$A$13:$AY$104,K$3,FALSE)</f>
        <v>0</v>
      </c>
      <c r="L15">
        <f>+VLOOKUP($A15,'1а - drž,sek,drž.sl.i nam.'!$A$13:$AY$104,L$3,FALSE)</f>
        <v>0</v>
      </c>
      <c r="M15">
        <f>+VLOOKUP($A15,'1а - drž,sek,drž.sl.i nam.'!$A$13:$AY$104,M$3,FALSE)</f>
        <v>0</v>
      </c>
      <c r="N15">
        <f>+VLOOKUP($A15,'1а - drž,sek,drž.sl.i nam.'!$A$13:$AY$104,N$3,FALSE)</f>
        <v>0</v>
      </c>
      <c r="O15">
        <f>+VLOOKUP($A15,'1а - drž,sek,drž.sl.i nam.'!$A$13:$AY$104,O$3,FALSE)</f>
        <v>0</v>
      </c>
      <c r="P15">
        <f>+VLOOKUP($A15,'1а - drž,sek,drž.sl.i nam.'!$A$13:$AY$104,P$3,FALSE)</f>
        <v>0</v>
      </c>
      <c r="Q15">
        <f>+VLOOKUP($A15,'1а - drž,sek,drž.sl.i nam.'!$A$13:$AY$104,Q$3,FALSE)</f>
        <v>0</v>
      </c>
      <c r="R15">
        <f>+VLOOKUP($A15,'1а - drž,sek,drž.sl.i nam.'!$A$13:$AY$104,R$3,FALSE)</f>
        <v>0</v>
      </c>
      <c r="S15">
        <f>+VLOOKUP($A15,'1а - drž,sek,drž.sl.i nam.'!$A$13:$AY$104,S$3,FALSE)</f>
        <v>0</v>
      </c>
      <c r="T15" s="47">
        <f>+VLOOKUP($A15,'1а - drž,sek,drž.sl.i nam.'!$A$13:$AY$104,T$3,FALSE)</f>
        <v>0</v>
      </c>
      <c r="U15" s="47">
        <f>+VLOOKUP($A15,'1а - drž,sek,drž.sl.i nam.'!$A$13:AY$104,U$3,FALSE)</f>
        <v>0</v>
      </c>
      <c r="V15" s="47">
        <f>+VLOOKUP($A15,'1а - drž,sek,drž.sl.i nam.'!$A$13:AY$104,V$3,FALSE)</f>
        <v>0</v>
      </c>
      <c r="W15" s="47">
        <f>+VLOOKUP($A15,'1а - drž,sek,drž.sl.i nam.'!$A$13:AY$104,W$3,FALSE)</f>
        <v>0</v>
      </c>
      <c r="X15" s="47">
        <f>+VLOOKUP($A15,'1а - drž,sek,drž.sl.i nam.'!$A$13:AY$104,X$3,FALSE)</f>
        <v>0</v>
      </c>
      <c r="Y15" s="47">
        <f>+VLOOKUP($A15,'1а - drž,sek,drž.sl.i nam.'!$A$13:AY$104,Y$3,FALSE)</f>
        <v>0</v>
      </c>
      <c r="Z15" s="47">
        <f>+VLOOKUP($A15,'1а - drž,sek,drž.sl.i nam.'!$A$13:AY$104,Z$3,FALSE)</f>
        <v>0</v>
      </c>
      <c r="AA15" s="47">
        <f>+VLOOKUP($A15,'1а - drž,sek,drž.sl.i nam.'!$A$13:AY$104,AA$3,FALSE)</f>
        <v>0</v>
      </c>
      <c r="AB15" s="47">
        <f>+VLOOKUP($A15,'1а - drž,sek,drž.sl.i nam.'!$A$13:AY$104,AB$3,FALSE)</f>
        <v>0</v>
      </c>
      <c r="AC15" s="47">
        <f>+VLOOKUP($A15,'1а - drž,sek,drž.sl.i nam.'!$A$13:AY$104,AC$3,FALSE)</f>
        <v>0</v>
      </c>
      <c r="AD15" s="47">
        <f>+VLOOKUP($A15,'1а - drž,sek,drž.sl.i nam.'!$A$13:AY$104,AD$3,FALSE)</f>
        <v>0</v>
      </c>
      <c r="AE15" s="47">
        <f>+VLOOKUP($A15,'1а - drž,sek,drž.sl.i nam.'!$A$13:AY$104,AE$3,FALSE)</f>
        <v>0</v>
      </c>
      <c r="AF15" s="47">
        <f>+VLOOKUP($A15,'1а - drž,sek,drž.sl.i nam.'!$A$13:AY$104,AF$3,FALSE)</f>
        <v>0</v>
      </c>
      <c r="AG15" s="47">
        <f>+VLOOKUP($A15,'1а - drž,sek,drž.sl.i nam.'!$A$13:AY$104,AG$3,FALSE)</f>
        <v>0</v>
      </c>
      <c r="AH15" s="47">
        <f>+VLOOKUP($A15,'1а - drž,sek,drž.sl.i nam.'!$A$13:AY$104,AH$3,FALSE)</f>
        <v>0</v>
      </c>
      <c r="AI15" s="47">
        <f>+VLOOKUP($A15,'1а - drž,sek,drž.sl.i nam.'!$A$13:AY$104,AI$3,FALSE)</f>
        <v>0</v>
      </c>
      <c r="AJ15" s="47">
        <f>IF(B15=0,0,+VLOOKUP($A15,'1а - drž,sek,drž.sl.i nam.'!$A$13:AY$104,AJ$3,FALSE))</f>
        <v>0</v>
      </c>
      <c r="AK15" s="47">
        <f>+IFERROR(AI15+(AI15*'1а - drž,sek,drž.sl.i nam.'!D15)/100,"")</f>
        <v>0</v>
      </c>
      <c r="AL15" s="47">
        <f>+IFERROR(AJ15+(AJ15*'1а - drž,sek,drž.sl.i nam.'!D15)/100,"")</f>
        <v>0</v>
      </c>
    </row>
    <row r="16" spans="1:39" x14ac:dyDescent="0.2">
      <c r="A16">
        <f>+IF(MAX(A$5:A15)+1&lt;=A$1,A15+1,0)</f>
        <v>0</v>
      </c>
      <c r="B16" s="276">
        <f t="shared" si="3"/>
        <v>0</v>
      </c>
      <c r="C16">
        <f t="shared" si="4"/>
        <v>0</v>
      </c>
      <c r="D16" s="276">
        <f t="shared" si="5"/>
        <v>0</v>
      </c>
      <c r="E16">
        <f>IF(A16=0,0,+VLOOKUP($A16,'1а - drž,sek,drž.sl.i nam.'!$A$13:$BA$104,E$3,FALSE))</f>
        <v>0</v>
      </c>
      <c r="F16">
        <f>IF(A16=0,0,+VLOOKUP($A16,'1а - drž,sek,drž.sl.i nam.'!$A$13:$AY$104,F$3,FALSE))</f>
        <v>0</v>
      </c>
      <c r="G16">
        <f>IF(A16=0,0,+VLOOKUP($A16,'1а - drž,sek,drž.sl.i nam.'!$A$13:$AY$104,G$3,FALSE))</f>
        <v>0</v>
      </c>
      <c r="H16">
        <f>+VLOOKUP($A16,'1а - drž,sek,drž.sl.i nam.'!$A$13:$AY$104,H$3,FALSE)</f>
        <v>0</v>
      </c>
      <c r="I16">
        <f>+VLOOKUP($A16,'1а - drž,sek,drž.sl.i nam.'!$A$13:$AY$104,I$3,FALSE)</f>
        <v>0</v>
      </c>
      <c r="J16">
        <f>+VLOOKUP($A16,'1а - drž,sek,drž.sl.i nam.'!$A$13:$AY$104,J$3,FALSE)</f>
        <v>0</v>
      </c>
      <c r="K16">
        <f>+VLOOKUP($A16,'1а - drž,sek,drž.sl.i nam.'!$A$13:$AY$104,K$3,FALSE)</f>
        <v>0</v>
      </c>
      <c r="L16">
        <f>+VLOOKUP($A16,'1а - drž,sek,drž.sl.i nam.'!$A$13:$AY$104,L$3,FALSE)</f>
        <v>0</v>
      </c>
      <c r="M16">
        <f>+VLOOKUP($A16,'1а - drž,sek,drž.sl.i nam.'!$A$13:$AY$104,M$3,FALSE)</f>
        <v>0</v>
      </c>
      <c r="N16">
        <f>+VLOOKUP($A16,'1а - drž,sek,drž.sl.i nam.'!$A$13:$AY$104,N$3,FALSE)</f>
        <v>0</v>
      </c>
      <c r="O16">
        <f>+VLOOKUP($A16,'1а - drž,sek,drž.sl.i nam.'!$A$13:$AY$104,O$3,FALSE)</f>
        <v>0</v>
      </c>
      <c r="P16">
        <f>+VLOOKUP($A16,'1а - drž,sek,drž.sl.i nam.'!$A$13:$AY$104,P$3,FALSE)</f>
        <v>0</v>
      </c>
      <c r="Q16">
        <f>+VLOOKUP($A16,'1а - drž,sek,drž.sl.i nam.'!$A$13:$AY$104,Q$3,FALSE)</f>
        <v>0</v>
      </c>
      <c r="R16">
        <f>+VLOOKUP($A16,'1а - drž,sek,drž.sl.i nam.'!$A$13:$AY$104,R$3,FALSE)</f>
        <v>0</v>
      </c>
      <c r="S16">
        <f>+VLOOKUP($A16,'1а - drž,sek,drž.sl.i nam.'!$A$13:$AY$104,S$3,FALSE)</f>
        <v>0</v>
      </c>
      <c r="T16" s="47">
        <f>+VLOOKUP($A16,'1а - drž,sek,drž.sl.i nam.'!$A$13:$AY$104,T$3,FALSE)</f>
        <v>0</v>
      </c>
      <c r="U16" s="47">
        <f>+VLOOKUP($A16,'1а - drž,sek,drž.sl.i nam.'!$A$13:AY$104,U$3,FALSE)</f>
        <v>0</v>
      </c>
      <c r="V16" s="47">
        <f>+VLOOKUP($A16,'1а - drž,sek,drž.sl.i nam.'!$A$13:AY$104,V$3,FALSE)</f>
        <v>0</v>
      </c>
      <c r="W16" s="47">
        <f>+VLOOKUP($A16,'1а - drž,sek,drž.sl.i nam.'!$A$13:AY$104,W$3,FALSE)</f>
        <v>0</v>
      </c>
      <c r="X16" s="47">
        <f>+VLOOKUP($A16,'1а - drž,sek,drž.sl.i nam.'!$A$13:AY$104,X$3,FALSE)</f>
        <v>0</v>
      </c>
      <c r="Y16" s="47">
        <f>+VLOOKUP($A16,'1а - drž,sek,drž.sl.i nam.'!$A$13:AY$104,Y$3,FALSE)</f>
        <v>0</v>
      </c>
      <c r="Z16" s="47">
        <f>+VLOOKUP($A16,'1а - drž,sek,drž.sl.i nam.'!$A$13:AY$104,Z$3,FALSE)</f>
        <v>0</v>
      </c>
      <c r="AA16" s="47">
        <f>+VLOOKUP($A16,'1а - drž,sek,drž.sl.i nam.'!$A$13:AY$104,AA$3,FALSE)</f>
        <v>0</v>
      </c>
      <c r="AB16" s="47">
        <f>+VLOOKUP($A16,'1а - drž,sek,drž.sl.i nam.'!$A$13:AY$104,AB$3,FALSE)</f>
        <v>0</v>
      </c>
      <c r="AC16" s="47">
        <f>+VLOOKUP($A16,'1а - drž,sek,drž.sl.i nam.'!$A$13:AY$104,AC$3,FALSE)</f>
        <v>0</v>
      </c>
      <c r="AD16" s="47">
        <f>+VLOOKUP($A16,'1а - drž,sek,drž.sl.i nam.'!$A$13:AY$104,AD$3,FALSE)</f>
        <v>0</v>
      </c>
      <c r="AE16" s="47">
        <f>+VLOOKUP($A16,'1а - drž,sek,drž.sl.i nam.'!$A$13:AY$104,AE$3,FALSE)</f>
        <v>0</v>
      </c>
      <c r="AF16" s="47">
        <f>+VLOOKUP($A16,'1а - drž,sek,drž.sl.i nam.'!$A$13:AY$104,AF$3,FALSE)</f>
        <v>0</v>
      </c>
      <c r="AG16" s="47">
        <f>+VLOOKUP($A16,'1а - drž,sek,drž.sl.i nam.'!$A$13:AY$104,AG$3,FALSE)</f>
        <v>0</v>
      </c>
      <c r="AH16" s="47">
        <f>+VLOOKUP($A16,'1а - drž,sek,drž.sl.i nam.'!$A$13:AY$104,AH$3,FALSE)</f>
        <v>0</v>
      </c>
      <c r="AI16" s="47">
        <f>+VLOOKUP($A16,'1а - drž,sek,drž.sl.i nam.'!$A$13:AY$104,AI$3,FALSE)</f>
        <v>0</v>
      </c>
      <c r="AJ16" s="47">
        <f>IF(B16=0,0,+VLOOKUP($A16,'1а - drž,sek,drž.sl.i nam.'!$A$13:AY$104,AJ$3,FALSE))</f>
        <v>0</v>
      </c>
      <c r="AK16" s="47">
        <f>+IFERROR(AI16+(AI16*'1а - drž,sek,drž.sl.i nam.'!D16)/100,"")</f>
        <v>0</v>
      </c>
      <c r="AL16" s="47">
        <f>+IFERROR(AJ16+(AJ16*'1а - drž,sek,drž.sl.i nam.'!D16)/100,"")</f>
        <v>0</v>
      </c>
    </row>
    <row r="17" spans="1:38" x14ac:dyDescent="0.2">
      <c r="A17">
        <f>+IF(MAX(A$5:A16)+1&lt;=A$1,A16+1,0)</f>
        <v>0</v>
      </c>
      <c r="B17" s="276">
        <f t="shared" si="3"/>
        <v>0</v>
      </c>
      <c r="C17">
        <f t="shared" si="4"/>
        <v>0</v>
      </c>
      <c r="D17" s="276">
        <f t="shared" si="5"/>
        <v>0</v>
      </c>
      <c r="E17">
        <f>IF(A17=0,0,+VLOOKUP($A17,'1а - drž,sek,drž.sl.i nam.'!$A$13:$BA$104,E$3,FALSE))</f>
        <v>0</v>
      </c>
      <c r="F17">
        <f>IF(A17=0,0,+VLOOKUP($A17,'1а - drž,sek,drž.sl.i nam.'!$A$13:$AY$104,F$3,FALSE))</f>
        <v>0</v>
      </c>
      <c r="G17">
        <f>IF(A17=0,0,+VLOOKUP($A17,'1а - drž,sek,drž.sl.i nam.'!$A$13:$AY$104,G$3,FALSE))</f>
        <v>0</v>
      </c>
      <c r="H17">
        <f>+VLOOKUP($A17,'1а - drž,sek,drž.sl.i nam.'!$A$13:$AY$104,H$3,FALSE)</f>
        <v>0</v>
      </c>
      <c r="I17">
        <f>+VLOOKUP($A17,'1а - drž,sek,drž.sl.i nam.'!$A$13:$AY$104,I$3,FALSE)</f>
        <v>0</v>
      </c>
      <c r="J17">
        <f>+VLOOKUP($A17,'1а - drž,sek,drž.sl.i nam.'!$A$13:$AY$104,J$3,FALSE)</f>
        <v>0</v>
      </c>
      <c r="K17">
        <f>+VLOOKUP($A17,'1а - drž,sek,drž.sl.i nam.'!$A$13:$AY$104,K$3,FALSE)</f>
        <v>0</v>
      </c>
      <c r="L17">
        <f>+VLOOKUP($A17,'1а - drž,sek,drž.sl.i nam.'!$A$13:$AY$104,L$3,FALSE)</f>
        <v>0</v>
      </c>
      <c r="M17">
        <f>+VLOOKUP($A17,'1а - drž,sek,drž.sl.i nam.'!$A$13:$AY$104,M$3,FALSE)</f>
        <v>0</v>
      </c>
      <c r="N17">
        <f>+VLOOKUP($A17,'1а - drž,sek,drž.sl.i nam.'!$A$13:$AY$104,N$3,FALSE)</f>
        <v>0</v>
      </c>
      <c r="O17">
        <f>+VLOOKUP($A17,'1а - drž,sek,drž.sl.i nam.'!$A$13:$AY$104,O$3,FALSE)</f>
        <v>0</v>
      </c>
      <c r="P17">
        <f>+VLOOKUP($A17,'1а - drž,sek,drž.sl.i nam.'!$A$13:$AY$104,P$3,FALSE)</f>
        <v>0</v>
      </c>
      <c r="Q17">
        <f>+VLOOKUP($A17,'1а - drž,sek,drž.sl.i nam.'!$A$13:$AY$104,Q$3,FALSE)</f>
        <v>0</v>
      </c>
      <c r="R17">
        <f>+VLOOKUP($A17,'1а - drž,sek,drž.sl.i nam.'!$A$13:$AY$104,R$3,FALSE)</f>
        <v>0</v>
      </c>
      <c r="S17">
        <f>+VLOOKUP($A17,'1а - drž,sek,drž.sl.i nam.'!$A$13:$AY$104,S$3,FALSE)</f>
        <v>0</v>
      </c>
      <c r="T17" s="47">
        <f>+VLOOKUP($A17,'1а - drž,sek,drž.sl.i nam.'!$A$13:$AY$104,T$3,FALSE)</f>
        <v>0</v>
      </c>
      <c r="U17" s="47">
        <f>+VLOOKUP($A17,'1а - drž,sek,drž.sl.i nam.'!$A$13:AY$104,U$3,FALSE)</f>
        <v>0</v>
      </c>
      <c r="V17" s="47">
        <f>+VLOOKUP($A17,'1а - drž,sek,drž.sl.i nam.'!$A$13:AY$104,V$3,FALSE)</f>
        <v>0</v>
      </c>
      <c r="W17" s="47">
        <f>+VLOOKUP($A17,'1а - drž,sek,drž.sl.i nam.'!$A$13:AY$104,W$3,FALSE)</f>
        <v>0</v>
      </c>
      <c r="X17" s="47">
        <f>+VLOOKUP($A17,'1а - drž,sek,drž.sl.i nam.'!$A$13:AY$104,X$3,FALSE)</f>
        <v>0</v>
      </c>
      <c r="Y17" s="47">
        <f>+VLOOKUP($A17,'1а - drž,sek,drž.sl.i nam.'!$A$13:AY$104,Y$3,FALSE)</f>
        <v>0</v>
      </c>
      <c r="Z17" s="47">
        <f>+VLOOKUP($A17,'1а - drž,sek,drž.sl.i nam.'!$A$13:AY$104,Z$3,FALSE)</f>
        <v>0</v>
      </c>
      <c r="AA17" s="47">
        <f>+VLOOKUP($A17,'1а - drž,sek,drž.sl.i nam.'!$A$13:AY$104,AA$3,FALSE)</f>
        <v>0</v>
      </c>
      <c r="AB17" s="47">
        <f>+VLOOKUP($A17,'1а - drž,sek,drž.sl.i nam.'!$A$13:AY$104,AB$3,FALSE)</f>
        <v>0</v>
      </c>
      <c r="AC17" s="47">
        <f>+VLOOKUP($A17,'1а - drž,sek,drž.sl.i nam.'!$A$13:AY$104,AC$3,FALSE)</f>
        <v>0</v>
      </c>
      <c r="AD17" s="47">
        <f>+VLOOKUP($A17,'1а - drž,sek,drž.sl.i nam.'!$A$13:AY$104,AD$3,FALSE)</f>
        <v>0</v>
      </c>
      <c r="AE17" s="47">
        <f>+VLOOKUP($A17,'1а - drž,sek,drž.sl.i nam.'!$A$13:AY$104,AE$3,FALSE)</f>
        <v>0</v>
      </c>
      <c r="AF17" s="47">
        <f>+VLOOKUP($A17,'1а - drž,sek,drž.sl.i nam.'!$A$13:AY$104,AF$3,FALSE)</f>
        <v>0</v>
      </c>
      <c r="AG17" s="47">
        <f>+VLOOKUP($A17,'1а - drž,sek,drž.sl.i nam.'!$A$13:AY$104,AG$3,FALSE)</f>
        <v>0</v>
      </c>
      <c r="AH17" s="47">
        <f>+VLOOKUP($A17,'1а - drž,sek,drž.sl.i nam.'!$A$13:AY$104,AH$3,FALSE)</f>
        <v>0</v>
      </c>
      <c r="AI17" s="47">
        <f>+VLOOKUP($A17,'1а - drž,sek,drž.sl.i nam.'!$A$13:AY$104,AI$3,FALSE)</f>
        <v>0</v>
      </c>
      <c r="AJ17" s="47">
        <f>IF(B17=0,0,+VLOOKUP($A17,'1а - drž,sek,drž.sl.i nam.'!$A$13:AY$104,AJ$3,FALSE))</f>
        <v>0</v>
      </c>
      <c r="AK17" s="47">
        <f>+IFERROR(AI17+(AI17*'1а - drž,sek,drž.sl.i nam.'!D17)/100,"")</f>
        <v>0</v>
      </c>
      <c r="AL17" s="47">
        <f>+IFERROR(AJ17+(AJ17*'1а - drž,sek,drž.sl.i nam.'!D17)/100,"")</f>
        <v>0</v>
      </c>
    </row>
    <row r="18" spans="1:38" x14ac:dyDescent="0.2">
      <c r="A18">
        <f>+IF(MAX(A$5:A17)+1&lt;=A$1,A17+1,0)</f>
        <v>0</v>
      </c>
      <c r="B18" s="276">
        <f t="shared" si="3"/>
        <v>0</v>
      </c>
      <c r="C18">
        <f t="shared" si="4"/>
        <v>0</v>
      </c>
      <c r="D18" s="276">
        <f t="shared" si="5"/>
        <v>0</v>
      </c>
      <c r="E18">
        <f>IF(A18=0,0,+VLOOKUP($A18,'1а - drž,sek,drž.sl.i nam.'!$A$13:$BA$104,E$3,FALSE))</f>
        <v>0</v>
      </c>
      <c r="F18">
        <f>IF(A18=0,0,+VLOOKUP($A18,'1а - drž,sek,drž.sl.i nam.'!$A$13:$AY$104,F$3,FALSE))</f>
        <v>0</v>
      </c>
      <c r="G18">
        <f>IF(A18=0,0,+VLOOKUP($A18,'1а - drž,sek,drž.sl.i nam.'!$A$13:$AY$104,G$3,FALSE))</f>
        <v>0</v>
      </c>
      <c r="H18">
        <f>+VLOOKUP($A18,'1а - drž,sek,drž.sl.i nam.'!$A$13:$AY$104,H$3,FALSE)</f>
        <v>0</v>
      </c>
      <c r="I18">
        <f>+VLOOKUP($A18,'1а - drž,sek,drž.sl.i nam.'!$A$13:$AY$104,I$3,FALSE)</f>
        <v>0</v>
      </c>
      <c r="J18">
        <f>+VLOOKUP($A18,'1а - drž,sek,drž.sl.i nam.'!$A$13:$AY$104,J$3,FALSE)</f>
        <v>0</v>
      </c>
      <c r="K18">
        <f>+VLOOKUP($A18,'1а - drž,sek,drž.sl.i nam.'!$A$13:$AY$104,K$3,FALSE)</f>
        <v>0</v>
      </c>
      <c r="L18">
        <f>+VLOOKUP($A18,'1а - drž,sek,drž.sl.i nam.'!$A$13:$AY$104,L$3,FALSE)</f>
        <v>0</v>
      </c>
      <c r="M18">
        <f>+VLOOKUP($A18,'1а - drž,sek,drž.sl.i nam.'!$A$13:$AY$104,M$3,FALSE)</f>
        <v>0</v>
      </c>
      <c r="N18">
        <f>+VLOOKUP($A18,'1а - drž,sek,drž.sl.i nam.'!$A$13:$AY$104,N$3,FALSE)</f>
        <v>0</v>
      </c>
      <c r="O18">
        <f>+VLOOKUP($A18,'1а - drž,sek,drž.sl.i nam.'!$A$13:$AY$104,O$3,FALSE)</f>
        <v>0</v>
      </c>
      <c r="P18">
        <f>+VLOOKUP($A18,'1а - drž,sek,drž.sl.i nam.'!$A$13:$AY$104,P$3,FALSE)</f>
        <v>0</v>
      </c>
      <c r="Q18">
        <f>+VLOOKUP($A18,'1а - drž,sek,drž.sl.i nam.'!$A$13:$AY$104,Q$3,FALSE)</f>
        <v>0</v>
      </c>
      <c r="R18">
        <f>+VLOOKUP($A18,'1а - drž,sek,drž.sl.i nam.'!$A$13:$AY$104,R$3,FALSE)</f>
        <v>0</v>
      </c>
      <c r="S18">
        <f>+VLOOKUP($A18,'1а - drž,sek,drž.sl.i nam.'!$A$13:$AY$104,S$3,FALSE)</f>
        <v>0</v>
      </c>
      <c r="T18" s="47">
        <f>+VLOOKUP($A18,'1а - drž,sek,drž.sl.i nam.'!$A$13:$AY$104,T$3,FALSE)</f>
        <v>0</v>
      </c>
      <c r="U18" s="47">
        <f>+VLOOKUP($A18,'1а - drž,sek,drž.sl.i nam.'!$A$13:AY$104,U$3,FALSE)</f>
        <v>0</v>
      </c>
      <c r="V18" s="47">
        <f>+VLOOKUP($A18,'1а - drž,sek,drž.sl.i nam.'!$A$13:AY$104,V$3,FALSE)</f>
        <v>0</v>
      </c>
      <c r="W18" s="47">
        <f>+VLOOKUP($A18,'1а - drž,sek,drž.sl.i nam.'!$A$13:AY$104,W$3,FALSE)</f>
        <v>0</v>
      </c>
      <c r="X18" s="47">
        <f>+VLOOKUP($A18,'1а - drž,sek,drž.sl.i nam.'!$A$13:AY$104,X$3,FALSE)</f>
        <v>0</v>
      </c>
      <c r="Y18" s="47">
        <f>+VLOOKUP($A18,'1а - drž,sek,drž.sl.i nam.'!$A$13:AY$104,Y$3,FALSE)</f>
        <v>0</v>
      </c>
      <c r="Z18" s="47">
        <f>+VLOOKUP($A18,'1а - drž,sek,drž.sl.i nam.'!$A$13:AY$104,Z$3,FALSE)</f>
        <v>0</v>
      </c>
      <c r="AA18" s="47">
        <f>+VLOOKUP($A18,'1а - drž,sek,drž.sl.i nam.'!$A$13:AY$104,AA$3,FALSE)</f>
        <v>0</v>
      </c>
      <c r="AB18" s="47">
        <f>+VLOOKUP($A18,'1а - drž,sek,drž.sl.i nam.'!$A$13:AY$104,AB$3,FALSE)</f>
        <v>0</v>
      </c>
      <c r="AC18" s="47">
        <f>+VLOOKUP($A18,'1а - drž,sek,drž.sl.i nam.'!$A$13:AY$104,AC$3,FALSE)</f>
        <v>0</v>
      </c>
      <c r="AD18" s="47">
        <f>+VLOOKUP($A18,'1а - drž,sek,drž.sl.i nam.'!$A$13:AY$104,AD$3,FALSE)</f>
        <v>0</v>
      </c>
      <c r="AE18" s="47">
        <f>+VLOOKUP($A18,'1а - drž,sek,drž.sl.i nam.'!$A$13:AY$104,AE$3,FALSE)</f>
        <v>0</v>
      </c>
      <c r="AF18" s="47">
        <f>+VLOOKUP($A18,'1а - drž,sek,drž.sl.i nam.'!$A$13:AY$104,AF$3,FALSE)</f>
        <v>0</v>
      </c>
      <c r="AG18" s="47">
        <f>+VLOOKUP($A18,'1а - drž,sek,drž.sl.i nam.'!$A$13:AY$104,AG$3,FALSE)</f>
        <v>0</v>
      </c>
      <c r="AH18" s="47">
        <f>+VLOOKUP($A18,'1а - drž,sek,drž.sl.i nam.'!$A$13:AY$104,AH$3,FALSE)</f>
        <v>0</v>
      </c>
      <c r="AI18" s="47">
        <f>+VLOOKUP($A18,'1а - drž,sek,drž.sl.i nam.'!$A$13:AY$104,AI$3,FALSE)</f>
        <v>0</v>
      </c>
      <c r="AJ18" s="47">
        <f>IF(B18=0,0,+VLOOKUP($A18,'1а - drž,sek,drž.sl.i nam.'!$A$13:AY$104,AJ$3,FALSE))</f>
        <v>0</v>
      </c>
      <c r="AK18" s="47">
        <f>+IFERROR(AI18+(AI18*'1а - drž,sek,drž.sl.i nam.'!D18)/100,"")</f>
        <v>0</v>
      </c>
      <c r="AL18" s="47">
        <f>+IFERROR(AJ18+(AJ18*'1а - drž,sek,drž.sl.i nam.'!D18)/100,"")</f>
        <v>0</v>
      </c>
    </row>
    <row r="19" spans="1:38" x14ac:dyDescent="0.2">
      <c r="A19">
        <f>+IF(MAX(A$5:A18)+1&lt;=A$1,A18+1,0)</f>
        <v>0</v>
      </c>
      <c r="B19" s="276">
        <f t="shared" si="3"/>
        <v>0</v>
      </c>
      <c r="C19">
        <f t="shared" si="4"/>
        <v>0</v>
      </c>
      <c r="D19" s="276">
        <f t="shared" si="5"/>
        <v>0</v>
      </c>
      <c r="E19">
        <f>IF(A19=0,0,+VLOOKUP($A19,'1а - drž,sek,drž.sl.i nam.'!$A$13:$BA$104,E$3,FALSE))</f>
        <v>0</v>
      </c>
      <c r="F19">
        <f>IF(A19=0,0,+VLOOKUP($A19,'1а - drž,sek,drž.sl.i nam.'!$A$13:$AY$104,F$3,FALSE))</f>
        <v>0</v>
      </c>
      <c r="G19">
        <f>IF(A19=0,0,+VLOOKUP($A19,'1а - drž,sek,drž.sl.i nam.'!$A$13:$AY$104,G$3,FALSE))</f>
        <v>0</v>
      </c>
      <c r="H19">
        <f>+VLOOKUP($A19,'1а - drž,sek,drž.sl.i nam.'!$A$13:$AY$104,H$3,FALSE)</f>
        <v>0</v>
      </c>
      <c r="I19">
        <f>+VLOOKUP($A19,'1а - drž,sek,drž.sl.i nam.'!$A$13:$AY$104,I$3,FALSE)</f>
        <v>0</v>
      </c>
      <c r="J19">
        <f>+VLOOKUP($A19,'1а - drž,sek,drž.sl.i nam.'!$A$13:$AY$104,J$3,FALSE)</f>
        <v>0</v>
      </c>
      <c r="K19">
        <f>+VLOOKUP($A19,'1а - drž,sek,drž.sl.i nam.'!$A$13:$AY$104,K$3,FALSE)</f>
        <v>0</v>
      </c>
      <c r="L19">
        <f>+VLOOKUP($A19,'1а - drž,sek,drž.sl.i nam.'!$A$13:$AY$104,L$3,FALSE)</f>
        <v>0</v>
      </c>
      <c r="M19">
        <f>+VLOOKUP($A19,'1а - drž,sek,drž.sl.i nam.'!$A$13:$AY$104,M$3,FALSE)</f>
        <v>0</v>
      </c>
      <c r="N19">
        <f>+VLOOKUP($A19,'1а - drž,sek,drž.sl.i nam.'!$A$13:$AY$104,N$3,FALSE)</f>
        <v>0</v>
      </c>
      <c r="O19">
        <f>+VLOOKUP($A19,'1а - drž,sek,drž.sl.i nam.'!$A$13:$AY$104,O$3,FALSE)</f>
        <v>0</v>
      </c>
      <c r="P19">
        <f>+VLOOKUP($A19,'1а - drž,sek,drž.sl.i nam.'!$A$13:$AY$104,P$3,FALSE)</f>
        <v>0</v>
      </c>
      <c r="Q19">
        <f>+VLOOKUP($A19,'1а - drž,sek,drž.sl.i nam.'!$A$13:$AY$104,Q$3,FALSE)</f>
        <v>0</v>
      </c>
      <c r="R19">
        <f>+VLOOKUP($A19,'1а - drž,sek,drž.sl.i nam.'!$A$13:$AY$104,R$3,FALSE)</f>
        <v>0</v>
      </c>
      <c r="S19">
        <f>+VLOOKUP($A19,'1а - drž,sek,drž.sl.i nam.'!$A$13:$AY$104,S$3,FALSE)</f>
        <v>0</v>
      </c>
      <c r="T19" s="47">
        <f>+VLOOKUP($A19,'1а - drž,sek,drž.sl.i nam.'!$A$13:$AY$104,T$3,FALSE)</f>
        <v>0</v>
      </c>
      <c r="U19" s="47">
        <f>+VLOOKUP($A19,'1а - drž,sek,drž.sl.i nam.'!$A$13:AY$104,U$3,FALSE)</f>
        <v>0</v>
      </c>
      <c r="V19" s="47">
        <f>+VLOOKUP($A19,'1а - drž,sek,drž.sl.i nam.'!$A$13:AY$104,V$3,FALSE)</f>
        <v>0</v>
      </c>
      <c r="W19" s="47">
        <f>+VLOOKUP($A19,'1а - drž,sek,drž.sl.i nam.'!$A$13:AY$104,W$3,FALSE)</f>
        <v>0</v>
      </c>
      <c r="X19" s="47">
        <f>+VLOOKUP($A19,'1а - drž,sek,drž.sl.i nam.'!$A$13:AY$104,X$3,FALSE)</f>
        <v>0</v>
      </c>
      <c r="Y19" s="47">
        <f>+VLOOKUP($A19,'1а - drž,sek,drž.sl.i nam.'!$A$13:AY$104,Y$3,FALSE)</f>
        <v>0</v>
      </c>
      <c r="Z19" s="47">
        <f>+VLOOKUP($A19,'1а - drž,sek,drž.sl.i nam.'!$A$13:AY$104,Z$3,FALSE)</f>
        <v>0</v>
      </c>
      <c r="AA19" s="47">
        <f>+VLOOKUP($A19,'1а - drž,sek,drž.sl.i nam.'!$A$13:AY$104,AA$3,FALSE)</f>
        <v>0</v>
      </c>
      <c r="AB19" s="47">
        <f>+VLOOKUP($A19,'1а - drž,sek,drž.sl.i nam.'!$A$13:AY$104,AB$3,FALSE)</f>
        <v>0</v>
      </c>
      <c r="AC19" s="47">
        <f>+VLOOKUP($A19,'1а - drž,sek,drž.sl.i nam.'!$A$13:AY$104,AC$3,FALSE)</f>
        <v>0</v>
      </c>
      <c r="AD19" s="47">
        <f>+VLOOKUP($A19,'1а - drž,sek,drž.sl.i nam.'!$A$13:AY$104,AD$3,FALSE)</f>
        <v>0</v>
      </c>
      <c r="AE19" s="47">
        <f>+VLOOKUP($A19,'1а - drž,sek,drž.sl.i nam.'!$A$13:AY$104,AE$3,FALSE)</f>
        <v>0</v>
      </c>
      <c r="AF19" s="47">
        <f>+VLOOKUP($A19,'1а - drž,sek,drž.sl.i nam.'!$A$13:AY$104,AF$3,FALSE)</f>
        <v>0</v>
      </c>
      <c r="AG19" s="47">
        <f>+VLOOKUP($A19,'1а - drž,sek,drž.sl.i nam.'!$A$13:AY$104,AG$3,FALSE)</f>
        <v>0</v>
      </c>
      <c r="AH19" s="47">
        <f>+VLOOKUP($A19,'1а - drž,sek,drž.sl.i nam.'!$A$13:AY$104,AH$3,FALSE)</f>
        <v>0</v>
      </c>
      <c r="AI19" s="47">
        <f>+VLOOKUP($A19,'1а - drž,sek,drž.sl.i nam.'!$A$13:AY$104,AI$3,FALSE)</f>
        <v>0</v>
      </c>
      <c r="AJ19" s="47">
        <f>IF(B19=0,0,+VLOOKUP($A19,'1а - drž,sek,drž.sl.i nam.'!$A$13:AY$104,AJ$3,FALSE))</f>
        <v>0</v>
      </c>
      <c r="AK19" s="47">
        <f>+IFERROR(AI19+(AI19*'1а - drž,sek,drž.sl.i nam.'!D19)/100,"")</f>
        <v>0</v>
      </c>
      <c r="AL19" s="47">
        <f>+IFERROR(AJ19+(AJ19*'1а - drž,sek,drž.sl.i nam.'!D19)/100,"")</f>
        <v>0</v>
      </c>
    </row>
    <row r="20" spans="1:38" x14ac:dyDescent="0.2">
      <c r="A20">
        <f>+IF(MAX(A$5:A19)+1&lt;=A$1,A19+1,0)</f>
        <v>0</v>
      </c>
      <c r="B20" s="276">
        <f t="shared" si="3"/>
        <v>0</v>
      </c>
      <c r="C20">
        <f t="shared" si="4"/>
        <v>0</v>
      </c>
      <c r="D20" s="276">
        <f t="shared" si="5"/>
        <v>0</v>
      </c>
      <c r="E20">
        <f>IF(A20=0,0,+VLOOKUP($A20,'1а - drž,sek,drž.sl.i nam.'!$A$13:$BA$104,E$3,FALSE))</f>
        <v>0</v>
      </c>
      <c r="F20">
        <f>IF(A20=0,0,+VLOOKUP($A20,'1а - drž,sek,drž.sl.i nam.'!$A$13:$AY$104,F$3,FALSE))</f>
        <v>0</v>
      </c>
      <c r="G20">
        <f>IF(A20=0,0,+VLOOKUP($A20,'1а - drž,sek,drž.sl.i nam.'!$A$13:$AY$104,G$3,FALSE))</f>
        <v>0</v>
      </c>
      <c r="H20">
        <f>+VLOOKUP($A20,'1а - drž,sek,drž.sl.i nam.'!$A$13:$AY$104,H$3,FALSE)</f>
        <v>0</v>
      </c>
      <c r="I20">
        <f>+VLOOKUP($A20,'1а - drž,sek,drž.sl.i nam.'!$A$13:$AY$104,I$3,FALSE)</f>
        <v>0</v>
      </c>
      <c r="J20">
        <f>+VLOOKUP($A20,'1а - drž,sek,drž.sl.i nam.'!$A$13:$AY$104,J$3,FALSE)</f>
        <v>0</v>
      </c>
      <c r="K20">
        <f>+VLOOKUP($A20,'1а - drž,sek,drž.sl.i nam.'!$A$13:$AY$104,K$3,FALSE)</f>
        <v>0</v>
      </c>
      <c r="L20">
        <f>+VLOOKUP($A20,'1а - drž,sek,drž.sl.i nam.'!$A$13:$AY$104,L$3,FALSE)</f>
        <v>0</v>
      </c>
      <c r="M20">
        <f>+VLOOKUP($A20,'1а - drž,sek,drž.sl.i nam.'!$A$13:$AY$104,M$3,FALSE)</f>
        <v>0</v>
      </c>
      <c r="N20">
        <f>+VLOOKUP($A20,'1а - drž,sek,drž.sl.i nam.'!$A$13:$AY$104,N$3,FALSE)</f>
        <v>0</v>
      </c>
      <c r="O20">
        <f>+VLOOKUP($A20,'1а - drž,sek,drž.sl.i nam.'!$A$13:$AY$104,O$3,FALSE)</f>
        <v>0</v>
      </c>
      <c r="P20">
        <f>+VLOOKUP($A20,'1а - drž,sek,drž.sl.i nam.'!$A$13:$AY$104,P$3,FALSE)</f>
        <v>0</v>
      </c>
      <c r="Q20">
        <f>+VLOOKUP($A20,'1а - drž,sek,drž.sl.i nam.'!$A$13:$AY$104,Q$3,FALSE)</f>
        <v>0</v>
      </c>
      <c r="R20">
        <f>+VLOOKUP($A20,'1а - drž,sek,drž.sl.i nam.'!$A$13:$AY$104,R$3,FALSE)</f>
        <v>0</v>
      </c>
      <c r="S20">
        <f>+VLOOKUP($A20,'1а - drž,sek,drž.sl.i nam.'!$A$13:$AY$104,S$3,FALSE)</f>
        <v>0</v>
      </c>
      <c r="T20" s="47">
        <f>+VLOOKUP($A20,'1а - drž,sek,drž.sl.i nam.'!$A$13:$AY$104,T$3,FALSE)</f>
        <v>0</v>
      </c>
      <c r="U20" s="47">
        <f>+VLOOKUP($A20,'1а - drž,sek,drž.sl.i nam.'!$A$13:AY$104,U$3,FALSE)</f>
        <v>0</v>
      </c>
      <c r="V20" s="47">
        <f>+VLOOKUP($A20,'1а - drž,sek,drž.sl.i nam.'!$A$13:AY$104,V$3,FALSE)</f>
        <v>0</v>
      </c>
      <c r="W20" s="47">
        <f>+VLOOKUP($A20,'1а - drž,sek,drž.sl.i nam.'!$A$13:AY$104,W$3,FALSE)</f>
        <v>0</v>
      </c>
      <c r="X20" s="47">
        <f>+VLOOKUP($A20,'1а - drž,sek,drž.sl.i nam.'!$A$13:AY$104,X$3,FALSE)</f>
        <v>0</v>
      </c>
      <c r="Y20" s="47">
        <f>+VLOOKUP($A20,'1а - drž,sek,drž.sl.i nam.'!$A$13:AY$104,Y$3,FALSE)</f>
        <v>0</v>
      </c>
      <c r="Z20" s="47">
        <f>+VLOOKUP($A20,'1а - drž,sek,drž.sl.i nam.'!$A$13:AY$104,Z$3,FALSE)</f>
        <v>0</v>
      </c>
      <c r="AA20" s="47">
        <f>+VLOOKUP($A20,'1а - drž,sek,drž.sl.i nam.'!$A$13:AY$104,AA$3,FALSE)</f>
        <v>0</v>
      </c>
      <c r="AB20" s="47">
        <f>+VLOOKUP($A20,'1а - drž,sek,drž.sl.i nam.'!$A$13:AY$104,AB$3,FALSE)</f>
        <v>0</v>
      </c>
      <c r="AC20" s="47">
        <f>+VLOOKUP($A20,'1а - drž,sek,drž.sl.i nam.'!$A$13:AY$104,AC$3,FALSE)</f>
        <v>0</v>
      </c>
      <c r="AD20" s="47">
        <f>+VLOOKUP($A20,'1а - drž,sek,drž.sl.i nam.'!$A$13:AY$104,AD$3,FALSE)</f>
        <v>0</v>
      </c>
      <c r="AE20" s="47">
        <f>+VLOOKUP($A20,'1а - drž,sek,drž.sl.i nam.'!$A$13:AY$104,AE$3,FALSE)</f>
        <v>0</v>
      </c>
      <c r="AF20" s="47">
        <f>+VLOOKUP($A20,'1а - drž,sek,drž.sl.i nam.'!$A$13:AY$104,AF$3,FALSE)</f>
        <v>0</v>
      </c>
      <c r="AG20" s="47">
        <f>+VLOOKUP($A20,'1а - drž,sek,drž.sl.i nam.'!$A$13:AY$104,AG$3,FALSE)</f>
        <v>0</v>
      </c>
      <c r="AH20" s="47">
        <f>+VLOOKUP($A20,'1а - drž,sek,drž.sl.i nam.'!$A$13:AY$104,AH$3,FALSE)</f>
        <v>0</v>
      </c>
      <c r="AI20" s="47">
        <f>+VLOOKUP($A20,'1а - drž,sek,drž.sl.i nam.'!$A$13:AY$104,AI$3,FALSE)</f>
        <v>0</v>
      </c>
      <c r="AJ20" s="47">
        <f>IF(B20=0,0,+VLOOKUP($A20,'1а - drž,sek,drž.sl.i nam.'!$A$13:AY$104,AJ$3,FALSE))</f>
        <v>0</v>
      </c>
      <c r="AK20" s="47">
        <f>+IFERROR(AI20+(AI20*'1а - drž,sek,drž.sl.i nam.'!D20)/100,"")</f>
        <v>0</v>
      </c>
      <c r="AL20" s="47">
        <f>+IFERROR(AJ20+(AJ20*'1а - drž,sek,drž.sl.i nam.'!D20)/100,"")</f>
        <v>0</v>
      </c>
    </row>
    <row r="21" spans="1:38" x14ac:dyDescent="0.2">
      <c r="A21">
        <f>+IF(MAX(A$5:A20)+1&lt;=A$1,A20+1,0)</f>
        <v>0</v>
      </c>
      <c r="B21" s="276">
        <f t="shared" si="3"/>
        <v>0</v>
      </c>
      <c r="C21">
        <f t="shared" si="4"/>
        <v>0</v>
      </c>
      <c r="D21" s="276">
        <f t="shared" si="5"/>
        <v>0</v>
      </c>
      <c r="E21">
        <f>IF(A21=0,0,+VLOOKUP($A21,'1а - drž,sek,drž.sl.i nam.'!$A$13:$BA$104,E$3,FALSE))</f>
        <v>0</v>
      </c>
      <c r="F21">
        <f>IF(A21=0,0,+VLOOKUP($A21,'1а - drž,sek,drž.sl.i nam.'!$A$13:$AY$104,F$3,FALSE))</f>
        <v>0</v>
      </c>
      <c r="G21">
        <f>IF(A21=0,0,+VLOOKUP($A21,'1а - drž,sek,drž.sl.i nam.'!$A$13:$AY$104,G$3,FALSE))</f>
        <v>0</v>
      </c>
      <c r="H21">
        <f>+VLOOKUP($A21,'1а - drž,sek,drž.sl.i nam.'!$A$13:$AY$104,H$3,FALSE)</f>
        <v>0</v>
      </c>
      <c r="I21">
        <f>+VLOOKUP($A21,'1а - drž,sek,drž.sl.i nam.'!$A$13:$AY$104,I$3,FALSE)</f>
        <v>0</v>
      </c>
      <c r="J21">
        <f>+VLOOKUP($A21,'1а - drž,sek,drž.sl.i nam.'!$A$13:$AY$104,J$3,FALSE)</f>
        <v>0</v>
      </c>
      <c r="K21">
        <f>+VLOOKUP($A21,'1а - drž,sek,drž.sl.i nam.'!$A$13:$AY$104,K$3,FALSE)</f>
        <v>0</v>
      </c>
      <c r="L21">
        <f>+VLOOKUP($A21,'1а - drž,sek,drž.sl.i nam.'!$A$13:$AY$104,L$3,FALSE)</f>
        <v>0</v>
      </c>
      <c r="M21">
        <f>+VLOOKUP($A21,'1а - drž,sek,drž.sl.i nam.'!$A$13:$AY$104,M$3,FALSE)</f>
        <v>0</v>
      </c>
      <c r="N21">
        <f>+VLOOKUP($A21,'1а - drž,sek,drž.sl.i nam.'!$A$13:$AY$104,N$3,FALSE)</f>
        <v>0</v>
      </c>
      <c r="O21">
        <f>+VLOOKUP($A21,'1а - drž,sek,drž.sl.i nam.'!$A$13:$AY$104,O$3,FALSE)</f>
        <v>0</v>
      </c>
      <c r="P21">
        <f>+VLOOKUP($A21,'1а - drž,sek,drž.sl.i nam.'!$A$13:$AY$104,P$3,FALSE)</f>
        <v>0</v>
      </c>
      <c r="Q21">
        <f>+VLOOKUP($A21,'1а - drž,sek,drž.sl.i nam.'!$A$13:$AY$104,Q$3,FALSE)</f>
        <v>0</v>
      </c>
      <c r="R21">
        <f>+VLOOKUP($A21,'1а - drž,sek,drž.sl.i nam.'!$A$13:$AY$104,R$3,FALSE)</f>
        <v>0</v>
      </c>
      <c r="S21">
        <f>+VLOOKUP($A21,'1а - drž,sek,drž.sl.i nam.'!$A$13:$AY$104,S$3,FALSE)</f>
        <v>0</v>
      </c>
      <c r="T21" s="47">
        <f>+VLOOKUP($A21,'1а - drž,sek,drž.sl.i nam.'!$A$13:$AY$104,T$3,FALSE)</f>
        <v>0</v>
      </c>
      <c r="U21" s="47">
        <f>+VLOOKUP($A21,'1а - drž,sek,drž.sl.i nam.'!$A$13:AY$104,U$3,FALSE)</f>
        <v>0</v>
      </c>
      <c r="V21" s="47">
        <f>+VLOOKUP($A21,'1а - drž,sek,drž.sl.i nam.'!$A$13:AY$104,V$3,FALSE)</f>
        <v>0</v>
      </c>
      <c r="W21" s="47">
        <f>+VLOOKUP($A21,'1а - drž,sek,drž.sl.i nam.'!$A$13:AY$104,W$3,FALSE)</f>
        <v>0</v>
      </c>
      <c r="X21" s="47">
        <f>+VLOOKUP($A21,'1а - drž,sek,drž.sl.i nam.'!$A$13:AY$104,X$3,FALSE)</f>
        <v>0</v>
      </c>
      <c r="Y21" s="47">
        <f>+VLOOKUP($A21,'1а - drž,sek,drž.sl.i nam.'!$A$13:AY$104,Y$3,FALSE)</f>
        <v>0</v>
      </c>
      <c r="Z21" s="47">
        <f>+VLOOKUP($A21,'1а - drž,sek,drž.sl.i nam.'!$A$13:AY$104,Z$3,FALSE)</f>
        <v>0</v>
      </c>
      <c r="AA21" s="47">
        <f>+VLOOKUP($A21,'1а - drž,sek,drž.sl.i nam.'!$A$13:AY$104,AA$3,FALSE)</f>
        <v>0</v>
      </c>
      <c r="AB21" s="47">
        <f>+VLOOKUP($A21,'1а - drž,sek,drž.sl.i nam.'!$A$13:AY$104,AB$3,FALSE)</f>
        <v>0</v>
      </c>
      <c r="AC21" s="47">
        <f>+VLOOKUP($A21,'1а - drž,sek,drž.sl.i nam.'!$A$13:AY$104,AC$3,FALSE)</f>
        <v>0</v>
      </c>
      <c r="AD21" s="47">
        <f>+VLOOKUP($A21,'1а - drž,sek,drž.sl.i nam.'!$A$13:AY$104,AD$3,FALSE)</f>
        <v>0</v>
      </c>
      <c r="AE21" s="47">
        <f>+VLOOKUP($A21,'1а - drž,sek,drž.sl.i nam.'!$A$13:AY$104,AE$3,FALSE)</f>
        <v>0</v>
      </c>
      <c r="AF21" s="47">
        <f>+VLOOKUP($A21,'1а - drž,sek,drž.sl.i nam.'!$A$13:AY$104,AF$3,FALSE)</f>
        <v>0</v>
      </c>
      <c r="AG21" s="47">
        <f>+VLOOKUP($A21,'1а - drž,sek,drž.sl.i nam.'!$A$13:AY$104,AG$3,FALSE)</f>
        <v>0</v>
      </c>
      <c r="AH21" s="47">
        <f>+VLOOKUP($A21,'1а - drž,sek,drž.sl.i nam.'!$A$13:AY$104,AH$3,FALSE)</f>
        <v>0</v>
      </c>
      <c r="AI21" s="47">
        <f>+VLOOKUP($A21,'1а - drž,sek,drž.sl.i nam.'!$A$13:AY$104,AI$3,FALSE)</f>
        <v>0</v>
      </c>
      <c r="AJ21" s="47">
        <f>IF(B21=0,0,+VLOOKUP($A21,'1а - drž,sek,drž.sl.i nam.'!$A$13:AY$104,AJ$3,FALSE))</f>
        <v>0</v>
      </c>
      <c r="AK21" s="47">
        <f>+IFERROR(AI21+(AI21*'1а - drž,sek,drž.sl.i nam.'!D21)/100,"")</f>
        <v>0</v>
      </c>
      <c r="AL21" s="47">
        <f>+IFERROR(AJ21+(AJ21*'1а - drž,sek,drž.sl.i nam.'!D21)/100,"")</f>
        <v>0</v>
      </c>
    </row>
    <row r="22" spans="1:38" x14ac:dyDescent="0.2">
      <c r="A22">
        <f>+IF(MAX(A$5:A21)+1&lt;=A$1,A21+1,0)</f>
        <v>0</v>
      </c>
      <c r="B22" s="276">
        <f t="shared" si="3"/>
        <v>0</v>
      </c>
      <c r="C22">
        <f t="shared" si="4"/>
        <v>0</v>
      </c>
      <c r="D22" s="276">
        <f t="shared" si="5"/>
        <v>0</v>
      </c>
      <c r="E22">
        <f>IF(A22=0,0,+VLOOKUP($A22,'1а - drž,sek,drž.sl.i nam.'!$A$13:$BA$104,E$3,FALSE))</f>
        <v>0</v>
      </c>
      <c r="F22">
        <f>IF(A22=0,0,+VLOOKUP($A22,'1а - drž,sek,drž.sl.i nam.'!$A$13:$AY$104,F$3,FALSE))</f>
        <v>0</v>
      </c>
      <c r="G22">
        <f>IF(A22=0,0,+VLOOKUP($A22,'1а - drž,sek,drž.sl.i nam.'!$A$13:$AY$104,G$3,FALSE))</f>
        <v>0</v>
      </c>
      <c r="H22">
        <f>+VLOOKUP($A22,'1а - drž,sek,drž.sl.i nam.'!$A$13:$AY$104,H$3,FALSE)</f>
        <v>0</v>
      </c>
      <c r="I22">
        <f>+VLOOKUP($A22,'1а - drž,sek,drž.sl.i nam.'!$A$13:$AY$104,I$3,FALSE)</f>
        <v>0</v>
      </c>
      <c r="J22">
        <f>+VLOOKUP($A22,'1а - drž,sek,drž.sl.i nam.'!$A$13:$AY$104,J$3,FALSE)</f>
        <v>0</v>
      </c>
      <c r="K22">
        <f>+VLOOKUP($A22,'1а - drž,sek,drž.sl.i nam.'!$A$13:$AY$104,K$3,FALSE)</f>
        <v>0</v>
      </c>
      <c r="L22">
        <f>+VLOOKUP($A22,'1а - drž,sek,drž.sl.i nam.'!$A$13:$AY$104,L$3,FALSE)</f>
        <v>0</v>
      </c>
      <c r="M22">
        <f>+VLOOKUP($A22,'1а - drž,sek,drž.sl.i nam.'!$A$13:$AY$104,M$3,FALSE)</f>
        <v>0</v>
      </c>
      <c r="N22">
        <f>+VLOOKUP($A22,'1а - drž,sek,drž.sl.i nam.'!$A$13:$AY$104,N$3,FALSE)</f>
        <v>0</v>
      </c>
      <c r="O22">
        <f>+VLOOKUP($A22,'1а - drž,sek,drž.sl.i nam.'!$A$13:$AY$104,O$3,FALSE)</f>
        <v>0</v>
      </c>
      <c r="P22">
        <f>+VLOOKUP($A22,'1а - drž,sek,drž.sl.i nam.'!$A$13:$AY$104,P$3,FALSE)</f>
        <v>0</v>
      </c>
      <c r="Q22">
        <f>+VLOOKUP($A22,'1а - drž,sek,drž.sl.i nam.'!$A$13:$AY$104,Q$3,FALSE)</f>
        <v>0</v>
      </c>
      <c r="R22">
        <f>+VLOOKUP($A22,'1а - drž,sek,drž.sl.i nam.'!$A$13:$AY$104,R$3,FALSE)</f>
        <v>0</v>
      </c>
      <c r="S22">
        <f>+VLOOKUP($A22,'1а - drž,sek,drž.sl.i nam.'!$A$13:$AY$104,S$3,FALSE)</f>
        <v>0</v>
      </c>
      <c r="T22" s="47">
        <f>+VLOOKUP($A22,'1а - drž,sek,drž.sl.i nam.'!$A$13:$AY$104,T$3,FALSE)</f>
        <v>0</v>
      </c>
      <c r="U22" s="47">
        <f>+VLOOKUP($A22,'1а - drž,sek,drž.sl.i nam.'!$A$13:AY$104,U$3,FALSE)</f>
        <v>0</v>
      </c>
      <c r="V22" s="47">
        <f>+VLOOKUP($A22,'1а - drž,sek,drž.sl.i nam.'!$A$13:AY$104,V$3,FALSE)</f>
        <v>0</v>
      </c>
      <c r="W22" s="47">
        <f>+VLOOKUP($A22,'1а - drž,sek,drž.sl.i nam.'!$A$13:AY$104,W$3,FALSE)</f>
        <v>0</v>
      </c>
      <c r="X22" s="47">
        <f>+VLOOKUP($A22,'1а - drž,sek,drž.sl.i nam.'!$A$13:AY$104,X$3,FALSE)</f>
        <v>0</v>
      </c>
      <c r="Y22" s="47">
        <f>+VLOOKUP($A22,'1а - drž,sek,drž.sl.i nam.'!$A$13:AY$104,Y$3,FALSE)</f>
        <v>0</v>
      </c>
      <c r="Z22" s="47">
        <f>+VLOOKUP($A22,'1а - drž,sek,drž.sl.i nam.'!$A$13:AY$104,Z$3,FALSE)</f>
        <v>0</v>
      </c>
      <c r="AA22" s="47">
        <f>+VLOOKUP($A22,'1а - drž,sek,drž.sl.i nam.'!$A$13:AY$104,AA$3,FALSE)</f>
        <v>0</v>
      </c>
      <c r="AB22" s="47">
        <f>+VLOOKUP($A22,'1а - drž,sek,drž.sl.i nam.'!$A$13:AY$104,AB$3,FALSE)</f>
        <v>0</v>
      </c>
      <c r="AC22" s="47">
        <f>+VLOOKUP($A22,'1а - drž,sek,drž.sl.i nam.'!$A$13:AY$104,AC$3,FALSE)</f>
        <v>0</v>
      </c>
      <c r="AD22" s="47">
        <f>+VLOOKUP($A22,'1а - drž,sek,drž.sl.i nam.'!$A$13:AY$104,AD$3,FALSE)</f>
        <v>0</v>
      </c>
      <c r="AE22" s="47">
        <f>+VLOOKUP($A22,'1а - drž,sek,drž.sl.i nam.'!$A$13:AY$104,AE$3,FALSE)</f>
        <v>0</v>
      </c>
      <c r="AF22" s="47">
        <f>+VLOOKUP($A22,'1а - drž,sek,drž.sl.i nam.'!$A$13:AY$104,AF$3,FALSE)</f>
        <v>0</v>
      </c>
      <c r="AG22" s="47">
        <f>+VLOOKUP($A22,'1а - drž,sek,drž.sl.i nam.'!$A$13:AY$104,AG$3,FALSE)</f>
        <v>0</v>
      </c>
      <c r="AH22" s="47">
        <f>+VLOOKUP($A22,'1а - drž,sek,drž.sl.i nam.'!$A$13:AY$104,AH$3,FALSE)</f>
        <v>0</v>
      </c>
      <c r="AI22" s="47">
        <f>+VLOOKUP($A22,'1а - drž,sek,drž.sl.i nam.'!$A$13:AY$104,AI$3,FALSE)</f>
        <v>0</v>
      </c>
      <c r="AJ22" s="47">
        <f>IF(B22=0,0,+VLOOKUP($A22,'1а - drž,sek,drž.sl.i nam.'!$A$13:AY$104,AJ$3,FALSE))</f>
        <v>0</v>
      </c>
      <c r="AK22" s="47">
        <f>+IFERROR(AI22+(AI22*'1а - drž,sek,drž.sl.i nam.'!D22)/100,"")</f>
        <v>0</v>
      </c>
      <c r="AL22" s="47">
        <f>+IFERROR(AJ22+(AJ22*'1а - drž,sek,drž.sl.i nam.'!D22)/100,"")</f>
        <v>0</v>
      </c>
    </row>
    <row r="23" spans="1:38" x14ac:dyDescent="0.2">
      <c r="A23">
        <f>+IF(MAX(A$5:A22)+1&lt;=A$1,A22+1,0)</f>
        <v>0</v>
      </c>
      <c r="B23" s="276">
        <f t="shared" si="3"/>
        <v>0</v>
      </c>
      <c r="C23">
        <f t="shared" si="4"/>
        <v>0</v>
      </c>
      <c r="D23" s="276">
        <f t="shared" si="5"/>
        <v>0</v>
      </c>
      <c r="E23">
        <f>IF(A23=0,0,+VLOOKUP($A23,'1а - drž,sek,drž.sl.i nam.'!$A$13:$BA$104,E$3,FALSE))</f>
        <v>0</v>
      </c>
      <c r="F23">
        <f>IF(A23=0,0,+VLOOKUP($A23,'1а - drž,sek,drž.sl.i nam.'!$A$13:$AY$104,F$3,FALSE))</f>
        <v>0</v>
      </c>
      <c r="G23">
        <f>IF(A23=0,0,+VLOOKUP($A23,'1а - drž,sek,drž.sl.i nam.'!$A$13:$AY$104,G$3,FALSE))</f>
        <v>0</v>
      </c>
      <c r="H23">
        <f>+VLOOKUP($A23,'1а - drž,sek,drž.sl.i nam.'!$A$13:$AY$104,H$3,FALSE)</f>
        <v>0</v>
      </c>
      <c r="I23">
        <f>+VLOOKUP($A23,'1а - drž,sek,drž.sl.i nam.'!$A$13:$AY$104,I$3,FALSE)</f>
        <v>0</v>
      </c>
      <c r="J23">
        <f>+VLOOKUP($A23,'1а - drž,sek,drž.sl.i nam.'!$A$13:$AY$104,J$3,FALSE)</f>
        <v>0</v>
      </c>
      <c r="K23">
        <f>+VLOOKUP($A23,'1а - drž,sek,drž.sl.i nam.'!$A$13:$AY$104,K$3,FALSE)</f>
        <v>0</v>
      </c>
      <c r="L23">
        <f>+VLOOKUP($A23,'1а - drž,sek,drž.sl.i nam.'!$A$13:$AY$104,L$3,FALSE)</f>
        <v>0</v>
      </c>
      <c r="M23">
        <f>+VLOOKUP($A23,'1а - drž,sek,drž.sl.i nam.'!$A$13:$AY$104,M$3,FALSE)</f>
        <v>0</v>
      </c>
      <c r="N23">
        <f>+VLOOKUP($A23,'1а - drž,sek,drž.sl.i nam.'!$A$13:$AY$104,N$3,FALSE)</f>
        <v>0</v>
      </c>
      <c r="O23">
        <f>+VLOOKUP($A23,'1а - drž,sek,drž.sl.i nam.'!$A$13:$AY$104,O$3,FALSE)</f>
        <v>0</v>
      </c>
      <c r="P23">
        <f>+VLOOKUP($A23,'1а - drž,sek,drž.sl.i nam.'!$A$13:$AY$104,P$3,FALSE)</f>
        <v>0</v>
      </c>
      <c r="Q23">
        <f>+VLOOKUP($A23,'1а - drž,sek,drž.sl.i nam.'!$A$13:$AY$104,Q$3,FALSE)</f>
        <v>0</v>
      </c>
      <c r="R23">
        <f>+VLOOKUP($A23,'1а - drž,sek,drž.sl.i nam.'!$A$13:$AY$104,R$3,FALSE)</f>
        <v>0</v>
      </c>
      <c r="S23">
        <f>+VLOOKUP($A23,'1а - drž,sek,drž.sl.i nam.'!$A$13:$AY$104,S$3,FALSE)</f>
        <v>0</v>
      </c>
      <c r="T23" s="47">
        <f>+VLOOKUP($A23,'1а - drž,sek,drž.sl.i nam.'!$A$13:$AY$104,T$3,FALSE)</f>
        <v>0</v>
      </c>
      <c r="U23" s="47">
        <f>+VLOOKUP($A23,'1а - drž,sek,drž.sl.i nam.'!$A$13:AY$104,U$3,FALSE)</f>
        <v>0</v>
      </c>
      <c r="V23" s="47">
        <f>+VLOOKUP($A23,'1а - drž,sek,drž.sl.i nam.'!$A$13:AY$104,V$3,FALSE)</f>
        <v>0</v>
      </c>
      <c r="W23" s="47">
        <f>+VLOOKUP($A23,'1а - drž,sek,drž.sl.i nam.'!$A$13:AY$104,W$3,FALSE)</f>
        <v>0</v>
      </c>
      <c r="X23" s="47">
        <f>+VLOOKUP($A23,'1а - drž,sek,drž.sl.i nam.'!$A$13:AY$104,X$3,FALSE)</f>
        <v>0</v>
      </c>
      <c r="Y23" s="47">
        <f>+VLOOKUP($A23,'1а - drž,sek,drž.sl.i nam.'!$A$13:AY$104,Y$3,FALSE)</f>
        <v>0</v>
      </c>
      <c r="Z23" s="47">
        <f>+VLOOKUP($A23,'1а - drž,sek,drž.sl.i nam.'!$A$13:AY$104,Z$3,FALSE)</f>
        <v>0</v>
      </c>
      <c r="AA23" s="47">
        <f>+VLOOKUP($A23,'1а - drž,sek,drž.sl.i nam.'!$A$13:AY$104,AA$3,FALSE)</f>
        <v>0</v>
      </c>
      <c r="AB23" s="47">
        <f>+VLOOKUP($A23,'1а - drž,sek,drž.sl.i nam.'!$A$13:AY$104,AB$3,FALSE)</f>
        <v>0</v>
      </c>
      <c r="AC23" s="47">
        <f>+VLOOKUP($A23,'1а - drž,sek,drž.sl.i nam.'!$A$13:AY$104,AC$3,FALSE)</f>
        <v>0</v>
      </c>
      <c r="AD23" s="47">
        <f>+VLOOKUP($A23,'1а - drž,sek,drž.sl.i nam.'!$A$13:AY$104,AD$3,FALSE)</f>
        <v>0</v>
      </c>
      <c r="AE23" s="47">
        <f>+VLOOKUP($A23,'1а - drž,sek,drž.sl.i nam.'!$A$13:AY$104,AE$3,FALSE)</f>
        <v>0</v>
      </c>
      <c r="AF23" s="47">
        <f>+VLOOKUP($A23,'1а - drž,sek,drž.sl.i nam.'!$A$13:AY$104,AF$3,FALSE)</f>
        <v>0</v>
      </c>
      <c r="AG23" s="47">
        <f>+VLOOKUP($A23,'1а - drž,sek,drž.sl.i nam.'!$A$13:AY$104,AG$3,FALSE)</f>
        <v>0</v>
      </c>
      <c r="AH23" s="47">
        <f>+VLOOKUP($A23,'1а - drž,sek,drž.sl.i nam.'!$A$13:AY$104,AH$3,FALSE)</f>
        <v>0</v>
      </c>
      <c r="AI23" s="47">
        <f>+VLOOKUP($A23,'1а - drž,sek,drž.sl.i nam.'!$A$13:AY$104,AI$3,FALSE)</f>
        <v>0</v>
      </c>
      <c r="AJ23" s="47">
        <f>IF(B23=0,0,+VLOOKUP($A23,'1а - drž,sek,drž.sl.i nam.'!$A$13:AY$104,AJ$3,FALSE))</f>
        <v>0</v>
      </c>
      <c r="AK23" s="47">
        <f>+IFERROR(AI23+(AI23*'1а - drž,sek,drž.sl.i nam.'!D23)/100,"")</f>
        <v>0</v>
      </c>
      <c r="AL23" s="47">
        <f>+IFERROR(AJ23+(AJ23*'1а - drž,sek,drž.sl.i nam.'!D23)/100,"")</f>
        <v>0</v>
      </c>
    </row>
    <row r="24" spans="1:38" x14ac:dyDescent="0.2">
      <c r="A24">
        <f>+IF(MAX(A$5:A23)+1&lt;=A$1,A23+1,0)</f>
        <v>0</v>
      </c>
      <c r="B24" s="276">
        <f t="shared" si="3"/>
        <v>0</v>
      </c>
      <c r="C24">
        <f t="shared" si="4"/>
        <v>0</v>
      </c>
      <c r="D24" s="276">
        <f t="shared" si="5"/>
        <v>0</v>
      </c>
      <c r="E24">
        <f>IF(A24=0,0,+VLOOKUP($A24,'1а - drž,sek,drž.sl.i nam.'!$A$13:$BA$104,E$3,FALSE))</f>
        <v>0</v>
      </c>
      <c r="F24">
        <f>IF(A24=0,0,+VLOOKUP($A24,'1а - drž,sek,drž.sl.i nam.'!$A$13:$AY$104,F$3,FALSE))</f>
        <v>0</v>
      </c>
      <c r="G24">
        <f>IF(A24=0,0,+VLOOKUP($A24,'1а - drž,sek,drž.sl.i nam.'!$A$13:$AY$104,G$3,FALSE))</f>
        <v>0</v>
      </c>
      <c r="H24">
        <f>+VLOOKUP($A24,'1а - drž,sek,drž.sl.i nam.'!$A$13:$AY$104,H$3,FALSE)</f>
        <v>0</v>
      </c>
      <c r="I24">
        <f>+VLOOKUP($A24,'1а - drž,sek,drž.sl.i nam.'!$A$13:$AY$104,I$3,FALSE)</f>
        <v>0</v>
      </c>
      <c r="J24">
        <f>+VLOOKUP($A24,'1а - drž,sek,drž.sl.i nam.'!$A$13:$AY$104,J$3,FALSE)</f>
        <v>0</v>
      </c>
      <c r="K24">
        <f>+VLOOKUP($A24,'1а - drž,sek,drž.sl.i nam.'!$A$13:$AY$104,K$3,FALSE)</f>
        <v>0</v>
      </c>
      <c r="L24">
        <f>+VLOOKUP($A24,'1а - drž,sek,drž.sl.i nam.'!$A$13:$AY$104,L$3,FALSE)</f>
        <v>0</v>
      </c>
      <c r="M24">
        <f>+VLOOKUP($A24,'1а - drž,sek,drž.sl.i nam.'!$A$13:$AY$104,M$3,FALSE)</f>
        <v>0</v>
      </c>
      <c r="N24">
        <f>+VLOOKUP($A24,'1а - drž,sek,drž.sl.i nam.'!$A$13:$AY$104,N$3,FALSE)</f>
        <v>0</v>
      </c>
      <c r="O24">
        <f>+VLOOKUP($A24,'1а - drž,sek,drž.sl.i nam.'!$A$13:$AY$104,O$3,FALSE)</f>
        <v>0</v>
      </c>
      <c r="P24">
        <f>+VLOOKUP($A24,'1а - drž,sek,drž.sl.i nam.'!$A$13:$AY$104,P$3,FALSE)</f>
        <v>0</v>
      </c>
      <c r="Q24">
        <f>+VLOOKUP($A24,'1а - drž,sek,drž.sl.i nam.'!$A$13:$AY$104,Q$3,FALSE)</f>
        <v>0</v>
      </c>
      <c r="R24">
        <f>+VLOOKUP($A24,'1а - drž,sek,drž.sl.i nam.'!$A$13:$AY$104,R$3,FALSE)</f>
        <v>0</v>
      </c>
      <c r="S24">
        <f>+VLOOKUP($A24,'1а - drž,sek,drž.sl.i nam.'!$A$13:$AY$104,S$3,FALSE)</f>
        <v>0</v>
      </c>
      <c r="T24" s="47">
        <f>+VLOOKUP($A24,'1а - drž,sek,drž.sl.i nam.'!$A$13:$AY$104,T$3,FALSE)</f>
        <v>0</v>
      </c>
      <c r="U24" s="47">
        <f>+VLOOKUP($A24,'1а - drž,sek,drž.sl.i nam.'!$A$13:AY$104,U$3,FALSE)</f>
        <v>0</v>
      </c>
      <c r="V24" s="47">
        <f>+VLOOKUP($A24,'1а - drž,sek,drž.sl.i nam.'!$A$13:AY$104,V$3,FALSE)</f>
        <v>0</v>
      </c>
      <c r="W24" s="47">
        <f>+VLOOKUP($A24,'1а - drž,sek,drž.sl.i nam.'!$A$13:AY$104,W$3,FALSE)</f>
        <v>0</v>
      </c>
      <c r="X24" s="47">
        <f>+VLOOKUP($A24,'1а - drž,sek,drž.sl.i nam.'!$A$13:AY$104,X$3,FALSE)</f>
        <v>0</v>
      </c>
      <c r="Y24" s="47">
        <f>+VLOOKUP($A24,'1а - drž,sek,drž.sl.i nam.'!$A$13:AY$104,Y$3,FALSE)</f>
        <v>0</v>
      </c>
      <c r="Z24" s="47">
        <f>+VLOOKUP($A24,'1а - drž,sek,drž.sl.i nam.'!$A$13:AY$104,Z$3,FALSE)</f>
        <v>0</v>
      </c>
      <c r="AA24" s="47">
        <f>+VLOOKUP($A24,'1а - drž,sek,drž.sl.i nam.'!$A$13:AY$104,AA$3,FALSE)</f>
        <v>0</v>
      </c>
      <c r="AB24" s="47">
        <f>+VLOOKUP($A24,'1а - drž,sek,drž.sl.i nam.'!$A$13:AY$104,AB$3,FALSE)</f>
        <v>0</v>
      </c>
      <c r="AC24" s="47">
        <f>+VLOOKUP($A24,'1а - drž,sek,drž.sl.i nam.'!$A$13:AY$104,AC$3,FALSE)</f>
        <v>0</v>
      </c>
      <c r="AD24" s="47">
        <f>+VLOOKUP($A24,'1а - drž,sek,drž.sl.i nam.'!$A$13:AY$104,AD$3,FALSE)</f>
        <v>0</v>
      </c>
      <c r="AE24" s="47">
        <f>+VLOOKUP($A24,'1а - drž,sek,drž.sl.i nam.'!$A$13:AY$104,AE$3,FALSE)</f>
        <v>0</v>
      </c>
      <c r="AF24" s="47">
        <f>+VLOOKUP($A24,'1а - drž,sek,drž.sl.i nam.'!$A$13:AY$104,AF$3,FALSE)</f>
        <v>0</v>
      </c>
      <c r="AG24" s="47">
        <f>+VLOOKUP($A24,'1а - drž,sek,drž.sl.i nam.'!$A$13:AY$104,AG$3,FALSE)</f>
        <v>0</v>
      </c>
      <c r="AH24" s="47">
        <f>+VLOOKUP($A24,'1а - drž,sek,drž.sl.i nam.'!$A$13:AY$104,AH$3,FALSE)</f>
        <v>0</v>
      </c>
      <c r="AI24" s="47">
        <f>+VLOOKUP($A24,'1а - drž,sek,drž.sl.i nam.'!$A$13:AY$104,AI$3,FALSE)</f>
        <v>0</v>
      </c>
      <c r="AJ24" s="47">
        <f>IF(B24=0,0,+VLOOKUP($A24,'1а - drž,sek,drž.sl.i nam.'!$A$13:AY$104,AJ$3,FALSE))</f>
        <v>0</v>
      </c>
      <c r="AK24" s="47">
        <f>+IFERROR(AI24+(AI24*'1а - drž,sek,drž.sl.i nam.'!D24)/100,"")</f>
        <v>0</v>
      </c>
      <c r="AL24" s="47">
        <f>+IFERROR(AJ24+(AJ24*'1а - drž,sek,drž.sl.i nam.'!D24)/100,"")</f>
        <v>0</v>
      </c>
    </row>
    <row r="25" spans="1:38" x14ac:dyDescent="0.2">
      <c r="A25">
        <f>+IF(MAX(A$5:A24)+1&lt;=A$1,A24+1,0)</f>
        <v>0</v>
      </c>
      <c r="B25" s="276">
        <f t="shared" si="3"/>
        <v>0</v>
      </c>
      <c r="C25">
        <f t="shared" si="4"/>
        <v>0</v>
      </c>
      <c r="D25" s="276">
        <f t="shared" si="5"/>
        <v>0</v>
      </c>
      <c r="E25">
        <f>IF(A25=0,0,+VLOOKUP($A25,'1а - drž,sek,drž.sl.i nam.'!$A$13:$BA$104,E$3,FALSE))</f>
        <v>0</v>
      </c>
      <c r="F25">
        <f>IF(A25=0,0,+VLOOKUP($A25,'1а - drž,sek,drž.sl.i nam.'!$A$13:$AY$104,F$3,FALSE))</f>
        <v>0</v>
      </c>
      <c r="G25">
        <f>IF(A25=0,0,+VLOOKUP($A25,'1а - drž,sek,drž.sl.i nam.'!$A$13:$AY$104,G$3,FALSE))</f>
        <v>0</v>
      </c>
      <c r="H25">
        <f>+VLOOKUP($A25,'1а - drž,sek,drž.sl.i nam.'!$A$13:$AY$104,H$3,FALSE)</f>
        <v>0</v>
      </c>
      <c r="I25">
        <f>+VLOOKUP($A25,'1а - drž,sek,drž.sl.i nam.'!$A$13:$AY$104,I$3,FALSE)</f>
        <v>0</v>
      </c>
      <c r="J25">
        <f>+VLOOKUP($A25,'1а - drž,sek,drž.sl.i nam.'!$A$13:$AY$104,J$3,FALSE)</f>
        <v>0</v>
      </c>
      <c r="K25">
        <f>+VLOOKUP($A25,'1а - drž,sek,drž.sl.i nam.'!$A$13:$AY$104,K$3,FALSE)</f>
        <v>0</v>
      </c>
      <c r="L25">
        <f>+VLOOKUP($A25,'1а - drž,sek,drž.sl.i nam.'!$A$13:$AY$104,L$3,FALSE)</f>
        <v>0</v>
      </c>
      <c r="M25">
        <f>+VLOOKUP($A25,'1а - drž,sek,drž.sl.i nam.'!$A$13:$AY$104,M$3,FALSE)</f>
        <v>0</v>
      </c>
      <c r="N25">
        <f>+VLOOKUP($A25,'1а - drž,sek,drž.sl.i nam.'!$A$13:$AY$104,N$3,FALSE)</f>
        <v>0</v>
      </c>
      <c r="O25">
        <f>+VLOOKUP($A25,'1а - drž,sek,drž.sl.i nam.'!$A$13:$AY$104,O$3,FALSE)</f>
        <v>0</v>
      </c>
      <c r="P25">
        <f>+VLOOKUP($A25,'1а - drž,sek,drž.sl.i nam.'!$A$13:$AY$104,P$3,FALSE)</f>
        <v>0</v>
      </c>
      <c r="Q25">
        <f>+VLOOKUP($A25,'1а - drž,sek,drž.sl.i nam.'!$A$13:$AY$104,Q$3,FALSE)</f>
        <v>0</v>
      </c>
      <c r="R25">
        <f>+VLOOKUP($A25,'1а - drž,sek,drž.sl.i nam.'!$A$13:$AY$104,R$3,FALSE)</f>
        <v>0</v>
      </c>
      <c r="S25">
        <f>+VLOOKUP($A25,'1а - drž,sek,drž.sl.i nam.'!$A$13:$AY$104,S$3,FALSE)</f>
        <v>0</v>
      </c>
      <c r="T25" s="47">
        <f>+VLOOKUP($A25,'1а - drž,sek,drž.sl.i nam.'!$A$13:$AY$104,T$3,FALSE)</f>
        <v>0</v>
      </c>
      <c r="U25" s="47">
        <f>+VLOOKUP($A25,'1а - drž,sek,drž.sl.i nam.'!$A$13:AY$104,U$3,FALSE)</f>
        <v>0</v>
      </c>
      <c r="V25" s="47">
        <f>+VLOOKUP($A25,'1а - drž,sek,drž.sl.i nam.'!$A$13:AY$104,V$3,FALSE)</f>
        <v>0</v>
      </c>
      <c r="W25" s="47">
        <f>+VLOOKUP($A25,'1а - drž,sek,drž.sl.i nam.'!$A$13:AY$104,W$3,FALSE)</f>
        <v>0</v>
      </c>
      <c r="X25" s="47">
        <f>+VLOOKUP($A25,'1а - drž,sek,drž.sl.i nam.'!$A$13:AY$104,X$3,FALSE)</f>
        <v>0</v>
      </c>
      <c r="Y25" s="47">
        <f>+VLOOKUP($A25,'1а - drž,sek,drž.sl.i nam.'!$A$13:AY$104,Y$3,FALSE)</f>
        <v>0</v>
      </c>
      <c r="Z25" s="47">
        <f>+VLOOKUP($A25,'1а - drž,sek,drž.sl.i nam.'!$A$13:AY$104,Z$3,FALSE)</f>
        <v>0</v>
      </c>
      <c r="AA25" s="47">
        <f>+VLOOKUP($A25,'1а - drž,sek,drž.sl.i nam.'!$A$13:AY$104,AA$3,FALSE)</f>
        <v>0</v>
      </c>
      <c r="AB25" s="47">
        <f>+VLOOKUP($A25,'1а - drž,sek,drž.sl.i nam.'!$A$13:AY$104,AB$3,FALSE)</f>
        <v>0</v>
      </c>
      <c r="AC25" s="47">
        <f>+VLOOKUP($A25,'1а - drž,sek,drž.sl.i nam.'!$A$13:AY$104,AC$3,FALSE)</f>
        <v>0</v>
      </c>
      <c r="AD25" s="47">
        <f>+VLOOKUP($A25,'1а - drž,sek,drž.sl.i nam.'!$A$13:AY$104,AD$3,FALSE)</f>
        <v>0</v>
      </c>
      <c r="AE25" s="47">
        <f>+VLOOKUP($A25,'1а - drž,sek,drž.sl.i nam.'!$A$13:AY$104,AE$3,FALSE)</f>
        <v>0</v>
      </c>
      <c r="AF25" s="47">
        <f>+VLOOKUP($A25,'1а - drž,sek,drž.sl.i nam.'!$A$13:AY$104,AF$3,FALSE)</f>
        <v>0</v>
      </c>
      <c r="AG25" s="47">
        <f>+VLOOKUP($A25,'1а - drž,sek,drž.sl.i nam.'!$A$13:AY$104,AG$3,FALSE)</f>
        <v>0</v>
      </c>
      <c r="AH25" s="47">
        <f>+VLOOKUP($A25,'1а - drž,sek,drž.sl.i nam.'!$A$13:AY$104,AH$3,FALSE)</f>
        <v>0</v>
      </c>
      <c r="AI25" s="47">
        <f>+VLOOKUP($A25,'1а - drž,sek,drž.sl.i nam.'!$A$13:AY$104,AI$3,FALSE)</f>
        <v>0</v>
      </c>
      <c r="AJ25" s="47">
        <f>IF(B25=0,0,+VLOOKUP($A25,'1а - drž,sek,drž.sl.i nam.'!$A$13:AY$104,AJ$3,FALSE))</f>
        <v>0</v>
      </c>
      <c r="AK25" s="47">
        <f>+IFERROR(AI25+(AI25*'1а - drž,sek,drž.sl.i nam.'!D25)/100,"")</f>
        <v>0</v>
      </c>
      <c r="AL25" s="47">
        <f>+IFERROR(AJ25+(AJ25*'1а - drž,sek,drž.sl.i nam.'!D25)/100,"")</f>
        <v>0</v>
      </c>
    </row>
    <row r="26" spans="1:38" x14ac:dyDescent="0.2">
      <c r="A26">
        <f>+IF(MAX(A$5:A25)+1&lt;=A$1,A25+1,0)</f>
        <v>0</v>
      </c>
      <c r="B26" s="276">
        <f t="shared" si="3"/>
        <v>0</v>
      </c>
      <c r="C26">
        <f t="shared" si="4"/>
        <v>0</v>
      </c>
      <c r="D26" s="276">
        <f t="shared" si="5"/>
        <v>0</v>
      </c>
      <c r="E26">
        <f>IF(A26=0,0,+VLOOKUP($A26,'1а - drž,sek,drž.sl.i nam.'!$A$13:$BA$104,E$3,FALSE))</f>
        <v>0</v>
      </c>
      <c r="F26">
        <f>IF(A26=0,0,+VLOOKUP($A26,'1а - drž,sek,drž.sl.i nam.'!$A$13:$AY$104,F$3,FALSE))</f>
        <v>0</v>
      </c>
      <c r="G26">
        <f>IF(A26=0,0,+VLOOKUP($A26,'1а - drž,sek,drž.sl.i nam.'!$A$13:$AY$104,G$3,FALSE))</f>
        <v>0</v>
      </c>
      <c r="H26">
        <f>+VLOOKUP($A26,'1а - drž,sek,drž.sl.i nam.'!$A$13:$AY$104,H$3,FALSE)</f>
        <v>0</v>
      </c>
      <c r="I26">
        <f>+VLOOKUP($A26,'1а - drž,sek,drž.sl.i nam.'!$A$13:$AY$104,I$3,FALSE)</f>
        <v>0</v>
      </c>
      <c r="J26">
        <f>+VLOOKUP($A26,'1а - drž,sek,drž.sl.i nam.'!$A$13:$AY$104,J$3,FALSE)</f>
        <v>0</v>
      </c>
      <c r="K26">
        <f>+VLOOKUP($A26,'1а - drž,sek,drž.sl.i nam.'!$A$13:$AY$104,K$3,FALSE)</f>
        <v>0</v>
      </c>
      <c r="L26">
        <f>+VLOOKUP($A26,'1а - drž,sek,drž.sl.i nam.'!$A$13:$AY$104,L$3,FALSE)</f>
        <v>0</v>
      </c>
      <c r="M26">
        <f>+VLOOKUP($A26,'1а - drž,sek,drž.sl.i nam.'!$A$13:$AY$104,M$3,FALSE)</f>
        <v>0</v>
      </c>
      <c r="N26">
        <f>+VLOOKUP($A26,'1а - drž,sek,drž.sl.i nam.'!$A$13:$AY$104,N$3,FALSE)</f>
        <v>0</v>
      </c>
      <c r="O26">
        <f>+VLOOKUP($A26,'1а - drž,sek,drž.sl.i nam.'!$A$13:$AY$104,O$3,FALSE)</f>
        <v>0</v>
      </c>
      <c r="P26">
        <f>+VLOOKUP($A26,'1а - drž,sek,drž.sl.i nam.'!$A$13:$AY$104,P$3,FALSE)</f>
        <v>0</v>
      </c>
      <c r="Q26">
        <f>+VLOOKUP($A26,'1а - drž,sek,drž.sl.i nam.'!$A$13:$AY$104,Q$3,FALSE)</f>
        <v>0</v>
      </c>
      <c r="R26">
        <f>+VLOOKUP($A26,'1а - drž,sek,drž.sl.i nam.'!$A$13:$AY$104,R$3,FALSE)</f>
        <v>0</v>
      </c>
      <c r="S26">
        <f>+VLOOKUP($A26,'1а - drž,sek,drž.sl.i nam.'!$A$13:$AY$104,S$3,FALSE)</f>
        <v>0</v>
      </c>
      <c r="T26" s="47">
        <f>+VLOOKUP($A26,'1а - drž,sek,drž.sl.i nam.'!$A$13:$AY$104,T$3,FALSE)</f>
        <v>0</v>
      </c>
      <c r="U26" s="47">
        <f>+VLOOKUP($A26,'1а - drž,sek,drž.sl.i nam.'!$A$13:AY$104,U$3,FALSE)</f>
        <v>0</v>
      </c>
      <c r="V26" s="47">
        <f>+VLOOKUP($A26,'1а - drž,sek,drž.sl.i nam.'!$A$13:AY$104,V$3,FALSE)</f>
        <v>0</v>
      </c>
      <c r="W26" s="47">
        <f>+VLOOKUP($A26,'1а - drž,sek,drž.sl.i nam.'!$A$13:AY$104,W$3,FALSE)</f>
        <v>0</v>
      </c>
      <c r="X26" s="47">
        <f>+VLOOKUP($A26,'1а - drž,sek,drž.sl.i nam.'!$A$13:AY$104,X$3,FALSE)</f>
        <v>0</v>
      </c>
      <c r="Y26" s="47">
        <f>+VLOOKUP($A26,'1а - drž,sek,drž.sl.i nam.'!$A$13:AY$104,Y$3,FALSE)</f>
        <v>0</v>
      </c>
      <c r="Z26" s="47">
        <f>+VLOOKUP($A26,'1а - drž,sek,drž.sl.i nam.'!$A$13:AY$104,Z$3,FALSE)</f>
        <v>0</v>
      </c>
      <c r="AA26" s="47">
        <f>+VLOOKUP($A26,'1а - drž,sek,drž.sl.i nam.'!$A$13:AY$104,AA$3,FALSE)</f>
        <v>0</v>
      </c>
      <c r="AB26" s="47">
        <f>+VLOOKUP($A26,'1а - drž,sek,drž.sl.i nam.'!$A$13:AY$104,AB$3,FALSE)</f>
        <v>0</v>
      </c>
      <c r="AC26" s="47">
        <f>+VLOOKUP($A26,'1а - drž,sek,drž.sl.i nam.'!$A$13:AY$104,AC$3,FALSE)</f>
        <v>0</v>
      </c>
      <c r="AD26" s="47">
        <f>+VLOOKUP($A26,'1а - drž,sek,drž.sl.i nam.'!$A$13:AY$104,AD$3,FALSE)</f>
        <v>0</v>
      </c>
      <c r="AE26" s="47">
        <f>+VLOOKUP($A26,'1а - drž,sek,drž.sl.i nam.'!$A$13:AY$104,AE$3,FALSE)</f>
        <v>0</v>
      </c>
      <c r="AF26" s="47">
        <f>+VLOOKUP($A26,'1а - drž,sek,drž.sl.i nam.'!$A$13:AY$104,AF$3,FALSE)</f>
        <v>0</v>
      </c>
      <c r="AG26" s="47">
        <f>+VLOOKUP($A26,'1а - drž,sek,drž.sl.i nam.'!$A$13:AY$104,AG$3,FALSE)</f>
        <v>0</v>
      </c>
      <c r="AH26" s="47">
        <f>+VLOOKUP($A26,'1а - drž,sek,drž.sl.i nam.'!$A$13:AY$104,AH$3,FALSE)</f>
        <v>0</v>
      </c>
      <c r="AI26" s="47">
        <f>+VLOOKUP($A26,'1а - drž,sek,drž.sl.i nam.'!$A$13:AY$104,AI$3,FALSE)</f>
        <v>0</v>
      </c>
      <c r="AJ26" s="47">
        <f>IF(B26=0,0,+VLOOKUP($A26,'1а - drž,sek,drž.sl.i nam.'!$A$13:AY$104,AJ$3,FALSE))</f>
        <v>0</v>
      </c>
      <c r="AK26" s="47">
        <f>+IFERROR(AI26+(AI26*'1а - drž,sek,drž.sl.i nam.'!D26)/100,"")</f>
        <v>0</v>
      </c>
      <c r="AL26" s="47">
        <f>+IFERROR(AJ26+(AJ26*'1а - drž,sek,drž.sl.i nam.'!D26)/100,"")</f>
        <v>0</v>
      </c>
    </row>
    <row r="27" spans="1:38" x14ac:dyDescent="0.2">
      <c r="A27">
        <f>+IF(MAX(A$5:A26)+1&lt;=A$1,A26+1,0)</f>
        <v>0</v>
      </c>
      <c r="B27" s="276">
        <f t="shared" si="3"/>
        <v>0</v>
      </c>
      <c r="C27">
        <f t="shared" si="4"/>
        <v>0</v>
      </c>
      <c r="D27" s="276">
        <f t="shared" si="5"/>
        <v>0</v>
      </c>
      <c r="E27">
        <f>IF(A27=0,0,+VLOOKUP($A27,'1а - drž,sek,drž.sl.i nam.'!$A$13:$BA$104,E$3,FALSE))</f>
        <v>0</v>
      </c>
      <c r="F27">
        <f>IF(A27=0,0,+VLOOKUP($A27,'1а - drž,sek,drž.sl.i nam.'!$A$13:$AY$104,F$3,FALSE))</f>
        <v>0</v>
      </c>
      <c r="G27">
        <f>IF(A27=0,0,+VLOOKUP($A27,'1а - drž,sek,drž.sl.i nam.'!$A$13:$AY$104,G$3,FALSE))</f>
        <v>0</v>
      </c>
      <c r="H27">
        <f>+VLOOKUP($A27,'1а - drž,sek,drž.sl.i nam.'!$A$13:$AY$104,H$3,FALSE)</f>
        <v>0</v>
      </c>
      <c r="I27">
        <f>+VLOOKUP($A27,'1а - drž,sek,drž.sl.i nam.'!$A$13:$AY$104,I$3,FALSE)</f>
        <v>0</v>
      </c>
      <c r="J27">
        <f>+VLOOKUP($A27,'1а - drž,sek,drž.sl.i nam.'!$A$13:$AY$104,J$3,FALSE)</f>
        <v>0</v>
      </c>
      <c r="K27">
        <f>+VLOOKUP($A27,'1а - drž,sek,drž.sl.i nam.'!$A$13:$AY$104,K$3,FALSE)</f>
        <v>0</v>
      </c>
      <c r="L27">
        <f>+VLOOKUP($A27,'1а - drž,sek,drž.sl.i nam.'!$A$13:$AY$104,L$3,FALSE)</f>
        <v>0</v>
      </c>
      <c r="M27">
        <f>+VLOOKUP($A27,'1а - drž,sek,drž.sl.i nam.'!$A$13:$AY$104,M$3,FALSE)</f>
        <v>0</v>
      </c>
      <c r="N27">
        <f>+VLOOKUP($A27,'1а - drž,sek,drž.sl.i nam.'!$A$13:$AY$104,N$3,FALSE)</f>
        <v>0</v>
      </c>
      <c r="O27">
        <f>+VLOOKUP($A27,'1а - drž,sek,drž.sl.i nam.'!$A$13:$AY$104,O$3,FALSE)</f>
        <v>0</v>
      </c>
      <c r="P27">
        <f>+VLOOKUP($A27,'1а - drž,sek,drž.sl.i nam.'!$A$13:$AY$104,P$3,FALSE)</f>
        <v>0</v>
      </c>
      <c r="Q27">
        <f>+VLOOKUP($A27,'1а - drž,sek,drž.sl.i nam.'!$A$13:$AY$104,Q$3,FALSE)</f>
        <v>0</v>
      </c>
      <c r="R27">
        <f>+VLOOKUP($A27,'1а - drž,sek,drž.sl.i nam.'!$A$13:$AY$104,R$3,FALSE)</f>
        <v>0</v>
      </c>
      <c r="S27">
        <f>+VLOOKUP($A27,'1а - drž,sek,drž.sl.i nam.'!$A$13:$AY$104,S$3,FALSE)</f>
        <v>0</v>
      </c>
      <c r="T27" s="47">
        <f>+VLOOKUP($A27,'1а - drž,sek,drž.sl.i nam.'!$A$13:$AY$104,T$3,FALSE)</f>
        <v>0</v>
      </c>
      <c r="U27" s="47">
        <f>+VLOOKUP($A27,'1а - drž,sek,drž.sl.i nam.'!$A$13:AY$104,U$3,FALSE)</f>
        <v>0</v>
      </c>
      <c r="V27" s="47">
        <f>+VLOOKUP($A27,'1а - drž,sek,drž.sl.i nam.'!$A$13:AY$104,V$3,FALSE)</f>
        <v>0</v>
      </c>
      <c r="W27" s="47">
        <f>+VLOOKUP($A27,'1а - drž,sek,drž.sl.i nam.'!$A$13:AY$104,W$3,FALSE)</f>
        <v>0</v>
      </c>
      <c r="X27" s="47">
        <f>+VLOOKUP($A27,'1а - drž,sek,drž.sl.i nam.'!$A$13:AY$104,X$3,FALSE)</f>
        <v>0</v>
      </c>
      <c r="Y27" s="47">
        <f>+VLOOKUP($A27,'1а - drž,sek,drž.sl.i nam.'!$A$13:AY$104,Y$3,FALSE)</f>
        <v>0</v>
      </c>
      <c r="Z27" s="47">
        <f>+VLOOKUP($A27,'1а - drž,sek,drž.sl.i nam.'!$A$13:AY$104,Z$3,FALSE)</f>
        <v>0</v>
      </c>
      <c r="AA27" s="47">
        <f>+VLOOKUP($A27,'1а - drž,sek,drž.sl.i nam.'!$A$13:AY$104,AA$3,FALSE)</f>
        <v>0</v>
      </c>
      <c r="AB27" s="47">
        <f>+VLOOKUP($A27,'1а - drž,sek,drž.sl.i nam.'!$A$13:AY$104,AB$3,FALSE)</f>
        <v>0</v>
      </c>
      <c r="AC27" s="47">
        <f>+VLOOKUP($A27,'1а - drž,sek,drž.sl.i nam.'!$A$13:AY$104,AC$3,FALSE)</f>
        <v>0</v>
      </c>
      <c r="AD27" s="47">
        <f>+VLOOKUP($A27,'1а - drž,sek,drž.sl.i nam.'!$A$13:AY$104,AD$3,FALSE)</f>
        <v>0</v>
      </c>
      <c r="AE27" s="47">
        <f>+VLOOKUP($A27,'1а - drž,sek,drž.sl.i nam.'!$A$13:AY$104,AE$3,FALSE)</f>
        <v>0</v>
      </c>
      <c r="AF27" s="47">
        <f>+VLOOKUP($A27,'1а - drž,sek,drž.sl.i nam.'!$A$13:AY$104,AF$3,FALSE)</f>
        <v>0</v>
      </c>
      <c r="AG27" s="47">
        <f>+VLOOKUP($A27,'1а - drž,sek,drž.sl.i nam.'!$A$13:AY$104,AG$3,FALSE)</f>
        <v>0</v>
      </c>
      <c r="AH27" s="47">
        <f>+VLOOKUP($A27,'1а - drž,sek,drž.sl.i nam.'!$A$13:AY$104,AH$3,FALSE)</f>
        <v>0</v>
      </c>
      <c r="AI27" s="47">
        <f>+VLOOKUP($A27,'1а - drž,sek,drž.sl.i nam.'!$A$13:AY$104,AI$3,FALSE)</f>
        <v>0</v>
      </c>
      <c r="AJ27" s="47">
        <f>IF(B27=0,0,+VLOOKUP($A27,'1а - drž,sek,drž.sl.i nam.'!$A$13:AY$104,AJ$3,FALSE))</f>
        <v>0</v>
      </c>
      <c r="AK27" s="47">
        <f>+IFERROR(AI27+(AI27*'1а - drž,sek,drž.sl.i nam.'!D27)/100,"")</f>
        <v>0</v>
      </c>
      <c r="AL27" s="47">
        <f>+IFERROR(AJ27+(AJ27*'1а - drž,sek,drž.sl.i nam.'!D27)/100,"")</f>
        <v>0</v>
      </c>
    </row>
    <row r="28" spans="1:38" x14ac:dyDescent="0.2">
      <c r="A28">
        <f>+IF(MAX(A$5:A27)+1&lt;=A$1,A27+1,0)</f>
        <v>0</v>
      </c>
      <c r="B28" s="276">
        <f t="shared" si="3"/>
        <v>0</v>
      </c>
      <c r="C28">
        <f t="shared" si="4"/>
        <v>0</v>
      </c>
      <c r="D28" s="276">
        <f t="shared" si="5"/>
        <v>0</v>
      </c>
      <c r="E28">
        <f>IF(A28=0,0,+VLOOKUP($A28,'1а - drž,sek,drž.sl.i nam.'!$A$13:$BA$104,E$3,FALSE))</f>
        <v>0</v>
      </c>
      <c r="F28">
        <f>IF(A28=0,0,+VLOOKUP($A28,'1а - drž,sek,drž.sl.i nam.'!$A$13:$AY$104,F$3,FALSE))</f>
        <v>0</v>
      </c>
      <c r="G28">
        <f>IF(A28=0,0,+VLOOKUP($A28,'1а - drž,sek,drž.sl.i nam.'!$A$13:$AY$104,G$3,FALSE))</f>
        <v>0</v>
      </c>
      <c r="H28">
        <f>+VLOOKUP($A28,'1а - drž,sek,drž.sl.i nam.'!$A$13:$AY$104,H$3,FALSE)</f>
        <v>0</v>
      </c>
      <c r="I28">
        <f>+VLOOKUP($A28,'1а - drž,sek,drž.sl.i nam.'!$A$13:$AY$104,I$3,FALSE)</f>
        <v>0</v>
      </c>
      <c r="J28">
        <f>+VLOOKUP($A28,'1а - drž,sek,drž.sl.i nam.'!$A$13:$AY$104,J$3,FALSE)</f>
        <v>0</v>
      </c>
      <c r="K28">
        <f>+VLOOKUP($A28,'1а - drž,sek,drž.sl.i nam.'!$A$13:$AY$104,K$3,FALSE)</f>
        <v>0</v>
      </c>
      <c r="L28">
        <f>+VLOOKUP($A28,'1а - drž,sek,drž.sl.i nam.'!$A$13:$AY$104,L$3,FALSE)</f>
        <v>0</v>
      </c>
      <c r="M28">
        <f>+VLOOKUP($A28,'1а - drž,sek,drž.sl.i nam.'!$A$13:$AY$104,M$3,FALSE)</f>
        <v>0</v>
      </c>
      <c r="N28">
        <f>+VLOOKUP($A28,'1а - drž,sek,drž.sl.i nam.'!$A$13:$AY$104,N$3,FALSE)</f>
        <v>0</v>
      </c>
      <c r="O28">
        <f>+VLOOKUP($A28,'1а - drž,sek,drž.sl.i nam.'!$A$13:$AY$104,O$3,FALSE)</f>
        <v>0</v>
      </c>
      <c r="P28">
        <f>+VLOOKUP($A28,'1а - drž,sek,drž.sl.i nam.'!$A$13:$AY$104,P$3,FALSE)</f>
        <v>0</v>
      </c>
      <c r="Q28">
        <f>+VLOOKUP($A28,'1а - drž,sek,drž.sl.i nam.'!$A$13:$AY$104,Q$3,FALSE)</f>
        <v>0</v>
      </c>
      <c r="R28">
        <f>+VLOOKUP($A28,'1а - drž,sek,drž.sl.i nam.'!$A$13:$AY$104,R$3,FALSE)</f>
        <v>0</v>
      </c>
      <c r="S28">
        <f>+VLOOKUP($A28,'1а - drž,sek,drž.sl.i nam.'!$A$13:$AY$104,S$3,FALSE)</f>
        <v>0</v>
      </c>
      <c r="T28" s="47">
        <f>+VLOOKUP($A28,'1а - drž,sek,drž.sl.i nam.'!$A$13:$AY$104,T$3,FALSE)</f>
        <v>0</v>
      </c>
      <c r="U28" s="47">
        <f>+VLOOKUP($A28,'1а - drž,sek,drž.sl.i nam.'!$A$13:AY$104,U$3,FALSE)</f>
        <v>0</v>
      </c>
      <c r="V28" s="47">
        <f>+VLOOKUP($A28,'1а - drž,sek,drž.sl.i nam.'!$A$13:AY$104,V$3,FALSE)</f>
        <v>0</v>
      </c>
      <c r="W28" s="47">
        <f>+VLOOKUP($A28,'1а - drž,sek,drž.sl.i nam.'!$A$13:AY$104,W$3,FALSE)</f>
        <v>0</v>
      </c>
      <c r="X28" s="47">
        <f>+VLOOKUP($A28,'1а - drž,sek,drž.sl.i nam.'!$A$13:AY$104,X$3,FALSE)</f>
        <v>0</v>
      </c>
      <c r="Y28" s="47">
        <f>+VLOOKUP($A28,'1а - drž,sek,drž.sl.i nam.'!$A$13:AY$104,Y$3,FALSE)</f>
        <v>0</v>
      </c>
      <c r="Z28" s="47">
        <f>+VLOOKUP($A28,'1а - drž,sek,drž.sl.i nam.'!$A$13:AY$104,Z$3,FALSE)</f>
        <v>0</v>
      </c>
      <c r="AA28" s="47">
        <f>+VLOOKUP($A28,'1а - drž,sek,drž.sl.i nam.'!$A$13:AY$104,AA$3,FALSE)</f>
        <v>0</v>
      </c>
      <c r="AB28" s="47">
        <f>+VLOOKUP($A28,'1а - drž,sek,drž.sl.i nam.'!$A$13:AY$104,AB$3,FALSE)</f>
        <v>0</v>
      </c>
      <c r="AC28" s="47">
        <f>+VLOOKUP($A28,'1а - drž,sek,drž.sl.i nam.'!$A$13:AY$104,AC$3,FALSE)</f>
        <v>0</v>
      </c>
      <c r="AD28" s="47">
        <f>+VLOOKUP($A28,'1а - drž,sek,drž.sl.i nam.'!$A$13:AY$104,AD$3,FALSE)</f>
        <v>0</v>
      </c>
      <c r="AE28" s="47">
        <f>+VLOOKUP($A28,'1а - drž,sek,drž.sl.i nam.'!$A$13:AY$104,AE$3,FALSE)</f>
        <v>0</v>
      </c>
      <c r="AF28" s="47">
        <f>+VLOOKUP($A28,'1а - drž,sek,drž.sl.i nam.'!$A$13:AY$104,AF$3,FALSE)</f>
        <v>0</v>
      </c>
      <c r="AG28" s="47">
        <f>+VLOOKUP($A28,'1а - drž,sek,drž.sl.i nam.'!$A$13:AY$104,AG$3,FALSE)</f>
        <v>0</v>
      </c>
      <c r="AH28" s="47">
        <f>+VLOOKUP($A28,'1а - drž,sek,drž.sl.i nam.'!$A$13:AY$104,AH$3,FALSE)</f>
        <v>0</v>
      </c>
      <c r="AI28" s="47">
        <f>+VLOOKUP($A28,'1а - drž,sek,drž.sl.i nam.'!$A$13:AY$104,AI$3,FALSE)</f>
        <v>0</v>
      </c>
      <c r="AJ28" s="47">
        <f>IF(B28=0,0,+VLOOKUP($A28,'1а - drž,sek,drž.sl.i nam.'!$A$13:AY$104,AJ$3,FALSE))</f>
        <v>0</v>
      </c>
      <c r="AK28" s="47">
        <f>+IFERROR(AI28+(AI28*'1а - drž,sek,drž.sl.i nam.'!D28)/100,"")</f>
        <v>0</v>
      </c>
      <c r="AL28" s="47">
        <f>+IFERROR(AJ28+(AJ28*'1а - drž,sek,drž.sl.i nam.'!D28)/100,"")</f>
        <v>0</v>
      </c>
    </row>
    <row r="29" spans="1:38" x14ac:dyDescent="0.2">
      <c r="A29">
        <f>+IF(MAX(A$5:A28)+1&lt;=A$1,A28+1,0)</f>
        <v>0</v>
      </c>
      <c r="B29" s="276">
        <f t="shared" si="3"/>
        <v>0</v>
      </c>
      <c r="C29">
        <f t="shared" si="4"/>
        <v>0</v>
      </c>
      <c r="D29" s="276">
        <f t="shared" si="5"/>
        <v>0</v>
      </c>
      <c r="E29">
        <f>IF(A29=0,0,+VLOOKUP($A29,'1а - drž,sek,drž.sl.i nam.'!$A$13:$BA$104,E$3,FALSE))</f>
        <v>0</v>
      </c>
      <c r="F29">
        <f>IF(A29=0,0,+VLOOKUP($A29,'1а - drž,sek,drž.sl.i nam.'!$A$13:$AY$104,F$3,FALSE))</f>
        <v>0</v>
      </c>
      <c r="G29">
        <f>IF(A29=0,0,+VLOOKUP($A29,'1а - drž,sek,drž.sl.i nam.'!$A$13:$AY$104,G$3,FALSE))</f>
        <v>0</v>
      </c>
      <c r="H29">
        <f>+VLOOKUP($A29,'1а - drž,sek,drž.sl.i nam.'!$A$13:$AY$104,H$3,FALSE)</f>
        <v>0</v>
      </c>
      <c r="I29">
        <f>+VLOOKUP($A29,'1а - drž,sek,drž.sl.i nam.'!$A$13:$AY$104,I$3,FALSE)</f>
        <v>0</v>
      </c>
      <c r="J29">
        <f>+VLOOKUP($A29,'1а - drž,sek,drž.sl.i nam.'!$A$13:$AY$104,J$3,FALSE)</f>
        <v>0</v>
      </c>
      <c r="K29">
        <f>+VLOOKUP($A29,'1а - drž,sek,drž.sl.i nam.'!$A$13:$AY$104,K$3,FALSE)</f>
        <v>0</v>
      </c>
      <c r="L29">
        <f>+VLOOKUP($A29,'1а - drž,sek,drž.sl.i nam.'!$A$13:$AY$104,L$3,FALSE)</f>
        <v>0</v>
      </c>
      <c r="M29">
        <f>+VLOOKUP($A29,'1а - drž,sek,drž.sl.i nam.'!$A$13:$AY$104,M$3,FALSE)</f>
        <v>0</v>
      </c>
      <c r="N29">
        <f>+VLOOKUP($A29,'1а - drž,sek,drž.sl.i nam.'!$A$13:$AY$104,N$3,FALSE)</f>
        <v>0</v>
      </c>
      <c r="O29">
        <f>+VLOOKUP($A29,'1а - drž,sek,drž.sl.i nam.'!$A$13:$AY$104,O$3,FALSE)</f>
        <v>0</v>
      </c>
      <c r="P29">
        <f>+VLOOKUP($A29,'1а - drž,sek,drž.sl.i nam.'!$A$13:$AY$104,P$3,FALSE)</f>
        <v>0</v>
      </c>
      <c r="Q29">
        <f>+VLOOKUP($A29,'1а - drž,sek,drž.sl.i nam.'!$A$13:$AY$104,Q$3,FALSE)</f>
        <v>0</v>
      </c>
      <c r="R29">
        <f>+VLOOKUP($A29,'1а - drž,sek,drž.sl.i nam.'!$A$13:$AY$104,R$3,FALSE)</f>
        <v>0</v>
      </c>
      <c r="S29">
        <f>+VLOOKUP($A29,'1а - drž,sek,drž.sl.i nam.'!$A$13:$AY$104,S$3,FALSE)</f>
        <v>0</v>
      </c>
      <c r="T29" s="47">
        <f>+VLOOKUP($A29,'1а - drž,sek,drž.sl.i nam.'!$A$13:$AY$104,T$3,FALSE)</f>
        <v>0</v>
      </c>
      <c r="U29" s="47">
        <f>+VLOOKUP($A29,'1а - drž,sek,drž.sl.i nam.'!$A$13:AY$104,U$3,FALSE)</f>
        <v>0</v>
      </c>
      <c r="V29" s="47">
        <f>+VLOOKUP($A29,'1а - drž,sek,drž.sl.i nam.'!$A$13:AY$104,V$3,FALSE)</f>
        <v>0</v>
      </c>
      <c r="W29" s="47">
        <f>+VLOOKUP($A29,'1а - drž,sek,drž.sl.i nam.'!$A$13:AY$104,W$3,FALSE)</f>
        <v>0</v>
      </c>
      <c r="X29" s="47">
        <f>+VLOOKUP($A29,'1а - drž,sek,drž.sl.i nam.'!$A$13:AY$104,X$3,FALSE)</f>
        <v>0</v>
      </c>
      <c r="Y29" s="47">
        <f>+VLOOKUP($A29,'1а - drž,sek,drž.sl.i nam.'!$A$13:AY$104,Y$3,FALSE)</f>
        <v>0</v>
      </c>
      <c r="Z29" s="47">
        <f>+VLOOKUP($A29,'1а - drž,sek,drž.sl.i nam.'!$A$13:AY$104,Z$3,FALSE)</f>
        <v>0</v>
      </c>
      <c r="AA29" s="47">
        <f>+VLOOKUP($A29,'1а - drž,sek,drž.sl.i nam.'!$A$13:AY$104,AA$3,FALSE)</f>
        <v>0</v>
      </c>
      <c r="AB29" s="47">
        <f>+VLOOKUP($A29,'1а - drž,sek,drž.sl.i nam.'!$A$13:AY$104,AB$3,FALSE)</f>
        <v>0</v>
      </c>
      <c r="AC29" s="47">
        <f>+VLOOKUP($A29,'1а - drž,sek,drž.sl.i nam.'!$A$13:AY$104,AC$3,FALSE)</f>
        <v>0</v>
      </c>
      <c r="AD29" s="47">
        <f>+VLOOKUP($A29,'1а - drž,sek,drž.sl.i nam.'!$A$13:AY$104,AD$3,FALSE)</f>
        <v>0</v>
      </c>
      <c r="AE29" s="47">
        <f>+VLOOKUP($A29,'1а - drž,sek,drž.sl.i nam.'!$A$13:AY$104,AE$3,FALSE)</f>
        <v>0</v>
      </c>
      <c r="AF29" s="47">
        <f>+VLOOKUP($A29,'1а - drž,sek,drž.sl.i nam.'!$A$13:AY$104,AF$3,FALSE)</f>
        <v>0</v>
      </c>
      <c r="AG29" s="47">
        <f>+VLOOKUP($A29,'1а - drž,sek,drž.sl.i nam.'!$A$13:AY$104,AG$3,FALSE)</f>
        <v>0</v>
      </c>
      <c r="AH29" s="47">
        <f>+VLOOKUP($A29,'1а - drž,sek,drž.sl.i nam.'!$A$13:AY$104,AH$3,FALSE)</f>
        <v>0</v>
      </c>
      <c r="AI29" s="47">
        <f>+VLOOKUP($A29,'1а - drž,sek,drž.sl.i nam.'!$A$13:AY$104,AI$3,FALSE)</f>
        <v>0</v>
      </c>
      <c r="AJ29" s="47">
        <f>IF(B29=0,0,+VLOOKUP($A29,'1а - drž,sek,drž.sl.i nam.'!$A$13:AY$104,AJ$3,FALSE))</f>
        <v>0</v>
      </c>
      <c r="AK29" s="47">
        <f>+IFERROR(AI29+(AI29*'1а - drž,sek,drž.sl.i nam.'!D29)/100,"")</f>
        <v>0</v>
      </c>
      <c r="AL29" s="47">
        <f>+IFERROR(AJ29+(AJ29*'1а - drž,sek,drž.sl.i nam.'!D29)/100,"")</f>
        <v>0</v>
      </c>
    </row>
    <row r="30" spans="1:38" x14ac:dyDescent="0.2">
      <c r="A30">
        <f>+IF(MAX(A$5:A29)+1&lt;=A$1,A29+1,0)</f>
        <v>0</v>
      </c>
      <c r="B30" s="276">
        <f t="shared" si="3"/>
        <v>0</v>
      </c>
      <c r="C30">
        <f t="shared" si="4"/>
        <v>0</v>
      </c>
      <c r="D30" s="276">
        <f t="shared" si="5"/>
        <v>0</v>
      </c>
      <c r="E30">
        <f>IF(A30=0,0,+VLOOKUP($A30,'1а - drž,sek,drž.sl.i nam.'!$A$13:$BA$104,E$3,FALSE))</f>
        <v>0</v>
      </c>
      <c r="F30">
        <f>IF(A30=0,0,+VLOOKUP($A30,'1а - drž,sek,drž.sl.i nam.'!$A$13:$AY$104,F$3,FALSE))</f>
        <v>0</v>
      </c>
      <c r="G30">
        <f>IF(A30=0,0,+VLOOKUP($A30,'1а - drž,sek,drž.sl.i nam.'!$A$13:$AY$104,G$3,FALSE))</f>
        <v>0</v>
      </c>
      <c r="H30">
        <f>+VLOOKUP($A30,'1а - drž,sek,drž.sl.i nam.'!$A$13:$AY$104,H$3,FALSE)</f>
        <v>0</v>
      </c>
      <c r="I30">
        <f>+VLOOKUP($A30,'1а - drž,sek,drž.sl.i nam.'!$A$13:$AY$104,I$3,FALSE)</f>
        <v>0</v>
      </c>
      <c r="J30">
        <f>+VLOOKUP($A30,'1а - drž,sek,drž.sl.i nam.'!$A$13:$AY$104,J$3,FALSE)</f>
        <v>0</v>
      </c>
      <c r="K30">
        <f>+VLOOKUP($A30,'1а - drž,sek,drž.sl.i nam.'!$A$13:$AY$104,K$3,FALSE)</f>
        <v>0</v>
      </c>
      <c r="L30">
        <f>+VLOOKUP($A30,'1а - drž,sek,drž.sl.i nam.'!$A$13:$AY$104,L$3,FALSE)</f>
        <v>0</v>
      </c>
      <c r="M30">
        <f>+VLOOKUP($A30,'1а - drž,sek,drž.sl.i nam.'!$A$13:$AY$104,M$3,FALSE)</f>
        <v>0</v>
      </c>
      <c r="N30">
        <f>+VLOOKUP($A30,'1а - drž,sek,drž.sl.i nam.'!$A$13:$AY$104,N$3,FALSE)</f>
        <v>0</v>
      </c>
      <c r="O30">
        <f>+VLOOKUP($A30,'1а - drž,sek,drž.sl.i nam.'!$A$13:$AY$104,O$3,FALSE)</f>
        <v>0</v>
      </c>
      <c r="P30">
        <f>+VLOOKUP($A30,'1а - drž,sek,drž.sl.i nam.'!$A$13:$AY$104,P$3,FALSE)</f>
        <v>0</v>
      </c>
      <c r="Q30">
        <f>+VLOOKUP($A30,'1а - drž,sek,drž.sl.i nam.'!$A$13:$AY$104,Q$3,FALSE)</f>
        <v>0</v>
      </c>
      <c r="R30">
        <f>+VLOOKUP($A30,'1а - drž,sek,drž.sl.i nam.'!$A$13:$AY$104,R$3,FALSE)</f>
        <v>0</v>
      </c>
      <c r="S30">
        <f>+VLOOKUP($A30,'1а - drž,sek,drž.sl.i nam.'!$A$13:$AY$104,S$3,FALSE)</f>
        <v>0</v>
      </c>
      <c r="T30" s="47">
        <f>+VLOOKUP($A30,'1а - drž,sek,drž.sl.i nam.'!$A$13:$AY$104,T$3,FALSE)</f>
        <v>0</v>
      </c>
      <c r="U30" s="47">
        <f>+VLOOKUP($A30,'1а - drž,sek,drž.sl.i nam.'!$A$13:AY$104,U$3,FALSE)</f>
        <v>0</v>
      </c>
      <c r="V30" s="47">
        <f>+VLOOKUP($A30,'1а - drž,sek,drž.sl.i nam.'!$A$13:AY$104,V$3,FALSE)</f>
        <v>0</v>
      </c>
      <c r="W30" s="47">
        <f>+VLOOKUP($A30,'1а - drž,sek,drž.sl.i nam.'!$A$13:AY$104,W$3,FALSE)</f>
        <v>0</v>
      </c>
      <c r="X30" s="47">
        <f>+VLOOKUP($A30,'1а - drž,sek,drž.sl.i nam.'!$A$13:AY$104,X$3,FALSE)</f>
        <v>0</v>
      </c>
      <c r="Y30" s="47">
        <f>+VLOOKUP($A30,'1а - drž,sek,drž.sl.i nam.'!$A$13:AY$104,Y$3,FALSE)</f>
        <v>0</v>
      </c>
      <c r="Z30" s="47">
        <f>+VLOOKUP($A30,'1а - drž,sek,drž.sl.i nam.'!$A$13:AY$104,Z$3,FALSE)</f>
        <v>0</v>
      </c>
      <c r="AA30" s="47">
        <f>+VLOOKUP($A30,'1а - drž,sek,drž.sl.i nam.'!$A$13:AY$104,AA$3,FALSE)</f>
        <v>0</v>
      </c>
      <c r="AB30" s="47">
        <f>+VLOOKUP($A30,'1а - drž,sek,drž.sl.i nam.'!$A$13:AY$104,AB$3,FALSE)</f>
        <v>0</v>
      </c>
      <c r="AC30" s="47">
        <f>+VLOOKUP($A30,'1а - drž,sek,drž.sl.i nam.'!$A$13:AY$104,AC$3,FALSE)</f>
        <v>0</v>
      </c>
      <c r="AD30" s="47">
        <f>+VLOOKUP($A30,'1а - drž,sek,drž.sl.i nam.'!$A$13:AY$104,AD$3,FALSE)</f>
        <v>0</v>
      </c>
      <c r="AE30" s="47">
        <f>+VLOOKUP($A30,'1а - drž,sek,drž.sl.i nam.'!$A$13:AY$104,AE$3,FALSE)</f>
        <v>0</v>
      </c>
      <c r="AF30" s="47">
        <f>+VLOOKUP($A30,'1а - drž,sek,drž.sl.i nam.'!$A$13:AY$104,AF$3,FALSE)</f>
        <v>0</v>
      </c>
      <c r="AG30" s="47">
        <f>+VLOOKUP($A30,'1а - drž,sek,drž.sl.i nam.'!$A$13:AY$104,AG$3,FALSE)</f>
        <v>0</v>
      </c>
      <c r="AH30" s="47">
        <f>+VLOOKUP($A30,'1а - drž,sek,drž.sl.i nam.'!$A$13:AY$104,AH$3,FALSE)</f>
        <v>0</v>
      </c>
      <c r="AI30" s="47">
        <f>+VLOOKUP($A30,'1а - drž,sek,drž.sl.i nam.'!$A$13:AY$104,AI$3,FALSE)</f>
        <v>0</v>
      </c>
      <c r="AJ30" s="47">
        <f>IF(B30=0,0,+VLOOKUP($A30,'1а - drž,sek,drž.sl.i nam.'!$A$13:AY$104,AJ$3,FALSE))</f>
        <v>0</v>
      </c>
      <c r="AK30" s="47">
        <f>+IFERROR(AI30+(AI30*'1а - drž,sek,drž.sl.i nam.'!D30)/100,"")</f>
        <v>0</v>
      </c>
      <c r="AL30" s="47">
        <f>+IFERROR(AJ30+(AJ30*'1а - drž,sek,drž.sl.i nam.'!D30)/100,"")</f>
        <v>0</v>
      </c>
    </row>
    <row r="31" spans="1:38" x14ac:dyDescent="0.2">
      <c r="A31">
        <f>+IF(MAX(A$5:A30)+1&lt;=A$1,A30+1,0)</f>
        <v>0</v>
      </c>
      <c r="B31" s="276">
        <f t="shared" si="3"/>
        <v>0</v>
      </c>
      <c r="C31">
        <f t="shared" si="4"/>
        <v>0</v>
      </c>
      <c r="D31" s="276">
        <f t="shared" si="5"/>
        <v>0</v>
      </c>
      <c r="E31">
        <f>IF(A31=0,0,+VLOOKUP($A31,'1а - drž,sek,drž.sl.i nam.'!$A$13:$BA$104,E$3,FALSE))</f>
        <v>0</v>
      </c>
      <c r="F31">
        <f>IF(A31=0,0,+VLOOKUP($A31,'1а - drž,sek,drž.sl.i nam.'!$A$13:$AY$104,F$3,FALSE))</f>
        <v>0</v>
      </c>
      <c r="G31">
        <f>IF(A31=0,0,+VLOOKUP($A31,'1а - drž,sek,drž.sl.i nam.'!$A$13:$AY$104,G$3,FALSE))</f>
        <v>0</v>
      </c>
      <c r="H31">
        <f>+VLOOKUP($A31,'1а - drž,sek,drž.sl.i nam.'!$A$13:$AY$104,H$3,FALSE)</f>
        <v>0</v>
      </c>
      <c r="I31">
        <f>+VLOOKUP($A31,'1а - drž,sek,drž.sl.i nam.'!$A$13:$AY$104,I$3,FALSE)</f>
        <v>0</v>
      </c>
      <c r="J31">
        <f>+VLOOKUP($A31,'1а - drž,sek,drž.sl.i nam.'!$A$13:$AY$104,J$3,FALSE)</f>
        <v>0</v>
      </c>
      <c r="K31">
        <f>+VLOOKUP($A31,'1а - drž,sek,drž.sl.i nam.'!$A$13:$AY$104,K$3,FALSE)</f>
        <v>0</v>
      </c>
      <c r="L31">
        <f>+VLOOKUP($A31,'1а - drž,sek,drž.sl.i nam.'!$A$13:$AY$104,L$3,FALSE)</f>
        <v>0</v>
      </c>
      <c r="M31">
        <f>+VLOOKUP($A31,'1а - drž,sek,drž.sl.i nam.'!$A$13:$AY$104,M$3,FALSE)</f>
        <v>0</v>
      </c>
      <c r="N31">
        <f>+VLOOKUP($A31,'1а - drž,sek,drž.sl.i nam.'!$A$13:$AY$104,N$3,FALSE)</f>
        <v>0</v>
      </c>
      <c r="O31">
        <f>+VLOOKUP($A31,'1а - drž,sek,drž.sl.i nam.'!$A$13:$AY$104,O$3,FALSE)</f>
        <v>0</v>
      </c>
      <c r="P31">
        <f>+VLOOKUP($A31,'1а - drž,sek,drž.sl.i nam.'!$A$13:$AY$104,P$3,FALSE)</f>
        <v>0</v>
      </c>
      <c r="Q31">
        <f>+VLOOKUP($A31,'1а - drž,sek,drž.sl.i nam.'!$A$13:$AY$104,Q$3,FALSE)</f>
        <v>0</v>
      </c>
      <c r="R31">
        <f>+VLOOKUP($A31,'1а - drž,sek,drž.sl.i nam.'!$A$13:$AY$104,R$3,FALSE)</f>
        <v>0</v>
      </c>
      <c r="S31">
        <f>+VLOOKUP($A31,'1а - drž,sek,drž.sl.i nam.'!$A$13:$AY$104,S$3,FALSE)</f>
        <v>0</v>
      </c>
      <c r="T31" s="47">
        <f>+VLOOKUP($A31,'1а - drž,sek,drž.sl.i nam.'!$A$13:$AY$104,T$3,FALSE)</f>
        <v>0</v>
      </c>
      <c r="U31" s="47">
        <f>+VLOOKUP($A31,'1а - drž,sek,drž.sl.i nam.'!$A$13:AY$104,U$3,FALSE)</f>
        <v>0</v>
      </c>
      <c r="V31" s="47">
        <f>+VLOOKUP($A31,'1а - drž,sek,drž.sl.i nam.'!$A$13:AY$104,V$3,FALSE)</f>
        <v>0</v>
      </c>
      <c r="W31" s="47">
        <f>+VLOOKUP($A31,'1а - drž,sek,drž.sl.i nam.'!$A$13:AY$104,W$3,FALSE)</f>
        <v>0</v>
      </c>
      <c r="X31" s="47">
        <f>+VLOOKUP($A31,'1а - drž,sek,drž.sl.i nam.'!$A$13:AY$104,X$3,FALSE)</f>
        <v>0</v>
      </c>
      <c r="Y31" s="47">
        <f>+VLOOKUP($A31,'1а - drž,sek,drž.sl.i nam.'!$A$13:AY$104,Y$3,FALSE)</f>
        <v>0</v>
      </c>
      <c r="Z31" s="47">
        <f>+VLOOKUP($A31,'1а - drž,sek,drž.sl.i nam.'!$A$13:AY$104,Z$3,FALSE)</f>
        <v>0</v>
      </c>
      <c r="AA31" s="47">
        <f>+VLOOKUP($A31,'1а - drž,sek,drž.sl.i nam.'!$A$13:AY$104,AA$3,FALSE)</f>
        <v>0</v>
      </c>
      <c r="AB31" s="47">
        <f>+VLOOKUP($A31,'1а - drž,sek,drž.sl.i nam.'!$A$13:AY$104,AB$3,FALSE)</f>
        <v>0</v>
      </c>
      <c r="AC31" s="47">
        <f>+VLOOKUP($A31,'1а - drž,sek,drž.sl.i nam.'!$A$13:AY$104,AC$3,FALSE)</f>
        <v>0</v>
      </c>
      <c r="AD31" s="47">
        <f>+VLOOKUP($A31,'1а - drž,sek,drž.sl.i nam.'!$A$13:AY$104,AD$3,FALSE)</f>
        <v>0</v>
      </c>
      <c r="AE31" s="47">
        <f>+VLOOKUP($A31,'1а - drž,sek,drž.sl.i nam.'!$A$13:AY$104,AE$3,FALSE)</f>
        <v>0</v>
      </c>
      <c r="AF31" s="47">
        <f>+VLOOKUP($A31,'1а - drž,sek,drž.sl.i nam.'!$A$13:AY$104,AF$3,FALSE)</f>
        <v>0</v>
      </c>
      <c r="AG31" s="47">
        <f>+VLOOKUP($A31,'1а - drž,sek,drž.sl.i nam.'!$A$13:AY$104,AG$3,FALSE)</f>
        <v>0</v>
      </c>
      <c r="AH31" s="47">
        <f>+VLOOKUP($A31,'1а - drž,sek,drž.sl.i nam.'!$A$13:AY$104,AH$3,FALSE)</f>
        <v>0</v>
      </c>
      <c r="AI31" s="47">
        <f>+VLOOKUP($A31,'1а - drž,sek,drž.sl.i nam.'!$A$13:AY$104,AI$3,FALSE)</f>
        <v>0</v>
      </c>
      <c r="AJ31" s="47">
        <f>IF(B31=0,0,+VLOOKUP($A31,'1а - drž,sek,drž.sl.i nam.'!$A$13:AY$104,AJ$3,FALSE))</f>
        <v>0</v>
      </c>
      <c r="AK31" s="47">
        <f>+IFERROR(AI31+(AI31*'1а - drž,sek,drž.sl.i nam.'!D31)/100,"")</f>
        <v>0</v>
      </c>
      <c r="AL31" s="47">
        <f>+IFERROR(AJ31+(AJ31*'1а - drž,sek,drž.sl.i nam.'!D31)/100,"")</f>
        <v>0</v>
      </c>
    </row>
    <row r="32" spans="1:38" x14ac:dyDescent="0.2">
      <c r="A32">
        <f>+IF(MAX(A$5:A31)+1&lt;=A$1,A31+1,0)</f>
        <v>0</v>
      </c>
      <c r="B32" s="276">
        <f t="shared" si="3"/>
        <v>0</v>
      </c>
      <c r="C32">
        <f t="shared" si="4"/>
        <v>0</v>
      </c>
      <c r="D32" s="276">
        <f t="shared" si="5"/>
        <v>0</v>
      </c>
      <c r="E32">
        <f>IF(A32=0,0,+VLOOKUP($A32,'1а - drž,sek,drž.sl.i nam.'!$A$13:$BA$104,E$3,FALSE))</f>
        <v>0</v>
      </c>
      <c r="F32">
        <f>IF(A32=0,0,+VLOOKUP($A32,'1а - drž,sek,drž.sl.i nam.'!$A$13:$AY$104,F$3,FALSE))</f>
        <v>0</v>
      </c>
      <c r="G32">
        <f>IF(A32=0,0,+VLOOKUP($A32,'1а - drž,sek,drž.sl.i nam.'!$A$13:$AY$104,G$3,FALSE))</f>
        <v>0</v>
      </c>
      <c r="H32">
        <f>+VLOOKUP($A32,'1а - drž,sek,drž.sl.i nam.'!$A$13:$AY$104,H$3,FALSE)</f>
        <v>0</v>
      </c>
      <c r="I32">
        <f>+VLOOKUP($A32,'1а - drž,sek,drž.sl.i nam.'!$A$13:$AY$104,I$3,FALSE)</f>
        <v>0</v>
      </c>
      <c r="J32">
        <f>+VLOOKUP($A32,'1а - drž,sek,drž.sl.i nam.'!$A$13:$AY$104,J$3,FALSE)</f>
        <v>0</v>
      </c>
      <c r="K32">
        <f>+VLOOKUP($A32,'1а - drž,sek,drž.sl.i nam.'!$A$13:$AY$104,K$3,FALSE)</f>
        <v>0</v>
      </c>
      <c r="L32">
        <f>+VLOOKUP($A32,'1а - drž,sek,drž.sl.i nam.'!$A$13:$AY$104,L$3,FALSE)</f>
        <v>0</v>
      </c>
      <c r="M32">
        <f>+VLOOKUP($A32,'1а - drž,sek,drž.sl.i nam.'!$A$13:$AY$104,M$3,FALSE)</f>
        <v>0</v>
      </c>
      <c r="N32">
        <f>+VLOOKUP($A32,'1а - drž,sek,drž.sl.i nam.'!$A$13:$AY$104,N$3,FALSE)</f>
        <v>0</v>
      </c>
      <c r="O32">
        <f>+VLOOKUP($A32,'1а - drž,sek,drž.sl.i nam.'!$A$13:$AY$104,O$3,FALSE)</f>
        <v>0</v>
      </c>
      <c r="P32">
        <f>+VLOOKUP($A32,'1а - drž,sek,drž.sl.i nam.'!$A$13:$AY$104,P$3,FALSE)</f>
        <v>0</v>
      </c>
      <c r="Q32">
        <f>+VLOOKUP($A32,'1а - drž,sek,drž.sl.i nam.'!$A$13:$AY$104,Q$3,FALSE)</f>
        <v>0</v>
      </c>
      <c r="R32">
        <f>+VLOOKUP($A32,'1а - drž,sek,drž.sl.i nam.'!$A$13:$AY$104,R$3,FALSE)</f>
        <v>0</v>
      </c>
      <c r="S32">
        <f>+VLOOKUP($A32,'1а - drž,sek,drž.sl.i nam.'!$A$13:$AY$104,S$3,FALSE)</f>
        <v>0</v>
      </c>
      <c r="T32" s="47">
        <f>+VLOOKUP($A32,'1а - drž,sek,drž.sl.i nam.'!$A$13:$AY$104,T$3,FALSE)</f>
        <v>0</v>
      </c>
      <c r="U32" s="47">
        <f>+VLOOKUP($A32,'1а - drž,sek,drž.sl.i nam.'!$A$13:AY$104,U$3,FALSE)</f>
        <v>0</v>
      </c>
      <c r="V32" s="47">
        <f>+VLOOKUP($A32,'1а - drž,sek,drž.sl.i nam.'!$A$13:AY$104,V$3,FALSE)</f>
        <v>0</v>
      </c>
      <c r="W32" s="47">
        <f>+VLOOKUP($A32,'1а - drž,sek,drž.sl.i nam.'!$A$13:AY$104,W$3,FALSE)</f>
        <v>0</v>
      </c>
      <c r="X32" s="47">
        <f>+VLOOKUP($A32,'1а - drž,sek,drž.sl.i nam.'!$A$13:AY$104,X$3,FALSE)</f>
        <v>0</v>
      </c>
      <c r="Y32" s="47">
        <f>+VLOOKUP($A32,'1а - drž,sek,drž.sl.i nam.'!$A$13:AY$104,Y$3,FALSE)</f>
        <v>0</v>
      </c>
      <c r="Z32" s="47">
        <f>+VLOOKUP($A32,'1а - drž,sek,drž.sl.i nam.'!$A$13:AY$104,Z$3,FALSE)</f>
        <v>0</v>
      </c>
      <c r="AA32" s="47">
        <f>+VLOOKUP($A32,'1а - drž,sek,drž.sl.i nam.'!$A$13:AY$104,AA$3,FALSE)</f>
        <v>0</v>
      </c>
      <c r="AB32" s="47">
        <f>+VLOOKUP($A32,'1а - drž,sek,drž.sl.i nam.'!$A$13:AY$104,AB$3,FALSE)</f>
        <v>0</v>
      </c>
      <c r="AC32" s="47">
        <f>+VLOOKUP($A32,'1а - drž,sek,drž.sl.i nam.'!$A$13:AY$104,AC$3,FALSE)</f>
        <v>0</v>
      </c>
      <c r="AD32" s="47">
        <f>+VLOOKUP($A32,'1а - drž,sek,drž.sl.i nam.'!$A$13:AY$104,AD$3,FALSE)</f>
        <v>0</v>
      </c>
      <c r="AE32" s="47">
        <f>+VLOOKUP($A32,'1а - drž,sek,drž.sl.i nam.'!$A$13:AY$104,AE$3,FALSE)</f>
        <v>0</v>
      </c>
      <c r="AF32" s="47">
        <f>+VLOOKUP($A32,'1а - drž,sek,drž.sl.i nam.'!$A$13:AY$104,AF$3,FALSE)</f>
        <v>0</v>
      </c>
      <c r="AG32" s="47">
        <f>+VLOOKUP($A32,'1а - drž,sek,drž.sl.i nam.'!$A$13:AY$104,AG$3,FALSE)</f>
        <v>0</v>
      </c>
      <c r="AH32" s="47">
        <f>+VLOOKUP($A32,'1а - drž,sek,drž.sl.i nam.'!$A$13:AY$104,AH$3,FALSE)</f>
        <v>0</v>
      </c>
      <c r="AI32" s="47">
        <f>+VLOOKUP($A32,'1а - drž,sek,drž.sl.i nam.'!$A$13:AY$104,AI$3,FALSE)</f>
        <v>0</v>
      </c>
      <c r="AJ32" s="47">
        <f>IF(B32=0,0,+VLOOKUP($A32,'1а - drž,sek,drž.sl.i nam.'!$A$13:AY$104,AJ$3,FALSE))</f>
        <v>0</v>
      </c>
      <c r="AK32" s="47">
        <f>+IFERROR(AI32+(AI32*'1а - drž,sek,drž.sl.i nam.'!D32)/100,"")</f>
        <v>0</v>
      </c>
      <c r="AL32" s="47">
        <f>+IFERROR(AJ32+(AJ32*'1а - drž,sek,drž.sl.i nam.'!D32)/100,"")</f>
        <v>0</v>
      </c>
    </row>
    <row r="33" spans="1:38" x14ac:dyDescent="0.2">
      <c r="A33">
        <f>+IF(MAX(A$5:A32)+1&lt;=A$1,A32+1,0)</f>
        <v>0</v>
      </c>
      <c r="B33" s="276">
        <f t="shared" si="3"/>
        <v>0</v>
      </c>
      <c r="C33">
        <f t="shared" si="4"/>
        <v>0</v>
      </c>
      <c r="D33" s="276">
        <f t="shared" si="5"/>
        <v>0</v>
      </c>
      <c r="E33">
        <f>IF(A33=0,0,+VLOOKUP($A33,'1а - drž,sek,drž.sl.i nam.'!$A$13:$BA$104,E$3,FALSE))</f>
        <v>0</v>
      </c>
      <c r="F33">
        <f>IF(A33=0,0,+VLOOKUP($A33,'1а - drž,sek,drž.sl.i nam.'!$A$13:$AY$104,F$3,FALSE))</f>
        <v>0</v>
      </c>
      <c r="G33">
        <f>IF(A33=0,0,+VLOOKUP($A33,'1а - drž,sek,drž.sl.i nam.'!$A$13:$AY$104,G$3,FALSE))</f>
        <v>0</v>
      </c>
      <c r="H33">
        <f>+VLOOKUP($A33,'1а - drž,sek,drž.sl.i nam.'!$A$13:$AY$104,H$3,FALSE)</f>
        <v>0</v>
      </c>
      <c r="I33">
        <f>+VLOOKUP($A33,'1а - drž,sek,drž.sl.i nam.'!$A$13:$AY$104,I$3,FALSE)</f>
        <v>0</v>
      </c>
      <c r="J33">
        <f>+VLOOKUP($A33,'1а - drž,sek,drž.sl.i nam.'!$A$13:$AY$104,J$3,FALSE)</f>
        <v>0</v>
      </c>
      <c r="K33">
        <f>+VLOOKUP($A33,'1а - drž,sek,drž.sl.i nam.'!$A$13:$AY$104,K$3,FALSE)</f>
        <v>0</v>
      </c>
      <c r="L33">
        <f>+VLOOKUP($A33,'1а - drž,sek,drž.sl.i nam.'!$A$13:$AY$104,L$3,FALSE)</f>
        <v>0</v>
      </c>
      <c r="M33">
        <f>+VLOOKUP($A33,'1а - drž,sek,drž.sl.i nam.'!$A$13:$AY$104,M$3,FALSE)</f>
        <v>0</v>
      </c>
      <c r="N33">
        <f>+VLOOKUP($A33,'1а - drž,sek,drž.sl.i nam.'!$A$13:$AY$104,N$3,FALSE)</f>
        <v>0</v>
      </c>
      <c r="O33">
        <f>+VLOOKUP($A33,'1а - drž,sek,drž.sl.i nam.'!$A$13:$AY$104,O$3,FALSE)</f>
        <v>0</v>
      </c>
      <c r="P33">
        <f>+VLOOKUP($A33,'1а - drž,sek,drž.sl.i nam.'!$A$13:$AY$104,P$3,FALSE)</f>
        <v>0</v>
      </c>
      <c r="Q33">
        <f>+VLOOKUP($A33,'1а - drž,sek,drž.sl.i nam.'!$A$13:$AY$104,Q$3,FALSE)</f>
        <v>0</v>
      </c>
      <c r="R33">
        <f>+VLOOKUP($A33,'1а - drž,sek,drž.sl.i nam.'!$A$13:$AY$104,R$3,FALSE)</f>
        <v>0</v>
      </c>
      <c r="S33">
        <f>+VLOOKUP($A33,'1а - drž,sek,drž.sl.i nam.'!$A$13:$AY$104,S$3,FALSE)</f>
        <v>0</v>
      </c>
      <c r="T33" s="47">
        <f>+VLOOKUP($A33,'1а - drž,sek,drž.sl.i nam.'!$A$13:$AY$104,T$3,FALSE)</f>
        <v>0</v>
      </c>
      <c r="U33" s="47">
        <f>+VLOOKUP($A33,'1а - drž,sek,drž.sl.i nam.'!$A$13:AY$104,U$3,FALSE)</f>
        <v>0</v>
      </c>
      <c r="V33" s="47">
        <f>+VLOOKUP($A33,'1а - drž,sek,drž.sl.i nam.'!$A$13:AY$104,V$3,FALSE)</f>
        <v>0</v>
      </c>
      <c r="W33" s="47">
        <f>+VLOOKUP($A33,'1а - drž,sek,drž.sl.i nam.'!$A$13:AY$104,W$3,FALSE)</f>
        <v>0</v>
      </c>
      <c r="X33" s="47">
        <f>+VLOOKUP($A33,'1а - drž,sek,drž.sl.i nam.'!$A$13:AY$104,X$3,FALSE)</f>
        <v>0</v>
      </c>
      <c r="Y33" s="47">
        <f>+VLOOKUP($A33,'1а - drž,sek,drž.sl.i nam.'!$A$13:AY$104,Y$3,FALSE)</f>
        <v>0</v>
      </c>
      <c r="Z33" s="47">
        <f>+VLOOKUP($A33,'1а - drž,sek,drž.sl.i nam.'!$A$13:AY$104,Z$3,FALSE)</f>
        <v>0</v>
      </c>
      <c r="AA33" s="47">
        <f>+VLOOKUP($A33,'1а - drž,sek,drž.sl.i nam.'!$A$13:AY$104,AA$3,FALSE)</f>
        <v>0</v>
      </c>
      <c r="AB33" s="47">
        <f>+VLOOKUP($A33,'1а - drž,sek,drž.sl.i nam.'!$A$13:AY$104,AB$3,FALSE)</f>
        <v>0</v>
      </c>
      <c r="AC33" s="47">
        <f>+VLOOKUP($A33,'1а - drž,sek,drž.sl.i nam.'!$A$13:AY$104,AC$3,FALSE)</f>
        <v>0</v>
      </c>
      <c r="AD33" s="47">
        <f>+VLOOKUP($A33,'1а - drž,sek,drž.sl.i nam.'!$A$13:AY$104,AD$3,FALSE)</f>
        <v>0</v>
      </c>
      <c r="AE33" s="47">
        <f>+VLOOKUP($A33,'1а - drž,sek,drž.sl.i nam.'!$A$13:AY$104,AE$3,FALSE)</f>
        <v>0</v>
      </c>
      <c r="AF33" s="47">
        <f>+VLOOKUP($A33,'1а - drž,sek,drž.sl.i nam.'!$A$13:AY$104,AF$3,FALSE)</f>
        <v>0</v>
      </c>
      <c r="AG33" s="47">
        <f>+VLOOKUP($A33,'1а - drž,sek,drž.sl.i nam.'!$A$13:AY$104,AG$3,FALSE)</f>
        <v>0</v>
      </c>
      <c r="AH33" s="47">
        <f>+VLOOKUP($A33,'1а - drž,sek,drž.sl.i nam.'!$A$13:AY$104,AH$3,FALSE)</f>
        <v>0</v>
      </c>
      <c r="AI33" s="47">
        <f>+VLOOKUP($A33,'1а - drž,sek,drž.sl.i nam.'!$A$13:AY$104,AI$3,FALSE)</f>
        <v>0</v>
      </c>
      <c r="AJ33" s="47">
        <f>IF(B33=0,0,+VLOOKUP($A33,'1а - drž,sek,drž.sl.i nam.'!$A$13:AY$104,AJ$3,FALSE))</f>
        <v>0</v>
      </c>
      <c r="AK33" s="47">
        <f>+IFERROR(AI33+(AI33*'1а - drž,sek,drž.sl.i nam.'!D33)/100,"")</f>
        <v>0</v>
      </c>
      <c r="AL33" s="47">
        <f>+IFERROR(AJ33+(AJ33*'1а - drž,sek,drž.sl.i nam.'!D33)/100,"")</f>
        <v>0</v>
      </c>
    </row>
    <row r="34" spans="1:38" x14ac:dyDescent="0.2">
      <c r="A34">
        <f>+IF(MAX(A$5:A33)+1&lt;=A$1,A33+1,0)</f>
        <v>0</v>
      </c>
      <c r="B34" s="276">
        <f t="shared" si="3"/>
        <v>0</v>
      </c>
      <c r="C34">
        <f t="shared" si="4"/>
        <v>0</v>
      </c>
      <c r="D34" s="276">
        <f t="shared" si="5"/>
        <v>0</v>
      </c>
      <c r="E34">
        <f>IF(A34=0,0,+VLOOKUP($A34,'1а - drž,sek,drž.sl.i nam.'!$A$13:$BA$104,E$3,FALSE))</f>
        <v>0</v>
      </c>
      <c r="F34">
        <f>IF(A34=0,0,+VLOOKUP($A34,'1а - drž,sek,drž.sl.i nam.'!$A$13:$AY$104,F$3,FALSE))</f>
        <v>0</v>
      </c>
      <c r="G34">
        <f>IF(A34=0,0,+VLOOKUP($A34,'1а - drž,sek,drž.sl.i nam.'!$A$13:$AY$104,G$3,FALSE))</f>
        <v>0</v>
      </c>
      <c r="H34">
        <f>+VLOOKUP($A34,'1а - drž,sek,drž.sl.i nam.'!$A$13:$AY$104,H$3,FALSE)</f>
        <v>0</v>
      </c>
      <c r="I34">
        <f>+VLOOKUP($A34,'1а - drž,sek,drž.sl.i nam.'!$A$13:$AY$104,I$3,FALSE)</f>
        <v>0</v>
      </c>
      <c r="J34">
        <f>+VLOOKUP($A34,'1а - drž,sek,drž.sl.i nam.'!$A$13:$AY$104,J$3,FALSE)</f>
        <v>0</v>
      </c>
      <c r="K34">
        <f>+VLOOKUP($A34,'1а - drž,sek,drž.sl.i nam.'!$A$13:$AY$104,K$3,FALSE)</f>
        <v>0</v>
      </c>
      <c r="L34">
        <f>+VLOOKUP($A34,'1а - drž,sek,drž.sl.i nam.'!$A$13:$AY$104,L$3,FALSE)</f>
        <v>0</v>
      </c>
      <c r="M34">
        <f>+VLOOKUP($A34,'1а - drž,sek,drž.sl.i nam.'!$A$13:$AY$104,M$3,FALSE)</f>
        <v>0</v>
      </c>
      <c r="N34">
        <f>+VLOOKUP($A34,'1а - drž,sek,drž.sl.i nam.'!$A$13:$AY$104,N$3,FALSE)</f>
        <v>0</v>
      </c>
      <c r="O34">
        <f>+VLOOKUP($A34,'1а - drž,sek,drž.sl.i nam.'!$A$13:$AY$104,O$3,FALSE)</f>
        <v>0</v>
      </c>
      <c r="P34">
        <f>+VLOOKUP($A34,'1а - drž,sek,drž.sl.i nam.'!$A$13:$AY$104,P$3,FALSE)</f>
        <v>0</v>
      </c>
      <c r="Q34">
        <f>+VLOOKUP($A34,'1а - drž,sek,drž.sl.i nam.'!$A$13:$AY$104,Q$3,FALSE)</f>
        <v>0</v>
      </c>
      <c r="R34">
        <f>+VLOOKUP($A34,'1а - drž,sek,drž.sl.i nam.'!$A$13:$AY$104,R$3,FALSE)</f>
        <v>0</v>
      </c>
      <c r="S34">
        <f>+VLOOKUP($A34,'1а - drž,sek,drž.sl.i nam.'!$A$13:$AY$104,S$3,FALSE)</f>
        <v>0</v>
      </c>
      <c r="T34" s="47">
        <f>+VLOOKUP($A34,'1а - drž,sek,drž.sl.i nam.'!$A$13:$AY$104,T$3,FALSE)</f>
        <v>0</v>
      </c>
      <c r="U34" s="47">
        <f>+VLOOKUP($A34,'1а - drž,sek,drž.sl.i nam.'!$A$13:AY$104,U$3,FALSE)</f>
        <v>0</v>
      </c>
      <c r="V34" s="47">
        <f>+VLOOKUP($A34,'1а - drž,sek,drž.sl.i nam.'!$A$13:AY$104,V$3,FALSE)</f>
        <v>0</v>
      </c>
      <c r="W34" s="47">
        <f>+VLOOKUP($A34,'1а - drž,sek,drž.sl.i nam.'!$A$13:AY$104,W$3,FALSE)</f>
        <v>0</v>
      </c>
      <c r="X34" s="47">
        <f>+VLOOKUP($A34,'1а - drž,sek,drž.sl.i nam.'!$A$13:AY$104,X$3,FALSE)</f>
        <v>0</v>
      </c>
      <c r="Y34" s="47">
        <f>+VLOOKUP($A34,'1а - drž,sek,drž.sl.i nam.'!$A$13:AY$104,Y$3,FALSE)</f>
        <v>0</v>
      </c>
      <c r="Z34" s="47">
        <f>+VLOOKUP($A34,'1а - drž,sek,drž.sl.i nam.'!$A$13:AY$104,Z$3,FALSE)</f>
        <v>0</v>
      </c>
      <c r="AA34" s="47">
        <f>+VLOOKUP($A34,'1а - drž,sek,drž.sl.i nam.'!$A$13:AY$104,AA$3,FALSE)</f>
        <v>0</v>
      </c>
      <c r="AB34" s="47">
        <f>+VLOOKUP($A34,'1а - drž,sek,drž.sl.i nam.'!$A$13:AY$104,AB$3,FALSE)</f>
        <v>0</v>
      </c>
      <c r="AC34" s="47">
        <f>+VLOOKUP($A34,'1а - drž,sek,drž.sl.i nam.'!$A$13:AY$104,AC$3,FALSE)</f>
        <v>0</v>
      </c>
      <c r="AD34" s="47">
        <f>+VLOOKUP($A34,'1а - drž,sek,drž.sl.i nam.'!$A$13:AY$104,AD$3,FALSE)</f>
        <v>0</v>
      </c>
      <c r="AE34" s="47">
        <f>+VLOOKUP($A34,'1а - drž,sek,drž.sl.i nam.'!$A$13:AY$104,AE$3,FALSE)</f>
        <v>0</v>
      </c>
      <c r="AF34" s="47">
        <f>+VLOOKUP($A34,'1а - drž,sek,drž.sl.i nam.'!$A$13:AY$104,AF$3,FALSE)</f>
        <v>0</v>
      </c>
      <c r="AG34" s="47">
        <f>+VLOOKUP($A34,'1а - drž,sek,drž.sl.i nam.'!$A$13:AY$104,AG$3,FALSE)</f>
        <v>0</v>
      </c>
      <c r="AH34" s="47">
        <f>+VLOOKUP($A34,'1а - drž,sek,drž.sl.i nam.'!$A$13:AY$104,AH$3,FALSE)</f>
        <v>0</v>
      </c>
      <c r="AI34" s="47">
        <f>+VLOOKUP($A34,'1а - drž,sek,drž.sl.i nam.'!$A$13:AY$104,AI$3,FALSE)</f>
        <v>0</v>
      </c>
      <c r="AJ34" s="47">
        <f>IF(B34=0,0,+VLOOKUP($A34,'1а - drž,sek,drž.sl.i nam.'!$A$13:AY$104,AJ$3,FALSE))</f>
        <v>0</v>
      </c>
      <c r="AK34" s="47">
        <f>+IFERROR(AI34+(AI34*'1а - drž,sek,drž.sl.i nam.'!D34)/100,"")</f>
        <v>0</v>
      </c>
      <c r="AL34" s="47">
        <f>+IFERROR(AJ34+(AJ34*'1а - drž,sek,drž.sl.i nam.'!D34)/100,"")</f>
        <v>0</v>
      </c>
    </row>
    <row r="35" spans="1:38" x14ac:dyDescent="0.2">
      <c r="A35">
        <f>+IF(MAX(A$5:A34)+1&lt;=A$1,A34+1,0)</f>
        <v>0</v>
      </c>
      <c r="B35" s="276">
        <f t="shared" si="3"/>
        <v>0</v>
      </c>
      <c r="C35">
        <f t="shared" si="4"/>
        <v>0</v>
      </c>
      <c r="D35" s="276">
        <f t="shared" si="5"/>
        <v>0</v>
      </c>
      <c r="E35">
        <f>IF(A35=0,0,+VLOOKUP($A35,'1а - drž,sek,drž.sl.i nam.'!$A$13:$BA$104,E$3,FALSE))</f>
        <v>0</v>
      </c>
      <c r="F35">
        <f>IF(A35=0,0,+VLOOKUP($A35,'1а - drž,sek,drž.sl.i nam.'!$A$13:$AY$104,F$3,FALSE))</f>
        <v>0</v>
      </c>
      <c r="G35">
        <f>IF(A35=0,0,+VLOOKUP($A35,'1а - drž,sek,drž.sl.i nam.'!$A$13:$AY$104,G$3,FALSE))</f>
        <v>0</v>
      </c>
      <c r="H35">
        <f>+VLOOKUP($A35,'1а - drž,sek,drž.sl.i nam.'!$A$13:$AY$104,H$3,FALSE)</f>
        <v>0</v>
      </c>
      <c r="I35">
        <f>+VLOOKUP($A35,'1а - drž,sek,drž.sl.i nam.'!$A$13:$AY$104,I$3,FALSE)</f>
        <v>0</v>
      </c>
      <c r="J35">
        <f>+VLOOKUP($A35,'1а - drž,sek,drž.sl.i nam.'!$A$13:$AY$104,J$3,FALSE)</f>
        <v>0</v>
      </c>
      <c r="K35">
        <f>+VLOOKUP($A35,'1а - drž,sek,drž.sl.i nam.'!$A$13:$AY$104,K$3,FALSE)</f>
        <v>0</v>
      </c>
      <c r="L35">
        <f>+VLOOKUP($A35,'1а - drž,sek,drž.sl.i nam.'!$A$13:$AY$104,L$3,FALSE)</f>
        <v>0</v>
      </c>
      <c r="M35">
        <f>+VLOOKUP($A35,'1а - drž,sek,drž.sl.i nam.'!$A$13:$AY$104,M$3,FALSE)</f>
        <v>0</v>
      </c>
      <c r="N35">
        <f>+VLOOKUP($A35,'1а - drž,sek,drž.sl.i nam.'!$A$13:$AY$104,N$3,FALSE)</f>
        <v>0</v>
      </c>
      <c r="O35">
        <f>+VLOOKUP($A35,'1а - drž,sek,drž.sl.i nam.'!$A$13:$AY$104,O$3,FALSE)</f>
        <v>0</v>
      </c>
      <c r="P35">
        <f>+VLOOKUP($A35,'1а - drž,sek,drž.sl.i nam.'!$A$13:$AY$104,P$3,FALSE)</f>
        <v>0</v>
      </c>
      <c r="Q35">
        <f>+VLOOKUP($A35,'1а - drž,sek,drž.sl.i nam.'!$A$13:$AY$104,Q$3,FALSE)</f>
        <v>0</v>
      </c>
      <c r="R35">
        <f>+VLOOKUP($A35,'1а - drž,sek,drž.sl.i nam.'!$A$13:$AY$104,R$3,FALSE)</f>
        <v>0</v>
      </c>
      <c r="S35">
        <f>+VLOOKUP($A35,'1а - drž,sek,drž.sl.i nam.'!$A$13:$AY$104,S$3,FALSE)</f>
        <v>0</v>
      </c>
      <c r="T35" s="47">
        <f>+VLOOKUP($A35,'1а - drž,sek,drž.sl.i nam.'!$A$13:$AY$104,T$3,FALSE)</f>
        <v>0</v>
      </c>
      <c r="U35" s="47">
        <f>+VLOOKUP($A35,'1а - drž,sek,drž.sl.i nam.'!$A$13:AY$104,U$3,FALSE)</f>
        <v>0</v>
      </c>
      <c r="V35" s="47">
        <f>+VLOOKUP($A35,'1а - drž,sek,drž.sl.i nam.'!$A$13:AY$104,V$3,FALSE)</f>
        <v>0</v>
      </c>
      <c r="W35" s="47">
        <f>+VLOOKUP($A35,'1а - drž,sek,drž.sl.i nam.'!$A$13:AY$104,W$3,FALSE)</f>
        <v>0</v>
      </c>
      <c r="X35" s="47">
        <f>+VLOOKUP($A35,'1а - drž,sek,drž.sl.i nam.'!$A$13:AY$104,X$3,FALSE)</f>
        <v>0</v>
      </c>
      <c r="Y35" s="47">
        <f>+VLOOKUP($A35,'1а - drž,sek,drž.sl.i nam.'!$A$13:AY$104,Y$3,FALSE)</f>
        <v>0</v>
      </c>
      <c r="Z35" s="47">
        <f>+VLOOKUP($A35,'1а - drž,sek,drž.sl.i nam.'!$A$13:AY$104,Z$3,FALSE)</f>
        <v>0</v>
      </c>
      <c r="AA35" s="47">
        <f>+VLOOKUP($A35,'1а - drž,sek,drž.sl.i nam.'!$A$13:AY$104,AA$3,FALSE)</f>
        <v>0</v>
      </c>
      <c r="AB35" s="47">
        <f>+VLOOKUP($A35,'1а - drž,sek,drž.sl.i nam.'!$A$13:AY$104,AB$3,FALSE)</f>
        <v>0</v>
      </c>
      <c r="AC35" s="47">
        <f>+VLOOKUP($A35,'1а - drž,sek,drž.sl.i nam.'!$A$13:AY$104,AC$3,FALSE)</f>
        <v>0</v>
      </c>
      <c r="AD35" s="47">
        <f>+VLOOKUP($A35,'1а - drž,sek,drž.sl.i nam.'!$A$13:AY$104,AD$3,FALSE)</f>
        <v>0</v>
      </c>
      <c r="AE35" s="47">
        <f>+VLOOKUP($A35,'1а - drž,sek,drž.sl.i nam.'!$A$13:AY$104,AE$3,FALSE)</f>
        <v>0</v>
      </c>
      <c r="AF35" s="47">
        <f>+VLOOKUP($A35,'1а - drž,sek,drž.sl.i nam.'!$A$13:AY$104,AF$3,FALSE)</f>
        <v>0</v>
      </c>
      <c r="AG35" s="47">
        <f>+VLOOKUP($A35,'1а - drž,sek,drž.sl.i nam.'!$A$13:AY$104,AG$3,FALSE)</f>
        <v>0</v>
      </c>
      <c r="AH35" s="47">
        <f>+VLOOKUP($A35,'1а - drž,sek,drž.sl.i nam.'!$A$13:AY$104,AH$3,FALSE)</f>
        <v>0</v>
      </c>
      <c r="AI35" s="47">
        <f>+VLOOKUP($A35,'1а - drž,sek,drž.sl.i nam.'!$A$13:AY$104,AI$3,FALSE)</f>
        <v>0</v>
      </c>
      <c r="AJ35" s="47">
        <f>IF(B35=0,0,+VLOOKUP($A35,'1а - drž,sek,drž.sl.i nam.'!$A$13:AY$104,AJ$3,FALSE))</f>
        <v>0</v>
      </c>
      <c r="AK35" s="47">
        <f>+IFERROR(AI35+(AI35*'1а - drž,sek,drž.sl.i nam.'!D35)/100,"")</f>
        <v>0</v>
      </c>
      <c r="AL35" s="47">
        <f>+IFERROR(AJ35+(AJ35*'1а - drž,sek,drž.sl.i nam.'!D35)/100,"")</f>
        <v>0</v>
      </c>
    </row>
    <row r="36" spans="1:38" x14ac:dyDescent="0.2">
      <c r="A36">
        <f>+IF(MAX(A$5:A35)+1&lt;=A$1,A35+1,0)</f>
        <v>0</v>
      </c>
      <c r="B36" s="276">
        <f t="shared" si="3"/>
        <v>0</v>
      </c>
      <c r="C36">
        <f t="shared" si="4"/>
        <v>0</v>
      </c>
      <c r="D36" s="276">
        <f t="shared" si="5"/>
        <v>0</v>
      </c>
      <c r="E36">
        <f>IF(A36=0,0,+VLOOKUP($A36,'1а - drž,sek,drž.sl.i nam.'!$A$13:$BA$104,E$3,FALSE))</f>
        <v>0</v>
      </c>
      <c r="F36">
        <f>IF(A36=0,0,+VLOOKUP($A36,'1а - drž,sek,drž.sl.i nam.'!$A$13:$AY$104,F$3,FALSE))</f>
        <v>0</v>
      </c>
      <c r="G36">
        <f>IF(A36=0,0,+VLOOKUP($A36,'1а - drž,sek,drž.sl.i nam.'!$A$13:$AY$104,G$3,FALSE))</f>
        <v>0</v>
      </c>
      <c r="H36">
        <f>+VLOOKUP($A36,'1а - drž,sek,drž.sl.i nam.'!$A$13:$AY$104,H$3,FALSE)</f>
        <v>0</v>
      </c>
      <c r="I36">
        <f>+VLOOKUP($A36,'1а - drž,sek,drž.sl.i nam.'!$A$13:$AY$104,I$3,FALSE)</f>
        <v>0</v>
      </c>
      <c r="J36">
        <f>+VLOOKUP($A36,'1а - drž,sek,drž.sl.i nam.'!$A$13:$AY$104,J$3,FALSE)</f>
        <v>0</v>
      </c>
      <c r="K36">
        <f>+VLOOKUP($A36,'1а - drž,sek,drž.sl.i nam.'!$A$13:$AY$104,K$3,FALSE)</f>
        <v>0</v>
      </c>
      <c r="L36">
        <f>+VLOOKUP($A36,'1а - drž,sek,drž.sl.i nam.'!$A$13:$AY$104,L$3,FALSE)</f>
        <v>0</v>
      </c>
      <c r="M36">
        <f>+VLOOKUP($A36,'1а - drž,sek,drž.sl.i nam.'!$A$13:$AY$104,M$3,FALSE)</f>
        <v>0</v>
      </c>
      <c r="N36">
        <f>+VLOOKUP($A36,'1а - drž,sek,drž.sl.i nam.'!$A$13:$AY$104,N$3,FALSE)</f>
        <v>0</v>
      </c>
      <c r="O36">
        <f>+VLOOKUP($A36,'1а - drž,sek,drž.sl.i nam.'!$A$13:$AY$104,O$3,FALSE)</f>
        <v>0</v>
      </c>
      <c r="P36">
        <f>+VLOOKUP($A36,'1а - drž,sek,drž.sl.i nam.'!$A$13:$AY$104,P$3,FALSE)</f>
        <v>0</v>
      </c>
      <c r="Q36">
        <f>+VLOOKUP($A36,'1а - drž,sek,drž.sl.i nam.'!$A$13:$AY$104,Q$3,FALSE)</f>
        <v>0</v>
      </c>
      <c r="R36">
        <f>+VLOOKUP($A36,'1а - drž,sek,drž.sl.i nam.'!$A$13:$AY$104,R$3,FALSE)</f>
        <v>0</v>
      </c>
      <c r="S36">
        <f>+VLOOKUP($A36,'1а - drž,sek,drž.sl.i nam.'!$A$13:$AY$104,S$3,FALSE)</f>
        <v>0</v>
      </c>
      <c r="T36" s="47">
        <f>+VLOOKUP($A36,'1а - drž,sek,drž.sl.i nam.'!$A$13:$AY$104,T$3,FALSE)</f>
        <v>0</v>
      </c>
      <c r="U36" s="47">
        <f>+VLOOKUP($A36,'1а - drž,sek,drž.sl.i nam.'!$A$13:AY$104,U$3,FALSE)</f>
        <v>0</v>
      </c>
      <c r="V36" s="47">
        <f>+VLOOKUP($A36,'1а - drž,sek,drž.sl.i nam.'!$A$13:AY$104,V$3,FALSE)</f>
        <v>0</v>
      </c>
      <c r="W36" s="47">
        <f>+VLOOKUP($A36,'1а - drž,sek,drž.sl.i nam.'!$A$13:AY$104,W$3,FALSE)</f>
        <v>0</v>
      </c>
      <c r="X36" s="47">
        <f>+VLOOKUP($A36,'1а - drž,sek,drž.sl.i nam.'!$A$13:AY$104,X$3,FALSE)</f>
        <v>0</v>
      </c>
      <c r="Y36" s="47">
        <f>+VLOOKUP($A36,'1а - drž,sek,drž.sl.i nam.'!$A$13:AY$104,Y$3,FALSE)</f>
        <v>0</v>
      </c>
      <c r="Z36" s="47">
        <f>+VLOOKUP($A36,'1а - drž,sek,drž.sl.i nam.'!$A$13:AY$104,Z$3,FALSE)</f>
        <v>0</v>
      </c>
      <c r="AA36" s="47">
        <f>+VLOOKUP($A36,'1а - drž,sek,drž.sl.i nam.'!$A$13:AY$104,AA$3,FALSE)</f>
        <v>0</v>
      </c>
      <c r="AB36" s="47">
        <f>+VLOOKUP($A36,'1а - drž,sek,drž.sl.i nam.'!$A$13:AY$104,AB$3,FALSE)</f>
        <v>0</v>
      </c>
      <c r="AC36" s="47">
        <f>+VLOOKUP($A36,'1а - drž,sek,drž.sl.i nam.'!$A$13:AY$104,AC$3,FALSE)</f>
        <v>0</v>
      </c>
      <c r="AD36" s="47">
        <f>+VLOOKUP($A36,'1а - drž,sek,drž.sl.i nam.'!$A$13:AY$104,AD$3,FALSE)</f>
        <v>0</v>
      </c>
      <c r="AE36" s="47">
        <f>+VLOOKUP($A36,'1а - drž,sek,drž.sl.i nam.'!$A$13:AY$104,AE$3,FALSE)</f>
        <v>0</v>
      </c>
      <c r="AF36" s="47">
        <f>+VLOOKUP($A36,'1а - drž,sek,drž.sl.i nam.'!$A$13:AY$104,AF$3,FALSE)</f>
        <v>0</v>
      </c>
      <c r="AG36" s="47">
        <f>+VLOOKUP($A36,'1а - drž,sek,drž.sl.i nam.'!$A$13:AY$104,AG$3,FALSE)</f>
        <v>0</v>
      </c>
      <c r="AH36" s="47">
        <f>+VLOOKUP($A36,'1а - drž,sek,drž.sl.i nam.'!$A$13:AY$104,AH$3,FALSE)</f>
        <v>0</v>
      </c>
      <c r="AI36" s="47">
        <f>+VLOOKUP($A36,'1а - drž,sek,drž.sl.i nam.'!$A$13:AY$104,AI$3,FALSE)</f>
        <v>0</v>
      </c>
      <c r="AJ36" s="47">
        <f>IF(B36=0,0,+VLOOKUP($A36,'1а - drž,sek,drž.sl.i nam.'!$A$13:AY$104,AJ$3,FALSE))</f>
        <v>0</v>
      </c>
      <c r="AK36" s="47">
        <f>+IFERROR(AI36+(AI36*'1а - drž,sek,drž.sl.i nam.'!D36)/100,"")</f>
        <v>0</v>
      </c>
      <c r="AL36" s="47">
        <f>+IFERROR(AJ36+(AJ36*'1а - drž,sek,drž.sl.i nam.'!D36)/100,"")</f>
        <v>0</v>
      </c>
    </row>
    <row r="37" spans="1:38" x14ac:dyDescent="0.2">
      <c r="A37">
        <f>+IF(MAX(A$5:A36)+1&lt;=A$1,A36+1,0)</f>
        <v>0</v>
      </c>
      <c r="B37" s="276">
        <f t="shared" si="3"/>
        <v>0</v>
      </c>
      <c r="C37">
        <f t="shared" si="4"/>
        <v>0</v>
      </c>
      <c r="D37" s="276">
        <f t="shared" si="5"/>
        <v>0</v>
      </c>
      <c r="E37">
        <f>IF(A37=0,0,+VLOOKUP($A37,'1а - drž,sek,drž.sl.i nam.'!$A$13:$BA$104,E$3,FALSE))</f>
        <v>0</v>
      </c>
      <c r="F37">
        <f>IF(A37=0,0,+VLOOKUP($A37,'1а - drž,sek,drž.sl.i nam.'!$A$13:$AY$104,F$3,FALSE))</f>
        <v>0</v>
      </c>
      <c r="G37">
        <f>IF(A37=0,0,+VLOOKUP($A37,'1а - drž,sek,drž.sl.i nam.'!$A$13:$AY$104,G$3,FALSE))</f>
        <v>0</v>
      </c>
      <c r="H37">
        <f>+VLOOKUP($A37,'1а - drž,sek,drž.sl.i nam.'!$A$13:$AY$104,H$3,FALSE)</f>
        <v>0</v>
      </c>
      <c r="I37">
        <f>+VLOOKUP($A37,'1а - drž,sek,drž.sl.i nam.'!$A$13:$AY$104,I$3,FALSE)</f>
        <v>0</v>
      </c>
      <c r="J37">
        <f>+VLOOKUP($A37,'1а - drž,sek,drž.sl.i nam.'!$A$13:$AY$104,J$3,FALSE)</f>
        <v>0</v>
      </c>
      <c r="K37">
        <f>+VLOOKUP($A37,'1а - drž,sek,drž.sl.i nam.'!$A$13:$AY$104,K$3,FALSE)</f>
        <v>0</v>
      </c>
      <c r="L37">
        <f>+VLOOKUP($A37,'1а - drž,sek,drž.sl.i nam.'!$A$13:$AY$104,L$3,FALSE)</f>
        <v>0</v>
      </c>
      <c r="M37">
        <f>+VLOOKUP($A37,'1а - drž,sek,drž.sl.i nam.'!$A$13:$AY$104,M$3,FALSE)</f>
        <v>0</v>
      </c>
      <c r="N37">
        <f>+VLOOKUP($A37,'1а - drž,sek,drž.sl.i nam.'!$A$13:$AY$104,N$3,FALSE)</f>
        <v>0</v>
      </c>
      <c r="O37">
        <f>+VLOOKUP($A37,'1а - drž,sek,drž.sl.i nam.'!$A$13:$AY$104,O$3,FALSE)</f>
        <v>0</v>
      </c>
      <c r="P37">
        <f>+VLOOKUP($A37,'1а - drž,sek,drž.sl.i nam.'!$A$13:$AY$104,P$3,FALSE)</f>
        <v>0</v>
      </c>
      <c r="Q37">
        <f>+VLOOKUP($A37,'1а - drž,sek,drž.sl.i nam.'!$A$13:$AY$104,Q$3,FALSE)</f>
        <v>0</v>
      </c>
      <c r="R37">
        <f>+VLOOKUP($A37,'1а - drž,sek,drž.sl.i nam.'!$A$13:$AY$104,R$3,FALSE)</f>
        <v>0</v>
      </c>
      <c r="S37">
        <f>+VLOOKUP($A37,'1а - drž,sek,drž.sl.i nam.'!$A$13:$AY$104,S$3,FALSE)</f>
        <v>0</v>
      </c>
      <c r="T37" s="47">
        <f>+VLOOKUP($A37,'1а - drž,sek,drž.sl.i nam.'!$A$13:$AY$104,T$3,FALSE)</f>
        <v>0</v>
      </c>
      <c r="U37" s="47">
        <f>+VLOOKUP($A37,'1а - drž,sek,drž.sl.i nam.'!$A$13:AY$104,U$3,FALSE)</f>
        <v>0</v>
      </c>
      <c r="V37" s="47">
        <f>+VLOOKUP($A37,'1а - drž,sek,drž.sl.i nam.'!$A$13:AY$104,V$3,FALSE)</f>
        <v>0</v>
      </c>
      <c r="W37" s="47">
        <f>+VLOOKUP($A37,'1а - drž,sek,drž.sl.i nam.'!$A$13:AY$104,W$3,FALSE)</f>
        <v>0</v>
      </c>
      <c r="X37" s="47">
        <f>+VLOOKUP($A37,'1а - drž,sek,drž.sl.i nam.'!$A$13:AY$104,X$3,FALSE)</f>
        <v>0</v>
      </c>
      <c r="Y37" s="47">
        <f>+VLOOKUP($A37,'1а - drž,sek,drž.sl.i nam.'!$A$13:AY$104,Y$3,FALSE)</f>
        <v>0</v>
      </c>
      <c r="Z37" s="47">
        <f>+VLOOKUP($A37,'1а - drž,sek,drž.sl.i nam.'!$A$13:AY$104,Z$3,FALSE)</f>
        <v>0</v>
      </c>
      <c r="AA37" s="47">
        <f>+VLOOKUP($A37,'1а - drž,sek,drž.sl.i nam.'!$A$13:AY$104,AA$3,FALSE)</f>
        <v>0</v>
      </c>
      <c r="AB37" s="47">
        <f>+VLOOKUP($A37,'1а - drž,sek,drž.sl.i nam.'!$A$13:AY$104,AB$3,FALSE)</f>
        <v>0</v>
      </c>
      <c r="AC37" s="47">
        <f>+VLOOKUP($A37,'1а - drž,sek,drž.sl.i nam.'!$A$13:AY$104,AC$3,FALSE)</f>
        <v>0</v>
      </c>
      <c r="AD37" s="47">
        <f>+VLOOKUP($A37,'1а - drž,sek,drž.sl.i nam.'!$A$13:AY$104,AD$3,FALSE)</f>
        <v>0</v>
      </c>
      <c r="AE37" s="47">
        <f>+VLOOKUP($A37,'1а - drž,sek,drž.sl.i nam.'!$A$13:AY$104,AE$3,FALSE)</f>
        <v>0</v>
      </c>
      <c r="AF37" s="47">
        <f>+VLOOKUP($A37,'1а - drž,sek,drž.sl.i nam.'!$A$13:AY$104,AF$3,FALSE)</f>
        <v>0</v>
      </c>
      <c r="AG37" s="47">
        <f>+VLOOKUP($A37,'1а - drž,sek,drž.sl.i nam.'!$A$13:AY$104,AG$3,FALSE)</f>
        <v>0</v>
      </c>
      <c r="AH37" s="47">
        <f>+VLOOKUP($A37,'1а - drž,sek,drž.sl.i nam.'!$A$13:AY$104,AH$3,FALSE)</f>
        <v>0</v>
      </c>
      <c r="AI37" s="47">
        <f>+VLOOKUP($A37,'1а - drž,sek,drž.sl.i nam.'!$A$13:AY$104,AI$3,FALSE)</f>
        <v>0</v>
      </c>
      <c r="AJ37" s="47">
        <f>IF(B37=0,0,+VLOOKUP($A37,'1а - drž,sek,drž.sl.i nam.'!$A$13:AY$104,AJ$3,FALSE))</f>
        <v>0</v>
      </c>
      <c r="AK37" s="47">
        <f>+IFERROR(AI37+(AI37*'1а - drž,sek,drž.sl.i nam.'!D37)/100,"")</f>
        <v>0</v>
      </c>
      <c r="AL37" s="47">
        <f>+IFERROR(AJ37+(AJ37*'1а - drž,sek,drž.sl.i nam.'!D37)/100,"")</f>
        <v>0</v>
      </c>
    </row>
    <row r="38" spans="1:38" x14ac:dyDescent="0.2">
      <c r="A38">
        <f>+IF(MAX(A$5:A37)+1&lt;=A$1,A37+1,0)</f>
        <v>0</v>
      </c>
      <c r="B38" s="276">
        <f t="shared" si="3"/>
        <v>0</v>
      </c>
      <c r="C38">
        <f t="shared" si="4"/>
        <v>0</v>
      </c>
      <c r="D38" s="276">
        <f t="shared" si="5"/>
        <v>0</v>
      </c>
      <c r="E38">
        <f>IF(A38=0,0,+VLOOKUP($A38,'1а - drž,sek,drž.sl.i nam.'!$A$13:$BA$104,E$3,FALSE))</f>
        <v>0</v>
      </c>
      <c r="F38">
        <f>IF(A38=0,0,+VLOOKUP($A38,'1а - drž,sek,drž.sl.i nam.'!$A$13:$AY$104,F$3,FALSE))</f>
        <v>0</v>
      </c>
      <c r="G38">
        <f>IF(A38=0,0,+VLOOKUP($A38,'1а - drž,sek,drž.sl.i nam.'!$A$13:$AY$104,G$3,FALSE))</f>
        <v>0</v>
      </c>
      <c r="H38">
        <f>+VLOOKUP($A38,'1а - drž,sek,drž.sl.i nam.'!$A$13:$AY$104,H$3,FALSE)</f>
        <v>0</v>
      </c>
      <c r="I38">
        <f>+VLOOKUP($A38,'1а - drž,sek,drž.sl.i nam.'!$A$13:$AY$104,I$3,FALSE)</f>
        <v>0</v>
      </c>
      <c r="J38">
        <f>+VLOOKUP($A38,'1а - drž,sek,drž.sl.i nam.'!$A$13:$AY$104,J$3,FALSE)</f>
        <v>0</v>
      </c>
      <c r="K38">
        <f>+VLOOKUP($A38,'1а - drž,sek,drž.sl.i nam.'!$A$13:$AY$104,K$3,FALSE)</f>
        <v>0</v>
      </c>
      <c r="L38">
        <f>+VLOOKUP($A38,'1а - drž,sek,drž.sl.i nam.'!$A$13:$AY$104,L$3,FALSE)</f>
        <v>0</v>
      </c>
      <c r="M38">
        <f>+VLOOKUP($A38,'1а - drž,sek,drž.sl.i nam.'!$A$13:$AY$104,M$3,FALSE)</f>
        <v>0</v>
      </c>
      <c r="N38">
        <f>+VLOOKUP($A38,'1а - drž,sek,drž.sl.i nam.'!$A$13:$AY$104,N$3,FALSE)</f>
        <v>0</v>
      </c>
      <c r="O38">
        <f>+VLOOKUP($A38,'1а - drž,sek,drž.sl.i nam.'!$A$13:$AY$104,O$3,FALSE)</f>
        <v>0</v>
      </c>
      <c r="P38">
        <f>+VLOOKUP($A38,'1а - drž,sek,drž.sl.i nam.'!$A$13:$AY$104,P$3,FALSE)</f>
        <v>0</v>
      </c>
      <c r="Q38">
        <f>+VLOOKUP($A38,'1а - drž,sek,drž.sl.i nam.'!$A$13:$AY$104,Q$3,FALSE)</f>
        <v>0</v>
      </c>
      <c r="R38">
        <f>+VLOOKUP($A38,'1а - drž,sek,drž.sl.i nam.'!$A$13:$AY$104,R$3,FALSE)</f>
        <v>0</v>
      </c>
      <c r="S38">
        <f>+VLOOKUP($A38,'1а - drž,sek,drž.sl.i nam.'!$A$13:$AY$104,S$3,FALSE)</f>
        <v>0</v>
      </c>
      <c r="T38" s="47">
        <f>+VLOOKUP($A38,'1а - drž,sek,drž.sl.i nam.'!$A$13:$AY$104,T$3,FALSE)</f>
        <v>0</v>
      </c>
      <c r="U38" s="47">
        <f>+VLOOKUP($A38,'1а - drž,sek,drž.sl.i nam.'!$A$13:AY$104,U$3,FALSE)</f>
        <v>0</v>
      </c>
      <c r="V38" s="47">
        <f>+VLOOKUP($A38,'1а - drž,sek,drž.sl.i nam.'!$A$13:AY$104,V$3,FALSE)</f>
        <v>0</v>
      </c>
      <c r="W38" s="47">
        <f>+VLOOKUP($A38,'1а - drž,sek,drž.sl.i nam.'!$A$13:AY$104,W$3,FALSE)</f>
        <v>0</v>
      </c>
      <c r="X38" s="47">
        <f>+VLOOKUP($A38,'1а - drž,sek,drž.sl.i nam.'!$A$13:AY$104,X$3,FALSE)</f>
        <v>0</v>
      </c>
      <c r="Y38" s="47">
        <f>+VLOOKUP($A38,'1а - drž,sek,drž.sl.i nam.'!$A$13:AY$104,Y$3,FALSE)</f>
        <v>0</v>
      </c>
      <c r="Z38" s="47">
        <f>+VLOOKUP($A38,'1а - drž,sek,drž.sl.i nam.'!$A$13:AY$104,Z$3,FALSE)</f>
        <v>0</v>
      </c>
      <c r="AA38" s="47">
        <f>+VLOOKUP($A38,'1а - drž,sek,drž.sl.i nam.'!$A$13:AY$104,AA$3,FALSE)</f>
        <v>0</v>
      </c>
      <c r="AB38" s="47">
        <f>+VLOOKUP($A38,'1а - drž,sek,drž.sl.i nam.'!$A$13:AY$104,AB$3,FALSE)</f>
        <v>0</v>
      </c>
      <c r="AC38" s="47">
        <f>+VLOOKUP($A38,'1а - drž,sek,drž.sl.i nam.'!$A$13:AY$104,AC$3,FALSE)</f>
        <v>0</v>
      </c>
      <c r="AD38" s="47">
        <f>+VLOOKUP($A38,'1а - drž,sek,drž.sl.i nam.'!$A$13:AY$104,AD$3,FALSE)</f>
        <v>0</v>
      </c>
      <c r="AE38" s="47">
        <f>+VLOOKUP($A38,'1а - drž,sek,drž.sl.i nam.'!$A$13:AY$104,AE$3,FALSE)</f>
        <v>0</v>
      </c>
      <c r="AF38" s="47">
        <f>+VLOOKUP($A38,'1а - drž,sek,drž.sl.i nam.'!$A$13:AY$104,AF$3,FALSE)</f>
        <v>0</v>
      </c>
      <c r="AG38" s="47">
        <f>+VLOOKUP($A38,'1а - drž,sek,drž.sl.i nam.'!$A$13:AY$104,AG$3,FALSE)</f>
        <v>0</v>
      </c>
      <c r="AH38" s="47">
        <f>+VLOOKUP($A38,'1а - drž,sek,drž.sl.i nam.'!$A$13:AY$104,AH$3,FALSE)</f>
        <v>0</v>
      </c>
      <c r="AI38" s="47">
        <f>+VLOOKUP($A38,'1а - drž,sek,drž.sl.i nam.'!$A$13:AY$104,AI$3,FALSE)</f>
        <v>0</v>
      </c>
      <c r="AJ38" s="47">
        <f>IF(B38=0,0,+VLOOKUP($A38,'1а - drž,sek,drž.sl.i nam.'!$A$13:AY$104,AJ$3,FALSE))</f>
        <v>0</v>
      </c>
      <c r="AK38" s="47">
        <f>+IFERROR(AI38+(AI38*'1а - drž,sek,drž.sl.i nam.'!D38)/100,"")</f>
        <v>0</v>
      </c>
      <c r="AL38" s="47">
        <f>+IFERROR(AJ38+(AJ38*'1а - drž,sek,drž.sl.i nam.'!D38)/100,"")</f>
        <v>0</v>
      </c>
    </row>
    <row r="39" spans="1:38" x14ac:dyDescent="0.2">
      <c r="A39">
        <f>+IF(MAX(A$5:A38)+1&lt;=A$1,A38+1,0)</f>
        <v>0</v>
      </c>
      <c r="B39" s="276">
        <f t="shared" si="3"/>
        <v>0</v>
      </c>
      <c r="C39">
        <f t="shared" si="4"/>
        <v>0</v>
      </c>
      <c r="D39" s="276">
        <f t="shared" si="5"/>
        <v>0</v>
      </c>
      <c r="E39">
        <f>IF(A39=0,0,+VLOOKUP($A39,'1а - drž,sek,drž.sl.i nam.'!$A$13:$BA$104,E$3,FALSE))</f>
        <v>0</v>
      </c>
      <c r="F39">
        <f>IF(A39=0,0,+VLOOKUP($A39,'1а - drž,sek,drž.sl.i nam.'!$A$13:$AY$104,F$3,FALSE))</f>
        <v>0</v>
      </c>
      <c r="G39">
        <f>IF(A39=0,0,+VLOOKUP($A39,'1а - drž,sek,drž.sl.i nam.'!$A$13:$AY$104,G$3,FALSE))</f>
        <v>0</v>
      </c>
      <c r="H39">
        <f>+VLOOKUP($A39,'1а - drž,sek,drž.sl.i nam.'!$A$13:$AY$104,H$3,FALSE)</f>
        <v>0</v>
      </c>
      <c r="I39">
        <f>+VLOOKUP($A39,'1а - drž,sek,drž.sl.i nam.'!$A$13:$AY$104,I$3,FALSE)</f>
        <v>0</v>
      </c>
      <c r="J39">
        <f>+VLOOKUP($A39,'1а - drž,sek,drž.sl.i nam.'!$A$13:$AY$104,J$3,FALSE)</f>
        <v>0</v>
      </c>
      <c r="K39">
        <f>+VLOOKUP($A39,'1а - drž,sek,drž.sl.i nam.'!$A$13:$AY$104,K$3,FALSE)</f>
        <v>0</v>
      </c>
      <c r="L39">
        <f>+VLOOKUP($A39,'1а - drž,sek,drž.sl.i nam.'!$A$13:$AY$104,L$3,FALSE)</f>
        <v>0</v>
      </c>
      <c r="M39">
        <f>+VLOOKUP($A39,'1а - drž,sek,drž.sl.i nam.'!$A$13:$AY$104,M$3,FALSE)</f>
        <v>0</v>
      </c>
      <c r="N39">
        <f>+VLOOKUP($A39,'1а - drž,sek,drž.sl.i nam.'!$A$13:$AY$104,N$3,FALSE)</f>
        <v>0</v>
      </c>
      <c r="O39">
        <f>+VLOOKUP($A39,'1а - drž,sek,drž.sl.i nam.'!$A$13:$AY$104,O$3,FALSE)</f>
        <v>0</v>
      </c>
      <c r="P39">
        <f>+VLOOKUP($A39,'1а - drž,sek,drž.sl.i nam.'!$A$13:$AY$104,P$3,FALSE)</f>
        <v>0</v>
      </c>
      <c r="Q39">
        <f>+VLOOKUP($A39,'1а - drž,sek,drž.sl.i nam.'!$A$13:$AY$104,Q$3,FALSE)</f>
        <v>0</v>
      </c>
      <c r="R39">
        <f>+VLOOKUP($A39,'1а - drž,sek,drž.sl.i nam.'!$A$13:$AY$104,R$3,FALSE)</f>
        <v>0</v>
      </c>
      <c r="S39">
        <f>+VLOOKUP($A39,'1а - drž,sek,drž.sl.i nam.'!$A$13:$AY$104,S$3,FALSE)</f>
        <v>0</v>
      </c>
      <c r="T39" s="47">
        <f>+VLOOKUP($A39,'1а - drž,sek,drž.sl.i nam.'!$A$13:$AY$104,T$3,FALSE)</f>
        <v>0</v>
      </c>
      <c r="U39" s="47">
        <f>+VLOOKUP($A39,'1а - drž,sek,drž.sl.i nam.'!$A$13:AY$104,U$3,FALSE)</f>
        <v>0</v>
      </c>
      <c r="V39" s="47">
        <f>+VLOOKUP($A39,'1а - drž,sek,drž.sl.i nam.'!$A$13:AY$104,V$3,FALSE)</f>
        <v>0</v>
      </c>
      <c r="W39" s="47">
        <f>+VLOOKUP($A39,'1а - drž,sek,drž.sl.i nam.'!$A$13:AY$104,W$3,FALSE)</f>
        <v>0</v>
      </c>
      <c r="X39" s="47">
        <f>+VLOOKUP($A39,'1а - drž,sek,drž.sl.i nam.'!$A$13:AY$104,X$3,FALSE)</f>
        <v>0</v>
      </c>
      <c r="Y39" s="47">
        <f>+VLOOKUP($A39,'1а - drž,sek,drž.sl.i nam.'!$A$13:AY$104,Y$3,FALSE)</f>
        <v>0</v>
      </c>
      <c r="Z39" s="47">
        <f>+VLOOKUP($A39,'1а - drž,sek,drž.sl.i nam.'!$A$13:AY$104,Z$3,FALSE)</f>
        <v>0</v>
      </c>
      <c r="AA39" s="47">
        <f>+VLOOKUP($A39,'1а - drž,sek,drž.sl.i nam.'!$A$13:AY$104,AA$3,FALSE)</f>
        <v>0</v>
      </c>
      <c r="AB39" s="47">
        <f>+VLOOKUP($A39,'1а - drž,sek,drž.sl.i nam.'!$A$13:AY$104,AB$3,FALSE)</f>
        <v>0</v>
      </c>
      <c r="AC39" s="47">
        <f>+VLOOKUP($A39,'1а - drž,sek,drž.sl.i nam.'!$A$13:AY$104,AC$3,FALSE)</f>
        <v>0</v>
      </c>
      <c r="AD39" s="47">
        <f>+VLOOKUP($A39,'1а - drž,sek,drž.sl.i nam.'!$A$13:AY$104,AD$3,FALSE)</f>
        <v>0</v>
      </c>
      <c r="AE39" s="47">
        <f>+VLOOKUP($A39,'1а - drž,sek,drž.sl.i nam.'!$A$13:AY$104,AE$3,FALSE)</f>
        <v>0</v>
      </c>
      <c r="AF39" s="47">
        <f>+VLOOKUP($A39,'1а - drž,sek,drž.sl.i nam.'!$A$13:AY$104,AF$3,FALSE)</f>
        <v>0</v>
      </c>
      <c r="AG39" s="47">
        <f>+VLOOKUP($A39,'1а - drž,sek,drž.sl.i nam.'!$A$13:AY$104,AG$3,FALSE)</f>
        <v>0</v>
      </c>
      <c r="AH39" s="47">
        <f>+VLOOKUP($A39,'1а - drž,sek,drž.sl.i nam.'!$A$13:AY$104,AH$3,FALSE)</f>
        <v>0</v>
      </c>
      <c r="AI39" s="47">
        <f>+VLOOKUP($A39,'1а - drž,sek,drž.sl.i nam.'!$A$13:AY$104,AI$3,FALSE)</f>
        <v>0</v>
      </c>
      <c r="AJ39" s="47">
        <f>IF(B39=0,0,+VLOOKUP($A39,'1а - drž,sek,drž.sl.i nam.'!$A$13:AY$104,AJ$3,FALSE))</f>
        <v>0</v>
      </c>
      <c r="AK39" s="47">
        <f>+IFERROR(AI39+(AI39*'1а - drž,sek,drž.sl.i nam.'!D39)/100,"")</f>
        <v>0</v>
      </c>
      <c r="AL39" s="47">
        <f>+IFERROR(AJ39+(AJ39*'1а - drž,sek,drž.sl.i nam.'!D39)/100,"")</f>
        <v>0</v>
      </c>
    </row>
    <row r="40" spans="1:38" x14ac:dyDescent="0.2">
      <c r="A40">
        <f>+IF(MAX(A$5:A39)+1&lt;=A$1,A39+1,0)</f>
        <v>0</v>
      </c>
      <c r="B40" s="276">
        <f t="shared" si="3"/>
        <v>0</v>
      </c>
      <c r="C40">
        <f t="shared" si="4"/>
        <v>0</v>
      </c>
      <c r="D40" s="276">
        <f t="shared" si="5"/>
        <v>0</v>
      </c>
      <c r="E40">
        <f>IF(A40=0,0,+VLOOKUP($A40,'1а - drž,sek,drž.sl.i nam.'!$A$13:$BA$104,E$3,FALSE))</f>
        <v>0</v>
      </c>
      <c r="F40">
        <f>IF(A40=0,0,+VLOOKUP($A40,'1а - drž,sek,drž.sl.i nam.'!$A$13:$AY$104,F$3,FALSE))</f>
        <v>0</v>
      </c>
      <c r="G40">
        <f>IF(A40=0,0,+VLOOKUP($A40,'1а - drž,sek,drž.sl.i nam.'!$A$13:$AY$104,G$3,FALSE))</f>
        <v>0</v>
      </c>
      <c r="H40">
        <f>+VLOOKUP($A40,'1а - drž,sek,drž.sl.i nam.'!$A$13:$AY$104,H$3,FALSE)</f>
        <v>0</v>
      </c>
      <c r="I40">
        <f>+VLOOKUP($A40,'1а - drž,sek,drž.sl.i nam.'!$A$13:$AY$104,I$3,FALSE)</f>
        <v>0</v>
      </c>
      <c r="J40">
        <f>+VLOOKUP($A40,'1а - drž,sek,drž.sl.i nam.'!$A$13:$AY$104,J$3,FALSE)</f>
        <v>0</v>
      </c>
      <c r="K40">
        <f>+VLOOKUP($A40,'1а - drž,sek,drž.sl.i nam.'!$A$13:$AY$104,K$3,FALSE)</f>
        <v>0</v>
      </c>
      <c r="L40">
        <f>+VLOOKUP($A40,'1а - drž,sek,drž.sl.i nam.'!$A$13:$AY$104,L$3,FALSE)</f>
        <v>0</v>
      </c>
      <c r="M40">
        <f>+VLOOKUP($A40,'1а - drž,sek,drž.sl.i nam.'!$A$13:$AY$104,M$3,FALSE)</f>
        <v>0</v>
      </c>
      <c r="N40">
        <f>+VLOOKUP($A40,'1а - drž,sek,drž.sl.i nam.'!$A$13:$AY$104,N$3,FALSE)</f>
        <v>0</v>
      </c>
      <c r="O40">
        <f>+VLOOKUP($A40,'1а - drž,sek,drž.sl.i nam.'!$A$13:$AY$104,O$3,FALSE)</f>
        <v>0</v>
      </c>
      <c r="P40">
        <f>+VLOOKUP($A40,'1а - drž,sek,drž.sl.i nam.'!$A$13:$AY$104,P$3,FALSE)</f>
        <v>0</v>
      </c>
      <c r="Q40">
        <f>+VLOOKUP($A40,'1а - drž,sek,drž.sl.i nam.'!$A$13:$AY$104,Q$3,FALSE)</f>
        <v>0</v>
      </c>
      <c r="R40">
        <f>+VLOOKUP($A40,'1а - drž,sek,drž.sl.i nam.'!$A$13:$AY$104,R$3,FALSE)</f>
        <v>0</v>
      </c>
      <c r="S40">
        <f>+VLOOKUP($A40,'1а - drž,sek,drž.sl.i nam.'!$A$13:$AY$104,S$3,FALSE)</f>
        <v>0</v>
      </c>
      <c r="T40" s="47">
        <f>+VLOOKUP($A40,'1а - drž,sek,drž.sl.i nam.'!$A$13:$AY$104,T$3,FALSE)</f>
        <v>0</v>
      </c>
      <c r="U40" s="47">
        <f>+VLOOKUP($A40,'1а - drž,sek,drž.sl.i nam.'!$A$13:AY$104,U$3,FALSE)</f>
        <v>0</v>
      </c>
      <c r="V40" s="47">
        <f>+VLOOKUP($A40,'1а - drž,sek,drž.sl.i nam.'!$A$13:AY$104,V$3,FALSE)</f>
        <v>0</v>
      </c>
      <c r="W40" s="47">
        <f>+VLOOKUP($A40,'1а - drž,sek,drž.sl.i nam.'!$A$13:AY$104,W$3,FALSE)</f>
        <v>0</v>
      </c>
      <c r="X40" s="47">
        <f>+VLOOKUP($A40,'1а - drž,sek,drž.sl.i nam.'!$A$13:AY$104,X$3,FALSE)</f>
        <v>0</v>
      </c>
      <c r="Y40" s="47">
        <f>+VLOOKUP($A40,'1а - drž,sek,drž.sl.i nam.'!$A$13:AY$104,Y$3,FALSE)</f>
        <v>0</v>
      </c>
      <c r="Z40" s="47">
        <f>+VLOOKUP($A40,'1а - drž,sek,drž.sl.i nam.'!$A$13:AY$104,Z$3,FALSE)</f>
        <v>0</v>
      </c>
      <c r="AA40" s="47">
        <f>+VLOOKUP($A40,'1а - drž,sek,drž.sl.i nam.'!$A$13:AY$104,AA$3,FALSE)</f>
        <v>0</v>
      </c>
      <c r="AB40" s="47">
        <f>+VLOOKUP($A40,'1а - drž,sek,drž.sl.i nam.'!$A$13:AY$104,AB$3,FALSE)</f>
        <v>0</v>
      </c>
      <c r="AC40" s="47">
        <f>+VLOOKUP($A40,'1а - drž,sek,drž.sl.i nam.'!$A$13:AY$104,AC$3,FALSE)</f>
        <v>0</v>
      </c>
      <c r="AD40" s="47">
        <f>+VLOOKUP($A40,'1а - drž,sek,drž.sl.i nam.'!$A$13:AY$104,AD$3,FALSE)</f>
        <v>0</v>
      </c>
      <c r="AE40" s="47">
        <f>+VLOOKUP($A40,'1а - drž,sek,drž.sl.i nam.'!$A$13:AY$104,AE$3,FALSE)</f>
        <v>0</v>
      </c>
      <c r="AF40" s="47">
        <f>+VLOOKUP($A40,'1а - drž,sek,drž.sl.i nam.'!$A$13:AY$104,AF$3,FALSE)</f>
        <v>0</v>
      </c>
      <c r="AG40" s="47">
        <f>+VLOOKUP($A40,'1а - drž,sek,drž.sl.i nam.'!$A$13:AY$104,AG$3,FALSE)</f>
        <v>0</v>
      </c>
      <c r="AH40" s="47">
        <f>+VLOOKUP($A40,'1а - drž,sek,drž.sl.i nam.'!$A$13:AY$104,AH$3,FALSE)</f>
        <v>0</v>
      </c>
      <c r="AI40" s="47">
        <f>+VLOOKUP($A40,'1а - drž,sek,drž.sl.i nam.'!$A$13:AY$104,AI$3,FALSE)</f>
        <v>0</v>
      </c>
      <c r="AJ40" s="47">
        <f>IF(B40=0,0,+VLOOKUP($A40,'1а - drž,sek,drž.sl.i nam.'!$A$13:AY$104,AJ$3,FALSE))</f>
        <v>0</v>
      </c>
      <c r="AK40" s="47">
        <f>+IFERROR(AI40+(AI40*'1а - drž,sek,drž.sl.i nam.'!D40)/100,"")</f>
        <v>0</v>
      </c>
      <c r="AL40" s="47">
        <f>+IFERROR(AJ40+(AJ40*'1а - drž,sek,drž.sl.i nam.'!D40)/100,"")</f>
        <v>0</v>
      </c>
    </row>
    <row r="41" spans="1:38" x14ac:dyDescent="0.2">
      <c r="A41">
        <f>+IF(MAX(A$5:A40)+1&lt;=A$1,A40+1,0)</f>
        <v>0</v>
      </c>
      <c r="B41" s="276">
        <f t="shared" si="3"/>
        <v>0</v>
      </c>
      <c r="C41">
        <f t="shared" si="4"/>
        <v>0</v>
      </c>
      <c r="D41" s="276">
        <f t="shared" si="5"/>
        <v>0</v>
      </c>
      <c r="E41">
        <f>IF(A41=0,0,+VLOOKUP($A41,'1а - drž,sek,drž.sl.i nam.'!$A$13:$BA$104,E$3,FALSE))</f>
        <v>0</v>
      </c>
      <c r="F41">
        <f>IF(A41=0,0,+VLOOKUP($A41,'1а - drž,sek,drž.sl.i nam.'!$A$13:$AY$104,F$3,FALSE))</f>
        <v>0</v>
      </c>
      <c r="G41">
        <f>IF(A41=0,0,+VLOOKUP($A41,'1а - drž,sek,drž.sl.i nam.'!$A$13:$AY$104,G$3,FALSE))</f>
        <v>0</v>
      </c>
      <c r="H41">
        <f>+VLOOKUP($A41,'1а - drž,sek,drž.sl.i nam.'!$A$13:$AY$104,H$3,FALSE)</f>
        <v>0</v>
      </c>
      <c r="I41">
        <f>+VLOOKUP($A41,'1а - drž,sek,drž.sl.i nam.'!$A$13:$AY$104,I$3,FALSE)</f>
        <v>0</v>
      </c>
      <c r="J41">
        <f>+VLOOKUP($A41,'1а - drž,sek,drž.sl.i nam.'!$A$13:$AY$104,J$3,FALSE)</f>
        <v>0</v>
      </c>
      <c r="K41">
        <f>+VLOOKUP($A41,'1а - drž,sek,drž.sl.i nam.'!$A$13:$AY$104,K$3,FALSE)</f>
        <v>0</v>
      </c>
      <c r="L41">
        <f>+VLOOKUP($A41,'1а - drž,sek,drž.sl.i nam.'!$A$13:$AY$104,L$3,FALSE)</f>
        <v>0</v>
      </c>
      <c r="M41">
        <f>+VLOOKUP($A41,'1а - drž,sek,drž.sl.i nam.'!$A$13:$AY$104,M$3,FALSE)</f>
        <v>0</v>
      </c>
      <c r="N41">
        <f>+VLOOKUP($A41,'1а - drž,sek,drž.sl.i nam.'!$A$13:$AY$104,N$3,FALSE)</f>
        <v>0</v>
      </c>
      <c r="O41">
        <f>+VLOOKUP($A41,'1а - drž,sek,drž.sl.i nam.'!$A$13:$AY$104,O$3,FALSE)</f>
        <v>0</v>
      </c>
      <c r="P41">
        <f>+VLOOKUP($A41,'1а - drž,sek,drž.sl.i nam.'!$A$13:$AY$104,P$3,FALSE)</f>
        <v>0</v>
      </c>
      <c r="Q41">
        <f>+VLOOKUP($A41,'1а - drž,sek,drž.sl.i nam.'!$A$13:$AY$104,Q$3,FALSE)</f>
        <v>0</v>
      </c>
      <c r="R41">
        <f>+VLOOKUP($A41,'1а - drž,sek,drž.sl.i nam.'!$A$13:$AY$104,R$3,FALSE)</f>
        <v>0</v>
      </c>
      <c r="S41">
        <f>+VLOOKUP($A41,'1а - drž,sek,drž.sl.i nam.'!$A$13:$AY$104,S$3,FALSE)</f>
        <v>0</v>
      </c>
      <c r="T41" s="47">
        <f>+VLOOKUP($A41,'1а - drž,sek,drž.sl.i nam.'!$A$13:$AY$104,T$3,FALSE)</f>
        <v>0</v>
      </c>
      <c r="U41" s="47">
        <f>+VLOOKUP($A41,'1а - drž,sek,drž.sl.i nam.'!$A$13:AY$104,U$3,FALSE)</f>
        <v>0</v>
      </c>
      <c r="V41" s="47">
        <f>+VLOOKUP($A41,'1а - drž,sek,drž.sl.i nam.'!$A$13:AY$104,V$3,FALSE)</f>
        <v>0</v>
      </c>
      <c r="W41" s="47">
        <f>+VLOOKUP($A41,'1а - drž,sek,drž.sl.i nam.'!$A$13:AY$104,W$3,FALSE)</f>
        <v>0</v>
      </c>
      <c r="X41" s="47">
        <f>+VLOOKUP($A41,'1а - drž,sek,drž.sl.i nam.'!$A$13:AY$104,X$3,FALSE)</f>
        <v>0</v>
      </c>
      <c r="Y41" s="47">
        <f>+VLOOKUP($A41,'1а - drž,sek,drž.sl.i nam.'!$A$13:AY$104,Y$3,FALSE)</f>
        <v>0</v>
      </c>
      <c r="Z41" s="47">
        <f>+VLOOKUP($A41,'1а - drž,sek,drž.sl.i nam.'!$A$13:AY$104,Z$3,FALSE)</f>
        <v>0</v>
      </c>
      <c r="AA41" s="47">
        <f>+VLOOKUP($A41,'1а - drž,sek,drž.sl.i nam.'!$A$13:AY$104,AA$3,FALSE)</f>
        <v>0</v>
      </c>
      <c r="AB41" s="47">
        <f>+VLOOKUP($A41,'1а - drž,sek,drž.sl.i nam.'!$A$13:AY$104,AB$3,FALSE)</f>
        <v>0</v>
      </c>
      <c r="AC41" s="47">
        <f>+VLOOKUP($A41,'1а - drž,sek,drž.sl.i nam.'!$A$13:AY$104,AC$3,FALSE)</f>
        <v>0</v>
      </c>
      <c r="AD41" s="47">
        <f>+VLOOKUP($A41,'1а - drž,sek,drž.sl.i nam.'!$A$13:AY$104,AD$3,FALSE)</f>
        <v>0</v>
      </c>
      <c r="AE41" s="47">
        <f>+VLOOKUP($A41,'1а - drž,sek,drž.sl.i nam.'!$A$13:AY$104,AE$3,FALSE)</f>
        <v>0</v>
      </c>
      <c r="AF41" s="47">
        <f>+VLOOKUP($A41,'1а - drž,sek,drž.sl.i nam.'!$A$13:AY$104,AF$3,FALSE)</f>
        <v>0</v>
      </c>
      <c r="AG41" s="47">
        <f>+VLOOKUP($A41,'1а - drž,sek,drž.sl.i nam.'!$A$13:AY$104,AG$3,FALSE)</f>
        <v>0</v>
      </c>
      <c r="AH41" s="47">
        <f>+VLOOKUP($A41,'1а - drž,sek,drž.sl.i nam.'!$A$13:AY$104,AH$3,FALSE)</f>
        <v>0</v>
      </c>
      <c r="AI41" s="47">
        <f>+VLOOKUP($A41,'1а - drž,sek,drž.sl.i nam.'!$A$13:AY$104,AI$3,FALSE)</f>
        <v>0</v>
      </c>
      <c r="AJ41" s="47">
        <f>IF(B41=0,0,+VLOOKUP($A41,'1а - drž,sek,drž.sl.i nam.'!$A$13:AY$104,AJ$3,FALSE))</f>
        <v>0</v>
      </c>
      <c r="AK41" s="47">
        <f>+IFERROR(AI41+(AI41*'1а - drž,sek,drž.sl.i nam.'!D41)/100,"")</f>
        <v>0</v>
      </c>
      <c r="AL41" s="47">
        <f>+IFERROR(AJ41+(AJ41*'1а - drž,sek,drž.sl.i nam.'!D41)/100,"")</f>
        <v>0</v>
      </c>
    </row>
    <row r="42" spans="1:38" x14ac:dyDescent="0.2">
      <c r="A42">
        <f>+IF(MAX(A$5:A41)+1&lt;=A$1,A41+1,0)</f>
        <v>0</v>
      </c>
      <c r="B42" s="276">
        <f t="shared" si="3"/>
        <v>0</v>
      </c>
      <c r="C42">
        <f t="shared" si="4"/>
        <v>0</v>
      </c>
      <c r="D42" s="276">
        <f t="shared" si="5"/>
        <v>0</v>
      </c>
      <c r="E42">
        <f>IF(A42=0,0,+VLOOKUP($A42,'1а - drž,sek,drž.sl.i nam.'!$A$13:$BA$104,E$3,FALSE))</f>
        <v>0</v>
      </c>
      <c r="F42">
        <f>IF(A42=0,0,+VLOOKUP($A42,'1а - drž,sek,drž.sl.i nam.'!$A$13:$AY$104,F$3,FALSE))</f>
        <v>0</v>
      </c>
      <c r="G42">
        <f>IF(A42=0,0,+VLOOKUP($A42,'1а - drž,sek,drž.sl.i nam.'!$A$13:$AY$104,G$3,FALSE))</f>
        <v>0</v>
      </c>
      <c r="H42">
        <f>+VLOOKUP($A42,'1а - drž,sek,drž.sl.i nam.'!$A$13:$AY$104,H$3,FALSE)</f>
        <v>0</v>
      </c>
      <c r="I42">
        <f>+VLOOKUP($A42,'1а - drž,sek,drž.sl.i nam.'!$A$13:$AY$104,I$3,FALSE)</f>
        <v>0</v>
      </c>
      <c r="J42">
        <f>+VLOOKUP($A42,'1а - drž,sek,drž.sl.i nam.'!$A$13:$AY$104,J$3,FALSE)</f>
        <v>0</v>
      </c>
      <c r="K42">
        <f>+VLOOKUP($A42,'1а - drž,sek,drž.sl.i nam.'!$A$13:$AY$104,K$3,FALSE)</f>
        <v>0</v>
      </c>
      <c r="L42">
        <f>+VLOOKUP($A42,'1а - drž,sek,drž.sl.i nam.'!$A$13:$AY$104,L$3,FALSE)</f>
        <v>0</v>
      </c>
      <c r="M42">
        <f>+VLOOKUP($A42,'1а - drž,sek,drž.sl.i nam.'!$A$13:$AY$104,M$3,FALSE)</f>
        <v>0</v>
      </c>
      <c r="N42">
        <f>+VLOOKUP($A42,'1а - drž,sek,drž.sl.i nam.'!$A$13:$AY$104,N$3,FALSE)</f>
        <v>0</v>
      </c>
      <c r="O42">
        <f>+VLOOKUP($A42,'1а - drž,sek,drž.sl.i nam.'!$A$13:$AY$104,O$3,FALSE)</f>
        <v>0</v>
      </c>
      <c r="P42">
        <f>+VLOOKUP($A42,'1а - drž,sek,drž.sl.i nam.'!$A$13:$AY$104,P$3,FALSE)</f>
        <v>0</v>
      </c>
      <c r="Q42">
        <f>+VLOOKUP($A42,'1а - drž,sek,drž.sl.i nam.'!$A$13:$AY$104,Q$3,FALSE)</f>
        <v>0</v>
      </c>
      <c r="R42">
        <f>+VLOOKUP($A42,'1а - drž,sek,drž.sl.i nam.'!$A$13:$AY$104,R$3,FALSE)</f>
        <v>0</v>
      </c>
      <c r="S42">
        <f>+VLOOKUP($A42,'1а - drž,sek,drž.sl.i nam.'!$A$13:$AY$104,S$3,FALSE)</f>
        <v>0</v>
      </c>
      <c r="T42" s="47">
        <f>+VLOOKUP($A42,'1а - drž,sek,drž.sl.i nam.'!$A$13:$AY$104,T$3,FALSE)</f>
        <v>0</v>
      </c>
      <c r="U42" s="47">
        <f>+VLOOKUP($A42,'1а - drž,sek,drž.sl.i nam.'!$A$13:AY$104,U$3,FALSE)</f>
        <v>0</v>
      </c>
      <c r="V42" s="47">
        <f>+VLOOKUP($A42,'1а - drž,sek,drž.sl.i nam.'!$A$13:AY$104,V$3,FALSE)</f>
        <v>0</v>
      </c>
      <c r="W42" s="47">
        <f>+VLOOKUP($A42,'1а - drž,sek,drž.sl.i nam.'!$A$13:AY$104,W$3,FALSE)</f>
        <v>0</v>
      </c>
      <c r="X42" s="47">
        <f>+VLOOKUP($A42,'1а - drž,sek,drž.sl.i nam.'!$A$13:AY$104,X$3,FALSE)</f>
        <v>0</v>
      </c>
      <c r="Y42" s="47">
        <f>+VLOOKUP($A42,'1а - drž,sek,drž.sl.i nam.'!$A$13:AY$104,Y$3,FALSE)</f>
        <v>0</v>
      </c>
      <c r="Z42" s="47">
        <f>+VLOOKUP($A42,'1а - drž,sek,drž.sl.i nam.'!$A$13:AY$104,Z$3,FALSE)</f>
        <v>0</v>
      </c>
      <c r="AA42" s="47">
        <f>+VLOOKUP($A42,'1а - drž,sek,drž.sl.i nam.'!$A$13:AY$104,AA$3,FALSE)</f>
        <v>0</v>
      </c>
      <c r="AB42" s="47">
        <f>+VLOOKUP($A42,'1а - drž,sek,drž.sl.i nam.'!$A$13:AY$104,AB$3,FALSE)</f>
        <v>0</v>
      </c>
      <c r="AC42" s="47">
        <f>+VLOOKUP($A42,'1а - drž,sek,drž.sl.i nam.'!$A$13:AY$104,AC$3,FALSE)</f>
        <v>0</v>
      </c>
      <c r="AD42" s="47">
        <f>+VLOOKUP($A42,'1а - drž,sek,drž.sl.i nam.'!$A$13:AY$104,AD$3,FALSE)</f>
        <v>0</v>
      </c>
      <c r="AE42" s="47">
        <f>+VLOOKUP($A42,'1а - drž,sek,drž.sl.i nam.'!$A$13:AY$104,AE$3,FALSE)</f>
        <v>0</v>
      </c>
      <c r="AF42" s="47">
        <f>+VLOOKUP($A42,'1а - drž,sek,drž.sl.i nam.'!$A$13:AY$104,AF$3,FALSE)</f>
        <v>0</v>
      </c>
      <c r="AG42" s="47">
        <f>+VLOOKUP($A42,'1а - drž,sek,drž.sl.i nam.'!$A$13:AY$104,AG$3,FALSE)</f>
        <v>0</v>
      </c>
      <c r="AH42" s="47">
        <f>+VLOOKUP($A42,'1а - drž,sek,drž.sl.i nam.'!$A$13:AY$104,AH$3,FALSE)</f>
        <v>0</v>
      </c>
      <c r="AI42" s="47">
        <f>+VLOOKUP($A42,'1а - drž,sek,drž.sl.i nam.'!$A$13:AY$104,AI$3,FALSE)</f>
        <v>0</v>
      </c>
      <c r="AJ42" s="47">
        <f>IF(B42=0,0,+VLOOKUP($A42,'1а - drž,sek,drž.sl.i nam.'!$A$13:AY$104,AJ$3,FALSE))</f>
        <v>0</v>
      </c>
      <c r="AK42" s="47">
        <f>+IFERROR(AI42+(AI42*'1а - drž,sek,drž.sl.i nam.'!D42)/100,"")</f>
        <v>0</v>
      </c>
      <c r="AL42" s="47">
        <f>+IFERROR(AJ42+(AJ42*'1а - drž,sek,drž.sl.i nam.'!D42)/100,"")</f>
        <v>0</v>
      </c>
    </row>
    <row r="43" spans="1:38" x14ac:dyDescent="0.2">
      <c r="A43">
        <f>+IF(MAX(A$5:A42)+1&lt;=A$1,A42+1,0)</f>
        <v>0</v>
      </c>
      <c r="B43" s="276">
        <f t="shared" si="3"/>
        <v>0</v>
      </c>
      <c r="C43">
        <f t="shared" si="4"/>
        <v>0</v>
      </c>
      <c r="D43" s="276">
        <f t="shared" si="5"/>
        <v>0</v>
      </c>
      <c r="E43">
        <f>IF(A43=0,0,+VLOOKUP($A43,'1а - drž,sek,drž.sl.i nam.'!$A$13:$BA$104,E$3,FALSE))</f>
        <v>0</v>
      </c>
      <c r="F43">
        <f>IF(A43=0,0,+VLOOKUP($A43,'1а - drž,sek,drž.sl.i nam.'!$A$13:$AY$104,F$3,FALSE))</f>
        <v>0</v>
      </c>
      <c r="G43">
        <f>IF(A43=0,0,+VLOOKUP($A43,'1а - drž,sek,drž.sl.i nam.'!$A$13:$AY$104,G$3,FALSE))</f>
        <v>0</v>
      </c>
      <c r="H43">
        <f>+VLOOKUP($A43,'1а - drž,sek,drž.sl.i nam.'!$A$13:$AY$104,H$3,FALSE)</f>
        <v>0</v>
      </c>
      <c r="I43">
        <f>+VLOOKUP($A43,'1а - drž,sek,drž.sl.i nam.'!$A$13:$AY$104,I$3,FALSE)</f>
        <v>0</v>
      </c>
      <c r="J43">
        <f>+VLOOKUP($A43,'1а - drž,sek,drž.sl.i nam.'!$A$13:$AY$104,J$3,FALSE)</f>
        <v>0</v>
      </c>
      <c r="K43">
        <f>+VLOOKUP($A43,'1а - drž,sek,drž.sl.i nam.'!$A$13:$AY$104,K$3,FALSE)</f>
        <v>0</v>
      </c>
      <c r="L43">
        <f>+VLOOKUP($A43,'1а - drž,sek,drž.sl.i nam.'!$A$13:$AY$104,L$3,FALSE)</f>
        <v>0</v>
      </c>
      <c r="M43">
        <f>+VLOOKUP($A43,'1а - drž,sek,drž.sl.i nam.'!$A$13:$AY$104,M$3,FALSE)</f>
        <v>0</v>
      </c>
      <c r="N43">
        <f>+VLOOKUP($A43,'1а - drž,sek,drž.sl.i nam.'!$A$13:$AY$104,N$3,FALSE)</f>
        <v>0</v>
      </c>
      <c r="O43">
        <f>+VLOOKUP($A43,'1а - drž,sek,drž.sl.i nam.'!$A$13:$AY$104,O$3,FALSE)</f>
        <v>0</v>
      </c>
      <c r="P43">
        <f>+VLOOKUP($A43,'1а - drž,sek,drž.sl.i nam.'!$A$13:$AY$104,P$3,FALSE)</f>
        <v>0</v>
      </c>
      <c r="Q43">
        <f>+VLOOKUP($A43,'1а - drž,sek,drž.sl.i nam.'!$A$13:$AY$104,Q$3,FALSE)</f>
        <v>0</v>
      </c>
      <c r="R43">
        <f>+VLOOKUP($A43,'1а - drž,sek,drž.sl.i nam.'!$A$13:$AY$104,R$3,FALSE)</f>
        <v>0</v>
      </c>
      <c r="S43">
        <f>+VLOOKUP($A43,'1а - drž,sek,drž.sl.i nam.'!$A$13:$AY$104,S$3,FALSE)</f>
        <v>0</v>
      </c>
      <c r="T43" s="47">
        <f>+VLOOKUP($A43,'1а - drž,sek,drž.sl.i nam.'!$A$13:$AY$104,T$3,FALSE)</f>
        <v>0</v>
      </c>
      <c r="U43" s="47">
        <f>+VLOOKUP($A43,'1а - drž,sek,drž.sl.i nam.'!$A$13:AY$104,U$3,FALSE)</f>
        <v>0</v>
      </c>
      <c r="V43" s="47">
        <f>+VLOOKUP($A43,'1а - drž,sek,drž.sl.i nam.'!$A$13:AY$104,V$3,FALSE)</f>
        <v>0</v>
      </c>
      <c r="W43" s="47">
        <f>+VLOOKUP($A43,'1а - drž,sek,drž.sl.i nam.'!$A$13:AY$104,W$3,FALSE)</f>
        <v>0</v>
      </c>
      <c r="X43" s="47">
        <f>+VLOOKUP($A43,'1а - drž,sek,drž.sl.i nam.'!$A$13:AY$104,X$3,FALSE)</f>
        <v>0</v>
      </c>
      <c r="Y43" s="47">
        <f>+VLOOKUP($A43,'1а - drž,sek,drž.sl.i nam.'!$A$13:AY$104,Y$3,FALSE)</f>
        <v>0</v>
      </c>
      <c r="Z43" s="47">
        <f>+VLOOKUP($A43,'1а - drž,sek,drž.sl.i nam.'!$A$13:AY$104,Z$3,FALSE)</f>
        <v>0</v>
      </c>
      <c r="AA43" s="47">
        <f>+VLOOKUP($A43,'1а - drž,sek,drž.sl.i nam.'!$A$13:AY$104,AA$3,FALSE)</f>
        <v>0</v>
      </c>
      <c r="AB43" s="47">
        <f>+VLOOKUP($A43,'1а - drž,sek,drž.sl.i nam.'!$A$13:AY$104,AB$3,FALSE)</f>
        <v>0</v>
      </c>
      <c r="AC43" s="47">
        <f>+VLOOKUP($A43,'1а - drž,sek,drž.sl.i nam.'!$A$13:AY$104,AC$3,FALSE)</f>
        <v>0</v>
      </c>
      <c r="AD43" s="47">
        <f>+VLOOKUP($A43,'1а - drž,sek,drž.sl.i nam.'!$A$13:AY$104,AD$3,FALSE)</f>
        <v>0</v>
      </c>
      <c r="AE43" s="47">
        <f>+VLOOKUP($A43,'1а - drž,sek,drž.sl.i nam.'!$A$13:AY$104,AE$3,FALSE)</f>
        <v>0</v>
      </c>
      <c r="AF43" s="47">
        <f>+VLOOKUP($A43,'1а - drž,sek,drž.sl.i nam.'!$A$13:AY$104,AF$3,FALSE)</f>
        <v>0</v>
      </c>
      <c r="AG43" s="47">
        <f>+VLOOKUP($A43,'1а - drž,sek,drž.sl.i nam.'!$A$13:AY$104,AG$3,FALSE)</f>
        <v>0</v>
      </c>
      <c r="AH43" s="47">
        <f>+VLOOKUP($A43,'1а - drž,sek,drž.sl.i nam.'!$A$13:AY$104,AH$3,FALSE)</f>
        <v>0</v>
      </c>
      <c r="AI43" s="47">
        <f>+VLOOKUP($A43,'1а - drž,sek,drž.sl.i nam.'!$A$13:AY$104,AI$3,FALSE)</f>
        <v>0</v>
      </c>
      <c r="AJ43" s="47">
        <f>IF(B43=0,0,+VLOOKUP($A43,'1а - drž,sek,drž.sl.i nam.'!$A$13:AY$104,AJ$3,FALSE))</f>
        <v>0</v>
      </c>
      <c r="AK43" s="47">
        <f>+IFERROR(AI43+(AI43*'1а - drž,sek,drž.sl.i nam.'!D43)/100,"")</f>
        <v>0</v>
      </c>
      <c r="AL43" s="47">
        <f>+IFERROR(AJ43+(AJ43*'1а - drž,sek,drž.sl.i nam.'!D43)/100,"")</f>
        <v>0</v>
      </c>
    </row>
    <row r="44" spans="1:38" x14ac:dyDescent="0.2">
      <c r="A44">
        <f>+IF(MAX(A$5:A43)+1&lt;=A$1,A43+1,0)</f>
        <v>0</v>
      </c>
      <c r="B44" s="276">
        <f t="shared" si="3"/>
        <v>0</v>
      </c>
      <c r="C44">
        <f t="shared" si="4"/>
        <v>0</v>
      </c>
      <c r="D44" s="276">
        <f t="shared" si="5"/>
        <v>0</v>
      </c>
      <c r="E44">
        <f>IF(A44=0,0,+VLOOKUP($A44,'1а - drž,sek,drž.sl.i nam.'!$A$13:$BA$104,E$3,FALSE))</f>
        <v>0</v>
      </c>
      <c r="F44">
        <f>IF(A44=0,0,+VLOOKUP($A44,'1а - drž,sek,drž.sl.i nam.'!$A$13:$AY$104,F$3,FALSE))</f>
        <v>0</v>
      </c>
      <c r="G44">
        <f>IF(A44=0,0,+VLOOKUP($A44,'1а - drž,sek,drž.sl.i nam.'!$A$13:$AY$104,G$3,FALSE))</f>
        <v>0</v>
      </c>
      <c r="H44">
        <f>+VLOOKUP($A44,'1а - drž,sek,drž.sl.i nam.'!$A$13:$AY$104,H$3,FALSE)</f>
        <v>0</v>
      </c>
      <c r="I44">
        <f>+VLOOKUP($A44,'1а - drž,sek,drž.sl.i nam.'!$A$13:$AY$104,I$3,FALSE)</f>
        <v>0</v>
      </c>
      <c r="J44">
        <f>+VLOOKUP($A44,'1а - drž,sek,drž.sl.i nam.'!$A$13:$AY$104,J$3,FALSE)</f>
        <v>0</v>
      </c>
      <c r="K44">
        <f>+VLOOKUP($A44,'1а - drž,sek,drž.sl.i nam.'!$A$13:$AY$104,K$3,FALSE)</f>
        <v>0</v>
      </c>
      <c r="L44">
        <f>+VLOOKUP($A44,'1а - drž,sek,drž.sl.i nam.'!$A$13:$AY$104,L$3,FALSE)</f>
        <v>0</v>
      </c>
      <c r="M44">
        <f>+VLOOKUP($A44,'1а - drž,sek,drž.sl.i nam.'!$A$13:$AY$104,M$3,FALSE)</f>
        <v>0</v>
      </c>
      <c r="N44">
        <f>+VLOOKUP($A44,'1а - drž,sek,drž.sl.i nam.'!$A$13:$AY$104,N$3,FALSE)</f>
        <v>0</v>
      </c>
      <c r="O44">
        <f>+VLOOKUP($A44,'1а - drž,sek,drž.sl.i nam.'!$A$13:$AY$104,O$3,FALSE)</f>
        <v>0</v>
      </c>
      <c r="P44">
        <f>+VLOOKUP($A44,'1а - drž,sek,drž.sl.i nam.'!$A$13:$AY$104,P$3,FALSE)</f>
        <v>0</v>
      </c>
      <c r="Q44">
        <f>+VLOOKUP($A44,'1а - drž,sek,drž.sl.i nam.'!$A$13:$AY$104,Q$3,FALSE)</f>
        <v>0</v>
      </c>
      <c r="R44">
        <f>+VLOOKUP($A44,'1а - drž,sek,drž.sl.i nam.'!$A$13:$AY$104,R$3,FALSE)</f>
        <v>0</v>
      </c>
      <c r="S44">
        <f>+VLOOKUP($A44,'1а - drž,sek,drž.sl.i nam.'!$A$13:$AY$104,S$3,FALSE)</f>
        <v>0</v>
      </c>
      <c r="T44" s="47">
        <f>+VLOOKUP($A44,'1а - drž,sek,drž.sl.i nam.'!$A$13:$AY$104,T$3,FALSE)</f>
        <v>0</v>
      </c>
      <c r="U44" s="47">
        <f>+VLOOKUP($A44,'1а - drž,sek,drž.sl.i nam.'!$A$13:AY$104,U$3,FALSE)</f>
        <v>0</v>
      </c>
      <c r="V44" s="47">
        <f>+VLOOKUP($A44,'1а - drž,sek,drž.sl.i nam.'!$A$13:AY$104,V$3,FALSE)</f>
        <v>0</v>
      </c>
      <c r="W44" s="47">
        <f>+VLOOKUP($A44,'1а - drž,sek,drž.sl.i nam.'!$A$13:AY$104,W$3,FALSE)</f>
        <v>0</v>
      </c>
      <c r="X44" s="47">
        <f>+VLOOKUP($A44,'1а - drž,sek,drž.sl.i nam.'!$A$13:AY$104,X$3,FALSE)</f>
        <v>0</v>
      </c>
      <c r="Y44" s="47">
        <f>+VLOOKUP($A44,'1а - drž,sek,drž.sl.i nam.'!$A$13:AY$104,Y$3,FALSE)</f>
        <v>0</v>
      </c>
      <c r="Z44" s="47">
        <f>+VLOOKUP($A44,'1а - drž,sek,drž.sl.i nam.'!$A$13:AY$104,Z$3,FALSE)</f>
        <v>0</v>
      </c>
      <c r="AA44" s="47">
        <f>+VLOOKUP($A44,'1а - drž,sek,drž.sl.i nam.'!$A$13:AY$104,AA$3,FALSE)</f>
        <v>0</v>
      </c>
      <c r="AB44" s="47">
        <f>+VLOOKUP($A44,'1а - drž,sek,drž.sl.i nam.'!$A$13:AY$104,AB$3,FALSE)</f>
        <v>0</v>
      </c>
      <c r="AC44" s="47">
        <f>+VLOOKUP($A44,'1а - drž,sek,drž.sl.i nam.'!$A$13:AY$104,AC$3,FALSE)</f>
        <v>0</v>
      </c>
      <c r="AD44" s="47">
        <f>+VLOOKUP($A44,'1а - drž,sek,drž.sl.i nam.'!$A$13:AY$104,AD$3,FALSE)</f>
        <v>0</v>
      </c>
      <c r="AE44" s="47">
        <f>+VLOOKUP($A44,'1а - drž,sek,drž.sl.i nam.'!$A$13:AY$104,AE$3,FALSE)</f>
        <v>0</v>
      </c>
      <c r="AF44" s="47">
        <f>+VLOOKUP($A44,'1а - drž,sek,drž.sl.i nam.'!$A$13:AY$104,AF$3,FALSE)</f>
        <v>0</v>
      </c>
      <c r="AG44" s="47">
        <f>+VLOOKUP($A44,'1а - drž,sek,drž.sl.i nam.'!$A$13:AY$104,AG$3,FALSE)</f>
        <v>0</v>
      </c>
      <c r="AH44" s="47">
        <f>+VLOOKUP($A44,'1а - drž,sek,drž.sl.i nam.'!$A$13:AY$104,AH$3,FALSE)</f>
        <v>0</v>
      </c>
      <c r="AI44" s="47">
        <f>+VLOOKUP($A44,'1а - drž,sek,drž.sl.i nam.'!$A$13:AY$104,AI$3,FALSE)</f>
        <v>0</v>
      </c>
      <c r="AJ44" s="47">
        <f>IF(B44=0,0,+VLOOKUP($A44,'1а - drž,sek,drž.sl.i nam.'!$A$13:AY$104,AJ$3,FALSE))</f>
        <v>0</v>
      </c>
      <c r="AK44" s="47">
        <f>+IFERROR(AI44+(AI44*'1а - drž,sek,drž.sl.i nam.'!D44)/100,"")</f>
        <v>0</v>
      </c>
      <c r="AL44" s="47">
        <f>+IFERROR(AJ44+(AJ44*'1а - drž,sek,drž.sl.i nam.'!D44)/100,"")</f>
        <v>0</v>
      </c>
    </row>
    <row r="45" spans="1:38" x14ac:dyDescent="0.2">
      <c r="A45">
        <f>+IF(MAX(A$5:A44)+1&lt;=A$1,A44+1,0)</f>
        <v>0</v>
      </c>
      <c r="B45" s="276">
        <f t="shared" si="3"/>
        <v>0</v>
      </c>
      <c r="C45">
        <f t="shared" si="4"/>
        <v>0</v>
      </c>
      <c r="D45" s="276">
        <f t="shared" si="5"/>
        <v>0</v>
      </c>
      <c r="E45">
        <f>IF(A45=0,0,+VLOOKUP($A45,'1а - drž,sek,drž.sl.i nam.'!$A$13:$BA$104,E$3,FALSE))</f>
        <v>0</v>
      </c>
      <c r="F45">
        <f>IF(A45=0,0,+VLOOKUP($A45,'1а - drž,sek,drž.sl.i nam.'!$A$13:$AY$104,F$3,FALSE))</f>
        <v>0</v>
      </c>
      <c r="G45">
        <f>IF(A45=0,0,+VLOOKUP($A45,'1а - drž,sek,drž.sl.i nam.'!$A$13:$AY$104,G$3,FALSE))</f>
        <v>0</v>
      </c>
      <c r="H45">
        <f>+VLOOKUP($A45,'1а - drž,sek,drž.sl.i nam.'!$A$13:$AY$104,H$3,FALSE)</f>
        <v>0</v>
      </c>
      <c r="I45">
        <f>+VLOOKUP($A45,'1а - drž,sek,drž.sl.i nam.'!$A$13:$AY$104,I$3,FALSE)</f>
        <v>0</v>
      </c>
      <c r="J45">
        <f>+VLOOKUP($A45,'1а - drž,sek,drž.sl.i nam.'!$A$13:$AY$104,J$3,FALSE)</f>
        <v>0</v>
      </c>
      <c r="K45">
        <f>+VLOOKUP($A45,'1а - drž,sek,drž.sl.i nam.'!$A$13:$AY$104,K$3,FALSE)</f>
        <v>0</v>
      </c>
      <c r="L45">
        <f>+VLOOKUP($A45,'1а - drž,sek,drž.sl.i nam.'!$A$13:$AY$104,L$3,FALSE)</f>
        <v>0</v>
      </c>
      <c r="M45">
        <f>+VLOOKUP($A45,'1а - drž,sek,drž.sl.i nam.'!$A$13:$AY$104,M$3,FALSE)</f>
        <v>0</v>
      </c>
      <c r="N45">
        <f>+VLOOKUP($A45,'1а - drž,sek,drž.sl.i nam.'!$A$13:$AY$104,N$3,FALSE)</f>
        <v>0</v>
      </c>
      <c r="O45">
        <f>+VLOOKUP($A45,'1а - drž,sek,drž.sl.i nam.'!$A$13:$AY$104,O$3,FALSE)</f>
        <v>0</v>
      </c>
      <c r="P45">
        <f>+VLOOKUP($A45,'1а - drž,sek,drž.sl.i nam.'!$A$13:$AY$104,P$3,FALSE)</f>
        <v>0</v>
      </c>
      <c r="Q45">
        <f>+VLOOKUP($A45,'1а - drž,sek,drž.sl.i nam.'!$A$13:$AY$104,Q$3,FALSE)</f>
        <v>0</v>
      </c>
      <c r="R45">
        <f>+VLOOKUP($A45,'1а - drž,sek,drž.sl.i nam.'!$A$13:$AY$104,R$3,FALSE)</f>
        <v>0</v>
      </c>
      <c r="S45">
        <f>+VLOOKUP($A45,'1а - drž,sek,drž.sl.i nam.'!$A$13:$AY$104,S$3,FALSE)</f>
        <v>0</v>
      </c>
      <c r="T45" s="47">
        <f>+VLOOKUP($A45,'1а - drž,sek,drž.sl.i nam.'!$A$13:$AY$104,T$3,FALSE)</f>
        <v>0</v>
      </c>
      <c r="U45" s="47">
        <f>+VLOOKUP($A45,'1а - drž,sek,drž.sl.i nam.'!$A$13:AY$104,U$3,FALSE)</f>
        <v>0</v>
      </c>
      <c r="V45" s="47">
        <f>+VLOOKUP($A45,'1а - drž,sek,drž.sl.i nam.'!$A$13:AY$104,V$3,FALSE)</f>
        <v>0</v>
      </c>
      <c r="W45" s="47">
        <f>+VLOOKUP($A45,'1а - drž,sek,drž.sl.i nam.'!$A$13:AY$104,W$3,FALSE)</f>
        <v>0</v>
      </c>
      <c r="X45" s="47">
        <f>+VLOOKUP($A45,'1а - drž,sek,drž.sl.i nam.'!$A$13:AY$104,X$3,FALSE)</f>
        <v>0</v>
      </c>
      <c r="Y45" s="47">
        <f>+VLOOKUP($A45,'1а - drž,sek,drž.sl.i nam.'!$A$13:AY$104,Y$3,FALSE)</f>
        <v>0</v>
      </c>
      <c r="Z45" s="47">
        <f>+VLOOKUP($A45,'1а - drž,sek,drž.sl.i nam.'!$A$13:AY$104,Z$3,FALSE)</f>
        <v>0</v>
      </c>
      <c r="AA45" s="47">
        <f>+VLOOKUP($A45,'1а - drž,sek,drž.sl.i nam.'!$A$13:AY$104,AA$3,FALSE)</f>
        <v>0</v>
      </c>
      <c r="AB45" s="47">
        <f>+VLOOKUP($A45,'1а - drž,sek,drž.sl.i nam.'!$A$13:AY$104,AB$3,FALSE)</f>
        <v>0</v>
      </c>
      <c r="AC45" s="47">
        <f>+VLOOKUP($A45,'1а - drž,sek,drž.sl.i nam.'!$A$13:AY$104,AC$3,FALSE)</f>
        <v>0</v>
      </c>
      <c r="AD45" s="47">
        <f>+VLOOKUP($A45,'1а - drž,sek,drž.sl.i nam.'!$A$13:AY$104,AD$3,FALSE)</f>
        <v>0</v>
      </c>
      <c r="AE45" s="47">
        <f>+VLOOKUP($A45,'1а - drž,sek,drž.sl.i nam.'!$A$13:AY$104,AE$3,FALSE)</f>
        <v>0</v>
      </c>
      <c r="AF45" s="47">
        <f>+VLOOKUP($A45,'1а - drž,sek,drž.sl.i nam.'!$A$13:AY$104,AF$3,FALSE)</f>
        <v>0</v>
      </c>
      <c r="AG45" s="47">
        <f>+VLOOKUP($A45,'1а - drž,sek,drž.sl.i nam.'!$A$13:AY$104,AG$3,FALSE)</f>
        <v>0</v>
      </c>
      <c r="AH45" s="47">
        <f>+VLOOKUP($A45,'1а - drž,sek,drž.sl.i nam.'!$A$13:AY$104,AH$3,FALSE)</f>
        <v>0</v>
      </c>
      <c r="AI45" s="47">
        <f>+VLOOKUP($A45,'1а - drž,sek,drž.sl.i nam.'!$A$13:AY$104,AI$3,FALSE)</f>
        <v>0</v>
      </c>
      <c r="AJ45" s="47">
        <f>IF(B45=0,0,+VLOOKUP($A45,'1а - drž,sek,drž.sl.i nam.'!$A$13:AY$104,AJ$3,FALSE))</f>
        <v>0</v>
      </c>
      <c r="AK45" s="47">
        <f>+IFERROR(AI45+(AI45*'1а - drž,sek,drž.sl.i nam.'!D45)/100,"")</f>
        <v>0</v>
      </c>
      <c r="AL45" s="47">
        <f>+IFERROR(AJ45+(AJ45*'1а - drž,sek,drž.sl.i nam.'!D45)/100,"")</f>
        <v>0</v>
      </c>
    </row>
    <row r="46" spans="1:38" x14ac:dyDescent="0.2">
      <c r="A46">
        <f>+IF(MAX(A$5:A45)+1&lt;=A$1,A45+1,0)</f>
        <v>0</v>
      </c>
      <c r="B46" s="276">
        <f t="shared" si="3"/>
        <v>0</v>
      </c>
      <c r="C46">
        <f t="shared" si="4"/>
        <v>0</v>
      </c>
      <c r="D46" s="276">
        <f t="shared" si="5"/>
        <v>0</v>
      </c>
      <c r="E46">
        <f>IF(A46=0,0,+VLOOKUP($A46,'1а - drž,sek,drž.sl.i nam.'!$A$13:$BA$104,E$3,FALSE))</f>
        <v>0</v>
      </c>
      <c r="F46">
        <f>IF(A46=0,0,+VLOOKUP($A46,'1а - drž,sek,drž.sl.i nam.'!$A$13:$AY$104,F$3,FALSE))</f>
        <v>0</v>
      </c>
      <c r="G46">
        <f>IF(A46=0,0,+VLOOKUP($A46,'1а - drž,sek,drž.sl.i nam.'!$A$13:$AY$104,G$3,FALSE))</f>
        <v>0</v>
      </c>
      <c r="H46">
        <f>+VLOOKUP($A46,'1а - drž,sek,drž.sl.i nam.'!$A$13:$AY$104,H$3,FALSE)</f>
        <v>0</v>
      </c>
      <c r="I46">
        <f>+VLOOKUP($A46,'1а - drž,sek,drž.sl.i nam.'!$A$13:$AY$104,I$3,FALSE)</f>
        <v>0</v>
      </c>
      <c r="J46">
        <f>+VLOOKUP($A46,'1а - drž,sek,drž.sl.i nam.'!$A$13:$AY$104,J$3,FALSE)</f>
        <v>0</v>
      </c>
      <c r="K46">
        <f>+VLOOKUP($A46,'1а - drž,sek,drž.sl.i nam.'!$A$13:$AY$104,K$3,FALSE)</f>
        <v>0</v>
      </c>
      <c r="L46">
        <f>+VLOOKUP($A46,'1а - drž,sek,drž.sl.i nam.'!$A$13:$AY$104,L$3,FALSE)</f>
        <v>0</v>
      </c>
      <c r="M46">
        <f>+VLOOKUP($A46,'1а - drž,sek,drž.sl.i nam.'!$A$13:$AY$104,M$3,FALSE)</f>
        <v>0</v>
      </c>
      <c r="N46">
        <f>+VLOOKUP($A46,'1а - drž,sek,drž.sl.i nam.'!$A$13:$AY$104,N$3,FALSE)</f>
        <v>0</v>
      </c>
      <c r="O46">
        <f>+VLOOKUP($A46,'1а - drž,sek,drž.sl.i nam.'!$A$13:$AY$104,O$3,FALSE)</f>
        <v>0</v>
      </c>
      <c r="P46">
        <f>+VLOOKUP($A46,'1а - drž,sek,drž.sl.i nam.'!$A$13:$AY$104,P$3,FALSE)</f>
        <v>0</v>
      </c>
      <c r="Q46">
        <f>+VLOOKUP($A46,'1а - drž,sek,drž.sl.i nam.'!$A$13:$AY$104,Q$3,FALSE)</f>
        <v>0</v>
      </c>
      <c r="R46">
        <f>+VLOOKUP($A46,'1а - drž,sek,drž.sl.i nam.'!$A$13:$AY$104,R$3,FALSE)</f>
        <v>0</v>
      </c>
      <c r="S46">
        <f>+VLOOKUP($A46,'1а - drž,sek,drž.sl.i nam.'!$A$13:$AY$104,S$3,FALSE)</f>
        <v>0</v>
      </c>
      <c r="T46" s="47">
        <f>+VLOOKUP($A46,'1а - drž,sek,drž.sl.i nam.'!$A$13:$AY$104,T$3,FALSE)</f>
        <v>0</v>
      </c>
      <c r="U46" s="47">
        <f>+VLOOKUP($A46,'1а - drž,sek,drž.sl.i nam.'!$A$13:AY$104,U$3,FALSE)</f>
        <v>0</v>
      </c>
      <c r="V46" s="47">
        <f>+VLOOKUP($A46,'1а - drž,sek,drž.sl.i nam.'!$A$13:AY$104,V$3,FALSE)</f>
        <v>0</v>
      </c>
      <c r="W46" s="47">
        <f>+VLOOKUP($A46,'1а - drž,sek,drž.sl.i nam.'!$A$13:AY$104,W$3,FALSE)</f>
        <v>0</v>
      </c>
      <c r="X46" s="47">
        <f>+VLOOKUP($A46,'1а - drž,sek,drž.sl.i nam.'!$A$13:AY$104,X$3,FALSE)</f>
        <v>0</v>
      </c>
      <c r="Y46" s="47">
        <f>+VLOOKUP($A46,'1а - drž,sek,drž.sl.i nam.'!$A$13:AY$104,Y$3,FALSE)</f>
        <v>0</v>
      </c>
      <c r="Z46" s="47">
        <f>+VLOOKUP($A46,'1а - drž,sek,drž.sl.i nam.'!$A$13:AY$104,Z$3,FALSE)</f>
        <v>0</v>
      </c>
      <c r="AA46" s="47">
        <f>+VLOOKUP($A46,'1а - drž,sek,drž.sl.i nam.'!$A$13:AY$104,AA$3,FALSE)</f>
        <v>0</v>
      </c>
      <c r="AB46" s="47">
        <f>+VLOOKUP($A46,'1а - drž,sek,drž.sl.i nam.'!$A$13:AY$104,AB$3,FALSE)</f>
        <v>0</v>
      </c>
      <c r="AC46" s="47">
        <f>+VLOOKUP($A46,'1а - drž,sek,drž.sl.i nam.'!$A$13:AY$104,AC$3,FALSE)</f>
        <v>0</v>
      </c>
      <c r="AD46" s="47">
        <f>+VLOOKUP($A46,'1а - drž,sek,drž.sl.i nam.'!$A$13:AY$104,AD$3,FALSE)</f>
        <v>0</v>
      </c>
      <c r="AE46" s="47">
        <f>+VLOOKUP($A46,'1а - drž,sek,drž.sl.i nam.'!$A$13:AY$104,AE$3,FALSE)</f>
        <v>0</v>
      </c>
      <c r="AF46" s="47">
        <f>+VLOOKUP($A46,'1а - drž,sek,drž.sl.i nam.'!$A$13:AY$104,AF$3,FALSE)</f>
        <v>0</v>
      </c>
      <c r="AG46" s="47">
        <f>+VLOOKUP($A46,'1а - drž,sek,drž.sl.i nam.'!$A$13:AY$104,AG$3,FALSE)</f>
        <v>0</v>
      </c>
      <c r="AH46" s="47">
        <f>+VLOOKUP($A46,'1а - drž,sek,drž.sl.i nam.'!$A$13:AY$104,AH$3,FALSE)</f>
        <v>0</v>
      </c>
      <c r="AI46" s="47">
        <f>+VLOOKUP($A46,'1а - drž,sek,drž.sl.i nam.'!$A$13:AY$104,AI$3,FALSE)</f>
        <v>0</v>
      </c>
      <c r="AJ46" s="47">
        <f>IF(B46=0,0,+VLOOKUP($A46,'1а - drž,sek,drž.sl.i nam.'!$A$13:AY$104,AJ$3,FALSE))</f>
        <v>0</v>
      </c>
      <c r="AK46" s="47">
        <f>+IFERROR(AI46+(AI46*'1а - drž,sek,drž.sl.i nam.'!D46)/100,"")</f>
        <v>0</v>
      </c>
      <c r="AL46" s="47">
        <f>+IFERROR(AJ46+(AJ46*'1а - drž,sek,drž.sl.i nam.'!D46)/100,"")</f>
        <v>0</v>
      </c>
    </row>
    <row r="47" spans="1:38" x14ac:dyDescent="0.2">
      <c r="A47">
        <f>+IF(MAX(A$5:A46)+1&lt;=A$1,A46+1,0)</f>
        <v>0</v>
      </c>
      <c r="B47" s="276">
        <f t="shared" si="3"/>
        <v>0</v>
      </c>
      <c r="C47">
        <f t="shared" si="4"/>
        <v>0</v>
      </c>
      <c r="D47" s="276">
        <f t="shared" si="5"/>
        <v>0</v>
      </c>
      <c r="E47">
        <f>IF(A47=0,0,+VLOOKUP($A47,'1а - drž,sek,drž.sl.i nam.'!$A$13:$BA$104,E$3,FALSE))</f>
        <v>0</v>
      </c>
      <c r="F47">
        <f>IF(A47=0,0,+VLOOKUP($A47,'1а - drž,sek,drž.sl.i nam.'!$A$13:$AY$104,F$3,FALSE))</f>
        <v>0</v>
      </c>
      <c r="G47">
        <f>IF(A47=0,0,+VLOOKUP($A47,'1а - drž,sek,drž.sl.i nam.'!$A$13:$AY$104,G$3,FALSE))</f>
        <v>0</v>
      </c>
      <c r="H47">
        <f>+VLOOKUP($A47,'1а - drž,sek,drž.sl.i nam.'!$A$13:$AY$104,H$3,FALSE)</f>
        <v>0</v>
      </c>
      <c r="I47">
        <f>+VLOOKUP($A47,'1а - drž,sek,drž.sl.i nam.'!$A$13:$AY$104,I$3,FALSE)</f>
        <v>0</v>
      </c>
      <c r="J47">
        <f>+VLOOKUP($A47,'1а - drž,sek,drž.sl.i nam.'!$A$13:$AY$104,J$3,FALSE)</f>
        <v>0</v>
      </c>
      <c r="K47">
        <f>+VLOOKUP($A47,'1а - drž,sek,drž.sl.i nam.'!$A$13:$AY$104,K$3,FALSE)</f>
        <v>0</v>
      </c>
      <c r="L47">
        <f>+VLOOKUP($A47,'1а - drž,sek,drž.sl.i nam.'!$A$13:$AY$104,L$3,FALSE)</f>
        <v>0</v>
      </c>
      <c r="M47">
        <f>+VLOOKUP($A47,'1а - drž,sek,drž.sl.i nam.'!$A$13:$AY$104,M$3,FALSE)</f>
        <v>0</v>
      </c>
      <c r="N47">
        <f>+VLOOKUP($A47,'1а - drž,sek,drž.sl.i nam.'!$A$13:$AY$104,N$3,FALSE)</f>
        <v>0</v>
      </c>
      <c r="O47">
        <f>+VLOOKUP($A47,'1а - drž,sek,drž.sl.i nam.'!$A$13:$AY$104,O$3,FALSE)</f>
        <v>0</v>
      </c>
      <c r="P47">
        <f>+VLOOKUP($A47,'1а - drž,sek,drž.sl.i nam.'!$A$13:$AY$104,P$3,FALSE)</f>
        <v>0</v>
      </c>
      <c r="Q47">
        <f>+VLOOKUP($A47,'1а - drž,sek,drž.sl.i nam.'!$A$13:$AY$104,Q$3,FALSE)</f>
        <v>0</v>
      </c>
      <c r="R47">
        <f>+VLOOKUP($A47,'1а - drž,sek,drž.sl.i nam.'!$A$13:$AY$104,R$3,FALSE)</f>
        <v>0</v>
      </c>
      <c r="S47">
        <f>+VLOOKUP($A47,'1а - drž,sek,drž.sl.i nam.'!$A$13:$AY$104,S$3,FALSE)</f>
        <v>0</v>
      </c>
      <c r="T47" s="47">
        <f>+VLOOKUP($A47,'1а - drž,sek,drž.sl.i nam.'!$A$13:$AY$104,T$3,FALSE)</f>
        <v>0</v>
      </c>
      <c r="U47" s="47">
        <f>+VLOOKUP($A47,'1а - drž,sek,drž.sl.i nam.'!$A$13:AY$104,U$3,FALSE)</f>
        <v>0</v>
      </c>
      <c r="V47" s="47">
        <f>+VLOOKUP($A47,'1а - drž,sek,drž.sl.i nam.'!$A$13:AY$104,V$3,FALSE)</f>
        <v>0</v>
      </c>
      <c r="W47" s="47">
        <f>+VLOOKUP($A47,'1а - drž,sek,drž.sl.i nam.'!$A$13:AY$104,W$3,FALSE)</f>
        <v>0</v>
      </c>
      <c r="X47" s="47">
        <f>+VLOOKUP($A47,'1а - drž,sek,drž.sl.i nam.'!$A$13:AY$104,X$3,FALSE)</f>
        <v>0</v>
      </c>
      <c r="Y47" s="47">
        <f>+VLOOKUP($A47,'1а - drž,sek,drž.sl.i nam.'!$A$13:AY$104,Y$3,FALSE)</f>
        <v>0</v>
      </c>
      <c r="Z47" s="47">
        <f>+VLOOKUP($A47,'1а - drž,sek,drž.sl.i nam.'!$A$13:AY$104,Z$3,FALSE)</f>
        <v>0</v>
      </c>
      <c r="AA47" s="47">
        <f>+VLOOKUP($A47,'1а - drž,sek,drž.sl.i nam.'!$A$13:AY$104,AA$3,FALSE)</f>
        <v>0</v>
      </c>
      <c r="AB47" s="47">
        <f>+VLOOKUP($A47,'1а - drž,sek,drž.sl.i nam.'!$A$13:AY$104,AB$3,FALSE)</f>
        <v>0</v>
      </c>
      <c r="AC47" s="47">
        <f>+VLOOKUP($A47,'1а - drž,sek,drž.sl.i nam.'!$A$13:AY$104,AC$3,FALSE)</f>
        <v>0</v>
      </c>
      <c r="AD47" s="47">
        <f>+VLOOKUP($A47,'1а - drž,sek,drž.sl.i nam.'!$A$13:AY$104,AD$3,FALSE)</f>
        <v>0</v>
      </c>
      <c r="AE47" s="47">
        <f>+VLOOKUP($A47,'1а - drž,sek,drž.sl.i nam.'!$A$13:AY$104,AE$3,FALSE)</f>
        <v>0</v>
      </c>
      <c r="AF47" s="47">
        <f>+VLOOKUP($A47,'1а - drž,sek,drž.sl.i nam.'!$A$13:AY$104,AF$3,FALSE)</f>
        <v>0</v>
      </c>
      <c r="AG47" s="47">
        <f>+VLOOKUP($A47,'1а - drž,sek,drž.sl.i nam.'!$A$13:AY$104,AG$3,FALSE)</f>
        <v>0</v>
      </c>
      <c r="AH47" s="47">
        <f>+VLOOKUP($A47,'1а - drž,sek,drž.sl.i nam.'!$A$13:AY$104,AH$3,FALSE)</f>
        <v>0</v>
      </c>
      <c r="AI47" s="47">
        <f>+VLOOKUP($A47,'1а - drž,sek,drž.sl.i nam.'!$A$13:AY$104,AI$3,FALSE)</f>
        <v>0</v>
      </c>
      <c r="AJ47" s="47">
        <f>IF(B47=0,0,+VLOOKUP($A47,'1а - drž,sek,drž.sl.i nam.'!$A$13:AY$104,AJ$3,FALSE))</f>
        <v>0</v>
      </c>
      <c r="AK47" s="47">
        <f>+IFERROR(AI47+(AI47*'1а - drž,sek,drž.sl.i nam.'!D47)/100,"")</f>
        <v>0</v>
      </c>
      <c r="AL47" s="47">
        <f>+IFERROR(AJ47+(AJ47*'1а - drž,sek,drž.sl.i nam.'!D47)/100,"")</f>
        <v>0</v>
      </c>
    </row>
    <row r="48" spans="1:38" x14ac:dyDescent="0.2">
      <c r="A48">
        <f>+IF(MAX(A$5:A47)+1&lt;=A$1,A47+1,0)</f>
        <v>0</v>
      </c>
      <c r="B48" s="276">
        <f t="shared" si="3"/>
        <v>0</v>
      </c>
      <c r="C48">
        <f t="shared" si="4"/>
        <v>0</v>
      </c>
      <c r="D48" s="276">
        <f t="shared" si="5"/>
        <v>0</v>
      </c>
      <c r="E48">
        <f>IF(A48=0,0,+VLOOKUP($A48,'1а - drž,sek,drž.sl.i nam.'!$A$13:$BA$104,E$3,FALSE))</f>
        <v>0</v>
      </c>
      <c r="F48">
        <f>IF(A48=0,0,+VLOOKUP($A48,'1а - drž,sek,drž.sl.i nam.'!$A$13:$AY$104,F$3,FALSE))</f>
        <v>0</v>
      </c>
      <c r="G48">
        <f>IF(A48=0,0,+VLOOKUP($A48,'1а - drž,sek,drž.sl.i nam.'!$A$13:$AY$104,G$3,FALSE))</f>
        <v>0</v>
      </c>
      <c r="H48">
        <f>+VLOOKUP($A48,'1а - drž,sek,drž.sl.i nam.'!$A$13:$AY$104,H$3,FALSE)</f>
        <v>0</v>
      </c>
      <c r="I48">
        <f>+VLOOKUP($A48,'1а - drž,sek,drž.sl.i nam.'!$A$13:$AY$104,I$3,FALSE)</f>
        <v>0</v>
      </c>
      <c r="J48">
        <f>+VLOOKUP($A48,'1а - drž,sek,drž.sl.i nam.'!$A$13:$AY$104,J$3,FALSE)</f>
        <v>0</v>
      </c>
      <c r="K48">
        <f>+VLOOKUP($A48,'1а - drž,sek,drž.sl.i nam.'!$A$13:$AY$104,K$3,FALSE)</f>
        <v>0</v>
      </c>
      <c r="L48">
        <f>+VLOOKUP($A48,'1а - drž,sek,drž.sl.i nam.'!$A$13:$AY$104,L$3,FALSE)</f>
        <v>0</v>
      </c>
      <c r="M48">
        <f>+VLOOKUP($A48,'1а - drž,sek,drž.sl.i nam.'!$A$13:$AY$104,M$3,FALSE)</f>
        <v>0</v>
      </c>
      <c r="N48">
        <f>+VLOOKUP($A48,'1а - drž,sek,drž.sl.i nam.'!$A$13:$AY$104,N$3,FALSE)</f>
        <v>0</v>
      </c>
      <c r="O48">
        <f>+VLOOKUP($A48,'1а - drž,sek,drž.sl.i nam.'!$A$13:$AY$104,O$3,FALSE)</f>
        <v>0</v>
      </c>
      <c r="P48">
        <f>+VLOOKUP($A48,'1а - drž,sek,drž.sl.i nam.'!$A$13:$AY$104,P$3,FALSE)</f>
        <v>0</v>
      </c>
      <c r="Q48">
        <f>+VLOOKUP($A48,'1а - drž,sek,drž.sl.i nam.'!$A$13:$AY$104,Q$3,FALSE)</f>
        <v>0</v>
      </c>
      <c r="R48">
        <f>+VLOOKUP($A48,'1а - drž,sek,drž.sl.i nam.'!$A$13:$AY$104,R$3,FALSE)</f>
        <v>0</v>
      </c>
      <c r="S48">
        <f>+VLOOKUP($A48,'1а - drž,sek,drž.sl.i nam.'!$A$13:$AY$104,S$3,FALSE)</f>
        <v>0</v>
      </c>
      <c r="T48" s="47">
        <f>+VLOOKUP($A48,'1а - drž,sek,drž.sl.i nam.'!$A$13:$AY$104,T$3,FALSE)</f>
        <v>0</v>
      </c>
      <c r="U48" s="47">
        <f>+VLOOKUP($A48,'1а - drž,sek,drž.sl.i nam.'!$A$13:AY$104,U$3,FALSE)</f>
        <v>0</v>
      </c>
      <c r="V48" s="47">
        <f>+VLOOKUP($A48,'1а - drž,sek,drž.sl.i nam.'!$A$13:AY$104,V$3,FALSE)</f>
        <v>0</v>
      </c>
      <c r="W48" s="47">
        <f>+VLOOKUP($A48,'1а - drž,sek,drž.sl.i nam.'!$A$13:AY$104,W$3,FALSE)</f>
        <v>0</v>
      </c>
      <c r="X48" s="47">
        <f>+VLOOKUP($A48,'1а - drž,sek,drž.sl.i nam.'!$A$13:AY$104,X$3,FALSE)</f>
        <v>0</v>
      </c>
      <c r="Y48" s="47">
        <f>+VLOOKUP($A48,'1а - drž,sek,drž.sl.i nam.'!$A$13:AY$104,Y$3,FALSE)</f>
        <v>0</v>
      </c>
      <c r="Z48" s="47">
        <f>+VLOOKUP($A48,'1а - drž,sek,drž.sl.i nam.'!$A$13:AY$104,Z$3,FALSE)</f>
        <v>0</v>
      </c>
      <c r="AA48" s="47">
        <f>+VLOOKUP($A48,'1а - drž,sek,drž.sl.i nam.'!$A$13:AY$104,AA$3,FALSE)</f>
        <v>0</v>
      </c>
      <c r="AB48" s="47">
        <f>+VLOOKUP($A48,'1а - drž,sek,drž.sl.i nam.'!$A$13:AY$104,AB$3,FALSE)</f>
        <v>0</v>
      </c>
      <c r="AC48" s="47">
        <f>+VLOOKUP($A48,'1а - drž,sek,drž.sl.i nam.'!$A$13:AY$104,AC$3,FALSE)</f>
        <v>0</v>
      </c>
      <c r="AD48" s="47">
        <f>+VLOOKUP($A48,'1а - drž,sek,drž.sl.i nam.'!$A$13:AY$104,AD$3,FALSE)</f>
        <v>0</v>
      </c>
      <c r="AE48" s="47">
        <f>+VLOOKUP($A48,'1а - drž,sek,drž.sl.i nam.'!$A$13:AY$104,AE$3,FALSE)</f>
        <v>0</v>
      </c>
      <c r="AF48" s="47">
        <f>+VLOOKUP($A48,'1а - drž,sek,drž.sl.i nam.'!$A$13:AY$104,AF$3,FALSE)</f>
        <v>0</v>
      </c>
      <c r="AG48" s="47">
        <f>+VLOOKUP($A48,'1а - drž,sek,drž.sl.i nam.'!$A$13:AY$104,AG$3,FALSE)</f>
        <v>0</v>
      </c>
      <c r="AH48" s="47">
        <f>+VLOOKUP($A48,'1а - drž,sek,drž.sl.i nam.'!$A$13:AY$104,AH$3,FALSE)</f>
        <v>0</v>
      </c>
      <c r="AI48" s="47">
        <f>+VLOOKUP($A48,'1а - drž,sek,drž.sl.i nam.'!$A$13:AY$104,AI$3,FALSE)</f>
        <v>0</v>
      </c>
      <c r="AJ48" s="47">
        <f>IF(B48=0,0,+VLOOKUP($A48,'1а - drž,sek,drž.sl.i nam.'!$A$13:AY$104,AJ$3,FALSE))</f>
        <v>0</v>
      </c>
      <c r="AK48" s="47">
        <f>+IFERROR(AI48+(AI48*'1а - drž,sek,drž.sl.i nam.'!D48)/100,"")</f>
        <v>0</v>
      </c>
      <c r="AL48" s="47">
        <f>+IFERROR(AJ48+(AJ48*'1а - drž,sek,drž.sl.i nam.'!D48)/100,"")</f>
        <v>0</v>
      </c>
    </row>
    <row r="49" spans="1:38" x14ac:dyDescent="0.2">
      <c r="A49">
        <f>+IF(MAX(A$5:A48)+1&lt;=A$1,A48+1,0)</f>
        <v>0</v>
      </c>
      <c r="B49" s="276">
        <f t="shared" si="3"/>
        <v>0</v>
      </c>
      <c r="C49">
        <f t="shared" si="4"/>
        <v>0</v>
      </c>
      <c r="D49" s="276">
        <f t="shared" si="5"/>
        <v>0</v>
      </c>
      <c r="E49">
        <f>IF(A49=0,0,+VLOOKUP($A49,'1а - drž,sek,drž.sl.i nam.'!$A$13:$BA$104,E$3,FALSE))</f>
        <v>0</v>
      </c>
      <c r="F49">
        <f>IF(A49=0,0,+VLOOKUP($A49,'1а - drž,sek,drž.sl.i nam.'!$A$13:$AY$104,F$3,FALSE))</f>
        <v>0</v>
      </c>
      <c r="G49">
        <f>IF(A49=0,0,+VLOOKUP($A49,'1а - drž,sek,drž.sl.i nam.'!$A$13:$AY$104,G$3,FALSE))</f>
        <v>0</v>
      </c>
      <c r="H49">
        <f>+VLOOKUP($A49,'1а - drž,sek,drž.sl.i nam.'!$A$13:$AY$104,H$3,FALSE)</f>
        <v>0</v>
      </c>
      <c r="I49">
        <f>+VLOOKUP($A49,'1а - drž,sek,drž.sl.i nam.'!$A$13:$AY$104,I$3,FALSE)</f>
        <v>0</v>
      </c>
      <c r="J49">
        <f>+VLOOKUP($A49,'1а - drž,sek,drž.sl.i nam.'!$A$13:$AY$104,J$3,FALSE)</f>
        <v>0</v>
      </c>
      <c r="K49">
        <f>+VLOOKUP($A49,'1а - drž,sek,drž.sl.i nam.'!$A$13:$AY$104,K$3,FALSE)</f>
        <v>0</v>
      </c>
      <c r="L49">
        <f>+VLOOKUP($A49,'1а - drž,sek,drž.sl.i nam.'!$A$13:$AY$104,L$3,FALSE)</f>
        <v>0</v>
      </c>
      <c r="M49">
        <f>+VLOOKUP($A49,'1а - drž,sek,drž.sl.i nam.'!$A$13:$AY$104,M$3,FALSE)</f>
        <v>0</v>
      </c>
      <c r="N49">
        <f>+VLOOKUP($A49,'1а - drž,sek,drž.sl.i nam.'!$A$13:$AY$104,N$3,FALSE)</f>
        <v>0</v>
      </c>
      <c r="O49">
        <f>+VLOOKUP($A49,'1а - drž,sek,drž.sl.i nam.'!$A$13:$AY$104,O$3,FALSE)</f>
        <v>0</v>
      </c>
      <c r="P49">
        <f>+VLOOKUP($A49,'1а - drž,sek,drž.sl.i nam.'!$A$13:$AY$104,P$3,FALSE)</f>
        <v>0</v>
      </c>
      <c r="Q49">
        <f>+VLOOKUP($A49,'1а - drž,sek,drž.sl.i nam.'!$A$13:$AY$104,Q$3,FALSE)</f>
        <v>0</v>
      </c>
      <c r="R49">
        <f>+VLOOKUP($A49,'1а - drž,sek,drž.sl.i nam.'!$A$13:$AY$104,R$3,FALSE)</f>
        <v>0</v>
      </c>
      <c r="S49">
        <f>+VLOOKUP($A49,'1а - drž,sek,drž.sl.i nam.'!$A$13:$AY$104,S$3,FALSE)</f>
        <v>0</v>
      </c>
      <c r="T49" s="47">
        <f>+VLOOKUP($A49,'1а - drž,sek,drž.sl.i nam.'!$A$13:$AY$104,T$3,FALSE)</f>
        <v>0</v>
      </c>
      <c r="U49" s="47">
        <f>+VLOOKUP($A49,'1а - drž,sek,drž.sl.i nam.'!$A$13:AY$104,U$3,FALSE)</f>
        <v>0</v>
      </c>
      <c r="V49" s="47">
        <f>+VLOOKUP($A49,'1а - drž,sek,drž.sl.i nam.'!$A$13:AY$104,V$3,FALSE)</f>
        <v>0</v>
      </c>
      <c r="W49" s="47">
        <f>+VLOOKUP($A49,'1а - drž,sek,drž.sl.i nam.'!$A$13:AY$104,W$3,FALSE)</f>
        <v>0</v>
      </c>
      <c r="X49" s="47">
        <f>+VLOOKUP($A49,'1а - drž,sek,drž.sl.i nam.'!$A$13:AY$104,X$3,FALSE)</f>
        <v>0</v>
      </c>
      <c r="Y49" s="47">
        <f>+VLOOKUP($A49,'1а - drž,sek,drž.sl.i nam.'!$A$13:AY$104,Y$3,FALSE)</f>
        <v>0</v>
      </c>
      <c r="Z49" s="47">
        <f>+VLOOKUP($A49,'1а - drž,sek,drž.sl.i nam.'!$A$13:AY$104,Z$3,FALSE)</f>
        <v>0</v>
      </c>
      <c r="AA49" s="47">
        <f>+VLOOKUP($A49,'1а - drž,sek,drž.sl.i nam.'!$A$13:AY$104,AA$3,FALSE)</f>
        <v>0</v>
      </c>
      <c r="AB49" s="47">
        <f>+VLOOKUP($A49,'1а - drž,sek,drž.sl.i nam.'!$A$13:AY$104,AB$3,FALSE)</f>
        <v>0</v>
      </c>
      <c r="AC49" s="47">
        <f>+VLOOKUP($A49,'1а - drž,sek,drž.sl.i nam.'!$A$13:AY$104,AC$3,FALSE)</f>
        <v>0</v>
      </c>
      <c r="AD49" s="47">
        <f>+VLOOKUP($A49,'1а - drž,sek,drž.sl.i nam.'!$A$13:AY$104,AD$3,FALSE)</f>
        <v>0</v>
      </c>
      <c r="AE49" s="47">
        <f>+VLOOKUP($A49,'1а - drž,sek,drž.sl.i nam.'!$A$13:AY$104,AE$3,FALSE)</f>
        <v>0</v>
      </c>
      <c r="AF49" s="47">
        <f>+VLOOKUP($A49,'1а - drž,sek,drž.sl.i nam.'!$A$13:AY$104,AF$3,FALSE)</f>
        <v>0</v>
      </c>
      <c r="AG49" s="47">
        <f>+VLOOKUP($A49,'1а - drž,sek,drž.sl.i nam.'!$A$13:AY$104,AG$3,FALSE)</f>
        <v>0</v>
      </c>
      <c r="AH49" s="47">
        <f>+VLOOKUP($A49,'1а - drž,sek,drž.sl.i nam.'!$A$13:AY$104,AH$3,FALSE)</f>
        <v>0</v>
      </c>
      <c r="AI49" s="47">
        <f>+VLOOKUP($A49,'1а - drž,sek,drž.sl.i nam.'!$A$13:AY$104,AI$3,FALSE)</f>
        <v>0</v>
      </c>
      <c r="AJ49" s="47">
        <f>IF(B49=0,0,+VLOOKUP($A49,'1а - drž,sek,drž.sl.i nam.'!$A$13:AY$104,AJ$3,FALSE))</f>
        <v>0</v>
      </c>
      <c r="AK49" s="47">
        <f>+IFERROR(AI49+(AI49*'1а - drž,sek,drž.sl.i nam.'!D49)/100,"")</f>
        <v>0</v>
      </c>
      <c r="AL49" s="47">
        <f>+IFERROR(AJ49+(AJ49*'1а - drž,sek,drž.sl.i nam.'!D49)/100,"")</f>
        <v>0</v>
      </c>
    </row>
    <row r="50" spans="1:38" x14ac:dyDescent="0.2">
      <c r="A50">
        <f>+IF(MAX(A$5:A49)+1&lt;=A$1,A49+1,0)</f>
        <v>0</v>
      </c>
      <c r="B50" s="276">
        <f t="shared" si="3"/>
        <v>0</v>
      </c>
      <c r="C50">
        <f t="shared" si="4"/>
        <v>0</v>
      </c>
      <c r="D50" s="276">
        <f t="shared" si="5"/>
        <v>0</v>
      </c>
      <c r="E50">
        <f>IF(A50=0,0,+VLOOKUP($A50,'1а - drž,sek,drž.sl.i nam.'!$A$13:$BA$104,E$3,FALSE))</f>
        <v>0</v>
      </c>
      <c r="F50">
        <f>IF(A50=0,0,+VLOOKUP($A50,'1а - drž,sek,drž.sl.i nam.'!$A$13:$AY$104,F$3,FALSE))</f>
        <v>0</v>
      </c>
      <c r="G50">
        <f>IF(A50=0,0,+VLOOKUP($A50,'1а - drž,sek,drž.sl.i nam.'!$A$13:$AY$104,G$3,FALSE))</f>
        <v>0</v>
      </c>
      <c r="H50">
        <f>+VLOOKUP($A50,'1а - drž,sek,drž.sl.i nam.'!$A$13:$AY$104,H$3,FALSE)</f>
        <v>0</v>
      </c>
      <c r="I50">
        <f>+VLOOKUP($A50,'1а - drž,sek,drž.sl.i nam.'!$A$13:$AY$104,I$3,FALSE)</f>
        <v>0</v>
      </c>
      <c r="J50">
        <f>+VLOOKUP($A50,'1а - drž,sek,drž.sl.i nam.'!$A$13:$AY$104,J$3,FALSE)</f>
        <v>0</v>
      </c>
      <c r="K50">
        <f>+VLOOKUP($A50,'1а - drž,sek,drž.sl.i nam.'!$A$13:$AY$104,K$3,FALSE)</f>
        <v>0</v>
      </c>
      <c r="L50">
        <f>+VLOOKUP($A50,'1а - drž,sek,drž.sl.i nam.'!$A$13:$AY$104,L$3,FALSE)</f>
        <v>0</v>
      </c>
      <c r="M50">
        <f>+VLOOKUP($A50,'1а - drž,sek,drž.sl.i nam.'!$A$13:$AY$104,M$3,FALSE)</f>
        <v>0</v>
      </c>
      <c r="N50">
        <f>+VLOOKUP($A50,'1а - drž,sek,drž.sl.i nam.'!$A$13:$AY$104,N$3,FALSE)</f>
        <v>0</v>
      </c>
      <c r="O50">
        <f>+VLOOKUP($A50,'1а - drž,sek,drž.sl.i nam.'!$A$13:$AY$104,O$3,FALSE)</f>
        <v>0</v>
      </c>
      <c r="P50">
        <f>+VLOOKUP($A50,'1а - drž,sek,drž.sl.i nam.'!$A$13:$AY$104,P$3,FALSE)</f>
        <v>0</v>
      </c>
      <c r="Q50">
        <f>+VLOOKUP($A50,'1а - drž,sek,drž.sl.i nam.'!$A$13:$AY$104,Q$3,FALSE)</f>
        <v>0</v>
      </c>
      <c r="R50">
        <f>+VLOOKUP($A50,'1а - drž,sek,drž.sl.i nam.'!$A$13:$AY$104,R$3,FALSE)</f>
        <v>0</v>
      </c>
      <c r="S50">
        <f>+VLOOKUP($A50,'1а - drž,sek,drž.sl.i nam.'!$A$13:$AY$104,S$3,FALSE)</f>
        <v>0</v>
      </c>
      <c r="T50" s="47">
        <f>+VLOOKUP($A50,'1а - drž,sek,drž.sl.i nam.'!$A$13:$AY$104,T$3,FALSE)</f>
        <v>0</v>
      </c>
      <c r="U50" s="47">
        <f>+VLOOKUP($A50,'1а - drž,sek,drž.sl.i nam.'!$A$13:AY$104,U$3,FALSE)</f>
        <v>0</v>
      </c>
      <c r="V50" s="47">
        <f>+VLOOKUP($A50,'1а - drž,sek,drž.sl.i nam.'!$A$13:AY$104,V$3,FALSE)</f>
        <v>0</v>
      </c>
      <c r="W50" s="47">
        <f>+VLOOKUP($A50,'1а - drž,sek,drž.sl.i nam.'!$A$13:AY$104,W$3,FALSE)</f>
        <v>0</v>
      </c>
      <c r="X50" s="47">
        <f>+VLOOKUP($A50,'1а - drž,sek,drž.sl.i nam.'!$A$13:AY$104,X$3,FALSE)</f>
        <v>0</v>
      </c>
      <c r="Y50" s="47">
        <f>+VLOOKUP($A50,'1а - drž,sek,drž.sl.i nam.'!$A$13:AY$104,Y$3,FALSE)</f>
        <v>0</v>
      </c>
      <c r="Z50" s="47">
        <f>+VLOOKUP($A50,'1а - drž,sek,drž.sl.i nam.'!$A$13:AY$104,Z$3,FALSE)</f>
        <v>0</v>
      </c>
      <c r="AA50" s="47">
        <f>+VLOOKUP($A50,'1а - drž,sek,drž.sl.i nam.'!$A$13:AY$104,AA$3,FALSE)</f>
        <v>0</v>
      </c>
      <c r="AB50" s="47">
        <f>+VLOOKUP($A50,'1а - drž,sek,drž.sl.i nam.'!$A$13:AY$104,AB$3,FALSE)</f>
        <v>0</v>
      </c>
      <c r="AC50" s="47">
        <f>+VLOOKUP($A50,'1а - drž,sek,drž.sl.i nam.'!$A$13:AY$104,AC$3,FALSE)</f>
        <v>0</v>
      </c>
      <c r="AD50" s="47">
        <f>+VLOOKUP($A50,'1а - drž,sek,drž.sl.i nam.'!$A$13:AY$104,AD$3,FALSE)</f>
        <v>0</v>
      </c>
      <c r="AE50" s="47">
        <f>+VLOOKUP($A50,'1а - drž,sek,drž.sl.i nam.'!$A$13:AY$104,AE$3,FALSE)</f>
        <v>0</v>
      </c>
      <c r="AF50" s="47">
        <f>+VLOOKUP($A50,'1а - drž,sek,drž.sl.i nam.'!$A$13:AY$104,AF$3,FALSE)</f>
        <v>0</v>
      </c>
      <c r="AG50" s="47">
        <f>+VLOOKUP($A50,'1а - drž,sek,drž.sl.i nam.'!$A$13:AY$104,AG$3,FALSE)</f>
        <v>0</v>
      </c>
      <c r="AH50" s="47">
        <f>+VLOOKUP($A50,'1а - drž,sek,drž.sl.i nam.'!$A$13:AY$104,AH$3,FALSE)</f>
        <v>0</v>
      </c>
      <c r="AI50" s="47">
        <f>+VLOOKUP($A50,'1а - drž,sek,drž.sl.i nam.'!$A$13:AY$104,AI$3,FALSE)</f>
        <v>0</v>
      </c>
      <c r="AJ50" s="47">
        <f>IF(B50=0,0,+VLOOKUP($A50,'1а - drž,sek,drž.sl.i nam.'!$A$13:AY$104,AJ$3,FALSE))</f>
        <v>0</v>
      </c>
      <c r="AK50" s="47">
        <f>+IFERROR(AI50+(AI50*'1а - drž,sek,drž.sl.i nam.'!D50)/100,"")</f>
        <v>0</v>
      </c>
      <c r="AL50" s="47">
        <f>+IFERROR(AJ50+(AJ50*'1а - drž,sek,drž.sl.i nam.'!D50)/100,"")</f>
        <v>0</v>
      </c>
    </row>
    <row r="51" spans="1:38" x14ac:dyDescent="0.2">
      <c r="A51">
        <f>+IF(MAX(A$5:A50)+1&lt;=A$1,A50+1,0)</f>
        <v>0</v>
      </c>
      <c r="B51" s="276">
        <f t="shared" si="3"/>
        <v>0</v>
      </c>
      <c r="C51">
        <f t="shared" si="4"/>
        <v>0</v>
      </c>
      <c r="D51" s="276">
        <f t="shared" si="5"/>
        <v>0</v>
      </c>
      <c r="E51">
        <f>IF(A51=0,0,+VLOOKUP($A51,'1а - drž,sek,drž.sl.i nam.'!$A$13:$BA$104,E$3,FALSE))</f>
        <v>0</v>
      </c>
      <c r="F51">
        <f>IF(A51=0,0,+VLOOKUP($A51,'1а - drž,sek,drž.sl.i nam.'!$A$13:$AY$104,F$3,FALSE))</f>
        <v>0</v>
      </c>
      <c r="G51">
        <f>IF(A51=0,0,+VLOOKUP($A51,'1а - drž,sek,drž.sl.i nam.'!$A$13:$AY$104,G$3,FALSE))</f>
        <v>0</v>
      </c>
      <c r="H51">
        <f>+VLOOKUP($A51,'1а - drž,sek,drž.sl.i nam.'!$A$13:$AY$104,H$3,FALSE)</f>
        <v>0</v>
      </c>
      <c r="I51">
        <f>+VLOOKUP($A51,'1а - drž,sek,drž.sl.i nam.'!$A$13:$AY$104,I$3,FALSE)</f>
        <v>0</v>
      </c>
      <c r="J51">
        <f>+VLOOKUP($A51,'1а - drž,sek,drž.sl.i nam.'!$A$13:$AY$104,J$3,FALSE)</f>
        <v>0</v>
      </c>
      <c r="K51">
        <f>+VLOOKUP($A51,'1а - drž,sek,drž.sl.i nam.'!$A$13:$AY$104,K$3,FALSE)</f>
        <v>0</v>
      </c>
      <c r="L51">
        <f>+VLOOKUP($A51,'1а - drž,sek,drž.sl.i nam.'!$A$13:$AY$104,L$3,FALSE)</f>
        <v>0</v>
      </c>
      <c r="M51">
        <f>+VLOOKUP($A51,'1а - drž,sek,drž.sl.i nam.'!$A$13:$AY$104,M$3,FALSE)</f>
        <v>0</v>
      </c>
      <c r="N51">
        <f>+VLOOKUP($A51,'1а - drž,sek,drž.sl.i nam.'!$A$13:$AY$104,N$3,FALSE)</f>
        <v>0</v>
      </c>
      <c r="O51">
        <f>+VLOOKUP($A51,'1а - drž,sek,drž.sl.i nam.'!$A$13:$AY$104,O$3,FALSE)</f>
        <v>0</v>
      </c>
      <c r="P51">
        <f>+VLOOKUP($A51,'1а - drž,sek,drž.sl.i nam.'!$A$13:$AY$104,P$3,FALSE)</f>
        <v>0</v>
      </c>
      <c r="Q51">
        <f>+VLOOKUP($A51,'1а - drž,sek,drž.sl.i nam.'!$A$13:$AY$104,Q$3,FALSE)</f>
        <v>0</v>
      </c>
      <c r="R51">
        <f>+VLOOKUP($A51,'1а - drž,sek,drž.sl.i nam.'!$A$13:$AY$104,R$3,FALSE)</f>
        <v>0</v>
      </c>
      <c r="S51">
        <f>+VLOOKUP($A51,'1а - drž,sek,drž.sl.i nam.'!$A$13:$AY$104,S$3,FALSE)</f>
        <v>0</v>
      </c>
      <c r="T51" s="47">
        <f>+VLOOKUP($A51,'1а - drž,sek,drž.sl.i nam.'!$A$13:$AY$104,T$3,FALSE)</f>
        <v>0</v>
      </c>
      <c r="U51" s="47">
        <f>+VLOOKUP($A51,'1а - drž,sek,drž.sl.i nam.'!$A$13:AY$104,U$3,FALSE)</f>
        <v>0</v>
      </c>
      <c r="V51" s="47">
        <f>+VLOOKUP($A51,'1а - drž,sek,drž.sl.i nam.'!$A$13:AY$104,V$3,FALSE)</f>
        <v>0</v>
      </c>
      <c r="W51" s="47">
        <f>+VLOOKUP($A51,'1а - drž,sek,drž.sl.i nam.'!$A$13:AY$104,W$3,FALSE)</f>
        <v>0</v>
      </c>
      <c r="X51" s="47">
        <f>+VLOOKUP($A51,'1а - drž,sek,drž.sl.i nam.'!$A$13:AY$104,X$3,FALSE)</f>
        <v>0</v>
      </c>
      <c r="Y51" s="47">
        <f>+VLOOKUP($A51,'1а - drž,sek,drž.sl.i nam.'!$A$13:AY$104,Y$3,FALSE)</f>
        <v>0</v>
      </c>
      <c r="Z51" s="47">
        <f>+VLOOKUP($A51,'1а - drž,sek,drž.sl.i nam.'!$A$13:AY$104,Z$3,FALSE)</f>
        <v>0</v>
      </c>
      <c r="AA51" s="47">
        <f>+VLOOKUP($A51,'1а - drž,sek,drž.sl.i nam.'!$A$13:AY$104,AA$3,FALSE)</f>
        <v>0</v>
      </c>
      <c r="AB51" s="47">
        <f>+VLOOKUP($A51,'1а - drž,sek,drž.sl.i nam.'!$A$13:AY$104,AB$3,FALSE)</f>
        <v>0</v>
      </c>
      <c r="AC51" s="47">
        <f>+VLOOKUP($A51,'1а - drž,sek,drž.sl.i nam.'!$A$13:AY$104,AC$3,FALSE)</f>
        <v>0</v>
      </c>
      <c r="AD51" s="47">
        <f>+VLOOKUP($A51,'1а - drž,sek,drž.sl.i nam.'!$A$13:AY$104,AD$3,FALSE)</f>
        <v>0</v>
      </c>
      <c r="AE51" s="47">
        <f>+VLOOKUP($A51,'1а - drž,sek,drž.sl.i nam.'!$A$13:AY$104,AE$3,FALSE)</f>
        <v>0</v>
      </c>
      <c r="AF51" s="47">
        <f>+VLOOKUP($A51,'1а - drž,sek,drž.sl.i nam.'!$A$13:AY$104,AF$3,FALSE)</f>
        <v>0</v>
      </c>
      <c r="AG51" s="47">
        <f>+VLOOKUP($A51,'1а - drž,sek,drž.sl.i nam.'!$A$13:AY$104,AG$3,FALSE)</f>
        <v>0</v>
      </c>
      <c r="AH51" s="47">
        <f>+VLOOKUP($A51,'1а - drž,sek,drž.sl.i nam.'!$A$13:AY$104,AH$3,FALSE)</f>
        <v>0</v>
      </c>
      <c r="AI51" s="47">
        <f>+VLOOKUP($A51,'1а - drž,sek,drž.sl.i nam.'!$A$13:AY$104,AI$3,FALSE)</f>
        <v>0</v>
      </c>
      <c r="AJ51" s="47">
        <f>IF(B51=0,0,+VLOOKUP($A51,'1а - drž,sek,drž.sl.i nam.'!$A$13:AY$104,AJ$3,FALSE))</f>
        <v>0</v>
      </c>
      <c r="AK51" s="47">
        <f>+IFERROR(AI51+(AI51*'1а - drž,sek,drž.sl.i nam.'!D51)/100,"")</f>
        <v>0</v>
      </c>
      <c r="AL51" s="47">
        <f>+IFERROR(AJ51+(AJ51*'1а - drž,sek,drž.sl.i nam.'!D51)/100,"")</f>
        <v>0</v>
      </c>
    </row>
    <row r="52" spans="1:38" x14ac:dyDescent="0.2">
      <c r="A52">
        <f>+IF(MAX(A$5:A51)+1&lt;=A$1,A51+1,0)</f>
        <v>0</v>
      </c>
      <c r="B52" s="276">
        <f t="shared" si="3"/>
        <v>0</v>
      </c>
      <c r="C52">
        <f t="shared" si="4"/>
        <v>0</v>
      </c>
      <c r="D52" s="276">
        <f t="shared" si="5"/>
        <v>0</v>
      </c>
      <c r="E52">
        <f>IF(A52=0,0,+VLOOKUP($A52,'1а - drž,sek,drž.sl.i nam.'!$A$13:$BA$104,E$3,FALSE))</f>
        <v>0</v>
      </c>
      <c r="F52">
        <f>IF(A52=0,0,+VLOOKUP($A52,'1а - drž,sek,drž.sl.i nam.'!$A$13:$AY$104,F$3,FALSE))</f>
        <v>0</v>
      </c>
      <c r="G52">
        <f>IF(A52=0,0,+VLOOKUP($A52,'1а - drž,sek,drž.sl.i nam.'!$A$13:$AY$104,G$3,FALSE))</f>
        <v>0</v>
      </c>
      <c r="H52">
        <f>+VLOOKUP($A52,'1а - drž,sek,drž.sl.i nam.'!$A$13:$AY$104,H$3,FALSE)</f>
        <v>0</v>
      </c>
      <c r="I52">
        <f>+VLOOKUP($A52,'1а - drž,sek,drž.sl.i nam.'!$A$13:$AY$104,I$3,FALSE)</f>
        <v>0</v>
      </c>
      <c r="J52">
        <f>+VLOOKUP($A52,'1а - drž,sek,drž.sl.i nam.'!$A$13:$AY$104,J$3,FALSE)</f>
        <v>0</v>
      </c>
      <c r="K52">
        <f>+VLOOKUP($A52,'1а - drž,sek,drž.sl.i nam.'!$A$13:$AY$104,K$3,FALSE)</f>
        <v>0</v>
      </c>
      <c r="L52">
        <f>+VLOOKUP($A52,'1а - drž,sek,drž.sl.i nam.'!$A$13:$AY$104,L$3,FALSE)</f>
        <v>0</v>
      </c>
      <c r="M52">
        <f>+VLOOKUP($A52,'1а - drž,sek,drž.sl.i nam.'!$A$13:$AY$104,M$3,FALSE)</f>
        <v>0</v>
      </c>
      <c r="N52">
        <f>+VLOOKUP($A52,'1а - drž,sek,drž.sl.i nam.'!$A$13:$AY$104,N$3,FALSE)</f>
        <v>0</v>
      </c>
      <c r="O52">
        <f>+VLOOKUP($A52,'1а - drž,sek,drž.sl.i nam.'!$A$13:$AY$104,O$3,FALSE)</f>
        <v>0</v>
      </c>
      <c r="P52">
        <f>+VLOOKUP($A52,'1а - drž,sek,drž.sl.i nam.'!$A$13:$AY$104,P$3,FALSE)</f>
        <v>0</v>
      </c>
      <c r="Q52">
        <f>+VLOOKUP($A52,'1а - drž,sek,drž.sl.i nam.'!$A$13:$AY$104,Q$3,FALSE)</f>
        <v>0</v>
      </c>
      <c r="R52">
        <f>+VLOOKUP($A52,'1а - drž,sek,drž.sl.i nam.'!$A$13:$AY$104,R$3,FALSE)</f>
        <v>0</v>
      </c>
      <c r="S52">
        <f>+VLOOKUP($A52,'1а - drž,sek,drž.sl.i nam.'!$A$13:$AY$104,S$3,FALSE)</f>
        <v>0</v>
      </c>
      <c r="T52" s="47">
        <f>+VLOOKUP($A52,'1а - drž,sek,drž.sl.i nam.'!$A$13:$AY$104,T$3,FALSE)</f>
        <v>0</v>
      </c>
      <c r="U52" s="47">
        <f>+VLOOKUP($A52,'1а - drž,sek,drž.sl.i nam.'!$A$13:AY$104,U$3,FALSE)</f>
        <v>0</v>
      </c>
      <c r="V52" s="47">
        <f>+VLOOKUP($A52,'1а - drž,sek,drž.sl.i nam.'!$A$13:AY$104,V$3,FALSE)</f>
        <v>0</v>
      </c>
      <c r="W52" s="47">
        <f>+VLOOKUP($A52,'1а - drž,sek,drž.sl.i nam.'!$A$13:AY$104,W$3,FALSE)</f>
        <v>0</v>
      </c>
      <c r="X52" s="47">
        <f>+VLOOKUP($A52,'1а - drž,sek,drž.sl.i nam.'!$A$13:AY$104,X$3,FALSE)</f>
        <v>0</v>
      </c>
      <c r="Y52" s="47">
        <f>+VLOOKUP($A52,'1а - drž,sek,drž.sl.i nam.'!$A$13:AY$104,Y$3,FALSE)</f>
        <v>0</v>
      </c>
      <c r="Z52" s="47">
        <f>+VLOOKUP($A52,'1а - drž,sek,drž.sl.i nam.'!$A$13:AY$104,Z$3,FALSE)</f>
        <v>0</v>
      </c>
      <c r="AA52" s="47">
        <f>+VLOOKUP($A52,'1а - drž,sek,drž.sl.i nam.'!$A$13:AY$104,AA$3,FALSE)</f>
        <v>0</v>
      </c>
      <c r="AB52" s="47">
        <f>+VLOOKUP($A52,'1а - drž,sek,drž.sl.i nam.'!$A$13:AY$104,AB$3,FALSE)</f>
        <v>0</v>
      </c>
      <c r="AC52" s="47">
        <f>+VLOOKUP($A52,'1а - drž,sek,drž.sl.i nam.'!$A$13:AY$104,AC$3,FALSE)</f>
        <v>0</v>
      </c>
      <c r="AD52" s="47">
        <f>+VLOOKUP($A52,'1а - drž,sek,drž.sl.i nam.'!$A$13:AY$104,AD$3,FALSE)</f>
        <v>0</v>
      </c>
      <c r="AE52" s="47">
        <f>+VLOOKUP($A52,'1а - drž,sek,drž.sl.i nam.'!$A$13:AY$104,AE$3,FALSE)</f>
        <v>0</v>
      </c>
      <c r="AF52" s="47">
        <f>+VLOOKUP($A52,'1а - drž,sek,drž.sl.i nam.'!$A$13:AY$104,AF$3,FALSE)</f>
        <v>0</v>
      </c>
      <c r="AG52" s="47">
        <f>+VLOOKUP($A52,'1а - drž,sek,drž.sl.i nam.'!$A$13:AY$104,AG$3,FALSE)</f>
        <v>0</v>
      </c>
      <c r="AH52" s="47">
        <f>+VLOOKUP($A52,'1а - drž,sek,drž.sl.i nam.'!$A$13:AY$104,AH$3,FALSE)</f>
        <v>0</v>
      </c>
      <c r="AI52" s="47">
        <f>+VLOOKUP($A52,'1а - drž,sek,drž.sl.i nam.'!$A$13:AY$104,AI$3,FALSE)</f>
        <v>0</v>
      </c>
      <c r="AJ52" s="47">
        <f>IF(B52=0,0,+VLOOKUP($A52,'1а - drž,sek,drž.sl.i nam.'!$A$13:AY$104,AJ$3,FALSE))</f>
        <v>0</v>
      </c>
      <c r="AK52" s="47">
        <f>+IFERROR(AI52+(AI52*'1а - drž,sek,drž.sl.i nam.'!D52)/100,"")</f>
        <v>0</v>
      </c>
      <c r="AL52" s="47">
        <f>+IFERROR(AJ52+(AJ52*'1а - drž,sek,drž.sl.i nam.'!D52)/100,"")</f>
        <v>0</v>
      </c>
    </row>
    <row r="53" spans="1:38" x14ac:dyDescent="0.2">
      <c r="A53">
        <f>+IF(MAX(A$5:A52)+1&lt;=A$1,A52+1,0)</f>
        <v>0</v>
      </c>
      <c r="B53" s="276">
        <f t="shared" si="3"/>
        <v>0</v>
      </c>
      <c r="C53">
        <f t="shared" si="4"/>
        <v>0</v>
      </c>
      <c r="D53" s="276">
        <f t="shared" si="5"/>
        <v>0</v>
      </c>
      <c r="E53">
        <f>IF(A53=0,0,+VLOOKUP($A53,'1а - drž,sek,drž.sl.i nam.'!$A$13:$BA$104,E$3,FALSE))</f>
        <v>0</v>
      </c>
      <c r="F53">
        <f>IF(A53=0,0,+VLOOKUP($A53,'1а - drž,sek,drž.sl.i nam.'!$A$13:$AY$104,F$3,FALSE))</f>
        <v>0</v>
      </c>
      <c r="G53">
        <f>IF(A53=0,0,+VLOOKUP($A53,'1а - drž,sek,drž.sl.i nam.'!$A$13:$AY$104,G$3,FALSE))</f>
        <v>0</v>
      </c>
      <c r="H53">
        <f>+VLOOKUP($A53,'1а - drž,sek,drž.sl.i nam.'!$A$13:$AY$104,H$3,FALSE)</f>
        <v>0</v>
      </c>
      <c r="I53">
        <f>+VLOOKUP($A53,'1а - drž,sek,drž.sl.i nam.'!$A$13:$AY$104,I$3,FALSE)</f>
        <v>0</v>
      </c>
      <c r="J53">
        <f>+VLOOKUP($A53,'1а - drž,sek,drž.sl.i nam.'!$A$13:$AY$104,J$3,FALSE)</f>
        <v>0</v>
      </c>
      <c r="K53">
        <f>+VLOOKUP($A53,'1а - drž,sek,drž.sl.i nam.'!$A$13:$AY$104,K$3,FALSE)</f>
        <v>0</v>
      </c>
      <c r="L53">
        <f>+VLOOKUP($A53,'1а - drž,sek,drž.sl.i nam.'!$A$13:$AY$104,L$3,FALSE)</f>
        <v>0</v>
      </c>
      <c r="M53">
        <f>+VLOOKUP($A53,'1а - drž,sek,drž.sl.i nam.'!$A$13:$AY$104,M$3,FALSE)</f>
        <v>0</v>
      </c>
      <c r="N53">
        <f>+VLOOKUP($A53,'1а - drž,sek,drž.sl.i nam.'!$A$13:$AY$104,N$3,FALSE)</f>
        <v>0</v>
      </c>
      <c r="O53">
        <f>+VLOOKUP($A53,'1а - drž,sek,drž.sl.i nam.'!$A$13:$AY$104,O$3,FALSE)</f>
        <v>0</v>
      </c>
      <c r="P53">
        <f>+VLOOKUP($A53,'1а - drž,sek,drž.sl.i nam.'!$A$13:$AY$104,P$3,FALSE)</f>
        <v>0</v>
      </c>
      <c r="Q53">
        <f>+VLOOKUP($A53,'1а - drž,sek,drž.sl.i nam.'!$A$13:$AY$104,Q$3,FALSE)</f>
        <v>0</v>
      </c>
      <c r="R53">
        <f>+VLOOKUP($A53,'1а - drž,sek,drž.sl.i nam.'!$A$13:$AY$104,R$3,FALSE)</f>
        <v>0</v>
      </c>
      <c r="S53">
        <f>+VLOOKUP($A53,'1а - drž,sek,drž.sl.i nam.'!$A$13:$AY$104,S$3,FALSE)</f>
        <v>0</v>
      </c>
      <c r="T53" s="47">
        <f>+VLOOKUP($A53,'1а - drž,sek,drž.sl.i nam.'!$A$13:$AY$104,T$3,FALSE)</f>
        <v>0</v>
      </c>
      <c r="U53" s="47">
        <f>+VLOOKUP($A53,'1а - drž,sek,drž.sl.i nam.'!$A$13:AY$104,U$3,FALSE)</f>
        <v>0</v>
      </c>
      <c r="V53" s="47">
        <f>+VLOOKUP($A53,'1а - drž,sek,drž.sl.i nam.'!$A$13:AY$104,V$3,FALSE)</f>
        <v>0</v>
      </c>
      <c r="W53" s="47">
        <f>+VLOOKUP($A53,'1а - drž,sek,drž.sl.i nam.'!$A$13:AY$104,W$3,FALSE)</f>
        <v>0</v>
      </c>
      <c r="X53" s="47">
        <f>+VLOOKUP($A53,'1а - drž,sek,drž.sl.i nam.'!$A$13:AY$104,X$3,FALSE)</f>
        <v>0</v>
      </c>
      <c r="Y53" s="47">
        <f>+VLOOKUP($A53,'1а - drž,sek,drž.sl.i nam.'!$A$13:AY$104,Y$3,FALSE)</f>
        <v>0</v>
      </c>
      <c r="Z53" s="47">
        <f>+VLOOKUP($A53,'1а - drž,sek,drž.sl.i nam.'!$A$13:AY$104,Z$3,FALSE)</f>
        <v>0</v>
      </c>
      <c r="AA53" s="47">
        <f>+VLOOKUP($A53,'1а - drž,sek,drž.sl.i nam.'!$A$13:AY$104,AA$3,FALSE)</f>
        <v>0</v>
      </c>
      <c r="AB53" s="47">
        <f>+VLOOKUP($A53,'1а - drž,sek,drž.sl.i nam.'!$A$13:AY$104,AB$3,FALSE)</f>
        <v>0</v>
      </c>
      <c r="AC53" s="47">
        <f>+VLOOKUP($A53,'1а - drž,sek,drž.sl.i nam.'!$A$13:AY$104,AC$3,FALSE)</f>
        <v>0</v>
      </c>
      <c r="AD53" s="47">
        <f>+VLOOKUP($A53,'1а - drž,sek,drž.sl.i nam.'!$A$13:AY$104,AD$3,FALSE)</f>
        <v>0</v>
      </c>
      <c r="AE53" s="47">
        <f>+VLOOKUP($A53,'1а - drž,sek,drž.sl.i nam.'!$A$13:AY$104,AE$3,FALSE)</f>
        <v>0</v>
      </c>
      <c r="AF53" s="47">
        <f>+VLOOKUP($A53,'1а - drž,sek,drž.sl.i nam.'!$A$13:AY$104,AF$3,FALSE)</f>
        <v>0</v>
      </c>
      <c r="AG53" s="47">
        <f>+VLOOKUP($A53,'1а - drž,sek,drž.sl.i nam.'!$A$13:AY$104,AG$3,FALSE)</f>
        <v>0</v>
      </c>
      <c r="AH53" s="47">
        <f>+VLOOKUP($A53,'1а - drž,sek,drž.sl.i nam.'!$A$13:AY$104,AH$3,FALSE)</f>
        <v>0</v>
      </c>
      <c r="AI53" s="47">
        <f>+VLOOKUP($A53,'1а - drž,sek,drž.sl.i nam.'!$A$13:AY$104,AI$3,FALSE)</f>
        <v>0</v>
      </c>
      <c r="AJ53" s="47">
        <f>IF(B53=0,0,+VLOOKUP($A53,'1а - drž,sek,drž.sl.i nam.'!$A$13:AY$104,AJ$3,FALSE))</f>
        <v>0</v>
      </c>
      <c r="AK53" s="47">
        <f>+IFERROR(AI53+(AI53*'1а - drž,sek,drž.sl.i nam.'!D53)/100,"")</f>
        <v>0</v>
      </c>
      <c r="AL53" s="47">
        <f>+IFERROR(AJ53+(AJ53*'1а - drž,sek,drž.sl.i nam.'!D53)/100,"")</f>
        <v>0</v>
      </c>
    </row>
    <row r="54" spans="1:38" x14ac:dyDescent="0.2">
      <c r="A54">
        <f>+IF(MAX(A$5:A53)+1&lt;=A$1,A53+1,0)</f>
        <v>0</v>
      </c>
      <c r="B54" s="276">
        <f t="shared" si="3"/>
        <v>0</v>
      </c>
      <c r="C54">
        <f t="shared" si="4"/>
        <v>0</v>
      </c>
      <c r="D54" s="276">
        <f t="shared" si="5"/>
        <v>0</v>
      </c>
      <c r="E54">
        <f>IF(A54=0,0,+VLOOKUP($A54,'1а - drž,sek,drž.sl.i nam.'!$A$13:$BA$104,E$3,FALSE))</f>
        <v>0</v>
      </c>
      <c r="F54">
        <f>IF(A54=0,0,+VLOOKUP($A54,'1а - drž,sek,drž.sl.i nam.'!$A$13:$AY$104,F$3,FALSE))</f>
        <v>0</v>
      </c>
      <c r="G54">
        <f>IF(A54=0,0,+VLOOKUP($A54,'1а - drž,sek,drž.sl.i nam.'!$A$13:$AY$104,G$3,FALSE))</f>
        <v>0</v>
      </c>
      <c r="H54">
        <f>+VLOOKUP($A54,'1а - drž,sek,drž.sl.i nam.'!$A$13:$AY$104,H$3,FALSE)</f>
        <v>0</v>
      </c>
      <c r="I54">
        <f>+VLOOKUP($A54,'1а - drž,sek,drž.sl.i nam.'!$A$13:$AY$104,I$3,FALSE)</f>
        <v>0</v>
      </c>
      <c r="J54">
        <f>+VLOOKUP($A54,'1а - drž,sek,drž.sl.i nam.'!$A$13:$AY$104,J$3,FALSE)</f>
        <v>0</v>
      </c>
      <c r="K54">
        <f>+VLOOKUP($A54,'1а - drž,sek,drž.sl.i nam.'!$A$13:$AY$104,K$3,FALSE)</f>
        <v>0</v>
      </c>
      <c r="L54">
        <f>+VLOOKUP($A54,'1а - drž,sek,drž.sl.i nam.'!$A$13:$AY$104,L$3,FALSE)</f>
        <v>0</v>
      </c>
      <c r="M54">
        <f>+VLOOKUP($A54,'1а - drž,sek,drž.sl.i nam.'!$A$13:$AY$104,M$3,FALSE)</f>
        <v>0</v>
      </c>
      <c r="N54">
        <f>+VLOOKUP($A54,'1а - drž,sek,drž.sl.i nam.'!$A$13:$AY$104,N$3,FALSE)</f>
        <v>0</v>
      </c>
      <c r="O54">
        <f>+VLOOKUP($A54,'1а - drž,sek,drž.sl.i nam.'!$A$13:$AY$104,O$3,FALSE)</f>
        <v>0</v>
      </c>
      <c r="P54">
        <f>+VLOOKUP($A54,'1а - drž,sek,drž.sl.i nam.'!$A$13:$AY$104,P$3,FALSE)</f>
        <v>0</v>
      </c>
      <c r="Q54">
        <f>+VLOOKUP($A54,'1а - drž,sek,drž.sl.i nam.'!$A$13:$AY$104,Q$3,FALSE)</f>
        <v>0</v>
      </c>
      <c r="R54">
        <f>+VLOOKUP($A54,'1а - drž,sek,drž.sl.i nam.'!$A$13:$AY$104,R$3,FALSE)</f>
        <v>0</v>
      </c>
      <c r="S54">
        <f>+VLOOKUP($A54,'1а - drž,sek,drž.sl.i nam.'!$A$13:$AY$104,S$3,FALSE)</f>
        <v>0</v>
      </c>
      <c r="T54" s="47">
        <f>+VLOOKUP($A54,'1а - drž,sek,drž.sl.i nam.'!$A$13:$AY$104,T$3,FALSE)</f>
        <v>0</v>
      </c>
      <c r="U54" s="47">
        <f>+VLOOKUP($A54,'1а - drž,sek,drž.sl.i nam.'!$A$13:AY$104,U$3,FALSE)</f>
        <v>0</v>
      </c>
      <c r="V54" s="47">
        <f>+VLOOKUP($A54,'1а - drž,sek,drž.sl.i nam.'!$A$13:AY$104,V$3,FALSE)</f>
        <v>0</v>
      </c>
      <c r="W54" s="47">
        <f>+VLOOKUP($A54,'1а - drž,sek,drž.sl.i nam.'!$A$13:AY$104,W$3,FALSE)</f>
        <v>0</v>
      </c>
      <c r="X54" s="47">
        <f>+VLOOKUP($A54,'1а - drž,sek,drž.sl.i nam.'!$A$13:AY$104,X$3,FALSE)</f>
        <v>0</v>
      </c>
      <c r="Y54" s="47">
        <f>+VLOOKUP($A54,'1а - drž,sek,drž.sl.i nam.'!$A$13:AY$104,Y$3,FALSE)</f>
        <v>0</v>
      </c>
      <c r="Z54" s="47">
        <f>+VLOOKUP($A54,'1а - drž,sek,drž.sl.i nam.'!$A$13:AY$104,Z$3,FALSE)</f>
        <v>0</v>
      </c>
      <c r="AA54" s="47">
        <f>+VLOOKUP($A54,'1а - drž,sek,drž.sl.i nam.'!$A$13:AY$104,AA$3,FALSE)</f>
        <v>0</v>
      </c>
      <c r="AB54" s="47">
        <f>+VLOOKUP($A54,'1а - drž,sek,drž.sl.i nam.'!$A$13:AY$104,AB$3,FALSE)</f>
        <v>0</v>
      </c>
      <c r="AC54" s="47">
        <f>+VLOOKUP($A54,'1а - drž,sek,drž.sl.i nam.'!$A$13:AY$104,AC$3,FALSE)</f>
        <v>0</v>
      </c>
      <c r="AD54" s="47">
        <f>+VLOOKUP($A54,'1а - drž,sek,drž.sl.i nam.'!$A$13:AY$104,AD$3,FALSE)</f>
        <v>0</v>
      </c>
      <c r="AE54" s="47">
        <f>+VLOOKUP($A54,'1а - drž,sek,drž.sl.i nam.'!$A$13:AY$104,AE$3,FALSE)</f>
        <v>0</v>
      </c>
      <c r="AF54" s="47">
        <f>+VLOOKUP($A54,'1а - drž,sek,drž.sl.i nam.'!$A$13:AY$104,AF$3,FALSE)</f>
        <v>0</v>
      </c>
      <c r="AG54" s="47">
        <f>+VLOOKUP($A54,'1а - drž,sek,drž.sl.i nam.'!$A$13:AY$104,AG$3,FALSE)</f>
        <v>0</v>
      </c>
      <c r="AH54" s="47">
        <f>+VLOOKUP($A54,'1а - drž,sek,drž.sl.i nam.'!$A$13:AY$104,AH$3,FALSE)</f>
        <v>0</v>
      </c>
      <c r="AI54" s="47">
        <f>+VLOOKUP($A54,'1а - drž,sek,drž.sl.i nam.'!$A$13:AY$104,AI$3,FALSE)</f>
        <v>0</v>
      </c>
      <c r="AJ54" s="47">
        <f>IF(B54=0,0,+VLOOKUP($A54,'1а - drž,sek,drž.sl.i nam.'!$A$13:AY$104,AJ$3,FALSE))</f>
        <v>0</v>
      </c>
      <c r="AK54" s="47">
        <f>+IFERROR(AI54+(AI54*'1а - drž,sek,drž.sl.i nam.'!D54)/100,"")</f>
        <v>0</v>
      </c>
      <c r="AL54" s="47">
        <f>+IFERROR(AJ54+(AJ54*'1а - drž,sek,drž.sl.i nam.'!D54)/100,"")</f>
        <v>0</v>
      </c>
    </row>
    <row r="55" spans="1:38" x14ac:dyDescent="0.2">
      <c r="A55">
        <f>+IF(MAX(A$5:A54)+1&lt;=A$1,A54+1,0)</f>
        <v>0</v>
      </c>
      <c r="B55" s="276">
        <f t="shared" si="3"/>
        <v>0</v>
      </c>
      <c r="C55">
        <f t="shared" si="4"/>
        <v>0</v>
      </c>
      <c r="D55" s="276">
        <f t="shared" si="5"/>
        <v>0</v>
      </c>
      <c r="E55">
        <f>IF(A55=0,0,+VLOOKUP($A55,'1а - drž,sek,drž.sl.i nam.'!$A$13:$BA$104,E$3,FALSE))</f>
        <v>0</v>
      </c>
      <c r="F55">
        <f>IF(A55=0,0,+VLOOKUP($A55,'1а - drž,sek,drž.sl.i nam.'!$A$13:$AY$104,F$3,FALSE))</f>
        <v>0</v>
      </c>
      <c r="G55">
        <f>IF(A55=0,0,+VLOOKUP($A55,'1а - drž,sek,drž.sl.i nam.'!$A$13:$AY$104,G$3,FALSE))</f>
        <v>0</v>
      </c>
      <c r="H55">
        <f>+VLOOKUP($A55,'1а - drž,sek,drž.sl.i nam.'!$A$13:$AY$104,H$3,FALSE)</f>
        <v>0</v>
      </c>
      <c r="I55">
        <f>+VLOOKUP($A55,'1а - drž,sek,drž.sl.i nam.'!$A$13:$AY$104,I$3,FALSE)</f>
        <v>0</v>
      </c>
      <c r="J55">
        <f>+VLOOKUP($A55,'1а - drž,sek,drž.sl.i nam.'!$A$13:$AY$104,J$3,FALSE)</f>
        <v>0</v>
      </c>
      <c r="K55">
        <f>+VLOOKUP($A55,'1а - drž,sek,drž.sl.i nam.'!$A$13:$AY$104,K$3,FALSE)</f>
        <v>0</v>
      </c>
      <c r="L55">
        <f>+VLOOKUP($A55,'1а - drž,sek,drž.sl.i nam.'!$A$13:$AY$104,L$3,FALSE)</f>
        <v>0</v>
      </c>
      <c r="M55">
        <f>+VLOOKUP($A55,'1а - drž,sek,drž.sl.i nam.'!$A$13:$AY$104,M$3,FALSE)</f>
        <v>0</v>
      </c>
      <c r="N55">
        <f>+VLOOKUP($A55,'1а - drž,sek,drž.sl.i nam.'!$A$13:$AY$104,N$3,FALSE)</f>
        <v>0</v>
      </c>
      <c r="O55">
        <f>+VLOOKUP($A55,'1а - drž,sek,drž.sl.i nam.'!$A$13:$AY$104,O$3,FALSE)</f>
        <v>0</v>
      </c>
      <c r="P55">
        <f>+VLOOKUP($A55,'1а - drž,sek,drž.sl.i nam.'!$A$13:$AY$104,P$3,FALSE)</f>
        <v>0</v>
      </c>
      <c r="Q55">
        <f>+VLOOKUP($A55,'1а - drž,sek,drž.sl.i nam.'!$A$13:$AY$104,Q$3,FALSE)</f>
        <v>0</v>
      </c>
      <c r="R55">
        <f>+VLOOKUP($A55,'1а - drž,sek,drž.sl.i nam.'!$A$13:$AY$104,R$3,FALSE)</f>
        <v>0</v>
      </c>
      <c r="S55">
        <f>+VLOOKUP($A55,'1а - drž,sek,drž.sl.i nam.'!$A$13:$AY$104,S$3,FALSE)</f>
        <v>0</v>
      </c>
      <c r="T55" s="47">
        <f>+VLOOKUP($A55,'1а - drž,sek,drž.sl.i nam.'!$A$13:$AY$104,T$3,FALSE)</f>
        <v>0</v>
      </c>
      <c r="U55" s="47">
        <f>+VLOOKUP($A55,'1а - drž,sek,drž.sl.i nam.'!$A$13:AY$104,U$3,FALSE)</f>
        <v>0</v>
      </c>
      <c r="V55" s="47">
        <f>+VLOOKUP($A55,'1а - drž,sek,drž.sl.i nam.'!$A$13:AY$104,V$3,FALSE)</f>
        <v>0</v>
      </c>
      <c r="W55" s="47">
        <f>+VLOOKUP($A55,'1а - drž,sek,drž.sl.i nam.'!$A$13:AY$104,W$3,FALSE)</f>
        <v>0</v>
      </c>
      <c r="X55" s="47">
        <f>+VLOOKUP($A55,'1а - drž,sek,drž.sl.i nam.'!$A$13:AY$104,X$3,FALSE)</f>
        <v>0</v>
      </c>
      <c r="Y55" s="47">
        <f>+VLOOKUP($A55,'1а - drž,sek,drž.sl.i nam.'!$A$13:AY$104,Y$3,FALSE)</f>
        <v>0</v>
      </c>
      <c r="Z55" s="47">
        <f>+VLOOKUP($A55,'1а - drž,sek,drž.sl.i nam.'!$A$13:AY$104,Z$3,FALSE)</f>
        <v>0</v>
      </c>
      <c r="AA55" s="47">
        <f>+VLOOKUP($A55,'1а - drž,sek,drž.sl.i nam.'!$A$13:AY$104,AA$3,FALSE)</f>
        <v>0</v>
      </c>
      <c r="AB55" s="47">
        <f>+VLOOKUP($A55,'1а - drž,sek,drž.sl.i nam.'!$A$13:AY$104,AB$3,FALSE)</f>
        <v>0</v>
      </c>
      <c r="AC55" s="47">
        <f>+VLOOKUP($A55,'1а - drž,sek,drž.sl.i nam.'!$A$13:AY$104,AC$3,FALSE)</f>
        <v>0</v>
      </c>
      <c r="AD55" s="47">
        <f>+VLOOKUP($A55,'1а - drž,sek,drž.sl.i nam.'!$A$13:AY$104,AD$3,FALSE)</f>
        <v>0</v>
      </c>
      <c r="AE55" s="47">
        <f>+VLOOKUP($A55,'1а - drž,sek,drž.sl.i nam.'!$A$13:AY$104,AE$3,FALSE)</f>
        <v>0</v>
      </c>
      <c r="AF55" s="47">
        <f>+VLOOKUP($A55,'1а - drž,sek,drž.sl.i nam.'!$A$13:AY$104,AF$3,FALSE)</f>
        <v>0</v>
      </c>
      <c r="AG55" s="47">
        <f>+VLOOKUP($A55,'1а - drž,sek,drž.sl.i nam.'!$A$13:AY$104,AG$3,FALSE)</f>
        <v>0</v>
      </c>
      <c r="AH55" s="47">
        <f>+VLOOKUP($A55,'1а - drž,sek,drž.sl.i nam.'!$A$13:AY$104,AH$3,FALSE)</f>
        <v>0</v>
      </c>
      <c r="AI55" s="47">
        <f>+VLOOKUP($A55,'1а - drž,sek,drž.sl.i nam.'!$A$13:AY$104,AI$3,FALSE)</f>
        <v>0</v>
      </c>
      <c r="AJ55" s="47">
        <f>IF(B55=0,0,+VLOOKUP($A55,'1а - drž,sek,drž.sl.i nam.'!$A$13:AY$104,AJ$3,FALSE))</f>
        <v>0</v>
      </c>
      <c r="AK55" s="47">
        <f>+IFERROR(AI55+(AI55*'1а - drž,sek,drž.sl.i nam.'!D55)/100,"")</f>
        <v>0</v>
      </c>
      <c r="AL55" s="47">
        <f>+IFERROR(AJ55+(AJ55*'1а - drž,sek,drž.sl.i nam.'!D55)/100,"")</f>
        <v>0</v>
      </c>
    </row>
    <row r="56" spans="1:38" x14ac:dyDescent="0.2">
      <c r="A56">
        <f>+IF(MAX(A$5:A55)+1&lt;=A$1,A55+1,0)</f>
        <v>0</v>
      </c>
      <c r="B56" s="276">
        <f t="shared" si="3"/>
        <v>0</v>
      </c>
      <c r="C56">
        <f t="shared" si="4"/>
        <v>0</v>
      </c>
      <c r="D56" s="276">
        <f t="shared" si="5"/>
        <v>0</v>
      </c>
      <c r="E56">
        <f>IF(A56=0,0,+VLOOKUP($A56,'1а - drž,sek,drž.sl.i nam.'!$A$13:$BA$104,E$3,FALSE))</f>
        <v>0</v>
      </c>
      <c r="F56">
        <f>IF(A56=0,0,+VLOOKUP($A56,'1а - drž,sek,drž.sl.i nam.'!$A$13:$AY$104,F$3,FALSE))</f>
        <v>0</v>
      </c>
      <c r="G56">
        <f>IF(A56=0,0,+VLOOKUP($A56,'1а - drž,sek,drž.sl.i nam.'!$A$13:$AY$104,G$3,FALSE))</f>
        <v>0</v>
      </c>
      <c r="H56">
        <f>+VLOOKUP($A56,'1а - drž,sek,drž.sl.i nam.'!$A$13:$AY$104,H$3,FALSE)</f>
        <v>0</v>
      </c>
      <c r="I56">
        <f>+VLOOKUP($A56,'1а - drž,sek,drž.sl.i nam.'!$A$13:$AY$104,I$3,FALSE)</f>
        <v>0</v>
      </c>
      <c r="J56">
        <f>+VLOOKUP($A56,'1а - drž,sek,drž.sl.i nam.'!$A$13:$AY$104,J$3,FALSE)</f>
        <v>0</v>
      </c>
      <c r="K56">
        <f>+VLOOKUP($A56,'1а - drž,sek,drž.sl.i nam.'!$A$13:$AY$104,K$3,FALSE)</f>
        <v>0</v>
      </c>
      <c r="L56">
        <f>+VLOOKUP($A56,'1а - drž,sek,drž.sl.i nam.'!$A$13:$AY$104,L$3,FALSE)</f>
        <v>0</v>
      </c>
      <c r="M56">
        <f>+VLOOKUP($A56,'1а - drž,sek,drž.sl.i nam.'!$A$13:$AY$104,M$3,FALSE)</f>
        <v>0</v>
      </c>
      <c r="N56">
        <f>+VLOOKUP($A56,'1а - drž,sek,drž.sl.i nam.'!$A$13:$AY$104,N$3,FALSE)</f>
        <v>0</v>
      </c>
      <c r="O56">
        <f>+VLOOKUP($A56,'1а - drž,sek,drž.sl.i nam.'!$A$13:$AY$104,O$3,FALSE)</f>
        <v>0</v>
      </c>
      <c r="P56">
        <f>+VLOOKUP($A56,'1а - drž,sek,drž.sl.i nam.'!$A$13:$AY$104,P$3,FALSE)</f>
        <v>0</v>
      </c>
      <c r="Q56">
        <f>+VLOOKUP($A56,'1а - drž,sek,drž.sl.i nam.'!$A$13:$AY$104,Q$3,FALSE)</f>
        <v>0</v>
      </c>
      <c r="R56">
        <f>+VLOOKUP($A56,'1а - drž,sek,drž.sl.i nam.'!$A$13:$AY$104,R$3,FALSE)</f>
        <v>0</v>
      </c>
      <c r="S56">
        <f>+VLOOKUP($A56,'1а - drž,sek,drž.sl.i nam.'!$A$13:$AY$104,S$3,FALSE)</f>
        <v>0</v>
      </c>
      <c r="T56" s="47">
        <f>+VLOOKUP($A56,'1а - drž,sek,drž.sl.i nam.'!$A$13:$AY$104,T$3,FALSE)</f>
        <v>0</v>
      </c>
      <c r="U56" s="47">
        <f>+VLOOKUP($A56,'1а - drž,sek,drž.sl.i nam.'!$A$13:AY$104,U$3,FALSE)</f>
        <v>0</v>
      </c>
      <c r="V56" s="47">
        <f>+VLOOKUP($A56,'1а - drž,sek,drž.sl.i nam.'!$A$13:AY$104,V$3,FALSE)</f>
        <v>0</v>
      </c>
      <c r="W56" s="47">
        <f>+VLOOKUP($A56,'1а - drž,sek,drž.sl.i nam.'!$A$13:AY$104,W$3,FALSE)</f>
        <v>0</v>
      </c>
      <c r="X56" s="47">
        <f>+VLOOKUP($A56,'1а - drž,sek,drž.sl.i nam.'!$A$13:AY$104,X$3,FALSE)</f>
        <v>0</v>
      </c>
      <c r="Y56" s="47">
        <f>+VLOOKUP($A56,'1а - drž,sek,drž.sl.i nam.'!$A$13:AY$104,Y$3,FALSE)</f>
        <v>0</v>
      </c>
      <c r="Z56" s="47">
        <f>+VLOOKUP($A56,'1а - drž,sek,drž.sl.i nam.'!$A$13:AY$104,Z$3,FALSE)</f>
        <v>0</v>
      </c>
      <c r="AA56" s="47">
        <f>+VLOOKUP($A56,'1а - drž,sek,drž.sl.i nam.'!$A$13:AY$104,AA$3,FALSE)</f>
        <v>0</v>
      </c>
      <c r="AB56" s="47">
        <f>+VLOOKUP($A56,'1а - drž,sek,drž.sl.i nam.'!$A$13:AY$104,AB$3,FALSE)</f>
        <v>0</v>
      </c>
      <c r="AC56" s="47">
        <f>+VLOOKUP($A56,'1а - drž,sek,drž.sl.i nam.'!$A$13:AY$104,AC$3,FALSE)</f>
        <v>0</v>
      </c>
      <c r="AD56" s="47">
        <f>+VLOOKUP($A56,'1а - drž,sek,drž.sl.i nam.'!$A$13:AY$104,AD$3,FALSE)</f>
        <v>0</v>
      </c>
      <c r="AE56" s="47">
        <f>+VLOOKUP($A56,'1а - drž,sek,drž.sl.i nam.'!$A$13:AY$104,AE$3,FALSE)</f>
        <v>0</v>
      </c>
      <c r="AF56" s="47">
        <f>+VLOOKUP($A56,'1а - drž,sek,drž.sl.i nam.'!$A$13:AY$104,AF$3,FALSE)</f>
        <v>0</v>
      </c>
      <c r="AG56" s="47">
        <f>+VLOOKUP($A56,'1а - drž,sek,drž.sl.i nam.'!$A$13:AY$104,AG$3,FALSE)</f>
        <v>0</v>
      </c>
      <c r="AH56" s="47">
        <f>+VLOOKUP($A56,'1а - drž,sek,drž.sl.i nam.'!$A$13:AY$104,AH$3,FALSE)</f>
        <v>0</v>
      </c>
      <c r="AI56" s="47">
        <f>+VLOOKUP($A56,'1а - drž,sek,drž.sl.i nam.'!$A$13:AY$104,AI$3,FALSE)</f>
        <v>0</v>
      </c>
      <c r="AJ56" s="47">
        <f>IF(B56=0,0,+VLOOKUP($A56,'1а - drž,sek,drž.sl.i nam.'!$A$13:AY$104,AJ$3,FALSE))</f>
        <v>0</v>
      </c>
      <c r="AK56" s="47">
        <f>+IFERROR(AI56+(AI56*'1а - drž,sek,drž.sl.i nam.'!D56)/100,"")</f>
        <v>0</v>
      </c>
      <c r="AL56" s="47">
        <f>+IFERROR(AJ56+(AJ56*'1а - drž,sek,drž.sl.i nam.'!D56)/100,"")</f>
        <v>0</v>
      </c>
    </row>
    <row r="57" spans="1:38" x14ac:dyDescent="0.2">
      <c r="A57">
        <f>+IF(MAX(A$5:A56)+1&lt;=A$1,A56+1,0)</f>
        <v>0</v>
      </c>
      <c r="B57" s="276">
        <f t="shared" si="3"/>
        <v>0</v>
      </c>
      <c r="C57">
        <f t="shared" si="4"/>
        <v>0</v>
      </c>
      <c r="D57" s="276">
        <f t="shared" si="5"/>
        <v>0</v>
      </c>
      <c r="E57">
        <f>IF(A57=0,0,+VLOOKUP($A57,'1а - drž,sek,drž.sl.i nam.'!$A$13:$BA$104,E$3,FALSE))</f>
        <v>0</v>
      </c>
      <c r="F57">
        <f>IF(A57=0,0,+VLOOKUP($A57,'1а - drž,sek,drž.sl.i nam.'!$A$13:$AY$104,F$3,FALSE))</f>
        <v>0</v>
      </c>
      <c r="G57">
        <f>IF(A57=0,0,+VLOOKUP($A57,'1а - drž,sek,drž.sl.i nam.'!$A$13:$AY$104,G$3,FALSE))</f>
        <v>0</v>
      </c>
      <c r="H57">
        <f>+VLOOKUP($A57,'1а - drž,sek,drž.sl.i nam.'!$A$13:$AY$104,H$3,FALSE)</f>
        <v>0</v>
      </c>
      <c r="I57">
        <f>+VLOOKUP($A57,'1а - drž,sek,drž.sl.i nam.'!$A$13:$AY$104,I$3,FALSE)</f>
        <v>0</v>
      </c>
      <c r="J57">
        <f>+VLOOKUP($A57,'1а - drž,sek,drž.sl.i nam.'!$A$13:$AY$104,J$3,FALSE)</f>
        <v>0</v>
      </c>
      <c r="K57">
        <f>+VLOOKUP($A57,'1а - drž,sek,drž.sl.i nam.'!$A$13:$AY$104,K$3,FALSE)</f>
        <v>0</v>
      </c>
      <c r="L57">
        <f>+VLOOKUP($A57,'1а - drž,sek,drž.sl.i nam.'!$A$13:$AY$104,L$3,FALSE)</f>
        <v>0</v>
      </c>
      <c r="M57">
        <f>+VLOOKUP($A57,'1а - drž,sek,drž.sl.i nam.'!$A$13:$AY$104,M$3,FALSE)</f>
        <v>0</v>
      </c>
      <c r="N57">
        <f>+VLOOKUP($A57,'1а - drž,sek,drž.sl.i nam.'!$A$13:$AY$104,N$3,FALSE)</f>
        <v>0</v>
      </c>
      <c r="O57">
        <f>+VLOOKUP($A57,'1а - drž,sek,drž.sl.i nam.'!$A$13:$AY$104,O$3,FALSE)</f>
        <v>0</v>
      </c>
      <c r="P57">
        <f>+VLOOKUP($A57,'1а - drž,sek,drž.sl.i nam.'!$A$13:$AY$104,P$3,FALSE)</f>
        <v>0</v>
      </c>
      <c r="Q57">
        <f>+VLOOKUP($A57,'1а - drž,sek,drž.sl.i nam.'!$A$13:$AY$104,Q$3,FALSE)</f>
        <v>0</v>
      </c>
      <c r="R57">
        <f>+VLOOKUP($A57,'1а - drž,sek,drž.sl.i nam.'!$A$13:$AY$104,R$3,FALSE)</f>
        <v>0</v>
      </c>
      <c r="S57">
        <f>+VLOOKUP($A57,'1а - drž,sek,drž.sl.i nam.'!$A$13:$AY$104,S$3,FALSE)</f>
        <v>0</v>
      </c>
      <c r="T57" s="47">
        <f>+VLOOKUP($A57,'1а - drž,sek,drž.sl.i nam.'!$A$13:$AY$104,T$3,FALSE)</f>
        <v>0</v>
      </c>
      <c r="U57" s="47">
        <f>+VLOOKUP($A57,'1а - drž,sek,drž.sl.i nam.'!$A$13:AY$104,U$3,FALSE)</f>
        <v>0</v>
      </c>
      <c r="V57" s="47">
        <f>+VLOOKUP($A57,'1а - drž,sek,drž.sl.i nam.'!$A$13:AY$104,V$3,FALSE)</f>
        <v>0</v>
      </c>
      <c r="W57" s="47">
        <f>+VLOOKUP($A57,'1а - drž,sek,drž.sl.i nam.'!$A$13:AY$104,W$3,FALSE)</f>
        <v>0</v>
      </c>
      <c r="X57" s="47">
        <f>+VLOOKUP($A57,'1а - drž,sek,drž.sl.i nam.'!$A$13:AY$104,X$3,FALSE)</f>
        <v>0</v>
      </c>
      <c r="Y57" s="47">
        <f>+VLOOKUP($A57,'1а - drž,sek,drž.sl.i nam.'!$A$13:AY$104,Y$3,FALSE)</f>
        <v>0</v>
      </c>
      <c r="Z57" s="47">
        <f>+VLOOKUP($A57,'1а - drž,sek,drž.sl.i nam.'!$A$13:AY$104,Z$3,FALSE)</f>
        <v>0</v>
      </c>
      <c r="AA57" s="47">
        <f>+VLOOKUP($A57,'1а - drž,sek,drž.sl.i nam.'!$A$13:AY$104,AA$3,FALSE)</f>
        <v>0</v>
      </c>
      <c r="AB57" s="47">
        <f>+VLOOKUP($A57,'1а - drž,sek,drž.sl.i nam.'!$A$13:AY$104,AB$3,FALSE)</f>
        <v>0</v>
      </c>
      <c r="AC57" s="47">
        <f>+VLOOKUP($A57,'1а - drž,sek,drž.sl.i nam.'!$A$13:AY$104,AC$3,FALSE)</f>
        <v>0</v>
      </c>
      <c r="AD57" s="47">
        <f>+VLOOKUP($A57,'1а - drž,sek,drž.sl.i nam.'!$A$13:AY$104,AD$3,FALSE)</f>
        <v>0</v>
      </c>
      <c r="AE57" s="47">
        <f>+VLOOKUP($A57,'1а - drž,sek,drž.sl.i nam.'!$A$13:AY$104,AE$3,FALSE)</f>
        <v>0</v>
      </c>
      <c r="AF57" s="47">
        <f>+VLOOKUP($A57,'1а - drž,sek,drž.sl.i nam.'!$A$13:AY$104,AF$3,FALSE)</f>
        <v>0</v>
      </c>
      <c r="AG57" s="47">
        <f>+VLOOKUP($A57,'1а - drž,sek,drž.sl.i nam.'!$A$13:AY$104,AG$3,FALSE)</f>
        <v>0</v>
      </c>
      <c r="AH57" s="47">
        <f>+VLOOKUP($A57,'1а - drž,sek,drž.sl.i nam.'!$A$13:AY$104,AH$3,FALSE)</f>
        <v>0</v>
      </c>
      <c r="AI57" s="47">
        <f>+VLOOKUP($A57,'1а - drž,sek,drž.sl.i nam.'!$A$13:AY$104,AI$3,FALSE)</f>
        <v>0</v>
      </c>
      <c r="AJ57" s="47">
        <f>IF(B57=0,0,+VLOOKUP($A57,'1а - drž,sek,drž.sl.i nam.'!$A$13:AY$104,AJ$3,FALSE))</f>
        <v>0</v>
      </c>
      <c r="AK57" s="47">
        <f>+IFERROR(AI57+(AI57*'1а - drž,sek,drž.sl.i nam.'!D57)/100,"")</f>
        <v>0</v>
      </c>
      <c r="AL57" s="47">
        <f>+IFERROR(AJ57+(AJ57*'1а - drž,sek,drž.sl.i nam.'!D57)/100,"")</f>
        <v>0</v>
      </c>
    </row>
    <row r="58" spans="1:38" x14ac:dyDescent="0.2">
      <c r="A58">
        <f>+IF(MAX(A$5:A57)+1&lt;=A$1,A57+1,0)</f>
        <v>0</v>
      </c>
      <c r="B58" s="276">
        <f t="shared" si="3"/>
        <v>0</v>
      </c>
      <c r="C58">
        <f t="shared" si="4"/>
        <v>0</v>
      </c>
      <c r="D58" s="276">
        <f t="shared" si="5"/>
        <v>0</v>
      </c>
      <c r="E58">
        <f>IF(A58=0,0,+VLOOKUP($A58,'1а - drž,sek,drž.sl.i nam.'!$A$13:$BA$104,E$3,FALSE))</f>
        <v>0</v>
      </c>
      <c r="F58">
        <f>IF(A58=0,0,+VLOOKUP($A58,'1а - drž,sek,drž.sl.i nam.'!$A$13:$AY$104,F$3,FALSE))</f>
        <v>0</v>
      </c>
      <c r="G58">
        <f>IF(A58=0,0,+VLOOKUP($A58,'1а - drž,sek,drž.sl.i nam.'!$A$13:$AY$104,G$3,FALSE))</f>
        <v>0</v>
      </c>
      <c r="H58">
        <f>+VLOOKUP($A58,'1а - drž,sek,drž.sl.i nam.'!$A$13:$AY$104,H$3,FALSE)</f>
        <v>0</v>
      </c>
      <c r="I58">
        <f>+VLOOKUP($A58,'1а - drž,sek,drž.sl.i nam.'!$A$13:$AY$104,I$3,FALSE)</f>
        <v>0</v>
      </c>
      <c r="J58">
        <f>+VLOOKUP($A58,'1а - drž,sek,drž.sl.i nam.'!$A$13:$AY$104,J$3,FALSE)</f>
        <v>0</v>
      </c>
      <c r="K58">
        <f>+VLOOKUP($A58,'1а - drž,sek,drž.sl.i nam.'!$A$13:$AY$104,K$3,FALSE)</f>
        <v>0</v>
      </c>
      <c r="L58">
        <f>+VLOOKUP($A58,'1а - drž,sek,drž.sl.i nam.'!$A$13:$AY$104,L$3,FALSE)</f>
        <v>0</v>
      </c>
      <c r="M58">
        <f>+VLOOKUP($A58,'1а - drž,sek,drž.sl.i nam.'!$A$13:$AY$104,M$3,FALSE)</f>
        <v>0</v>
      </c>
      <c r="N58">
        <f>+VLOOKUP($A58,'1а - drž,sek,drž.sl.i nam.'!$A$13:$AY$104,N$3,FALSE)</f>
        <v>0</v>
      </c>
      <c r="O58">
        <f>+VLOOKUP($A58,'1а - drž,sek,drž.sl.i nam.'!$A$13:$AY$104,O$3,FALSE)</f>
        <v>0</v>
      </c>
      <c r="P58">
        <f>+VLOOKUP($A58,'1а - drž,sek,drž.sl.i nam.'!$A$13:$AY$104,P$3,FALSE)</f>
        <v>0</v>
      </c>
      <c r="Q58">
        <f>+VLOOKUP($A58,'1а - drž,sek,drž.sl.i nam.'!$A$13:$AY$104,Q$3,FALSE)</f>
        <v>0</v>
      </c>
      <c r="R58">
        <f>+VLOOKUP($A58,'1а - drž,sek,drž.sl.i nam.'!$A$13:$AY$104,R$3,FALSE)</f>
        <v>0</v>
      </c>
      <c r="S58">
        <f>+VLOOKUP($A58,'1а - drž,sek,drž.sl.i nam.'!$A$13:$AY$104,S$3,FALSE)</f>
        <v>0</v>
      </c>
      <c r="T58" s="47">
        <f>+VLOOKUP($A58,'1а - drž,sek,drž.sl.i nam.'!$A$13:$AY$104,T$3,FALSE)</f>
        <v>0</v>
      </c>
      <c r="U58" s="47">
        <f>+VLOOKUP($A58,'1а - drž,sek,drž.sl.i nam.'!$A$13:AY$104,U$3,FALSE)</f>
        <v>0</v>
      </c>
      <c r="V58" s="47">
        <f>+VLOOKUP($A58,'1а - drž,sek,drž.sl.i nam.'!$A$13:AY$104,V$3,FALSE)</f>
        <v>0</v>
      </c>
      <c r="W58" s="47">
        <f>+VLOOKUP($A58,'1а - drž,sek,drž.sl.i nam.'!$A$13:AY$104,W$3,FALSE)</f>
        <v>0</v>
      </c>
      <c r="X58" s="47">
        <f>+VLOOKUP($A58,'1а - drž,sek,drž.sl.i nam.'!$A$13:AY$104,X$3,FALSE)</f>
        <v>0</v>
      </c>
      <c r="Y58" s="47">
        <f>+VLOOKUP($A58,'1а - drž,sek,drž.sl.i nam.'!$A$13:AY$104,Y$3,FALSE)</f>
        <v>0</v>
      </c>
      <c r="Z58" s="47">
        <f>+VLOOKUP($A58,'1а - drž,sek,drž.sl.i nam.'!$A$13:AY$104,Z$3,FALSE)</f>
        <v>0</v>
      </c>
      <c r="AA58" s="47">
        <f>+VLOOKUP($A58,'1а - drž,sek,drž.sl.i nam.'!$A$13:AY$104,AA$3,FALSE)</f>
        <v>0</v>
      </c>
      <c r="AB58" s="47">
        <f>+VLOOKUP($A58,'1а - drž,sek,drž.sl.i nam.'!$A$13:AY$104,AB$3,FALSE)</f>
        <v>0</v>
      </c>
      <c r="AC58" s="47">
        <f>+VLOOKUP($A58,'1а - drž,sek,drž.sl.i nam.'!$A$13:AY$104,AC$3,FALSE)</f>
        <v>0</v>
      </c>
      <c r="AD58" s="47">
        <f>+VLOOKUP($A58,'1а - drž,sek,drž.sl.i nam.'!$A$13:AY$104,AD$3,FALSE)</f>
        <v>0</v>
      </c>
      <c r="AE58" s="47">
        <f>+VLOOKUP($A58,'1а - drž,sek,drž.sl.i nam.'!$A$13:AY$104,AE$3,FALSE)</f>
        <v>0</v>
      </c>
      <c r="AF58" s="47">
        <f>+VLOOKUP($A58,'1а - drž,sek,drž.sl.i nam.'!$A$13:AY$104,AF$3,FALSE)</f>
        <v>0</v>
      </c>
      <c r="AG58" s="47">
        <f>+VLOOKUP($A58,'1а - drž,sek,drž.sl.i nam.'!$A$13:AY$104,AG$3,FALSE)</f>
        <v>0</v>
      </c>
      <c r="AH58" s="47">
        <f>+VLOOKUP($A58,'1а - drž,sek,drž.sl.i nam.'!$A$13:AY$104,AH$3,FALSE)</f>
        <v>0</v>
      </c>
      <c r="AI58" s="47">
        <f>+VLOOKUP($A58,'1а - drž,sek,drž.sl.i nam.'!$A$13:AY$104,AI$3,FALSE)</f>
        <v>0</v>
      </c>
      <c r="AJ58" s="47">
        <f>IF(B58=0,0,+VLOOKUP($A58,'1а - drž,sek,drž.sl.i nam.'!$A$13:AY$104,AJ$3,FALSE))</f>
        <v>0</v>
      </c>
      <c r="AK58" s="47">
        <f>+IFERROR(AI58+(AI58*'1а - drž,sek,drž.sl.i nam.'!D58)/100,"")</f>
        <v>0</v>
      </c>
      <c r="AL58" s="47">
        <f>+IFERROR(AJ58+(AJ58*'1а - drž,sek,drž.sl.i nam.'!D58)/100,"")</f>
        <v>0</v>
      </c>
    </row>
    <row r="59" spans="1:38" x14ac:dyDescent="0.2">
      <c r="A59">
        <f>+IF(MAX(A$5:A58)+1&lt;=A$1,A58+1,0)</f>
        <v>0</v>
      </c>
      <c r="B59" s="276">
        <f t="shared" si="3"/>
        <v>0</v>
      </c>
      <c r="C59">
        <f t="shared" si="4"/>
        <v>0</v>
      </c>
      <c r="D59" s="276">
        <f t="shared" si="5"/>
        <v>0</v>
      </c>
      <c r="E59">
        <f>IF(A59=0,0,+VLOOKUP($A59,'1а - drž,sek,drž.sl.i nam.'!$A$13:$BA$104,E$3,FALSE))</f>
        <v>0</v>
      </c>
      <c r="F59">
        <f>IF(A59=0,0,+VLOOKUP($A59,'1а - drž,sek,drž.sl.i nam.'!$A$13:$AY$104,F$3,FALSE))</f>
        <v>0</v>
      </c>
      <c r="G59">
        <f>IF(A59=0,0,+VLOOKUP($A59,'1а - drž,sek,drž.sl.i nam.'!$A$13:$AY$104,G$3,FALSE))</f>
        <v>0</v>
      </c>
      <c r="H59">
        <f>+VLOOKUP($A59,'1а - drž,sek,drž.sl.i nam.'!$A$13:$AY$104,H$3,FALSE)</f>
        <v>0</v>
      </c>
      <c r="I59">
        <f>+VLOOKUP($A59,'1а - drž,sek,drž.sl.i nam.'!$A$13:$AY$104,I$3,FALSE)</f>
        <v>0</v>
      </c>
      <c r="J59">
        <f>+VLOOKUP($A59,'1а - drž,sek,drž.sl.i nam.'!$A$13:$AY$104,J$3,FALSE)</f>
        <v>0</v>
      </c>
      <c r="K59">
        <f>+VLOOKUP($A59,'1а - drž,sek,drž.sl.i nam.'!$A$13:$AY$104,K$3,FALSE)</f>
        <v>0</v>
      </c>
      <c r="L59">
        <f>+VLOOKUP($A59,'1а - drž,sek,drž.sl.i nam.'!$A$13:$AY$104,L$3,FALSE)</f>
        <v>0</v>
      </c>
      <c r="M59">
        <f>+VLOOKUP($A59,'1а - drž,sek,drž.sl.i nam.'!$A$13:$AY$104,M$3,FALSE)</f>
        <v>0</v>
      </c>
      <c r="N59">
        <f>+VLOOKUP($A59,'1а - drž,sek,drž.sl.i nam.'!$A$13:$AY$104,N$3,FALSE)</f>
        <v>0</v>
      </c>
      <c r="O59">
        <f>+VLOOKUP($A59,'1а - drž,sek,drž.sl.i nam.'!$A$13:$AY$104,O$3,FALSE)</f>
        <v>0</v>
      </c>
      <c r="P59">
        <f>+VLOOKUP($A59,'1а - drž,sek,drž.sl.i nam.'!$A$13:$AY$104,P$3,FALSE)</f>
        <v>0</v>
      </c>
      <c r="Q59">
        <f>+VLOOKUP($A59,'1а - drž,sek,drž.sl.i nam.'!$A$13:$AY$104,Q$3,FALSE)</f>
        <v>0</v>
      </c>
      <c r="R59">
        <f>+VLOOKUP($A59,'1а - drž,sek,drž.sl.i nam.'!$A$13:$AY$104,R$3,FALSE)</f>
        <v>0</v>
      </c>
      <c r="S59">
        <f>+VLOOKUP($A59,'1а - drž,sek,drž.sl.i nam.'!$A$13:$AY$104,S$3,FALSE)</f>
        <v>0</v>
      </c>
      <c r="T59" s="47">
        <f>+VLOOKUP($A59,'1а - drž,sek,drž.sl.i nam.'!$A$13:$AY$104,T$3,FALSE)</f>
        <v>0</v>
      </c>
      <c r="U59" s="47">
        <f>+VLOOKUP($A59,'1а - drž,sek,drž.sl.i nam.'!$A$13:AY$104,U$3,FALSE)</f>
        <v>0</v>
      </c>
      <c r="V59" s="47">
        <f>+VLOOKUP($A59,'1а - drž,sek,drž.sl.i nam.'!$A$13:AY$104,V$3,FALSE)</f>
        <v>0</v>
      </c>
      <c r="W59" s="47">
        <f>+VLOOKUP($A59,'1а - drž,sek,drž.sl.i nam.'!$A$13:AY$104,W$3,FALSE)</f>
        <v>0</v>
      </c>
      <c r="X59" s="47">
        <f>+VLOOKUP($A59,'1а - drž,sek,drž.sl.i nam.'!$A$13:AY$104,X$3,FALSE)</f>
        <v>0</v>
      </c>
      <c r="Y59" s="47">
        <f>+VLOOKUP($A59,'1а - drž,sek,drž.sl.i nam.'!$A$13:AY$104,Y$3,FALSE)</f>
        <v>0</v>
      </c>
      <c r="Z59" s="47">
        <f>+VLOOKUP($A59,'1а - drž,sek,drž.sl.i nam.'!$A$13:AY$104,Z$3,FALSE)</f>
        <v>0</v>
      </c>
      <c r="AA59" s="47">
        <f>+VLOOKUP($A59,'1а - drž,sek,drž.sl.i nam.'!$A$13:AY$104,AA$3,FALSE)</f>
        <v>0</v>
      </c>
      <c r="AB59" s="47">
        <f>+VLOOKUP($A59,'1а - drž,sek,drž.sl.i nam.'!$A$13:AY$104,AB$3,FALSE)</f>
        <v>0</v>
      </c>
      <c r="AC59" s="47">
        <f>+VLOOKUP($A59,'1а - drž,sek,drž.sl.i nam.'!$A$13:AY$104,AC$3,FALSE)</f>
        <v>0</v>
      </c>
      <c r="AD59" s="47">
        <f>+VLOOKUP($A59,'1а - drž,sek,drž.sl.i nam.'!$A$13:AY$104,AD$3,FALSE)</f>
        <v>0</v>
      </c>
      <c r="AE59" s="47">
        <f>+VLOOKUP($A59,'1а - drž,sek,drž.sl.i nam.'!$A$13:AY$104,AE$3,FALSE)</f>
        <v>0</v>
      </c>
      <c r="AF59" s="47">
        <f>+VLOOKUP($A59,'1а - drž,sek,drž.sl.i nam.'!$A$13:AY$104,AF$3,FALSE)</f>
        <v>0</v>
      </c>
      <c r="AG59" s="47">
        <f>+VLOOKUP($A59,'1а - drž,sek,drž.sl.i nam.'!$A$13:AY$104,AG$3,FALSE)</f>
        <v>0</v>
      </c>
      <c r="AH59" s="47">
        <f>+VLOOKUP($A59,'1а - drž,sek,drž.sl.i nam.'!$A$13:AY$104,AH$3,FALSE)</f>
        <v>0</v>
      </c>
      <c r="AI59" s="47">
        <f>+VLOOKUP($A59,'1а - drž,sek,drž.sl.i nam.'!$A$13:AY$104,AI$3,FALSE)</f>
        <v>0</v>
      </c>
      <c r="AJ59" s="47">
        <f>IF(B59=0,0,+VLOOKUP($A59,'1а - drž,sek,drž.sl.i nam.'!$A$13:AY$104,AJ$3,FALSE))</f>
        <v>0</v>
      </c>
      <c r="AK59" s="47">
        <f>+IFERROR(AI59+(AI59*'1а - drž,sek,drž.sl.i nam.'!D59)/100,"")</f>
        <v>0</v>
      </c>
      <c r="AL59" s="47">
        <f>+IFERROR(AJ59+(AJ59*'1а - drž,sek,drž.sl.i nam.'!D59)/100,"")</f>
        <v>0</v>
      </c>
    </row>
    <row r="60" spans="1:38" x14ac:dyDescent="0.2">
      <c r="A60">
        <f>+IF(MAX(A$5:A59)+1&lt;=A$1,A59+1,0)</f>
        <v>0</v>
      </c>
      <c r="B60" s="276">
        <f t="shared" si="3"/>
        <v>0</v>
      </c>
      <c r="C60">
        <f t="shared" si="4"/>
        <v>0</v>
      </c>
      <c r="D60" s="276">
        <f t="shared" si="5"/>
        <v>0</v>
      </c>
      <c r="E60">
        <f>IF(A60=0,0,+VLOOKUP($A60,'1а - drž,sek,drž.sl.i nam.'!$A$13:$BA$104,E$3,FALSE))</f>
        <v>0</v>
      </c>
      <c r="F60">
        <f>IF(A60=0,0,+VLOOKUP($A60,'1а - drž,sek,drž.sl.i nam.'!$A$13:$AY$104,F$3,FALSE))</f>
        <v>0</v>
      </c>
      <c r="G60">
        <f>IF(A60=0,0,+VLOOKUP($A60,'1а - drž,sek,drž.sl.i nam.'!$A$13:$AY$104,G$3,FALSE))</f>
        <v>0</v>
      </c>
      <c r="H60">
        <f>+VLOOKUP($A60,'1а - drž,sek,drž.sl.i nam.'!$A$13:$AY$104,H$3,FALSE)</f>
        <v>0</v>
      </c>
      <c r="I60">
        <f>+VLOOKUP($A60,'1а - drž,sek,drž.sl.i nam.'!$A$13:$AY$104,I$3,FALSE)</f>
        <v>0</v>
      </c>
      <c r="J60">
        <f>+VLOOKUP($A60,'1а - drž,sek,drž.sl.i nam.'!$A$13:$AY$104,J$3,FALSE)</f>
        <v>0</v>
      </c>
      <c r="K60">
        <f>+VLOOKUP($A60,'1а - drž,sek,drž.sl.i nam.'!$A$13:$AY$104,K$3,FALSE)</f>
        <v>0</v>
      </c>
      <c r="L60">
        <f>+VLOOKUP($A60,'1а - drž,sek,drž.sl.i nam.'!$A$13:$AY$104,L$3,FALSE)</f>
        <v>0</v>
      </c>
      <c r="M60">
        <f>+VLOOKUP($A60,'1а - drž,sek,drž.sl.i nam.'!$A$13:$AY$104,M$3,FALSE)</f>
        <v>0</v>
      </c>
      <c r="N60">
        <f>+VLOOKUP($A60,'1а - drž,sek,drž.sl.i nam.'!$A$13:$AY$104,N$3,FALSE)</f>
        <v>0</v>
      </c>
      <c r="O60">
        <f>+VLOOKUP($A60,'1а - drž,sek,drž.sl.i nam.'!$A$13:$AY$104,O$3,FALSE)</f>
        <v>0</v>
      </c>
      <c r="P60">
        <f>+VLOOKUP($A60,'1а - drž,sek,drž.sl.i nam.'!$A$13:$AY$104,P$3,FALSE)</f>
        <v>0</v>
      </c>
      <c r="Q60">
        <f>+VLOOKUP($A60,'1а - drž,sek,drž.sl.i nam.'!$A$13:$AY$104,Q$3,FALSE)</f>
        <v>0</v>
      </c>
      <c r="R60">
        <f>+VLOOKUP($A60,'1а - drž,sek,drž.sl.i nam.'!$A$13:$AY$104,R$3,FALSE)</f>
        <v>0</v>
      </c>
      <c r="S60">
        <f>+VLOOKUP($A60,'1а - drž,sek,drž.sl.i nam.'!$A$13:$AY$104,S$3,FALSE)</f>
        <v>0</v>
      </c>
      <c r="T60" s="47">
        <f>+VLOOKUP($A60,'1а - drž,sek,drž.sl.i nam.'!$A$13:$AY$104,T$3,FALSE)</f>
        <v>0</v>
      </c>
      <c r="U60" s="47">
        <f>+VLOOKUP($A60,'1а - drž,sek,drž.sl.i nam.'!$A$13:AY$104,U$3,FALSE)</f>
        <v>0</v>
      </c>
      <c r="V60" s="47">
        <f>+VLOOKUP($A60,'1а - drž,sek,drž.sl.i nam.'!$A$13:AY$104,V$3,FALSE)</f>
        <v>0</v>
      </c>
      <c r="W60" s="47">
        <f>+VLOOKUP($A60,'1а - drž,sek,drž.sl.i nam.'!$A$13:AY$104,W$3,FALSE)</f>
        <v>0</v>
      </c>
      <c r="X60" s="47">
        <f>+VLOOKUP($A60,'1а - drž,sek,drž.sl.i nam.'!$A$13:AY$104,X$3,FALSE)</f>
        <v>0</v>
      </c>
      <c r="Y60" s="47">
        <f>+VLOOKUP($A60,'1а - drž,sek,drž.sl.i nam.'!$A$13:AY$104,Y$3,FALSE)</f>
        <v>0</v>
      </c>
      <c r="Z60" s="47">
        <f>+VLOOKUP($A60,'1а - drž,sek,drž.sl.i nam.'!$A$13:AY$104,Z$3,FALSE)</f>
        <v>0</v>
      </c>
      <c r="AA60" s="47">
        <f>+VLOOKUP($A60,'1а - drž,sek,drž.sl.i nam.'!$A$13:AY$104,AA$3,FALSE)</f>
        <v>0</v>
      </c>
      <c r="AB60" s="47">
        <f>+VLOOKUP($A60,'1а - drž,sek,drž.sl.i nam.'!$A$13:AY$104,AB$3,FALSE)</f>
        <v>0</v>
      </c>
      <c r="AC60" s="47">
        <f>+VLOOKUP($A60,'1а - drž,sek,drž.sl.i nam.'!$A$13:AY$104,AC$3,FALSE)</f>
        <v>0</v>
      </c>
      <c r="AD60" s="47">
        <f>+VLOOKUP($A60,'1а - drž,sek,drž.sl.i nam.'!$A$13:AY$104,AD$3,FALSE)</f>
        <v>0</v>
      </c>
      <c r="AE60" s="47">
        <f>+VLOOKUP($A60,'1а - drž,sek,drž.sl.i nam.'!$A$13:AY$104,AE$3,FALSE)</f>
        <v>0</v>
      </c>
      <c r="AF60" s="47">
        <f>+VLOOKUP($A60,'1а - drž,sek,drž.sl.i nam.'!$A$13:AY$104,AF$3,FALSE)</f>
        <v>0</v>
      </c>
      <c r="AG60" s="47">
        <f>+VLOOKUP($A60,'1а - drž,sek,drž.sl.i nam.'!$A$13:AY$104,AG$3,FALSE)</f>
        <v>0</v>
      </c>
      <c r="AH60" s="47">
        <f>+VLOOKUP($A60,'1а - drž,sek,drž.sl.i nam.'!$A$13:AY$104,AH$3,FALSE)</f>
        <v>0</v>
      </c>
      <c r="AI60" s="47">
        <f>+VLOOKUP($A60,'1а - drž,sek,drž.sl.i nam.'!$A$13:AY$104,AI$3,FALSE)</f>
        <v>0</v>
      </c>
      <c r="AJ60" s="47">
        <f>IF(B60=0,0,+VLOOKUP($A60,'1а - drž,sek,drž.sl.i nam.'!$A$13:AY$104,AJ$3,FALSE))</f>
        <v>0</v>
      </c>
      <c r="AK60" s="47">
        <f>+IFERROR(AI60+(AI60*'1а - drž,sek,drž.sl.i nam.'!D60)/100,"")</f>
        <v>0</v>
      </c>
      <c r="AL60" s="47">
        <f>+IFERROR(AJ60+(AJ60*'1а - drž,sek,drž.sl.i nam.'!D60)/100,"")</f>
        <v>0</v>
      </c>
    </row>
    <row r="61" spans="1:38" x14ac:dyDescent="0.2">
      <c r="A61">
        <f>+IF(MAX(A$5:A60)+1&lt;=A$1,A60+1,0)</f>
        <v>0</v>
      </c>
      <c r="B61" s="276">
        <f t="shared" si="3"/>
        <v>0</v>
      </c>
      <c r="C61">
        <f t="shared" si="4"/>
        <v>0</v>
      </c>
      <c r="D61" s="276">
        <f t="shared" si="5"/>
        <v>0</v>
      </c>
      <c r="E61">
        <f>IF(A61=0,0,+VLOOKUP($A61,'1а - drž,sek,drž.sl.i nam.'!$A$13:$BA$104,E$3,FALSE))</f>
        <v>0</v>
      </c>
      <c r="F61">
        <f>IF(A61=0,0,+VLOOKUP($A61,'1а - drž,sek,drž.sl.i nam.'!$A$13:$AY$104,F$3,FALSE))</f>
        <v>0</v>
      </c>
      <c r="G61">
        <f>IF(A61=0,0,+VLOOKUP($A61,'1а - drž,sek,drž.sl.i nam.'!$A$13:$AY$104,G$3,FALSE))</f>
        <v>0</v>
      </c>
      <c r="H61">
        <f>+VLOOKUP($A61,'1а - drž,sek,drž.sl.i nam.'!$A$13:$AY$104,H$3,FALSE)</f>
        <v>0</v>
      </c>
      <c r="I61">
        <f>+VLOOKUP($A61,'1а - drž,sek,drž.sl.i nam.'!$A$13:$AY$104,I$3,FALSE)</f>
        <v>0</v>
      </c>
      <c r="J61">
        <f>+VLOOKUP($A61,'1а - drž,sek,drž.sl.i nam.'!$A$13:$AY$104,J$3,FALSE)</f>
        <v>0</v>
      </c>
      <c r="K61">
        <f>+VLOOKUP($A61,'1а - drž,sek,drž.sl.i nam.'!$A$13:$AY$104,K$3,FALSE)</f>
        <v>0</v>
      </c>
      <c r="L61">
        <f>+VLOOKUP($A61,'1а - drž,sek,drž.sl.i nam.'!$A$13:$AY$104,L$3,FALSE)</f>
        <v>0</v>
      </c>
      <c r="M61">
        <f>+VLOOKUP($A61,'1а - drž,sek,drž.sl.i nam.'!$A$13:$AY$104,M$3,FALSE)</f>
        <v>0</v>
      </c>
      <c r="N61">
        <f>+VLOOKUP($A61,'1а - drž,sek,drž.sl.i nam.'!$A$13:$AY$104,N$3,FALSE)</f>
        <v>0</v>
      </c>
      <c r="O61">
        <f>+VLOOKUP($A61,'1а - drž,sek,drž.sl.i nam.'!$A$13:$AY$104,O$3,FALSE)</f>
        <v>0</v>
      </c>
      <c r="P61">
        <f>+VLOOKUP($A61,'1а - drž,sek,drž.sl.i nam.'!$A$13:$AY$104,P$3,FALSE)</f>
        <v>0</v>
      </c>
      <c r="Q61">
        <f>+VLOOKUP($A61,'1а - drž,sek,drž.sl.i nam.'!$A$13:$AY$104,Q$3,FALSE)</f>
        <v>0</v>
      </c>
      <c r="R61">
        <f>+VLOOKUP($A61,'1а - drž,sek,drž.sl.i nam.'!$A$13:$AY$104,R$3,FALSE)</f>
        <v>0</v>
      </c>
      <c r="S61">
        <f>+VLOOKUP($A61,'1а - drž,sek,drž.sl.i nam.'!$A$13:$AY$104,S$3,FALSE)</f>
        <v>0</v>
      </c>
      <c r="T61" s="47">
        <f>+VLOOKUP($A61,'1а - drž,sek,drž.sl.i nam.'!$A$13:$AY$104,T$3,FALSE)</f>
        <v>0</v>
      </c>
      <c r="U61" s="47">
        <f>+VLOOKUP($A61,'1а - drž,sek,drž.sl.i nam.'!$A$13:AY$104,U$3,FALSE)</f>
        <v>0</v>
      </c>
      <c r="V61" s="47">
        <f>+VLOOKUP($A61,'1а - drž,sek,drž.sl.i nam.'!$A$13:AY$104,V$3,FALSE)</f>
        <v>0</v>
      </c>
      <c r="W61" s="47">
        <f>+VLOOKUP($A61,'1а - drž,sek,drž.sl.i nam.'!$A$13:AY$104,W$3,FALSE)</f>
        <v>0</v>
      </c>
      <c r="X61" s="47">
        <f>+VLOOKUP($A61,'1а - drž,sek,drž.sl.i nam.'!$A$13:AY$104,X$3,FALSE)</f>
        <v>0</v>
      </c>
      <c r="Y61" s="47">
        <f>+VLOOKUP($A61,'1а - drž,sek,drž.sl.i nam.'!$A$13:AY$104,Y$3,FALSE)</f>
        <v>0</v>
      </c>
      <c r="Z61" s="47">
        <f>+VLOOKUP($A61,'1а - drž,sek,drž.sl.i nam.'!$A$13:AY$104,Z$3,FALSE)</f>
        <v>0</v>
      </c>
      <c r="AA61" s="47">
        <f>+VLOOKUP($A61,'1а - drž,sek,drž.sl.i nam.'!$A$13:AY$104,AA$3,FALSE)</f>
        <v>0</v>
      </c>
      <c r="AB61" s="47">
        <f>+VLOOKUP($A61,'1а - drž,sek,drž.sl.i nam.'!$A$13:AY$104,AB$3,FALSE)</f>
        <v>0</v>
      </c>
      <c r="AC61" s="47">
        <f>+VLOOKUP($A61,'1а - drž,sek,drž.sl.i nam.'!$A$13:AY$104,AC$3,FALSE)</f>
        <v>0</v>
      </c>
      <c r="AD61" s="47">
        <f>+VLOOKUP($A61,'1а - drž,sek,drž.sl.i nam.'!$A$13:AY$104,AD$3,FALSE)</f>
        <v>0</v>
      </c>
      <c r="AE61" s="47">
        <f>+VLOOKUP($A61,'1а - drž,sek,drž.sl.i nam.'!$A$13:AY$104,AE$3,FALSE)</f>
        <v>0</v>
      </c>
      <c r="AF61" s="47">
        <f>+VLOOKUP($A61,'1а - drž,sek,drž.sl.i nam.'!$A$13:AY$104,AF$3,FALSE)</f>
        <v>0</v>
      </c>
      <c r="AG61" s="47">
        <f>+VLOOKUP($A61,'1а - drž,sek,drž.sl.i nam.'!$A$13:AY$104,AG$3,FALSE)</f>
        <v>0</v>
      </c>
      <c r="AH61" s="47">
        <f>+VLOOKUP($A61,'1а - drž,sek,drž.sl.i nam.'!$A$13:AY$104,AH$3,FALSE)</f>
        <v>0</v>
      </c>
      <c r="AI61" s="47">
        <f>+VLOOKUP($A61,'1а - drž,sek,drž.sl.i nam.'!$A$13:AY$104,AI$3,FALSE)</f>
        <v>0</v>
      </c>
      <c r="AJ61" s="47">
        <f>IF(B61=0,0,+VLOOKUP($A61,'1а - drž,sek,drž.sl.i nam.'!$A$13:AY$104,AJ$3,FALSE))</f>
        <v>0</v>
      </c>
      <c r="AK61" s="47">
        <f>+IFERROR(AI61+(AI61*'1а - drž,sek,drž.sl.i nam.'!D61)/100,"")</f>
        <v>0</v>
      </c>
      <c r="AL61" s="47">
        <f>+IFERROR(AJ61+(AJ61*'1а - drž,sek,drž.sl.i nam.'!D61)/100,"")</f>
        <v>0</v>
      </c>
    </row>
    <row r="62" spans="1:38" x14ac:dyDescent="0.2">
      <c r="A62">
        <f>+IF(MAX(A$5:A61)+1&lt;=A$1,A61+1,0)</f>
        <v>0</v>
      </c>
      <c r="B62" s="276">
        <f t="shared" si="3"/>
        <v>0</v>
      </c>
      <c r="C62">
        <f t="shared" si="4"/>
        <v>0</v>
      </c>
      <c r="D62" s="276">
        <f t="shared" si="5"/>
        <v>0</v>
      </c>
      <c r="E62">
        <f>IF(A62=0,0,+VLOOKUP($A62,'1а - drž,sek,drž.sl.i nam.'!$A$13:$BA$104,E$3,FALSE))</f>
        <v>0</v>
      </c>
      <c r="F62">
        <f>IF(A62=0,0,+VLOOKUP($A62,'1а - drž,sek,drž.sl.i nam.'!$A$13:$AY$104,F$3,FALSE))</f>
        <v>0</v>
      </c>
      <c r="G62">
        <f>IF(A62=0,0,+VLOOKUP($A62,'1а - drž,sek,drž.sl.i nam.'!$A$13:$AY$104,G$3,FALSE))</f>
        <v>0</v>
      </c>
      <c r="H62">
        <f>+VLOOKUP($A62,'1а - drž,sek,drž.sl.i nam.'!$A$13:$AY$104,H$3,FALSE)</f>
        <v>0</v>
      </c>
      <c r="I62">
        <f>+VLOOKUP($A62,'1а - drž,sek,drž.sl.i nam.'!$A$13:$AY$104,I$3,FALSE)</f>
        <v>0</v>
      </c>
      <c r="J62">
        <f>+VLOOKUP($A62,'1а - drž,sek,drž.sl.i nam.'!$A$13:$AY$104,J$3,FALSE)</f>
        <v>0</v>
      </c>
      <c r="K62">
        <f>+VLOOKUP($A62,'1а - drž,sek,drž.sl.i nam.'!$A$13:$AY$104,K$3,FALSE)</f>
        <v>0</v>
      </c>
      <c r="L62">
        <f>+VLOOKUP($A62,'1а - drž,sek,drž.sl.i nam.'!$A$13:$AY$104,L$3,FALSE)</f>
        <v>0</v>
      </c>
      <c r="M62">
        <f>+VLOOKUP($A62,'1а - drž,sek,drž.sl.i nam.'!$A$13:$AY$104,M$3,FALSE)</f>
        <v>0</v>
      </c>
      <c r="N62">
        <f>+VLOOKUP($A62,'1а - drž,sek,drž.sl.i nam.'!$A$13:$AY$104,N$3,FALSE)</f>
        <v>0</v>
      </c>
      <c r="O62">
        <f>+VLOOKUP($A62,'1а - drž,sek,drž.sl.i nam.'!$A$13:$AY$104,O$3,FALSE)</f>
        <v>0</v>
      </c>
      <c r="P62">
        <f>+VLOOKUP($A62,'1а - drž,sek,drž.sl.i nam.'!$A$13:$AY$104,P$3,FALSE)</f>
        <v>0</v>
      </c>
      <c r="Q62">
        <f>+VLOOKUP($A62,'1а - drž,sek,drž.sl.i nam.'!$A$13:$AY$104,Q$3,FALSE)</f>
        <v>0</v>
      </c>
      <c r="R62">
        <f>+VLOOKUP($A62,'1а - drž,sek,drž.sl.i nam.'!$A$13:$AY$104,R$3,FALSE)</f>
        <v>0</v>
      </c>
      <c r="S62">
        <f>+VLOOKUP($A62,'1а - drž,sek,drž.sl.i nam.'!$A$13:$AY$104,S$3,FALSE)</f>
        <v>0</v>
      </c>
      <c r="T62" s="47">
        <f>+VLOOKUP($A62,'1а - drž,sek,drž.sl.i nam.'!$A$13:$AY$104,T$3,FALSE)</f>
        <v>0</v>
      </c>
      <c r="U62" s="47">
        <f>+VLOOKUP($A62,'1а - drž,sek,drž.sl.i nam.'!$A$13:AY$104,U$3,FALSE)</f>
        <v>0</v>
      </c>
      <c r="V62" s="47">
        <f>+VLOOKUP($A62,'1а - drž,sek,drž.sl.i nam.'!$A$13:AY$104,V$3,FALSE)</f>
        <v>0</v>
      </c>
      <c r="W62" s="47">
        <f>+VLOOKUP($A62,'1а - drž,sek,drž.sl.i nam.'!$A$13:AY$104,W$3,FALSE)</f>
        <v>0</v>
      </c>
      <c r="X62" s="47">
        <f>+VLOOKUP($A62,'1а - drž,sek,drž.sl.i nam.'!$A$13:AY$104,X$3,FALSE)</f>
        <v>0</v>
      </c>
      <c r="Y62" s="47">
        <f>+VLOOKUP($A62,'1а - drž,sek,drž.sl.i nam.'!$A$13:AY$104,Y$3,FALSE)</f>
        <v>0</v>
      </c>
      <c r="Z62" s="47">
        <f>+VLOOKUP($A62,'1а - drž,sek,drž.sl.i nam.'!$A$13:AY$104,Z$3,FALSE)</f>
        <v>0</v>
      </c>
      <c r="AA62" s="47">
        <f>+VLOOKUP($A62,'1а - drž,sek,drž.sl.i nam.'!$A$13:AY$104,AA$3,FALSE)</f>
        <v>0</v>
      </c>
      <c r="AB62" s="47">
        <f>+VLOOKUP($A62,'1а - drž,sek,drž.sl.i nam.'!$A$13:AY$104,AB$3,FALSE)</f>
        <v>0</v>
      </c>
      <c r="AC62" s="47">
        <f>+VLOOKUP($A62,'1а - drž,sek,drž.sl.i nam.'!$A$13:AY$104,AC$3,FALSE)</f>
        <v>0</v>
      </c>
      <c r="AD62" s="47">
        <f>+VLOOKUP($A62,'1а - drž,sek,drž.sl.i nam.'!$A$13:AY$104,AD$3,FALSE)</f>
        <v>0</v>
      </c>
      <c r="AE62" s="47">
        <f>+VLOOKUP($A62,'1а - drž,sek,drž.sl.i nam.'!$A$13:AY$104,AE$3,FALSE)</f>
        <v>0</v>
      </c>
      <c r="AF62" s="47">
        <f>+VLOOKUP($A62,'1а - drž,sek,drž.sl.i nam.'!$A$13:AY$104,AF$3,FALSE)</f>
        <v>0</v>
      </c>
      <c r="AG62" s="47">
        <f>+VLOOKUP($A62,'1а - drž,sek,drž.sl.i nam.'!$A$13:AY$104,AG$3,FALSE)</f>
        <v>0</v>
      </c>
      <c r="AH62" s="47">
        <f>+VLOOKUP($A62,'1а - drž,sek,drž.sl.i nam.'!$A$13:AY$104,AH$3,FALSE)</f>
        <v>0</v>
      </c>
      <c r="AI62" s="47">
        <f>+VLOOKUP($A62,'1а - drž,sek,drž.sl.i nam.'!$A$13:AY$104,AI$3,FALSE)</f>
        <v>0</v>
      </c>
      <c r="AJ62" s="47">
        <f>IF(B62=0,0,+VLOOKUP($A62,'1а - drž,sek,drž.sl.i nam.'!$A$13:AY$104,AJ$3,FALSE))</f>
        <v>0</v>
      </c>
      <c r="AK62" s="47">
        <f>+IFERROR(AI62+(AI62*'1а - drž,sek,drž.sl.i nam.'!D62)/100,"")</f>
        <v>0</v>
      </c>
      <c r="AL62" s="47">
        <f>+IFERROR(AJ62+(AJ62*'1а - drž,sek,drž.sl.i nam.'!D62)/100,"")</f>
        <v>0</v>
      </c>
    </row>
    <row r="63" spans="1:38" x14ac:dyDescent="0.2">
      <c r="A63">
        <f>+IF(MAX(A$5:A62)+1&lt;=A$1,A62+1,0)</f>
        <v>0</v>
      </c>
      <c r="B63" s="276">
        <f t="shared" si="3"/>
        <v>0</v>
      </c>
      <c r="C63">
        <f t="shared" si="4"/>
        <v>0</v>
      </c>
      <c r="D63" s="276">
        <f t="shared" si="5"/>
        <v>0</v>
      </c>
      <c r="E63">
        <f>IF(A63=0,0,+VLOOKUP($A63,'1а - drž,sek,drž.sl.i nam.'!$A$13:$BA$104,E$3,FALSE))</f>
        <v>0</v>
      </c>
      <c r="F63">
        <f>IF(A63=0,0,+VLOOKUP($A63,'1а - drž,sek,drž.sl.i nam.'!$A$13:$AY$104,F$3,FALSE))</f>
        <v>0</v>
      </c>
      <c r="G63">
        <f>IF(A63=0,0,+VLOOKUP($A63,'1а - drž,sek,drž.sl.i nam.'!$A$13:$AY$104,G$3,FALSE))</f>
        <v>0</v>
      </c>
      <c r="H63">
        <f>+VLOOKUP($A63,'1а - drž,sek,drž.sl.i nam.'!$A$13:$AY$104,H$3,FALSE)</f>
        <v>0</v>
      </c>
      <c r="I63">
        <f>+VLOOKUP($A63,'1а - drž,sek,drž.sl.i nam.'!$A$13:$AY$104,I$3,FALSE)</f>
        <v>0</v>
      </c>
      <c r="J63">
        <f>+VLOOKUP($A63,'1а - drž,sek,drž.sl.i nam.'!$A$13:$AY$104,J$3,FALSE)</f>
        <v>0</v>
      </c>
      <c r="K63">
        <f>+VLOOKUP($A63,'1а - drž,sek,drž.sl.i nam.'!$A$13:$AY$104,K$3,FALSE)</f>
        <v>0</v>
      </c>
      <c r="L63">
        <f>+VLOOKUP($A63,'1а - drž,sek,drž.sl.i nam.'!$A$13:$AY$104,L$3,FALSE)</f>
        <v>0</v>
      </c>
      <c r="M63">
        <f>+VLOOKUP($A63,'1а - drž,sek,drž.sl.i nam.'!$A$13:$AY$104,M$3,FALSE)</f>
        <v>0</v>
      </c>
      <c r="N63">
        <f>+VLOOKUP($A63,'1а - drž,sek,drž.sl.i nam.'!$A$13:$AY$104,N$3,FALSE)</f>
        <v>0</v>
      </c>
      <c r="O63">
        <f>+VLOOKUP($A63,'1а - drž,sek,drž.sl.i nam.'!$A$13:$AY$104,O$3,FALSE)</f>
        <v>0</v>
      </c>
      <c r="P63">
        <f>+VLOOKUP($A63,'1а - drž,sek,drž.sl.i nam.'!$A$13:$AY$104,P$3,FALSE)</f>
        <v>0</v>
      </c>
      <c r="Q63">
        <f>+VLOOKUP($A63,'1а - drž,sek,drž.sl.i nam.'!$A$13:$AY$104,Q$3,FALSE)</f>
        <v>0</v>
      </c>
      <c r="R63">
        <f>+VLOOKUP($A63,'1а - drž,sek,drž.sl.i nam.'!$A$13:$AY$104,R$3,FALSE)</f>
        <v>0</v>
      </c>
      <c r="S63">
        <f>+VLOOKUP($A63,'1а - drž,sek,drž.sl.i nam.'!$A$13:$AY$104,S$3,FALSE)</f>
        <v>0</v>
      </c>
      <c r="T63" s="47">
        <f>+VLOOKUP($A63,'1а - drž,sek,drž.sl.i nam.'!$A$13:$AY$104,T$3,FALSE)</f>
        <v>0</v>
      </c>
      <c r="U63" s="47">
        <f>+VLOOKUP($A63,'1а - drž,sek,drž.sl.i nam.'!$A$13:AY$104,U$3,FALSE)</f>
        <v>0</v>
      </c>
      <c r="V63" s="47">
        <f>+VLOOKUP($A63,'1а - drž,sek,drž.sl.i nam.'!$A$13:AY$104,V$3,FALSE)</f>
        <v>0</v>
      </c>
      <c r="W63" s="47">
        <f>+VLOOKUP($A63,'1а - drž,sek,drž.sl.i nam.'!$A$13:AY$104,W$3,FALSE)</f>
        <v>0</v>
      </c>
      <c r="X63" s="47">
        <f>+VLOOKUP($A63,'1а - drž,sek,drž.sl.i nam.'!$A$13:AY$104,X$3,FALSE)</f>
        <v>0</v>
      </c>
      <c r="Y63" s="47">
        <f>+VLOOKUP($A63,'1а - drž,sek,drž.sl.i nam.'!$A$13:AY$104,Y$3,FALSE)</f>
        <v>0</v>
      </c>
      <c r="Z63" s="47">
        <f>+VLOOKUP($A63,'1а - drž,sek,drž.sl.i nam.'!$A$13:AY$104,Z$3,FALSE)</f>
        <v>0</v>
      </c>
      <c r="AA63" s="47">
        <f>+VLOOKUP($A63,'1а - drž,sek,drž.sl.i nam.'!$A$13:AY$104,AA$3,FALSE)</f>
        <v>0</v>
      </c>
      <c r="AB63" s="47">
        <f>+VLOOKUP($A63,'1а - drž,sek,drž.sl.i nam.'!$A$13:AY$104,AB$3,FALSE)</f>
        <v>0</v>
      </c>
      <c r="AC63" s="47">
        <f>+VLOOKUP($A63,'1а - drž,sek,drž.sl.i nam.'!$A$13:AY$104,AC$3,FALSE)</f>
        <v>0</v>
      </c>
      <c r="AD63" s="47">
        <f>+VLOOKUP($A63,'1а - drž,sek,drž.sl.i nam.'!$A$13:AY$104,AD$3,FALSE)</f>
        <v>0</v>
      </c>
      <c r="AE63" s="47">
        <f>+VLOOKUP($A63,'1а - drž,sek,drž.sl.i nam.'!$A$13:AY$104,AE$3,FALSE)</f>
        <v>0</v>
      </c>
      <c r="AF63" s="47">
        <f>+VLOOKUP($A63,'1а - drž,sek,drž.sl.i nam.'!$A$13:AY$104,AF$3,FALSE)</f>
        <v>0</v>
      </c>
      <c r="AG63" s="47">
        <f>+VLOOKUP($A63,'1а - drž,sek,drž.sl.i nam.'!$A$13:AY$104,AG$3,FALSE)</f>
        <v>0</v>
      </c>
      <c r="AH63" s="47">
        <f>+VLOOKUP($A63,'1а - drž,sek,drž.sl.i nam.'!$A$13:AY$104,AH$3,FALSE)</f>
        <v>0</v>
      </c>
      <c r="AI63" s="47">
        <f>+VLOOKUP($A63,'1а - drž,sek,drž.sl.i nam.'!$A$13:AY$104,AI$3,FALSE)</f>
        <v>0</v>
      </c>
      <c r="AJ63" s="47">
        <f>IF(B63=0,0,+VLOOKUP($A63,'1а - drž,sek,drž.sl.i nam.'!$A$13:AY$104,AJ$3,FALSE))</f>
        <v>0</v>
      </c>
      <c r="AK63" s="47">
        <f>+IFERROR(AI63+(AI63*'1а - drž,sek,drž.sl.i nam.'!D63)/100,"")</f>
        <v>0</v>
      </c>
      <c r="AL63" s="47">
        <f>+IFERROR(AJ63+(AJ63*'1а - drž,sek,drž.sl.i nam.'!D63)/100,"")</f>
        <v>0</v>
      </c>
    </row>
    <row r="64" spans="1:38" x14ac:dyDescent="0.2">
      <c r="A64">
        <f>+IF(MAX(A$5:A63)+1&lt;=A$1,A63+1,0)</f>
        <v>0</v>
      </c>
      <c r="B64" s="276">
        <f t="shared" si="3"/>
        <v>0</v>
      </c>
      <c r="C64">
        <f t="shared" si="4"/>
        <v>0</v>
      </c>
      <c r="D64" s="276">
        <f t="shared" si="5"/>
        <v>0</v>
      </c>
      <c r="E64">
        <f>IF(A64=0,0,+VLOOKUP($A64,'1а - drž,sek,drž.sl.i nam.'!$A$13:$BA$104,E$3,FALSE))</f>
        <v>0</v>
      </c>
      <c r="F64">
        <f>IF(A64=0,0,+VLOOKUP($A64,'1а - drž,sek,drž.sl.i nam.'!$A$13:$AY$104,F$3,FALSE))</f>
        <v>0</v>
      </c>
      <c r="G64">
        <f>IF(A64=0,0,+VLOOKUP($A64,'1а - drž,sek,drž.sl.i nam.'!$A$13:$AY$104,G$3,FALSE))</f>
        <v>0</v>
      </c>
      <c r="H64">
        <f>+VLOOKUP($A64,'1а - drž,sek,drž.sl.i nam.'!$A$13:$AY$104,H$3,FALSE)</f>
        <v>0</v>
      </c>
      <c r="I64">
        <f>+VLOOKUP($A64,'1а - drž,sek,drž.sl.i nam.'!$A$13:$AY$104,I$3,FALSE)</f>
        <v>0</v>
      </c>
      <c r="J64">
        <f>+VLOOKUP($A64,'1а - drž,sek,drž.sl.i nam.'!$A$13:$AY$104,J$3,FALSE)</f>
        <v>0</v>
      </c>
      <c r="K64">
        <f>+VLOOKUP($A64,'1а - drž,sek,drž.sl.i nam.'!$A$13:$AY$104,K$3,FALSE)</f>
        <v>0</v>
      </c>
      <c r="L64">
        <f>+VLOOKUP($A64,'1а - drž,sek,drž.sl.i nam.'!$A$13:$AY$104,L$3,FALSE)</f>
        <v>0</v>
      </c>
      <c r="M64">
        <f>+VLOOKUP($A64,'1а - drž,sek,drž.sl.i nam.'!$A$13:$AY$104,M$3,FALSE)</f>
        <v>0</v>
      </c>
      <c r="N64">
        <f>+VLOOKUP($A64,'1а - drž,sek,drž.sl.i nam.'!$A$13:$AY$104,N$3,FALSE)</f>
        <v>0</v>
      </c>
      <c r="O64">
        <f>+VLOOKUP($A64,'1а - drž,sek,drž.sl.i nam.'!$A$13:$AY$104,O$3,FALSE)</f>
        <v>0</v>
      </c>
      <c r="P64">
        <f>+VLOOKUP($A64,'1а - drž,sek,drž.sl.i nam.'!$A$13:$AY$104,P$3,FALSE)</f>
        <v>0</v>
      </c>
      <c r="Q64">
        <f>+VLOOKUP($A64,'1а - drž,sek,drž.sl.i nam.'!$A$13:$AY$104,Q$3,FALSE)</f>
        <v>0</v>
      </c>
      <c r="R64">
        <f>+VLOOKUP($A64,'1а - drž,sek,drž.sl.i nam.'!$A$13:$AY$104,R$3,FALSE)</f>
        <v>0</v>
      </c>
      <c r="S64">
        <f>+VLOOKUP($A64,'1а - drž,sek,drž.sl.i nam.'!$A$13:$AY$104,S$3,FALSE)</f>
        <v>0</v>
      </c>
      <c r="T64" s="47">
        <f>+VLOOKUP($A64,'1а - drž,sek,drž.sl.i nam.'!$A$13:$AY$104,T$3,FALSE)</f>
        <v>0</v>
      </c>
      <c r="U64" s="47">
        <f>+VLOOKUP($A64,'1а - drž,sek,drž.sl.i nam.'!$A$13:AY$104,U$3,FALSE)</f>
        <v>0</v>
      </c>
      <c r="V64" s="47">
        <f>+VLOOKUP($A64,'1а - drž,sek,drž.sl.i nam.'!$A$13:AY$104,V$3,FALSE)</f>
        <v>0</v>
      </c>
      <c r="W64" s="47">
        <f>+VLOOKUP($A64,'1а - drž,sek,drž.sl.i nam.'!$A$13:AY$104,W$3,FALSE)</f>
        <v>0</v>
      </c>
      <c r="X64" s="47">
        <f>+VLOOKUP($A64,'1а - drž,sek,drž.sl.i nam.'!$A$13:AY$104,X$3,FALSE)</f>
        <v>0</v>
      </c>
      <c r="Y64" s="47">
        <f>+VLOOKUP($A64,'1а - drž,sek,drž.sl.i nam.'!$A$13:AY$104,Y$3,FALSE)</f>
        <v>0</v>
      </c>
      <c r="Z64" s="47">
        <f>+VLOOKUP($A64,'1а - drž,sek,drž.sl.i nam.'!$A$13:AY$104,Z$3,FALSE)</f>
        <v>0</v>
      </c>
      <c r="AA64" s="47">
        <f>+VLOOKUP($A64,'1а - drž,sek,drž.sl.i nam.'!$A$13:AY$104,AA$3,FALSE)</f>
        <v>0</v>
      </c>
      <c r="AB64" s="47">
        <f>+VLOOKUP($A64,'1а - drž,sek,drž.sl.i nam.'!$A$13:AY$104,AB$3,FALSE)</f>
        <v>0</v>
      </c>
      <c r="AC64" s="47">
        <f>+VLOOKUP($A64,'1а - drž,sek,drž.sl.i nam.'!$A$13:AY$104,AC$3,FALSE)</f>
        <v>0</v>
      </c>
      <c r="AD64" s="47">
        <f>+VLOOKUP($A64,'1а - drž,sek,drž.sl.i nam.'!$A$13:AY$104,AD$3,FALSE)</f>
        <v>0</v>
      </c>
      <c r="AE64" s="47">
        <f>+VLOOKUP($A64,'1а - drž,sek,drž.sl.i nam.'!$A$13:AY$104,AE$3,FALSE)</f>
        <v>0</v>
      </c>
      <c r="AF64" s="47">
        <f>+VLOOKUP($A64,'1а - drž,sek,drž.sl.i nam.'!$A$13:AY$104,AF$3,FALSE)</f>
        <v>0</v>
      </c>
      <c r="AG64" s="47">
        <f>+VLOOKUP($A64,'1а - drž,sek,drž.sl.i nam.'!$A$13:AY$104,AG$3,FALSE)</f>
        <v>0</v>
      </c>
      <c r="AH64" s="47">
        <f>+VLOOKUP($A64,'1а - drž,sek,drž.sl.i nam.'!$A$13:AY$104,AH$3,FALSE)</f>
        <v>0</v>
      </c>
      <c r="AI64" s="47">
        <f>+VLOOKUP($A64,'1а - drž,sek,drž.sl.i nam.'!$A$13:AY$104,AI$3,FALSE)</f>
        <v>0</v>
      </c>
      <c r="AJ64" s="47">
        <f>IF(B64=0,0,+VLOOKUP($A64,'1а - drž,sek,drž.sl.i nam.'!$A$13:AY$104,AJ$3,FALSE))</f>
        <v>0</v>
      </c>
      <c r="AK64" s="47">
        <f>+IFERROR(AI64+(AI64*'1а - drž,sek,drž.sl.i nam.'!D64)/100,"")</f>
        <v>0</v>
      </c>
      <c r="AL64" s="47">
        <f>+IFERROR(AJ64+(AJ64*'1а - drž,sek,drž.sl.i nam.'!D64)/100,"")</f>
        <v>0</v>
      </c>
    </row>
    <row r="65" spans="1:38" x14ac:dyDescent="0.2">
      <c r="A65">
        <f>+IF(MAX(A$5:A64)+1&lt;=A$1,A64+1,0)</f>
        <v>0</v>
      </c>
      <c r="B65" s="276">
        <f t="shared" si="3"/>
        <v>0</v>
      </c>
      <c r="C65">
        <f t="shared" si="4"/>
        <v>0</v>
      </c>
      <c r="D65" s="276">
        <f t="shared" si="5"/>
        <v>0</v>
      </c>
      <c r="E65">
        <f>IF(A65=0,0,+VLOOKUP($A65,'1а - drž,sek,drž.sl.i nam.'!$A$13:$BA$104,E$3,FALSE))</f>
        <v>0</v>
      </c>
      <c r="F65">
        <f>IF(A65=0,0,+VLOOKUP($A65,'1а - drž,sek,drž.sl.i nam.'!$A$13:$AY$104,F$3,FALSE))</f>
        <v>0</v>
      </c>
      <c r="G65">
        <f>IF(A65=0,0,+VLOOKUP($A65,'1а - drž,sek,drž.sl.i nam.'!$A$13:$AY$104,G$3,FALSE))</f>
        <v>0</v>
      </c>
      <c r="H65">
        <f>+VLOOKUP($A65,'1а - drž,sek,drž.sl.i nam.'!$A$13:$AY$104,H$3,FALSE)</f>
        <v>0</v>
      </c>
      <c r="I65">
        <f>+VLOOKUP($A65,'1а - drž,sek,drž.sl.i nam.'!$A$13:$AY$104,I$3,FALSE)</f>
        <v>0</v>
      </c>
      <c r="J65">
        <f>+VLOOKUP($A65,'1а - drž,sek,drž.sl.i nam.'!$A$13:$AY$104,J$3,FALSE)</f>
        <v>0</v>
      </c>
      <c r="K65">
        <f>+VLOOKUP($A65,'1а - drž,sek,drž.sl.i nam.'!$A$13:$AY$104,K$3,FALSE)</f>
        <v>0</v>
      </c>
      <c r="L65">
        <f>+VLOOKUP($A65,'1а - drž,sek,drž.sl.i nam.'!$A$13:$AY$104,L$3,FALSE)</f>
        <v>0</v>
      </c>
      <c r="M65">
        <f>+VLOOKUP($A65,'1а - drž,sek,drž.sl.i nam.'!$A$13:$AY$104,M$3,FALSE)</f>
        <v>0</v>
      </c>
      <c r="N65">
        <f>+VLOOKUP($A65,'1а - drž,sek,drž.sl.i nam.'!$A$13:$AY$104,N$3,FALSE)</f>
        <v>0</v>
      </c>
      <c r="O65">
        <f>+VLOOKUP($A65,'1а - drž,sek,drž.sl.i nam.'!$A$13:$AY$104,O$3,FALSE)</f>
        <v>0</v>
      </c>
      <c r="P65">
        <f>+VLOOKUP($A65,'1а - drž,sek,drž.sl.i nam.'!$A$13:$AY$104,P$3,FALSE)</f>
        <v>0</v>
      </c>
      <c r="Q65">
        <f>+VLOOKUP($A65,'1а - drž,sek,drž.sl.i nam.'!$A$13:$AY$104,Q$3,FALSE)</f>
        <v>0</v>
      </c>
      <c r="R65">
        <f>+VLOOKUP($A65,'1а - drž,sek,drž.sl.i nam.'!$A$13:$AY$104,R$3,FALSE)</f>
        <v>0</v>
      </c>
      <c r="S65">
        <f>+VLOOKUP($A65,'1а - drž,sek,drž.sl.i nam.'!$A$13:$AY$104,S$3,FALSE)</f>
        <v>0</v>
      </c>
      <c r="T65" s="47">
        <f>+VLOOKUP($A65,'1а - drž,sek,drž.sl.i nam.'!$A$13:$AY$104,T$3,FALSE)</f>
        <v>0</v>
      </c>
      <c r="U65" s="47">
        <f>+VLOOKUP($A65,'1а - drž,sek,drž.sl.i nam.'!$A$13:AY$104,U$3,FALSE)</f>
        <v>0</v>
      </c>
      <c r="V65" s="47">
        <f>+VLOOKUP($A65,'1а - drž,sek,drž.sl.i nam.'!$A$13:AY$104,V$3,FALSE)</f>
        <v>0</v>
      </c>
      <c r="W65" s="47">
        <f>+VLOOKUP($A65,'1а - drž,sek,drž.sl.i nam.'!$A$13:AY$104,W$3,FALSE)</f>
        <v>0</v>
      </c>
      <c r="X65" s="47">
        <f>+VLOOKUP($A65,'1а - drž,sek,drž.sl.i nam.'!$A$13:AY$104,X$3,FALSE)</f>
        <v>0</v>
      </c>
      <c r="Y65" s="47">
        <f>+VLOOKUP($A65,'1а - drž,sek,drž.sl.i nam.'!$A$13:AY$104,Y$3,FALSE)</f>
        <v>0</v>
      </c>
      <c r="Z65" s="47">
        <f>+VLOOKUP($A65,'1а - drž,sek,drž.sl.i nam.'!$A$13:AY$104,Z$3,FALSE)</f>
        <v>0</v>
      </c>
      <c r="AA65" s="47">
        <f>+VLOOKUP($A65,'1а - drž,sek,drž.sl.i nam.'!$A$13:AY$104,AA$3,FALSE)</f>
        <v>0</v>
      </c>
      <c r="AB65" s="47">
        <f>+VLOOKUP($A65,'1а - drž,sek,drž.sl.i nam.'!$A$13:AY$104,AB$3,FALSE)</f>
        <v>0</v>
      </c>
      <c r="AC65" s="47">
        <f>+VLOOKUP($A65,'1а - drž,sek,drž.sl.i nam.'!$A$13:AY$104,AC$3,FALSE)</f>
        <v>0</v>
      </c>
      <c r="AD65" s="47">
        <f>+VLOOKUP($A65,'1а - drž,sek,drž.sl.i nam.'!$A$13:AY$104,AD$3,FALSE)</f>
        <v>0</v>
      </c>
      <c r="AE65" s="47">
        <f>+VLOOKUP($A65,'1а - drž,sek,drž.sl.i nam.'!$A$13:AY$104,AE$3,FALSE)</f>
        <v>0</v>
      </c>
      <c r="AF65" s="47">
        <f>+VLOOKUP($A65,'1а - drž,sek,drž.sl.i nam.'!$A$13:AY$104,AF$3,FALSE)</f>
        <v>0</v>
      </c>
      <c r="AG65" s="47">
        <f>+VLOOKUP($A65,'1а - drž,sek,drž.sl.i nam.'!$A$13:AY$104,AG$3,FALSE)</f>
        <v>0</v>
      </c>
      <c r="AH65" s="47">
        <f>+VLOOKUP($A65,'1а - drž,sek,drž.sl.i nam.'!$A$13:AY$104,AH$3,FALSE)</f>
        <v>0</v>
      </c>
      <c r="AI65" s="47">
        <f>+VLOOKUP($A65,'1а - drž,sek,drž.sl.i nam.'!$A$13:AY$104,AI$3,FALSE)</f>
        <v>0</v>
      </c>
      <c r="AJ65" s="47">
        <f>IF(B65=0,0,+VLOOKUP($A65,'1а - drž,sek,drž.sl.i nam.'!$A$13:AY$104,AJ$3,FALSE))</f>
        <v>0</v>
      </c>
      <c r="AK65" s="47">
        <f>+IFERROR(AI65+(AI65*'1а - drž,sek,drž.sl.i nam.'!D65)/100,"")</f>
        <v>0</v>
      </c>
      <c r="AL65" s="47">
        <f>+IFERROR(AJ65+(AJ65*'1а - drž,sek,drž.sl.i nam.'!D65)/100,"")</f>
        <v>0</v>
      </c>
    </row>
    <row r="66" spans="1:38" x14ac:dyDescent="0.2">
      <c r="A66">
        <f>+IF(MAX(A$5:A65)+1&lt;=A$1,A65+1,0)</f>
        <v>0</v>
      </c>
      <c r="B66" s="276">
        <f t="shared" si="3"/>
        <v>0</v>
      </c>
      <c r="C66">
        <f t="shared" si="4"/>
        <v>0</v>
      </c>
      <c r="D66" s="276">
        <f t="shared" si="5"/>
        <v>0</v>
      </c>
      <c r="E66">
        <f>IF(A66=0,0,+VLOOKUP($A66,'1а - drž,sek,drž.sl.i nam.'!$A$13:$BA$104,E$3,FALSE))</f>
        <v>0</v>
      </c>
      <c r="F66">
        <f>IF(A66=0,0,+VLOOKUP($A66,'1а - drž,sek,drž.sl.i nam.'!$A$13:$AY$104,F$3,FALSE))</f>
        <v>0</v>
      </c>
      <c r="G66">
        <f>IF(A66=0,0,+VLOOKUP($A66,'1а - drž,sek,drž.sl.i nam.'!$A$13:$AY$104,G$3,FALSE))</f>
        <v>0</v>
      </c>
      <c r="H66">
        <f>+VLOOKUP($A66,'1а - drž,sek,drž.sl.i nam.'!$A$13:$AY$104,H$3,FALSE)</f>
        <v>0</v>
      </c>
      <c r="I66">
        <f>+VLOOKUP($A66,'1а - drž,sek,drž.sl.i nam.'!$A$13:$AY$104,I$3,FALSE)</f>
        <v>0</v>
      </c>
      <c r="J66">
        <f>+VLOOKUP($A66,'1а - drž,sek,drž.sl.i nam.'!$A$13:$AY$104,J$3,FALSE)</f>
        <v>0</v>
      </c>
      <c r="K66">
        <f>+VLOOKUP($A66,'1а - drž,sek,drž.sl.i nam.'!$A$13:$AY$104,K$3,FALSE)</f>
        <v>0</v>
      </c>
      <c r="L66">
        <f>+VLOOKUP($A66,'1а - drž,sek,drž.sl.i nam.'!$A$13:$AY$104,L$3,FALSE)</f>
        <v>0</v>
      </c>
      <c r="M66">
        <f>+VLOOKUP($A66,'1а - drž,sek,drž.sl.i nam.'!$A$13:$AY$104,M$3,FALSE)</f>
        <v>0</v>
      </c>
      <c r="N66">
        <f>+VLOOKUP($A66,'1а - drž,sek,drž.sl.i nam.'!$A$13:$AY$104,N$3,FALSE)</f>
        <v>0</v>
      </c>
      <c r="O66">
        <f>+VLOOKUP($A66,'1а - drž,sek,drž.sl.i nam.'!$A$13:$AY$104,O$3,FALSE)</f>
        <v>0</v>
      </c>
      <c r="P66">
        <f>+VLOOKUP($A66,'1а - drž,sek,drž.sl.i nam.'!$A$13:$AY$104,P$3,FALSE)</f>
        <v>0</v>
      </c>
      <c r="Q66">
        <f>+VLOOKUP($A66,'1а - drž,sek,drž.sl.i nam.'!$A$13:$AY$104,Q$3,FALSE)</f>
        <v>0</v>
      </c>
      <c r="R66">
        <f>+VLOOKUP($A66,'1а - drž,sek,drž.sl.i nam.'!$A$13:$AY$104,R$3,FALSE)</f>
        <v>0</v>
      </c>
      <c r="S66">
        <f>+VLOOKUP($A66,'1а - drž,sek,drž.sl.i nam.'!$A$13:$AY$104,S$3,FALSE)</f>
        <v>0</v>
      </c>
      <c r="T66" s="47">
        <f>+VLOOKUP($A66,'1а - drž,sek,drž.sl.i nam.'!$A$13:$AY$104,T$3,FALSE)</f>
        <v>0</v>
      </c>
      <c r="U66" s="47">
        <f>+VLOOKUP($A66,'1а - drž,sek,drž.sl.i nam.'!$A$13:AY$104,U$3,FALSE)</f>
        <v>0</v>
      </c>
      <c r="V66" s="47">
        <f>+VLOOKUP($A66,'1а - drž,sek,drž.sl.i nam.'!$A$13:AY$104,V$3,FALSE)</f>
        <v>0</v>
      </c>
      <c r="W66" s="47">
        <f>+VLOOKUP($A66,'1а - drž,sek,drž.sl.i nam.'!$A$13:AY$104,W$3,FALSE)</f>
        <v>0</v>
      </c>
      <c r="X66" s="47">
        <f>+VLOOKUP($A66,'1а - drž,sek,drž.sl.i nam.'!$A$13:AY$104,X$3,FALSE)</f>
        <v>0</v>
      </c>
      <c r="Y66" s="47">
        <f>+VLOOKUP($A66,'1а - drž,sek,drž.sl.i nam.'!$A$13:AY$104,Y$3,FALSE)</f>
        <v>0</v>
      </c>
      <c r="Z66" s="47">
        <f>+VLOOKUP($A66,'1а - drž,sek,drž.sl.i nam.'!$A$13:AY$104,Z$3,FALSE)</f>
        <v>0</v>
      </c>
      <c r="AA66" s="47">
        <f>+VLOOKUP($A66,'1а - drž,sek,drž.sl.i nam.'!$A$13:AY$104,AA$3,FALSE)</f>
        <v>0</v>
      </c>
      <c r="AB66" s="47">
        <f>+VLOOKUP($A66,'1а - drž,sek,drž.sl.i nam.'!$A$13:AY$104,AB$3,FALSE)</f>
        <v>0</v>
      </c>
      <c r="AC66" s="47">
        <f>+VLOOKUP($A66,'1а - drž,sek,drž.sl.i nam.'!$A$13:AY$104,AC$3,FALSE)</f>
        <v>0</v>
      </c>
      <c r="AD66" s="47">
        <f>+VLOOKUP($A66,'1а - drž,sek,drž.sl.i nam.'!$A$13:AY$104,AD$3,FALSE)</f>
        <v>0</v>
      </c>
      <c r="AE66" s="47">
        <f>+VLOOKUP($A66,'1а - drž,sek,drž.sl.i nam.'!$A$13:AY$104,AE$3,FALSE)</f>
        <v>0</v>
      </c>
      <c r="AF66" s="47">
        <f>+VLOOKUP($A66,'1а - drž,sek,drž.sl.i nam.'!$A$13:AY$104,AF$3,FALSE)</f>
        <v>0</v>
      </c>
      <c r="AG66" s="47">
        <f>+VLOOKUP($A66,'1а - drž,sek,drž.sl.i nam.'!$A$13:AY$104,AG$3,FALSE)</f>
        <v>0</v>
      </c>
      <c r="AH66" s="47">
        <f>+VLOOKUP($A66,'1а - drž,sek,drž.sl.i nam.'!$A$13:AY$104,AH$3,FALSE)</f>
        <v>0</v>
      </c>
      <c r="AI66" s="47">
        <f>+VLOOKUP($A66,'1а - drž,sek,drž.sl.i nam.'!$A$13:AY$104,AI$3,FALSE)</f>
        <v>0</v>
      </c>
      <c r="AJ66" s="47">
        <f>IF(B66=0,0,+VLOOKUP($A66,'1а - drž,sek,drž.sl.i nam.'!$A$13:AY$104,AJ$3,FALSE))</f>
        <v>0</v>
      </c>
      <c r="AK66" s="47">
        <f>+IFERROR(AI66+(AI66*'1а - drž,sek,drž.sl.i nam.'!D66)/100,"")</f>
        <v>0</v>
      </c>
      <c r="AL66" s="47">
        <f>+IFERROR(AJ66+(AJ66*'1а - drž,sek,drž.sl.i nam.'!D66)/100,"")</f>
        <v>0</v>
      </c>
    </row>
    <row r="67" spans="1:38" x14ac:dyDescent="0.2">
      <c r="A67">
        <f>+IF(MAX(A$5:A66)+1&lt;=A$1,A66+1,0)</f>
        <v>0</v>
      </c>
      <c r="B67" s="276">
        <f t="shared" si="3"/>
        <v>0</v>
      </c>
      <c r="C67">
        <f t="shared" si="4"/>
        <v>0</v>
      </c>
      <c r="D67" s="276">
        <f t="shared" si="5"/>
        <v>0</v>
      </c>
      <c r="E67">
        <f>IF(A67=0,0,+VLOOKUP($A67,'1а - drž,sek,drž.sl.i nam.'!$A$13:$BA$104,E$3,FALSE))</f>
        <v>0</v>
      </c>
      <c r="F67">
        <f>IF(A67=0,0,+VLOOKUP($A67,'1а - drž,sek,drž.sl.i nam.'!$A$13:$AY$104,F$3,FALSE))</f>
        <v>0</v>
      </c>
      <c r="G67">
        <f>IF(A67=0,0,+VLOOKUP($A67,'1а - drž,sek,drž.sl.i nam.'!$A$13:$AY$104,G$3,FALSE))</f>
        <v>0</v>
      </c>
      <c r="H67">
        <f>+VLOOKUP($A67,'1а - drž,sek,drž.sl.i nam.'!$A$13:$AY$104,H$3,FALSE)</f>
        <v>0</v>
      </c>
      <c r="I67">
        <f>+VLOOKUP($A67,'1а - drž,sek,drž.sl.i nam.'!$A$13:$AY$104,I$3,FALSE)</f>
        <v>0</v>
      </c>
      <c r="J67">
        <f>+VLOOKUP($A67,'1а - drž,sek,drž.sl.i nam.'!$A$13:$AY$104,J$3,FALSE)</f>
        <v>0</v>
      </c>
      <c r="K67">
        <f>+VLOOKUP($A67,'1а - drž,sek,drž.sl.i nam.'!$A$13:$AY$104,K$3,FALSE)</f>
        <v>0</v>
      </c>
      <c r="L67">
        <f>+VLOOKUP($A67,'1а - drž,sek,drž.sl.i nam.'!$A$13:$AY$104,L$3,FALSE)</f>
        <v>0</v>
      </c>
      <c r="M67">
        <f>+VLOOKUP($A67,'1а - drž,sek,drž.sl.i nam.'!$A$13:$AY$104,M$3,FALSE)</f>
        <v>0</v>
      </c>
      <c r="N67">
        <f>+VLOOKUP($A67,'1а - drž,sek,drž.sl.i nam.'!$A$13:$AY$104,N$3,FALSE)</f>
        <v>0</v>
      </c>
      <c r="O67">
        <f>+VLOOKUP($A67,'1а - drž,sek,drž.sl.i nam.'!$A$13:$AY$104,O$3,FALSE)</f>
        <v>0</v>
      </c>
      <c r="P67">
        <f>+VLOOKUP($A67,'1а - drž,sek,drž.sl.i nam.'!$A$13:$AY$104,P$3,FALSE)</f>
        <v>0</v>
      </c>
      <c r="Q67">
        <f>+VLOOKUP($A67,'1а - drž,sek,drž.sl.i nam.'!$A$13:$AY$104,Q$3,FALSE)</f>
        <v>0</v>
      </c>
      <c r="R67">
        <f>+VLOOKUP($A67,'1а - drž,sek,drž.sl.i nam.'!$A$13:$AY$104,R$3,FALSE)</f>
        <v>0</v>
      </c>
      <c r="S67">
        <f>+VLOOKUP($A67,'1а - drž,sek,drž.sl.i nam.'!$A$13:$AY$104,S$3,FALSE)</f>
        <v>0</v>
      </c>
      <c r="T67" s="47">
        <f>+VLOOKUP($A67,'1а - drž,sek,drž.sl.i nam.'!$A$13:$AY$104,T$3,FALSE)</f>
        <v>0</v>
      </c>
      <c r="U67" s="47">
        <f>+VLOOKUP($A67,'1а - drž,sek,drž.sl.i nam.'!$A$13:AY$104,U$3,FALSE)</f>
        <v>0</v>
      </c>
      <c r="V67" s="47">
        <f>+VLOOKUP($A67,'1а - drž,sek,drž.sl.i nam.'!$A$13:AY$104,V$3,FALSE)</f>
        <v>0</v>
      </c>
      <c r="W67" s="47">
        <f>+VLOOKUP($A67,'1а - drž,sek,drž.sl.i nam.'!$A$13:AY$104,W$3,FALSE)</f>
        <v>0</v>
      </c>
      <c r="X67" s="47">
        <f>+VLOOKUP($A67,'1а - drž,sek,drž.sl.i nam.'!$A$13:AY$104,X$3,FALSE)</f>
        <v>0</v>
      </c>
      <c r="Y67" s="47">
        <f>+VLOOKUP($A67,'1а - drž,sek,drž.sl.i nam.'!$A$13:AY$104,Y$3,FALSE)</f>
        <v>0</v>
      </c>
      <c r="Z67" s="47">
        <f>+VLOOKUP($A67,'1а - drž,sek,drž.sl.i nam.'!$A$13:AY$104,Z$3,FALSE)</f>
        <v>0</v>
      </c>
      <c r="AA67" s="47">
        <f>+VLOOKUP($A67,'1а - drž,sek,drž.sl.i nam.'!$A$13:AY$104,AA$3,FALSE)</f>
        <v>0</v>
      </c>
      <c r="AB67" s="47">
        <f>+VLOOKUP($A67,'1а - drž,sek,drž.sl.i nam.'!$A$13:AY$104,AB$3,FALSE)</f>
        <v>0</v>
      </c>
      <c r="AC67" s="47">
        <f>+VLOOKUP($A67,'1а - drž,sek,drž.sl.i nam.'!$A$13:AY$104,AC$3,FALSE)</f>
        <v>0</v>
      </c>
      <c r="AD67" s="47">
        <f>+VLOOKUP($A67,'1а - drž,sek,drž.sl.i nam.'!$A$13:AY$104,AD$3,FALSE)</f>
        <v>0</v>
      </c>
      <c r="AE67" s="47">
        <f>+VLOOKUP($A67,'1а - drž,sek,drž.sl.i nam.'!$A$13:AY$104,AE$3,FALSE)</f>
        <v>0</v>
      </c>
      <c r="AF67" s="47">
        <f>+VLOOKUP($A67,'1а - drž,sek,drž.sl.i nam.'!$A$13:AY$104,AF$3,FALSE)</f>
        <v>0</v>
      </c>
      <c r="AG67" s="47">
        <f>+VLOOKUP($A67,'1а - drž,sek,drž.sl.i nam.'!$A$13:AY$104,AG$3,FALSE)</f>
        <v>0</v>
      </c>
      <c r="AH67" s="47">
        <f>+VLOOKUP($A67,'1а - drž,sek,drž.sl.i nam.'!$A$13:AY$104,AH$3,FALSE)</f>
        <v>0</v>
      </c>
      <c r="AI67" s="47">
        <f>+VLOOKUP($A67,'1а - drž,sek,drž.sl.i nam.'!$A$13:AY$104,AI$3,FALSE)</f>
        <v>0</v>
      </c>
      <c r="AJ67" s="47">
        <f>IF(B67=0,0,+VLOOKUP($A67,'1а - drž,sek,drž.sl.i nam.'!$A$13:AY$104,AJ$3,FALSE))</f>
        <v>0</v>
      </c>
      <c r="AK67" s="47">
        <f>+IFERROR(AI67+(AI67*'1а - drž,sek,drž.sl.i nam.'!D67)/100,"")</f>
        <v>0</v>
      </c>
      <c r="AL67" s="47">
        <f>+IFERROR(AJ67+(AJ67*'1а - drž,sek,drž.sl.i nam.'!D67)/100,"")</f>
        <v>0</v>
      </c>
    </row>
    <row r="68" spans="1:38" x14ac:dyDescent="0.2">
      <c r="A68">
        <f>+IF(MAX(A$5:A67)+1&lt;=A$1,A67+1,0)</f>
        <v>0</v>
      </c>
      <c r="B68" s="276">
        <f t="shared" si="3"/>
        <v>0</v>
      </c>
      <c r="C68">
        <f t="shared" si="4"/>
        <v>0</v>
      </c>
      <c r="D68" s="276">
        <f t="shared" si="5"/>
        <v>0</v>
      </c>
      <c r="E68">
        <f>IF(A68=0,0,+VLOOKUP($A68,'1а - drž,sek,drž.sl.i nam.'!$A$13:$BA$104,E$3,FALSE))</f>
        <v>0</v>
      </c>
      <c r="F68">
        <f>IF(A68=0,0,+VLOOKUP($A68,'1а - drž,sek,drž.sl.i nam.'!$A$13:$AY$104,F$3,FALSE))</f>
        <v>0</v>
      </c>
      <c r="G68">
        <f>IF(A68=0,0,+VLOOKUP($A68,'1а - drž,sek,drž.sl.i nam.'!$A$13:$AY$104,G$3,FALSE))</f>
        <v>0</v>
      </c>
      <c r="H68">
        <f>+VLOOKUP($A68,'1а - drž,sek,drž.sl.i nam.'!$A$13:$AY$104,H$3,FALSE)</f>
        <v>0</v>
      </c>
      <c r="I68">
        <f>+VLOOKUP($A68,'1а - drž,sek,drž.sl.i nam.'!$A$13:$AY$104,I$3,FALSE)</f>
        <v>0</v>
      </c>
      <c r="J68">
        <f>+VLOOKUP($A68,'1а - drž,sek,drž.sl.i nam.'!$A$13:$AY$104,J$3,FALSE)</f>
        <v>0</v>
      </c>
      <c r="K68">
        <f>+VLOOKUP($A68,'1а - drž,sek,drž.sl.i nam.'!$A$13:$AY$104,K$3,FALSE)</f>
        <v>0</v>
      </c>
      <c r="L68">
        <f>+VLOOKUP($A68,'1а - drž,sek,drž.sl.i nam.'!$A$13:$AY$104,L$3,FALSE)</f>
        <v>0</v>
      </c>
      <c r="M68">
        <f>+VLOOKUP($A68,'1а - drž,sek,drž.sl.i nam.'!$A$13:$AY$104,M$3,FALSE)</f>
        <v>0</v>
      </c>
      <c r="N68">
        <f>+VLOOKUP($A68,'1а - drž,sek,drž.sl.i nam.'!$A$13:$AY$104,N$3,FALSE)</f>
        <v>0</v>
      </c>
      <c r="O68">
        <f>+VLOOKUP($A68,'1а - drž,sek,drž.sl.i nam.'!$A$13:$AY$104,O$3,FALSE)</f>
        <v>0</v>
      </c>
      <c r="P68">
        <f>+VLOOKUP($A68,'1а - drž,sek,drž.sl.i nam.'!$A$13:$AY$104,P$3,FALSE)</f>
        <v>0</v>
      </c>
      <c r="Q68">
        <f>+VLOOKUP($A68,'1а - drž,sek,drž.sl.i nam.'!$A$13:$AY$104,Q$3,FALSE)</f>
        <v>0</v>
      </c>
      <c r="R68">
        <f>+VLOOKUP($A68,'1а - drž,sek,drž.sl.i nam.'!$A$13:$AY$104,R$3,FALSE)</f>
        <v>0</v>
      </c>
      <c r="S68">
        <f>+VLOOKUP($A68,'1а - drž,sek,drž.sl.i nam.'!$A$13:$AY$104,S$3,FALSE)</f>
        <v>0</v>
      </c>
      <c r="T68" s="47">
        <f>+VLOOKUP($A68,'1а - drž,sek,drž.sl.i nam.'!$A$13:$AY$104,T$3,FALSE)</f>
        <v>0</v>
      </c>
      <c r="U68" s="47">
        <f>+VLOOKUP($A68,'1а - drž,sek,drž.sl.i nam.'!$A$13:AY$104,U$3,FALSE)</f>
        <v>0</v>
      </c>
      <c r="V68" s="47">
        <f>+VLOOKUP($A68,'1а - drž,sek,drž.sl.i nam.'!$A$13:AY$104,V$3,FALSE)</f>
        <v>0</v>
      </c>
      <c r="W68" s="47">
        <f>+VLOOKUP($A68,'1а - drž,sek,drž.sl.i nam.'!$A$13:AY$104,W$3,FALSE)</f>
        <v>0</v>
      </c>
      <c r="X68" s="47">
        <f>+VLOOKUP($A68,'1а - drž,sek,drž.sl.i nam.'!$A$13:AY$104,X$3,FALSE)</f>
        <v>0</v>
      </c>
      <c r="Y68" s="47">
        <f>+VLOOKUP($A68,'1а - drž,sek,drž.sl.i nam.'!$A$13:AY$104,Y$3,FALSE)</f>
        <v>0</v>
      </c>
      <c r="Z68" s="47">
        <f>+VLOOKUP($A68,'1а - drž,sek,drž.sl.i nam.'!$A$13:AY$104,Z$3,FALSE)</f>
        <v>0</v>
      </c>
      <c r="AA68" s="47">
        <f>+VLOOKUP($A68,'1а - drž,sek,drž.sl.i nam.'!$A$13:AY$104,AA$3,FALSE)</f>
        <v>0</v>
      </c>
      <c r="AB68" s="47">
        <f>+VLOOKUP($A68,'1а - drž,sek,drž.sl.i nam.'!$A$13:AY$104,AB$3,FALSE)</f>
        <v>0</v>
      </c>
      <c r="AC68" s="47">
        <f>+VLOOKUP($A68,'1а - drž,sek,drž.sl.i nam.'!$A$13:AY$104,AC$3,FALSE)</f>
        <v>0</v>
      </c>
      <c r="AD68" s="47">
        <f>+VLOOKUP($A68,'1а - drž,sek,drž.sl.i nam.'!$A$13:AY$104,AD$3,FALSE)</f>
        <v>0</v>
      </c>
      <c r="AE68" s="47">
        <f>+VLOOKUP($A68,'1а - drž,sek,drž.sl.i nam.'!$A$13:AY$104,AE$3,FALSE)</f>
        <v>0</v>
      </c>
      <c r="AF68" s="47">
        <f>+VLOOKUP($A68,'1а - drž,sek,drž.sl.i nam.'!$A$13:AY$104,AF$3,FALSE)</f>
        <v>0</v>
      </c>
      <c r="AG68" s="47">
        <f>+VLOOKUP($A68,'1а - drž,sek,drž.sl.i nam.'!$A$13:AY$104,AG$3,FALSE)</f>
        <v>0</v>
      </c>
      <c r="AH68" s="47">
        <f>+VLOOKUP($A68,'1а - drž,sek,drž.sl.i nam.'!$A$13:AY$104,AH$3,FALSE)</f>
        <v>0</v>
      </c>
      <c r="AI68" s="47">
        <f>+VLOOKUP($A68,'1а - drž,sek,drž.sl.i nam.'!$A$13:AY$104,AI$3,FALSE)</f>
        <v>0</v>
      </c>
      <c r="AJ68" s="47">
        <f>IF(B68=0,0,+VLOOKUP($A68,'1а - drž,sek,drž.sl.i nam.'!$A$13:AY$104,AJ$3,FALSE))</f>
        <v>0</v>
      </c>
      <c r="AK68" s="47">
        <f>+IFERROR(AI68+(AI68*'1а - drž,sek,drž.sl.i nam.'!D68)/100,"")</f>
        <v>0</v>
      </c>
      <c r="AL68" s="47">
        <f>+IFERROR(AJ68+(AJ68*'1а - drž,sek,drž.sl.i nam.'!D68)/100,"")</f>
        <v>0</v>
      </c>
    </row>
    <row r="69" spans="1:38" x14ac:dyDescent="0.2">
      <c r="A69">
        <f>+IF(MAX(A$5:A68)+1&lt;=A$1,A68+1,0)</f>
        <v>0</v>
      </c>
      <c r="B69" s="276">
        <f t="shared" si="3"/>
        <v>0</v>
      </c>
      <c r="C69">
        <f t="shared" si="4"/>
        <v>0</v>
      </c>
      <c r="D69" s="276">
        <f t="shared" si="5"/>
        <v>0</v>
      </c>
      <c r="E69">
        <f>IF(A69=0,0,+VLOOKUP($A69,'1а - drž,sek,drž.sl.i nam.'!$A$13:$BA$104,E$3,FALSE))</f>
        <v>0</v>
      </c>
      <c r="F69">
        <f>IF(A69=0,0,+VLOOKUP($A69,'1а - drž,sek,drž.sl.i nam.'!$A$13:$AY$104,F$3,FALSE))</f>
        <v>0</v>
      </c>
      <c r="G69">
        <f>IF(A69=0,0,+VLOOKUP($A69,'1а - drž,sek,drž.sl.i nam.'!$A$13:$AY$104,G$3,FALSE))</f>
        <v>0</v>
      </c>
      <c r="H69">
        <f>+VLOOKUP($A69,'1а - drž,sek,drž.sl.i nam.'!$A$13:$AY$104,H$3,FALSE)</f>
        <v>0</v>
      </c>
      <c r="I69">
        <f>+VLOOKUP($A69,'1а - drž,sek,drž.sl.i nam.'!$A$13:$AY$104,I$3,FALSE)</f>
        <v>0</v>
      </c>
      <c r="J69">
        <f>+VLOOKUP($A69,'1а - drž,sek,drž.sl.i nam.'!$A$13:$AY$104,J$3,FALSE)</f>
        <v>0</v>
      </c>
      <c r="K69">
        <f>+VLOOKUP($A69,'1а - drž,sek,drž.sl.i nam.'!$A$13:$AY$104,K$3,FALSE)</f>
        <v>0</v>
      </c>
      <c r="L69">
        <f>+VLOOKUP($A69,'1а - drž,sek,drž.sl.i nam.'!$A$13:$AY$104,L$3,FALSE)</f>
        <v>0</v>
      </c>
      <c r="M69">
        <f>+VLOOKUP($A69,'1а - drž,sek,drž.sl.i nam.'!$A$13:$AY$104,M$3,FALSE)</f>
        <v>0</v>
      </c>
      <c r="N69">
        <f>+VLOOKUP($A69,'1а - drž,sek,drž.sl.i nam.'!$A$13:$AY$104,N$3,FALSE)</f>
        <v>0</v>
      </c>
      <c r="O69">
        <f>+VLOOKUP($A69,'1а - drž,sek,drž.sl.i nam.'!$A$13:$AY$104,O$3,FALSE)</f>
        <v>0</v>
      </c>
      <c r="P69">
        <f>+VLOOKUP($A69,'1а - drž,sek,drž.sl.i nam.'!$A$13:$AY$104,P$3,FALSE)</f>
        <v>0</v>
      </c>
      <c r="Q69">
        <f>+VLOOKUP($A69,'1а - drž,sek,drž.sl.i nam.'!$A$13:$AY$104,Q$3,FALSE)</f>
        <v>0</v>
      </c>
      <c r="R69">
        <f>+VLOOKUP($A69,'1а - drž,sek,drž.sl.i nam.'!$A$13:$AY$104,R$3,FALSE)</f>
        <v>0</v>
      </c>
      <c r="S69">
        <f>+VLOOKUP($A69,'1а - drž,sek,drž.sl.i nam.'!$A$13:$AY$104,S$3,FALSE)</f>
        <v>0</v>
      </c>
      <c r="T69" s="47">
        <f>+VLOOKUP($A69,'1а - drž,sek,drž.sl.i nam.'!$A$13:$AY$104,T$3,FALSE)</f>
        <v>0</v>
      </c>
      <c r="U69" s="47">
        <f>+VLOOKUP($A69,'1а - drž,sek,drž.sl.i nam.'!$A$13:AY$104,U$3,FALSE)</f>
        <v>0</v>
      </c>
      <c r="V69" s="47">
        <f>+VLOOKUP($A69,'1а - drž,sek,drž.sl.i nam.'!$A$13:AY$104,V$3,FALSE)</f>
        <v>0</v>
      </c>
      <c r="W69" s="47">
        <f>+VLOOKUP($A69,'1а - drž,sek,drž.sl.i nam.'!$A$13:AY$104,W$3,FALSE)</f>
        <v>0</v>
      </c>
      <c r="X69" s="47">
        <f>+VLOOKUP($A69,'1а - drž,sek,drž.sl.i nam.'!$A$13:AY$104,X$3,FALSE)</f>
        <v>0</v>
      </c>
      <c r="Y69" s="47">
        <f>+VLOOKUP($A69,'1а - drž,sek,drž.sl.i nam.'!$A$13:AY$104,Y$3,FALSE)</f>
        <v>0</v>
      </c>
      <c r="Z69" s="47">
        <f>+VLOOKUP($A69,'1а - drž,sek,drž.sl.i nam.'!$A$13:AY$104,Z$3,FALSE)</f>
        <v>0</v>
      </c>
      <c r="AA69" s="47">
        <f>+VLOOKUP($A69,'1а - drž,sek,drž.sl.i nam.'!$A$13:AY$104,AA$3,FALSE)</f>
        <v>0</v>
      </c>
      <c r="AB69" s="47">
        <f>+VLOOKUP($A69,'1а - drž,sek,drž.sl.i nam.'!$A$13:AY$104,AB$3,FALSE)</f>
        <v>0</v>
      </c>
      <c r="AC69" s="47">
        <f>+VLOOKUP($A69,'1а - drž,sek,drž.sl.i nam.'!$A$13:AY$104,AC$3,FALSE)</f>
        <v>0</v>
      </c>
      <c r="AD69" s="47">
        <f>+VLOOKUP($A69,'1а - drž,sek,drž.sl.i nam.'!$A$13:AY$104,AD$3,FALSE)</f>
        <v>0</v>
      </c>
      <c r="AE69" s="47">
        <f>+VLOOKUP($A69,'1а - drž,sek,drž.sl.i nam.'!$A$13:AY$104,AE$3,FALSE)</f>
        <v>0</v>
      </c>
      <c r="AF69" s="47">
        <f>+VLOOKUP($A69,'1а - drž,sek,drž.sl.i nam.'!$A$13:AY$104,AF$3,FALSE)</f>
        <v>0</v>
      </c>
      <c r="AG69" s="47">
        <f>+VLOOKUP($A69,'1а - drž,sek,drž.sl.i nam.'!$A$13:AY$104,AG$3,FALSE)</f>
        <v>0</v>
      </c>
      <c r="AH69" s="47">
        <f>+VLOOKUP($A69,'1а - drž,sek,drž.sl.i nam.'!$A$13:AY$104,AH$3,FALSE)</f>
        <v>0</v>
      </c>
      <c r="AI69" s="47">
        <f>+VLOOKUP($A69,'1а - drž,sek,drž.sl.i nam.'!$A$13:AY$104,AI$3,FALSE)</f>
        <v>0</v>
      </c>
      <c r="AJ69" s="47">
        <f>IF(B69=0,0,+VLOOKUP($A69,'1а - drž,sek,drž.sl.i nam.'!$A$13:AY$104,AJ$3,FALSE))</f>
        <v>0</v>
      </c>
      <c r="AK69" s="47">
        <f>+IFERROR(AI69+(AI69*'1а - drž,sek,drž.sl.i nam.'!D69)/100,"")</f>
        <v>0</v>
      </c>
      <c r="AL69" s="47">
        <f>+IFERROR(AJ69+(AJ69*'1а - drž,sek,drž.sl.i nam.'!D69)/100,"")</f>
        <v>0</v>
      </c>
    </row>
    <row r="70" spans="1:38" x14ac:dyDescent="0.2">
      <c r="A70">
        <f>+IF(MAX(A$5:A69)+1&lt;=A$1,A69+1,0)</f>
        <v>0</v>
      </c>
      <c r="B70" s="276">
        <f t="shared" si="3"/>
        <v>0</v>
      </c>
      <c r="C70">
        <f t="shared" si="4"/>
        <v>0</v>
      </c>
      <c r="D70" s="276">
        <f t="shared" si="5"/>
        <v>0</v>
      </c>
      <c r="E70">
        <f>IF(A70=0,0,+VLOOKUP($A70,'1а - drž,sek,drž.sl.i nam.'!$A$13:$BA$104,E$3,FALSE))</f>
        <v>0</v>
      </c>
      <c r="F70">
        <f>IF(A70=0,0,+VLOOKUP($A70,'1а - drž,sek,drž.sl.i nam.'!$A$13:$AY$104,F$3,FALSE))</f>
        <v>0</v>
      </c>
      <c r="G70">
        <f>IF(A70=0,0,+VLOOKUP($A70,'1а - drž,sek,drž.sl.i nam.'!$A$13:$AY$104,G$3,FALSE))</f>
        <v>0</v>
      </c>
      <c r="H70">
        <f>+VLOOKUP($A70,'1а - drž,sek,drž.sl.i nam.'!$A$13:$AY$104,H$3,FALSE)</f>
        <v>0</v>
      </c>
      <c r="I70">
        <f>+VLOOKUP($A70,'1а - drž,sek,drž.sl.i nam.'!$A$13:$AY$104,I$3,FALSE)</f>
        <v>0</v>
      </c>
      <c r="J70">
        <f>+VLOOKUP($A70,'1а - drž,sek,drž.sl.i nam.'!$A$13:$AY$104,J$3,FALSE)</f>
        <v>0</v>
      </c>
      <c r="K70">
        <f>+VLOOKUP($A70,'1а - drž,sek,drž.sl.i nam.'!$A$13:$AY$104,K$3,FALSE)</f>
        <v>0</v>
      </c>
      <c r="L70">
        <f>+VLOOKUP($A70,'1а - drž,sek,drž.sl.i nam.'!$A$13:$AY$104,L$3,FALSE)</f>
        <v>0</v>
      </c>
      <c r="M70">
        <f>+VLOOKUP($A70,'1а - drž,sek,drž.sl.i nam.'!$A$13:$AY$104,M$3,FALSE)</f>
        <v>0</v>
      </c>
      <c r="N70">
        <f>+VLOOKUP($A70,'1а - drž,sek,drž.sl.i nam.'!$A$13:$AY$104,N$3,FALSE)</f>
        <v>0</v>
      </c>
      <c r="O70">
        <f>+VLOOKUP($A70,'1а - drž,sek,drž.sl.i nam.'!$A$13:$AY$104,O$3,FALSE)</f>
        <v>0</v>
      </c>
      <c r="P70">
        <f>+VLOOKUP($A70,'1а - drž,sek,drž.sl.i nam.'!$A$13:$AY$104,P$3,FALSE)</f>
        <v>0</v>
      </c>
      <c r="Q70">
        <f>+VLOOKUP($A70,'1а - drž,sek,drž.sl.i nam.'!$A$13:$AY$104,Q$3,FALSE)</f>
        <v>0</v>
      </c>
      <c r="R70">
        <f>+VLOOKUP($A70,'1а - drž,sek,drž.sl.i nam.'!$A$13:$AY$104,R$3,FALSE)</f>
        <v>0</v>
      </c>
      <c r="S70">
        <f>+VLOOKUP($A70,'1а - drž,sek,drž.sl.i nam.'!$A$13:$AY$104,S$3,FALSE)</f>
        <v>0</v>
      </c>
      <c r="T70" s="47">
        <f>+VLOOKUP($A70,'1а - drž,sek,drž.sl.i nam.'!$A$13:$AY$104,T$3,FALSE)</f>
        <v>0</v>
      </c>
      <c r="U70" s="47">
        <f>+VLOOKUP($A70,'1а - drž,sek,drž.sl.i nam.'!$A$13:AY$104,U$3,FALSE)</f>
        <v>0</v>
      </c>
      <c r="V70" s="47">
        <f>+VLOOKUP($A70,'1а - drž,sek,drž.sl.i nam.'!$A$13:AY$104,V$3,FALSE)</f>
        <v>0</v>
      </c>
      <c r="W70" s="47">
        <f>+VLOOKUP($A70,'1а - drž,sek,drž.sl.i nam.'!$A$13:AY$104,W$3,FALSE)</f>
        <v>0</v>
      </c>
      <c r="X70" s="47">
        <f>+VLOOKUP($A70,'1а - drž,sek,drž.sl.i nam.'!$A$13:AY$104,X$3,FALSE)</f>
        <v>0</v>
      </c>
      <c r="Y70" s="47">
        <f>+VLOOKUP($A70,'1а - drž,sek,drž.sl.i nam.'!$A$13:AY$104,Y$3,FALSE)</f>
        <v>0</v>
      </c>
      <c r="Z70" s="47">
        <f>+VLOOKUP($A70,'1а - drž,sek,drž.sl.i nam.'!$A$13:AY$104,Z$3,FALSE)</f>
        <v>0</v>
      </c>
      <c r="AA70" s="47">
        <f>+VLOOKUP($A70,'1а - drž,sek,drž.sl.i nam.'!$A$13:AY$104,AA$3,FALSE)</f>
        <v>0</v>
      </c>
      <c r="AB70" s="47">
        <f>+VLOOKUP($A70,'1а - drž,sek,drž.sl.i nam.'!$A$13:AY$104,AB$3,FALSE)</f>
        <v>0</v>
      </c>
      <c r="AC70" s="47">
        <f>+VLOOKUP($A70,'1а - drž,sek,drž.sl.i nam.'!$A$13:AY$104,AC$3,FALSE)</f>
        <v>0</v>
      </c>
      <c r="AD70" s="47">
        <f>+VLOOKUP($A70,'1а - drž,sek,drž.sl.i nam.'!$A$13:AY$104,AD$3,FALSE)</f>
        <v>0</v>
      </c>
      <c r="AE70" s="47">
        <f>+VLOOKUP($A70,'1а - drž,sek,drž.sl.i nam.'!$A$13:AY$104,AE$3,FALSE)</f>
        <v>0</v>
      </c>
      <c r="AF70" s="47">
        <f>+VLOOKUP($A70,'1а - drž,sek,drž.sl.i nam.'!$A$13:AY$104,AF$3,FALSE)</f>
        <v>0</v>
      </c>
      <c r="AG70" s="47">
        <f>+VLOOKUP($A70,'1а - drž,sek,drž.sl.i nam.'!$A$13:AY$104,AG$3,FALSE)</f>
        <v>0</v>
      </c>
      <c r="AH70" s="47">
        <f>+VLOOKUP($A70,'1а - drž,sek,drž.sl.i nam.'!$A$13:AY$104,AH$3,FALSE)</f>
        <v>0</v>
      </c>
      <c r="AI70" s="47">
        <f>+VLOOKUP($A70,'1а - drž,sek,drž.sl.i nam.'!$A$13:AY$104,AI$3,FALSE)</f>
        <v>0</v>
      </c>
      <c r="AJ70" s="47">
        <f>IF(B70=0,0,+VLOOKUP($A70,'1а - drž,sek,drž.sl.i nam.'!$A$13:AY$104,AJ$3,FALSE))</f>
        <v>0</v>
      </c>
      <c r="AK70" s="47">
        <f>+IFERROR(AI70+(AI70*'1а - drž,sek,drž.sl.i nam.'!D70)/100,"")</f>
        <v>0</v>
      </c>
      <c r="AL70" s="47">
        <f>+IFERROR(AJ70+(AJ70*'1а - drž,sek,drž.sl.i nam.'!D70)/100,"")</f>
        <v>0</v>
      </c>
    </row>
    <row r="71" spans="1:38" x14ac:dyDescent="0.2">
      <c r="A71">
        <f>+IF(MAX(A$5:A70)+1&lt;=A$1,A70+1,0)</f>
        <v>0</v>
      </c>
      <c r="B71" s="276">
        <f t="shared" si="3"/>
        <v>0</v>
      </c>
      <c r="C71">
        <f t="shared" si="4"/>
        <v>0</v>
      </c>
      <c r="D71" s="276">
        <f t="shared" si="5"/>
        <v>0</v>
      </c>
      <c r="E71">
        <f>IF(A71=0,0,+VLOOKUP($A71,'1а - drž,sek,drž.sl.i nam.'!$A$13:$BA$104,E$3,FALSE))</f>
        <v>0</v>
      </c>
      <c r="F71">
        <f>IF(A71=0,0,+VLOOKUP($A71,'1а - drž,sek,drž.sl.i nam.'!$A$13:$AY$104,F$3,FALSE))</f>
        <v>0</v>
      </c>
      <c r="G71">
        <f>IF(A71=0,0,+VLOOKUP($A71,'1а - drž,sek,drž.sl.i nam.'!$A$13:$AY$104,G$3,FALSE))</f>
        <v>0</v>
      </c>
      <c r="H71">
        <f>+VLOOKUP($A71,'1а - drž,sek,drž.sl.i nam.'!$A$13:$AY$104,H$3,FALSE)</f>
        <v>0</v>
      </c>
      <c r="I71">
        <f>+VLOOKUP($A71,'1а - drž,sek,drž.sl.i nam.'!$A$13:$AY$104,I$3,FALSE)</f>
        <v>0</v>
      </c>
      <c r="J71">
        <f>+VLOOKUP($A71,'1а - drž,sek,drž.sl.i nam.'!$A$13:$AY$104,J$3,FALSE)</f>
        <v>0</v>
      </c>
      <c r="K71">
        <f>+VLOOKUP($A71,'1а - drž,sek,drž.sl.i nam.'!$A$13:$AY$104,K$3,FALSE)</f>
        <v>0</v>
      </c>
      <c r="L71">
        <f>+VLOOKUP($A71,'1а - drž,sek,drž.sl.i nam.'!$A$13:$AY$104,L$3,FALSE)</f>
        <v>0</v>
      </c>
      <c r="M71">
        <f>+VLOOKUP($A71,'1а - drž,sek,drž.sl.i nam.'!$A$13:$AY$104,M$3,FALSE)</f>
        <v>0</v>
      </c>
      <c r="N71">
        <f>+VLOOKUP($A71,'1а - drž,sek,drž.sl.i nam.'!$A$13:$AY$104,N$3,FALSE)</f>
        <v>0</v>
      </c>
      <c r="O71">
        <f>+VLOOKUP($A71,'1а - drž,sek,drž.sl.i nam.'!$A$13:$AY$104,O$3,FALSE)</f>
        <v>0</v>
      </c>
      <c r="P71">
        <f>+VLOOKUP($A71,'1а - drž,sek,drž.sl.i nam.'!$A$13:$AY$104,P$3,FALSE)</f>
        <v>0</v>
      </c>
      <c r="Q71">
        <f>+VLOOKUP($A71,'1а - drž,sek,drž.sl.i nam.'!$A$13:$AY$104,Q$3,FALSE)</f>
        <v>0</v>
      </c>
      <c r="R71">
        <f>+VLOOKUP($A71,'1а - drž,sek,drž.sl.i nam.'!$A$13:$AY$104,R$3,FALSE)</f>
        <v>0</v>
      </c>
      <c r="S71">
        <f>+VLOOKUP($A71,'1а - drž,sek,drž.sl.i nam.'!$A$13:$AY$104,S$3,FALSE)</f>
        <v>0</v>
      </c>
      <c r="T71" s="47">
        <f>+VLOOKUP($A71,'1а - drž,sek,drž.sl.i nam.'!$A$13:$AY$104,T$3,FALSE)</f>
        <v>0</v>
      </c>
      <c r="U71" s="47">
        <f>+VLOOKUP($A71,'1а - drž,sek,drž.sl.i nam.'!$A$13:AY$104,U$3,FALSE)</f>
        <v>0</v>
      </c>
      <c r="V71" s="47">
        <f>+VLOOKUP($A71,'1а - drž,sek,drž.sl.i nam.'!$A$13:AY$104,V$3,FALSE)</f>
        <v>0</v>
      </c>
      <c r="W71" s="47">
        <f>+VLOOKUP($A71,'1а - drž,sek,drž.sl.i nam.'!$A$13:AY$104,W$3,FALSE)</f>
        <v>0</v>
      </c>
      <c r="X71" s="47">
        <f>+VLOOKUP($A71,'1а - drž,sek,drž.sl.i nam.'!$A$13:AY$104,X$3,FALSE)</f>
        <v>0</v>
      </c>
      <c r="Y71" s="47">
        <f>+VLOOKUP($A71,'1а - drž,sek,drž.sl.i nam.'!$A$13:AY$104,Y$3,FALSE)</f>
        <v>0</v>
      </c>
      <c r="Z71" s="47">
        <f>+VLOOKUP($A71,'1а - drž,sek,drž.sl.i nam.'!$A$13:AY$104,Z$3,FALSE)</f>
        <v>0</v>
      </c>
      <c r="AA71" s="47">
        <f>+VLOOKUP($A71,'1а - drž,sek,drž.sl.i nam.'!$A$13:AY$104,AA$3,FALSE)</f>
        <v>0</v>
      </c>
      <c r="AB71" s="47">
        <f>+VLOOKUP($A71,'1а - drž,sek,drž.sl.i nam.'!$A$13:AY$104,AB$3,FALSE)</f>
        <v>0</v>
      </c>
      <c r="AC71" s="47">
        <f>+VLOOKUP($A71,'1а - drž,sek,drž.sl.i nam.'!$A$13:AY$104,AC$3,FALSE)</f>
        <v>0</v>
      </c>
      <c r="AD71" s="47">
        <f>+VLOOKUP($A71,'1а - drž,sek,drž.sl.i nam.'!$A$13:AY$104,AD$3,FALSE)</f>
        <v>0</v>
      </c>
      <c r="AE71" s="47">
        <f>+VLOOKUP($A71,'1а - drž,sek,drž.sl.i nam.'!$A$13:AY$104,AE$3,FALSE)</f>
        <v>0</v>
      </c>
      <c r="AF71" s="47">
        <f>+VLOOKUP($A71,'1а - drž,sek,drž.sl.i nam.'!$A$13:AY$104,AF$3,FALSE)</f>
        <v>0</v>
      </c>
      <c r="AG71" s="47">
        <f>+VLOOKUP($A71,'1а - drž,sek,drž.sl.i nam.'!$A$13:AY$104,AG$3,FALSE)</f>
        <v>0</v>
      </c>
      <c r="AH71" s="47">
        <f>+VLOOKUP($A71,'1а - drž,sek,drž.sl.i nam.'!$A$13:AY$104,AH$3,FALSE)</f>
        <v>0</v>
      </c>
      <c r="AI71" s="47">
        <f>+VLOOKUP($A71,'1а - drž,sek,drž.sl.i nam.'!$A$13:AY$104,AI$3,FALSE)</f>
        <v>0</v>
      </c>
      <c r="AJ71" s="47">
        <f>IF(B71=0,0,+VLOOKUP($A71,'1а - drž,sek,drž.sl.i nam.'!$A$13:AY$104,AJ$3,FALSE))</f>
        <v>0</v>
      </c>
      <c r="AK71" s="47">
        <f>+IFERROR(AI71+(AI71*'1а - drž,sek,drž.sl.i nam.'!D71)/100,"")</f>
        <v>0</v>
      </c>
      <c r="AL71" s="47">
        <f>+IFERROR(AJ71+(AJ71*'1а - drž,sek,drž.sl.i nam.'!D71)/100,"")</f>
        <v>0</v>
      </c>
    </row>
    <row r="72" spans="1:38" x14ac:dyDescent="0.2">
      <c r="A72">
        <f>+IF(MAX(A$5:A71)+1&lt;=A$1,A71+1,0)</f>
        <v>0</v>
      </c>
      <c r="B72" s="276">
        <f t="shared" si="3"/>
        <v>0</v>
      </c>
      <c r="C72">
        <f t="shared" si="4"/>
        <v>0</v>
      </c>
      <c r="D72" s="276">
        <f t="shared" si="5"/>
        <v>0</v>
      </c>
      <c r="E72">
        <f>IF(A72=0,0,+VLOOKUP($A72,'1а - drž,sek,drž.sl.i nam.'!$A$13:$BA$104,E$3,FALSE))</f>
        <v>0</v>
      </c>
      <c r="F72">
        <f>IF(A72=0,0,+VLOOKUP($A72,'1а - drž,sek,drž.sl.i nam.'!$A$13:$AY$104,F$3,FALSE))</f>
        <v>0</v>
      </c>
      <c r="G72">
        <f>IF(A72=0,0,+VLOOKUP($A72,'1а - drž,sek,drž.sl.i nam.'!$A$13:$AY$104,G$3,FALSE))</f>
        <v>0</v>
      </c>
      <c r="H72">
        <f>+VLOOKUP($A72,'1а - drž,sek,drž.sl.i nam.'!$A$13:$AY$104,H$3,FALSE)</f>
        <v>0</v>
      </c>
      <c r="I72">
        <f>+VLOOKUP($A72,'1а - drž,sek,drž.sl.i nam.'!$A$13:$AY$104,I$3,FALSE)</f>
        <v>0</v>
      </c>
      <c r="J72">
        <f>+VLOOKUP($A72,'1а - drž,sek,drž.sl.i nam.'!$A$13:$AY$104,J$3,FALSE)</f>
        <v>0</v>
      </c>
      <c r="K72">
        <f>+VLOOKUP($A72,'1а - drž,sek,drž.sl.i nam.'!$A$13:$AY$104,K$3,FALSE)</f>
        <v>0</v>
      </c>
      <c r="L72">
        <f>+VLOOKUP($A72,'1а - drž,sek,drž.sl.i nam.'!$A$13:$AY$104,L$3,FALSE)</f>
        <v>0</v>
      </c>
      <c r="M72">
        <f>+VLOOKUP($A72,'1а - drž,sek,drž.sl.i nam.'!$A$13:$AY$104,M$3,FALSE)</f>
        <v>0</v>
      </c>
      <c r="N72">
        <f>+VLOOKUP($A72,'1а - drž,sek,drž.sl.i nam.'!$A$13:$AY$104,N$3,FALSE)</f>
        <v>0</v>
      </c>
      <c r="O72">
        <f>+VLOOKUP($A72,'1а - drž,sek,drž.sl.i nam.'!$A$13:$AY$104,O$3,FALSE)</f>
        <v>0</v>
      </c>
      <c r="P72">
        <f>+VLOOKUP($A72,'1а - drž,sek,drž.sl.i nam.'!$A$13:$AY$104,P$3,FALSE)</f>
        <v>0</v>
      </c>
      <c r="Q72">
        <f>+VLOOKUP($A72,'1а - drž,sek,drž.sl.i nam.'!$A$13:$AY$104,Q$3,FALSE)</f>
        <v>0</v>
      </c>
      <c r="R72">
        <f>+VLOOKUP($A72,'1а - drž,sek,drž.sl.i nam.'!$A$13:$AY$104,R$3,FALSE)</f>
        <v>0</v>
      </c>
      <c r="S72">
        <f>+VLOOKUP($A72,'1а - drž,sek,drž.sl.i nam.'!$A$13:$AY$104,S$3,FALSE)</f>
        <v>0</v>
      </c>
      <c r="T72" s="47">
        <f>+VLOOKUP($A72,'1а - drž,sek,drž.sl.i nam.'!$A$13:$AY$104,T$3,FALSE)</f>
        <v>0</v>
      </c>
      <c r="U72" s="47">
        <f>+VLOOKUP($A72,'1а - drž,sek,drž.sl.i nam.'!$A$13:AY$104,U$3,FALSE)</f>
        <v>0</v>
      </c>
      <c r="V72" s="47">
        <f>+VLOOKUP($A72,'1а - drž,sek,drž.sl.i nam.'!$A$13:AY$104,V$3,FALSE)</f>
        <v>0</v>
      </c>
      <c r="W72" s="47">
        <f>+VLOOKUP($A72,'1а - drž,sek,drž.sl.i nam.'!$A$13:AY$104,W$3,FALSE)</f>
        <v>0</v>
      </c>
      <c r="X72" s="47">
        <f>+VLOOKUP($A72,'1а - drž,sek,drž.sl.i nam.'!$A$13:AY$104,X$3,FALSE)</f>
        <v>0</v>
      </c>
      <c r="Y72" s="47">
        <f>+VLOOKUP($A72,'1а - drž,sek,drž.sl.i nam.'!$A$13:AY$104,Y$3,FALSE)</f>
        <v>0</v>
      </c>
      <c r="Z72" s="47">
        <f>+VLOOKUP($A72,'1а - drž,sek,drž.sl.i nam.'!$A$13:AY$104,Z$3,FALSE)</f>
        <v>0</v>
      </c>
      <c r="AA72" s="47">
        <f>+VLOOKUP($A72,'1а - drž,sek,drž.sl.i nam.'!$A$13:AY$104,AA$3,FALSE)</f>
        <v>0</v>
      </c>
      <c r="AB72" s="47">
        <f>+VLOOKUP($A72,'1а - drž,sek,drž.sl.i nam.'!$A$13:AY$104,AB$3,FALSE)</f>
        <v>0</v>
      </c>
      <c r="AC72" s="47">
        <f>+VLOOKUP($A72,'1а - drž,sek,drž.sl.i nam.'!$A$13:AY$104,AC$3,FALSE)</f>
        <v>0</v>
      </c>
      <c r="AD72" s="47">
        <f>+VLOOKUP($A72,'1а - drž,sek,drž.sl.i nam.'!$A$13:AY$104,AD$3,FALSE)</f>
        <v>0</v>
      </c>
      <c r="AE72" s="47">
        <f>+VLOOKUP($A72,'1а - drž,sek,drž.sl.i nam.'!$A$13:AY$104,AE$3,FALSE)</f>
        <v>0</v>
      </c>
      <c r="AF72" s="47">
        <f>+VLOOKUP($A72,'1а - drž,sek,drž.sl.i nam.'!$A$13:AY$104,AF$3,FALSE)</f>
        <v>0</v>
      </c>
      <c r="AG72" s="47">
        <f>+VLOOKUP($A72,'1а - drž,sek,drž.sl.i nam.'!$A$13:AY$104,AG$3,FALSE)</f>
        <v>0</v>
      </c>
      <c r="AH72" s="47">
        <f>+VLOOKUP($A72,'1а - drž,sek,drž.sl.i nam.'!$A$13:AY$104,AH$3,FALSE)</f>
        <v>0</v>
      </c>
      <c r="AI72" s="47">
        <f>+VLOOKUP($A72,'1а - drž,sek,drž.sl.i nam.'!$A$13:AY$104,AI$3,FALSE)</f>
        <v>0</v>
      </c>
      <c r="AJ72" s="47">
        <f>IF(B72=0,0,+VLOOKUP($A72,'1а - drž,sek,drž.sl.i nam.'!$A$13:AY$104,AJ$3,FALSE))</f>
        <v>0</v>
      </c>
      <c r="AK72" s="47">
        <f>+IFERROR(AI72+(AI72*'1а - drž,sek,drž.sl.i nam.'!D72)/100,"")</f>
        <v>0</v>
      </c>
      <c r="AL72" s="47">
        <f>+IFERROR(AJ72+(AJ72*'1а - drž,sek,drž.sl.i nam.'!D72)/100,"")</f>
        <v>0</v>
      </c>
    </row>
    <row r="73" spans="1:38" x14ac:dyDescent="0.2">
      <c r="A73">
        <f>+IF(MAX(A$5:A72)+1&lt;=A$1,A72+1,0)</f>
        <v>0</v>
      </c>
      <c r="B73" s="276">
        <f t="shared" si="3"/>
        <v>0</v>
      </c>
      <c r="C73">
        <f t="shared" si="4"/>
        <v>0</v>
      </c>
      <c r="D73" s="276">
        <f t="shared" si="5"/>
        <v>0</v>
      </c>
      <c r="E73">
        <f>IF(A73=0,0,+VLOOKUP($A73,'1а - drž,sek,drž.sl.i nam.'!$A$13:$BA$104,E$3,FALSE))</f>
        <v>0</v>
      </c>
      <c r="F73">
        <f>IF(A73=0,0,+VLOOKUP($A73,'1а - drž,sek,drž.sl.i nam.'!$A$13:$AY$104,F$3,FALSE))</f>
        <v>0</v>
      </c>
      <c r="G73">
        <f>IF(A73=0,0,+VLOOKUP($A73,'1а - drž,sek,drž.sl.i nam.'!$A$13:$AY$104,G$3,FALSE))</f>
        <v>0</v>
      </c>
      <c r="H73">
        <f>+VLOOKUP($A73,'1а - drž,sek,drž.sl.i nam.'!$A$13:$AY$104,H$3,FALSE)</f>
        <v>0</v>
      </c>
      <c r="I73">
        <f>+VLOOKUP($A73,'1а - drž,sek,drž.sl.i nam.'!$A$13:$AY$104,I$3,FALSE)</f>
        <v>0</v>
      </c>
      <c r="J73">
        <f>+VLOOKUP($A73,'1а - drž,sek,drž.sl.i nam.'!$A$13:$AY$104,J$3,FALSE)</f>
        <v>0</v>
      </c>
      <c r="K73">
        <f>+VLOOKUP($A73,'1а - drž,sek,drž.sl.i nam.'!$A$13:$AY$104,K$3,FALSE)</f>
        <v>0</v>
      </c>
      <c r="L73">
        <f>+VLOOKUP($A73,'1а - drž,sek,drž.sl.i nam.'!$A$13:$AY$104,L$3,FALSE)</f>
        <v>0</v>
      </c>
      <c r="M73">
        <f>+VLOOKUP($A73,'1а - drž,sek,drž.sl.i nam.'!$A$13:$AY$104,M$3,FALSE)</f>
        <v>0</v>
      </c>
      <c r="N73">
        <f>+VLOOKUP($A73,'1а - drž,sek,drž.sl.i nam.'!$A$13:$AY$104,N$3,FALSE)</f>
        <v>0</v>
      </c>
      <c r="O73">
        <f>+VLOOKUP($A73,'1а - drž,sek,drž.sl.i nam.'!$A$13:$AY$104,O$3,FALSE)</f>
        <v>0</v>
      </c>
      <c r="P73">
        <f>+VLOOKUP($A73,'1а - drž,sek,drž.sl.i nam.'!$A$13:$AY$104,P$3,FALSE)</f>
        <v>0</v>
      </c>
      <c r="Q73">
        <f>+VLOOKUP($A73,'1а - drž,sek,drž.sl.i nam.'!$A$13:$AY$104,Q$3,FALSE)</f>
        <v>0</v>
      </c>
      <c r="R73">
        <f>+VLOOKUP($A73,'1а - drž,sek,drž.sl.i nam.'!$A$13:$AY$104,R$3,FALSE)</f>
        <v>0</v>
      </c>
      <c r="S73">
        <f>+VLOOKUP($A73,'1а - drž,sek,drž.sl.i nam.'!$A$13:$AY$104,S$3,FALSE)</f>
        <v>0</v>
      </c>
      <c r="T73" s="47">
        <f>+VLOOKUP($A73,'1а - drž,sek,drž.sl.i nam.'!$A$13:$AY$104,T$3,FALSE)</f>
        <v>0</v>
      </c>
      <c r="U73" s="47">
        <f>+VLOOKUP($A73,'1а - drž,sek,drž.sl.i nam.'!$A$13:AY$104,U$3,FALSE)</f>
        <v>0</v>
      </c>
      <c r="V73" s="47">
        <f>+VLOOKUP($A73,'1а - drž,sek,drž.sl.i nam.'!$A$13:AY$104,V$3,FALSE)</f>
        <v>0</v>
      </c>
      <c r="W73" s="47">
        <f>+VLOOKUP($A73,'1а - drž,sek,drž.sl.i nam.'!$A$13:AY$104,W$3,FALSE)</f>
        <v>0</v>
      </c>
      <c r="X73" s="47">
        <f>+VLOOKUP($A73,'1а - drž,sek,drž.sl.i nam.'!$A$13:AY$104,X$3,FALSE)</f>
        <v>0</v>
      </c>
      <c r="Y73" s="47">
        <f>+VLOOKUP($A73,'1а - drž,sek,drž.sl.i nam.'!$A$13:AY$104,Y$3,FALSE)</f>
        <v>0</v>
      </c>
      <c r="Z73" s="47">
        <f>+VLOOKUP($A73,'1а - drž,sek,drž.sl.i nam.'!$A$13:AY$104,Z$3,FALSE)</f>
        <v>0</v>
      </c>
      <c r="AA73" s="47">
        <f>+VLOOKUP($A73,'1а - drž,sek,drž.sl.i nam.'!$A$13:AY$104,AA$3,FALSE)</f>
        <v>0</v>
      </c>
      <c r="AB73" s="47">
        <f>+VLOOKUP($A73,'1а - drž,sek,drž.sl.i nam.'!$A$13:AY$104,AB$3,FALSE)</f>
        <v>0</v>
      </c>
      <c r="AC73" s="47">
        <f>+VLOOKUP($A73,'1а - drž,sek,drž.sl.i nam.'!$A$13:AY$104,AC$3,FALSE)</f>
        <v>0</v>
      </c>
      <c r="AD73" s="47">
        <f>+VLOOKUP($A73,'1а - drž,sek,drž.sl.i nam.'!$A$13:AY$104,AD$3,FALSE)</f>
        <v>0</v>
      </c>
      <c r="AE73" s="47">
        <f>+VLOOKUP($A73,'1а - drž,sek,drž.sl.i nam.'!$A$13:AY$104,AE$3,FALSE)</f>
        <v>0</v>
      </c>
      <c r="AF73" s="47">
        <f>+VLOOKUP($A73,'1а - drž,sek,drž.sl.i nam.'!$A$13:AY$104,AF$3,FALSE)</f>
        <v>0</v>
      </c>
      <c r="AG73" s="47">
        <f>+VLOOKUP($A73,'1а - drž,sek,drž.sl.i nam.'!$A$13:AY$104,AG$3,FALSE)</f>
        <v>0</v>
      </c>
      <c r="AH73" s="47">
        <f>+VLOOKUP($A73,'1а - drž,sek,drž.sl.i nam.'!$A$13:AY$104,AH$3,FALSE)</f>
        <v>0</v>
      </c>
      <c r="AI73" s="47">
        <f>+VLOOKUP($A73,'1а - drž,sek,drž.sl.i nam.'!$A$13:AY$104,AI$3,FALSE)</f>
        <v>0</v>
      </c>
      <c r="AJ73" s="47">
        <f>IF(B73=0,0,+VLOOKUP($A73,'1а - drž,sek,drž.sl.i nam.'!$A$13:AY$104,AJ$3,FALSE))</f>
        <v>0</v>
      </c>
      <c r="AK73" s="47">
        <f>+IFERROR(AI73+(AI73*'1а - drž,sek,drž.sl.i nam.'!D73)/100,"")</f>
        <v>0</v>
      </c>
      <c r="AL73" s="47">
        <f>+IFERROR(AJ73+(AJ73*'1а - drž,sek,drž.sl.i nam.'!D73)/100,"")</f>
        <v>0</v>
      </c>
    </row>
    <row r="74" spans="1:38" x14ac:dyDescent="0.2">
      <c r="A74">
        <f>+IF(MAX(A$5:A73)+1&lt;=A$1,A73+1,0)</f>
        <v>0</v>
      </c>
      <c r="B74" s="276">
        <f t="shared" si="3"/>
        <v>0</v>
      </c>
      <c r="C74">
        <f t="shared" si="4"/>
        <v>0</v>
      </c>
      <c r="D74" s="276">
        <f t="shared" si="5"/>
        <v>0</v>
      </c>
      <c r="E74">
        <f>IF(A74=0,0,+VLOOKUP($A74,'1а - drž,sek,drž.sl.i nam.'!$A$13:$BA$104,E$3,FALSE))</f>
        <v>0</v>
      </c>
      <c r="F74">
        <f>IF(A74=0,0,+VLOOKUP($A74,'1а - drž,sek,drž.sl.i nam.'!$A$13:$AY$104,F$3,FALSE))</f>
        <v>0</v>
      </c>
      <c r="G74">
        <f>IF(A74=0,0,+VLOOKUP($A74,'1а - drž,sek,drž.sl.i nam.'!$A$13:$AY$104,G$3,FALSE))</f>
        <v>0</v>
      </c>
      <c r="H74">
        <f>+VLOOKUP($A74,'1а - drž,sek,drž.sl.i nam.'!$A$13:$AY$104,H$3,FALSE)</f>
        <v>0</v>
      </c>
      <c r="I74">
        <f>+VLOOKUP($A74,'1а - drž,sek,drž.sl.i nam.'!$A$13:$AY$104,I$3,FALSE)</f>
        <v>0</v>
      </c>
      <c r="J74">
        <f>+VLOOKUP($A74,'1а - drž,sek,drž.sl.i nam.'!$A$13:$AY$104,J$3,FALSE)</f>
        <v>0</v>
      </c>
      <c r="K74">
        <f>+VLOOKUP($A74,'1а - drž,sek,drž.sl.i nam.'!$A$13:$AY$104,K$3,FALSE)</f>
        <v>0</v>
      </c>
      <c r="L74">
        <f>+VLOOKUP($A74,'1а - drž,sek,drž.sl.i nam.'!$A$13:$AY$104,L$3,FALSE)</f>
        <v>0</v>
      </c>
      <c r="M74">
        <f>+VLOOKUP($A74,'1а - drž,sek,drž.sl.i nam.'!$A$13:$AY$104,M$3,FALSE)</f>
        <v>0</v>
      </c>
      <c r="N74">
        <f>+VLOOKUP($A74,'1а - drž,sek,drž.sl.i nam.'!$A$13:$AY$104,N$3,FALSE)</f>
        <v>0</v>
      </c>
      <c r="O74">
        <f>+VLOOKUP($A74,'1а - drž,sek,drž.sl.i nam.'!$A$13:$AY$104,O$3,FALSE)</f>
        <v>0</v>
      </c>
      <c r="P74">
        <f>+VLOOKUP($A74,'1а - drž,sek,drž.sl.i nam.'!$A$13:$AY$104,P$3,FALSE)</f>
        <v>0</v>
      </c>
      <c r="Q74">
        <f>+VLOOKUP($A74,'1а - drž,sek,drž.sl.i nam.'!$A$13:$AY$104,Q$3,FALSE)</f>
        <v>0</v>
      </c>
      <c r="R74">
        <f>+VLOOKUP($A74,'1а - drž,sek,drž.sl.i nam.'!$A$13:$AY$104,R$3,FALSE)</f>
        <v>0</v>
      </c>
      <c r="S74">
        <f>+VLOOKUP($A74,'1а - drž,sek,drž.sl.i nam.'!$A$13:$AY$104,S$3,FALSE)</f>
        <v>0</v>
      </c>
      <c r="T74" s="47">
        <f>+VLOOKUP($A74,'1а - drž,sek,drž.sl.i nam.'!$A$13:$AY$104,T$3,FALSE)</f>
        <v>0</v>
      </c>
      <c r="U74" s="47">
        <f>+VLOOKUP($A74,'1а - drž,sek,drž.sl.i nam.'!$A$13:AY$104,U$3,FALSE)</f>
        <v>0</v>
      </c>
      <c r="V74" s="47">
        <f>+VLOOKUP($A74,'1а - drž,sek,drž.sl.i nam.'!$A$13:AY$104,V$3,FALSE)</f>
        <v>0</v>
      </c>
      <c r="W74" s="47">
        <f>+VLOOKUP($A74,'1а - drž,sek,drž.sl.i nam.'!$A$13:AY$104,W$3,FALSE)</f>
        <v>0</v>
      </c>
      <c r="X74" s="47">
        <f>+VLOOKUP($A74,'1а - drž,sek,drž.sl.i nam.'!$A$13:AY$104,X$3,FALSE)</f>
        <v>0</v>
      </c>
      <c r="Y74" s="47">
        <f>+VLOOKUP($A74,'1а - drž,sek,drž.sl.i nam.'!$A$13:AY$104,Y$3,FALSE)</f>
        <v>0</v>
      </c>
      <c r="Z74" s="47">
        <f>+VLOOKUP($A74,'1а - drž,sek,drž.sl.i nam.'!$A$13:AY$104,Z$3,FALSE)</f>
        <v>0</v>
      </c>
      <c r="AA74" s="47">
        <f>+VLOOKUP($A74,'1а - drž,sek,drž.sl.i nam.'!$A$13:AY$104,AA$3,FALSE)</f>
        <v>0</v>
      </c>
      <c r="AB74" s="47">
        <f>+VLOOKUP($A74,'1а - drž,sek,drž.sl.i nam.'!$A$13:AY$104,AB$3,FALSE)</f>
        <v>0</v>
      </c>
      <c r="AC74" s="47">
        <f>+VLOOKUP($A74,'1а - drž,sek,drž.sl.i nam.'!$A$13:AY$104,AC$3,FALSE)</f>
        <v>0</v>
      </c>
      <c r="AD74" s="47">
        <f>+VLOOKUP($A74,'1а - drž,sek,drž.sl.i nam.'!$A$13:AY$104,AD$3,FALSE)</f>
        <v>0</v>
      </c>
      <c r="AE74" s="47">
        <f>+VLOOKUP($A74,'1а - drž,sek,drž.sl.i nam.'!$A$13:AY$104,AE$3,FALSE)</f>
        <v>0</v>
      </c>
      <c r="AF74" s="47">
        <f>+VLOOKUP($A74,'1а - drž,sek,drž.sl.i nam.'!$A$13:AY$104,AF$3,FALSE)</f>
        <v>0</v>
      </c>
      <c r="AG74" s="47">
        <f>+VLOOKUP($A74,'1а - drž,sek,drž.sl.i nam.'!$A$13:AY$104,AG$3,FALSE)</f>
        <v>0</v>
      </c>
      <c r="AH74" s="47">
        <f>+VLOOKUP($A74,'1а - drž,sek,drž.sl.i nam.'!$A$13:AY$104,AH$3,FALSE)</f>
        <v>0</v>
      </c>
      <c r="AI74" s="47">
        <f>+VLOOKUP($A74,'1а - drž,sek,drž.sl.i nam.'!$A$13:AY$104,AI$3,FALSE)</f>
        <v>0</v>
      </c>
      <c r="AJ74" s="47">
        <f>IF(B74=0,0,+VLOOKUP($A74,'1а - drž,sek,drž.sl.i nam.'!$A$13:AY$104,AJ$3,FALSE))</f>
        <v>0</v>
      </c>
      <c r="AK74" s="47">
        <f>+IFERROR(AI74+(AI74*'1а - drž,sek,drž.sl.i nam.'!D74)/100,"")</f>
        <v>0</v>
      </c>
      <c r="AL74" s="47">
        <f>+IFERROR(AJ74+(AJ74*'1а - drž,sek,drž.sl.i nam.'!D74)/100,"")</f>
        <v>0</v>
      </c>
    </row>
    <row r="75" spans="1:38" x14ac:dyDescent="0.2">
      <c r="A75">
        <f>+IF(MAX(A$5:A74)+1&lt;=A$1,A74+1,0)</f>
        <v>0</v>
      </c>
      <c r="B75" s="276">
        <f t="shared" si="3"/>
        <v>0</v>
      </c>
      <c r="C75">
        <f t="shared" si="4"/>
        <v>0</v>
      </c>
      <c r="D75" s="276">
        <f t="shared" si="5"/>
        <v>0</v>
      </c>
      <c r="E75">
        <f>IF(A75=0,0,+VLOOKUP($A75,'1а - drž,sek,drž.sl.i nam.'!$A$13:$BA$104,E$3,FALSE))</f>
        <v>0</v>
      </c>
      <c r="F75">
        <f>IF(A75=0,0,+VLOOKUP($A75,'1а - drž,sek,drž.sl.i nam.'!$A$13:$AY$104,F$3,FALSE))</f>
        <v>0</v>
      </c>
      <c r="G75">
        <f>IF(A75=0,0,+VLOOKUP($A75,'1а - drž,sek,drž.sl.i nam.'!$A$13:$AY$104,G$3,FALSE))</f>
        <v>0</v>
      </c>
      <c r="H75">
        <f>+VLOOKUP($A75,'1а - drž,sek,drž.sl.i nam.'!$A$13:$AY$104,H$3,FALSE)</f>
        <v>0</v>
      </c>
      <c r="I75">
        <f>+VLOOKUP($A75,'1а - drž,sek,drž.sl.i nam.'!$A$13:$AY$104,I$3,FALSE)</f>
        <v>0</v>
      </c>
      <c r="J75">
        <f>+VLOOKUP($A75,'1а - drž,sek,drž.sl.i nam.'!$A$13:$AY$104,J$3,FALSE)</f>
        <v>0</v>
      </c>
      <c r="K75">
        <f>+VLOOKUP($A75,'1а - drž,sek,drž.sl.i nam.'!$A$13:$AY$104,K$3,FALSE)</f>
        <v>0</v>
      </c>
      <c r="L75">
        <f>+VLOOKUP($A75,'1а - drž,sek,drž.sl.i nam.'!$A$13:$AY$104,L$3,FALSE)</f>
        <v>0</v>
      </c>
      <c r="M75">
        <f>+VLOOKUP($A75,'1а - drž,sek,drž.sl.i nam.'!$A$13:$AY$104,M$3,FALSE)</f>
        <v>0</v>
      </c>
      <c r="N75">
        <f>+VLOOKUP($A75,'1а - drž,sek,drž.sl.i nam.'!$A$13:$AY$104,N$3,FALSE)</f>
        <v>0</v>
      </c>
      <c r="O75">
        <f>+VLOOKUP($A75,'1а - drž,sek,drž.sl.i nam.'!$A$13:$AY$104,O$3,FALSE)</f>
        <v>0</v>
      </c>
      <c r="P75">
        <f>+VLOOKUP($A75,'1а - drž,sek,drž.sl.i nam.'!$A$13:$AY$104,P$3,FALSE)</f>
        <v>0</v>
      </c>
      <c r="Q75">
        <f>+VLOOKUP($A75,'1а - drž,sek,drž.sl.i nam.'!$A$13:$AY$104,Q$3,FALSE)</f>
        <v>0</v>
      </c>
      <c r="R75">
        <f>+VLOOKUP($A75,'1а - drž,sek,drž.sl.i nam.'!$A$13:$AY$104,R$3,FALSE)</f>
        <v>0</v>
      </c>
      <c r="S75">
        <f>+VLOOKUP($A75,'1а - drž,sek,drž.sl.i nam.'!$A$13:$AY$104,S$3,FALSE)</f>
        <v>0</v>
      </c>
      <c r="T75" s="47">
        <f>+VLOOKUP($A75,'1а - drž,sek,drž.sl.i nam.'!$A$13:$AY$104,T$3,FALSE)</f>
        <v>0</v>
      </c>
      <c r="U75" s="47">
        <f>+VLOOKUP($A75,'1а - drž,sek,drž.sl.i nam.'!$A$13:AY$104,U$3,FALSE)</f>
        <v>0</v>
      </c>
      <c r="V75" s="47">
        <f>+VLOOKUP($A75,'1а - drž,sek,drž.sl.i nam.'!$A$13:AY$104,V$3,FALSE)</f>
        <v>0</v>
      </c>
      <c r="W75" s="47">
        <f>+VLOOKUP($A75,'1а - drž,sek,drž.sl.i nam.'!$A$13:AY$104,W$3,FALSE)</f>
        <v>0</v>
      </c>
      <c r="X75" s="47">
        <f>+VLOOKUP($A75,'1а - drž,sek,drž.sl.i nam.'!$A$13:AY$104,X$3,FALSE)</f>
        <v>0</v>
      </c>
      <c r="Y75" s="47">
        <f>+VLOOKUP($A75,'1а - drž,sek,drž.sl.i nam.'!$A$13:AY$104,Y$3,FALSE)</f>
        <v>0</v>
      </c>
      <c r="Z75" s="47">
        <f>+VLOOKUP($A75,'1а - drž,sek,drž.sl.i nam.'!$A$13:AY$104,Z$3,FALSE)</f>
        <v>0</v>
      </c>
      <c r="AA75" s="47">
        <f>+VLOOKUP($A75,'1а - drž,sek,drž.sl.i nam.'!$A$13:AY$104,AA$3,FALSE)</f>
        <v>0</v>
      </c>
      <c r="AB75" s="47">
        <f>+VLOOKUP($A75,'1а - drž,sek,drž.sl.i nam.'!$A$13:AY$104,AB$3,FALSE)</f>
        <v>0</v>
      </c>
      <c r="AC75" s="47">
        <f>+VLOOKUP($A75,'1а - drž,sek,drž.sl.i nam.'!$A$13:AY$104,AC$3,FALSE)</f>
        <v>0</v>
      </c>
      <c r="AD75" s="47">
        <f>+VLOOKUP($A75,'1а - drž,sek,drž.sl.i nam.'!$A$13:AY$104,AD$3,FALSE)</f>
        <v>0</v>
      </c>
      <c r="AE75" s="47">
        <f>+VLOOKUP($A75,'1а - drž,sek,drž.sl.i nam.'!$A$13:AY$104,AE$3,FALSE)</f>
        <v>0</v>
      </c>
      <c r="AF75" s="47">
        <f>+VLOOKUP($A75,'1а - drž,sek,drž.sl.i nam.'!$A$13:AY$104,AF$3,FALSE)</f>
        <v>0</v>
      </c>
      <c r="AG75" s="47">
        <f>+VLOOKUP($A75,'1а - drž,sek,drž.sl.i nam.'!$A$13:AY$104,AG$3,FALSE)</f>
        <v>0</v>
      </c>
      <c r="AH75" s="47">
        <f>+VLOOKUP($A75,'1а - drž,sek,drž.sl.i nam.'!$A$13:AY$104,AH$3,FALSE)</f>
        <v>0</v>
      </c>
      <c r="AI75" s="47">
        <f>+VLOOKUP($A75,'1а - drž,sek,drž.sl.i nam.'!$A$13:AY$104,AI$3,FALSE)</f>
        <v>0</v>
      </c>
      <c r="AJ75" s="47">
        <f>IF(B75=0,0,+VLOOKUP($A75,'1а - drž,sek,drž.sl.i nam.'!$A$13:AY$104,AJ$3,FALSE))</f>
        <v>0</v>
      </c>
      <c r="AK75" s="47">
        <f>+IFERROR(AI75+(AI75*'1а - drž,sek,drž.sl.i nam.'!D75)/100,"")</f>
        <v>0</v>
      </c>
      <c r="AL75" s="47">
        <f>+IFERROR(AJ75+(AJ75*'1а - drž,sek,drž.sl.i nam.'!D75)/100,"")</f>
        <v>0</v>
      </c>
    </row>
    <row r="76" spans="1:38" x14ac:dyDescent="0.2">
      <c r="A76">
        <f>+IF(MAX(A$5:A75)+1&lt;=A$1,A75+1,0)</f>
        <v>0</v>
      </c>
      <c r="B76" s="276">
        <f t="shared" si="3"/>
        <v>0</v>
      </c>
      <c r="C76">
        <f t="shared" si="4"/>
        <v>0</v>
      </c>
      <c r="D76" s="276">
        <f t="shared" si="5"/>
        <v>0</v>
      </c>
      <c r="E76">
        <f>IF(A76=0,0,+VLOOKUP($A76,'1а - drž,sek,drž.sl.i nam.'!$A$13:$BA$104,E$3,FALSE))</f>
        <v>0</v>
      </c>
      <c r="F76">
        <f>IF(A76=0,0,+VLOOKUP($A76,'1а - drž,sek,drž.sl.i nam.'!$A$13:$AY$104,F$3,FALSE))</f>
        <v>0</v>
      </c>
      <c r="G76">
        <f>IF(A76=0,0,+VLOOKUP($A76,'1а - drž,sek,drž.sl.i nam.'!$A$13:$AY$104,G$3,FALSE))</f>
        <v>0</v>
      </c>
      <c r="H76">
        <f>+VLOOKUP($A76,'1а - drž,sek,drž.sl.i nam.'!$A$13:$AY$104,H$3,FALSE)</f>
        <v>0</v>
      </c>
      <c r="I76">
        <f>+VLOOKUP($A76,'1а - drž,sek,drž.sl.i nam.'!$A$13:$AY$104,I$3,FALSE)</f>
        <v>0</v>
      </c>
      <c r="J76">
        <f>+VLOOKUP($A76,'1а - drž,sek,drž.sl.i nam.'!$A$13:$AY$104,J$3,FALSE)</f>
        <v>0</v>
      </c>
      <c r="K76">
        <f>+VLOOKUP($A76,'1а - drž,sek,drž.sl.i nam.'!$A$13:$AY$104,K$3,FALSE)</f>
        <v>0</v>
      </c>
      <c r="L76">
        <f>+VLOOKUP($A76,'1а - drž,sek,drž.sl.i nam.'!$A$13:$AY$104,L$3,FALSE)</f>
        <v>0</v>
      </c>
      <c r="M76">
        <f>+VLOOKUP($A76,'1а - drž,sek,drž.sl.i nam.'!$A$13:$AY$104,M$3,FALSE)</f>
        <v>0</v>
      </c>
      <c r="N76">
        <f>+VLOOKUP($A76,'1а - drž,sek,drž.sl.i nam.'!$A$13:$AY$104,N$3,FALSE)</f>
        <v>0</v>
      </c>
      <c r="O76">
        <f>+VLOOKUP($A76,'1а - drž,sek,drž.sl.i nam.'!$A$13:$AY$104,O$3,FALSE)</f>
        <v>0</v>
      </c>
      <c r="P76">
        <f>+VLOOKUP($A76,'1а - drž,sek,drž.sl.i nam.'!$A$13:$AY$104,P$3,FALSE)</f>
        <v>0</v>
      </c>
      <c r="Q76">
        <f>+VLOOKUP($A76,'1а - drž,sek,drž.sl.i nam.'!$A$13:$AY$104,Q$3,FALSE)</f>
        <v>0</v>
      </c>
      <c r="R76">
        <f>+VLOOKUP($A76,'1а - drž,sek,drž.sl.i nam.'!$A$13:$AY$104,R$3,FALSE)</f>
        <v>0</v>
      </c>
      <c r="S76">
        <f>+VLOOKUP($A76,'1а - drž,sek,drž.sl.i nam.'!$A$13:$AY$104,S$3,FALSE)</f>
        <v>0</v>
      </c>
      <c r="T76" s="47">
        <f>+VLOOKUP($A76,'1а - drž,sek,drž.sl.i nam.'!$A$13:$AY$104,T$3,FALSE)</f>
        <v>0</v>
      </c>
      <c r="U76" s="47">
        <f>+VLOOKUP($A76,'1а - drž,sek,drž.sl.i nam.'!$A$13:AY$104,U$3,FALSE)</f>
        <v>0</v>
      </c>
      <c r="V76" s="47">
        <f>+VLOOKUP($A76,'1а - drž,sek,drž.sl.i nam.'!$A$13:AY$104,V$3,FALSE)</f>
        <v>0</v>
      </c>
      <c r="W76" s="47">
        <f>+VLOOKUP($A76,'1а - drž,sek,drž.sl.i nam.'!$A$13:AY$104,W$3,FALSE)</f>
        <v>0</v>
      </c>
      <c r="X76" s="47">
        <f>+VLOOKUP($A76,'1а - drž,sek,drž.sl.i nam.'!$A$13:AY$104,X$3,FALSE)</f>
        <v>0</v>
      </c>
      <c r="Y76" s="47">
        <f>+VLOOKUP($A76,'1а - drž,sek,drž.sl.i nam.'!$A$13:AY$104,Y$3,FALSE)</f>
        <v>0</v>
      </c>
      <c r="Z76" s="47">
        <f>+VLOOKUP($A76,'1а - drž,sek,drž.sl.i nam.'!$A$13:AY$104,Z$3,FALSE)</f>
        <v>0</v>
      </c>
      <c r="AA76" s="47">
        <f>+VLOOKUP($A76,'1а - drž,sek,drž.sl.i nam.'!$A$13:AY$104,AA$3,FALSE)</f>
        <v>0</v>
      </c>
      <c r="AB76" s="47">
        <f>+VLOOKUP($A76,'1а - drž,sek,drž.sl.i nam.'!$A$13:AY$104,AB$3,FALSE)</f>
        <v>0</v>
      </c>
      <c r="AC76" s="47">
        <f>+VLOOKUP($A76,'1а - drž,sek,drž.sl.i nam.'!$A$13:AY$104,AC$3,FALSE)</f>
        <v>0</v>
      </c>
      <c r="AD76" s="47">
        <f>+VLOOKUP($A76,'1а - drž,sek,drž.sl.i nam.'!$A$13:AY$104,AD$3,FALSE)</f>
        <v>0</v>
      </c>
      <c r="AE76" s="47">
        <f>+VLOOKUP($A76,'1а - drž,sek,drž.sl.i nam.'!$A$13:AY$104,AE$3,FALSE)</f>
        <v>0</v>
      </c>
      <c r="AF76" s="47">
        <f>+VLOOKUP($A76,'1а - drž,sek,drž.sl.i nam.'!$A$13:AY$104,AF$3,FALSE)</f>
        <v>0</v>
      </c>
      <c r="AG76" s="47">
        <f>+VLOOKUP($A76,'1а - drž,sek,drž.sl.i nam.'!$A$13:AY$104,AG$3,FALSE)</f>
        <v>0</v>
      </c>
      <c r="AH76" s="47">
        <f>+VLOOKUP($A76,'1а - drž,sek,drž.sl.i nam.'!$A$13:AY$104,AH$3,FALSE)</f>
        <v>0</v>
      </c>
      <c r="AI76" s="47">
        <f>+VLOOKUP($A76,'1а - drž,sek,drž.sl.i nam.'!$A$13:AY$104,AI$3,FALSE)</f>
        <v>0</v>
      </c>
      <c r="AJ76" s="47">
        <f>IF(B76=0,0,+VLOOKUP($A76,'1а - drž,sek,drž.sl.i nam.'!$A$13:AY$104,AJ$3,FALSE))</f>
        <v>0</v>
      </c>
      <c r="AK76" s="47">
        <f>+IFERROR(AI76+(AI76*'1а - drž,sek,drž.sl.i nam.'!D76)/100,"")</f>
        <v>0</v>
      </c>
      <c r="AL76" s="47">
        <f>+IFERROR(AJ76+(AJ76*'1а - drž,sek,drž.sl.i nam.'!D76)/100,"")</f>
        <v>0</v>
      </c>
    </row>
    <row r="77" spans="1:38" x14ac:dyDescent="0.2">
      <c r="A77">
        <f>+IF(MAX(A$5:A76)+1&lt;=A$1,A76+1,0)</f>
        <v>0</v>
      </c>
      <c r="B77" s="276">
        <f t="shared" si="3"/>
        <v>0</v>
      </c>
      <c r="C77">
        <f t="shared" si="4"/>
        <v>0</v>
      </c>
      <c r="D77" s="276">
        <f t="shared" si="5"/>
        <v>0</v>
      </c>
      <c r="E77">
        <f>IF(A77=0,0,+VLOOKUP($A77,'1а - drž,sek,drž.sl.i nam.'!$A$13:$BA$104,E$3,FALSE))</f>
        <v>0</v>
      </c>
      <c r="F77">
        <f>IF(A77=0,0,+VLOOKUP($A77,'1а - drž,sek,drž.sl.i nam.'!$A$13:$AY$104,F$3,FALSE))</f>
        <v>0</v>
      </c>
      <c r="G77">
        <f>IF(A77=0,0,+VLOOKUP($A77,'1а - drž,sek,drž.sl.i nam.'!$A$13:$AY$104,G$3,FALSE))</f>
        <v>0</v>
      </c>
      <c r="H77">
        <f>+VLOOKUP($A77,'1а - drž,sek,drž.sl.i nam.'!$A$13:$AY$104,H$3,FALSE)</f>
        <v>0</v>
      </c>
      <c r="I77">
        <f>+VLOOKUP($A77,'1а - drž,sek,drž.sl.i nam.'!$A$13:$AY$104,I$3,FALSE)</f>
        <v>0</v>
      </c>
      <c r="J77">
        <f>+VLOOKUP($A77,'1а - drž,sek,drž.sl.i nam.'!$A$13:$AY$104,J$3,FALSE)</f>
        <v>0</v>
      </c>
      <c r="K77">
        <f>+VLOOKUP($A77,'1а - drž,sek,drž.sl.i nam.'!$A$13:$AY$104,K$3,FALSE)</f>
        <v>0</v>
      </c>
      <c r="L77">
        <f>+VLOOKUP($A77,'1а - drž,sek,drž.sl.i nam.'!$A$13:$AY$104,L$3,FALSE)</f>
        <v>0</v>
      </c>
      <c r="M77">
        <f>+VLOOKUP($A77,'1а - drž,sek,drž.sl.i nam.'!$A$13:$AY$104,M$3,FALSE)</f>
        <v>0</v>
      </c>
      <c r="N77">
        <f>+VLOOKUP($A77,'1а - drž,sek,drž.sl.i nam.'!$A$13:$AY$104,N$3,FALSE)</f>
        <v>0</v>
      </c>
      <c r="O77">
        <f>+VLOOKUP($A77,'1а - drž,sek,drž.sl.i nam.'!$A$13:$AY$104,O$3,FALSE)</f>
        <v>0</v>
      </c>
      <c r="P77">
        <f>+VLOOKUP($A77,'1а - drž,sek,drž.sl.i nam.'!$A$13:$AY$104,P$3,FALSE)</f>
        <v>0</v>
      </c>
      <c r="Q77">
        <f>+VLOOKUP($A77,'1а - drž,sek,drž.sl.i nam.'!$A$13:$AY$104,Q$3,FALSE)</f>
        <v>0</v>
      </c>
      <c r="R77">
        <f>+VLOOKUP($A77,'1а - drž,sek,drž.sl.i nam.'!$A$13:$AY$104,R$3,FALSE)</f>
        <v>0</v>
      </c>
      <c r="S77">
        <f>+VLOOKUP($A77,'1а - drž,sek,drž.sl.i nam.'!$A$13:$AY$104,S$3,FALSE)</f>
        <v>0</v>
      </c>
      <c r="T77" s="47">
        <f>+VLOOKUP($A77,'1а - drž,sek,drž.sl.i nam.'!$A$13:$AY$104,T$3,FALSE)</f>
        <v>0</v>
      </c>
      <c r="U77" s="47">
        <f>+VLOOKUP($A77,'1а - drž,sek,drž.sl.i nam.'!$A$13:AY$104,U$3,FALSE)</f>
        <v>0</v>
      </c>
      <c r="V77" s="47">
        <f>+VLOOKUP($A77,'1а - drž,sek,drž.sl.i nam.'!$A$13:AY$104,V$3,FALSE)</f>
        <v>0</v>
      </c>
      <c r="W77" s="47">
        <f>+VLOOKUP($A77,'1а - drž,sek,drž.sl.i nam.'!$A$13:AY$104,W$3,FALSE)</f>
        <v>0</v>
      </c>
      <c r="X77" s="47">
        <f>+VLOOKUP($A77,'1а - drž,sek,drž.sl.i nam.'!$A$13:AY$104,X$3,FALSE)</f>
        <v>0</v>
      </c>
      <c r="Y77" s="47">
        <f>+VLOOKUP($A77,'1а - drž,sek,drž.sl.i nam.'!$A$13:AY$104,Y$3,FALSE)</f>
        <v>0</v>
      </c>
      <c r="Z77" s="47">
        <f>+VLOOKUP($A77,'1а - drž,sek,drž.sl.i nam.'!$A$13:AY$104,Z$3,FALSE)</f>
        <v>0</v>
      </c>
      <c r="AA77" s="47">
        <f>+VLOOKUP($A77,'1а - drž,sek,drž.sl.i nam.'!$A$13:AY$104,AA$3,FALSE)</f>
        <v>0</v>
      </c>
      <c r="AB77" s="47">
        <f>+VLOOKUP($A77,'1а - drž,sek,drž.sl.i nam.'!$A$13:AY$104,AB$3,FALSE)</f>
        <v>0</v>
      </c>
      <c r="AC77" s="47">
        <f>+VLOOKUP($A77,'1а - drž,sek,drž.sl.i nam.'!$A$13:AY$104,AC$3,FALSE)</f>
        <v>0</v>
      </c>
      <c r="AD77" s="47">
        <f>+VLOOKUP($A77,'1а - drž,sek,drž.sl.i nam.'!$A$13:AY$104,AD$3,FALSE)</f>
        <v>0</v>
      </c>
      <c r="AE77" s="47">
        <f>+VLOOKUP($A77,'1а - drž,sek,drž.sl.i nam.'!$A$13:AY$104,AE$3,FALSE)</f>
        <v>0</v>
      </c>
      <c r="AF77" s="47">
        <f>+VLOOKUP($A77,'1а - drž,sek,drž.sl.i nam.'!$A$13:AY$104,AF$3,FALSE)</f>
        <v>0</v>
      </c>
      <c r="AG77" s="47">
        <f>+VLOOKUP($A77,'1а - drž,sek,drž.sl.i nam.'!$A$13:AY$104,AG$3,FALSE)</f>
        <v>0</v>
      </c>
      <c r="AH77" s="47">
        <f>+VLOOKUP($A77,'1а - drž,sek,drž.sl.i nam.'!$A$13:AY$104,AH$3,FALSE)</f>
        <v>0</v>
      </c>
      <c r="AI77" s="47">
        <f>+VLOOKUP($A77,'1а - drž,sek,drž.sl.i nam.'!$A$13:AY$104,AI$3,FALSE)</f>
        <v>0</v>
      </c>
      <c r="AJ77" s="47">
        <f>IF(B77=0,0,+VLOOKUP($A77,'1а - drž,sek,drž.sl.i nam.'!$A$13:AY$104,AJ$3,FALSE))</f>
        <v>0</v>
      </c>
      <c r="AK77" s="47">
        <f>+IFERROR(AI77+(AI77*'1а - drž,sek,drž.sl.i nam.'!D77)/100,"")</f>
        <v>0</v>
      </c>
      <c r="AL77" s="47">
        <f>+IFERROR(AJ77+(AJ77*'1а - drž,sek,drž.sl.i nam.'!D77)/100,"")</f>
        <v>0</v>
      </c>
    </row>
    <row r="78" spans="1:38" x14ac:dyDescent="0.2">
      <c r="A78">
        <f>+IF(MAX(A$5:A77)+1&lt;=A$1,A77+1,0)</f>
        <v>0</v>
      </c>
      <c r="B78" s="276">
        <f t="shared" si="3"/>
        <v>0</v>
      </c>
      <c r="C78">
        <f t="shared" si="4"/>
        <v>0</v>
      </c>
      <c r="D78" s="276">
        <f t="shared" si="5"/>
        <v>0</v>
      </c>
      <c r="E78">
        <f>IF(A78=0,0,+VLOOKUP($A78,'1а - drž,sek,drž.sl.i nam.'!$A$13:$BA$104,E$3,FALSE))</f>
        <v>0</v>
      </c>
      <c r="F78">
        <f>IF(A78=0,0,+VLOOKUP($A78,'1а - drž,sek,drž.sl.i nam.'!$A$13:$AY$104,F$3,FALSE))</f>
        <v>0</v>
      </c>
      <c r="G78">
        <f>IF(A78=0,0,+VLOOKUP($A78,'1а - drž,sek,drž.sl.i nam.'!$A$13:$AY$104,G$3,FALSE))</f>
        <v>0</v>
      </c>
      <c r="H78">
        <f>+VLOOKUP($A78,'1а - drž,sek,drž.sl.i nam.'!$A$13:$AY$104,H$3,FALSE)</f>
        <v>0</v>
      </c>
      <c r="I78">
        <f>+VLOOKUP($A78,'1а - drž,sek,drž.sl.i nam.'!$A$13:$AY$104,I$3,FALSE)</f>
        <v>0</v>
      </c>
      <c r="J78">
        <f>+VLOOKUP($A78,'1а - drž,sek,drž.sl.i nam.'!$A$13:$AY$104,J$3,FALSE)</f>
        <v>0</v>
      </c>
      <c r="K78">
        <f>+VLOOKUP($A78,'1а - drž,sek,drž.sl.i nam.'!$A$13:$AY$104,K$3,FALSE)</f>
        <v>0</v>
      </c>
      <c r="L78">
        <f>+VLOOKUP($A78,'1а - drž,sek,drž.sl.i nam.'!$A$13:$AY$104,L$3,FALSE)</f>
        <v>0</v>
      </c>
      <c r="M78">
        <f>+VLOOKUP($A78,'1а - drž,sek,drž.sl.i nam.'!$A$13:$AY$104,M$3,FALSE)</f>
        <v>0</v>
      </c>
      <c r="N78">
        <f>+VLOOKUP($A78,'1а - drž,sek,drž.sl.i nam.'!$A$13:$AY$104,N$3,FALSE)</f>
        <v>0</v>
      </c>
      <c r="O78">
        <f>+VLOOKUP($A78,'1а - drž,sek,drž.sl.i nam.'!$A$13:$AY$104,O$3,FALSE)</f>
        <v>0</v>
      </c>
      <c r="P78">
        <f>+VLOOKUP($A78,'1а - drž,sek,drž.sl.i nam.'!$A$13:$AY$104,P$3,FALSE)</f>
        <v>0</v>
      </c>
      <c r="Q78">
        <f>+VLOOKUP($A78,'1а - drž,sek,drž.sl.i nam.'!$A$13:$AY$104,Q$3,FALSE)</f>
        <v>0</v>
      </c>
      <c r="R78">
        <f>+VLOOKUP($A78,'1а - drž,sek,drž.sl.i nam.'!$A$13:$AY$104,R$3,FALSE)</f>
        <v>0</v>
      </c>
      <c r="S78">
        <f>+VLOOKUP($A78,'1а - drž,sek,drž.sl.i nam.'!$A$13:$AY$104,S$3,FALSE)</f>
        <v>0</v>
      </c>
      <c r="T78" s="47">
        <f>+VLOOKUP($A78,'1а - drž,sek,drž.sl.i nam.'!$A$13:$AY$104,T$3,FALSE)</f>
        <v>0</v>
      </c>
      <c r="U78" s="47">
        <f>+VLOOKUP($A78,'1а - drž,sek,drž.sl.i nam.'!$A$13:AY$104,U$3,FALSE)</f>
        <v>0</v>
      </c>
      <c r="V78" s="47">
        <f>+VLOOKUP($A78,'1а - drž,sek,drž.sl.i nam.'!$A$13:AY$104,V$3,FALSE)</f>
        <v>0</v>
      </c>
      <c r="W78" s="47">
        <f>+VLOOKUP($A78,'1а - drž,sek,drž.sl.i nam.'!$A$13:AY$104,W$3,FALSE)</f>
        <v>0</v>
      </c>
      <c r="X78" s="47">
        <f>+VLOOKUP($A78,'1а - drž,sek,drž.sl.i nam.'!$A$13:AY$104,X$3,FALSE)</f>
        <v>0</v>
      </c>
      <c r="Y78" s="47">
        <f>+VLOOKUP($A78,'1а - drž,sek,drž.sl.i nam.'!$A$13:AY$104,Y$3,FALSE)</f>
        <v>0</v>
      </c>
      <c r="Z78" s="47">
        <f>+VLOOKUP($A78,'1а - drž,sek,drž.sl.i nam.'!$A$13:AY$104,Z$3,FALSE)</f>
        <v>0</v>
      </c>
      <c r="AA78" s="47">
        <f>+VLOOKUP($A78,'1а - drž,sek,drž.sl.i nam.'!$A$13:AY$104,AA$3,FALSE)</f>
        <v>0</v>
      </c>
      <c r="AB78" s="47">
        <f>+VLOOKUP($A78,'1а - drž,sek,drž.sl.i nam.'!$A$13:AY$104,AB$3,FALSE)</f>
        <v>0</v>
      </c>
      <c r="AC78" s="47">
        <f>+VLOOKUP($A78,'1а - drž,sek,drž.sl.i nam.'!$A$13:AY$104,AC$3,FALSE)</f>
        <v>0</v>
      </c>
      <c r="AD78" s="47">
        <f>+VLOOKUP($A78,'1а - drž,sek,drž.sl.i nam.'!$A$13:AY$104,AD$3,FALSE)</f>
        <v>0</v>
      </c>
      <c r="AE78" s="47">
        <f>+VLOOKUP($A78,'1а - drž,sek,drž.sl.i nam.'!$A$13:AY$104,AE$3,FALSE)</f>
        <v>0</v>
      </c>
      <c r="AF78" s="47">
        <f>+VLOOKUP($A78,'1а - drž,sek,drž.sl.i nam.'!$A$13:AY$104,AF$3,FALSE)</f>
        <v>0</v>
      </c>
      <c r="AG78" s="47">
        <f>+VLOOKUP($A78,'1а - drž,sek,drž.sl.i nam.'!$A$13:AY$104,AG$3,FALSE)</f>
        <v>0</v>
      </c>
      <c r="AH78" s="47">
        <f>+VLOOKUP($A78,'1а - drž,sek,drž.sl.i nam.'!$A$13:AY$104,AH$3,FALSE)</f>
        <v>0</v>
      </c>
      <c r="AI78" s="47">
        <f>+VLOOKUP($A78,'1а - drž,sek,drž.sl.i nam.'!$A$13:AY$104,AI$3,FALSE)</f>
        <v>0</v>
      </c>
      <c r="AJ78" s="47">
        <f>IF(B78=0,0,+VLOOKUP($A78,'1а - drž,sek,drž.sl.i nam.'!$A$13:AY$104,AJ$3,FALSE))</f>
        <v>0</v>
      </c>
      <c r="AK78" s="47">
        <f>+IFERROR(AI78+(AI78*'1а - drž,sek,drž.sl.i nam.'!D78)/100,"")</f>
        <v>0</v>
      </c>
      <c r="AL78" s="47">
        <f>+IFERROR(AJ78+(AJ78*'1а - drž,sek,drž.sl.i nam.'!D78)/100,"")</f>
        <v>0</v>
      </c>
    </row>
    <row r="79" spans="1:38" x14ac:dyDescent="0.2">
      <c r="A79">
        <f>+IF(MAX(A$5:A78)+1&lt;=A$1,A78+1,0)</f>
        <v>0</v>
      </c>
      <c r="B79" s="276">
        <f t="shared" ref="B79:D83" si="6">+IF(A79&gt;0,B78,0)</f>
        <v>0</v>
      </c>
      <c r="C79">
        <f t="shared" si="6"/>
        <v>0</v>
      </c>
      <c r="D79" s="276">
        <f t="shared" si="6"/>
        <v>0</v>
      </c>
      <c r="E79">
        <f>IF(A79=0,0,+VLOOKUP($A79,'1а - drž,sek,drž.sl.i nam.'!$A$13:$BA$104,E$3,FALSE))</f>
        <v>0</v>
      </c>
      <c r="F79">
        <f>IF(A79=0,0,+VLOOKUP($A79,'1а - drž,sek,drž.sl.i nam.'!$A$13:$AY$104,F$3,FALSE))</f>
        <v>0</v>
      </c>
      <c r="G79">
        <f>IF(A79=0,0,+VLOOKUP($A79,'1а - drž,sek,drž.sl.i nam.'!$A$13:$AY$104,G$3,FALSE))</f>
        <v>0</v>
      </c>
      <c r="H79">
        <f>+VLOOKUP($A79,'1а - drž,sek,drž.sl.i nam.'!$A$13:$AY$104,H$3,FALSE)</f>
        <v>0</v>
      </c>
      <c r="I79">
        <f>+VLOOKUP($A79,'1а - drž,sek,drž.sl.i nam.'!$A$13:$AY$104,I$3,FALSE)</f>
        <v>0</v>
      </c>
      <c r="J79">
        <f>+VLOOKUP($A79,'1а - drž,sek,drž.sl.i nam.'!$A$13:$AY$104,J$3,FALSE)</f>
        <v>0</v>
      </c>
      <c r="K79">
        <f>+VLOOKUP($A79,'1а - drž,sek,drž.sl.i nam.'!$A$13:$AY$104,K$3,FALSE)</f>
        <v>0</v>
      </c>
      <c r="L79">
        <f>+VLOOKUP($A79,'1а - drž,sek,drž.sl.i nam.'!$A$13:$AY$104,L$3,FALSE)</f>
        <v>0</v>
      </c>
      <c r="M79">
        <f>+VLOOKUP($A79,'1а - drž,sek,drž.sl.i nam.'!$A$13:$AY$104,M$3,FALSE)</f>
        <v>0</v>
      </c>
      <c r="N79">
        <f>+VLOOKUP($A79,'1а - drž,sek,drž.sl.i nam.'!$A$13:$AY$104,N$3,FALSE)</f>
        <v>0</v>
      </c>
      <c r="O79">
        <f>+VLOOKUP($A79,'1а - drž,sek,drž.sl.i nam.'!$A$13:$AY$104,O$3,FALSE)</f>
        <v>0</v>
      </c>
      <c r="P79">
        <f>+VLOOKUP($A79,'1а - drž,sek,drž.sl.i nam.'!$A$13:$AY$104,P$3,FALSE)</f>
        <v>0</v>
      </c>
      <c r="Q79">
        <f>+VLOOKUP($A79,'1а - drž,sek,drž.sl.i nam.'!$A$13:$AY$104,Q$3,FALSE)</f>
        <v>0</v>
      </c>
      <c r="R79">
        <f>+VLOOKUP($A79,'1а - drž,sek,drž.sl.i nam.'!$A$13:$AY$104,R$3,FALSE)</f>
        <v>0</v>
      </c>
      <c r="S79">
        <f>+VLOOKUP($A79,'1а - drž,sek,drž.sl.i nam.'!$A$13:$AY$104,S$3,FALSE)</f>
        <v>0</v>
      </c>
      <c r="T79" s="47">
        <f>+VLOOKUP($A79,'1а - drž,sek,drž.sl.i nam.'!$A$13:$AY$104,T$3,FALSE)</f>
        <v>0</v>
      </c>
      <c r="U79" s="47">
        <f>+VLOOKUP($A79,'1а - drž,sek,drž.sl.i nam.'!$A$13:AY$104,U$3,FALSE)</f>
        <v>0</v>
      </c>
      <c r="V79" s="47">
        <f>+VLOOKUP($A79,'1а - drž,sek,drž.sl.i nam.'!$A$13:AY$104,V$3,FALSE)</f>
        <v>0</v>
      </c>
      <c r="W79" s="47">
        <f>+VLOOKUP($A79,'1а - drž,sek,drž.sl.i nam.'!$A$13:AY$104,W$3,FALSE)</f>
        <v>0</v>
      </c>
      <c r="X79" s="47">
        <f>+VLOOKUP($A79,'1а - drž,sek,drž.sl.i nam.'!$A$13:AY$104,X$3,FALSE)</f>
        <v>0</v>
      </c>
      <c r="Y79" s="47">
        <f>+VLOOKUP($A79,'1а - drž,sek,drž.sl.i nam.'!$A$13:AY$104,Y$3,FALSE)</f>
        <v>0</v>
      </c>
      <c r="Z79" s="47">
        <f>+VLOOKUP($A79,'1а - drž,sek,drž.sl.i nam.'!$A$13:AY$104,Z$3,FALSE)</f>
        <v>0</v>
      </c>
      <c r="AA79" s="47">
        <f>+VLOOKUP($A79,'1а - drž,sek,drž.sl.i nam.'!$A$13:AY$104,AA$3,FALSE)</f>
        <v>0</v>
      </c>
      <c r="AB79" s="47">
        <f>+VLOOKUP($A79,'1а - drž,sek,drž.sl.i nam.'!$A$13:AY$104,AB$3,FALSE)</f>
        <v>0</v>
      </c>
      <c r="AC79" s="47">
        <f>+VLOOKUP($A79,'1а - drž,sek,drž.sl.i nam.'!$A$13:AY$104,AC$3,FALSE)</f>
        <v>0</v>
      </c>
      <c r="AD79" s="47">
        <f>+VLOOKUP($A79,'1а - drž,sek,drž.sl.i nam.'!$A$13:AY$104,AD$3,FALSE)</f>
        <v>0</v>
      </c>
      <c r="AE79" s="47">
        <f>+VLOOKUP($A79,'1а - drž,sek,drž.sl.i nam.'!$A$13:AY$104,AE$3,FALSE)</f>
        <v>0</v>
      </c>
      <c r="AF79" s="47">
        <f>+VLOOKUP($A79,'1а - drž,sek,drž.sl.i nam.'!$A$13:AY$104,AF$3,FALSE)</f>
        <v>0</v>
      </c>
      <c r="AG79" s="47">
        <f>+VLOOKUP($A79,'1а - drž,sek,drž.sl.i nam.'!$A$13:AY$104,AG$3,FALSE)</f>
        <v>0</v>
      </c>
      <c r="AH79" s="47">
        <f>+VLOOKUP($A79,'1а - drž,sek,drž.sl.i nam.'!$A$13:AY$104,AH$3,FALSE)</f>
        <v>0</v>
      </c>
      <c r="AI79" s="47">
        <f>+VLOOKUP($A79,'1а - drž,sek,drž.sl.i nam.'!$A$13:AY$104,AI$3,FALSE)</f>
        <v>0</v>
      </c>
      <c r="AJ79" s="47">
        <f>IF(B79=0,0,+VLOOKUP($A79,'1а - drž,sek,drž.sl.i nam.'!$A$13:AY$104,AJ$3,FALSE))</f>
        <v>0</v>
      </c>
      <c r="AK79" s="47">
        <f>+IFERROR(AI79+(AI79*'1а - drž,sek,drž.sl.i nam.'!D79)/100,"")</f>
        <v>0</v>
      </c>
      <c r="AL79" s="47">
        <f>+IFERROR(AJ79+(AJ79*'1а - drž,sek,drž.sl.i nam.'!D79)/100,"")</f>
        <v>0</v>
      </c>
    </row>
    <row r="80" spans="1:38" x14ac:dyDescent="0.2">
      <c r="A80">
        <f>+IF(MAX(A$5:A79)+1&lt;=A$1,A79+1,0)</f>
        <v>0</v>
      </c>
      <c r="B80" s="276">
        <f t="shared" si="6"/>
        <v>0</v>
      </c>
      <c r="C80">
        <f t="shared" si="6"/>
        <v>0</v>
      </c>
      <c r="D80" s="276">
        <f t="shared" si="6"/>
        <v>0</v>
      </c>
      <c r="E80">
        <f>IF(A80=0,0,+VLOOKUP($A80,'1а - drž,sek,drž.sl.i nam.'!$A$13:$BA$104,E$3,FALSE))</f>
        <v>0</v>
      </c>
      <c r="F80">
        <f>IF(A80=0,0,+VLOOKUP($A80,'1а - drž,sek,drž.sl.i nam.'!$A$13:$AY$104,F$3,FALSE))</f>
        <v>0</v>
      </c>
      <c r="G80">
        <f>IF(A80=0,0,+VLOOKUP($A80,'1а - drž,sek,drž.sl.i nam.'!$A$13:$AY$104,G$3,FALSE))</f>
        <v>0</v>
      </c>
      <c r="H80">
        <f>+VLOOKUP($A80,'1а - drž,sek,drž.sl.i nam.'!$A$13:$AY$104,H$3,FALSE)</f>
        <v>0</v>
      </c>
      <c r="I80">
        <f>+VLOOKUP($A80,'1а - drž,sek,drž.sl.i nam.'!$A$13:$AY$104,I$3,FALSE)</f>
        <v>0</v>
      </c>
      <c r="J80">
        <f>+VLOOKUP($A80,'1а - drž,sek,drž.sl.i nam.'!$A$13:$AY$104,J$3,FALSE)</f>
        <v>0</v>
      </c>
      <c r="K80">
        <f>+VLOOKUP($A80,'1а - drž,sek,drž.sl.i nam.'!$A$13:$AY$104,K$3,FALSE)</f>
        <v>0</v>
      </c>
      <c r="L80">
        <f>+VLOOKUP($A80,'1а - drž,sek,drž.sl.i nam.'!$A$13:$AY$104,L$3,FALSE)</f>
        <v>0</v>
      </c>
      <c r="M80">
        <f>+VLOOKUP($A80,'1а - drž,sek,drž.sl.i nam.'!$A$13:$AY$104,M$3,FALSE)</f>
        <v>0</v>
      </c>
      <c r="N80">
        <f>+VLOOKUP($A80,'1а - drž,sek,drž.sl.i nam.'!$A$13:$AY$104,N$3,FALSE)</f>
        <v>0</v>
      </c>
      <c r="O80">
        <f>+VLOOKUP($A80,'1а - drž,sek,drž.sl.i nam.'!$A$13:$AY$104,O$3,FALSE)</f>
        <v>0</v>
      </c>
      <c r="P80">
        <f>+VLOOKUP($A80,'1а - drž,sek,drž.sl.i nam.'!$A$13:$AY$104,P$3,FALSE)</f>
        <v>0</v>
      </c>
      <c r="Q80">
        <f>+VLOOKUP($A80,'1а - drž,sek,drž.sl.i nam.'!$A$13:$AY$104,Q$3,FALSE)</f>
        <v>0</v>
      </c>
      <c r="R80">
        <f>+VLOOKUP($A80,'1а - drž,sek,drž.sl.i nam.'!$A$13:$AY$104,R$3,FALSE)</f>
        <v>0</v>
      </c>
      <c r="S80">
        <f>+VLOOKUP($A80,'1а - drž,sek,drž.sl.i nam.'!$A$13:$AY$104,S$3,FALSE)</f>
        <v>0</v>
      </c>
      <c r="T80" s="47">
        <f>+VLOOKUP($A80,'1а - drž,sek,drž.sl.i nam.'!$A$13:$AY$104,T$3,FALSE)</f>
        <v>0</v>
      </c>
      <c r="U80" s="47">
        <f>+VLOOKUP($A80,'1а - drž,sek,drž.sl.i nam.'!$A$13:AY$104,U$3,FALSE)</f>
        <v>0</v>
      </c>
      <c r="V80" s="47">
        <f>+VLOOKUP($A80,'1а - drž,sek,drž.sl.i nam.'!$A$13:AY$104,V$3,FALSE)</f>
        <v>0</v>
      </c>
      <c r="W80" s="47">
        <f>+VLOOKUP($A80,'1а - drž,sek,drž.sl.i nam.'!$A$13:AY$104,W$3,FALSE)</f>
        <v>0</v>
      </c>
      <c r="X80" s="47">
        <f>+VLOOKUP($A80,'1а - drž,sek,drž.sl.i nam.'!$A$13:AY$104,X$3,FALSE)</f>
        <v>0</v>
      </c>
      <c r="Y80" s="47">
        <f>+VLOOKUP($A80,'1а - drž,sek,drž.sl.i nam.'!$A$13:AY$104,Y$3,FALSE)</f>
        <v>0</v>
      </c>
      <c r="Z80" s="47">
        <f>+VLOOKUP($A80,'1а - drž,sek,drž.sl.i nam.'!$A$13:AY$104,Z$3,FALSE)</f>
        <v>0</v>
      </c>
      <c r="AA80" s="47">
        <f>+VLOOKUP($A80,'1а - drž,sek,drž.sl.i nam.'!$A$13:AY$104,AA$3,FALSE)</f>
        <v>0</v>
      </c>
      <c r="AB80" s="47">
        <f>+VLOOKUP($A80,'1а - drž,sek,drž.sl.i nam.'!$A$13:AY$104,AB$3,FALSE)</f>
        <v>0</v>
      </c>
      <c r="AC80" s="47">
        <f>+VLOOKUP($A80,'1а - drž,sek,drž.sl.i nam.'!$A$13:AY$104,AC$3,FALSE)</f>
        <v>0</v>
      </c>
      <c r="AD80" s="47">
        <f>+VLOOKUP($A80,'1а - drž,sek,drž.sl.i nam.'!$A$13:AY$104,AD$3,FALSE)</f>
        <v>0</v>
      </c>
      <c r="AE80" s="47">
        <f>+VLOOKUP($A80,'1а - drž,sek,drž.sl.i nam.'!$A$13:AY$104,AE$3,FALSE)</f>
        <v>0</v>
      </c>
      <c r="AF80" s="47">
        <f>+VLOOKUP($A80,'1а - drž,sek,drž.sl.i nam.'!$A$13:AY$104,AF$3,FALSE)</f>
        <v>0</v>
      </c>
      <c r="AG80" s="47">
        <f>+VLOOKUP($A80,'1а - drž,sek,drž.sl.i nam.'!$A$13:AY$104,AG$3,FALSE)</f>
        <v>0</v>
      </c>
      <c r="AH80" s="47">
        <f>+VLOOKUP($A80,'1а - drž,sek,drž.sl.i nam.'!$A$13:AY$104,AH$3,FALSE)</f>
        <v>0</v>
      </c>
      <c r="AI80" s="47">
        <f>+VLOOKUP($A80,'1а - drž,sek,drž.sl.i nam.'!$A$13:AY$104,AI$3,FALSE)</f>
        <v>0</v>
      </c>
      <c r="AJ80" s="47">
        <f>IF(B80=0,0,+VLOOKUP($A80,'1а - drž,sek,drž.sl.i nam.'!$A$13:AY$104,AJ$3,FALSE))</f>
        <v>0</v>
      </c>
      <c r="AK80" s="47">
        <f>+IFERROR(AI80+(AI80*'1а - drž,sek,drž.sl.i nam.'!D80)/100,"")</f>
        <v>0</v>
      </c>
      <c r="AL80" s="47">
        <f>+IFERROR(AJ80+(AJ80*'1а - drž,sek,drž.sl.i nam.'!D80)/100,"")</f>
        <v>0</v>
      </c>
    </row>
    <row r="81" spans="1:38" x14ac:dyDescent="0.2">
      <c r="A81">
        <f>+IF(MAX(A$5:A80)+1&lt;=A$1,A80+1,0)</f>
        <v>0</v>
      </c>
      <c r="B81" s="276">
        <f t="shared" si="6"/>
        <v>0</v>
      </c>
      <c r="C81">
        <f t="shared" si="6"/>
        <v>0</v>
      </c>
      <c r="D81" s="276">
        <f t="shared" si="6"/>
        <v>0</v>
      </c>
      <c r="E81">
        <f>IF(A81=0,0,+VLOOKUP($A81,'1а - drž,sek,drž.sl.i nam.'!$A$13:$BA$104,E$3,FALSE))</f>
        <v>0</v>
      </c>
      <c r="F81">
        <f>IF(A81=0,0,+VLOOKUP($A81,'1а - drž,sek,drž.sl.i nam.'!$A$13:$AY$104,F$3,FALSE))</f>
        <v>0</v>
      </c>
      <c r="G81">
        <f>IF(A81=0,0,+VLOOKUP($A81,'1а - drž,sek,drž.sl.i nam.'!$A$13:$AY$104,G$3,FALSE))</f>
        <v>0</v>
      </c>
      <c r="H81">
        <f>+VLOOKUP($A81,'1а - drž,sek,drž.sl.i nam.'!$A$13:$AY$104,H$3,FALSE)</f>
        <v>0</v>
      </c>
      <c r="I81">
        <f>+VLOOKUP($A81,'1а - drž,sek,drž.sl.i nam.'!$A$13:$AY$104,I$3,FALSE)</f>
        <v>0</v>
      </c>
      <c r="J81">
        <f>+VLOOKUP($A81,'1а - drž,sek,drž.sl.i nam.'!$A$13:$AY$104,J$3,FALSE)</f>
        <v>0</v>
      </c>
      <c r="K81">
        <f>+VLOOKUP($A81,'1а - drž,sek,drž.sl.i nam.'!$A$13:$AY$104,K$3,FALSE)</f>
        <v>0</v>
      </c>
      <c r="L81">
        <f>+VLOOKUP($A81,'1а - drž,sek,drž.sl.i nam.'!$A$13:$AY$104,L$3,FALSE)</f>
        <v>0</v>
      </c>
      <c r="M81">
        <f>+VLOOKUP($A81,'1а - drž,sek,drž.sl.i nam.'!$A$13:$AY$104,M$3,FALSE)</f>
        <v>0</v>
      </c>
      <c r="N81">
        <f>+VLOOKUP($A81,'1а - drž,sek,drž.sl.i nam.'!$A$13:$AY$104,N$3,FALSE)</f>
        <v>0</v>
      </c>
      <c r="O81">
        <f>+VLOOKUP($A81,'1а - drž,sek,drž.sl.i nam.'!$A$13:$AY$104,O$3,FALSE)</f>
        <v>0</v>
      </c>
      <c r="P81">
        <f>+VLOOKUP($A81,'1а - drž,sek,drž.sl.i nam.'!$A$13:$AY$104,P$3,FALSE)</f>
        <v>0</v>
      </c>
      <c r="Q81">
        <f>+VLOOKUP($A81,'1а - drž,sek,drž.sl.i nam.'!$A$13:$AY$104,Q$3,FALSE)</f>
        <v>0</v>
      </c>
      <c r="R81">
        <f>+VLOOKUP($A81,'1а - drž,sek,drž.sl.i nam.'!$A$13:$AY$104,R$3,FALSE)</f>
        <v>0</v>
      </c>
      <c r="S81">
        <f>+VLOOKUP($A81,'1а - drž,sek,drž.sl.i nam.'!$A$13:$AY$104,S$3,FALSE)</f>
        <v>0</v>
      </c>
      <c r="T81" s="47">
        <f>+VLOOKUP($A81,'1а - drž,sek,drž.sl.i nam.'!$A$13:$AY$104,T$3,FALSE)</f>
        <v>0</v>
      </c>
      <c r="U81" s="47">
        <f>+VLOOKUP($A81,'1а - drž,sek,drž.sl.i nam.'!$A$13:AY$104,U$3,FALSE)</f>
        <v>0</v>
      </c>
      <c r="V81" s="47">
        <f>+VLOOKUP($A81,'1а - drž,sek,drž.sl.i nam.'!$A$13:AY$104,V$3,FALSE)</f>
        <v>0</v>
      </c>
      <c r="W81" s="47">
        <f>+VLOOKUP($A81,'1а - drž,sek,drž.sl.i nam.'!$A$13:AY$104,W$3,FALSE)</f>
        <v>0</v>
      </c>
      <c r="X81" s="47">
        <f>+VLOOKUP($A81,'1а - drž,sek,drž.sl.i nam.'!$A$13:AY$104,X$3,FALSE)</f>
        <v>0</v>
      </c>
      <c r="Y81" s="47">
        <f>+VLOOKUP($A81,'1а - drž,sek,drž.sl.i nam.'!$A$13:AY$104,Y$3,FALSE)</f>
        <v>0</v>
      </c>
      <c r="Z81" s="47">
        <f>+VLOOKUP($A81,'1а - drž,sek,drž.sl.i nam.'!$A$13:AY$104,Z$3,FALSE)</f>
        <v>0</v>
      </c>
      <c r="AA81" s="47">
        <f>+VLOOKUP($A81,'1а - drž,sek,drž.sl.i nam.'!$A$13:AY$104,AA$3,FALSE)</f>
        <v>0</v>
      </c>
      <c r="AB81" s="47">
        <f>+VLOOKUP($A81,'1а - drž,sek,drž.sl.i nam.'!$A$13:AY$104,AB$3,FALSE)</f>
        <v>0</v>
      </c>
      <c r="AC81" s="47">
        <f>+VLOOKUP($A81,'1а - drž,sek,drž.sl.i nam.'!$A$13:AY$104,AC$3,FALSE)</f>
        <v>0</v>
      </c>
      <c r="AD81" s="47">
        <f>+VLOOKUP($A81,'1а - drž,sek,drž.sl.i nam.'!$A$13:AY$104,AD$3,FALSE)</f>
        <v>0</v>
      </c>
      <c r="AE81" s="47">
        <f>+VLOOKUP($A81,'1а - drž,sek,drž.sl.i nam.'!$A$13:AY$104,AE$3,FALSE)</f>
        <v>0</v>
      </c>
      <c r="AF81" s="47">
        <f>+VLOOKUP($A81,'1а - drž,sek,drž.sl.i nam.'!$A$13:AY$104,AF$3,FALSE)</f>
        <v>0</v>
      </c>
      <c r="AG81" s="47">
        <f>+VLOOKUP($A81,'1а - drž,sek,drž.sl.i nam.'!$A$13:AY$104,AG$3,FALSE)</f>
        <v>0</v>
      </c>
      <c r="AH81" s="47">
        <f>+VLOOKUP($A81,'1а - drž,sek,drž.sl.i nam.'!$A$13:AY$104,AH$3,FALSE)</f>
        <v>0</v>
      </c>
      <c r="AI81" s="47">
        <f>+VLOOKUP($A81,'1а - drž,sek,drž.sl.i nam.'!$A$13:AY$104,AI$3,FALSE)</f>
        <v>0</v>
      </c>
      <c r="AJ81" s="47">
        <f>IF(B81=0,0,+VLOOKUP($A81,'1а - drž,sek,drž.sl.i nam.'!$A$13:AY$104,AJ$3,FALSE))</f>
        <v>0</v>
      </c>
      <c r="AK81" s="47">
        <f>+IFERROR(AI81+(AI81*'1а - drž,sek,drž.sl.i nam.'!D81)/100,"")</f>
        <v>0</v>
      </c>
      <c r="AL81" s="47">
        <f>+IFERROR(AJ81+(AJ81*'1а - drž,sek,drž.sl.i nam.'!D81)/100,"")</f>
        <v>0</v>
      </c>
    </row>
    <row r="82" spans="1:38" x14ac:dyDescent="0.2">
      <c r="A82">
        <f>+IF(MAX(A$5:A81)+1&lt;=A$1,A81+1,0)</f>
        <v>0</v>
      </c>
      <c r="B82" s="276">
        <f t="shared" si="6"/>
        <v>0</v>
      </c>
      <c r="C82">
        <f t="shared" si="6"/>
        <v>0</v>
      </c>
      <c r="D82" s="276">
        <f t="shared" si="6"/>
        <v>0</v>
      </c>
      <c r="E82">
        <f>IF(A82=0,0,+VLOOKUP($A82,'1а - drž,sek,drž.sl.i nam.'!$A$13:$BA$104,E$3,FALSE))</f>
        <v>0</v>
      </c>
      <c r="F82">
        <f>IF(A82=0,0,+VLOOKUP($A82,'1а - drž,sek,drž.sl.i nam.'!$A$13:$AY$104,F$3,FALSE))</f>
        <v>0</v>
      </c>
      <c r="G82">
        <f>IF(A82=0,0,+VLOOKUP($A82,'1а - drž,sek,drž.sl.i nam.'!$A$13:$AY$104,G$3,FALSE))</f>
        <v>0</v>
      </c>
      <c r="H82">
        <f>+VLOOKUP($A82,'1а - drž,sek,drž.sl.i nam.'!$A$13:$AY$104,H$3,FALSE)</f>
        <v>0</v>
      </c>
      <c r="I82">
        <f>+VLOOKUP($A82,'1а - drž,sek,drž.sl.i nam.'!$A$13:$AY$104,I$3,FALSE)</f>
        <v>0</v>
      </c>
      <c r="J82">
        <f>+VLOOKUP($A82,'1а - drž,sek,drž.sl.i nam.'!$A$13:$AY$104,J$3,FALSE)</f>
        <v>0</v>
      </c>
      <c r="K82">
        <f>+VLOOKUP($A82,'1а - drž,sek,drž.sl.i nam.'!$A$13:$AY$104,K$3,FALSE)</f>
        <v>0</v>
      </c>
      <c r="L82">
        <f>+VLOOKUP($A82,'1а - drž,sek,drž.sl.i nam.'!$A$13:$AY$104,L$3,FALSE)</f>
        <v>0</v>
      </c>
      <c r="M82">
        <f>+VLOOKUP($A82,'1а - drž,sek,drž.sl.i nam.'!$A$13:$AY$104,M$3,FALSE)</f>
        <v>0</v>
      </c>
      <c r="N82">
        <f>+VLOOKUP($A82,'1а - drž,sek,drž.sl.i nam.'!$A$13:$AY$104,N$3,FALSE)</f>
        <v>0</v>
      </c>
      <c r="O82">
        <f>+VLOOKUP($A82,'1а - drž,sek,drž.sl.i nam.'!$A$13:$AY$104,O$3,FALSE)</f>
        <v>0</v>
      </c>
      <c r="P82">
        <f>+VLOOKUP($A82,'1а - drž,sek,drž.sl.i nam.'!$A$13:$AY$104,P$3,FALSE)</f>
        <v>0</v>
      </c>
      <c r="Q82">
        <f>+VLOOKUP($A82,'1а - drž,sek,drž.sl.i nam.'!$A$13:$AY$104,Q$3,FALSE)</f>
        <v>0</v>
      </c>
      <c r="R82">
        <f>+VLOOKUP($A82,'1а - drž,sek,drž.sl.i nam.'!$A$13:$AY$104,R$3,FALSE)</f>
        <v>0</v>
      </c>
      <c r="S82">
        <f>+VLOOKUP($A82,'1а - drž,sek,drž.sl.i nam.'!$A$13:$AY$104,S$3,FALSE)</f>
        <v>0</v>
      </c>
      <c r="T82" s="47">
        <f>+VLOOKUP($A82,'1а - drž,sek,drž.sl.i nam.'!$A$13:$AY$104,T$3,FALSE)</f>
        <v>0</v>
      </c>
      <c r="U82" s="47">
        <f>+VLOOKUP($A82,'1а - drž,sek,drž.sl.i nam.'!$A$13:AY$104,U$3,FALSE)</f>
        <v>0</v>
      </c>
      <c r="V82" s="47">
        <f>+VLOOKUP($A82,'1а - drž,sek,drž.sl.i nam.'!$A$13:AY$104,V$3,FALSE)</f>
        <v>0</v>
      </c>
      <c r="W82" s="47">
        <f>+VLOOKUP($A82,'1а - drž,sek,drž.sl.i nam.'!$A$13:AY$104,W$3,FALSE)</f>
        <v>0</v>
      </c>
      <c r="X82" s="47">
        <f>+VLOOKUP($A82,'1а - drž,sek,drž.sl.i nam.'!$A$13:AY$104,X$3,FALSE)</f>
        <v>0</v>
      </c>
      <c r="Y82" s="47">
        <f>+VLOOKUP($A82,'1а - drž,sek,drž.sl.i nam.'!$A$13:AY$104,Y$3,FALSE)</f>
        <v>0</v>
      </c>
      <c r="Z82" s="47">
        <f>+VLOOKUP($A82,'1а - drž,sek,drž.sl.i nam.'!$A$13:AY$104,Z$3,FALSE)</f>
        <v>0</v>
      </c>
      <c r="AA82" s="47">
        <f>+VLOOKUP($A82,'1а - drž,sek,drž.sl.i nam.'!$A$13:AY$104,AA$3,FALSE)</f>
        <v>0</v>
      </c>
      <c r="AB82" s="47">
        <f>+VLOOKUP($A82,'1а - drž,sek,drž.sl.i nam.'!$A$13:AY$104,AB$3,FALSE)</f>
        <v>0</v>
      </c>
      <c r="AC82" s="47">
        <f>+VLOOKUP($A82,'1а - drž,sek,drž.sl.i nam.'!$A$13:AY$104,AC$3,FALSE)</f>
        <v>0</v>
      </c>
      <c r="AD82" s="47">
        <f>+VLOOKUP($A82,'1а - drž,sek,drž.sl.i nam.'!$A$13:AY$104,AD$3,FALSE)</f>
        <v>0</v>
      </c>
      <c r="AE82" s="47">
        <f>+VLOOKUP($A82,'1а - drž,sek,drž.sl.i nam.'!$A$13:AY$104,AE$3,FALSE)</f>
        <v>0</v>
      </c>
      <c r="AF82" s="47">
        <f>+VLOOKUP($A82,'1а - drž,sek,drž.sl.i nam.'!$A$13:AY$104,AF$3,FALSE)</f>
        <v>0</v>
      </c>
      <c r="AG82" s="47">
        <f>+VLOOKUP($A82,'1а - drž,sek,drž.sl.i nam.'!$A$13:AY$104,AG$3,FALSE)</f>
        <v>0</v>
      </c>
      <c r="AH82" s="47">
        <f>+VLOOKUP($A82,'1а - drž,sek,drž.sl.i nam.'!$A$13:AY$104,AH$3,FALSE)</f>
        <v>0</v>
      </c>
      <c r="AI82" s="47">
        <f>+VLOOKUP($A82,'1а - drž,sek,drž.sl.i nam.'!$A$13:AY$104,AI$3,FALSE)</f>
        <v>0</v>
      </c>
      <c r="AJ82" s="47">
        <f>IF(B82=0,0,+VLOOKUP($A82,'1а - drž,sek,drž.sl.i nam.'!$A$13:AY$104,AJ$3,FALSE))</f>
        <v>0</v>
      </c>
      <c r="AK82" s="47">
        <f>+IFERROR(AI82+(AI82*'1а - drž,sek,drž.sl.i nam.'!D82)/100,"")</f>
        <v>0</v>
      </c>
      <c r="AL82" s="47">
        <f>+IFERROR(AJ82+(AJ82*'1а - drž,sek,drž.sl.i nam.'!D82)/100,"")</f>
        <v>0</v>
      </c>
    </row>
    <row r="83" spans="1:38" x14ac:dyDescent="0.2">
      <c r="A83">
        <f>+IF(MAX(A$5:A82)+1&lt;=A$1,A82+1,0)</f>
        <v>0</v>
      </c>
      <c r="B83" s="276">
        <f t="shared" si="6"/>
        <v>0</v>
      </c>
      <c r="C83">
        <f t="shared" si="6"/>
        <v>0</v>
      </c>
      <c r="D83" s="276">
        <f t="shared" si="6"/>
        <v>0</v>
      </c>
      <c r="E83">
        <f>IF(A83=0,0,+VLOOKUP($A83,'1а - drž,sek,drž.sl.i nam.'!$A$13:$BA$104,E$3,FALSE))</f>
        <v>0</v>
      </c>
      <c r="F83">
        <f>IF(A83=0,0,+VLOOKUP($A83,'1а - drž,sek,drž.sl.i nam.'!$A$13:$AY$104,F$3,FALSE))</f>
        <v>0</v>
      </c>
      <c r="G83">
        <f>IF(A83=0,0,+VLOOKUP($A83,'1а - drž,sek,drž.sl.i nam.'!$A$13:$AY$104,G$3,FALSE))</f>
        <v>0</v>
      </c>
      <c r="H83">
        <f>+VLOOKUP($A83,'1а - drž,sek,drž.sl.i nam.'!$A$13:$AY$104,H$3,FALSE)</f>
        <v>0</v>
      </c>
      <c r="I83">
        <f>+VLOOKUP($A83,'1а - drž,sek,drž.sl.i nam.'!$A$13:$AY$104,I$3,FALSE)</f>
        <v>0</v>
      </c>
      <c r="J83">
        <f>+VLOOKUP($A83,'1а - drž,sek,drž.sl.i nam.'!$A$13:$AY$104,J$3,FALSE)</f>
        <v>0</v>
      </c>
      <c r="K83">
        <f>+VLOOKUP($A83,'1а - drž,sek,drž.sl.i nam.'!$A$13:$AY$104,K$3,FALSE)</f>
        <v>0</v>
      </c>
      <c r="L83">
        <f>+VLOOKUP($A83,'1а - drž,sek,drž.sl.i nam.'!$A$13:$AY$104,L$3,FALSE)</f>
        <v>0</v>
      </c>
      <c r="M83">
        <f>+VLOOKUP($A83,'1а - drž,sek,drž.sl.i nam.'!$A$13:$AY$104,M$3,FALSE)</f>
        <v>0</v>
      </c>
      <c r="N83">
        <f>+VLOOKUP($A83,'1а - drž,sek,drž.sl.i nam.'!$A$13:$AY$104,N$3,FALSE)</f>
        <v>0</v>
      </c>
      <c r="O83">
        <f>+VLOOKUP($A83,'1а - drž,sek,drž.sl.i nam.'!$A$13:$AY$104,O$3,FALSE)</f>
        <v>0</v>
      </c>
      <c r="P83">
        <f>+VLOOKUP($A83,'1а - drž,sek,drž.sl.i nam.'!$A$13:$AY$104,P$3,FALSE)</f>
        <v>0</v>
      </c>
      <c r="Q83">
        <f>+VLOOKUP($A83,'1а - drž,sek,drž.sl.i nam.'!$A$13:$AY$104,Q$3,FALSE)</f>
        <v>0</v>
      </c>
      <c r="R83">
        <f>+VLOOKUP($A83,'1а - drž,sek,drž.sl.i nam.'!$A$13:$AY$104,R$3,FALSE)</f>
        <v>0</v>
      </c>
      <c r="S83">
        <f>+VLOOKUP($A83,'1а - drž,sek,drž.sl.i nam.'!$A$13:$AY$104,S$3,FALSE)</f>
        <v>0</v>
      </c>
      <c r="T83" s="47">
        <f>+VLOOKUP($A83,'1а - drž,sek,drž.sl.i nam.'!$A$13:$AY$104,T$3,FALSE)</f>
        <v>0</v>
      </c>
      <c r="U83" s="47">
        <f>+VLOOKUP($A83,'1а - drž,sek,drž.sl.i nam.'!$A$13:AY$104,U$3,FALSE)</f>
        <v>0</v>
      </c>
      <c r="V83" s="47">
        <f>+VLOOKUP($A83,'1а - drž,sek,drž.sl.i nam.'!$A$13:AY$104,V$3,FALSE)</f>
        <v>0</v>
      </c>
      <c r="W83" s="47">
        <f>+VLOOKUP($A83,'1а - drž,sek,drž.sl.i nam.'!$A$13:AY$104,W$3,FALSE)</f>
        <v>0</v>
      </c>
      <c r="X83" s="47">
        <f>+VLOOKUP($A83,'1а - drž,sek,drž.sl.i nam.'!$A$13:AY$104,X$3,FALSE)</f>
        <v>0</v>
      </c>
      <c r="Y83" s="47">
        <f>+VLOOKUP($A83,'1а - drž,sek,drž.sl.i nam.'!$A$13:AY$104,Y$3,FALSE)</f>
        <v>0</v>
      </c>
      <c r="Z83" s="47">
        <f>+VLOOKUP($A83,'1а - drž,sek,drž.sl.i nam.'!$A$13:AY$104,Z$3,FALSE)</f>
        <v>0</v>
      </c>
      <c r="AA83" s="47">
        <f>+VLOOKUP($A83,'1а - drž,sek,drž.sl.i nam.'!$A$13:AY$104,AA$3,FALSE)</f>
        <v>0</v>
      </c>
      <c r="AB83" s="47">
        <f>+VLOOKUP($A83,'1а - drž,sek,drž.sl.i nam.'!$A$13:AY$104,AB$3,FALSE)</f>
        <v>0</v>
      </c>
      <c r="AC83" s="47">
        <f>+VLOOKUP($A83,'1а - drž,sek,drž.sl.i nam.'!$A$13:AY$104,AC$3,FALSE)</f>
        <v>0</v>
      </c>
      <c r="AD83" s="47">
        <f>+VLOOKUP($A83,'1а - drž,sek,drž.sl.i nam.'!$A$13:AY$104,AD$3,FALSE)</f>
        <v>0</v>
      </c>
      <c r="AE83" s="47">
        <f>+VLOOKUP($A83,'1а - drž,sek,drž.sl.i nam.'!$A$13:AY$104,AE$3,FALSE)</f>
        <v>0</v>
      </c>
      <c r="AF83" s="47">
        <f>+VLOOKUP($A83,'1а - drž,sek,drž.sl.i nam.'!$A$13:AY$104,AF$3,FALSE)</f>
        <v>0</v>
      </c>
      <c r="AG83" s="47">
        <f>+VLOOKUP($A83,'1а - drž,sek,drž.sl.i nam.'!$A$13:AY$104,AG$3,FALSE)</f>
        <v>0</v>
      </c>
      <c r="AH83" s="47">
        <f>+VLOOKUP($A83,'1а - drž,sek,drž.sl.i nam.'!$A$13:AY$104,AH$3,FALSE)</f>
        <v>0</v>
      </c>
      <c r="AI83" s="47">
        <f>+VLOOKUP($A83,'1а - drž,sek,drž.sl.i nam.'!$A$13:AY$104,AI$3,FALSE)</f>
        <v>0</v>
      </c>
      <c r="AJ83" s="47">
        <f>IF(B83=0,0,+VLOOKUP($A83,'1а - drž,sek,drž.sl.i nam.'!$A$13:AY$104,AJ$3,FALSE))</f>
        <v>0</v>
      </c>
      <c r="AK83" s="47">
        <f>+IFERROR(AI83+(AI83*'1а - drž,sek,drž.sl.i nam.'!D83)/100,"")</f>
        <v>0</v>
      </c>
      <c r="AL83" s="47">
        <f>+IFERROR(AJ83+(AJ83*'1а - drž,sek,drž.sl.i nam.'!D83)/100,"")</f>
        <v>0</v>
      </c>
    </row>
  </sheetData>
  <sheetProtection formatCells="0" formatColumns="0"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79"/>
  <sheetViews>
    <sheetView showZeros="0" zoomScale="115" zoomScaleNormal="115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450" customWidth="1"/>
    <col min="3" max="3" width="20.140625" customWidth="1"/>
    <col min="4" max="4" width="5.42578125" style="450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14" customWidth="1"/>
    <col min="15" max="16" width="10.28515625" customWidth="1"/>
    <col min="17" max="17" width="12.85546875" customWidth="1"/>
    <col min="18" max="19" width="12.28515625" customWidth="1"/>
    <col min="24" max="24" width="9.85546875" bestFit="1" customWidth="1"/>
    <col min="29" max="29" width="12.7109375" customWidth="1"/>
    <col min="30" max="30" width="12" customWidth="1"/>
    <col min="31" max="33" width="11.140625" customWidth="1"/>
    <col min="35" max="35" width="9.85546875" bestFit="1" customWidth="1"/>
    <col min="36" max="36" width="8.85546875" bestFit="1" customWidth="1"/>
    <col min="37" max="37" width="9.85546875" bestFit="1" customWidth="1"/>
    <col min="38" max="38" width="10.140625" bestFit="1" customWidth="1"/>
  </cols>
  <sheetData>
    <row r="1" spans="1:38" x14ac:dyDescent="0.2">
      <c r="A1">
        <f>+'1b - izabrana lica u Vl,NS i US'!A1</f>
        <v>0</v>
      </c>
      <c r="AI1" s="47"/>
      <c r="AJ1" s="47"/>
      <c r="AK1" s="47"/>
      <c r="AL1" s="47"/>
    </row>
    <row r="2" spans="1:38" x14ac:dyDescent="0.2">
      <c r="AK2" s="45"/>
    </row>
    <row r="3" spans="1:38" x14ac:dyDescent="0.2">
      <c r="E3">
        <f>+'1v -ostali'!B510</f>
        <v>2</v>
      </c>
      <c r="G3">
        <f>+'1b - izabrana lica u Vl,NS i US'!D32</f>
        <v>4</v>
      </c>
      <c r="H3">
        <f>+'1b - izabrana lica u Vl,NS i US'!C32</f>
        <v>3</v>
      </c>
      <c r="T3">
        <f>+'1b - izabrana lica u Vl,NS i US'!H32</f>
        <v>8</v>
      </c>
      <c r="W3">
        <f>+'1b - izabrana lica u Vl,NS i US'!I32</f>
        <v>9</v>
      </c>
      <c r="X3">
        <f>+'1b - izabrana lica u Vl,NS i US'!J32</f>
        <v>10</v>
      </c>
      <c r="AJ3">
        <f>+'1b - izabrana lica u Vl,NS i US'!K32</f>
        <v>11</v>
      </c>
    </row>
    <row r="4" spans="1:38" ht="64.5" thickBot="1" x14ac:dyDescent="0.25">
      <c r="A4" s="277" t="s">
        <v>424</v>
      </c>
      <c r="B4" s="451" t="s">
        <v>434</v>
      </c>
      <c r="C4" s="277" t="s">
        <v>435</v>
      </c>
      <c r="D4" s="451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514</v>
      </c>
      <c r="L4" s="278" t="s">
        <v>515</v>
      </c>
      <c r="M4" s="278" t="s">
        <v>516</v>
      </c>
      <c r="N4" s="493" t="s">
        <v>529</v>
      </c>
      <c r="O4" s="278" t="s">
        <v>517</v>
      </c>
      <c r="P4" s="278" t="s">
        <v>518</v>
      </c>
      <c r="Q4" s="278" t="s">
        <v>431</v>
      </c>
      <c r="R4" s="278" t="s">
        <v>519</v>
      </c>
      <c r="S4" s="278" t="s">
        <v>520</v>
      </c>
      <c r="T4" s="279" t="s">
        <v>432</v>
      </c>
      <c r="U4" s="279" t="s">
        <v>433</v>
      </c>
      <c r="V4" s="279" t="s">
        <v>530</v>
      </c>
      <c r="W4" s="279" t="s">
        <v>523</v>
      </c>
      <c r="X4" s="279" t="s">
        <v>524</v>
      </c>
      <c r="Y4" s="280" t="s">
        <v>452</v>
      </c>
      <c r="Z4" s="280" t="s">
        <v>453</v>
      </c>
      <c r="AA4" s="280" t="s">
        <v>454</v>
      </c>
      <c r="AB4" s="280" t="s">
        <v>525</v>
      </c>
      <c r="AC4" s="280" t="s">
        <v>526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914</v>
      </c>
      <c r="AJ4" s="278" t="s">
        <v>915</v>
      </c>
      <c r="AK4" s="278" t="s">
        <v>916</v>
      </c>
      <c r="AL4" s="278" t="s">
        <v>917</v>
      </c>
    </row>
    <row r="5" spans="1:38" x14ac:dyDescent="0.2">
      <c r="A5" s="453">
        <v>1</v>
      </c>
      <c r="B5" s="450">
        <f>IF(A5=0,0,+'1 -sredstva'!D2)</f>
        <v>0</v>
      </c>
      <c r="C5" t="str">
        <f>IF(A5=0,0,+'1 -sredstva'!F2)</f>
        <v/>
      </c>
      <c r="D5" s="450">
        <f>IF(A5=0,0,+'1 -sredstva'!D3)</f>
        <v>0</v>
      </c>
      <c r="E5" t="str">
        <f>_xlfn.IFNA(VLOOKUP($A5,'1b - izabrana lica u Vl,NS i US'!$A$14:K26,E$3,FALSE),"")</f>
        <v/>
      </c>
      <c r="G5" t="str">
        <f>_xlfn.IFNA(IF($A5=0,"",+VLOOKUP($A5,'1b - izabrana lica u Vl,NS i US'!$A$14:M26,G$3,FALSE)),"")</f>
        <v/>
      </c>
      <c r="H5" t="str">
        <f>_xlfn.IFNA(IF($A5=0,0,+VLOOKUP($A5,'1b - izabrana lica u Vl,NS i US'!$A$14:K26,H$3,FALSE)),"")</f>
        <v/>
      </c>
      <c r="T5" s="47" t="str">
        <f>_xlfn.IFNA(VLOOKUP($A5,'1b - izabrana lica u Vl,NS i US'!$A$14:$K$25,$T$3,FALSE),"")</f>
        <v/>
      </c>
      <c r="U5" s="47"/>
      <c r="V5" s="47" t="str">
        <f>+T5</f>
        <v/>
      </c>
      <c r="W5" s="517" t="str">
        <f>+_xlfn.IFNA(VLOOKUP($A5,'1b - izabrana lica u Vl,NS i US'!$A$14:$K$25,$W$3,FALSE),"")</f>
        <v/>
      </c>
      <c r="X5" s="47" t="str">
        <f>+_xlfn.IFNA(VLOOKUP($A5,'1b - izabrana lica u Vl,NS i US'!$A$14:$K$25,$X$3,FALSE),"")</f>
        <v/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 t="str">
        <f>+X5</f>
        <v/>
      </c>
      <c r="AJ5" s="47" t="str">
        <f>+_xlfn.IFNA(VLOOKUP($A5,'1b - izabrana lica u Vl,NS i US'!$A$14:$K$25,$AJ$3,FALSE),"")</f>
        <v/>
      </c>
      <c r="AK5" s="47" t="str">
        <f>+IFERROR(AI5+(AI5*'1b - izabrana lica u Vl,NS i US'!C7)/100,"")</f>
        <v/>
      </c>
      <c r="AL5" s="47" t="str">
        <f>+IFERROR(AJ5+(AJ5*'1b - izabrana lica u Vl,NS i US'!C7)/100,"")</f>
        <v/>
      </c>
    </row>
    <row r="6" spans="1:38" x14ac:dyDescent="0.2">
      <c r="A6">
        <f>+IF(MAX(A$5:A5)+1&lt;=A$1,A5+1,0)</f>
        <v>0</v>
      </c>
      <c r="B6" s="450">
        <f>+IF(A6&gt;0,B5,0)</f>
        <v>0</v>
      </c>
      <c r="C6">
        <f>+IF(B6&gt;0,C5,0)</f>
        <v>0</v>
      </c>
      <c r="D6" s="450">
        <f>+IF(C6&gt;0,D5,0)</f>
        <v>0</v>
      </c>
      <c r="E6" t="str">
        <f>IF($A6=0,"",+VLOOKUP($A6,'1b - izabrana lica u Vl,NS i US'!$A$14:K27,E$3,FALSE))</f>
        <v/>
      </c>
      <c r="G6" t="str">
        <f>IF($A6=0,"",+VLOOKUP($A6,'1b - izabrana lica u Vl,NS i US'!$A$14:M27,G$3,FALSE))</f>
        <v/>
      </c>
      <c r="H6">
        <f>IF($A6=0,0,+VLOOKUP($A6,'1b - izabrana lica u Vl,NS i US'!$A$14:K27,H$3,FALSE))</f>
        <v>0</v>
      </c>
      <c r="T6" s="47">
        <f>_xlfn.IFNA(VLOOKUP($A6,'1b - izabrana lica u Vl,NS i US'!$A$14:$K$25,$T$3,FALSE),"")</f>
        <v>0</v>
      </c>
      <c r="U6" s="47"/>
      <c r="V6" s="47">
        <f t="shared" ref="V6:V17" si="0">+T6</f>
        <v>0</v>
      </c>
      <c r="W6" s="517">
        <f>+_xlfn.IFNA(VLOOKUP($A6,'1b - izabrana lica u Vl,NS i US'!$A$14:$K$25,$W$3,FALSE),"")</f>
        <v>0</v>
      </c>
      <c r="X6" s="47">
        <f>+_xlfn.IFNA(VLOOKUP($A6,'1b - izabrana lica u Vl,NS i US'!$A$14:$K$25,$X$3,FALSE),"")</f>
        <v>0</v>
      </c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>
        <f t="shared" ref="AI6:AI17" si="1">+X6</f>
        <v>0</v>
      </c>
      <c r="AJ6" s="47">
        <f>+_xlfn.IFNA(VLOOKUP($A6,'1b - izabrana lica u Vl,NS i US'!$A$14:$K$25,$AJ$3,FALSE),"")</f>
        <v>0</v>
      </c>
      <c r="AK6" s="47">
        <f>+IFERROR(AI6+(AI6*'1b - izabrana lica u Vl,NS i US'!C8)/100,"")</f>
        <v>0</v>
      </c>
      <c r="AL6" s="47">
        <f>+IFERROR(AJ6+(AJ6*'1b - izabrana lica u Vl,NS i US'!C8)/100,"")</f>
        <v>0</v>
      </c>
    </row>
    <row r="7" spans="1:38" x14ac:dyDescent="0.2">
      <c r="A7">
        <f>+IF(MAX(A$5:A6)+1&lt;=A$1,A6+1,0)</f>
        <v>0</v>
      </c>
      <c r="B7" s="450">
        <f t="shared" ref="B7:B17" si="2">+IF(A7&gt;0,B6,0)</f>
        <v>0</v>
      </c>
      <c r="C7">
        <f t="shared" ref="C7:D17" si="3">+IF(B7&gt;0,C6,0)</f>
        <v>0</v>
      </c>
      <c r="D7" s="450">
        <f t="shared" si="3"/>
        <v>0</v>
      </c>
      <c r="E7" t="str">
        <f>IF($A7=0,"",+VLOOKUP($A7,'1b - izabrana lica u Vl,NS i US'!$A$14:K28,E$3,FALSE))</f>
        <v/>
      </c>
      <c r="G7" t="str">
        <f>IF($A7=0,"",+VLOOKUP($A7,'1b - izabrana lica u Vl,NS i US'!$A$14:M28,G$3,FALSE))</f>
        <v/>
      </c>
      <c r="H7">
        <f>IF($A7=0,0,+VLOOKUP($A7,'1b - izabrana lica u Vl,NS i US'!$A$14:K28,H$3,FALSE))</f>
        <v>0</v>
      </c>
      <c r="T7" s="47">
        <f>_xlfn.IFNA(VLOOKUP($A7,'1b - izabrana lica u Vl,NS i US'!$A$14:$K$25,$T$3,FALSE),"")</f>
        <v>0</v>
      </c>
      <c r="U7" s="47"/>
      <c r="V7" s="47">
        <f t="shared" si="0"/>
        <v>0</v>
      </c>
      <c r="W7" s="517">
        <f>+_xlfn.IFNA(VLOOKUP($A7,'1b - izabrana lica u Vl,NS i US'!$A$14:$K$25,$W$3,FALSE),"")</f>
        <v>0</v>
      </c>
      <c r="X7" s="47">
        <f>+_xlfn.IFNA(VLOOKUP($A7,'1b - izabrana lica u Vl,NS i US'!$A$14:$K$25,$X$3,FALSE),"")</f>
        <v>0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>
        <f t="shared" si="1"/>
        <v>0</v>
      </c>
      <c r="AJ7" s="47">
        <f>+_xlfn.IFNA(VLOOKUP($A7,'1b - izabrana lica u Vl,NS i US'!$A$14:$K$25,$AJ$3,FALSE),"")</f>
        <v>0</v>
      </c>
      <c r="AK7" s="47">
        <f>+IFERROR(AI7+(AI7*'1b - izabrana lica u Vl,NS i US'!C9)/100,"")</f>
        <v>0</v>
      </c>
      <c r="AL7" s="47">
        <f>+IFERROR(AJ7+(AJ7*'1b - izabrana lica u Vl,NS i US'!C9)/100,"")</f>
        <v>0</v>
      </c>
    </row>
    <row r="8" spans="1:38" x14ac:dyDescent="0.2">
      <c r="A8">
        <f>+IF(MAX(A$5:A7)+1&lt;=A$1,A7+1,0)</f>
        <v>0</v>
      </c>
      <c r="B8" s="450">
        <f t="shared" si="2"/>
        <v>0</v>
      </c>
      <c r="C8">
        <f t="shared" si="3"/>
        <v>0</v>
      </c>
      <c r="D8" s="450">
        <f t="shared" si="3"/>
        <v>0</v>
      </c>
      <c r="E8" t="str">
        <f>IF($A8=0,"",+VLOOKUP($A8,'1b - izabrana lica u Vl,NS i US'!$A$14:K29,E$3,FALSE))</f>
        <v/>
      </c>
      <c r="G8" t="str">
        <f>IF($A8=0,"",+VLOOKUP($A8,'1b - izabrana lica u Vl,NS i US'!$A$14:M29,G$3,FALSE))</f>
        <v/>
      </c>
      <c r="H8">
        <f>IF($A8=0,0,+VLOOKUP($A8,'1b - izabrana lica u Vl,NS i US'!$A$14:K29,H$3,FALSE))</f>
        <v>0</v>
      </c>
      <c r="T8" s="47">
        <f>_xlfn.IFNA(VLOOKUP($A8,'1b - izabrana lica u Vl,NS i US'!$A$14:$K$25,$T$3,FALSE),"")</f>
        <v>0</v>
      </c>
      <c r="U8" s="47"/>
      <c r="V8" s="47">
        <f t="shared" si="0"/>
        <v>0</v>
      </c>
      <c r="W8" s="517">
        <f>+_xlfn.IFNA(VLOOKUP($A8,'1b - izabrana lica u Vl,NS i US'!$A$14:$K$25,$W$3,FALSE),"")</f>
        <v>0</v>
      </c>
      <c r="X8" s="47">
        <f>+_xlfn.IFNA(VLOOKUP($A8,'1b - izabrana lica u Vl,NS i US'!$A$14:$K$25,$X$3,FALSE),"")</f>
        <v>0</v>
      </c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>
        <f t="shared" si="1"/>
        <v>0</v>
      </c>
      <c r="AJ8" s="47">
        <f>+_xlfn.IFNA(VLOOKUP($A8,'1b - izabrana lica u Vl,NS i US'!$A$14:$K$25,$AJ$3,FALSE),"")</f>
        <v>0</v>
      </c>
      <c r="AK8" s="47">
        <f>+IFERROR(AI8+(AI8*'1b - izabrana lica u Vl,NS i US'!C10)/100,"")</f>
        <v>0</v>
      </c>
      <c r="AL8" s="47">
        <f>+IFERROR(AJ8+(AJ8*'1b - izabrana lica u Vl,NS i US'!C10)/100,"")</f>
        <v>0</v>
      </c>
    </row>
    <row r="9" spans="1:38" x14ac:dyDescent="0.2">
      <c r="A9">
        <f>+IF(MAX(A$5:A8)+1&lt;=A$1,A8+1,0)</f>
        <v>0</v>
      </c>
      <c r="B9" s="450">
        <f t="shared" si="2"/>
        <v>0</v>
      </c>
      <c r="C9">
        <f t="shared" si="3"/>
        <v>0</v>
      </c>
      <c r="D9" s="450">
        <f t="shared" si="3"/>
        <v>0</v>
      </c>
      <c r="E9" t="str">
        <f>IF($A9=0,"",+VLOOKUP($A9,'1b - izabrana lica u Vl,NS i US'!$A$14:K30,E$3,FALSE))</f>
        <v/>
      </c>
      <c r="G9" t="str">
        <f>IF($A9=0,"",+VLOOKUP($A9,'1b - izabrana lica u Vl,NS i US'!$A$14:M30,G$3,FALSE))</f>
        <v/>
      </c>
      <c r="H9">
        <f>IF($A9=0,0,+VLOOKUP($A9,'1b - izabrana lica u Vl,NS i US'!$A$14:K30,H$3,FALSE))</f>
        <v>0</v>
      </c>
      <c r="T9" s="47">
        <f>_xlfn.IFNA(VLOOKUP($A9,'1b - izabrana lica u Vl,NS i US'!$A$14:$K$25,$T$3,FALSE),"")</f>
        <v>0</v>
      </c>
      <c r="U9" s="47"/>
      <c r="V9" s="47">
        <f t="shared" si="0"/>
        <v>0</v>
      </c>
      <c r="W9" s="517">
        <f>+_xlfn.IFNA(VLOOKUP($A9,'1b - izabrana lica u Vl,NS i US'!$A$14:$K$25,$W$3,FALSE),"")</f>
        <v>0</v>
      </c>
      <c r="X9" s="47">
        <f>+_xlfn.IFNA(VLOOKUP($A9,'1b - izabrana lica u Vl,NS i US'!$A$14:$K$25,$X$3,FALSE),"")</f>
        <v>0</v>
      </c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>
        <f t="shared" si="1"/>
        <v>0</v>
      </c>
      <c r="AJ9" s="47">
        <f>+_xlfn.IFNA(VLOOKUP($A9,'1b - izabrana lica u Vl,NS i US'!$A$14:$K$25,$AJ$3,FALSE),"")</f>
        <v>0</v>
      </c>
      <c r="AK9" s="47" t="str">
        <f>+IFERROR(AI9+(AI9*'1b - izabrana lica u Vl,NS i US'!C11)/100,"")</f>
        <v/>
      </c>
      <c r="AL9" s="47" t="str">
        <f>+IFERROR(AJ9+(AJ9*'1b - izabrana lica u Vl,NS i US'!C11)/100,"")</f>
        <v/>
      </c>
    </row>
    <row r="10" spans="1:38" x14ac:dyDescent="0.2">
      <c r="A10">
        <f>+IF(MAX(A$5:A9)+1&lt;=A$1,A9+1,0)</f>
        <v>0</v>
      </c>
      <c r="B10" s="450">
        <f t="shared" si="2"/>
        <v>0</v>
      </c>
      <c r="C10">
        <f t="shared" si="3"/>
        <v>0</v>
      </c>
      <c r="D10" s="450">
        <f t="shared" si="3"/>
        <v>0</v>
      </c>
      <c r="E10" t="str">
        <f>IF($A10=0,"",+VLOOKUP($A10,'1b - izabrana lica u Vl,NS i US'!$A$14:K31,E$3,FALSE))</f>
        <v/>
      </c>
      <c r="G10" t="str">
        <f>IF($A10=0,"",+VLOOKUP($A10,'1b - izabrana lica u Vl,NS i US'!$A$14:M31,G$3,FALSE))</f>
        <v/>
      </c>
      <c r="H10">
        <f>IF($A10=0,0,+VLOOKUP($A10,'1b - izabrana lica u Vl,NS i US'!$A$14:K31,H$3,FALSE))</f>
        <v>0</v>
      </c>
      <c r="T10" s="47">
        <f>_xlfn.IFNA(VLOOKUP($A10,'1b - izabrana lica u Vl,NS i US'!$A$14:$K$25,$T$3,FALSE),"")</f>
        <v>0</v>
      </c>
      <c r="U10" s="47"/>
      <c r="V10" s="47">
        <f t="shared" si="0"/>
        <v>0</v>
      </c>
      <c r="W10" s="517">
        <f>+_xlfn.IFNA(VLOOKUP($A10,'1b - izabrana lica u Vl,NS i US'!$A$14:$K$25,$W$3,FALSE),"")</f>
        <v>0</v>
      </c>
      <c r="X10" s="47">
        <f>+_xlfn.IFNA(VLOOKUP($A10,'1b - izabrana lica u Vl,NS i US'!$A$14:$K$25,$X$3,FALSE),"")</f>
        <v>0</v>
      </c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>
        <f t="shared" si="1"/>
        <v>0</v>
      </c>
      <c r="AJ10" s="47">
        <f>+_xlfn.IFNA(VLOOKUP($A10,'1b - izabrana lica u Vl,NS i US'!$A$14:$K$25,$AJ$3,FALSE),"")</f>
        <v>0</v>
      </c>
      <c r="AK10" s="47">
        <f>+IFERROR(AI10+(AI10*'1b - izabrana lica u Vl,NS i US'!C12)/100,"")</f>
        <v>0</v>
      </c>
      <c r="AL10" s="47">
        <f>+IFERROR(AJ10+(AJ10*'1b - izabrana lica u Vl,NS i US'!C12)/100,"")</f>
        <v>0</v>
      </c>
    </row>
    <row r="11" spans="1:38" x14ac:dyDescent="0.2">
      <c r="A11">
        <f>+IF(MAX(A$5:A10)+1&lt;=A$1,A10+1,0)</f>
        <v>0</v>
      </c>
      <c r="B11" s="450">
        <f t="shared" si="2"/>
        <v>0</v>
      </c>
      <c r="C11">
        <f t="shared" si="3"/>
        <v>0</v>
      </c>
      <c r="D11" s="450">
        <f t="shared" si="3"/>
        <v>0</v>
      </c>
      <c r="E11" t="str">
        <f>IF($A11=0,"",+VLOOKUP($A11,'1b - izabrana lica u Vl,NS i US'!$A$14:K32,E$3,FALSE))</f>
        <v/>
      </c>
      <c r="G11" t="str">
        <f>IF($A11=0,"",+VLOOKUP($A11,'1b - izabrana lica u Vl,NS i US'!$A$14:M32,G$3,FALSE))</f>
        <v/>
      </c>
      <c r="H11">
        <f>IF($A11=0,0,+VLOOKUP($A11,'1b - izabrana lica u Vl,NS i US'!$A$14:K32,H$3,FALSE))</f>
        <v>0</v>
      </c>
      <c r="T11" s="47">
        <f>_xlfn.IFNA(VLOOKUP($A11,'1b - izabrana lica u Vl,NS i US'!$A$14:$K$25,$T$3,FALSE),"")</f>
        <v>0</v>
      </c>
      <c r="U11" s="47"/>
      <c r="V11" s="47">
        <f t="shared" si="0"/>
        <v>0</v>
      </c>
      <c r="W11" s="517">
        <f>+_xlfn.IFNA(VLOOKUP($A11,'1b - izabrana lica u Vl,NS i US'!$A$14:$K$25,$W$3,FALSE),"")</f>
        <v>0</v>
      </c>
      <c r="X11" s="47">
        <f>+_xlfn.IFNA(VLOOKUP($A11,'1b - izabrana lica u Vl,NS i US'!$A$14:$K$25,$X$3,FALSE),"")</f>
        <v>0</v>
      </c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>
        <f t="shared" si="1"/>
        <v>0</v>
      </c>
      <c r="AJ11" s="47">
        <f>+_xlfn.IFNA(VLOOKUP($A11,'1b - izabrana lica u Vl,NS i US'!$A$14:$K$25,$AJ$3,FALSE),"")</f>
        <v>0</v>
      </c>
      <c r="AK11" s="47">
        <f>+IFERROR(AI11+(AI11*'1b - izabrana lica u Vl,NS i US'!C13)/100,"")</f>
        <v>0</v>
      </c>
      <c r="AL11" s="47">
        <f>+IFERROR(AJ11+(AJ11*'1b - izabrana lica u Vl,NS i US'!C13)/100,"")</f>
        <v>0</v>
      </c>
    </row>
    <row r="12" spans="1:38" x14ac:dyDescent="0.2">
      <c r="A12">
        <f>+IF(MAX(A$5:A11)+1&lt;=A$1,A11+1,0)</f>
        <v>0</v>
      </c>
      <c r="B12" s="450">
        <f t="shared" si="2"/>
        <v>0</v>
      </c>
      <c r="C12">
        <f t="shared" si="3"/>
        <v>0</v>
      </c>
      <c r="D12" s="450">
        <f t="shared" si="3"/>
        <v>0</v>
      </c>
      <c r="E12" t="str">
        <f>IF($A12=0,"",+VLOOKUP($A12,'1b - izabrana lica u Vl,NS i US'!$A$14:K33,E$3,FALSE))</f>
        <v/>
      </c>
      <c r="G12" t="str">
        <f>IF($A12=0,"",+VLOOKUP($A12,'1b - izabrana lica u Vl,NS i US'!$A$14:M33,G$3,FALSE))</f>
        <v/>
      </c>
      <c r="H12">
        <f>IF($A12=0,0,+VLOOKUP($A12,'1b - izabrana lica u Vl,NS i US'!$A$14:K33,H$3,FALSE))</f>
        <v>0</v>
      </c>
      <c r="T12" s="47">
        <f>_xlfn.IFNA(VLOOKUP($A12,'1b - izabrana lica u Vl,NS i US'!$A$14:$K$25,$T$3,FALSE),"")</f>
        <v>0</v>
      </c>
      <c r="U12" s="47"/>
      <c r="V12" s="47">
        <f t="shared" si="0"/>
        <v>0</v>
      </c>
      <c r="W12" s="517">
        <f>+_xlfn.IFNA(VLOOKUP($A12,'1b - izabrana lica u Vl,NS i US'!$A$14:$K$25,$W$3,FALSE),"")</f>
        <v>0</v>
      </c>
      <c r="X12" s="47">
        <f>+_xlfn.IFNA(VLOOKUP($A12,'1b - izabrana lica u Vl,NS i US'!$A$14:$K$25,$X$3,FALSE),"")</f>
        <v>0</v>
      </c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>
        <f t="shared" si="1"/>
        <v>0</v>
      </c>
      <c r="AJ12" s="47">
        <f>+_xlfn.IFNA(VLOOKUP($A12,'1b - izabrana lica u Vl,NS i US'!$A$14:$K$25,$AJ$3,FALSE),"")</f>
        <v>0</v>
      </c>
      <c r="AK12" s="47">
        <f>+IFERROR(AI12+(AI12*'1b - izabrana lica u Vl,NS i US'!C14)/100,"")</f>
        <v>0</v>
      </c>
      <c r="AL12" s="47">
        <f>+IFERROR(AJ12+(AJ12*'1b - izabrana lica u Vl,NS i US'!C14)/100,"")</f>
        <v>0</v>
      </c>
    </row>
    <row r="13" spans="1:38" x14ac:dyDescent="0.2">
      <c r="A13">
        <f>+IF(MAX(A$5:A12)+1&lt;=A$1,A12+1,0)</f>
        <v>0</v>
      </c>
      <c r="B13" s="450">
        <f t="shared" si="2"/>
        <v>0</v>
      </c>
      <c r="C13">
        <f t="shared" si="3"/>
        <v>0</v>
      </c>
      <c r="D13" s="450">
        <f t="shared" si="3"/>
        <v>0</v>
      </c>
      <c r="E13" t="str">
        <f>IF($A13=0,"",+VLOOKUP($A13,'1b - izabrana lica u Vl,NS i US'!$A$14:K34,E$3,FALSE))</f>
        <v/>
      </c>
      <c r="G13" t="str">
        <f>IF($A13=0,"",+VLOOKUP($A13,'1b - izabrana lica u Vl,NS i US'!$A$14:M34,G$3,FALSE))</f>
        <v/>
      </c>
      <c r="H13">
        <f>IF($A13=0,0,+VLOOKUP($A13,'1b - izabrana lica u Vl,NS i US'!$A$14:K34,H$3,FALSE))</f>
        <v>0</v>
      </c>
      <c r="T13" s="47">
        <f>_xlfn.IFNA(VLOOKUP($A13,'1b - izabrana lica u Vl,NS i US'!$A$14:$K$25,$T$3,FALSE),"")</f>
        <v>0</v>
      </c>
      <c r="U13" s="47"/>
      <c r="V13" s="47">
        <f t="shared" si="0"/>
        <v>0</v>
      </c>
      <c r="W13" s="517">
        <f>+_xlfn.IFNA(VLOOKUP($A13,'1b - izabrana lica u Vl,NS i US'!$A$14:$K$25,$W$3,FALSE),"")</f>
        <v>0</v>
      </c>
      <c r="X13" s="47">
        <f>+_xlfn.IFNA(VLOOKUP($A13,'1b - izabrana lica u Vl,NS i US'!$A$14:$K$25,$X$3,FALSE),"")</f>
        <v>0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>
        <f t="shared" si="1"/>
        <v>0</v>
      </c>
      <c r="AJ13" s="47">
        <f>+_xlfn.IFNA(VLOOKUP($A13,'1b - izabrana lica u Vl,NS i US'!$A$14:$K$25,$AJ$3,FALSE),"")</f>
        <v>0</v>
      </c>
      <c r="AK13" s="47">
        <f>+IFERROR(AI13+(AI13*'1b - izabrana lica u Vl,NS i US'!C15)/100,"")</f>
        <v>0</v>
      </c>
      <c r="AL13" s="47">
        <f>+IFERROR(AJ13+(AJ13*'1b - izabrana lica u Vl,NS i US'!C15)/100,"")</f>
        <v>0</v>
      </c>
    </row>
    <row r="14" spans="1:38" x14ac:dyDescent="0.2">
      <c r="A14">
        <f>+IF(MAX(A$5:A13)+1&lt;=A$1,A13+1,0)</f>
        <v>0</v>
      </c>
      <c r="B14" s="450">
        <f t="shared" si="2"/>
        <v>0</v>
      </c>
      <c r="C14">
        <f t="shared" si="3"/>
        <v>0</v>
      </c>
      <c r="D14" s="450">
        <f t="shared" si="3"/>
        <v>0</v>
      </c>
      <c r="E14" t="str">
        <f>IF($A14=0,"",+VLOOKUP($A14,'1b - izabrana lica u Vl,NS i US'!$A$14:K35,E$3,FALSE))</f>
        <v/>
      </c>
      <c r="G14" t="str">
        <f>IF($A14=0,"",+VLOOKUP($A14,'1b - izabrana lica u Vl,NS i US'!$A$14:M35,G$3,FALSE))</f>
        <v/>
      </c>
      <c r="H14">
        <f>IF($A14=0,0,+VLOOKUP($A14,'1b - izabrana lica u Vl,NS i US'!$A$14:K35,H$3,FALSE))</f>
        <v>0</v>
      </c>
      <c r="T14" s="47">
        <f>_xlfn.IFNA(VLOOKUP($A14,'1b - izabrana lica u Vl,NS i US'!$A$14:$K$25,$T$3,FALSE),"")</f>
        <v>0</v>
      </c>
      <c r="U14" s="47"/>
      <c r="V14" s="47">
        <f t="shared" si="0"/>
        <v>0</v>
      </c>
      <c r="W14" s="517">
        <f>+_xlfn.IFNA(VLOOKUP($A14,'1b - izabrana lica u Vl,NS i US'!$A$14:$K$25,$W$3,FALSE),"")</f>
        <v>0</v>
      </c>
      <c r="X14" s="47">
        <f>+_xlfn.IFNA(VLOOKUP($A14,'1b - izabrana lica u Vl,NS i US'!$A$14:$K$25,$X$3,FALSE),"")</f>
        <v>0</v>
      </c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>
        <f t="shared" si="1"/>
        <v>0</v>
      </c>
      <c r="AJ14" s="47">
        <f>+_xlfn.IFNA(VLOOKUP($A14,'1b - izabrana lica u Vl,NS i US'!$A$14:$K$25,$AJ$3,FALSE),"")</f>
        <v>0</v>
      </c>
      <c r="AK14" s="47">
        <f>+IFERROR(AI14+(AI14*'1b - izabrana lica u Vl,NS i US'!C16)/100,"")</f>
        <v>0</v>
      </c>
      <c r="AL14" s="47">
        <f>+IFERROR(AJ14+(AJ14*'1b - izabrana lica u Vl,NS i US'!C16)/100,"")</f>
        <v>0</v>
      </c>
    </row>
    <row r="15" spans="1:38" x14ac:dyDescent="0.2">
      <c r="A15">
        <f>+IF(MAX(A$5:A14)+1&lt;=A$1,A14+1,0)</f>
        <v>0</v>
      </c>
      <c r="B15" s="450">
        <f t="shared" si="2"/>
        <v>0</v>
      </c>
      <c r="C15">
        <f t="shared" si="3"/>
        <v>0</v>
      </c>
      <c r="D15" s="450">
        <f t="shared" si="3"/>
        <v>0</v>
      </c>
      <c r="E15" t="str">
        <f>IF($A15=0,"",+VLOOKUP($A15,'1b - izabrana lica u Vl,NS i US'!$A$14:K36,E$3,FALSE))</f>
        <v/>
      </c>
      <c r="G15" t="str">
        <f>IF($A15=0,"",+VLOOKUP($A15,'1b - izabrana lica u Vl,NS i US'!$A$14:M36,G$3,FALSE))</f>
        <v/>
      </c>
      <c r="H15">
        <f>IF($A15=0,0,+VLOOKUP($A15,'1b - izabrana lica u Vl,NS i US'!$A$14:K36,H$3,FALSE))</f>
        <v>0</v>
      </c>
      <c r="T15" s="47">
        <f>_xlfn.IFNA(VLOOKUP($A15,'1b - izabrana lica u Vl,NS i US'!$A$14:$K$25,$T$3,FALSE),"")</f>
        <v>0</v>
      </c>
      <c r="U15" s="47"/>
      <c r="V15" s="47">
        <f t="shared" si="0"/>
        <v>0</v>
      </c>
      <c r="W15" s="517">
        <f>+_xlfn.IFNA(VLOOKUP($A15,'1b - izabrana lica u Vl,NS i US'!$A$14:$K$25,$W$3,FALSE),"")</f>
        <v>0</v>
      </c>
      <c r="X15" s="47">
        <f>+_xlfn.IFNA(VLOOKUP($A15,'1b - izabrana lica u Vl,NS i US'!$A$14:$K$25,$X$3,FALSE),"")</f>
        <v>0</v>
      </c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>
        <f t="shared" si="1"/>
        <v>0</v>
      </c>
      <c r="AJ15" s="47">
        <f>+_xlfn.IFNA(VLOOKUP($A15,'1b - izabrana lica u Vl,NS i US'!$A$14:$K$25,$AJ$3,FALSE),"")</f>
        <v>0</v>
      </c>
      <c r="AK15" s="47">
        <f>+IFERROR(AI15+(AI15*'1b - izabrana lica u Vl,NS i US'!C17)/100,"")</f>
        <v>0</v>
      </c>
      <c r="AL15" s="47">
        <f>+IFERROR(AJ15+(AJ15*'1b - izabrana lica u Vl,NS i US'!C17)/100,"")</f>
        <v>0</v>
      </c>
    </row>
    <row r="16" spans="1:38" x14ac:dyDescent="0.2">
      <c r="A16">
        <f>+IF(MAX(A$5:A15)+1&lt;=A$1,A15+1,0)</f>
        <v>0</v>
      </c>
      <c r="B16" s="450">
        <f t="shared" si="2"/>
        <v>0</v>
      </c>
      <c r="C16">
        <f t="shared" si="3"/>
        <v>0</v>
      </c>
      <c r="D16" s="450">
        <f t="shared" si="3"/>
        <v>0</v>
      </c>
      <c r="E16" t="str">
        <f>IF($A16=0,"",+VLOOKUP($A16,'1b - izabrana lica u Vl,NS i US'!$A$14:K37,E$3,FALSE))</f>
        <v/>
      </c>
      <c r="G16" t="str">
        <f>IF($A16=0,"",+VLOOKUP($A16,'1b - izabrana lica u Vl,NS i US'!$A$14:M37,G$3,FALSE))</f>
        <v/>
      </c>
      <c r="H16">
        <f>IF($A16=0,0,+VLOOKUP($A16,'1b - izabrana lica u Vl,NS i US'!$A$14:K37,H$3,FALSE))</f>
        <v>0</v>
      </c>
      <c r="T16" s="47">
        <f>_xlfn.IFNA(VLOOKUP($A16,'1b - izabrana lica u Vl,NS i US'!$A$14:$K$25,$T$3,FALSE),"")</f>
        <v>0</v>
      </c>
      <c r="U16" s="47"/>
      <c r="V16" s="47">
        <f t="shared" si="0"/>
        <v>0</v>
      </c>
      <c r="W16" s="517">
        <f>+_xlfn.IFNA(VLOOKUP($A16,'1b - izabrana lica u Vl,NS i US'!$A$14:$K$25,$W$3,FALSE),"")</f>
        <v>0</v>
      </c>
      <c r="X16" s="47">
        <f>+_xlfn.IFNA(VLOOKUP($A16,'1b - izabrana lica u Vl,NS i US'!$A$14:$K$25,$X$3,FALSE),"")</f>
        <v>0</v>
      </c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>
        <f t="shared" si="1"/>
        <v>0</v>
      </c>
      <c r="AJ16" s="47">
        <f>+_xlfn.IFNA(VLOOKUP($A16,'1b - izabrana lica u Vl,NS i US'!$A$14:$K$25,$AJ$3,FALSE),"")</f>
        <v>0</v>
      </c>
      <c r="AK16" s="47">
        <f>+IFERROR(AI16+(AI16*'1b - izabrana lica u Vl,NS i US'!C18)/100,"")</f>
        <v>0</v>
      </c>
      <c r="AL16" s="47">
        <f>+IFERROR(AJ16+(AJ16*'1b - izabrana lica u Vl,NS i US'!C18)/100,"")</f>
        <v>0</v>
      </c>
    </row>
    <row r="17" spans="1:38" x14ac:dyDescent="0.2">
      <c r="A17">
        <f>+IF(MAX(A$5:A16)+1&lt;=A$1,A16+1,0)</f>
        <v>0</v>
      </c>
      <c r="B17" s="450">
        <f t="shared" si="2"/>
        <v>0</v>
      </c>
      <c r="C17">
        <f t="shared" si="3"/>
        <v>0</v>
      </c>
      <c r="D17" s="450">
        <f t="shared" si="3"/>
        <v>0</v>
      </c>
      <c r="E17" t="str">
        <f>IF($A17=0,"",+VLOOKUP($A17,'1b - izabrana lica u Vl,NS i US'!$A$14:K38,E$3,FALSE))</f>
        <v/>
      </c>
      <c r="G17" t="str">
        <f>IF($A17=0,"",+VLOOKUP($A17,'1b - izabrana lica u Vl,NS i US'!$A$14:M38,G$3,FALSE))</f>
        <v/>
      </c>
      <c r="H17">
        <f>IF($A17=0,0,+VLOOKUP($A17,'1b - izabrana lica u Vl,NS i US'!$A$14:K38,H$3,FALSE))</f>
        <v>0</v>
      </c>
      <c r="T17" s="47">
        <f>_xlfn.IFNA(VLOOKUP($A17,'1b - izabrana lica u Vl,NS i US'!$A$14:$K$25,$T$3,FALSE),"")</f>
        <v>0</v>
      </c>
      <c r="U17" s="47"/>
      <c r="V17" s="47">
        <f t="shared" si="0"/>
        <v>0</v>
      </c>
      <c r="W17" s="517">
        <f>+_xlfn.IFNA(VLOOKUP($A17,'1b - izabrana lica u Vl,NS i US'!$A$14:$K$25,$W$3,FALSE),"")</f>
        <v>0</v>
      </c>
      <c r="X17" s="47">
        <f>+_xlfn.IFNA(VLOOKUP($A17,'1b - izabrana lica u Vl,NS i US'!$A$14:$K$25,$X$3,FALSE),"")</f>
        <v>0</v>
      </c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>
        <f t="shared" si="1"/>
        <v>0</v>
      </c>
      <c r="AJ17" s="47">
        <f>+_xlfn.IFNA(VLOOKUP($A17,'1b - izabrana lica u Vl,NS i US'!$A$14:$K$25,$AJ$3,FALSE),"")</f>
        <v>0</v>
      </c>
      <c r="AK17" s="47">
        <f>+IFERROR(AI17+(AI17*'1b - izabrana lica u Vl,NS i US'!C19)/100,"")</f>
        <v>0</v>
      </c>
      <c r="AL17" s="47">
        <f>+IFERROR(AJ17+(AJ17*'1b - izabrana lica u Vl,NS i US'!C19)/100,"")</f>
        <v>0</v>
      </c>
    </row>
    <row r="18" spans="1:38" x14ac:dyDescent="0.2"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</row>
    <row r="19" spans="1:38" x14ac:dyDescent="0.2"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8" x14ac:dyDescent="0.2"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38" x14ac:dyDescent="0.2"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8" x14ac:dyDescent="0.2"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8" x14ac:dyDescent="0.2"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8" x14ac:dyDescent="0.2"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8" x14ac:dyDescent="0.2"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8" x14ac:dyDescent="0.2"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</row>
    <row r="27" spans="1:38" x14ac:dyDescent="0.2"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8" x14ac:dyDescent="0.2"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1:38" x14ac:dyDescent="0.2"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8" x14ac:dyDescent="0.2"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8" x14ac:dyDescent="0.2"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8" x14ac:dyDescent="0.2"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5:33" x14ac:dyDescent="0.2"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</row>
    <row r="34" spans="15:33" x14ac:dyDescent="0.2"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5:33" x14ac:dyDescent="0.2"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5:33" x14ac:dyDescent="0.2"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</row>
    <row r="37" spans="15:33" x14ac:dyDescent="0.2"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</row>
    <row r="38" spans="15:33" x14ac:dyDescent="0.2"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15:33" x14ac:dyDescent="0.2"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</row>
    <row r="40" spans="15:33" x14ac:dyDescent="0.2"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15:33" x14ac:dyDescent="0.2"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5:33" x14ac:dyDescent="0.2"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5:33" x14ac:dyDescent="0.2"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</row>
    <row r="44" spans="15:33" x14ac:dyDescent="0.2"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 spans="15:33" x14ac:dyDescent="0.2"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15:33" x14ac:dyDescent="0.2"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5:33" x14ac:dyDescent="0.2"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15:33" x14ac:dyDescent="0.2"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</row>
    <row r="49" spans="15:33" x14ac:dyDescent="0.2"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15:33" x14ac:dyDescent="0.2"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 spans="15:33" x14ac:dyDescent="0.2"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  <row r="52" spans="15:33" x14ac:dyDescent="0.2"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</row>
    <row r="53" spans="15:33" x14ac:dyDescent="0.2"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</row>
    <row r="54" spans="15:33" x14ac:dyDescent="0.2"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15:33" x14ac:dyDescent="0.2"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</row>
    <row r="56" spans="15:33" x14ac:dyDescent="0.2"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5:33" x14ac:dyDescent="0.2"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 spans="15:33" x14ac:dyDescent="0.2"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</row>
    <row r="59" spans="15:33" x14ac:dyDescent="0.2"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</row>
    <row r="60" spans="15:33" x14ac:dyDescent="0.2"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</row>
    <row r="61" spans="15:33" x14ac:dyDescent="0.2"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5:33" x14ac:dyDescent="0.2"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</row>
    <row r="63" spans="15:33" x14ac:dyDescent="0.2"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</row>
    <row r="64" spans="15:33" x14ac:dyDescent="0.2"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  <row r="65" spans="15:33" x14ac:dyDescent="0.2"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</row>
    <row r="66" spans="15:33" x14ac:dyDescent="0.2"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</row>
    <row r="67" spans="15:33" x14ac:dyDescent="0.2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</row>
    <row r="68" spans="15:33" x14ac:dyDescent="0.2"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</row>
    <row r="69" spans="15:33" x14ac:dyDescent="0.2"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</row>
    <row r="70" spans="15:33" x14ac:dyDescent="0.2"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</row>
    <row r="71" spans="15:33" x14ac:dyDescent="0.2"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5:33" x14ac:dyDescent="0.2"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 spans="15:33" x14ac:dyDescent="0.2"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5:33" x14ac:dyDescent="0.2"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 spans="15:33" x14ac:dyDescent="0.2"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 spans="15:33" x14ac:dyDescent="0.2"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 spans="15:33" x14ac:dyDescent="0.2"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 spans="15:33" x14ac:dyDescent="0.2"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 spans="15:33" x14ac:dyDescent="0.2"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1 -sredstva</vt:lpstr>
      <vt:lpstr>1а - drž,sek,drž.sl.i nam.</vt:lpstr>
      <vt:lpstr>1b - izabrana lica u Vl,NS i US</vt:lpstr>
      <vt:lpstr>1v -ostali</vt:lpstr>
      <vt:lpstr>1g -izabrana lica u pravosuđu</vt:lpstr>
      <vt:lpstr>1 d - jub. nagrade i otpremnine</vt:lpstr>
      <vt:lpstr>1 đ - projekcija plata</vt:lpstr>
      <vt:lpstr>prenos-1</vt:lpstr>
      <vt:lpstr>prenos-2</vt:lpstr>
      <vt:lpstr>prenos-3</vt:lpstr>
      <vt:lpstr>prenos-4</vt:lpstr>
      <vt:lpstr>Funkcije</vt:lpstr>
      <vt:lpstr>Korisnici</vt:lpstr>
      <vt:lpstr>NASLOVI</vt:lpstr>
      <vt:lpstr>'1 d - jub. nagrade i otpremnine'!Print_Area</vt:lpstr>
      <vt:lpstr>'1 -sredstva'!Print_Area</vt:lpstr>
      <vt:lpstr>'1а - drž,sek,drž.sl.i nam.'!Print_Area</vt:lpstr>
      <vt:lpstr>'1 -sredstva'!Print_Titles</vt:lpstr>
      <vt:lpstr>'1b - izabrana lica u Vl,NS i US'!Print_Titles</vt:lpstr>
      <vt:lpstr>'1v -ostali'!Print_Titles</vt:lpstr>
      <vt:lpstr>'1а - drž,sek,drž.sl.i nam.'!Print_Titles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 Djorovic</dc:creator>
  <cp:lastModifiedBy>Dunja Tepavac</cp:lastModifiedBy>
  <cp:lastPrinted>2019-06-14T13:14:02Z</cp:lastPrinted>
  <dcterms:created xsi:type="dcterms:W3CDTF">1996-10-14T23:33:28Z</dcterms:created>
  <dcterms:modified xsi:type="dcterms:W3CDTF">2021-07-02T08:01:42Z</dcterms:modified>
</cp:coreProperties>
</file>