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dunja.tepavac\Desktop\"/>
    </mc:Choice>
  </mc:AlternateContent>
  <bookViews>
    <workbookView xWindow="0" yWindow="0" windowWidth="28800" windowHeight="12300" tabRatio="790"/>
  </bookViews>
  <sheets>
    <sheet name="1 -sredstva" sheetId="19" r:id="rId1"/>
    <sheet name="1а - drž,sek,drž.sl.i nam." sheetId="10" r:id="rId2"/>
    <sheet name="1b - izabrana lica u Vl,NS i US" sheetId="6" r:id="rId3"/>
    <sheet name="1v -ostali" sheetId="7" r:id="rId4"/>
    <sheet name="1v -beneficirani" sheetId="20" r:id="rId5"/>
    <sheet name="1g -izabrana lica u pravosuđu" sheetId="8" r:id="rId6"/>
    <sheet name="1 d - jub. nagrade i otpremnine" sheetId="9" r:id="rId7"/>
    <sheet name="1 đ - projekcija plata" sheetId="23" r:id="rId8"/>
    <sheet name="PRENOS-1" sheetId="14" state="hidden" r:id="rId9"/>
    <sheet name="prenos-2" sheetId="15" state="hidden" r:id="rId10"/>
    <sheet name="prenos-3" sheetId="16" state="hidden" r:id="rId11"/>
    <sheet name="prenos-3-benef" sheetId="21" state="hidden" r:id="rId12"/>
    <sheet name="prenos-4" sheetId="17" state="hidden" r:id="rId13"/>
    <sheet name="Funkcije" sheetId="11" state="hidden" r:id="rId14"/>
    <sheet name="Korisnici" sheetId="12" state="hidden" r:id="rId15"/>
    <sheet name="NASLOVI" sheetId="13" state="hidden" r:id="rId16"/>
  </sheets>
  <definedNames>
    <definedName name="_xlnm._FilterDatabase" localSheetId="4" hidden="1">'1v -beneficirani'!$A$10:$A$350</definedName>
    <definedName name="_xlnm._FilterDatabase" localSheetId="3" hidden="1">'1v -ostali'!$A$10:$A$350</definedName>
    <definedName name="_xlnm.Print_Area" localSheetId="0">'1 -sredstva'!$C$1:$T$64</definedName>
    <definedName name="_xlnm.Print_Titles" localSheetId="0">'1 -sredstva'!$7:$9</definedName>
    <definedName name="_xlnm.Print_Titles" localSheetId="2">'1b - izabrana lica u Vl,NS i US'!$11:$12</definedName>
    <definedName name="_xlnm.Print_Titles" localSheetId="4">'1v -beneficirani'!$8:$12</definedName>
    <definedName name="_xlnm.Print_Titles" localSheetId="3">'1v -ostali'!$8:$12</definedName>
    <definedName name="_xlnm.Print_Titles" localSheetId="1">'1а - drž,sek,drž.sl.i nam.'!$9:$12</definedName>
  </definedNames>
  <calcPr calcId="162913"/>
</workbook>
</file>

<file path=xl/calcChain.xml><?xml version="1.0" encoding="utf-8"?>
<calcChain xmlns="http://schemas.openxmlformats.org/spreadsheetml/2006/main">
  <c r="N54" i="23" l="1"/>
  <c r="M54" i="23"/>
  <c r="L54" i="23"/>
  <c r="D54" i="23"/>
  <c r="C54" i="23"/>
  <c r="O53" i="23"/>
  <c r="N53" i="23"/>
  <c r="F53" i="23"/>
  <c r="E53" i="23"/>
  <c r="O52" i="23"/>
  <c r="N52" i="23"/>
  <c r="F52" i="23"/>
  <c r="E52" i="23"/>
  <c r="O51" i="23"/>
  <c r="N51" i="23"/>
  <c r="F51" i="23"/>
  <c r="E51" i="23"/>
  <c r="O50" i="23"/>
  <c r="N50" i="23"/>
  <c r="F50" i="23"/>
  <c r="E50" i="23"/>
  <c r="O49" i="23"/>
  <c r="N49" i="23"/>
  <c r="F49" i="23"/>
  <c r="E49" i="23"/>
  <c r="O48" i="23"/>
  <c r="N48" i="23"/>
  <c r="F48" i="23"/>
  <c r="E48" i="23"/>
  <c r="O47" i="23"/>
  <c r="N47" i="23"/>
  <c r="F47" i="23"/>
  <c r="E47" i="23"/>
  <c r="O46" i="23"/>
  <c r="N46" i="23"/>
  <c r="F46" i="23"/>
  <c r="E46" i="23"/>
  <c r="O45" i="23"/>
  <c r="N45" i="23"/>
  <c r="F45" i="23"/>
  <c r="E45" i="23"/>
  <c r="O44" i="23"/>
  <c r="N44" i="23"/>
  <c r="F44" i="23"/>
  <c r="E44" i="23"/>
  <c r="O43" i="23"/>
  <c r="N43" i="23"/>
  <c r="F43" i="23"/>
  <c r="E43" i="23"/>
  <c r="O42" i="23"/>
  <c r="N42" i="23"/>
  <c r="F42" i="23"/>
  <c r="E42" i="23"/>
  <c r="E54" i="23" s="1"/>
  <c r="M38" i="23"/>
  <c r="L38" i="23"/>
  <c r="E38" i="23"/>
  <c r="D38" i="23"/>
  <c r="C38" i="23"/>
  <c r="O37" i="23"/>
  <c r="N37" i="23"/>
  <c r="F37" i="23"/>
  <c r="E37" i="23"/>
  <c r="O36" i="23"/>
  <c r="N36" i="23"/>
  <c r="F36" i="23"/>
  <c r="E36" i="23"/>
  <c r="O35" i="23"/>
  <c r="N35" i="23"/>
  <c r="F35" i="23"/>
  <c r="E35" i="23"/>
  <c r="O34" i="23"/>
  <c r="N34" i="23"/>
  <c r="F34" i="23"/>
  <c r="E34" i="23"/>
  <c r="O33" i="23"/>
  <c r="N33" i="23"/>
  <c r="F33" i="23"/>
  <c r="E33" i="23"/>
  <c r="O32" i="23"/>
  <c r="N32" i="23"/>
  <c r="F32" i="23"/>
  <c r="E32" i="23"/>
  <c r="O31" i="23"/>
  <c r="N31" i="23"/>
  <c r="F31" i="23"/>
  <c r="E31" i="23"/>
  <c r="O30" i="23"/>
  <c r="N30" i="23"/>
  <c r="F30" i="23"/>
  <c r="E30" i="23"/>
  <c r="O29" i="23"/>
  <c r="N29" i="23"/>
  <c r="F29" i="23"/>
  <c r="E29" i="23"/>
  <c r="O28" i="23"/>
  <c r="N28" i="23"/>
  <c r="F28" i="23"/>
  <c r="E28" i="23"/>
  <c r="O27" i="23"/>
  <c r="N27" i="23"/>
  <c r="F27" i="23"/>
  <c r="E27" i="23"/>
  <c r="O26" i="23"/>
  <c r="N26" i="23"/>
  <c r="N38" i="23" s="1"/>
  <c r="F26" i="23"/>
  <c r="E26" i="23"/>
  <c r="M22" i="23"/>
  <c r="N22" i="23" s="1"/>
  <c r="L22" i="23"/>
  <c r="D22" i="23"/>
  <c r="C22" i="23"/>
  <c r="O21" i="23"/>
  <c r="N21" i="23"/>
  <c r="F21" i="23"/>
  <c r="E21" i="23"/>
  <c r="O20" i="23"/>
  <c r="N20" i="23"/>
  <c r="F20" i="23"/>
  <c r="E20" i="23"/>
  <c r="O19" i="23"/>
  <c r="N19" i="23"/>
  <c r="F19" i="23"/>
  <c r="E19" i="23"/>
  <c r="O18" i="23"/>
  <c r="N18" i="23"/>
  <c r="F18" i="23"/>
  <c r="E18" i="23"/>
  <c r="O17" i="23"/>
  <c r="N17" i="23"/>
  <c r="F17" i="23"/>
  <c r="E17" i="23"/>
  <c r="O16" i="23"/>
  <c r="N16" i="23"/>
  <c r="F16" i="23"/>
  <c r="E16" i="23"/>
  <c r="O15" i="23"/>
  <c r="N15" i="23"/>
  <c r="F15" i="23"/>
  <c r="E15" i="23"/>
  <c r="O14" i="23"/>
  <c r="N14" i="23"/>
  <c r="F14" i="23"/>
  <c r="E14" i="23"/>
  <c r="O13" i="23"/>
  <c r="N13" i="23"/>
  <c r="F13" i="23"/>
  <c r="E13" i="23"/>
  <c r="O12" i="23"/>
  <c r="N12" i="23"/>
  <c r="F12" i="23"/>
  <c r="E12" i="23"/>
  <c r="O11" i="23"/>
  <c r="N11" i="23"/>
  <c r="F11" i="23"/>
  <c r="E11" i="23"/>
  <c r="O10" i="23"/>
  <c r="N10" i="23"/>
  <c r="F10" i="23"/>
  <c r="E10" i="23"/>
  <c r="E22" i="23" s="1"/>
  <c r="E3" i="23"/>
  <c r="F94" i="12" l="1"/>
  <c r="AF1" i="21" l="1"/>
  <c r="D5" i="21"/>
  <c r="B5" i="21"/>
  <c r="Z3" i="21"/>
  <c r="AA3" i="21" s="1"/>
  <c r="W3" i="21"/>
  <c r="AB3" i="21" s="1"/>
  <c r="U3" i="21"/>
  <c r="V3" i="21" s="1"/>
  <c r="R2" i="21"/>
  <c r="D44" i="19"/>
  <c r="R44" i="19" s="1"/>
  <c r="Q44" i="19"/>
  <c r="P44" i="19"/>
  <c r="O44" i="19"/>
  <c r="N44" i="19"/>
  <c r="M44" i="19"/>
  <c r="L44" i="19"/>
  <c r="G44" i="19"/>
  <c r="K44" i="19" s="1"/>
  <c r="T44" i="19" s="1"/>
  <c r="F44" i="19"/>
  <c r="E44" i="19"/>
  <c r="S44" i="19" s="1"/>
  <c r="Q40" i="19"/>
  <c r="P40" i="19"/>
  <c r="O40" i="19"/>
  <c r="N40" i="19"/>
  <c r="M40" i="19"/>
  <c r="L40" i="19"/>
  <c r="G40" i="19"/>
  <c r="F40" i="19"/>
  <c r="E40" i="19"/>
  <c r="S40" i="19" s="1"/>
  <c r="D40" i="19"/>
  <c r="R40" i="19" s="1"/>
  <c r="P36" i="19"/>
  <c r="O36" i="19"/>
  <c r="M36" i="19"/>
  <c r="L36" i="19"/>
  <c r="E36" i="19"/>
  <c r="D36" i="19"/>
  <c r="P32" i="19"/>
  <c r="O32" i="19"/>
  <c r="M32" i="19"/>
  <c r="L32" i="19"/>
  <c r="E32" i="19"/>
  <c r="D32" i="19"/>
  <c r="P28" i="19"/>
  <c r="O28" i="19"/>
  <c r="M28" i="19"/>
  <c r="L28" i="19"/>
  <c r="E28" i="19"/>
  <c r="D28" i="19"/>
  <c r="D49" i="19"/>
  <c r="D54" i="19"/>
  <c r="K40" i="19"/>
  <c r="T40" i="19" s="1"/>
  <c r="R36" i="19"/>
  <c r="S36" i="19"/>
  <c r="S32" i="19"/>
  <c r="R32" i="19"/>
  <c r="S28" i="19"/>
  <c r="R28" i="19"/>
  <c r="P24" i="19"/>
  <c r="O24" i="19"/>
  <c r="M24" i="19"/>
  <c r="L24" i="19"/>
  <c r="E24" i="19"/>
  <c r="D24" i="19"/>
  <c r="O13" i="19"/>
  <c r="L13" i="19"/>
  <c r="AF348" i="20"/>
  <c r="AF347" i="20"/>
  <c r="AB348" i="20"/>
  <c r="AB347" i="20"/>
  <c r="X348" i="20"/>
  <c r="X347" i="20"/>
  <c r="D48" i="19" l="1"/>
  <c r="D50" i="19" s="1"/>
  <c r="D46" i="19"/>
  <c r="R348" i="20" l="1"/>
  <c r="N348" i="20"/>
  <c r="Q348" i="20" s="1"/>
  <c r="G348" i="20"/>
  <c r="F348" i="20"/>
  <c r="A348" i="20"/>
  <c r="Q347" i="20"/>
  <c r="N347" i="20"/>
  <c r="R347" i="20" s="1"/>
  <c r="G347" i="20"/>
  <c r="A347" i="20" s="1"/>
  <c r="F347" i="20"/>
  <c r="S346" i="20"/>
  <c r="N346" i="20"/>
  <c r="R346" i="20" s="1"/>
  <c r="G346" i="20"/>
  <c r="F346" i="20"/>
  <c r="A346" i="20"/>
  <c r="S345" i="20"/>
  <c r="N345" i="20"/>
  <c r="R345" i="20" s="1"/>
  <c r="G345" i="20"/>
  <c r="A345" i="20" s="1"/>
  <c r="F345" i="20"/>
  <c r="S344" i="20"/>
  <c r="N344" i="20"/>
  <c r="R344" i="20" s="1"/>
  <c r="G344" i="20"/>
  <c r="F344" i="20"/>
  <c r="A344" i="20"/>
  <c r="S343" i="20"/>
  <c r="N343" i="20"/>
  <c r="R343" i="20" s="1"/>
  <c r="G343" i="20"/>
  <c r="A343" i="20" s="1"/>
  <c r="F343" i="20"/>
  <c r="S342" i="20"/>
  <c r="S341" i="20" s="1"/>
  <c r="N342" i="20"/>
  <c r="R342" i="20" s="1"/>
  <c r="G342" i="20"/>
  <c r="F342" i="20"/>
  <c r="A342" i="20"/>
  <c r="N341" i="20"/>
  <c r="M341" i="20"/>
  <c r="L341" i="20"/>
  <c r="K341" i="20"/>
  <c r="J341" i="20"/>
  <c r="I341" i="20"/>
  <c r="H341" i="20"/>
  <c r="F341" i="20"/>
  <c r="E341" i="20"/>
  <c r="D341" i="20"/>
  <c r="C341" i="20"/>
  <c r="S340" i="20"/>
  <c r="R340" i="20"/>
  <c r="N340" i="20"/>
  <c r="G340" i="20"/>
  <c r="A340" i="20" s="1"/>
  <c r="F340" i="20"/>
  <c r="R339" i="20"/>
  <c r="N339" i="20"/>
  <c r="S339" i="20" s="1"/>
  <c r="G339" i="20"/>
  <c r="A339" i="20" s="1"/>
  <c r="F339" i="20"/>
  <c r="S338" i="20"/>
  <c r="N338" i="20"/>
  <c r="R338" i="20" s="1"/>
  <c r="G338" i="20"/>
  <c r="A338" i="20" s="1"/>
  <c r="F338" i="20"/>
  <c r="S337" i="20"/>
  <c r="R337" i="20"/>
  <c r="N337" i="20"/>
  <c r="G337" i="20"/>
  <c r="A337" i="20" s="1"/>
  <c r="F337" i="20"/>
  <c r="S336" i="20"/>
  <c r="R336" i="20"/>
  <c r="R335" i="20" s="1"/>
  <c r="N336" i="20"/>
  <c r="G336" i="20"/>
  <c r="A336" i="20" s="1"/>
  <c r="F336" i="20"/>
  <c r="M335" i="20"/>
  <c r="L335" i="20"/>
  <c r="K335" i="20"/>
  <c r="J335" i="20"/>
  <c r="I335" i="20"/>
  <c r="H335" i="20"/>
  <c r="G335" i="20"/>
  <c r="E335" i="20"/>
  <c r="D335" i="20"/>
  <c r="C335" i="20"/>
  <c r="R334" i="20"/>
  <c r="N334" i="20"/>
  <c r="S334" i="20" s="1"/>
  <c r="G334" i="20"/>
  <c r="A334" i="20" s="1"/>
  <c r="F334" i="20"/>
  <c r="R333" i="20"/>
  <c r="N333" i="20"/>
  <c r="S333" i="20" s="1"/>
  <c r="G333" i="20"/>
  <c r="A333" i="20" s="1"/>
  <c r="F333" i="20"/>
  <c r="R332" i="20"/>
  <c r="N332" i="20"/>
  <c r="S332" i="20" s="1"/>
  <c r="G332" i="20"/>
  <c r="A332" i="20" s="1"/>
  <c r="F332" i="20"/>
  <c r="R331" i="20"/>
  <c r="N331" i="20"/>
  <c r="S331" i="20" s="1"/>
  <c r="G331" i="20"/>
  <c r="A331" i="20" s="1"/>
  <c r="F331" i="20"/>
  <c r="R330" i="20"/>
  <c r="N330" i="20"/>
  <c r="S330" i="20" s="1"/>
  <c r="G330" i="20"/>
  <c r="A330" i="20" s="1"/>
  <c r="F330" i="20"/>
  <c r="R329" i="20"/>
  <c r="N329" i="20"/>
  <c r="S329" i="20" s="1"/>
  <c r="G329" i="20"/>
  <c r="A329" i="20" s="1"/>
  <c r="F329" i="20"/>
  <c r="R328" i="20"/>
  <c r="N328" i="20"/>
  <c r="S328" i="20" s="1"/>
  <c r="G328" i="20"/>
  <c r="A328" i="20" s="1"/>
  <c r="F328" i="20"/>
  <c r="R327" i="20"/>
  <c r="N327" i="20"/>
  <c r="S327" i="20" s="1"/>
  <c r="G327" i="20"/>
  <c r="A327" i="20" s="1"/>
  <c r="F327" i="20"/>
  <c r="R326" i="20"/>
  <c r="N326" i="20"/>
  <c r="S326" i="20" s="1"/>
  <c r="G326" i="20"/>
  <c r="A326" i="20" s="1"/>
  <c r="F326" i="20"/>
  <c r="R325" i="20"/>
  <c r="N325" i="20"/>
  <c r="S325" i="20" s="1"/>
  <c r="G325" i="20"/>
  <c r="A325" i="20" s="1"/>
  <c r="F325" i="20"/>
  <c r="R324" i="20"/>
  <c r="N324" i="20"/>
  <c r="S324" i="20" s="1"/>
  <c r="G324" i="20"/>
  <c r="A324" i="20" s="1"/>
  <c r="F324" i="20"/>
  <c r="R323" i="20"/>
  <c r="N323" i="20"/>
  <c r="S323" i="20" s="1"/>
  <c r="G323" i="20"/>
  <c r="A323" i="20" s="1"/>
  <c r="F323" i="20"/>
  <c r="R322" i="20"/>
  <c r="N322" i="20"/>
  <c r="S322" i="20" s="1"/>
  <c r="G322" i="20"/>
  <c r="A322" i="20" s="1"/>
  <c r="F322" i="20"/>
  <c r="R321" i="20"/>
  <c r="N321" i="20"/>
  <c r="S321" i="20" s="1"/>
  <c r="G321" i="20"/>
  <c r="A321" i="20" s="1"/>
  <c r="F321" i="20"/>
  <c r="R320" i="20"/>
  <c r="N320" i="20"/>
  <c r="S320" i="20" s="1"/>
  <c r="G320" i="20"/>
  <c r="A320" i="20" s="1"/>
  <c r="F320" i="20"/>
  <c r="R319" i="20"/>
  <c r="N319" i="20"/>
  <c r="S319" i="20" s="1"/>
  <c r="G319" i="20"/>
  <c r="A319" i="20" s="1"/>
  <c r="F319" i="20"/>
  <c r="R318" i="20"/>
  <c r="N318" i="20"/>
  <c r="S318" i="20" s="1"/>
  <c r="G318" i="20"/>
  <c r="A318" i="20" s="1"/>
  <c r="F318" i="20"/>
  <c r="R317" i="20"/>
  <c r="N317" i="20"/>
  <c r="S317" i="20" s="1"/>
  <c r="G317" i="20"/>
  <c r="A317" i="20" s="1"/>
  <c r="F317" i="20"/>
  <c r="R316" i="20"/>
  <c r="N316" i="20"/>
  <c r="S316" i="20" s="1"/>
  <c r="G316" i="20"/>
  <c r="A316" i="20" s="1"/>
  <c r="F316" i="20"/>
  <c r="R315" i="20"/>
  <c r="N315" i="20"/>
  <c r="S315" i="20" s="1"/>
  <c r="G315" i="20"/>
  <c r="A315" i="20" s="1"/>
  <c r="F315" i="20"/>
  <c r="R314" i="20"/>
  <c r="N314" i="20"/>
  <c r="S314" i="20" s="1"/>
  <c r="G314" i="20"/>
  <c r="A314" i="20" s="1"/>
  <c r="F314" i="20"/>
  <c r="R313" i="20"/>
  <c r="N313" i="20"/>
  <c r="S313" i="20" s="1"/>
  <c r="G313" i="20"/>
  <c r="A313" i="20" s="1"/>
  <c r="F313" i="20"/>
  <c r="R312" i="20"/>
  <c r="N312" i="20"/>
  <c r="S312" i="20" s="1"/>
  <c r="G312" i="20"/>
  <c r="A312" i="20" s="1"/>
  <c r="F312" i="20"/>
  <c r="R311" i="20"/>
  <c r="N311" i="20"/>
  <c r="S311" i="20" s="1"/>
  <c r="G311" i="20"/>
  <c r="A311" i="20" s="1"/>
  <c r="F311" i="20"/>
  <c r="R310" i="20"/>
  <c r="N310" i="20"/>
  <c r="S310" i="20" s="1"/>
  <c r="G310" i="20"/>
  <c r="A310" i="20" s="1"/>
  <c r="F310" i="20"/>
  <c r="R309" i="20"/>
  <c r="N309" i="20"/>
  <c r="S309" i="20" s="1"/>
  <c r="G309" i="20"/>
  <c r="A309" i="20" s="1"/>
  <c r="F309" i="20"/>
  <c r="R308" i="20"/>
  <c r="N308" i="20"/>
  <c r="S308" i="20" s="1"/>
  <c r="G308" i="20"/>
  <c r="A308" i="20" s="1"/>
  <c r="F308" i="20"/>
  <c r="R307" i="20"/>
  <c r="N307" i="20"/>
  <c r="S307" i="20" s="1"/>
  <c r="G307" i="20"/>
  <c r="A307" i="20" s="1"/>
  <c r="F307" i="20"/>
  <c r="R306" i="20"/>
  <c r="N306" i="20"/>
  <c r="S306" i="20" s="1"/>
  <c r="G306" i="20"/>
  <c r="A306" i="20" s="1"/>
  <c r="F306" i="20"/>
  <c r="R305" i="20"/>
  <c r="N305" i="20"/>
  <c r="S305" i="20" s="1"/>
  <c r="G305" i="20"/>
  <c r="A305" i="20" s="1"/>
  <c r="F305" i="20"/>
  <c r="R304" i="20"/>
  <c r="N304" i="20"/>
  <c r="S304" i="20" s="1"/>
  <c r="G304" i="20"/>
  <c r="A304" i="20" s="1"/>
  <c r="F304" i="20"/>
  <c r="R303" i="20"/>
  <c r="N303" i="20"/>
  <c r="S303" i="20" s="1"/>
  <c r="G303" i="20"/>
  <c r="F303" i="20"/>
  <c r="A303" i="20"/>
  <c r="R302" i="20"/>
  <c r="N302" i="20"/>
  <c r="S302" i="20" s="1"/>
  <c r="G302" i="20"/>
  <c r="F302" i="20"/>
  <c r="A302" i="20"/>
  <c r="R301" i="20"/>
  <c r="N301" i="20"/>
  <c r="S301" i="20" s="1"/>
  <c r="G301" i="20"/>
  <c r="F301" i="20"/>
  <c r="A301" i="20"/>
  <c r="R300" i="20"/>
  <c r="N300" i="20"/>
  <c r="S300" i="20" s="1"/>
  <c r="G300" i="20"/>
  <c r="F300" i="20"/>
  <c r="A300" i="20"/>
  <c r="R299" i="20"/>
  <c r="N299" i="20"/>
  <c r="S299" i="20" s="1"/>
  <c r="G299" i="20"/>
  <c r="F299" i="20"/>
  <c r="A299" i="20"/>
  <c r="R298" i="20"/>
  <c r="N298" i="20"/>
  <c r="S298" i="20" s="1"/>
  <c r="S297" i="20" s="1"/>
  <c r="G298" i="20"/>
  <c r="F298" i="20"/>
  <c r="A298" i="20"/>
  <c r="N297" i="20"/>
  <c r="M297" i="20"/>
  <c r="L297" i="20"/>
  <c r="K297" i="20"/>
  <c r="J297" i="20"/>
  <c r="I297" i="20"/>
  <c r="H297" i="20"/>
  <c r="F297" i="20"/>
  <c r="E297" i="20"/>
  <c r="D297" i="20"/>
  <c r="C297" i="20"/>
  <c r="N296" i="20"/>
  <c r="G296" i="20"/>
  <c r="A296" i="20" s="1"/>
  <c r="F296" i="20"/>
  <c r="S295" i="20"/>
  <c r="R295" i="20"/>
  <c r="N295" i="20"/>
  <c r="G295" i="20"/>
  <c r="A295" i="20" s="1"/>
  <c r="F295" i="20"/>
  <c r="R294" i="20"/>
  <c r="N294" i="20"/>
  <c r="S294" i="20" s="1"/>
  <c r="G294" i="20"/>
  <c r="F294" i="20"/>
  <c r="A294" i="20"/>
  <c r="N293" i="20"/>
  <c r="S293" i="20" s="1"/>
  <c r="G293" i="20"/>
  <c r="F293" i="20"/>
  <c r="A293" i="20"/>
  <c r="N292" i="20"/>
  <c r="S292" i="20" s="1"/>
  <c r="G292" i="20"/>
  <c r="F292" i="20"/>
  <c r="A292" i="20"/>
  <c r="N291" i="20"/>
  <c r="S291" i="20" s="1"/>
  <c r="G291" i="20"/>
  <c r="F291" i="20"/>
  <c r="A291" i="20"/>
  <c r="N290" i="20"/>
  <c r="S290" i="20" s="1"/>
  <c r="G290" i="20"/>
  <c r="F290" i="20"/>
  <c r="A290" i="20"/>
  <c r="N289" i="20"/>
  <c r="S289" i="20" s="1"/>
  <c r="G289" i="20"/>
  <c r="F289" i="20"/>
  <c r="A289" i="20"/>
  <c r="N288" i="20"/>
  <c r="S288" i="20" s="1"/>
  <c r="G288" i="20"/>
  <c r="F288" i="20"/>
  <c r="A288" i="20"/>
  <c r="N287" i="20"/>
  <c r="S287" i="20" s="1"/>
  <c r="G287" i="20"/>
  <c r="F287" i="20"/>
  <c r="A287" i="20"/>
  <c r="N286" i="20"/>
  <c r="S286" i="20" s="1"/>
  <c r="G286" i="20"/>
  <c r="F286" i="20"/>
  <c r="A286" i="20"/>
  <c r="N285" i="20"/>
  <c r="S285" i="20" s="1"/>
  <c r="G285" i="20"/>
  <c r="F285" i="20"/>
  <c r="A285" i="20"/>
  <c r="N284" i="20"/>
  <c r="S284" i="20" s="1"/>
  <c r="G284" i="20"/>
  <c r="F284" i="20"/>
  <c r="A284" i="20"/>
  <c r="N283" i="20"/>
  <c r="S283" i="20" s="1"/>
  <c r="G283" i="20"/>
  <c r="F283" i="20"/>
  <c r="A283" i="20"/>
  <c r="N282" i="20"/>
  <c r="S282" i="20" s="1"/>
  <c r="G282" i="20"/>
  <c r="F282" i="20"/>
  <c r="A282" i="20"/>
  <c r="N281" i="20"/>
  <c r="S281" i="20" s="1"/>
  <c r="G281" i="20"/>
  <c r="F281" i="20"/>
  <c r="A281" i="20"/>
  <c r="N280" i="20"/>
  <c r="S280" i="20" s="1"/>
  <c r="G280" i="20"/>
  <c r="F280" i="20"/>
  <c r="A280" i="20"/>
  <c r="N279" i="20"/>
  <c r="R279" i="20" s="1"/>
  <c r="G279" i="20"/>
  <c r="F279" i="20"/>
  <c r="A279" i="20"/>
  <c r="N278" i="20"/>
  <c r="R278" i="20" s="1"/>
  <c r="G278" i="20"/>
  <c r="F278" i="20"/>
  <c r="A278" i="20"/>
  <c r="N277" i="20"/>
  <c r="R277" i="20" s="1"/>
  <c r="G277" i="20"/>
  <c r="F277" i="20"/>
  <c r="A277" i="20"/>
  <c r="N276" i="20"/>
  <c r="R276" i="20" s="1"/>
  <c r="G276" i="20"/>
  <c r="F276" i="20"/>
  <c r="A276" i="20"/>
  <c r="N275" i="20"/>
  <c r="R275" i="20" s="1"/>
  <c r="G275" i="20"/>
  <c r="F275" i="20"/>
  <c r="A275" i="20"/>
  <c r="N274" i="20"/>
  <c r="R274" i="20" s="1"/>
  <c r="G274" i="20"/>
  <c r="F274" i="20"/>
  <c r="A274" i="20"/>
  <c r="N273" i="20"/>
  <c r="R273" i="20" s="1"/>
  <c r="G273" i="20"/>
  <c r="F273" i="20"/>
  <c r="A273" i="20"/>
  <c r="N272" i="20"/>
  <c r="R272" i="20" s="1"/>
  <c r="G272" i="20"/>
  <c r="F272" i="20"/>
  <c r="A272" i="20"/>
  <c r="N271" i="20"/>
  <c r="R271" i="20" s="1"/>
  <c r="G271" i="20"/>
  <c r="F271" i="20"/>
  <c r="A271" i="20"/>
  <c r="N270" i="20"/>
  <c r="R270" i="20" s="1"/>
  <c r="G270" i="20"/>
  <c r="F270" i="20"/>
  <c r="A270" i="20"/>
  <c r="N269" i="20"/>
  <c r="R269" i="20" s="1"/>
  <c r="G269" i="20"/>
  <c r="F269" i="20"/>
  <c r="A269" i="20"/>
  <c r="N268" i="20"/>
  <c r="R268" i="20" s="1"/>
  <c r="G268" i="20"/>
  <c r="F268" i="20"/>
  <c r="A268" i="20"/>
  <c r="N267" i="20"/>
  <c r="R267" i="20" s="1"/>
  <c r="G267" i="20"/>
  <c r="F267" i="20"/>
  <c r="A267" i="20"/>
  <c r="N266" i="20"/>
  <c r="R266" i="20" s="1"/>
  <c r="G266" i="20"/>
  <c r="F266" i="20"/>
  <c r="A266" i="20"/>
  <c r="N265" i="20"/>
  <c r="R265" i="20" s="1"/>
  <c r="G265" i="20"/>
  <c r="F265" i="20"/>
  <c r="A265" i="20"/>
  <c r="N264" i="20"/>
  <c r="G264" i="20"/>
  <c r="F264" i="20"/>
  <c r="A264" i="20"/>
  <c r="N263" i="20"/>
  <c r="G263" i="20"/>
  <c r="F263" i="20"/>
  <c r="A263" i="20"/>
  <c r="N262" i="20"/>
  <c r="G262" i="20"/>
  <c r="F262" i="20"/>
  <c r="A262" i="20"/>
  <c r="N261" i="20"/>
  <c r="G261" i="20"/>
  <c r="F261" i="20"/>
  <c r="A261" i="20"/>
  <c r="N260" i="20"/>
  <c r="G260" i="20"/>
  <c r="F260" i="20"/>
  <c r="A260" i="20"/>
  <c r="N259" i="20"/>
  <c r="G259" i="20"/>
  <c r="F259" i="20"/>
  <c r="A259" i="20"/>
  <c r="N258" i="20"/>
  <c r="G258" i="20"/>
  <c r="F258" i="20"/>
  <c r="A258" i="20"/>
  <c r="N257" i="20"/>
  <c r="S257" i="20" s="1"/>
  <c r="G257" i="20"/>
  <c r="F257" i="20"/>
  <c r="A257" i="20"/>
  <c r="N256" i="20"/>
  <c r="S256" i="20" s="1"/>
  <c r="G256" i="20"/>
  <c r="F256" i="20"/>
  <c r="A256" i="20"/>
  <c r="N255" i="20"/>
  <c r="S255" i="20" s="1"/>
  <c r="G255" i="20"/>
  <c r="F255" i="20"/>
  <c r="A255" i="20"/>
  <c r="N254" i="20"/>
  <c r="S254" i="20" s="1"/>
  <c r="G254" i="20"/>
  <c r="F254" i="20"/>
  <c r="A254" i="20"/>
  <c r="N253" i="20"/>
  <c r="S253" i="20" s="1"/>
  <c r="G253" i="20"/>
  <c r="F253" i="20"/>
  <c r="A253" i="20"/>
  <c r="N252" i="20"/>
  <c r="S252" i="20" s="1"/>
  <c r="G252" i="20"/>
  <c r="F252" i="20"/>
  <c r="A252" i="20"/>
  <c r="N251" i="20"/>
  <c r="S251" i="20" s="1"/>
  <c r="G251" i="20"/>
  <c r="F251" i="20"/>
  <c r="A251" i="20"/>
  <c r="N250" i="20"/>
  <c r="S250" i="20" s="1"/>
  <c r="G250" i="20"/>
  <c r="F250" i="20"/>
  <c r="A250" i="20"/>
  <c r="N249" i="20"/>
  <c r="S249" i="20" s="1"/>
  <c r="G249" i="20"/>
  <c r="F249" i="20"/>
  <c r="A249" i="20"/>
  <c r="N248" i="20"/>
  <c r="S248" i="20" s="1"/>
  <c r="G248" i="20"/>
  <c r="F248" i="20"/>
  <c r="A248" i="20"/>
  <c r="N247" i="20"/>
  <c r="S247" i="20" s="1"/>
  <c r="G247" i="20"/>
  <c r="F247" i="20"/>
  <c r="A247" i="20"/>
  <c r="N246" i="20"/>
  <c r="S246" i="20" s="1"/>
  <c r="G246" i="20"/>
  <c r="F246" i="20"/>
  <c r="A246" i="20"/>
  <c r="N245" i="20"/>
  <c r="S245" i="20" s="1"/>
  <c r="G245" i="20"/>
  <c r="F245" i="20"/>
  <c r="A245" i="20"/>
  <c r="N244" i="20"/>
  <c r="S244" i="20" s="1"/>
  <c r="G244" i="20"/>
  <c r="F244" i="20"/>
  <c r="A244" i="20"/>
  <c r="N243" i="20"/>
  <c r="G243" i="20"/>
  <c r="F243" i="20"/>
  <c r="A243" i="20"/>
  <c r="N242" i="20"/>
  <c r="G242" i="20"/>
  <c r="F242" i="20"/>
  <c r="A242" i="20"/>
  <c r="N241" i="20"/>
  <c r="G241" i="20"/>
  <c r="F241" i="20"/>
  <c r="A241" i="20"/>
  <c r="N240" i="20"/>
  <c r="G240" i="20"/>
  <c r="F240" i="20"/>
  <c r="A240" i="20"/>
  <c r="N239" i="20"/>
  <c r="G239" i="20"/>
  <c r="F239" i="20"/>
  <c r="A239" i="20"/>
  <c r="N238" i="20"/>
  <c r="G238" i="20"/>
  <c r="F238" i="20"/>
  <c r="A238" i="20"/>
  <c r="N237" i="20"/>
  <c r="G237" i="20"/>
  <c r="F237" i="20"/>
  <c r="A237" i="20"/>
  <c r="N236" i="20"/>
  <c r="G236" i="20"/>
  <c r="F236" i="20"/>
  <c r="A236" i="20"/>
  <c r="N235" i="20"/>
  <c r="G235" i="20"/>
  <c r="F235" i="20"/>
  <c r="A235" i="20"/>
  <c r="N234" i="20"/>
  <c r="G234" i="20"/>
  <c r="F234" i="20"/>
  <c r="A234" i="20"/>
  <c r="N233" i="20"/>
  <c r="G233" i="20"/>
  <c r="F233" i="20"/>
  <c r="A233" i="20"/>
  <c r="N232" i="20"/>
  <c r="G232" i="20"/>
  <c r="F232" i="20"/>
  <c r="A232" i="20"/>
  <c r="N231" i="20"/>
  <c r="G231" i="20"/>
  <c r="F231" i="20"/>
  <c r="A231" i="20"/>
  <c r="N230" i="20"/>
  <c r="G230" i="20"/>
  <c r="F230" i="20"/>
  <c r="A230" i="20"/>
  <c r="N229" i="20"/>
  <c r="G229" i="20"/>
  <c r="F229" i="20"/>
  <c r="A229" i="20"/>
  <c r="N228" i="20"/>
  <c r="G228" i="20"/>
  <c r="F228" i="20"/>
  <c r="A228" i="20"/>
  <c r="N227" i="20"/>
  <c r="G227" i="20"/>
  <c r="F227" i="20"/>
  <c r="A227" i="20"/>
  <c r="N226" i="20"/>
  <c r="G226" i="20"/>
  <c r="F226" i="20"/>
  <c r="A226" i="20"/>
  <c r="N225" i="20"/>
  <c r="G225" i="20"/>
  <c r="F225" i="20"/>
  <c r="A225" i="20"/>
  <c r="N224" i="20"/>
  <c r="G224" i="20"/>
  <c r="F224" i="20"/>
  <c r="A224" i="20"/>
  <c r="N223" i="20"/>
  <c r="G223" i="20"/>
  <c r="F223" i="20"/>
  <c r="A223" i="20"/>
  <c r="N222" i="20"/>
  <c r="G222" i="20"/>
  <c r="F222" i="20"/>
  <c r="A222" i="20"/>
  <c r="N221" i="20"/>
  <c r="G221" i="20"/>
  <c r="F221" i="20"/>
  <c r="A221" i="20"/>
  <c r="N220" i="20"/>
  <c r="G220" i="20"/>
  <c r="F220" i="20"/>
  <c r="A220" i="20"/>
  <c r="N219" i="20"/>
  <c r="G219" i="20"/>
  <c r="F219" i="20"/>
  <c r="A219" i="20"/>
  <c r="N218" i="20"/>
  <c r="G218" i="20"/>
  <c r="F218" i="20"/>
  <c r="A218" i="20"/>
  <c r="N217" i="20"/>
  <c r="G217" i="20"/>
  <c r="F217" i="20"/>
  <c r="A217" i="20"/>
  <c r="N216" i="20"/>
  <c r="G216" i="20"/>
  <c r="F216" i="20"/>
  <c r="A216" i="20"/>
  <c r="N215" i="20"/>
  <c r="G215" i="20"/>
  <c r="F215" i="20"/>
  <c r="A215" i="20"/>
  <c r="N214" i="20"/>
  <c r="G214" i="20"/>
  <c r="F214" i="20"/>
  <c r="A214" i="20"/>
  <c r="N213" i="20"/>
  <c r="G213" i="20"/>
  <c r="F213" i="20"/>
  <c r="A213" i="20"/>
  <c r="N212" i="20"/>
  <c r="G212" i="20"/>
  <c r="F212" i="20"/>
  <c r="A212" i="20"/>
  <c r="N211" i="20"/>
  <c r="G211" i="20"/>
  <c r="F211" i="20"/>
  <c r="A211" i="20"/>
  <c r="N210" i="20"/>
  <c r="G210" i="20"/>
  <c r="F210" i="20"/>
  <c r="A210" i="20"/>
  <c r="N209" i="20"/>
  <c r="G209" i="20"/>
  <c r="F209" i="20"/>
  <c r="A209" i="20"/>
  <c r="N208" i="20"/>
  <c r="G208" i="20"/>
  <c r="F208" i="20"/>
  <c r="A208" i="20"/>
  <c r="N207" i="20"/>
  <c r="G207" i="20"/>
  <c r="A207" i="20" s="1"/>
  <c r="F207" i="20"/>
  <c r="S206" i="20"/>
  <c r="R206" i="20"/>
  <c r="N206" i="20"/>
  <c r="G206" i="20"/>
  <c r="A206" i="20" s="1"/>
  <c r="F206" i="20"/>
  <c r="R205" i="20"/>
  <c r="N205" i="20"/>
  <c r="G205" i="20"/>
  <c r="A205" i="20" s="1"/>
  <c r="F205" i="20"/>
  <c r="S204" i="20"/>
  <c r="N204" i="20"/>
  <c r="R204" i="20" s="1"/>
  <c r="G204" i="20"/>
  <c r="A204" i="20" s="1"/>
  <c r="F204" i="20"/>
  <c r="N203" i="20"/>
  <c r="G203" i="20"/>
  <c r="A203" i="20" s="1"/>
  <c r="F203" i="20"/>
  <c r="S202" i="20"/>
  <c r="R202" i="20"/>
  <c r="N202" i="20"/>
  <c r="G202" i="20"/>
  <c r="A202" i="20" s="1"/>
  <c r="F202" i="20"/>
  <c r="R201" i="20"/>
  <c r="N201" i="20"/>
  <c r="G201" i="20"/>
  <c r="A201" i="20" s="1"/>
  <c r="F201" i="20"/>
  <c r="S200" i="20"/>
  <c r="N200" i="20"/>
  <c r="R200" i="20" s="1"/>
  <c r="G200" i="20"/>
  <c r="A200" i="20" s="1"/>
  <c r="F200" i="20"/>
  <c r="N199" i="20"/>
  <c r="G199" i="20"/>
  <c r="A199" i="20" s="1"/>
  <c r="F199" i="20"/>
  <c r="S198" i="20"/>
  <c r="R198" i="20"/>
  <c r="N198" i="20"/>
  <c r="G198" i="20"/>
  <c r="A198" i="20" s="1"/>
  <c r="F198" i="20"/>
  <c r="R197" i="20"/>
  <c r="N197" i="20"/>
  <c r="G197" i="20"/>
  <c r="F197" i="20"/>
  <c r="O196" i="20"/>
  <c r="M196" i="20"/>
  <c r="L196" i="20"/>
  <c r="K196" i="20"/>
  <c r="J196" i="20"/>
  <c r="I196" i="20"/>
  <c r="I349" i="20" s="1"/>
  <c r="H196" i="20"/>
  <c r="H349" i="20" s="1"/>
  <c r="E196" i="20"/>
  <c r="D196" i="20"/>
  <c r="C196" i="20"/>
  <c r="C349" i="20" s="1"/>
  <c r="M194" i="20"/>
  <c r="L194" i="20"/>
  <c r="K194" i="20"/>
  <c r="P13" i="19" s="1"/>
  <c r="J194" i="20"/>
  <c r="M13" i="19" s="1"/>
  <c r="I194" i="20"/>
  <c r="I350" i="20" s="1"/>
  <c r="H194" i="20"/>
  <c r="E194" i="20"/>
  <c r="D194" i="20"/>
  <c r="C194" i="20"/>
  <c r="R193" i="20"/>
  <c r="N193" i="20"/>
  <c r="S193" i="20" s="1"/>
  <c r="G193" i="20"/>
  <c r="A193" i="20" s="1"/>
  <c r="F193" i="20"/>
  <c r="R192" i="20"/>
  <c r="N192" i="20"/>
  <c r="S192" i="20" s="1"/>
  <c r="G192" i="20"/>
  <c r="A192" i="20" s="1"/>
  <c r="F192" i="20"/>
  <c r="R191" i="20"/>
  <c r="N191" i="20"/>
  <c r="S191" i="20" s="1"/>
  <c r="G191" i="20"/>
  <c r="A191" i="20" s="1"/>
  <c r="F191" i="20"/>
  <c r="R190" i="20"/>
  <c r="N190" i="20"/>
  <c r="S190" i="20" s="1"/>
  <c r="G190" i="20"/>
  <c r="A190" i="20" s="1"/>
  <c r="F190" i="20"/>
  <c r="R189" i="20"/>
  <c r="N189" i="20"/>
  <c r="S189" i="20" s="1"/>
  <c r="G189" i="20"/>
  <c r="A189" i="20" s="1"/>
  <c r="F189" i="20"/>
  <c r="R188" i="20"/>
  <c r="N188" i="20"/>
  <c r="S188" i="20" s="1"/>
  <c r="G188" i="20"/>
  <c r="A188" i="20" s="1"/>
  <c r="F188" i="20"/>
  <c r="R187" i="20"/>
  <c r="N187" i="20"/>
  <c r="S187" i="20" s="1"/>
  <c r="G187" i="20"/>
  <c r="A187" i="20" s="1"/>
  <c r="F187" i="20"/>
  <c r="R186" i="20"/>
  <c r="N186" i="20"/>
  <c r="S186" i="20" s="1"/>
  <c r="G186" i="20"/>
  <c r="A186" i="20" s="1"/>
  <c r="F186" i="20"/>
  <c r="R185" i="20"/>
  <c r="N185" i="20"/>
  <c r="S185" i="20" s="1"/>
  <c r="G185" i="20"/>
  <c r="A185" i="20" s="1"/>
  <c r="F185" i="20"/>
  <c r="R184" i="20"/>
  <c r="N184" i="20"/>
  <c r="S184" i="20" s="1"/>
  <c r="G184" i="20"/>
  <c r="A184" i="20" s="1"/>
  <c r="F184" i="20"/>
  <c r="R183" i="20"/>
  <c r="N183" i="20"/>
  <c r="S183" i="20" s="1"/>
  <c r="G183" i="20"/>
  <c r="A183" i="20" s="1"/>
  <c r="F183" i="20"/>
  <c r="R182" i="20"/>
  <c r="N182" i="20"/>
  <c r="S182" i="20" s="1"/>
  <c r="G182" i="20"/>
  <c r="A182" i="20" s="1"/>
  <c r="F182" i="20"/>
  <c r="R181" i="20"/>
  <c r="N181" i="20"/>
  <c r="S181" i="20" s="1"/>
  <c r="G181" i="20"/>
  <c r="A181" i="20" s="1"/>
  <c r="F181" i="20"/>
  <c r="R180" i="20"/>
  <c r="N180" i="20"/>
  <c r="S180" i="20" s="1"/>
  <c r="G180" i="20"/>
  <c r="A180" i="20" s="1"/>
  <c r="F180" i="20"/>
  <c r="R179" i="20"/>
  <c r="N179" i="20"/>
  <c r="S179" i="20" s="1"/>
  <c r="G179" i="20"/>
  <c r="A179" i="20" s="1"/>
  <c r="F179" i="20"/>
  <c r="R178" i="20"/>
  <c r="N178" i="20"/>
  <c r="S178" i="20" s="1"/>
  <c r="G178" i="20"/>
  <c r="A178" i="20" s="1"/>
  <c r="F178" i="20"/>
  <c r="R177" i="20"/>
  <c r="N177" i="20"/>
  <c r="S177" i="20" s="1"/>
  <c r="G177" i="20"/>
  <c r="A177" i="20" s="1"/>
  <c r="F177" i="20"/>
  <c r="R176" i="20"/>
  <c r="N176" i="20"/>
  <c r="S176" i="20" s="1"/>
  <c r="G176" i="20"/>
  <c r="A176" i="20" s="1"/>
  <c r="F176" i="20"/>
  <c r="R175" i="20"/>
  <c r="N175" i="20"/>
  <c r="S175" i="20" s="1"/>
  <c r="G175" i="20"/>
  <c r="A175" i="20" s="1"/>
  <c r="F175" i="20"/>
  <c r="R174" i="20"/>
  <c r="N174" i="20"/>
  <c r="S174" i="20" s="1"/>
  <c r="G174" i="20"/>
  <c r="A174" i="20" s="1"/>
  <c r="F174" i="20"/>
  <c r="R173" i="20"/>
  <c r="N173" i="20"/>
  <c r="S173" i="20" s="1"/>
  <c r="G173" i="20"/>
  <c r="A173" i="20" s="1"/>
  <c r="F173" i="20"/>
  <c r="R172" i="20"/>
  <c r="N172" i="20"/>
  <c r="S172" i="20" s="1"/>
  <c r="G172" i="20"/>
  <c r="A172" i="20" s="1"/>
  <c r="F172" i="20"/>
  <c r="R171" i="20"/>
  <c r="N171" i="20"/>
  <c r="S171" i="20" s="1"/>
  <c r="G171" i="20"/>
  <c r="A171" i="20" s="1"/>
  <c r="F171" i="20"/>
  <c r="R170" i="20"/>
  <c r="N170" i="20"/>
  <c r="S170" i="20" s="1"/>
  <c r="G170" i="20"/>
  <c r="A170" i="20" s="1"/>
  <c r="F170" i="20"/>
  <c r="R169" i="20"/>
  <c r="N169" i="20"/>
  <c r="S169" i="20" s="1"/>
  <c r="G169" i="20"/>
  <c r="A169" i="20" s="1"/>
  <c r="F169" i="20"/>
  <c r="R168" i="20"/>
  <c r="N168" i="20"/>
  <c r="S168" i="20" s="1"/>
  <c r="G168" i="20"/>
  <c r="A168" i="20" s="1"/>
  <c r="F168" i="20"/>
  <c r="R167" i="20"/>
  <c r="N167" i="20"/>
  <c r="S167" i="20" s="1"/>
  <c r="G167" i="20"/>
  <c r="A167" i="20" s="1"/>
  <c r="F167" i="20"/>
  <c r="R166" i="20"/>
  <c r="N166" i="20"/>
  <c r="S166" i="20" s="1"/>
  <c r="G166" i="20"/>
  <c r="A166" i="20" s="1"/>
  <c r="F166" i="20"/>
  <c r="R165" i="20"/>
  <c r="N165" i="20"/>
  <c r="S165" i="20" s="1"/>
  <c r="G165" i="20"/>
  <c r="A165" i="20" s="1"/>
  <c r="F165" i="20"/>
  <c r="R164" i="20"/>
  <c r="N164" i="20"/>
  <c r="S164" i="20" s="1"/>
  <c r="G164" i="20"/>
  <c r="A164" i="20" s="1"/>
  <c r="F164" i="20"/>
  <c r="R163" i="20"/>
  <c r="N163" i="20"/>
  <c r="S163" i="20" s="1"/>
  <c r="G163" i="20"/>
  <c r="A163" i="20" s="1"/>
  <c r="F163" i="20"/>
  <c r="R162" i="20"/>
  <c r="N162" i="20"/>
  <c r="S162" i="20" s="1"/>
  <c r="G162" i="20"/>
  <c r="A162" i="20" s="1"/>
  <c r="F162" i="20"/>
  <c r="R161" i="20"/>
  <c r="N161" i="20"/>
  <c r="S161" i="20" s="1"/>
  <c r="G161" i="20"/>
  <c r="A161" i="20" s="1"/>
  <c r="F161" i="20"/>
  <c r="R160" i="20"/>
  <c r="N160" i="20"/>
  <c r="S160" i="20" s="1"/>
  <c r="G160" i="20"/>
  <c r="A160" i="20" s="1"/>
  <c r="F160" i="20"/>
  <c r="R159" i="20"/>
  <c r="N159" i="20"/>
  <c r="S159" i="20" s="1"/>
  <c r="G159" i="20"/>
  <c r="A159" i="20" s="1"/>
  <c r="F159" i="20"/>
  <c r="R158" i="20"/>
  <c r="N158" i="20"/>
  <c r="S158" i="20" s="1"/>
  <c r="G158" i="20"/>
  <c r="A158" i="20" s="1"/>
  <c r="F158" i="20"/>
  <c r="R157" i="20"/>
  <c r="N157" i="20"/>
  <c r="S157" i="20" s="1"/>
  <c r="G157" i="20"/>
  <c r="A157" i="20" s="1"/>
  <c r="F157" i="20"/>
  <c r="R156" i="20"/>
  <c r="N156" i="20"/>
  <c r="S156" i="20" s="1"/>
  <c r="G156" i="20"/>
  <c r="A156" i="20" s="1"/>
  <c r="F156" i="20"/>
  <c r="R155" i="20"/>
  <c r="N155" i="20"/>
  <c r="S155" i="20" s="1"/>
  <c r="G155" i="20"/>
  <c r="A155" i="20" s="1"/>
  <c r="F155" i="20"/>
  <c r="R154" i="20"/>
  <c r="N154" i="20"/>
  <c r="S154" i="20" s="1"/>
  <c r="G154" i="20"/>
  <c r="A154" i="20" s="1"/>
  <c r="F154" i="20"/>
  <c r="R153" i="20"/>
  <c r="N153" i="20"/>
  <c r="S153" i="20" s="1"/>
  <c r="G153" i="20"/>
  <c r="A153" i="20" s="1"/>
  <c r="F153" i="20"/>
  <c r="R152" i="20"/>
  <c r="N152" i="20"/>
  <c r="S152" i="20" s="1"/>
  <c r="G152" i="20"/>
  <c r="A152" i="20" s="1"/>
  <c r="F152" i="20"/>
  <c r="R151" i="20"/>
  <c r="N151" i="20"/>
  <c r="S151" i="20" s="1"/>
  <c r="G151" i="20"/>
  <c r="A151" i="20" s="1"/>
  <c r="F151" i="20"/>
  <c r="R150" i="20"/>
  <c r="N150" i="20"/>
  <c r="S150" i="20" s="1"/>
  <c r="G150" i="20"/>
  <c r="A150" i="20" s="1"/>
  <c r="F150" i="20"/>
  <c r="R149" i="20"/>
  <c r="N149" i="20"/>
  <c r="S149" i="20" s="1"/>
  <c r="G149" i="20"/>
  <c r="A149" i="20" s="1"/>
  <c r="F149" i="20"/>
  <c r="R148" i="20"/>
  <c r="N148" i="20"/>
  <c r="S148" i="20" s="1"/>
  <c r="G148" i="20"/>
  <c r="A148" i="20" s="1"/>
  <c r="F148" i="20"/>
  <c r="R147" i="20"/>
  <c r="N147" i="20"/>
  <c r="S147" i="20" s="1"/>
  <c r="G147" i="20"/>
  <c r="A147" i="20" s="1"/>
  <c r="F147" i="20"/>
  <c r="R146" i="20"/>
  <c r="N146" i="20"/>
  <c r="S146" i="20" s="1"/>
  <c r="G146" i="20"/>
  <c r="A146" i="20" s="1"/>
  <c r="F146" i="20"/>
  <c r="R145" i="20"/>
  <c r="N145" i="20"/>
  <c r="S145" i="20" s="1"/>
  <c r="G145" i="20"/>
  <c r="A145" i="20" s="1"/>
  <c r="F145" i="20"/>
  <c r="R144" i="20"/>
  <c r="N144" i="20"/>
  <c r="S144" i="20" s="1"/>
  <c r="G144" i="20"/>
  <c r="A144" i="20" s="1"/>
  <c r="F144" i="20"/>
  <c r="R143" i="20"/>
  <c r="N143" i="20"/>
  <c r="S143" i="20" s="1"/>
  <c r="G143" i="20"/>
  <c r="A143" i="20" s="1"/>
  <c r="F143" i="20"/>
  <c r="R142" i="20"/>
  <c r="N142" i="20"/>
  <c r="S142" i="20" s="1"/>
  <c r="G142" i="20"/>
  <c r="A142" i="20" s="1"/>
  <c r="F142" i="20"/>
  <c r="R141" i="20"/>
  <c r="N141" i="20"/>
  <c r="S141" i="20" s="1"/>
  <c r="G141" i="20"/>
  <c r="A141" i="20" s="1"/>
  <c r="F141" i="20"/>
  <c r="R140" i="20"/>
  <c r="N140" i="20"/>
  <c r="S140" i="20" s="1"/>
  <c r="G140" i="20"/>
  <c r="A140" i="20" s="1"/>
  <c r="F140" i="20"/>
  <c r="R139" i="20"/>
  <c r="N139" i="20"/>
  <c r="S139" i="20" s="1"/>
  <c r="G139" i="20"/>
  <c r="A139" i="20" s="1"/>
  <c r="F139" i="20"/>
  <c r="R138" i="20"/>
  <c r="N138" i="20"/>
  <c r="S138" i="20" s="1"/>
  <c r="G138" i="20"/>
  <c r="A138" i="20" s="1"/>
  <c r="F138" i="20"/>
  <c r="R137" i="20"/>
  <c r="N137" i="20"/>
  <c r="S137" i="20" s="1"/>
  <c r="G137" i="20"/>
  <c r="A137" i="20" s="1"/>
  <c r="F137" i="20"/>
  <c r="R136" i="20"/>
  <c r="N136" i="20"/>
  <c r="S136" i="20" s="1"/>
  <c r="G136" i="20"/>
  <c r="A136" i="20" s="1"/>
  <c r="F136" i="20"/>
  <c r="R135" i="20"/>
  <c r="N135" i="20"/>
  <c r="S135" i="20" s="1"/>
  <c r="G135" i="20"/>
  <c r="A135" i="20" s="1"/>
  <c r="F135" i="20"/>
  <c r="R134" i="20"/>
  <c r="N134" i="20"/>
  <c r="S134" i="20" s="1"/>
  <c r="G134" i="20"/>
  <c r="A134" i="20" s="1"/>
  <c r="F134" i="20"/>
  <c r="N133" i="20"/>
  <c r="S133" i="20" s="1"/>
  <c r="G133" i="20"/>
  <c r="F133" i="20"/>
  <c r="A133" i="20"/>
  <c r="N132" i="20"/>
  <c r="S132" i="20" s="1"/>
  <c r="G132" i="20"/>
  <c r="F132" i="20"/>
  <c r="A132" i="20"/>
  <c r="N131" i="20"/>
  <c r="S131" i="20" s="1"/>
  <c r="G131" i="20"/>
  <c r="F131" i="20"/>
  <c r="A131" i="20"/>
  <c r="N130" i="20"/>
  <c r="S130" i="20" s="1"/>
  <c r="G130" i="20"/>
  <c r="F130" i="20"/>
  <c r="A130" i="20"/>
  <c r="N129" i="20"/>
  <c r="S129" i="20" s="1"/>
  <c r="G129" i="20"/>
  <c r="F129" i="20"/>
  <c r="A129" i="20"/>
  <c r="N128" i="20"/>
  <c r="S128" i="20" s="1"/>
  <c r="G128" i="20"/>
  <c r="F128" i="20"/>
  <c r="A128" i="20"/>
  <c r="N127" i="20"/>
  <c r="S127" i="20" s="1"/>
  <c r="G127" i="20"/>
  <c r="F127" i="20"/>
  <c r="A127" i="20"/>
  <c r="N126" i="20"/>
  <c r="S126" i="20" s="1"/>
  <c r="G126" i="20"/>
  <c r="F126" i="20"/>
  <c r="A126" i="20"/>
  <c r="N125" i="20"/>
  <c r="S125" i="20" s="1"/>
  <c r="G125" i="20"/>
  <c r="F125" i="20"/>
  <c r="A125" i="20"/>
  <c r="N124" i="20"/>
  <c r="S124" i="20" s="1"/>
  <c r="G124" i="20"/>
  <c r="F124" i="20"/>
  <c r="A124" i="20"/>
  <c r="N123" i="20"/>
  <c r="S123" i="20" s="1"/>
  <c r="G123" i="20"/>
  <c r="F123" i="20"/>
  <c r="A123" i="20"/>
  <c r="N122" i="20"/>
  <c r="S122" i="20" s="1"/>
  <c r="G122" i="20"/>
  <c r="F122" i="20"/>
  <c r="A122" i="20"/>
  <c r="N121" i="20"/>
  <c r="S121" i="20" s="1"/>
  <c r="G121" i="20"/>
  <c r="F121" i="20"/>
  <c r="A121" i="20"/>
  <c r="N120" i="20"/>
  <c r="S120" i="20" s="1"/>
  <c r="G120" i="20"/>
  <c r="F120" i="20"/>
  <c r="A120" i="20"/>
  <c r="N119" i="20"/>
  <c r="S119" i="20" s="1"/>
  <c r="G119" i="20"/>
  <c r="F119" i="20"/>
  <c r="A119" i="20"/>
  <c r="N118" i="20"/>
  <c r="S118" i="20" s="1"/>
  <c r="G118" i="20"/>
  <c r="F118" i="20"/>
  <c r="A118" i="20"/>
  <c r="N117" i="20"/>
  <c r="S117" i="20" s="1"/>
  <c r="G117" i="20"/>
  <c r="F117" i="20"/>
  <c r="A117" i="20"/>
  <c r="N116" i="20"/>
  <c r="S116" i="20" s="1"/>
  <c r="G116" i="20"/>
  <c r="F116" i="20"/>
  <c r="A116" i="20"/>
  <c r="N115" i="20"/>
  <c r="S115" i="20" s="1"/>
  <c r="G115" i="20"/>
  <c r="F115" i="20"/>
  <c r="A115" i="20"/>
  <c r="N114" i="20"/>
  <c r="S114" i="20" s="1"/>
  <c r="G114" i="20"/>
  <c r="F114" i="20"/>
  <c r="A114" i="20"/>
  <c r="N113" i="20"/>
  <c r="S113" i="20" s="1"/>
  <c r="G113" i="20"/>
  <c r="F113" i="20"/>
  <c r="A113" i="20"/>
  <c r="N112" i="20"/>
  <c r="S112" i="20" s="1"/>
  <c r="G112" i="20"/>
  <c r="F112" i="20"/>
  <c r="A112" i="20"/>
  <c r="N111" i="20"/>
  <c r="S111" i="20" s="1"/>
  <c r="G111" i="20"/>
  <c r="F111" i="20"/>
  <c r="A111" i="20"/>
  <c r="N110" i="20"/>
  <c r="S110" i="20" s="1"/>
  <c r="G110" i="20"/>
  <c r="F110" i="20"/>
  <c r="A110" i="20"/>
  <c r="N109" i="20"/>
  <c r="S109" i="20" s="1"/>
  <c r="G109" i="20"/>
  <c r="F109" i="20"/>
  <c r="A109" i="20"/>
  <c r="N108" i="20"/>
  <c r="S108" i="20" s="1"/>
  <c r="G108" i="20"/>
  <c r="F108" i="20"/>
  <c r="A108" i="20"/>
  <c r="N107" i="20"/>
  <c r="S107" i="20" s="1"/>
  <c r="G107" i="20"/>
  <c r="F107" i="20"/>
  <c r="A107" i="20"/>
  <c r="N106" i="20"/>
  <c r="S106" i="20" s="1"/>
  <c r="G106" i="20"/>
  <c r="F106" i="20"/>
  <c r="A106" i="20"/>
  <c r="N105" i="20"/>
  <c r="S105" i="20" s="1"/>
  <c r="G105" i="20"/>
  <c r="F105" i="20"/>
  <c r="A105" i="20"/>
  <c r="N104" i="20"/>
  <c r="S104" i="20" s="1"/>
  <c r="G104" i="20"/>
  <c r="F104" i="20"/>
  <c r="A104" i="20"/>
  <c r="N103" i="20"/>
  <c r="S103" i="20" s="1"/>
  <c r="G103" i="20"/>
  <c r="F103" i="20"/>
  <c r="A103" i="20"/>
  <c r="N102" i="20"/>
  <c r="S102" i="20" s="1"/>
  <c r="G102" i="20"/>
  <c r="F102" i="20"/>
  <c r="A102" i="20"/>
  <c r="N101" i="20"/>
  <c r="S101" i="20" s="1"/>
  <c r="G101" i="20"/>
  <c r="F101" i="20"/>
  <c r="A101" i="20"/>
  <c r="N100" i="20"/>
  <c r="S100" i="20" s="1"/>
  <c r="G100" i="20"/>
  <c r="F100" i="20"/>
  <c r="A100" i="20"/>
  <c r="N99" i="20"/>
  <c r="S99" i="20" s="1"/>
  <c r="G99" i="20"/>
  <c r="F99" i="20"/>
  <c r="A99" i="20"/>
  <c r="N98" i="20"/>
  <c r="G98" i="20"/>
  <c r="F98" i="20"/>
  <c r="A98" i="20"/>
  <c r="N97" i="20"/>
  <c r="S97" i="20" s="1"/>
  <c r="G97" i="20"/>
  <c r="F97" i="20"/>
  <c r="A97" i="20"/>
  <c r="N96" i="20"/>
  <c r="S96" i="20" s="1"/>
  <c r="G96" i="20"/>
  <c r="F96" i="20"/>
  <c r="A96" i="20"/>
  <c r="N95" i="20"/>
  <c r="S95" i="20" s="1"/>
  <c r="G95" i="20"/>
  <c r="F95" i="20"/>
  <c r="A95" i="20"/>
  <c r="N94" i="20"/>
  <c r="S94" i="20" s="1"/>
  <c r="G94" i="20"/>
  <c r="F94" i="20"/>
  <c r="A94" i="20"/>
  <c r="N93" i="20"/>
  <c r="G93" i="20"/>
  <c r="A93" i="20" s="1"/>
  <c r="F93" i="20"/>
  <c r="N92" i="20"/>
  <c r="G92" i="20"/>
  <c r="A92" i="20" s="1"/>
  <c r="F92" i="20"/>
  <c r="N91" i="20"/>
  <c r="G91" i="20"/>
  <c r="A91" i="20" s="1"/>
  <c r="F91" i="20"/>
  <c r="N90" i="20"/>
  <c r="G90" i="20"/>
  <c r="A90" i="20" s="1"/>
  <c r="F90" i="20"/>
  <c r="N89" i="20"/>
  <c r="G89" i="20"/>
  <c r="A89" i="20" s="1"/>
  <c r="F89" i="20"/>
  <c r="N88" i="20"/>
  <c r="G88" i="20"/>
  <c r="A88" i="20" s="1"/>
  <c r="F88" i="20"/>
  <c r="N87" i="20"/>
  <c r="G87" i="20"/>
  <c r="A87" i="20" s="1"/>
  <c r="F87" i="20"/>
  <c r="N86" i="20"/>
  <c r="G86" i="20"/>
  <c r="A86" i="20" s="1"/>
  <c r="F86" i="20"/>
  <c r="N85" i="20"/>
  <c r="G85" i="20"/>
  <c r="A85" i="20" s="1"/>
  <c r="F85" i="20"/>
  <c r="N84" i="20"/>
  <c r="G84" i="20"/>
  <c r="A84" i="20" s="1"/>
  <c r="F84" i="20"/>
  <c r="N83" i="20"/>
  <c r="G83" i="20"/>
  <c r="A83" i="20" s="1"/>
  <c r="F83" i="20"/>
  <c r="N82" i="20"/>
  <c r="G82" i="20"/>
  <c r="A82" i="20" s="1"/>
  <c r="F82" i="20"/>
  <c r="N81" i="20"/>
  <c r="G81" i="20"/>
  <c r="A81" i="20" s="1"/>
  <c r="F81" i="20"/>
  <c r="N80" i="20"/>
  <c r="G80" i="20"/>
  <c r="A80" i="20" s="1"/>
  <c r="F80" i="20"/>
  <c r="N79" i="20"/>
  <c r="G79" i="20"/>
  <c r="A79" i="20" s="1"/>
  <c r="F79" i="20"/>
  <c r="N78" i="20"/>
  <c r="G78" i="20"/>
  <c r="A78" i="20" s="1"/>
  <c r="F78" i="20"/>
  <c r="N77" i="20"/>
  <c r="G77" i="20"/>
  <c r="A77" i="20" s="1"/>
  <c r="F77" i="20"/>
  <c r="N76" i="20"/>
  <c r="G76" i="20"/>
  <c r="A76" i="20" s="1"/>
  <c r="F76" i="20"/>
  <c r="N75" i="20"/>
  <c r="G75" i="20"/>
  <c r="A75" i="20" s="1"/>
  <c r="F75" i="20"/>
  <c r="N74" i="20"/>
  <c r="G74" i="20"/>
  <c r="A74" i="20" s="1"/>
  <c r="F74" i="20"/>
  <c r="N73" i="20"/>
  <c r="G73" i="20"/>
  <c r="A73" i="20" s="1"/>
  <c r="F73" i="20"/>
  <c r="N72" i="20"/>
  <c r="G72" i="20"/>
  <c r="A72" i="20" s="1"/>
  <c r="F72" i="20"/>
  <c r="N71" i="20"/>
  <c r="G71" i="20"/>
  <c r="A71" i="20" s="1"/>
  <c r="F71" i="20"/>
  <c r="N70" i="20"/>
  <c r="G70" i="20"/>
  <c r="A70" i="20" s="1"/>
  <c r="F70" i="20"/>
  <c r="N69" i="20"/>
  <c r="G69" i="20"/>
  <c r="A69" i="20" s="1"/>
  <c r="F69" i="20"/>
  <c r="N68" i="20"/>
  <c r="G68" i="20"/>
  <c r="A68" i="20" s="1"/>
  <c r="F68" i="20"/>
  <c r="N67" i="20"/>
  <c r="G67" i="20"/>
  <c r="A67" i="20" s="1"/>
  <c r="F67" i="20"/>
  <c r="N66" i="20"/>
  <c r="G66" i="20"/>
  <c r="A66" i="20" s="1"/>
  <c r="F66" i="20"/>
  <c r="N65" i="20"/>
  <c r="G65" i="20"/>
  <c r="A65" i="20" s="1"/>
  <c r="F65" i="20"/>
  <c r="N64" i="20"/>
  <c r="G64" i="20"/>
  <c r="A64" i="20" s="1"/>
  <c r="F64" i="20"/>
  <c r="N63" i="20"/>
  <c r="G63" i="20"/>
  <c r="A63" i="20" s="1"/>
  <c r="F63" i="20"/>
  <c r="N62" i="20"/>
  <c r="G62" i="20"/>
  <c r="A62" i="20" s="1"/>
  <c r="F62" i="20"/>
  <c r="N61" i="20"/>
  <c r="G61" i="20"/>
  <c r="A61" i="20" s="1"/>
  <c r="F61" i="20"/>
  <c r="N60" i="20"/>
  <c r="G60" i="20"/>
  <c r="A60" i="20" s="1"/>
  <c r="F60" i="20"/>
  <c r="N59" i="20"/>
  <c r="G59" i="20"/>
  <c r="A59" i="20" s="1"/>
  <c r="F59" i="20"/>
  <c r="N58" i="20"/>
  <c r="G58" i="20"/>
  <c r="A58" i="20" s="1"/>
  <c r="F58" i="20"/>
  <c r="N57" i="20"/>
  <c r="G57" i="20"/>
  <c r="A57" i="20" s="1"/>
  <c r="F57" i="20"/>
  <c r="N56" i="20"/>
  <c r="G56" i="20"/>
  <c r="A56" i="20" s="1"/>
  <c r="F56" i="20"/>
  <c r="N55" i="20"/>
  <c r="G55" i="20"/>
  <c r="A55" i="20" s="1"/>
  <c r="F55" i="20"/>
  <c r="N54" i="20"/>
  <c r="S54" i="20" s="1"/>
  <c r="G54" i="20"/>
  <c r="F54" i="20"/>
  <c r="A54" i="20"/>
  <c r="N53" i="20"/>
  <c r="S53" i="20" s="1"/>
  <c r="G53" i="20"/>
  <c r="F53" i="20"/>
  <c r="A53" i="20"/>
  <c r="N52" i="20"/>
  <c r="S52" i="20" s="1"/>
  <c r="G52" i="20"/>
  <c r="F52" i="20"/>
  <c r="A52" i="20"/>
  <c r="N51" i="20"/>
  <c r="S51" i="20" s="1"/>
  <c r="G51" i="20"/>
  <c r="F51" i="20"/>
  <c r="A51" i="20"/>
  <c r="N50" i="20"/>
  <c r="S50" i="20" s="1"/>
  <c r="G50" i="20"/>
  <c r="F50" i="20"/>
  <c r="A50" i="20"/>
  <c r="N49" i="20"/>
  <c r="S49" i="20" s="1"/>
  <c r="G49" i="20"/>
  <c r="F49" i="20"/>
  <c r="A49" i="20"/>
  <c r="N48" i="20"/>
  <c r="S48" i="20" s="1"/>
  <c r="G48" i="20"/>
  <c r="F48" i="20"/>
  <c r="A48" i="20"/>
  <c r="N47" i="20"/>
  <c r="S47" i="20" s="1"/>
  <c r="G47" i="20"/>
  <c r="F47" i="20"/>
  <c r="A47" i="20"/>
  <c r="N46" i="20"/>
  <c r="S46" i="20" s="1"/>
  <c r="G46" i="20"/>
  <c r="F46" i="20"/>
  <c r="A46" i="20"/>
  <c r="N45" i="20"/>
  <c r="S45" i="20" s="1"/>
  <c r="G45" i="20"/>
  <c r="F45" i="20"/>
  <c r="A45" i="20"/>
  <c r="N44" i="20"/>
  <c r="S44" i="20" s="1"/>
  <c r="G44" i="20"/>
  <c r="F44" i="20"/>
  <c r="A44" i="20"/>
  <c r="N43" i="20"/>
  <c r="S43" i="20" s="1"/>
  <c r="G43" i="20"/>
  <c r="F43" i="20"/>
  <c r="A43" i="20"/>
  <c r="N42" i="20"/>
  <c r="S42" i="20" s="1"/>
  <c r="G42" i="20"/>
  <c r="F42" i="20"/>
  <c r="A42" i="20"/>
  <c r="N41" i="20"/>
  <c r="S41" i="20" s="1"/>
  <c r="G41" i="20"/>
  <c r="F41" i="20"/>
  <c r="A41" i="20"/>
  <c r="N40" i="20"/>
  <c r="S40" i="20" s="1"/>
  <c r="G40" i="20"/>
  <c r="F40" i="20"/>
  <c r="A40" i="20"/>
  <c r="N39" i="20"/>
  <c r="S39" i="20" s="1"/>
  <c r="G39" i="20"/>
  <c r="F39" i="20"/>
  <c r="A39" i="20"/>
  <c r="N38" i="20"/>
  <c r="S38" i="20" s="1"/>
  <c r="G38" i="20"/>
  <c r="F38" i="20"/>
  <c r="A38" i="20"/>
  <c r="N37" i="20"/>
  <c r="S37" i="20" s="1"/>
  <c r="G37" i="20"/>
  <c r="F37" i="20"/>
  <c r="A37" i="20"/>
  <c r="N36" i="20"/>
  <c r="S36" i="20" s="1"/>
  <c r="G36" i="20"/>
  <c r="F36" i="20"/>
  <c r="A36" i="20"/>
  <c r="N35" i="20"/>
  <c r="S35" i="20" s="1"/>
  <c r="G35" i="20"/>
  <c r="F35" i="20"/>
  <c r="A35" i="20"/>
  <c r="N34" i="20"/>
  <c r="S34" i="20" s="1"/>
  <c r="G34" i="20"/>
  <c r="F34" i="20"/>
  <c r="A34" i="20"/>
  <c r="N33" i="20"/>
  <c r="S33" i="20" s="1"/>
  <c r="G33" i="20"/>
  <c r="F33" i="20"/>
  <c r="A33" i="20"/>
  <c r="N32" i="20"/>
  <c r="S32" i="20" s="1"/>
  <c r="G32" i="20"/>
  <c r="F32" i="20"/>
  <c r="A32" i="20"/>
  <c r="N31" i="20"/>
  <c r="S31" i="20" s="1"/>
  <c r="G31" i="20"/>
  <c r="F31" i="20"/>
  <c r="A31" i="20"/>
  <c r="N30" i="20"/>
  <c r="S30" i="20" s="1"/>
  <c r="G30" i="20"/>
  <c r="F30" i="20"/>
  <c r="A30" i="20"/>
  <c r="N29" i="20"/>
  <c r="S29" i="20" s="1"/>
  <c r="G29" i="20"/>
  <c r="F29" i="20"/>
  <c r="A29" i="20"/>
  <c r="N28" i="20"/>
  <c r="S28" i="20" s="1"/>
  <c r="G28" i="20"/>
  <c r="F28" i="20"/>
  <c r="A28" i="20"/>
  <c r="N27" i="20"/>
  <c r="S27" i="20" s="1"/>
  <c r="G27" i="20"/>
  <c r="F27" i="20"/>
  <c r="A27" i="20"/>
  <c r="N26" i="20"/>
  <c r="S26" i="20" s="1"/>
  <c r="G26" i="20"/>
  <c r="F26" i="20"/>
  <c r="A26" i="20"/>
  <c r="N25" i="20"/>
  <c r="S25" i="20" s="1"/>
  <c r="G25" i="20"/>
  <c r="F25" i="20"/>
  <c r="A25" i="20"/>
  <c r="N24" i="20"/>
  <c r="S24" i="20" s="1"/>
  <c r="G24" i="20"/>
  <c r="F24" i="20"/>
  <c r="A24" i="20"/>
  <c r="N23" i="20"/>
  <c r="S23" i="20" s="1"/>
  <c r="G23" i="20"/>
  <c r="F23" i="20"/>
  <c r="A23" i="20"/>
  <c r="N22" i="20"/>
  <c r="S22" i="20" s="1"/>
  <c r="G22" i="20"/>
  <c r="F22" i="20"/>
  <c r="A22" i="20"/>
  <c r="N21" i="20"/>
  <c r="S21" i="20" s="1"/>
  <c r="G21" i="20"/>
  <c r="F21" i="20"/>
  <c r="A21" i="20"/>
  <c r="N20" i="20"/>
  <c r="S20" i="20" s="1"/>
  <c r="G20" i="20"/>
  <c r="F20" i="20"/>
  <c r="A20" i="20"/>
  <c r="N19" i="20"/>
  <c r="S19" i="20" s="1"/>
  <c r="G19" i="20"/>
  <c r="F19" i="20"/>
  <c r="A19" i="20"/>
  <c r="N18" i="20"/>
  <c r="S18" i="20" s="1"/>
  <c r="G18" i="20"/>
  <c r="F18" i="20"/>
  <c r="A18" i="20"/>
  <c r="N17" i="20"/>
  <c r="S17" i="20" s="1"/>
  <c r="G17" i="20"/>
  <c r="F17" i="20"/>
  <c r="A17" i="20"/>
  <c r="N16" i="20"/>
  <c r="S16" i="20" s="1"/>
  <c r="G16" i="20"/>
  <c r="F16" i="20"/>
  <c r="A16" i="20"/>
  <c r="N15" i="20"/>
  <c r="S15" i="20" s="1"/>
  <c r="G15" i="20"/>
  <c r="A15" i="20" s="1"/>
  <c r="F15" i="20"/>
  <c r="N14" i="20"/>
  <c r="R14" i="20" s="1"/>
  <c r="G14" i="20"/>
  <c r="F14" i="20"/>
  <c r="F194" i="20" s="1"/>
  <c r="E13" i="19" s="1"/>
  <c r="A14" i="20"/>
  <c r="AF9" i="20"/>
  <c r="AB9" i="20"/>
  <c r="X9" i="20"/>
  <c r="U7" i="20"/>
  <c r="U6" i="20"/>
  <c r="C5" i="20"/>
  <c r="C4" i="20"/>
  <c r="P131" i="20" s="1"/>
  <c r="AF1" i="20"/>
  <c r="AE1" i="20"/>
  <c r="AD1" i="20"/>
  <c r="AC1" i="20"/>
  <c r="AB1" i="20"/>
  <c r="AA1" i="20"/>
  <c r="Z1" i="20"/>
  <c r="Y1" i="20"/>
  <c r="X1" i="20"/>
  <c r="W1" i="20"/>
  <c r="V1" i="20"/>
  <c r="U1" i="20"/>
  <c r="O3" i="21" s="1"/>
  <c r="P3" i="21" s="1"/>
  <c r="Q3" i="21" s="1"/>
  <c r="W9" i="7"/>
  <c r="AA9" i="7"/>
  <c r="AE9" i="7"/>
  <c r="C350" i="20" l="1"/>
  <c r="D13" i="19"/>
  <c r="G194" i="20"/>
  <c r="D349" i="20"/>
  <c r="D350" i="20" s="1"/>
  <c r="J349" i="20"/>
  <c r="E349" i="20"/>
  <c r="E350" i="20" s="1"/>
  <c r="K349" i="20"/>
  <c r="K350" i="20" s="1"/>
  <c r="S56" i="20"/>
  <c r="R56" i="20"/>
  <c r="S58" i="20"/>
  <c r="R58" i="20"/>
  <c r="S60" i="20"/>
  <c r="R60" i="20"/>
  <c r="S62" i="20"/>
  <c r="R62" i="20"/>
  <c r="S64" i="20"/>
  <c r="R64" i="20"/>
  <c r="S66" i="20"/>
  <c r="R66" i="20"/>
  <c r="S68" i="20"/>
  <c r="R68" i="20"/>
  <c r="S70" i="20"/>
  <c r="R70" i="20"/>
  <c r="S72" i="20"/>
  <c r="R72" i="20"/>
  <c r="S74" i="20"/>
  <c r="R74" i="20"/>
  <c r="S76" i="20"/>
  <c r="R76" i="20"/>
  <c r="S78" i="20"/>
  <c r="R78" i="20"/>
  <c r="S80" i="20"/>
  <c r="R80" i="20"/>
  <c r="S82" i="20"/>
  <c r="R82" i="20"/>
  <c r="S84" i="20"/>
  <c r="R84" i="20"/>
  <c r="S86" i="20"/>
  <c r="R86" i="20"/>
  <c r="S88" i="20"/>
  <c r="R88" i="20"/>
  <c r="S90" i="20"/>
  <c r="R90" i="20"/>
  <c r="S92" i="20"/>
  <c r="R92" i="20"/>
  <c r="P101" i="20"/>
  <c r="Q101" i="20" s="1"/>
  <c r="P105" i="20"/>
  <c r="Q105" i="20" s="1"/>
  <c r="P109" i="20"/>
  <c r="Q109" i="20" s="1"/>
  <c r="P113" i="20"/>
  <c r="P117" i="20"/>
  <c r="Q117" i="20" s="1"/>
  <c r="P121" i="20"/>
  <c r="Q121" i="20" s="1"/>
  <c r="P125" i="20"/>
  <c r="Q125" i="20" s="1"/>
  <c r="P129" i="20"/>
  <c r="P133" i="20"/>
  <c r="Q133" i="20" s="1"/>
  <c r="P94" i="20"/>
  <c r="Q94" i="20" s="1"/>
  <c r="P96" i="20"/>
  <c r="Q96" i="20" s="1"/>
  <c r="P98" i="20"/>
  <c r="P102" i="20"/>
  <c r="Q102" i="20" s="1"/>
  <c r="P106" i="20"/>
  <c r="Q106" i="20" s="1"/>
  <c r="P110" i="20"/>
  <c r="Q110" i="20" s="1"/>
  <c r="P114" i="20"/>
  <c r="Q114" i="20" s="1"/>
  <c r="P118" i="20"/>
  <c r="Q118" i="20" s="1"/>
  <c r="P122" i="20"/>
  <c r="Q122" i="20" s="1"/>
  <c r="P126" i="20"/>
  <c r="Q126" i="20" s="1"/>
  <c r="P130" i="20"/>
  <c r="S55" i="20"/>
  <c r="R55" i="20"/>
  <c r="S57" i="20"/>
  <c r="R57" i="20"/>
  <c r="S59" i="20"/>
  <c r="R59" i="20"/>
  <c r="S61" i="20"/>
  <c r="R61" i="20"/>
  <c r="S63" i="20"/>
  <c r="R63" i="20"/>
  <c r="S65" i="20"/>
  <c r="R65" i="20"/>
  <c r="S67" i="20"/>
  <c r="R67" i="20"/>
  <c r="S69" i="20"/>
  <c r="R69" i="20"/>
  <c r="S71" i="20"/>
  <c r="R71" i="20"/>
  <c r="S73" i="20"/>
  <c r="R73" i="20"/>
  <c r="S75" i="20"/>
  <c r="R75" i="20"/>
  <c r="S77" i="20"/>
  <c r="R77" i="20"/>
  <c r="S79" i="20"/>
  <c r="R79" i="20"/>
  <c r="S81" i="20"/>
  <c r="R81" i="20"/>
  <c r="S83" i="20"/>
  <c r="R83" i="20"/>
  <c r="S85" i="20"/>
  <c r="R85" i="20"/>
  <c r="S87" i="20"/>
  <c r="R87" i="20"/>
  <c r="S89" i="20"/>
  <c r="R89" i="20"/>
  <c r="S91" i="20"/>
  <c r="R91" i="20"/>
  <c r="S93" i="20"/>
  <c r="R93" i="20"/>
  <c r="P99" i="20"/>
  <c r="Q99" i="20" s="1"/>
  <c r="P103" i="20"/>
  <c r="Q103" i="20" s="1"/>
  <c r="P107" i="20"/>
  <c r="Q107" i="20" s="1"/>
  <c r="P111" i="20"/>
  <c r="P115" i="20"/>
  <c r="Q115" i="20" s="1"/>
  <c r="P119" i="20"/>
  <c r="Q119" i="20" s="1"/>
  <c r="P123" i="20"/>
  <c r="Q123" i="20" s="1"/>
  <c r="P127" i="20"/>
  <c r="P340" i="20"/>
  <c r="Q340" i="20" s="1"/>
  <c r="P339" i="20"/>
  <c r="Q339" i="20" s="1"/>
  <c r="P338" i="20"/>
  <c r="Q338" i="20" s="1"/>
  <c r="P337" i="20"/>
  <c r="P336" i="20"/>
  <c r="Q336" i="20" s="1"/>
  <c r="P334" i="20"/>
  <c r="Q334" i="20" s="1"/>
  <c r="P333" i="20"/>
  <c r="Q333" i="20" s="1"/>
  <c r="P346" i="20"/>
  <c r="Q346" i="20" s="1"/>
  <c r="P344" i="20"/>
  <c r="Q344" i="20" s="1"/>
  <c r="P342" i="20"/>
  <c r="Q342" i="20" s="1"/>
  <c r="P345" i="20"/>
  <c r="Q345" i="20" s="1"/>
  <c r="P343" i="20"/>
  <c r="P332" i="20"/>
  <c r="Q332" i="20" s="1"/>
  <c r="P331" i="20"/>
  <c r="Q331" i="20" s="1"/>
  <c r="P330" i="20"/>
  <c r="Q330" i="20" s="1"/>
  <c r="P329" i="20"/>
  <c r="Q329" i="20" s="1"/>
  <c r="P328" i="20"/>
  <c r="Q328" i="20" s="1"/>
  <c r="P327" i="20"/>
  <c r="Q327" i="20" s="1"/>
  <c r="P326" i="20"/>
  <c r="Q326" i="20" s="1"/>
  <c r="P325" i="20"/>
  <c r="Q325" i="20" s="1"/>
  <c r="P324" i="20"/>
  <c r="Q324" i="20" s="1"/>
  <c r="P323" i="20"/>
  <c r="Q323" i="20" s="1"/>
  <c r="P322" i="20"/>
  <c r="Q322" i="20" s="1"/>
  <c r="P321" i="20"/>
  <c r="Q321" i="20" s="1"/>
  <c r="P320" i="20"/>
  <c r="Q320" i="20" s="1"/>
  <c r="P319" i="20"/>
  <c r="Q319" i="20" s="1"/>
  <c r="P318" i="20"/>
  <c r="Q318" i="20" s="1"/>
  <c r="P317" i="20"/>
  <c r="Q317" i="20" s="1"/>
  <c r="P316" i="20"/>
  <c r="Q316" i="20" s="1"/>
  <c r="P315" i="20"/>
  <c r="Q315" i="20" s="1"/>
  <c r="P314" i="20"/>
  <c r="Q314" i="20" s="1"/>
  <c r="P313" i="20"/>
  <c r="Q313" i="20" s="1"/>
  <c r="P312" i="20"/>
  <c r="Q312" i="20" s="1"/>
  <c r="P311" i="20"/>
  <c r="Q311" i="20" s="1"/>
  <c r="P310" i="20"/>
  <c r="Q310" i="20" s="1"/>
  <c r="P309" i="20"/>
  <c r="Q309" i="20" s="1"/>
  <c r="P308" i="20"/>
  <c r="Q308" i="20" s="1"/>
  <c r="P307" i="20"/>
  <c r="Q307" i="20" s="1"/>
  <c r="P306" i="20"/>
  <c r="Q306" i="20" s="1"/>
  <c r="P305" i="20"/>
  <c r="Q305" i="20" s="1"/>
  <c r="P304" i="20"/>
  <c r="Q304" i="20" s="1"/>
  <c r="P296" i="20"/>
  <c r="Q296" i="20" s="1"/>
  <c r="P295" i="20"/>
  <c r="Q295" i="20" s="1"/>
  <c r="P294" i="20"/>
  <c r="Q294" i="20" s="1"/>
  <c r="P303" i="20"/>
  <c r="Q303" i="20" s="1"/>
  <c r="P302" i="20"/>
  <c r="Q302" i="20" s="1"/>
  <c r="P301" i="20"/>
  <c r="Q301" i="20" s="1"/>
  <c r="P300" i="20"/>
  <c r="P299" i="20"/>
  <c r="Q299" i="20" s="1"/>
  <c r="P298" i="20"/>
  <c r="Q298" i="20" s="1"/>
  <c r="P293" i="20"/>
  <c r="Q293" i="20" s="1"/>
  <c r="P292" i="20"/>
  <c r="Q292" i="20" s="1"/>
  <c r="P290" i="20"/>
  <c r="Q290" i="20" s="1"/>
  <c r="P288" i="20"/>
  <c r="Q288" i="20" s="1"/>
  <c r="P286" i="20"/>
  <c r="Q286" i="20" s="1"/>
  <c r="P284" i="20"/>
  <c r="Q284" i="20" s="1"/>
  <c r="P282" i="20"/>
  <c r="Q282" i="20" s="1"/>
  <c r="P280" i="20"/>
  <c r="Q280" i="20" s="1"/>
  <c r="P276" i="20"/>
  <c r="Q276" i="20" s="1"/>
  <c r="P272" i="20"/>
  <c r="Q272" i="20" s="1"/>
  <c r="P268" i="20"/>
  <c r="Q268" i="20" s="1"/>
  <c r="P257" i="20"/>
  <c r="Q257" i="20" s="1"/>
  <c r="P256" i="20"/>
  <c r="Q256" i="20" s="1"/>
  <c r="P255" i="20"/>
  <c r="Q255" i="20" s="1"/>
  <c r="P254" i="20"/>
  <c r="Q254" i="20" s="1"/>
  <c r="P253" i="20"/>
  <c r="Q253" i="20" s="1"/>
  <c r="P252" i="20"/>
  <c r="Q252" i="20" s="1"/>
  <c r="P251" i="20"/>
  <c r="Q251" i="20" s="1"/>
  <c r="P250" i="20"/>
  <c r="Q250" i="20" s="1"/>
  <c r="P249" i="20"/>
  <c r="Q249" i="20" s="1"/>
  <c r="P248" i="20"/>
  <c r="Q248" i="20" s="1"/>
  <c r="P247" i="20"/>
  <c r="Q247" i="20" s="1"/>
  <c r="P246" i="20"/>
  <c r="Q246" i="20" s="1"/>
  <c r="P245" i="20"/>
  <c r="Q245" i="20" s="1"/>
  <c r="P244" i="20"/>
  <c r="Q244" i="20" s="1"/>
  <c r="P277" i="20"/>
  <c r="Q277" i="20" s="1"/>
  <c r="P273" i="20"/>
  <c r="Q273" i="20" s="1"/>
  <c r="P269" i="20"/>
  <c r="Q269" i="20" s="1"/>
  <c r="P265" i="20"/>
  <c r="Q265" i="20" s="1"/>
  <c r="P264" i="20"/>
  <c r="Q264" i="20" s="1"/>
  <c r="P262" i="20"/>
  <c r="Q262" i="20" s="1"/>
  <c r="P260" i="20"/>
  <c r="Q260" i="20" s="1"/>
  <c r="P258" i="20"/>
  <c r="Q258" i="20" s="1"/>
  <c r="P291" i="20"/>
  <c r="Q291" i="20" s="1"/>
  <c r="P289" i="20"/>
  <c r="Q289" i="20" s="1"/>
  <c r="P287" i="20"/>
  <c r="Q287" i="20" s="1"/>
  <c r="P285" i="20"/>
  <c r="Q285" i="20" s="1"/>
  <c r="P283" i="20"/>
  <c r="Q283" i="20" s="1"/>
  <c r="P281" i="20"/>
  <c r="Q281" i="20" s="1"/>
  <c r="P278" i="20"/>
  <c r="Q278" i="20" s="1"/>
  <c r="P274" i="20"/>
  <c r="Q274" i="20" s="1"/>
  <c r="P270" i="20"/>
  <c r="Q270" i="20" s="1"/>
  <c r="P266" i="20"/>
  <c r="Q266" i="20" s="1"/>
  <c r="P243" i="20"/>
  <c r="Q243" i="20" s="1"/>
  <c r="P242" i="20"/>
  <c r="Q242" i="20" s="1"/>
  <c r="P241" i="20"/>
  <c r="Q241" i="20" s="1"/>
  <c r="P240" i="20"/>
  <c r="Q240" i="20" s="1"/>
  <c r="P239" i="20"/>
  <c r="Q239" i="20" s="1"/>
  <c r="P238" i="20"/>
  <c r="Q238" i="20" s="1"/>
  <c r="P237" i="20"/>
  <c r="Q237" i="20" s="1"/>
  <c r="P236" i="20"/>
  <c r="Q236" i="20" s="1"/>
  <c r="P235" i="20"/>
  <c r="Q235" i="20" s="1"/>
  <c r="P234" i="20"/>
  <c r="Q234" i="20" s="1"/>
  <c r="P233" i="20"/>
  <c r="Q233" i="20" s="1"/>
  <c r="P232" i="20"/>
  <c r="Q232" i="20" s="1"/>
  <c r="P231" i="20"/>
  <c r="Q231" i="20" s="1"/>
  <c r="P230" i="20"/>
  <c r="Q230" i="20" s="1"/>
  <c r="P229" i="20"/>
  <c r="Q229" i="20" s="1"/>
  <c r="P228" i="20"/>
  <c r="Q228" i="20" s="1"/>
  <c r="P227" i="20"/>
  <c r="Q227" i="20" s="1"/>
  <c r="P226" i="20"/>
  <c r="Q226" i="20" s="1"/>
  <c r="P225" i="20"/>
  <c r="Q225" i="20" s="1"/>
  <c r="P224" i="20"/>
  <c r="Q224" i="20" s="1"/>
  <c r="P223" i="20"/>
  <c r="Q223" i="20" s="1"/>
  <c r="P222" i="20"/>
  <c r="Q222" i="20" s="1"/>
  <c r="P221" i="20"/>
  <c r="Q221" i="20" s="1"/>
  <c r="P220" i="20"/>
  <c r="Q220" i="20" s="1"/>
  <c r="P219" i="20"/>
  <c r="Q219" i="20" s="1"/>
  <c r="P218" i="20"/>
  <c r="Q218" i="20" s="1"/>
  <c r="P217" i="20"/>
  <c r="Q217" i="20" s="1"/>
  <c r="P216" i="20"/>
  <c r="Q216" i="20" s="1"/>
  <c r="P215" i="20"/>
  <c r="Q215" i="20" s="1"/>
  <c r="P214" i="20"/>
  <c r="Q214" i="20" s="1"/>
  <c r="P213" i="20"/>
  <c r="Q213" i="20" s="1"/>
  <c r="P212" i="20"/>
  <c r="Q212" i="20" s="1"/>
  <c r="P211" i="20"/>
  <c r="Q211" i="20" s="1"/>
  <c r="P210" i="20"/>
  <c r="Q210" i="20" s="1"/>
  <c r="P209" i="20"/>
  <c r="Q209" i="20" s="1"/>
  <c r="P208" i="20"/>
  <c r="Q208" i="20" s="1"/>
  <c r="P207" i="20"/>
  <c r="Q207" i="20" s="1"/>
  <c r="P206" i="20"/>
  <c r="Q206" i="20" s="1"/>
  <c r="P205" i="20"/>
  <c r="Q205" i="20" s="1"/>
  <c r="P204" i="20"/>
  <c r="Q204" i="20" s="1"/>
  <c r="P203" i="20"/>
  <c r="Q203" i="20" s="1"/>
  <c r="P202" i="20"/>
  <c r="Q202" i="20" s="1"/>
  <c r="P201" i="20"/>
  <c r="P200" i="20"/>
  <c r="Q200" i="20" s="1"/>
  <c r="P199" i="20"/>
  <c r="Q199" i="20" s="1"/>
  <c r="P198" i="20"/>
  <c r="Q198" i="20" s="1"/>
  <c r="P197" i="20"/>
  <c r="Q197" i="20" s="1"/>
  <c r="P275" i="20"/>
  <c r="Q275" i="20" s="1"/>
  <c r="P259" i="20"/>
  <c r="Q259" i="20" s="1"/>
  <c r="P279" i="20"/>
  <c r="Q279" i="20" s="1"/>
  <c r="P261" i="20"/>
  <c r="Q261" i="20" s="1"/>
  <c r="P267" i="20"/>
  <c r="Q267" i="20" s="1"/>
  <c r="P263" i="20"/>
  <c r="Q263" i="20" s="1"/>
  <c r="P271" i="20"/>
  <c r="Q271" i="20" s="1"/>
  <c r="P193" i="20"/>
  <c r="Q193" i="20" s="1"/>
  <c r="P192" i="20"/>
  <c r="Q192" i="20" s="1"/>
  <c r="P191" i="20"/>
  <c r="Q191" i="20" s="1"/>
  <c r="P190" i="20"/>
  <c r="Q190" i="20" s="1"/>
  <c r="P189" i="20"/>
  <c r="Q189" i="20" s="1"/>
  <c r="P188" i="20"/>
  <c r="Q188" i="20" s="1"/>
  <c r="P187" i="20"/>
  <c r="Q187" i="20" s="1"/>
  <c r="P186" i="20"/>
  <c r="Q186" i="20" s="1"/>
  <c r="P185" i="20"/>
  <c r="Q185" i="20" s="1"/>
  <c r="P184" i="20"/>
  <c r="Q184" i="20" s="1"/>
  <c r="P183" i="20"/>
  <c r="Q183" i="20" s="1"/>
  <c r="P182" i="20"/>
  <c r="Q182" i="20" s="1"/>
  <c r="P181" i="20"/>
  <c r="Q181" i="20" s="1"/>
  <c r="P180" i="20"/>
  <c r="Q180" i="20" s="1"/>
  <c r="P179" i="20"/>
  <c r="Q179" i="20" s="1"/>
  <c r="P178" i="20"/>
  <c r="Q178" i="20" s="1"/>
  <c r="P177" i="20"/>
  <c r="Q177" i="20" s="1"/>
  <c r="P176" i="20"/>
  <c r="Q176" i="20" s="1"/>
  <c r="P175" i="20"/>
  <c r="Q175" i="20" s="1"/>
  <c r="P174" i="20"/>
  <c r="Q174" i="20" s="1"/>
  <c r="P173" i="20"/>
  <c r="Q173" i="20" s="1"/>
  <c r="P172" i="20"/>
  <c r="Q172" i="20" s="1"/>
  <c r="P171" i="20"/>
  <c r="Q171" i="20" s="1"/>
  <c r="P170" i="20"/>
  <c r="Q170" i="20" s="1"/>
  <c r="P169" i="20"/>
  <c r="Q169" i="20" s="1"/>
  <c r="P168" i="20"/>
  <c r="Q168" i="20" s="1"/>
  <c r="P167" i="20"/>
  <c r="Q167" i="20" s="1"/>
  <c r="P166" i="20"/>
  <c r="Q166" i="20" s="1"/>
  <c r="P165" i="20"/>
  <c r="Q165" i="20" s="1"/>
  <c r="P164" i="20"/>
  <c r="Q164" i="20" s="1"/>
  <c r="P163" i="20"/>
  <c r="Q163" i="20" s="1"/>
  <c r="P162" i="20"/>
  <c r="Q162" i="20" s="1"/>
  <c r="P161" i="20"/>
  <c r="Q161" i="20" s="1"/>
  <c r="P160" i="20"/>
  <c r="Q160" i="20" s="1"/>
  <c r="P159" i="20"/>
  <c r="Q159" i="20" s="1"/>
  <c r="P158" i="20"/>
  <c r="Q158" i="20" s="1"/>
  <c r="P157" i="20"/>
  <c r="Q157" i="20" s="1"/>
  <c r="P156" i="20"/>
  <c r="Q156" i="20" s="1"/>
  <c r="P155" i="20"/>
  <c r="Q155" i="20" s="1"/>
  <c r="P154" i="20"/>
  <c r="Q154" i="20" s="1"/>
  <c r="P153" i="20"/>
  <c r="Q153" i="20" s="1"/>
  <c r="P152" i="20"/>
  <c r="Q152" i="20" s="1"/>
  <c r="P151" i="20"/>
  <c r="Q151" i="20" s="1"/>
  <c r="P150" i="20"/>
  <c r="Q150" i="20" s="1"/>
  <c r="P149" i="20"/>
  <c r="Q149" i="20" s="1"/>
  <c r="P148" i="20"/>
  <c r="Q148" i="20" s="1"/>
  <c r="P147" i="20"/>
  <c r="Q147" i="20" s="1"/>
  <c r="P146" i="20"/>
  <c r="Q146" i="20" s="1"/>
  <c r="P145" i="20"/>
  <c r="Q145" i="20" s="1"/>
  <c r="P144" i="20"/>
  <c r="Q144" i="20" s="1"/>
  <c r="P143" i="20"/>
  <c r="Q143" i="20" s="1"/>
  <c r="P142" i="20"/>
  <c r="Q142" i="20" s="1"/>
  <c r="P141" i="20"/>
  <c r="Q141" i="20" s="1"/>
  <c r="P140" i="20"/>
  <c r="Q140" i="20" s="1"/>
  <c r="P139" i="20"/>
  <c r="Q139" i="20" s="1"/>
  <c r="P138" i="20"/>
  <c r="Q138" i="20" s="1"/>
  <c r="P137" i="20"/>
  <c r="Q137" i="20" s="1"/>
  <c r="P136" i="20"/>
  <c r="Q136" i="20" s="1"/>
  <c r="P135" i="20"/>
  <c r="Q135" i="20" s="1"/>
  <c r="P134" i="20"/>
  <c r="Q134" i="20" s="1"/>
  <c r="P54" i="20"/>
  <c r="Q54" i="20" s="1"/>
  <c r="P53" i="20"/>
  <c r="Q53" i="20" s="1"/>
  <c r="P52" i="20"/>
  <c r="Q52" i="20" s="1"/>
  <c r="P51" i="20"/>
  <c r="Q51" i="20" s="1"/>
  <c r="P50" i="20"/>
  <c r="Q50" i="20" s="1"/>
  <c r="P49" i="20"/>
  <c r="Q49" i="20" s="1"/>
  <c r="P48" i="20"/>
  <c r="Q48" i="20" s="1"/>
  <c r="P47" i="20"/>
  <c r="Q47" i="20" s="1"/>
  <c r="P46" i="20"/>
  <c r="Q46" i="20" s="1"/>
  <c r="P45" i="20"/>
  <c r="Q45" i="20" s="1"/>
  <c r="P44" i="20"/>
  <c r="Q44" i="20" s="1"/>
  <c r="P43" i="20"/>
  <c r="Q43" i="20" s="1"/>
  <c r="P42" i="20"/>
  <c r="Q42" i="20" s="1"/>
  <c r="P41" i="20"/>
  <c r="Q41" i="20" s="1"/>
  <c r="P40" i="20"/>
  <c r="Q40" i="20" s="1"/>
  <c r="P39" i="20"/>
  <c r="Q39" i="20" s="1"/>
  <c r="P38" i="20"/>
  <c r="Q38" i="20" s="1"/>
  <c r="P37" i="20"/>
  <c r="Q37" i="20" s="1"/>
  <c r="P36" i="20"/>
  <c r="Q36" i="20" s="1"/>
  <c r="P35" i="20"/>
  <c r="Q35" i="20" s="1"/>
  <c r="P34" i="20"/>
  <c r="Q34" i="20" s="1"/>
  <c r="P33" i="20"/>
  <c r="Q33" i="20" s="1"/>
  <c r="P32" i="20"/>
  <c r="Q32" i="20" s="1"/>
  <c r="P31" i="20"/>
  <c r="Q31" i="20" s="1"/>
  <c r="P30" i="20"/>
  <c r="Q30" i="20" s="1"/>
  <c r="P29" i="20"/>
  <c r="Q29" i="20" s="1"/>
  <c r="P28" i="20"/>
  <c r="Q28" i="20" s="1"/>
  <c r="P27" i="20"/>
  <c r="Q27" i="20" s="1"/>
  <c r="P26" i="20"/>
  <c r="Q26" i="20" s="1"/>
  <c r="P25" i="20"/>
  <c r="Q25" i="20" s="1"/>
  <c r="P24" i="20"/>
  <c r="Q24" i="20" s="1"/>
  <c r="P23" i="20"/>
  <c r="Q23" i="20" s="1"/>
  <c r="P93" i="20"/>
  <c r="Q93" i="20" s="1"/>
  <c r="P92" i="20"/>
  <c r="Q92" i="20" s="1"/>
  <c r="P91" i="20"/>
  <c r="Q91" i="20" s="1"/>
  <c r="P90" i="20"/>
  <c r="Q90" i="20" s="1"/>
  <c r="P89" i="20"/>
  <c r="Q89" i="20" s="1"/>
  <c r="P88" i="20"/>
  <c r="Q88" i="20" s="1"/>
  <c r="P87" i="20"/>
  <c r="Q87" i="20" s="1"/>
  <c r="P86" i="20"/>
  <c r="Q86" i="20" s="1"/>
  <c r="P85" i="20"/>
  <c r="Q85" i="20" s="1"/>
  <c r="P84" i="20"/>
  <c r="Q84" i="20" s="1"/>
  <c r="P83" i="20"/>
  <c r="Q83" i="20" s="1"/>
  <c r="P82" i="20"/>
  <c r="Q82" i="20" s="1"/>
  <c r="P81" i="20"/>
  <c r="Q81" i="20" s="1"/>
  <c r="P80" i="20"/>
  <c r="Q80" i="20" s="1"/>
  <c r="P79" i="20"/>
  <c r="Q79" i="20" s="1"/>
  <c r="P78" i="20"/>
  <c r="Q78" i="20" s="1"/>
  <c r="P77" i="20"/>
  <c r="Q77" i="20" s="1"/>
  <c r="P76" i="20"/>
  <c r="Q76" i="20" s="1"/>
  <c r="P75" i="20"/>
  <c r="Q75" i="20" s="1"/>
  <c r="P74" i="20"/>
  <c r="Q74" i="20" s="1"/>
  <c r="P73" i="20"/>
  <c r="Q73" i="20" s="1"/>
  <c r="P72" i="20"/>
  <c r="Q72" i="20" s="1"/>
  <c r="P71" i="20"/>
  <c r="Q71" i="20" s="1"/>
  <c r="P70" i="20"/>
  <c r="Q70" i="20" s="1"/>
  <c r="P69" i="20"/>
  <c r="Q69" i="20" s="1"/>
  <c r="P68" i="20"/>
  <c r="Q68" i="20" s="1"/>
  <c r="P67" i="20"/>
  <c r="Q67" i="20" s="1"/>
  <c r="P66" i="20"/>
  <c r="Q66" i="20" s="1"/>
  <c r="P65" i="20"/>
  <c r="Q65" i="20" s="1"/>
  <c r="P64" i="20"/>
  <c r="Q64" i="20" s="1"/>
  <c r="P63" i="20"/>
  <c r="Q63" i="20" s="1"/>
  <c r="P62" i="20"/>
  <c r="Q62" i="20" s="1"/>
  <c r="P61" i="20"/>
  <c r="Q61" i="20" s="1"/>
  <c r="P60" i="20"/>
  <c r="Q60" i="20" s="1"/>
  <c r="P59" i="20"/>
  <c r="Q59" i="20" s="1"/>
  <c r="P58" i="20"/>
  <c r="Q58" i="20" s="1"/>
  <c r="P57" i="20"/>
  <c r="Q57" i="20" s="1"/>
  <c r="P56" i="20"/>
  <c r="Q56" i="20" s="1"/>
  <c r="P55" i="20"/>
  <c r="Q55" i="20" s="1"/>
  <c r="P14" i="20"/>
  <c r="Q14" i="20" s="1"/>
  <c r="P15" i="20"/>
  <c r="Q15" i="20" s="1"/>
  <c r="P16" i="20"/>
  <c r="Q16" i="20" s="1"/>
  <c r="P17" i="20"/>
  <c r="Q17" i="20" s="1"/>
  <c r="P18" i="20"/>
  <c r="Q18" i="20" s="1"/>
  <c r="P19" i="20"/>
  <c r="Q19" i="20" s="1"/>
  <c r="P20" i="20"/>
  <c r="Q20" i="20" s="1"/>
  <c r="P21" i="20"/>
  <c r="Q21" i="20" s="1"/>
  <c r="P22" i="20"/>
  <c r="Q22" i="20" s="1"/>
  <c r="P95" i="20"/>
  <c r="Q95" i="20" s="1"/>
  <c r="P97" i="20"/>
  <c r="Q97" i="20" s="1"/>
  <c r="P100" i="20"/>
  <c r="Q100" i="20" s="1"/>
  <c r="P104" i="20"/>
  <c r="Q104" i="20" s="1"/>
  <c r="P108" i="20"/>
  <c r="Q108" i="20" s="1"/>
  <c r="P112" i="20"/>
  <c r="Q112" i="20" s="1"/>
  <c r="P116" i="20"/>
  <c r="Q116" i="20" s="1"/>
  <c r="P120" i="20"/>
  <c r="Q120" i="20" s="1"/>
  <c r="P124" i="20"/>
  <c r="Q124" i="20" s="1"/>
  <c r="P128" i="20"/>
  <c r="Q128" i="20" s="1"/>
  <c r="P132" i="20"/>
  <c r="Q132" i="20" s="1"/>
  <c r="R15" i="20"/>
  <c r="R16" i="20"/>
  <c r="R17" i="20"/>
  <c r="R18" i="20"/>
  <c r="R19" i="20"/>
  <c r="R20" i="20"/>
  <c r="R21" i="20"/>
  <c r="R22" i="20"/>
  <c r="R23" i="20"/>
  <c r="R24" i="20"/>
  <c r="R25" i="20"/>
  <c r="R26" i="20"/>
  <c r="R27" i="20"/>
  <c r="R28" i="20"/>
  <c r="R29" i="20"/>
  <c r="R30" i="20"/>
  <c r="R31" i="20"/>
  <c r="R32" i="20"/>
  <c r="R33" i="20"/>
  <c r="R34" i="20"/>
  <c r="R35" i="20"/>
  <c r="R36" i="20"/>
  <c r="R37" i="20"/>
  <c r="R38" i="20"/>
  <c r="R39" i="20"/>
  <c r="R40" i="20"/>
  <c r="R41" i="20"/>
  <c r="R42" i="20"/>
  <c r="R43" i="20"/>
  <c r="R44" i="20"/>
  <c r="R45" i="20"/>
  <c r="R46" i="20"/>
  <c r="R47" i="20"/>
  <c r="R48" i="20"/>
  <c r="R49" i="20"/>
  <c r="R50" i="20"/>
  <c r="R51" i="20"/>
  <c r="R52" i="20"/>
  <c r="R53" i="20"/>
  <c r="R54" i="20"/>
  <c r="R222" i="20"/>
  <c r="S222" i="20"/>
  <c r="U347" i="20"/>
  <c r="Z347" i="20"/>
  <c r="N194" i="20"/>
  <c r="S14" i="20"/>
  <c r="R214" i="20"/>
  <c r="S214" i="20"/>
  <c r="R94" i="20"/>
  <c r="R95" i="20"/>
  <c r="R96" i="20"/>
  <c r="R97" i="20"/>
  <c r="S98" i="20"/>
  <c r="R98" i="20"/>
  <c r="Q98" i="20"/>
  <c r="R230" i="20"/>
  <c r="S230" i="20"/>
  <c r="Q111" i="20"/>
  <c r="Q113" i="20"/>
  <c r="Q127" i="20"/>
  <c r="Q129" i="20"/>
  <c r="Q130" i="20"/>
  <c r="Q131" i="20"/>
  <c r="S199" i="20"/>
  <c r="R199" i="20"/>
  <c r="N196" i="20"/>
  <c r="R207" i="20"/>
  <c r="S207" i="20"/>
  <c r="R212" i="20"/>
  <c r="S212" i="20"/>
  <c r="R220" i="20"/>
  <c r="S220" i="20"/>
  <c r="R226" i="20"/>
  <c r="S226" i="20"/>
  <c r="R242" i="20"/>
  <c r="S242" i="20"/>
  <c r="R99" i="20"/>
  <c r="R100" i="20"/>
  <c r="R101" i="20"/>
  <c r="R102" i="20"/>
  <c r="R103" i="20"/>
  <c r="R104" i="20"/>
  <c r="R105" i="20"/>
  <c r="R106" i="20"/>
  <c r="R107" i="20"/>
  <c r="R108" i="20"/>
  <c r="R109" i="20"/>
  <c r="R110" i="20"/>
  <c r="R111" i="20"/>
  <c r="R112" i="20"/>
  <c r="R113" i="20"/>
  <c r="R114" i="20"/>
  <c r="R115" i="20"/>
  <c r="R116" i="20"/>
  <c r="R117" i="20"/>
  <c r="R118" i="20"/>
  <c r="R119" i="20"/>
  <c r="R120" i="20"/>
  <c r="R121" i="20"/>
  <c r="R122" i="20"/>
  <c r="R123" i="20"/>
  <c r="R124" i="20"/>
  <c r="R125" i="20"/>
  <c r="R126" i="20"/>
  <c r="R127" i="20"/>
  <c r="R128" i="20"/>
  <c r="R129" i="20"/>
  <c r="R130" i="20"/>
  <c r="R131" i="20"/>
  <c r="R132" i="20"/>
  <c r="R133" i="20"/>
  <c r="F196" i="20"/>
  <c r="Q201" i="20"/>
  <c r="R210" i="20"/>
  <c r="S210" i="20"/>
  <c r="R218" i="20"/>
  <c r="S218" i="20"/>
  <c r="R238" i="20"/>
  <c r="S238" i="20"/>
  <c r="S203" i="20"/>
  <c r="R203" i="20"/>
  <c r="R196" i="20" s="1"/>
  <c r="R208" i="20"/>
  <c r="S208" i="20"/>
  <c r="R216" i="20"/>
  <c r="S216" i="20"/>
  <c r="R224" i="20"/>
  <c r="S224" i="20"/>
  <c r="R234" i="20"/>
  <c r="S234" i="20"/>
  <c r="J350" i="20"/>
  <c r="A197" i="20"/>
  <c r="A1" i="20" s="1"/>
  <c r="A1" i="21" s="1"/>
  <c r="G196" i="20"/>
  <c r="S197" i="20"/>
  <c r="S201" i="20"/>
  <c r="S205" i="20"/>
  <c r="R225" i="20"/>
  <c r="S225" i="20"/>
  <c r="R229" i="20"/>
  <c r="S229" i="20"/>
  <c r="R233" i="20"/>
  <c r="S233" i="20"/>
  <c r="R237" i="20"/>
  <c r="S237" i="20"/>
  <c r="R241" i="20"/>
  <c r="S241" i="20"/>
  <c r="R209" i="20"/>
  <c r="S209" i="20"/>
  <c r="R211" i="20"/>
  <c r="S211" i="20"/>
  <c r="R213" i="20"/>
  <c r="S213" i="20"/>
  <c r="R215" i="20"/>
  <c r="S215" i="20"/>
  <c r="R217" i="20"/>
  <c r="S217" i="20"/>
  <c r="R219" i="20"/>
  <c r="S219" i="20"/>
  <c r="R221" i="20"/>
  <c r="S221" i="20"/>
  <c r="R223" i="20"/>
  <c r="S223" i="20"/>
  <c r="R228" i="20"/>
  <c r="S228" i="20"/>
  <c r="R232" i="20"/>
  <c r="S232" i="20"/>
  <c r="R236" i="20"/>
  <c r="S236" i="20"/>
  <c r="R240" i="20"/>
  <c r="S240" i="20"/>
  <c r="H350" i="20"/>
  <c r="R227" i="20"/>
  <c r="S227" i="20"/>
  <c r="R231" i="20"/>
  <c r="S231" i="20"/>
  <c r="R235" i="20"/>
  <c r="S235" i="20"/>
  <c r="R239" i="20"/>
  <c r="S239" i="20"/>
  <c r="R243" i="20"/>
  <c r="S243" i="20"/>
  <c r="R258" i="20"/>
  <c r="S258" i="20"/>
  <c r="R260" i="20"/>
  <c r="S260" i="20"/>
  <c r="R262" i="20"/>
  <c r="S262" i="20"/>
  <c r="R264" i="20"/>
  <c r="S264" i="20"/>
  <c r="R297" i="20"/>
  <c r="R259" i="20"/>
  <c r="S259" i="20"/>
  <c r="R261" i="20"/>
  <c r="S261" i="20"/>
  <c r="R263" i="20"/>
  <c r="S263" i="20"/>
  <c r="R244" i="20"/>
  <c r="R245" i="20"/>
  <c r="R246" i="20"/>
  <c r="R247" i="20"/>
  <c r="R248" i="20"/>
  <c r="R249" i="20"/>
  <c r="R250" i="20"/>
  <c r="R251" i="20"/>
  <c r="R252" i="20"/>
  <c r="R253" i="20"/>
  <c r="R254" i="20"/>
  <c r="R255" i="20"/>
  <c r="R256" i="20"/>
  <c r="R257" i="20"/>
  <c r="S265" i="20"/>
  <c r="S266" i="20"/>
  <c r="S267" i="20"/>
  <c r="S268" i="20"/>
  <c r="S269" i="20"/>
  <c r="S270" i="20"/>
  <c r="S271" i="20"/>
  <c r="S272" i="20"/>
  <c r="S273" i="20"/>
  <c r="S274" i="20"/>
  <c r="S275" i="20"/>
  <c r="S276" i="20"/>
  <c r="S277" i="20"/>
  <c r="S278" i="20"/>
  <c r="S279" i="20"/>
  <c r="S296" i="20"/>
  <c r="R296" i="20"/>
  <c r="R280" i="20"/>
  <c r="R281" i="20"/>
  <c r="R282" i="20"/>
  <c r="R283" i="20"/>
  <c r="R284" i="20"/>
  <c r="R285" i="20"/>
  <c r="R286" i="20"/>
  <c r="R287" i="20"/>
  <c r="R288" i="20"/>
  <c r="R289" i="20"/>
  <c r="R290" i="20"/>
  <c r="R291" i="20"/>
  <c r="R292" i="20"/>
  <c r="R293" i="20"/>
  <c r="G297" i="20"/>
  <c r="Q300" i="20"/>
  <c r="F335" i="20"/>
  <c r="S335" i="20"/>
  <c r="G341" i="20"/>
  <c r="V347" i="20"/>
  <c r="AD347" i="20"/>
  <c r="Y347" i="20"/>
  <c r="AA347" i="20" s="1"/>
  <c r="AC347" i="20"/>
  <c r="Q337" i="20"/>
  <c r="R341" i="20"/>
  <c r="AD348" i="20"/>
  <c r="Z348" i="20"/>
  <c r="V348" i="20"/>
  <c r="AC348" i="20"/>
  <c r="Y348" i="20"/>
  <c r="AA348" i="20" s="1"/>
  <c r="U348" i="20"/>
  <c r="N335" i="20"/>
  <c r="S347" i="20"/>
  <c r="Q343" i="20"/>
  <c r="S348" i="20"/>
  <c r="H5" i="21" l="1"/>
  <c r="J5" i="21"/>
  <c r="AD5" i="21" s="1"/>
  <c r="G5" i="21"/>
  <c r="I5" i="21"/>
  <c r="Y5" i="21" s="1"/>
  <c r="P5" i="21"/>
  <c r="E5" i="21"/>
  <c r="O5" i="21"/>
  <c r="N5" i="21"/>
  <c r="A6" i="21"/>
  <c r="A7" i="21" s="1"/>
  <c r="AE348" i="20"/>
  <c r="AD56" i="20"/>
  <c r="Z56" i="20"/>
  <c r="V56" i="20"/>
  <c r="Y56" i="20"/>
  <c r="AC56" i="20"/>
  <c r="U56" i="20"/>
  <c r="AD60" i="20"/>
  <c r="Z60" i="20"/>
  <c r="V60" i="20"/>
  <c r="Y60" i="20"/>
  <c r="AC60" i="20"/>
  <c r="AE60" i="20" s="1"/>
  <c r="AF60" i="20" s="1"/>
  <c r="U60" i="20"/>
  <c r="AD64" i="20"/>
  <c r="Z64" i="20"/>
  <c r="V64" i="20"/>
  <c r="Y64" i="20"/>
  <c r="AC64" i="20"/>
  <c r="U64" i="20"/>
  <c r="AD68" i="20"/>
  <c r="Z68" i="20"/>
  <c r="V68" i="20"/>
  <c r="Y68" i="20"/>
  <c r="AC68" i="20"/>
  <c r="U68" i="20"/>
  <c r="AD72" i="20"/>
  <c r="Z72" i="20"/>
  <c r="V72" i="20"/>
  <c r="Y72" i="20"/>
  <c r="AC72" i="20"/>
  <c r="AE72" i="20" s="1"/>
  <c r="AF72" i="20" s="1"/>
  <c r="U72" i="20"/>
  <c r="AD76" i="20"/>
  <c r="Z76" i="20"/>
  <c r="V76" i="20"/>
  <c r="Y76" i="20"/>
  <c r="AC76" i="20"/>
  <c r="AE76" i="20" s="1"/>
  <c r="AF76" i="20" s="1"/>
  <c r="U76" i="20"/>
  <c r="AD80" i="20"/>
  <c r="Z80" i="20"/>
  <c r="V80" i="20"/>
  <c r="Y80" i="20"/>
  <c r="AC80" i="20"/>
  <c r="U80" i="20"/>
  <c r="AD84" i="20"/>
  <c r="Z84" i="20"/>
  <c r="V84" i="20"/>
  <c r="Y84" i="20"/>
  <c r="AC84" i="20"/>
  <c r="AE84" i="20" s="1"/>
  <c r="AF84" i="20" s="1"/>
  <c r="U84" i="20"/>
  <c r="AD88" i="20"/>
  <c r="Z88" i="20"/>
  <c r="V88" i="20"/>
  <c r="Y88" i="20"/>
  <c r="AC88" i="20"/>
  <c r="U88" i="20"/>
  <c r="AD92" i="20"/>
  <c r="Z92" i="20"/>
  <c r="V92" i="20"/>
  <c r="Y92" i="20"/>
  <c r="AC92" i="20"/>
  <c r="AE92" i="20" s="1"/>
  <c r="AF92" i="20" s="1"/>
  <c r="U92" i="20"/>
  <c r="AD57" i="20"/>
  <c r="Z57" i="20"/>
  <c r="V57" i="20"/>
  <c r="Y57" i="20"/>
  <c r="AC57" i="20"/>
  <c r="U57" i="20"/>
  <c r="AD61" i="20"/>
  <c r="Z61" i="20"/>
  <c r="V61" i="20"/>
  <c r="Y61" i="20"/>
  <c r="AC61" i="20"/>
  <c r="AE61" i="20" s="1"/>
  <c r="AF61" i="20" s="1"/>
  <c r="U61" i="20"/>
  <c r="AD65" i="20"/>
  <c r="Z65" i="20"/>
  <c r="V65" i="20"/>
  <c r="Y65" i="20"/>
  <c r="AC65" i="20"/>
  <c r="U65" i="20"/>
  <c r="AD69" i="20"/>
  <c r="Z69" i="20"/>
  <c r="V69" i="20"/>
  <c r="Y69" i="20"/>
  <c r="AC69" i="20"/>
  <c r="AE69" i="20" s="1"/>
  <c r="AF69" i="20" s="1"/>
  <c r="U69" i="20"/>
  <c r="AD73" i="20"/>
  <c r="Z73" i="20"/>
  <c r="V73" i="20"/>
  <c r="Y73" i="20"/>
  <c r="AC73" i="20"/>
  <c r="U73" i="20"/>
  <c r="AD77" i="20"/>
  <c r="Z77" i="20"/>
  <c r="V77" i="20"/>
  <c r="Y77" i="20"/>
  <c r="AC77" i="20"/>
  <c r="AE77" i="20" s="1"/>
  <c r="AF77" i="20" s="1"/>
  <c r="U77" i="20"/>
  <c r="AD81" i="20"/>
  <c r="Z81" i="20"/>
  <c r="V81" i="20"/>
  <c r="Y81" i="20"/>
  <c r="AC81" i="20"/>
  <c r="U81" i="20"/>
  <c r="AD85" i="20"/>
  <c r="Z85" i="20"/>
  <c r="V85" i="20"/>
  <c r="Y85" i="20"/>
  <c r="AC85" i="20"/>
  <c r="AE85" i="20" s="1"/>
  <c r="AF85" i="20" s="1"/>
  <c r="U85" i="20"/>
  <c r="AD89" i="20"/>
  <c r="Z89" i="20"/>
  <c r="V89" i="20"/>
  <c r="Y89" i="20"/>
  <c r="AC89" i="20"/>
  <c r="U89" i="20"/>
  <c r="AD93" i="20"/>
  <c r="Z93" i="20"/>
  <c r="V93" i="20"/>
  <c r="Y93" i="20"/>
  <c r="AC93" i="20"/>
  <c r="AE93" i="20" s="1"/>
  <c r="AF93" i="20" s="1"/>
  <c r="U93" i="20"/>
  <c r="AC197" i="20"/>
  <c r="Y197" i="20"/>
  <c r="U197" i="20"/>
  <c r="V197" i="20"/>
  <c r="Z197" i="20"/>
  <c r="AD197" i="20"/>
  <c r="Q196" i="20"/>
  <c r="AD58" i="20"/>
  <c r="Z58" i="20"/>
  <c r="V58" i="20"/>
  <c r="Y58" i="20"/>
  <c r="AC58" i="20"/>
  <c r="U58" i="20"/>
  <c r="AD62" i="20"/>
  <c r="Z62" i="20"/>
  <c r="V62" i="20"/>
  <c r="Y62" i="20"/>
  <c r="AC62" i="20"/>
  <c r="AE62" i="20" s="1"/>
  <c r="AF62" i="20" s="1"/>
  <c r="U62" i="20"/>
  <c r="AD66" i="20"/>
  <c r="Z66" i="20"/>
  <c r="V66" i="20"/>
  <c r="Y66" i="20"/>
  <c r="AC66" i="20"/>
  <c r="AE66" i="20" s="1"/>
  <c r="AF66" i="20" s="1"/>
  <c r="U66" i="20"/>
  <c r="AD70" i="20"/>
  <c r="Z70" i="20"/>
  <c r="V70" i="20"/>
  <c r="Y70" i="20"/>
  <c r="AC70" i="20"/>
  <c r="U70" i="20"/>
  <c r="AD74" i="20"/>
  <c r="Z74" i="20"/>
  <c r="V74" i="20"/>
  <c r="Y74" i="20"/>
  <c r="AC74" i="20"/>
  <c r="AE74" i="20" s="1"/>
  <c r="AF74" i="20" s="1"/>
  <c r="U74" i="20"/>
  <c r="AD78" i="20"/>
  <c r="Z78" i="20"/>
  <c r="V78" i="20"/>
  <c r="Y78" i="20"/>
  <c r="AC78" i="20"/>
  <c r="U78" i="20"/>
  <c r="AD82" i="20"/>
  <c r="Z82" i="20"/>
  <c r="V82" i="20"/>
  <c r="Y82" i="20"/>
  <c r="AC82" i="20"/>
  <c r="AE82" i="20" s="1"/>
  <c r="AF82" i="20" s="1"/>
  <c r="U82" i="20"/>
  <c r="AD86" i="20"/>
  <c r="Z86" i="20"/>
  <c r="V86" i="20"/>
  <c r="Y86" i="20"/>
  <c r="AC86" i="20"/>
  <c r="AE86" i="20" s="1"/>
  <c r="AF86" i="20" s="1"/>
  <c r="U86" i="20"/>
  <c r="AD90" i="20"/>
  <c r="Z90" i="20"/>
  <c r="V90" i="20"/>
  <c r="Y90" i="20"/>
  <c r="AC90" i="20"/>
  <c r="AE90" i="20" s="1"/>
  <c r="AF90" i="20" s="1"/>
  <c r="U90" i="20"/>
  <c r="AD55" i="20"/>
  <c r="Z55" i="20"/>
  <c r="V55" i="20"/>
  <c r="Y55" i="20"/>
  <c r="AC55" i="20"/>
  <c r="U55" i="20"/>
  <c r="AD59" i="20"/>
  <c r="Z59" i="20"/>
  <c r="V59" i="20"/>
  <c r="Y59" i="20"/>
  <c r="AC59" i="20"/>
  <c r="AE59" i="20" s="1"/>
  <c r="AF59" i="20" s="1"/>
  <c r="U59" i="20"/>
  <c r="AD63" i="20"/>
  <c r="Z63" i="20"/>
  <c r="V63" i="20"/>
  <c r="Y63" i="20"/>
  <c r="AC63" i="20"/>
  <c r="U63" i="20"/>
  <c r="AD67" i="20"/>
  <c r="Z67" i="20"/>
  <c r="V67" i="20"/>
  <c r="Y67" i="20"/>
  <c r="AC67" i="20"/>
  <c r="AE67" i="20" s="1"/>
  <c r="AF67" i="20" s="1"/>
  <c r="U67" i="20"/>
  <c r="AD71" i="20"/>
  <c r="Z71" i="20"/>
  <c r="V71" i="20"/>
  <c r="Y71" i="20"/>
  <c r="AC71" i="20"/>
  <c r="AE71" i="20" s="1"/>
  <c r="AF71" i="20" s="1"/>
  <c r="U71" i="20"/>
  <c r="AD75" i="20"/>
  <c r="Z75" i="20"/>
  <c r="V75" i="20"/>
  <c r="Y75" i="20"/>
  <c r="AC75" i="20"/>
  <c r="AE75" i="20" s="1"/>
  <c r="AF75" i="20" s="1"/>
  <c r="U75" i="20"/>
  <c r="AD79" i="20"/>
  <c r="Z79" i="20"/>
  <c r="V79" i="20"/>
  <c r="Y79" i="20"/>
  <c r="AC79" i="20"/>
  <c r="U79" i="20"/>
  <c r="AD83" i="20"/>
  <c r="Z83" i="20"/>
  <c r="V83" i="20"/>
  <c r="Y83" i="20"/>
  <c r="AC83" i="20"/>
  <c r="AE83" i="20" s="1"/>
  <c r="AF83" i="20" s="1"/>
  <c r="U83" i="20"/>
  <c r="AD87" i="20"/>
  <c r="Z87" i="20"/>
  <c r="V87" i="20"/>
  <c r="Y87" i="20"/>
  <c r="AC87" i="20"/>
  <c r="U87" i="20"/>
  <c r="AD91" i="20"/>
  <c r="Z91" i="20"/>
  <c r="V91" i="20"/>
  <c r="Y91" i="20"/>
  <c r="AC91" i="20"/>
  <c r="AE91" i="20" s="1"/>
  <c r="AF91" i="20" s="1"/>
  <c r="U91" i="20"/>
  <c r="Z279" i="20"/>
  <c r="U279" i="20"/>
  <c r="AD279" i="20"/>
  <c r="Y279" i="20"/>
  <c r="AC279" i="20"/>
  <c r="V279" i="20"/>
  <c r="Z275" i="20"/>
  <c r="U275" i="20"/>
  <c r="AD275" i="20"/>
  <c r="Y275" i="20"/>
  <c r="AC275" i="20"/>
  <c r="V275" i="20"/>
  <c r="Z271" i="20"/>
  <c r="U271" i="20"/>
  <c r="AD271" i="20"/>
  <c r="Y271" i="20"/>
  <c r="AC271" i="20"/>
  <c r="V271" i="20"/>
  <c r="Z267" i="20"/>
  <c r="U267" i="20"/>
  <c r="AD267" i="20"/>
  <c r="Y267" i="20"/>
  <c r="AC267" i="20"/>
  <c r="V267" i="20"/>
  <c r="AD261" i="20"/>
  <c r="Y261" i="20"/>
  <c r="AC261" i="20"/>
  <c r="Z261" i="20"/>
  <c r="V261" i="20"/>
  <c r="U261" i="20"/>
  <c r="AD258" i="20"/>
  <c r="Y258" i="20"/>
  <c r="AC258" i="20"/>
  <c r="U258" i="20"/>
  <c r="Z258" i="20"/>
  <c r="V258" i="20"/>
  <c r="AD231" i="20"/>
  <c r="Y231" i="20"/>
  <c r="AC231" i="20"/>
  <c r="V231" i="20"/>
  <c r="Z231" i="20"/>
  <c r="U231" i="20"/>
  <c r="AD219" i="20"/>
  <c r="Y219" i="20"/>
  <c r="V219" i="20"/>
  <c r="AC219" i="20"/>
  <c r="Z219" i="20"/>
  <c r="U219" i="20"/>
  <c r="AD211" i="20"/>
  <c r="Y211" i="20"/>
  <c r="V211" i="20"/>
  <c r="AC211" i="20"/>
  <c r="Z211" i="20"/>
  <c r="U211" i="20"/>
  <c r="AD228" i="20"/>
  <c r="Y228" i="20"/>
  <c r="AC228" i="20"/>
  <c r="V228" i="20"/>
  <c r="U228" i="20"/>
  <c r="Z228" i="20"/>
  <c r="AD229" i="20"/>
  <c r="Y229" i="20"/>
  <c r="AC229" i="20"/>
  <c r="V229" i="20"/>
  <c r="Z229" i="20"/>
  <c r="U229" i="20"/>
  <c r="S196" i="20"/>
  <c r="AD234" i="20"/>
  <c r="Y234" i="20"/>
  <c r="AC234" i="20"/>
  <c r="V234" i="20"/>
  <c r="Z234" i="20"/>
  <c r="U234" i="20"/>
  <c r="AC203" i="20"/>
  <c r="Y203" i="20"/>
  <c r="U203" i="20"/>
  <c r="Z203" i="20"/>
  <c r="AD203" i="20"/>
  <c r="V203" i="20"/>
  <c r="AC201" i="20"/>
  <c r="Y201" i="20"/>
  <c r="U201" i="20"/>
  <c r="V201" i="20"/>
  <c r="Z201" i="20"/>
  <c r="AD201" i="20"/>
  <c r="AD226" i="20"/>
  <c r="Y226" i="20"/>
  <c r="AC226" i="20"/>
  <c r="V226" i="20"/>
  <c r="Z226" i="20"/>
  <c r="U226" i="20"/>
  <c r="AC199" i="20"/>
  <c r="Y199" i="20"/>
  <c r="U199" i="20"/>
  <c r="Z199" i="20"/>
  <c r="AD199" i="20"/>
  <c r="V199" i="20"/>
  <c r="AD130" i="20"/>
  <c r="Z130" i="20"/>
  <c r="V130" i="20"/>
  <c r="AC130" i="20"/>
  <c r="Y130" i="20"/>
  <c r="U130" i="20"/>
  <c r="AD126" i="20"/>
  <c r="Z126" i="20"/>
  <c r="V126" i="20"/>
  <c r="AC126" i="20"/>
  <c r="Y126" i="20"/>
  <c r="U126" i="20"/>
  <c r="AD122" i="20"/>
  <c r="Z122" i="20"/>
  <c r="V122" i="20"/>
  <c r="AC122" i="20"/>
  <c r="Y122" i="20"/>
  <c r="U122" i="20"/>
  <c r="AD118" i="20"/>
  <c r="Z118" i="20"/>
  <c r="V118" i="20"/>
  <c r="AC118" i="20"/>
  <c r="Y118" i="20"/>
  <c r="U118" i="20"/>
  <c r="AD114" i="20"/>
  <c r="Z114" i="20"/>
  <c r="V114" i="20"/>
  <c r="AC114" i="20"/>
  <c r="Y114" i="20"/>
  <c r="U114" i="20"/>
  <c r="AD110" i="20"/>
  <c r="Z110" i="20"/>
  <c r="V110" i="20"/>
  <c r="AC110" i="20"/>
  <c r="Y110" i="20"/>
  <c r="U110" i="20"/>
  <c r="AD106" i="20"/>
  <c r="Z106" i="20"/>
  <c r="V106" i="20"/>
  <c r="AC106" i="20"/>
  <c r="Y106" i="20"/>
  <c r="U106" i="20"/>
  <c r="AD102" i="20"/>
  <c r="Z102" i="20"/>
  <c r="V102" i="20"/>
  <c r="AC102" i="20"/>
  <c r="Y102" i="20"/>
  <c r="U102" i="20"/>
  <c r="AD230" i="20"/>
  <c r="Y230" i="20"/>
  <c r="AC230" i="20"/>
  <c r="V230" i="20"/>
  <c r="Z230" i="20"/>
  <c r="U230" i="20"/>
  <c r="AD96" i="20"/>
  <c r="Z96" i="20"/>
  <c r="V96" i="20"/>
  <c r="AC96" i="20"/>
  <c r="U96" i="20"/>
  <c r="Y96" i="20"/>
  <c r="AD94" i="20"/>
  <c r="Z94" i="20"/>
  <c r="V94" i="20"/>
  <c r="AC94" i="20"/>
  <c r="U94" i="20"/>
  <c r="Y94" i="20"/>
  <c r="AC22" i="20"/>
  <c r="Y22" i="20"/>
  <c r="U22" i="20"/>
  <c r="AD22" i="20"/>
  <c r="Z22" i="20"/>
  <c r="V22" i="20"/>
  <c r="Y18" i="20"/>
  <c r="AD18" i="20"/>
  <c r="V18" i="20"/>
  <c r="AC18" i="20"/>
  <c r="U18" i="20"/>
  <c r="Z18" i="20"/>
  <c r="Q194" i="20"/>
  <c r="Y14" i="20"/>
  <c r="AD14" i="20"/>
  <c r="V14" i="20"/>
  <c r="AC14" i="20"/>
  <c r="U14" i="20"/>
  <c r="Z14" i="20"/>
  <c r="AC23" i="20"/>
  <c r="Y23" i="20"/>
  <c r="U23" i="20"/>
  <c r="AD23" i="20"/>
  <c r="Z23" i="20"/>
  <c r="V23" i="20"/>
  <c r="AC27" i="20"/>
  <c r="Y27" i="20"/>
  <c r="U27" i="20"/>
  <c r="AD27" i="20"/>
  <c r="Z27" i="20"/>
  <c r="V27" i="20"/>
  <c r="AC31" i="20"/>
  <c r="Y31" i="20"/>
  <c r="U31" i="20"/>
  <c r="AD31" i="20"/>
  <c r="Z31" i="20"/>
  <c r="V31" i="20"/>
  <c r="AC35" i="20"/>
  <c r="Y35" i="20"/>
  <c r="U35" i="20"/>
  <c r="AD35" i="20"/>
  <c r="Z35" i="20"/>
  <c r="V35" i="20"/>
  <c r="AC39" i="20"/>
  <c r="Y39" i="20"/>
  <c r="U39" i="20"/>
  <c r="AD39" i="20"/>
  <c r="Z39" i="20"/>
  <c r="V39" i="20"/>
  <c r="AC43" i="20"/>
  <c r="Y43" i="20"/>
  <c r="U43" i="20"/>
  <c r="AD43" i="20"/>
  <c r="Z43" i="20"/>
  <c r="V43" i="20"/>
  <c r="AC47" i="20"/>
  <c r="Y47" i="20"/>
  <c r="U47" i="20"/>
  <c r="AD47" i="20"/>
  <c r="Z47" i="20"/>
  <c r="V47" i="20"/>
  <c r="AC51" i="20"/>
  <c r="Y51" i="20"/>
  <c r="U51" i="20"/>
  <c r="AD51" i="20"/>
  <c r="Z51" i="20"/>
  <c r="V51" i="20"/>
  <c r="AD134" i="20"/>
  <c r="Y134" i="20"/>
  <c r="AC134" i="20"/>
  <c r="V134" i="20"/>
  <c r="Z134" i="20"/>
  <c r="U134" i="20"/>
  <c r="AD138" i="20"/>
  <c r="Y138" i="20"/>
  <c r="AC138" i="20"/>
  <c r="V138" i="20"/>
  <c r="Z138" i="20"/>
  <c r="U138" i="20"/>
  <c r="AD142" i="20"/>
  <c r="Y142" i="20"/>
  <c r="AC142" i="20"/>
  <c r="V142" i="20"/>
  <c r="Z142" i="20"/>
  <c r="U142" i="20"/>
  <c r="AD146" i="20"/>
  <c r="Y146" i="20"/>
  <c r="AC146" i="20"/>
  <c r="V146" i="20"/>
  <c r="Z146" i="20"/>
  <c r="U146" i="20"/>
  <c r="AD150" i="20"/>
  <c r="Y150" i="20"/>
  <c r="AC150" i="20"/>
  <c r="V150" i="20"/>
  <c r="Z150" i="20"/>
  <c r="U150" i="20"/>
  <c r="AD154" i="20"/>
  <c r="Y154" i="20"/>
  <c r="AC154" i="20"/>
  <c r="V154" i="20"/>
  <c r="Z154" i="20"/>
  <c r="U154" i="20"/>
  <c r="AD158" i="20"/>
  <c r="Y158" i="20"/>
  <c r="AC158" i="20"/>
  <c r="V158" i="20"/>
  <c r="Z158" i="20"/>
  <c r="U158" i="20"/>
  <c r="AD162" i="20"/>
  <c r="Y162" i="20"/>
  <c r="AC162" i="20"/>
  <c r="V162" i="20"/>
  <c r="Z162" i="20"/>
  <c r="U162" i="20"/>
  <c r="AD166" i="20"/>
  <c r="Y166" i="20"/>
  <c r="AC166" i="20"/>
  <c r="V166" i="20"/>
  <c r="Z166" i="20"/>
  <c r="U166" i="20"/>
  <c r="AD170" i="20"/>
  <c r="Y170" i="20"/>
  <c r="AC170" i="20"/>
  <c r="V170" i="20"/>
  <c r="Z170" i="20"/>
  <c r="U170" i="20"/>
  <c r="AD174" i="20"/>
  <c r="Y174" i="20"/>
  <c r="AC174" i="20"/>
  <c r="V174" i="20"/>
  <c r="Z174" i="20"/>
  <c r="U174" i="20"/>
  <c r="AD178" i="20"/>
  <c r="Y178" i="20"/>
  <c r="AC178" i="20"/>
  <c r="V178" i="20"/>
  <c r="Z178" i="20"/>
  <c r="U178" i="20"/>
  <c r="AD182" i="20"/>
  <c r="Z182" i="20"/>
  <c r="V182" i="20"/>
  <c r="AC182" i="20"/>
  <c r="U182" i="20"/>
  <c r="Y182" i="20"/>
  <c r="AD186" i="20"/>
  <c r="Z186" i="20"/>
  <c r="V186" i="20"/>
  <c r="AC186" i="20"/>
  <c r="U186" i="20"/>
  <c r="Y186" i="20"/>
  <c r="AA186" i="20" s="1"/>
  <c r="AB186" i="20" s="1"/>
  <c r="AD190" i="20"/>
  <c r="Z190" i="20"/>
  <c r="V190" i="20"/>
  <c r="AC190" i="20"/>
  <c r="U190" i="20"/>
  <c r="Y190" i="20"/>
  <c r="AC198" i="20"/>
  <c r="Y198" i="20"/>
  <c r="U198" i="20"/>
  <c r="AD198" i="20"/>
  <c r="V198" i="20"/>
  <c r="V6" i="20" s="1"/>
  <c r="Z198" i="20"/>
  <c r="AC202" i="20"/>
  <c r="Y202" i="20"/>
  <c r="U202" i="20"/>
  <c r="AD202" i="20"/>
  <c r="V202" i="20"/>
  <c r="Z202" i="20"/>
  <c r="AC206" i="20"/>
  <c r="Y206" i="20"/>
  <c r="U206" i="20"/>
  <c r="AD206" i="20"/>
  <c r="V206" i="20"/>
  <c r="Z206" i="20"/>
  <c r="AD285" i="20"/>
  <c r="V285" i="20"/>
  <c r="AC285" i="20"/>
  <c r="U285" i="20"/>
  <c r="Z285" i="20"/>
  <c r="Y285" i="20"/>
  <c r="Y244" i="20"/>
  <c r="AD244" i="20"/>
  <c r="V244" i="20"/>
  <c r="AC244" i="20"/>
  <c r="U244" i="20"/>
  <c r="Z244" i="20"/>
  <c r="Y248" i="20"/>
  <c r="AD248" i="20"/>
  <c r="V248" i="20"/>
  <c r="AC248" i="20"/>
  <c r="U248" i="20"/>
  <c r="Z248" i="20"/>
  <c r="Y252" i="20"/>
  <c r="AD252" i="20"/>
  <c r="V252" i="20"/>
  <c r="AC252" i="20"/>
  <c r="U252" i="20"/>
  <c r="Z252" i="20"/>
  <c r="Y256" i="20"/>
  <c r="AD256" i="20"/>
  <c r="V256" i="20"/>
  <c r="AC256" i="20"/>
  <c r="U256" i="20"/>
  <c r="Z256" i="20"/>
  <c r="AD286" i="20"/>
  <c r="V286" i="20"/>
  <c r="AC286" i="20"/>
  <c r="U286" i="20"/>
  <c r="Z286" i="20"/>
  <c r="Y286" i="20"/>
  <c r="AC293" i="20"/>
  <c r="Y293" i="20"/>
  <c r="U293" i="20"/>
  <c r="AD293" i="20"/>
  <c r="Z293" i="20"/>
  <c r="V293" i="20"/>
  <c r="AC295" i="20"/>
  <c r="Y295" i="20"/>
  <c r="U295" i="20"/>
  <c r="AD295" i="20"/>
  <c r="V295" i="20"/>
  <c r="Z295" i="20"/>
  <c r="V306" i="20"/>
  <c r="AD306" i="20"/>
  <c r="AC306" i="20"/>
  <c r="U306" i="20"/>
  <c r="Z306" i="20"/>
  <c r="Y306" i="20"/>
  <c r="V310" i="20"/>
  <c r="AD310" i="20"/>
  <c r="AC310" i="20"/>
  <c r="U310" i="20"/>
  <c r="Z310" i="20"/>
  <c r="Y310" i="20"/>
  <c r="AC314" i="20"/>
  <c r="V314" i="20"/>
  <c r="Y314" i="20"/>
  <c r="U314" i="20"/>
  <c r="AD314" i="20"/>
  <c r="Z314" i="20"/>
  <c r="AC318" i="20"/>
  <c r="V318" i="20"/>
  <c r="Y318" i="20"/>
  <c r="U318" i="20"/>
  <c r="AD318" i="20"/>
  <c r="Z318" i="20"/>
  <c r="AC322" i="20"/>
  <c r="V322" i="20"/>
  <c r="Y322" i="20"/>
  <c r="U322" i="20"/>
  <c r="AD322" i="20"/>
  <c r="Z322" i="20"/>
  <c r="AC326" i="20"/>
  <c r="V326" i="20"/>
  <c r="Y326" i="20"/>
  <c r="U326" i="20"/>
  <c r="AD326" i="20"/>
  <c r="Z326" i="20"/>
  <c r="AD330" i="20"/>
  <c r="Y330" i="20"/>
  <c r="AC330" i="20"/>
  <c r="V330" i="20"/>
  <c r="Z330" i="20"/>
  <c r="U330" i="20"/>
  <c r="V333" i="20"/>
  <c r="AD333" i="20"/>
  <c r="AC333" i="20"/>
  <c r="U333" i="20"/>
  <c r="Z333" i="20"/>
  <c r="Y333" i="20"/>
  <c r="AC338" i="20"/>
  <c r="Y338" i="20"/>
  <c r="U338" i="20"/>
  <c r="AD338" i="20"/>
  <c r="Z338" i="20"/>
  <c r="V338" i="20"/>
  <c r="AD345" i="20"/>
  <c r="Z345" i="20"/>
  <c r="V345" i="20"/>
  <c r="U345" i="20"/>
  <c r="AC345" i="20"/>
  <c r="AE345" i="20" s="1"/>
  <c r="AF345" i="20" s="1"/>
  <c r="Y345" i="20"/>
  <c r="AA345" i="20" s="1"/>
  <c r="AB345" i="20" s="1"/>
  <c r="AD300" i="20"/>
  <c r="Z300" i="20"/>
  <c r="V300" i="20"/>
  <c r="U300" i="20"/>
  <c r="Y300" i="20"/>
  <c r="AC300" i="20"/>
  <c r="Z278" i="20"/>
  <c r="U278" i="20"/>
  <c r="AD278" i="20"/>
  <c r="Y278" i="20"/>
  <c r="AC278" i="20"/>
  <c r="V278" i="20"/>
  <c r="Z270" i="20"/>
  <c r="U270" i="20"/>
  <c r="AD270" i="20"/>
  <c r="Y270" i="20"/>
  <c r="AC270" i="20"/>
  <c r="V270" i="20"/>
  <c r="AD263" i="20"/>
  <c r="Y263" i="20"/>
  <c r="AC263" i="20"/>
  <c r="Z263" i="20"/>
  <c r="V263" i="20"/>
  <c r="U263" i="20"/>
  <c r="AD260" i="20"/>
  <c r="Y260" i="20"/>
  <c r="AC260" i="20"/>
  <c r="U260" i="20"/>
  <c r="Z260" i="20"/>
  <c r="V260" i="20"/>
  <c r="AD235" i="20"/>
  <c r="Y235" i="20"/>
  <c r="AC235" i="20"/>
  <c r="V235" i="20"/>
  <c r="Z235" i="20"/>
  <c r="U235" i="20"/>
  <c r="AD217" i="20"/>
  <c r="Y217" i="20"/>
  <c r="V217" i="20"/>
  <c r="AC217" i="20"/>
  <c r="Z217" i="20"/>
  <c r="U217" i="20"/>
  <c r="AD209" i="20"/>
  <c r="Y209" i="20"/>
  <c r="V209" i="20"/>
  <c r="AC209" i="20"/>
  <c r="Z209" i="20"/>
  <c r="U209" i="20"/>
  <c r="AD232" i="20"/>
  <c r="Y232" i="20"/>
  <c r="AC232" i="20"/>
  <c r="V232" i="20"/>
  <c r="U232" i="20"/>
  <c r="Z232" i="20"/>
  <c r="AD233" i="20"/>
  <c r="Y233" i="20"/>
  <c r="AC233" i="20"/>
  <c r="V233" i="20"/>
  <c r="Z233" i="20"/>
  <c r="U233" i="20"/>
  <c r="G349" i="20"/>
  <c r="G350" i="20" s="1"/>
  <c r="AD208" i="20"/>
  <c r="Y208" i="20"/>
  <c r="V208" i="20"/>
  <c r="U208" i="20"/>
  <c r="AC208" i="20"/>
  <c r="Z208" i="20"/>
  <c r="AD210" i="20"/>
  <c r="Y210" i="20"/>
  <c r="V210" i="20"/>
  <c r="U210" i="20"/>
  <c r="AC210" i="20"/>
  <c r="AE210" i="20" s="1"/>
  <c r="AF210" i="20" s="1"/>
  <c r="Z210" i="20"/>
  <c r="F349" i="20"/>
  <c r="F350" i="20" s="1"/>
  <c r="AD242" i="20"/>
  <c r="Y242" i="20"/>
  <c r="AC242" i="20"/>
  <c r="V242" i="20"/>
  <c r="Z242" i="20"/>
  <c r="U242" i="20"/>
  <c r="AC207" i="20"/>
  <c r="Y207" i="20"/>
  <c r="U207" i="20"/>
  <c r="AD207" i="20"/>
  <c r="V207" i="20"/>
  <c r="Z207" i="20"/>
  <c r="AD133" i="20"/>
  <c r="Y133" i="20"/>
  <c r="AC133" i="20"/>
  <c r="V133" i="20"/>
  <c r="Z133" i="20"/>
  <c r="U133" i="20"/>
  <c r="AD129" i="20"/>
  <c r="Z129" i="20"/>
  <c r="V129" i="20"/>
  <c r="AC129" i="20"/>
  <c r="Y129" i="20"/>
  <c r="U129" i="20"/>
  <c r="AD125" i="20"/>
  <c r="Z125" i="20"/>
  <c r="V125" i="20"/>
  <c r="AC125" i="20"/>
  <c r="Y125" i="20"/>
  <c r="U125" i="20"/>
  <c r="AD121" i="20"/>
  <c r="Z121" i="20"/>
  <c r="V121" i="20"/>
  <c r="AC121" i="20"/>
  <c r="Y121" i="20"/>
  <c r="U121" i="20"/>
  <c r="AD117" i="20"/>
  <c r="Z117" i="20"/>
  <c r="V117" i="20"/>
  <c r="AC117" i="20"/>
  <c r="Y117" i="20"/>
  <c r="U117" i="20"/>
  <c r="AD113" i="20"/>
  <c r="Z113" i="20"/>
  <c r="V113" i="20"/>
  <c r="AC113" i="20"/>
  <c r="Y113" i="20"/>
  <c r="U113" i="20"/>
  <c r="AD109" i="20"/>
  <c r="Z109" i="20"/>
  <c r="V109" i="20"/>
  <c r="AC109" i="20"/>
  <c r="Y109" i="20"/>
  <c r="U109" i="20"/>
  <c r="AD105" i="20"/>
  <c r="Z105" i="20"/>
  <c r="V105" i="20"/>
  <c r="AC105" i="20"/>
  <c r="Y105" i="20"/>
  <c r="U105" i="20"/>
  <c r="AD101" i="20"/>
  <c r="Z101" i="20"/>
  <c r="V101" i="20"/>
  <c r="AC101" i="20"/>
  <c r="Y101" i="20"/>
  <c r="U101" i="20"/>
  <c r="AC205" i="20"/>
  <c r="Y205" i="20"/>
  <c r="U205" i="20"/>
  <c r="V205" i="20"/>
  <c r="Z205" i="20"/>
  <c r="AD205" i="20"/>
  <c r="W347" i="20"/>
  <c r="Y21" i="20"/>
  <c r="AD21" i="20"/>
  <c r="V21" i="20"/>
  <c r="AC21" i="20"/>
  <c r="U21" i="20"/>
  <c r="Z21" i="20"/>
  <c r="Y17" i="20"/>
  <c r="AD17" i="20"/>
  <c r="V17" i="20"/>
  <c r="AC17" i="20"/>
  <c r="U17" i="20"/>
  <c r="Z17" i="20"/>
  <c r="AC24" i="20"/>
  <c r="Y24" i="20"/>
  <c r="U24" i="20"/>
  <c r="AD24" i="20"/>
  <c r="Z24" i="20"/>
  <c r="V24" i="20"/>
  <c r="AC28" i="20"/>
  <c r="Y28" i="20"/>
  <c r="U28" i="20"/>
  <c r="AD28" i="20"/>
  <c r="Z28" i="20"/>
  <c r="V28" i="20"/>
  <c r="AC32" i="20"/>
  <c r="Y32" i="20"/>
  <c r="U32" i="20"/>
  <c r="AD32" i="20"/>
  <c r="Z32" i="20"/>
  <c r="V32" i="20"/>
  <c r="AC36" i="20"/>
  <c r="Y36" i="20"/>
  <c r="U36" i="20"/>
  <c r="AD36" i="20"/>
  <c r="Z36" i="20"/>
  <c r="V36" i="20"/>
  <c r="AC40" i="20"/>
  <c r="Y40" i="20"/>
  <c r="U40" i="20"/>
  <c r="AD40" i="20"/>
  <c r="Z40" i="20"/>
  <c r="V40" i="20"/>
  <c r="AC44" i="20"/>
  <c r="Y44" i="20"/>
  <c r="U44" i="20"/>
  <c r="AD44" i="20"/>
  <c r="Z44" i="20"/>
  <c r="V44" i="20"/>
  <c r="AC48" i="20"/>
  <c r="Y48" i="20"/>
  <c r="U48" i="20"/>
  <c r="AD48" i="20"/>
  <c r="Z48" i="20"/>
  <c r="V48" i="20"/>
  <c r="AC52" i="20"/>
  <c r="Y52" i="20"/>
  <c r="U52" i="20"/>
  <c r="AD52" i="20"/>
  <c r="Z52" i="20"/>
  <c r="V52" i="20"/>
  <c r="AD135" i="20"/>
  <c r="Y135" i="20"/>
  <c r="AC135" i="20"/>
  <c r="V135" i="20"/>
  <c r="U135" i="20"/>
  <c r="Z135" i="20"/>
  <c r="AD139" i="20"/>
  <c r="Y139" i="20"/>
  <c r="AC139" i="20"/>
  <c r="V139" i="20"/>
  <c r="U139" i="20"/>
  <c r="Z139" i="20"/>
  <c r="AD143" i="20"/>
  <c r="Y143" i="20"/>
  <c r="AC143" i="20"/>
  <c r="V143" i="20"/>
  <c r="U143" i="20"/>
  <c r="Z143" i="20"/>
  <c r="AD147" i="20"/>
  <c r="Y147" i="20"/>
  <c r="AC147" i="20"/>
  <c r="V147" i="20"/>
  <c r="U147" i="20"/>
  <c r="Z147" i="20"/>
  <c r="AD151" i="20"/>
  <c r="Y151" i="20"/>
  <c r="AC151" i="20"/>
  <c r="V151" i="20"/>
  <c r="U151" i="20"/>
  <c r="Z151" i="20"/>
  <c r="AD155" i="20"/>
  <c r="Y155" i="20"/>
  <c r="AC155" i="20"/>
  <c r="V155" i="20"/>
  <c r="U155" i="20"/>
  <c r="Z155" i="20"/>
  <c r="AD159" i="20"/>
  <c r="Y159" i="20"/>
  <c r="AC159" i="20"/>
  <c r="V159" i="20"/>
  <c r="U159" i="20"/>
  <c r="Z159" i="20"/>
  <c r="AD163" i="20"/>
  <c r="Y163" i="20"/>
  <c r="AC163" i="20"/>
  <c r="V163" i="20"/>
  <c r="U163" i="20"/>
  <c r="Z163" i="20"/>
  <c r="AD167" i="20"/>
  <c r="Y167" i="20"/>
  <c r="AC167" i="20"/>
  <c r="V167" i="20"/>
  <c r="U167" i="20"/>
  <c r="Z167" i="20"/>
  <c r="AD171" i="20"/>
  <c r="Y171" i="20"/>
  <c r="AC171" i="20"/>
  <c r="V171" i="20"/>
  <c r="U171" i="20"/>
  <c r="Z171" i="20"/>
  <c r="AD175" i="20"/>
  <c r="Y175" i="20"/>
  <c r="AC175" i="20"/>
  <c r="V175" i="20"/>
  <c r="U175" i="20"/>
  <c r="Z175" i="20"/>
  <c r="AD179" i="20"/>
  <c r="Y179" i="20"/>
  <c r="AC179" i="20"/>
  <c r="V179" i="20"/>
  <c r="U179" i="20"/>
  <c r="Z179" i="20"/>
  <c r="AD183" i="20"/>
  <c r="Z183" i="20"/>
  <c r="V183" i="20"/>
  <c r="AC183" i="20"/>
  <c r="U183" i="20"/>
  <c r="Y183" i="20"/>
  <c r="AD187" i="20"/>
  <c r="Z187" i="20"/>
  <c r="V187" i="20"/>
  <c r="AC187" i="20"/>
  <c r="U187" i="20"/>
  <c r="Y187" i="20"/>
  <c r="AA187" i="20" s="1"/>
  <c r="AB187" i="20" s="1"/>
  <c r="AD191" i="20"/>
  <c r="Z191" i="20"/>
  <c r="V191" i="20"/>
  <c r="AC191" i="20"/>
  <c r="U191" i="20"/>
  <c r="Y191" i="20"/>
  <c r="AA191" i="20" s="1"/>
  <c r="AB191" i="20" s="1"/>
  <c r="AD287" i="20"/>
  <c r="V287" i="20"/>
  <c r="AC287" i="20"/>
  <c r="U287" i="20"/>
  <c r="Z287" i="20"/>
  <c r="Y287" i="20"/>
  <c r="Y245" i="20"/>
  <c r="AD245" i="20"/>
  <c r="V245" i="20"/>
  <c r="AC245" i="20"/>
  <c r="U245" i="20"/>
  <c r="Z245" i="20"/>
  <c r="Y249" i="20"/>
  <c r="AD249" i="20"/>
  <c r="V249" i="20"/>
  <c r="AC249" i="20"/>
  <c r="U249" i="20"/>
  <c r="Z249" i="20"/>
  <c r="Y253" i="20"/>
  <c r="AD253" i="20"/>
  <c r="V253" i="20"/>
  <c r="AC253" i="20"/>
  <c r="U253" i="20"/>
  <c r="Z253" i="20"/>
  <c r="AD257" i="20"/>
  <c r="Y257" i="20"/>
  <c r="AC257" i="20"/>
  <c r="Z257" i="20"/>
  <c r="V257" i="20"/>
  <c r="U257" i="20"/>
  <c r="AD280" i="20"/>
  <c r="V280" i="20"/>
  <c r="AC280" i="20"/>
  <c r="U280" i="20"/>
  <c r="Z280" i="20"/>
  <c r="Y280" i="20"/>
  <c r="AD288" i="20"/>
  <c r="V288" i="20"/>
  <c r="AC288" i="20"/>
  <c r="U288" i="20"/>
  <c r="Z288" i="20"/>
  <c r="Y288" i="20"/>
  <c r="V307" i="20"/>
  <c r="AD307" i="20"/>
  <c r="AC307" i="20"/>
  <c r="U307" i="20"/>
  <c r="Z307" i="20"/>
  <c r="Y307" i="20"/>
  <c r="V311" i="20"/>
  <c r="AD311" i="20"/>
  <c r="AC311" i="20"/>
  <c r="U311" i="20"/>
  <c r="Z311" i="20"/>
  <c r="Y311" i="20"/>
  <c r="AC315" i="20"/>
  <c r="V315" i="20"/>
  <c r="U315" i="20"/>
  <c r="AD315" i="20"/>
  <c r="Z315" i="20"/>
  <c r="Y315" i="20"/>
  <c r="AC319" i="20"/>
  <c r="V319" i="20"/>
  <c r="U319" i="20"/>
  <c r="AD319" i="20"/>
  <c r="Z319" i="20"/>
  <c r="Y319" i="20"/>
  <c r="AC323" i="20"/>
  <c r="V323" i="20"/>
  <c r="U323" i="20"/>
  <c r="AD323" i="20"/>
  <c r="Z323" i="20"/>
  <c r="Y323" i="20"/>
  <c r="AD327" i="20"/>
  <c r="Y327" i="20"/>
  <c r="AC327" i="20"/>
  <c r="V327" i="20"/>
  <c r="U327" i="20"/>
  <c r="Z327" i="20"/>
  <c r="AD331" i="20"/>
  <c r="Y331" i="20"/>
  <c r="AC331" i="20"/>
  <c r="V331" i="20"/>
  <c r="U331" i="20"/>
  <c r="Z331" i="20"/>
  <c r="V334" i="20"/>
  <c r="AD334" i="20"/>
  <c r="AC334" i="20"/>
  <c r="U334" i="20"/>
  <c r="Z334" i="20"/>
  <c r="Y334" i="20"/>
  <c r="AC339" i="20"/>
  <c r="Y339" i="20"/>
  <c r="U339" i="20"/>
  <c r="Z339" i="20"/>
  <c r="AD339" i="20"/>
  <c r="V339" i="20"/>
  <c r="AD344" i="20"/>
  <c r="Z344" i="20"/>
  <c r="V344" i="20"/>
  <c r="U344" i="20"/>
  <c r="AC344" i="20"/>
  <c r="Y344" i="20"/>
  <c r="AC337" i="20"/>
  <c r="Y337" i="20"/>
  <c r="U337" i="20"/>
  <c r="Z337" i="20"/>
  <c r="AD337" i="20"/>
  <c r="V337" i="20"/>
  <c r="V303" i="20"/>
  <c r="AD303" i="20"/>
  <c r="AC303" i="20"/>
  <c r="U303" i="20"/>
  <c r="Z303" i="20"/>
  <c r="Y303" i="20"/>
  <c r="AD299" i="20"/>
  <c r="Z299" i="20"/>
  <c r="V299" i="20"/>
  <c r="U299" i="20"/>
  <c r="Y299" i="20"/>
  <c r="AC299" i="20"/>
  <c r="Z274" i="20"/>
  <c r="U274" i="20"/>
  <c r="AD274" i="20"/>
  <c r="Y274" i="20"/>
  <c r="AC274" i="20"/>
  <c r="V274" i="20"/>
  <c r="Z266" i="20"/>
  <c r="U266" i="20"/>
  <c r="AD266" i="20"/>
  <c r="Y266" i="20"/>
  <c r="AC266" i="20"/>
  <c r="V266" i="20"/>
  <c r="AD343" i="20"/>
  <c r="Z343" i="20"/>
  <c r="V343" i="20"/>
  <c r="U343" i="20"/>
  <c r="AC343" i="20"/>
  <c r="Y343" i="20"/>
  <c r="AA343" i="20" s="1"/>
  <c r="AB343" i="20" s="1"/>
  <c r="W348" i="20"/>
  <c r="AE347" i="20"/>
  <c r="AD302" i="20"/>
  <c r="Z302" i="20"/>
  <c r="V302" i="20"/>
  <c r="U302" i="20"/>
  <c r="Y302" i="20"/>
  <c r="AC302" i="20"/>
  <c r="AD298" i="20"/>
  <c r="Z298" i="20"/>
  <c r="V298" i="20"/>
  <c r="Q297" i="20"/>
  <c r="U298" i="20"/>
  <c r="Y298" i="20"/>
  <c r="AC298" i="20"/>
  <c r="AC296" i="20"/>
  <c r="Y296" i="20"/>
  <c r="U296" i="20"/>
  <c r="Z296" i="20"/>
  <c r="AD296" i="20"/>
  <c r="V296" i="20"/>
  <c r="Z277" i="20"/>
  <c r="U277" i="20"/>
  <c r="AD277" i="20"/>
  <c r="Y277" i="20"/>
  <c r="AC277" i="20"/>
  <c r="V277" i="20"/>
  <c r="Z273" i="20"/>
  <c r="U273" i="20"/>
  <c r="AD273" i="20"/>
  <c r="Y273" i="20"/>
  <c r="AC273" i="20"/>
  <c r="V273" i="20"/>
  <c r="Z269" i="20"/>
  <c r="U269" i="20"/>
  <c r="AD269" i="20"/>
  <c r="Y269" i="20"/>
  <c r="AC269" i="20"/>
  <c r="V269" i="20"/>
  <c r="Z265" i="20"/>
  <c r="U265" i="20"/>
  <c r="AD265" i="20"/>
  <c r="Y265" i="20"/>
  <c r="AC265" i="20"/>
  <c r="V265" i="20"/>
  <c r="AD262" i="20"/>
  <c r="Y262" i="20"/>
  <c r="AC262" i="20"/>
  <c r="U262" i="20"/>
  <c r="Z262" i="20"/>
  <c r="V262" i="20"/>
  <c r="AD239" i="20"/>
  <c r="Y239" i="20"/>
  <c r="AC239" i="20"/>
  <c r="V239" i="20"/>
  <c r="Z239" i="20"/>
  <c r="U239" i="20"/>
  <c r="AD223" i="20"/>
  <c r="Y223" i="20"/>
  <c r="V223" i="20"/>
  <c r="AC223" i="20"/>
  <c r="Z223" i="20"/>
  <c r="U223" i="20"/>
  <c r="AD215" i="20"/>
  <c r="Y215" i="20"/>
  <c r="V215" i="20"/>
  <c r="AC215" i="20"/>
  <c r="Z215" i="20"/>
  <c r="U215" i="20"/>
  <c r="AD236" i="20"/>
  <c r="Y236" i="20"/>
  <c r="AC236" i="20"/>
  <c r="V236" i="20"/>
  <c r="U236" i="20"/>
  <c r="Z236" i="20"/>
  <c r="AD237" i="20"/>
  <c r="Y237" i="20"/>
  <c r="AC237" i="20"/>
  <c r="V237" i="20"/>
  <c r="Z237" i="20"/>
  <c r="U237" i="20"/>
  <c r="AD216" i="20"/>
  <c r="Y216" i="20"/>
  <c r="V216" i="20"/>
  <c r="U216" i="20"/>
  <c r="AC216" i="20"/>
  <c r="Z216" i="20"/>
  <c r="AD218" i="20"/>
  <c r="Y218" i="20"/>
  <c r="V218" i="20"/>
  <c r="U218" i="20"/>
  <c r="AC218" i="20"/>
  <c r="Z218" i="20"/>
  <c r="AD212" i="20"/>
  <c r="Y212" i="20"/>
  <c r="V212" i="20"/>
  <c r="U212" i="20"/>
  <c r="AC212" i="20"/>
  <c r="Z212" i="20"/>
  <c r="AD132" i="20"/>
  <c r="Z132" i="20"/>
  <c r="V132" i="20"/>
  <c r="AC132" i="20"/>
  <c r="Y132" i="20"/>
  <c r="U132" i="20"/>
  <c r="AD128" i="20"/>
  <c r="Z128" i="20"/>
  <c r="V128" i="20"/>
  <c r="AC128" i="20"/>
  <c r="Y128" i="20"/>
  <c r="U128" i="20"/>
  <c r="AD124" i="20"/>
  <c r="Z124" i="20"/>
  <c r="V124" i="20"/>
  <c r="AC124" i="20"/>
  <c r="Y124" i="20"/>
  <c r="U124" i="20"/>
  <c r="AD120" i="20"/>
  <c r="Z120" i="20"/>
  <c r="V120" i="20"/>
  <c r="AC120" i="20"/>
  <c r="Y120" i="20"/>
  <c r="U120" i="20"/>
  <c r="AD116" i="20"/>
  <c r="Z116" i="20"/>
  <c r="V116" i="20"/>
  <c r="AC116" i="20"/>
  <c r="Y116" i="20"/>
  <c r="U116" i="20"/>
  <c r="AD112" i="20"/>
  <c r="Z112" i="20"/>
  <c r="V112" i="20"/>
  <c r="AC112" i="20"/>
  <c r="Y112" i="20"/>
  <c r="U112" i="20"/>
  <c r="AD108" i="20"/>
  <c r="Z108" i="20"/>
  <c r="V108" i="20"/>
  <c r="AC108" i="20"/>
  <c r="Y108" i="20"/>
  <c r="U108" i="20"/>
  <c r="AD104" i="20"/>
  <c r="Z104" i="20"/>
  <c r="V104" i="20"/>
  <c r="AC104" i="20"/>
  <c r="Y104" i="20"/>
  <c r="U104" i="20"/>
  <c r="AD100" i="20"/>
  <c r="Z100" i="20"/>
  <c r="V100" i="20"/>
  <c r="AC100" i="20"/>
  <c r="Y100" i="20"/>
  <c r="U100" i="20"/>
  <c r="AD97" i="20"/>
  <c r="Z97" i="20"/>
  <c r="V97" i="20"/>
  <c r="AC97" i="20"/>
  <c r="U97" i="20"/>
  <c r="Y97" i="20"/>
  <c r="AD95" i="20"/>
  <c r="Z95" i="20"/>
  <c r="V95" i="20"/>
  <c r="AC95" i="20"/>
  <c r="U95" i="20"/>
  <c r="Y95" i="20"/>
  <c r="AD214" i="20"/>
  <c r="Y214" i="20"/>
  <c r="V214" i="20"/>
  <c r="U214" i="20"/>
  <c r="AC214" i="20"/>
  <c r="Z214" i="20"/>
  <c r="AD222" i="20"/>
  <c r="Y222" i="20"/>
  <c r="V222" i="20"/>
  <c r="U222" i="20"/>
  <c r="AC222" i="20"/>
  <c r="Z222" i="20"/>
  <c r="Y20" i="20"/>
  <c r="AD20" i="20"/>
  <c r="V20" i="20"/>
  <c r="Z20" i="20"/>
  <c r="AC20" i="20"/>
  <c r="U20" i="20"/>
  <c r="Y16" i="20"/>
  <c r="AD16" i="20"/>
  <c r="V16" i="20"/>
  <c r="Z16" i="20"/>
  <c r="AC16" i="20"/>
  <c r="U16" i="20"/>
  <c r="AC25" i="20"/>
  <c r="Y25" i="20"/>
  <c r="U25" i="20"/>
  <c r="AD25" i="20"/>
  <c r="Z25" i="20"/>
  <c r="V25" i="20"/>
  <c r="AC29" i="20"/>
  <c r="Y29" i="20"/>
  <c r="U29" i="20"/>
  <c r="AD29" i="20"/>
  <c r="Z29" i="20"/>
  <c r="V29" i="20"/>
  <c r="AC33" i="20"/>
  <c r="Y33" i="20"/>
  <c r="U33" i="20"/>
  <c r="AD33" i="20"/>
  <c r="Z33" i="20"/>
  <c r="V33" i="20"/>
  <c r="AC37" i="20"/>
  <c r="Y37" i="20"/>
  <c r="U37" i="20"/>
  <c r="AD37" i="20"/>
  <c r="Z37" i="20"/>
  <c r="V37" i="20"/>
  <c r="AC41" i="20"/>
  <c r="Y41" i="20"/>
  <c r="U41" i="20"/>
  <c r="AD41" i="20"/>
  <c r="Z41" i="20"/>
  <c r="V41" i="20"/>
  <c r="AC45" i="20"/>
  <c r="Y45" i="20"/>
  <c r="U45" i="20"/>
  <c r="AD45" i="20"/>
  <c r="Z45" i="20"/>
  <c r="V45" i="20"/>
  <c r="AC49" i="20"/>
  <c r="Y49" i="20"/>
  <c r="U49" i="20"/>
  <c r="AD49" i="20"/>
  <c r="Z49" i="20"/>
  <c r="V49" i="20"/>
  <c r="AC53" i="20"/>
  <c r="Y53" i="20"/>
  <c r="U53" i="20"/>
  <c r="AD53" i="20"/>
  <c r="Z53" i="20"/>
  <c r="V53" i="20"/>
  <c r="AD136" i="20"/>
  <c r="Y136" i="20"/>
  <c r="AC136" i="20"/>
  <c r="V136" i="20"/>
  <c r="Z136" i="20"/>
  <c r="U136" i="20"/>
  <c r="AD140" i="20"/>
  <c r="Y140" i="20"/>
  <c r="AC140" i="20"/>
  <c r="V140" i="20"/>
  <c r="Z140" i="20"/>
  <c r="U140" i="20"/>
  <c r="AD144" i="20"/>
  <c r="Y144" i="20"/>
  <c r="AC144" i="20"/>
  <c r="V144" i="20"/>
  <c r="Z144" i="20"/>
  <c r="U144" i="20"/>
  <c r="AD148" i="20"/>
  <c r="Y148" i="20"/>
  <c r="AC148" i="20"/>
  <c r="V148" i="20"/>
  <c r="Z148" i="20"/>
  <c r="U148" i="20"/>
  <c r="AD152" i="20"/>
  <c r="Y152" i="20"/>
  <c r="AC152" i="20"/>
  <c r="V152" i="20"/>
  <c r="Z152" i="20"/>
  <c r="U152" i="20"/>
  <c r="AD156" i="20"/>
  <c r="Y156" i="20"/>
  <c r="AC156" i="20"/>
  <c r="V156" i="20"/>
  <c r="Z156" i="20"/>
  <c r="U156" i="20"/>
  <c r="AD160" i="20"/>
  <c r="Y160" i="20"/>
  <c r="AC160" i="20"/>
  <c r="V160" i="20"/>
  <c r="Z160" i="20"/>
  <c r="U160" i="20"/>
  <c r="AD164" i="20"/>
  <c r="Y164" i="20"/>
  <c r="AC164" i="20"/>
  <c r="V164" i="20"/>
  <c r="Z164" i="20"/>
  <c r="U164" i="20"/>
  <c r="AD168" i="20"/>
  <c r="Y168" i="20"/>
  <c r="AC168" i="20"/>
  <c r="V168" i="20"/>
  <c r="Z168" i="20"/>
  <c r="U168" i="20"/>
  <c r="AD172" i="20"/>
  <c r="Y172" i="20"/>
  <c r="AC172" i="20"/>
  <c r="V172" i="20"/>
  <c r="Z172" i="20"/>
  <c r="U172" i="20"/>
  <c r="AD176" i="20"/>
  <c r="Y176" i="20"/>
  <c r="AC176" i="20"/>
  <c r="V176" i="20"/>
  <c r="Z176" i="20"/>
  <c r="U176" i="20"/>
  <c r="AD180" i="20"/>
  <c r="Y180" i="20"/>
  <c r="AC180" i="20"/>
  <c r="V180" i="20"/>
  <c r="Z180" i="20"/>
  <c r="U180" i="20"/>
  <c r="AD184" i="20"/>
  <c r="Z184" i="20"/>
  <c r="V184" i="20"/>
  <c r="AC184" i="20"/>
  <c r="U184" i="20"/>
  <c r="Y184" i="20"/>
  <c r="AD188" i="20"/>
  <c r="Z188" i="20"/>
  <c r="V188" i="20"/>
  <c r="AC188" i="20"/>
  <c r="U188" i="20"/>
  <c r="Y188" i="20"/>
  <c r="AA188" i="20" s="1"/>
  <c r="AB188" i="20" s="1"/>
  <c r="AD192" i="20"/>
  <c r="Z192" i="20"/>
  <c r="V192" i="20"/>
  <c r="AC192" i="20"/>
  <c r="U192" i="20"/>
  <c r="Y192" i="20"/>
  <c r="AC200" i="20"/>
  <c r="Y200" i="20"/>
  <c r="U200" i="20"/>
  <c r="V200" i="20"/>
  <c r="Z200" i="20"/>
  <c r="AD200" i="20"/>
  <c r="AC204" i="20"/>
  <c r="Y204" i="20"/>
  <c r="U204" i="20"/>
  <c r="V204" i="20"/>
  <c r="Z204" i="20"/>
  <c r="AD204" i="20"/>
  <c r="AD281" i="20"/>
  <c r="V281" i="20"/>
  <c r="AC281" i="20"/>
  <c r="U281" i="20"/>
  <c r="Z281" i="20"/>
  <c r="Y281" i="20"/>
  <c r="AD289" i="20"/>
  <c r="V289" i="20"/>
  <c r="AC289" i="20"/>
  <c r="U289" i="20"/>
  <c r="Z289" i="20"/>
  <c r="Y289" i="20"/>
  <c r="Y246" i="20"/>
  <c r="AD246" i="20"/>
  <c r="V246" i="20"/>
  <c r="AC246" i="20"/>
  <c r="U246" i="20"/>
  <c r="Z246" i="20"/>
  <c r="Y250" i="20"/>
  <c r="AD250" i="20"/>
  <c r="V250" i="20"/>
  <c r="AC250" i="20"/>
  <c r="U250" i="20"/>
  <c r="Z250" i="20"/>
  <c r="Y254" i="20"/>
  <c r="AD254" i="20"/>
  <c r="V254" i="20"/>
  <c r="AC254" i="20"/>
  <c r="U254" i="20"/>
  <c r="Z254" i="20"/>
  <c r="AD282" i="20"/>
  <c r="V282" i="20"/>
  <c r="AC282" i="20"/>
  <c r="U282" i="20"/>
  <c r="Z282" i="20"/>
  <c r="Y282" i="20"/>
  <c r="AD290" i="20"/>
  <c r="V290" i="20"/>
  <c r="AC290" i="20"/>
  <c r="U290" i="20"/>
  <c r="Z290" i="20"/>
  <c r="Y290" i="20"/>
  <c r="V304" i="20"/>
  <c r="AD304" i="20"/>
  <c r="AC304" i="20"/>
  <c r="U304" i="20"/>
  <c r="Z304" i="20"/>
  <c r="Y304" i="20"/>
  <c r="V308" i="20"/>
  <c r="AD308" i="20"/>
  <c r="AC308" i="20"/>
  <c r="U308" i="20"/>
  <c r="Z308" i="20"/>
  <c r="Y308" i="20"/>
  <c r="V312" i="20"/>
  <c r="AD312" i="20"/>
  <c r="AC312" i="20"/>
  <c r="U312" i="20"/>
  <c r="Z312" i="20"/>
  <c r="Y312" i="20"/>
  <c r="AC316" i="20"/>
  <c r="V316" i="20"/>
  <c r="AD316" i="20"/>
  <c r="Z316" i="20"/>
  <c r="Y316" i="20"/>
  <c r="U316" i="20"/>
  <c r="AC320" i="20"/>
  <c r="V320" i="20"/>
  <c r="AD320" i="20"/>
  <c r="Z320" i="20"/>
  <c r="Y320" i="20"/>
  <c r="U320" i="20"/>
  <c r="AC324" i="20"/>
  <c r="V324" i="20"/>
  <c r="AD324" i="20"/>
  <c r="Z324" i="20"/>
  <c r="Y324" i="20"/>
  <c r="U324" i="20"/>
  <c r="AD328" i="20"/>
  <c r="Y328" i="20"/>
  <c r="AC328" i="20"/>
  <c r="V328" i="20"/>
  <c r="Z328" i="20"/>
  <c r="U328" i="20"/>
  <c r="AD332" i="20"/>
  <c r="Y332" i="20"/>
  <c r="AC332" i="20"/>
  <c r="V332" i="20"/>
  <c r="Z332" i="20"/>
  <c r="U332" i="20"/>
  <c r="AC336" i="20"/>
  <c r="Y336" i="20"/>
  <c r="U336" i="20"/>
  <c r="V336" i="20"/>
  <c r="Q335" i="20"/>
  <c r="AD336" i="20"/>
  <c r="Z336" i="20"/>
  <c r="AC340" i="20"/>
  <c r="Y340" i="20"/>
  <c r="U340" i="20"/>
  <c r="V340" i="20"/>
  <c r="AD340" i="20"/>
  <c r="Z340" i="20"/>
  <c r="AD346" i="20"/>
  <c r="Z346" i="20"/>
  <c r="V346" i="20"/>
  <c r="U346" i="20"/>
  <c r="AC346" i="20"/>
  <c r="Y346" i="20"/>
  <c r="AA346" i="20" s="1"/>
  <c r="AB346" i="20" s="1"/>
  <c r="AD342" i="20"/>
  <c r="Z342" i="20"/>
  <c r="V342" i="20"/>
  <c r="Q341" i="20"/>
  <c r="U342" i="20"/>
  <c r="AC342" i="20"/>
  <c r="Y342" i="20"/>
  <c r="AD301" i="20"/>
  <c r="Z301" i="20"/>
  <c r="V301" i="20"/>
  <c r="U301" i="20"/>
  <c r="Y301" i="20"/>
  <c r="AC301" i="20"/>
  <c r="Z276" i="20"/>
  <c r="U276" i="20"/>
  <c r="AD276" i="20"/>
  <c r="Y276" i="20"/>
  <c r="AC276" i="20"/>
  <c r="V276" i="20"/>
  <c r="Z272" i="20"/>
  <c r="U272" i="20"/>
  <c r="AD272" i="20"/>
  <c r="Y272" i="20"/>
  <c r="AC272" i="20"/>
  <c r="V272" i="20"/>
  <c r="Z268" i="20"/>
  <c r="U268" i="20"/>
  <c r="AD268" i="20"/>
  <c r="Y268" i="20"/>
  <c r="AC268" i="20"/>
  <c r="V268" i="20"/>
  <c r="AD259" i="20"/>
  <c r="Y259" i="20"/>
  <c r="AC259" i="20"/>
  <c r="Z259" i="20"/>
  <c r="V259" i="20"/>
  <c r="U259" i="20"/>
  <c r="Z264" i="20"/>
  <c r="AD264" i="20"/>
  <c r="Y264" i="20"/>
  <c r="AC264" i="20"/>
  <c r="U264" i="20"/>
  <c r="V264" i="20"/>
  <c r="Y243" i="20"/>
  <c r="AD243" i="20"/>
  <c r="AC243" i="20"/>
  <c r="V243" i="20"/>
  <c r="Z243" i="20"/>
  <c r="U243" i="20"/>
  <c r="AD227" i="20"/>
  <c r="Y227" i="20"/>
  <c r="AC227" i="20"/>
  <c r="V227" i="20"/>
  <c r="Z227" i="20"/>
  <c r="U227" i="20"/>
  <c r="AD221" i="20"/>
  <c r="Y221" i="20"/>
  <c r="V221" i="20"/>
  <c r="AC221" i="20"/>
  <c r="Z221" i="20"/>
  <c r="U221" i="20"/>
  <c r="AD213" i="20"/>
  <c r="Y213" i="20"/>
  <c r="V213" i="20"/>
  <c r="AC213" i="20"/>
  <c r="Z213" i="20"/>
  <c r="U213" i="20"/>
  <c r="AD240" i="20"/>
  <c r="Y240" i="20"/>
  <c r="AC240" i="20"/>
  <c r="V240" i="20"/>
  <c r="U240" i="20"/>
  <c r="Z240" i="20"/>
  <c r="AD241" i="20"/>
  <c r="Y241" i="20"/>
  <c r="AC241" i="20"/>
  <c r="V241" i="20"/>
  <c r="Z241" i="20"/>
  <c r="U241" i="20"/>
  <c r="AD225" i="20"/>
  <c r="Y225" i="20"/>
  <c r="AC225" i="20"/>
  <c r="V225" i="20"/>
  <c r="Z225" i="20"/>
  <c r="U225" i="20"/>
  <c r="AD224" i="20"/>
  <c r="Y224" i="20"/>
  <c r="AC224" i="20"/>
  <c r="V224" i="20"/>
  <c r="U224" i="20"/>
  <c r="Z224" i="20"/>
  <c r="AD238" i="20"/>
  <c r="Y238" i="20"/>
  <c r="AC238" i="20"/>
  <c r="V238" i="20"/>
  <c r="Z238" i="20"/>
  <c r="U238" i="20"/>
  <c r="AD220" i="20"/>
  <c r="Y220" i="20"/>
  <c r="V220" i="20"/>
  <c r="U220" i="20"/>
  <c r="AC220" i="20"/>
  <c r="Z220" i="20"/>
  <c r="AD131" i="20"/>
  <c r="Z131" i="20"/>
  <c r="V131" i="20"/>
  <c r="AC131" i="20"/>
  <c r="Y131" i="20"/>
  <c r="U131" i="20"/>
  <c r="AD127" i="20"/>
  <c r="Z127" i="20"/>
  <c r="V127" i="20"/>
  <c r="AC127" i="20"/>
  <c r="Y127" i="20"/>
  <c r="U127" i="20"/>
  <c r="AD123" i="20"/>
  <c r="Z123" i="20"/>
  <c r="V123" i="20"/>
  <c r="AC123" i="20"/>
  <c r="Y123" i="20"/>
  <c r="U123" i="20"/>
  <c r="AD119" i="20"/>
  <c r="Z119" i="20"/>
  <c r="V119" i="20"/>
  <c r="AC119" i="20"/>
  <c r="Y119" i="20"/>
  <c r="U119" i="20"/>
  <c r="AD115" i="20"/>
  <c r="Z115" i="20"/>
  <c r="V115" i="20"/>
  <c r="AC115" i="20"/>
  <c r="Y115" i="20"/>
  <c r="U115" i="20"/>
  <c r="AD111" i="20"/>
  <c r="Z111" i="20"/>
  <c r="V111" i="20"/>
  <c r="AC111" i="20"/>
  <c r="Y111" i="20"/>
  <c r="U111" i="20"/>
  <c r="AD107" i="20"/>
  <c r="Z107" i="20"/>
  <c r="V107" i="20"/>
  <c r="AC107" i="20"/>
  <c r="Y107" i="20"/>
  <c r="U107" i="20"/>
  <c r="AD103" i="20"/>
  <c r="Z103" i="20"/>
  <c r="V103" i="20"/>
  <c r="AC103" i="20"/>
  <c r="Y103" i="20"/>
  <c r="U103" i="20"/>
  <c r="AD99" i="20"/>
  <c r="Z99" i="20"/>
  <c r="V99" i="20"/>
  <c r="AC99" i="20"/>
  <c r="Y99" i="20"/>
  <c r="U99" i="20"/>
  <c r="AD98" i="20"/>
  <c r="Z98" i="20"/>
  <c r="V98" i="20"/>
  <c r="AC98" i="20"/>
  <c r="Y98" i="20"/>
  <c r="U98" i="20"/>
  <c r="Y19" i="20"/>
  <c r="AD19" i="20"/>
  <c r="V19" i="20"/>
  <c r="Z19" i="20"/>
  <c r="AC19" i="20"/>
  <c r="U19" i="20"/>
  <c r="Y15" i="20"/>
  <c r="AD15" i="20"/>
  <c r="AE5" i="21" s="1"/>
  <c r="V15" i="20"/>
  <c r="U5" i="21" s="1"/>
  <c r="Z15" i="20"/>
  <c r="AC15" i="20"/>
  <c r="U15" i="20"/>
  <c r="T5" i="21" s="1"/>
  <c r="AC26" i="20"/>
  <c r="Y26" i="20"/>
  <c r="U26" i="20"/>
  <c r="AD26" i="20"/>
  <c r="Z26" i="20"/>
  <c r="V26" i="20"/>
  <c r="AC30" i="20"/>
  <c r="Y30" i="20"/>
  <c r="U30" i="20"/>
  <c r="AD30" i="20"/>
  <c r="Z30" i="20"/>
  <c r="V30" i="20"/>
  <c r="AC34" i="20"/>
  <c r="Y34" i="20"/>
  <c r="U34" i="20"/>
  <c r="AD34" i="20"/>
  <c r="Z34" i="20"/>
  <c r="V34" i="20"/>
  <c r="AC38" i="20"/>
  <c r="Y38" i="20"/>
  <c r="U38" i="20"/>
  <c r="AD38" i="20"/>
  <c r="Z38" i="20"/>
  <c r="V38" i="20"/>
  <c r="AC42" i="20"/>
  <c r="Y42" i="20"/>
  <c r="U42" i="20"/>
  <c r="AD42" i="20"/>
  <c r="Z42" i="20"/>
  <c r="V42" i="20"/>
  <c r="AC46" i="20"/>
  <c r="Y46" i="20"/>
  <c r="U46" i="20"/>
  <c r="AD46" i="20"/>
  <c r="Z46" i="20"/>
  <c r="V46" i="20"/>
  <c r="AC50" i="20"/>
  <c r="Y50" i="20"/>
  <c r="U50" i="20"/>
  <c r="AD50" i="20"/>
  <c r="Z50" i="20"/>
  <c r="V50" i="20"/>
  <c r="AD54" i="20"/>
  <c r="Z54" i="20"/>
  <c r="Y54" i="20"/>
  <c r="U54" i="20"/>
  <c r="AC54" i="20"/>
  <c r="V54" i="20"/>
  <c r="AD137" i="20"/>
  <c r="Y137" i="20"/>
  <c r="AC137" i="20"/>
  <c r="V137" i="20"/>
  <c r="Z137" i="20"/>
  <c r="U137" i="20"/>
  <c r="AD141" i="20"/>
  <c r="Y141" i="20"/>
  <c r="AC141" i="20"/>
  <c r="V141" i="20"/>
  <c r="Z141" i="20"/>
  <c r="U141" i="20"/>
  <c r="AD145" i="20"/>
  <c r="Y145" i="20"/>
  <c r="AC145" i="20"/>
  <c r="V145" i="20"/>
  <c r="Z145" i="20"/>
  <c r="U145" i="20"/>
  <c r="AD149" i="20"/>
  <c r="Y149" i="20"/>
  <c r="AC149" i="20"/>
  <c r="V149" i="20"/>
  <c r="Z149" i="20"/>
  <c r="U149" i="20"/>
  <c r="AD153" i="20"/>
  <c r="Y153" i="20"/>
  <c r="AC153" i="20"/>
  <c r="V153" i="20"/>
  <c r="Z153" i="20"/>
  <c r="U153" i="20"/>
  <c r="AD157" i="20"/>
  <c r="Y157" i="20"/>
  <c r="AC157" i="20"/>
  <c r="V157" i="20"/>
  <c r="Z157" i="20"/>
  <c r="U157" i="20"/>
  <c r="AD161" i="20"/>
  <c r="Y161" i="20"/>
  <c r="AC161" i="20"/>
  <c r="V161" i="20"/>
  <c r="Z161" i="20"/>
  <c r="U161" i="20"/>
  <c r="AD165" i="20"/>
  <c r="Y165" i="20"/>
  <c r="AC165" i="20"/>
  <c r="V165" i="20"/>
  <c r="Z165" i="20"/>
  <c r="U165" i="20"/>
  <c r="AD169" i="20"/>
  <c r="Y169" i="20"/>
  <c r="AC169" i="20"/>
  <c r="V169" i="20"/>
  <c r="Z169" i="20"/>
  <c r="U169" i="20"/>
  <c r="AD173" i="20"/>
  <c r="Y173" i="20"/>
  <c r="AC173" i="20"/>
  <c r="V173" i="20"/>
  <c r="Z173" i="20"/>
  <c r="U173" i="20"/>
  <c r="AD177" i="20"/>
  <c r="Y177" i="20"/>
  <c r="AC177" i="20"/>
  <c r="V177" i="20"/>
  <c r="Z177" i="20"/>
  <c r="U177" i="20"/>
  <c r="AD181" i="20"/>
  <c r="Y181" i="20"/>
  <c r="AC181" i="20"/>
  <c r="V181" i="20"/>
  <c r="Z181" i="20"/>
  <c r="U181" i="20"/>
  <c r="AD185" i="20"/>
  <c r="Z185" i="20"/>
  <c r="V185" i="20"/>
  <c r="AC185" i="20"/>
  <c r="U185" i="20"/>
  <c r="Y185" i="20"/>
  <c r="AD189" i="20"/>
  <c r="Z189" i="20"/>
  <c r="V189" i="20"/>
  <c r="AC189" i="20"/>
  <c r="U189" i="20"/>
  <c r="Y189" i="20"/>
  <c r="AD193" i="20"/>
  <c r="Z193" i="20"/>
  <c r="V193" i="20"/>
  <c r="AC193" i="20"/>
  <c r="U193" i="20"/>
  <c r="Y193" i="20"/>
  <c r="AD283" i="20"/>
  <c r="V283" i="20"/>
  <c r="AC283" i="20"/>
  <c r="U283" i="20"/>
  <c r="Z283" i="20"/>
  <c r="Y283" i="20"/>
  <c r="AC291" i="20"/>
  <c r="V291" i="20"/>
  <c r="AD291" i="20"/>
  <c r="U291" i="20"/>
  <c r="Z291" i="20"/>
  <c r="Y291" i="20"/>
  <c r="Y247" i="20"/>
  <c r="AD247" i="20"/>
  <c r="V247" i="20"/>
  <c r="AC247" i="20"/>
  <c r="U247" i="20"/>
  <c r="Z247" i="20"/>
  <c r="Y251" i="20"/>
  <c r="AD251" i="20"/>
  <c r="V251" i="20"/>
  <c r="AC251" i="20"/>
  <c r="U251" i="20"/>
  <c r="Z251" i="20"/>
  <c r="Y255" i="20"/>
  <c r="AD255" i="20"/>
  <c r="V255" i="20"/>
  <c r="AC255" i="20"/>
  <c r="U255" i="20"/>
  <c r="Z255" i="20"/>
  <c r="AD284" i="20"/>
  <c r="V284" i="20"/>
  <c r="AC284" i="20"/>
  <c r="U284" i="20"/>
  <c r="Z284" i="20"/>
  <c r="Y284" i="20"/>
  <c r="AC292" i="20"/>
  <c r="Y292" i="20"/>
  <c r="U292" i="20"/>
  <c r="AD292" i="20"/>
  <c r="Z292" i="20"/>
  <c r="V292" i="20"/>
  <c r="AC294" i="20"/>
  <c r="Y294" i="20"/>
  <c r="U294" i="20"/>
  <c r="V294" i="20"/>
  <c r="Z294" i="20"/>
  <c r="AD294" i="20"/>
  <c r="V305" i="20"/>
  <c r="AD305" i="20"/>
  <c r="AC305" i="20"/>
  <c r="U305" i="20"/>
  <c r="Z305" i="20"/>
  <c r="Y305" i="20"/>
  <c r="V309" i="20"/>
  <c r="AD309" i="20"/>
  <c r="AC309" i="20"/>
  <c r="U309" i="20"/>
  <c r="Z309" i="20"/>
  <c r="Y309" i="20"/>
  <c r="V313" i="20"/>
  <c r="AD313" i="20"/>
  <c r="AC313" i="20"/>
  <c r="U313" i="20"/>
  <c r="Z313" i="20"/>
  <c r="Y313" i="20"/>
  <c r="AC317" i="20"/>
  <c r="V317" i="20"/>
  <c r="Z317" i="20"/>
  <c r="Y317" i="20"/>
  <c r="U317" i="20"/>
  <c r="AD317" i="20"/>
  <c r="AC321" i="20"/>
  <c r="V321" i="20"/>
  <c r="Z321" i="20"/>
  <c r="Y321" i="20"/>
  <c r="U321" i="20"/>
  <c r="AD321" i="20"/>
  <c r="AC325" i="20"/>
  <c r="V325" i="20"/>
  <c r="Z325" i="20"/>
  <c r="Y325" i="20"/>
  <c r="U325" i="20"/>
  <c r="AD325" i="20"/>
  <c r="AD329" i="20"/>
  <c r="Y329" i="20"/>
  <c r="AC329" i="20"/>
  <c r="V329" i="20"/>
  <c r="Z329" i="20"/>
  <c r="U329" i="20"/>
  <c r="AE87" i="20" l="1"/>
  <c r="AF87" i="20" s="1"/>
  <c r="AE218" i="20"/>
  <c r="AF218" i="20" s="1"/>
  <c r="AA96" i="20"/>
  <c r="AB96" i="20" s="1"/>
  <c r="AE79" i="20"/>
  <c r="AF79" i="20" s="1"/>
  <c r="AE55" i="20"/>
  <c r="AF55" i="20" s="1"/>
  <c r="AE63" i="20"/>
  <c r="AF63" i="20" s="1"/>
  <c r="AE78" i="20"/>
  <c r="AF78" i="20" s="1"/>
  <c r="AE70" i="20"/>
  <c r="AF70" i="20" s="1"/>
  <c r="AE222" i="20"/>
  <c r="AF222" i="20" s="1"/>
  <c r="AA344" i="20"/>
  <c r="AB344" i="20" s="1"/>
  <c r="A8" i="21"/>
  <c r="G7" i="21"/>
  <c r="I7" i="21"/>
  <c r="Y7" i="21" s="1"/>
  <c r="O7" i="21"/>
  <c r="Z7" i="21" s="1"/>
  <c r="J7" i="21"/>
  <c r="AD7" i="21" s="1"/>
  <c r="H7" i="21"/>
  <c r="T7" i="21" s="1"/>
  <c r="E7" i="21"/>
  <c r="B7" i="21"/>
  <c r="C7" i="21" s="1"/>
  <c r="D7" i="21" s="1"/>
  <c r="N7" i="21"/>
  <c r="U7" i="21" s="1"/>
  <c r="P7" i="21"/>
  <c r="AE7" i="21" s="1"/>
  <c r="P6" i="21"/>
  <c r="AE6" i="21" s="1"/>
  <c r="G6" i="21"/>
  <c r="I6" i="21"/>
  <c r="Y6" i="21" s="1"/>
  <c r="N6" i="21"/>
  <c r="U6" i="21" s="1"/>
  <c r="J6" i="21"/>
  <c r="AD6" i="21" s="1"/>
  <c r="AF6" i="21" s="1"/>
  <c r="AG6" i="21" s="1"/>
  <c r="AH6" i="21" s="1"/>
  <c r="O6" i="21"/>
  <c r="Z6" i="21" s="1"/>
  <c r="B6" i="21"/>
  <c r="C6" i="21" s="1"/>
  <c r="D6" i="21" s="1"/>
  <c r="E6" i="21"/>
  <c r="H6" i="21"/>
  <c r="T6" i="21" s="1"/>
  <c r="AA183" i="20"/>
  <c r="AB183" i="20" s="1"/>
  <c r="AE212" i="20"/>
  <c r="AF212" i="20" s="1"/>
  <c r="AE73" i="20"/>
  <c r="AF73" i="20" s="1"/>
  <c r="AE88" i="20"/>
  <c r="AF88" i="20" s="1"/>
  <c r="AE214" i="20"/>
  <c r="AF214" i="20" s="1"/>
  <c r="AE58" i="20"/>
  <c r="AF58" i="20" s="1"/>
  <c r="AE54" i="20"/>
  <c r="AF54" i="20" s="1"/>
  <c r="AE57" i="20"/>
  <c r="AF57" i="20" s="1"/>
  <c r="W316" i="20"/>
  <c r="X316" i="20" s="1"/>
  <c r="W324" i="20"/>
  <c r="X324" i="20" s="1"/>
  <c r="AE344" i="20"/>
  <c r="AF344" i="20" s="1"/>
  <c r="AE81" i="20"/>
  <c r="AF81" i="20" s="1"/>
  <c r="AE80" i="20"/>
  <c r="AF80" i="20" s="1"/>
  <c r="AA94" i="20"/>
  <c r="AB94" i="20" s="1"/>
  <c r="AE208" i="20"/>
  <c r="AF208" i="20" s="1"/>
  <c r="AA97" i="20"/>
  <c r="AB97" i="20" s="1"/>
  <c r="AE64" i="20"/>
  <c r="AF64" i="20" s="1"/>
  <c r="AA182" i="20"/>
  <c r="AB182" i="20" s="1"/>
  <c r="AE89" i="20"/>
  <c r="AF89" i="20" s="1"/>
  <c r="AA211" i="20"/>
  <c r="AB211" i="20" s="1"/>
  <c r="AA231" i="20"/>
  <c r="AB231" i="20" s="1"/>
  <c r="W261" i="20"/>
  <c r="X261" i="20" s="1"/>
  <c r="AA95" i="20"/>
  <c r="AB95" i="20" s="1"/>
  <c r="AA170" i="20"/>
  <c r="AB170" i="20" s="1"/>
  <c r="AA286" i="20"/>
  <c r="AB286" i="20" s="1"/>
  <c r="AA162" i="20"/>
  <c r="AB162" i="20" s="1"/>
  <c r="AA190" i="20"/>
  <c r="AB190" i="20" s="1"/>
  <c r="AE346" i="20"/>
  <c r="AF346" i="20" s="1"/>
  <c r="AA154" i="20"/>
  <c r="AB154" i="20" s="1"/>
  <c r="AA35" i="20"/>
  <c r="AB35" i="20" s="1"/>
  <c r="AE65" i="20"/>
  <c r="AF65" i="20" s="1"/>
  <c r="W320" i="20"/>
  <c r="X320" i="20" s="1"/>
  <c r="AE343" i="20"/>
  <c r="AF343" i="20" s="1"/>
  <c r="AA184" i="20"/>
  <c r="AB184" i="20" s="1"/>
  <c r="AA146" i="20"/>
  <c r="AB146" i="20" s="1"/>
  <c r="AA51" i="20"/>
  <c r="AB51" i="20" s="1"/>
  <c r="AA43" i="20"/>
  <c r="AB43" i="20" s="1"/>
  <c r="AA27" i="20"/>
  <c r="AB27" i="20" s="1"/>
  <c r="AA189" i="20"/>
  <c r="AB189" i="20" s="1"/>
  <c r="AA192" i="20"/>
  <c r="AB192" i="20" s="1"/>
  <c r="AA178" i="20"/>
  <c r="AB178" i="20" s="1"/>
  <c r="AA138" i="20"/>
  <c r="AB138" i="20" s="1"/>
  <c r="W22" i="20"/>
  <c r="X22" i="20" s="1"/>
  <c r="W199" i="20"/>
  <c r="X199" i="20" s="1"/>
  <c r="AA229" i="20"/>
  <c r="AB229" i="20" s="1"/>
  <c r="AE220" i="20"/>
  <c r="AF220" i="20" s="1"/>
  <c r="AA321" i="20"/>
  <c r="AB321" i="20" s="1"/>
  <c r="AA309" i="20"/>
  <c r="AB309" i="20" s="1"/>
  <c r="AA294" i="20"/>
  <c r="AB294" i="20" s="1"/>
  <c r="AA284" i="20"/>
  <c r="AB284" i="20" s="1"/>
  <c r="AA291" i="20"/>
  <c r="AB291" i="20" s="1"/>
  <c r="AA177" i="20"/>
  <c r="AB177" i="20" s="1"/>
  <c r="AA169" i="20"/>
  <c r="AB169" i="20" s="1"/>
  <c r="AA161" i="20"/>
  <c r="AB161" i="20" s="1"/>
  <c r="AA153" i="20"/>
  <c r="AB153" i="20" s="1"/>
  <c r="AA145" i="20"/>
  <c r="AB145" i="20" s="1"/>
  <c r="AA137" i="20"/>
  <c r="AB137" i="20" s="1"/>
  <c r="AA50" i="20"/>
  <c r="AB50" i="20" s="1"/>
  <c r="AA42" i="20"/>
  <c r="AB42" i="20" s="1"/>
  <c r="AA34" i="20"/>
  <c r="AB34" i="20" s="1"/>
  <c r="AA26" i="20"/>
  <c r="AB26" i="20" s="1"/>
  <c r="W220" i="20"/>
  <c r="X220" i="20" s="1"/>
  <c r="AA238" i="20"/>
  <c r="AB238" i="20" s="1"/>
  <c r="AA225" i="20"/>
  <c r="AB225" i="20" s="1"/>
  <c r="AA221" i="20"/>
  <c r="AB221" i="20" s="1"/>
  <c r="W259" i="20"/>
  <c r="X259" i="20" s="1"/>
  <c r="AE301" i="20"/>
  <c r="AF301" i="20" s="1"/>
  <c r="AA332" i="20"/>
  <c r="AB332" i="20" s="1"/>
  <c r="AA308" i="20"/>
  <c r="AB308" i="20" s="1"/>
  <c r="AA290" i="20"/>
  <c r="AB290" i="20" s="1"/>
  <c r="AA281" i="20"/>
  <c r="AB281" i="20" s="1"/>
  <c r="AA200" i="20"/>
  <c r="AB200" i="20" s="1"/>
  <c r="AA180" i="20"/>
  <c r="AB180" i="20" s="1"/>
  <c r="AA172" i="20"/>
  <c r="AB172" i="20" s="1"/>
  <c r="AA164" i="20"/>
  <c r="AB164" i="20" s="1"/>
  <c r="AA156" i="20"/>
  <c r="AB156" i="20" s="1"/>
  <c r="AA148" i="20"/>
  <c r="AB148" i="20" s="1"/>
  <c r="AA140" i="20"/>
  <c r="AB140" i="20" s="1"/>
  <c r="AA53" i="20"/>
  <c r="AB53" i="20" s="1"/>
  <c r="AA45" i="20"/>
  <c r="AB45" i="20" s="1"/>
  <c r="AA37" i="20"/>
  <c r="AB37" i="20" s="1"/>
  <c r="AA29" i="20"/>
  <c r="AB29" i="20" s="1"/>
  <c r="W214" i="20"/>
  <c r="X214" i="20" s="1"/>
  <c r="W212" i="20"/>
  <c r="X212" i="20" s="1"/>
  <c r="W216" i="20"/>
  <c r="X216" i="20" s="1"/>
  <c r="AA237" i="20"/>
  <c r="AB237" i="20" s="1"/>
  <c r="AA215" i="20"/>
  <c r="AB215" i="20" s="1"/>
  <c r="AA239" i="20"/>
  <c r="AB239" i="20" s="1"/>
  <c r="AE303" i="20"/>
  <c r="AF303" i="20" s="1"/>
  <c r="AE334" i="20"/>
  <c r="AF334" i="20" s="1"/>
  <c r="W331" i="20"/>
  <c r="X331" i="20" s="1"/>
  <c r="AE323" i="20"/>
  <c r="AF323" i="20" s="1"/>
  <c r="W319" i="20"/>
  <c r="X319" i="20" s="1"/>
  <c r="AE315" i="20"/>
  <c r="AF315" i="20" s="1"/>
  <c r="AE311" i="20"/>
  <c r="AF311" i="20" s="1"/>
  <c r="W175" i="20"/>
  <c r="X175" i="20" s="1"/>
  <c r="W167" i="20"/>
  <c r="X167" i="20" s="1"/>
  <c r="W159" i="20"/>
  <c r="X159" i="20" s="1"/>
  <c r="W151" i="20"/>
  <c r="X151" i="20" s="1"/>
  <c r="W143" i="20"/>
  <c r="X143" i="20" s="1"/>
  <c r="W135" i="20"/>
  <c r="X135" i="20" s="1"/>
  <c r="W52" i="20"/>
  <c r="X52" i="20" s="1"/>
  <c r="AE48" i="20"/>
  <c r="AF48" i="20" s="1"/>
  <c r="W44" i="20"/>
  <c r="X44" i="20" s="1"/>
  <c r="AE40" i="20"/>
  <c r="AF40" i="20" s="1"/>
  <c r="W36" i="20"/>
  <c r="X36" i="20" s="1"/>
  <c r="AE32" i="20"/>
  <c r="AF32" i="20" s="1"/>
  <c r="W28" i="20"/>
  <c r="X28" i="20" s="1"/>
  <c r="AE24" i="20"/>
  <c r="AF24" i="20" s="1"/>
  <c r="AA133" i="20"/>
  <c r="AB133" i="20" s="1"/>
  <c r="AA242" i="20"/>
  <c r="AB242" i="20" s="1"/>
  <c r="AA233" i="20"/>
  <c r="AB233" i="20" s="1"/>
  <c r="AA209" i="20"/>
  <c r="AB209" i="20" s="1"/>
  <c r="AA235" i="20"/>
  <c r="AB235" i="20" s="1"/>
  <c r="W263" i="20"/>
  <c r="X263" i="20" s="1"/>
  <c r="W300" i="20"/>
  <c r="X300" i="20" s="1"/>
  <c r="AA333" i="20"/>
  <c r="AB333" i="20" s="1"/>
  <c r="AA310" i="20"/>
  <c r="AB310" i="20" s="1"/>
  <c r="AE56" i="20"/>
  <c r="AF56" i="20" s="1"/>
  <c r="AE216" i="20"/>
  <c r="AF216" i="20" s="1"/>
  <c r="AE247" i="20"/>
  <c r="AF247" i="20" s="1"/>
  <c r="W283" i="20"/>
  <c r="X283" i="20" s="1"/>
  <c r="W177" i="20"/>
  <c r="X177" i="20" s="1"/>
  <c r="W238" i="20"/>
  <c r="X238" i="20" s="1"/>
  <c r="W225" i="20"/>
  <c r="X225" i="20" s="1"/>
  <c r="W243" i="20"/>
  <c r="X243" i="20" s="1"/>
  <c r="AE264" i="20"/>
  <c r="AF264" i="20" s="1"/>
  <c r="AA259" i="20"/>
  <c r="AB259" i="20" s="1"/>
  <c r="AD341" i="20"/>
  <c r="V335" i="20"/>
  <c r="W332" i="20"/>
  <c r="X332" i="20" s="1"/>
  <c r="W282" i="20"/>
  <c r="X282" i="20" s="1"/>
  <c r="AE250" i="20"/>
  <c r="AF250" i="20" s="1"/>
  <c r="W289" i="20"/>
  <c r="X289" i="20" s="1"/>
  <c r="W180" i="20"/>
  <c r="X180" i="20" s="1"/>
  <c r="W172" i="20"/>
  <c r="X172" i="20" s="1"/>
  <c r="W164" i="20"/>
  <c r="X164" i="20" s="1"/>
  <c r="W156" i="20"/>
  <c r="X156" i="20" s="1"/>
  <c r="W148" i="20"/>
  <c r="X148" i="20" s="1"/>
  <c r="W140" i="20"/>
  <c r="X140" i="20" s="1"/>
  <c r="W237" i="20"/>
  <c r="X237" i="20" s="1"/>
  <c r="W239" i="20"/>
  <c r="X239" i="20" s="1"/>
  <c r="W262" i="20"/>
  <c r="X262" i="20" s="1"/>
  <c r="AA296" i="20"/>
  <c r="AB296" i="20" s="1"/>
  <c r="AE266" i="20"/>
  <c r="AF266" i="20" s="1"/>
  <c r="AE327" i="20"/>
  <c r="AF327" i="20" s="1"/>
  <c r="AE288" i="20"/>
  <c r="AF288" i="20" s="1"/>
  <c r="AE257" i="20"/>
  <c r="AF257" i="20" s="1"/>
  <c r="W253" i="20"/>
  <c r="X253" i="20" s="1"/>
  <c r="W245" i="20"/>
  <c r="X245" i="20" s="1"/>
  <c r="AE287" i="20"/>
  <c r="AF287" i="20" s="1"/>
  <c r="W191" i="20"/>
  <c r="X191" i="20" s="1"/>
  <c r="W183" i="20"/>
  <c r="X183" i="20" s="1"/>
  <c r="AE179" i="20"/>
  <c r="AF179" i="20" s="1"/>
  <c r="AE171" i="20"/>
  <c r="AF171" i="20" s="1"/>
  <c r="AE163" i="20"/>
  <c r="AF163" i="20" s="1"/>
  <c r="AE155" i="20"/>
  <c r="AF155" i="20" s="1"/>
  <c r="AE147" i="20"/>
  <c r="AF147" i="20" s="1"/>
  <c r="AE139" i="20"/>
  <c r="AF139" i="20" s="1"/>
  <c r="W21" i="20"/>
  <c r="X21" i="20" s="1"/>
  <c r="W133" i="20"/>
  <c r="X133" i="20" s="1"/>
  <c r="W242" i="20"/>
  <c r="X242" i="20" s="1"/>
  <c r="W233" i="20"/>
  <c r="X233" i="20" s="1"/>
  <c r="W235" i="20"/>
  <c r="X235" i="20" s="1"/>
  <c r="W260" i="20"/>
  <c r="X260" i="20" s="1"/>
  <c r="AA263" i="20"/>
  <c r="AB263" i="20" s="1"/>
  <c r="W322" i="20"/>
  <c r="X322" i="20" s="1"/>
  <c r="W314" i="20"/>
  <c r="X314" i="20" s="1"/>
  <c r="AE256" i="20"/>
  <c r="AF256" i="20" s="1"/>
  <c r="AE248" i="20"/>
  <c r="AF248" i="20" s="1"/>
  <c r="W285" i="20"/>
  <c r="X285" i="20" s="1"/>
  <c r="W178" i="20"/>
  <c r="X178" i="20" s="1"/>
  <c r="W170" i="20"/>
  <c r="X170" i="20" s="1"/>
  <c r="W162" i="20"/>
  <c r="X162" i="20" s="1"/>
  <c r="W154" i="20"/>
  <c r="X154" i="20" s="1"/>
  <c r="W146" i="20"/>
  <c r="X146" i="20" s="1"/>
  <c r="W138" i="20"/>
  <c r="X138" i="20" s="1"/>
  <c r="W18" i="20"/>
  <c r="X18" i="20" s="1"/>
  <c r="W94" i="20"/>
  <c r="X94" i="20" s="1"/>
  <c r="AE234" i="20"/>
  <c r="AF234" i="20" s="1"/>
  <c r="W229" i="20"/>
  <c r="X229" i="20" s="1"/>
  <c r="W231" i="20"/>
  <c r="X231" i="20" s="1"/>
  <c r="W258" i="20"/>
  <c r="X258" i="20" s="1"/>
  <c r="AA261" i="20"/>
  <c r="AB261" i="20" s="1"/>
  <c r="AA91" i="20"/>
  <c r="AB91" i="20" s="1"/>
  <c r="AA83" i="20"/>
  <c r="AB83" i="20" s="1"/>
  <c r="AA75" i="20"/>
  <c r="AB75" i="20" s="1"/>
  <c r="AA67" i="20"/>
  <c r="AB67" i="20" s="1"/>
  <c r="AA59" i="20"/>
  <c r="AB59" i="20" s="1"/>
  <c r="AA90" i="20"/>
  <c r="AB90" i="20" s="1"/>
  <c r="AA82" i="20"/>
  <c r="AB82" i="20" s="1"/>
  <c r="AA74" i="20"/>
  <c r="AB74" i="20" s="1"/>
  <c r="AA66" i="20"/>
  <c r="AB66" i="20" s="1"/>
  <c r="AA58" i="20"/>
  <c r="AB58" i="20" s="1"/>
  <c r="AE255" i="20"/>
  <c r="AF255" i="20" s="1"/>
  <c r="W169" i="20"/>
  <c r="X169" i="20" s="1"/>
  <c r="W161" i="20"/>
  <c r="X161" i="20" s="1"/>
  <c r="W153" i="20"/>
  <c r="X153" i="20" s="1"/>
  <c r="W145" i="20"/>
  <c r="X145" i="20" s="1"/>
  <c r="W137" i="20"/>
  <c r="X137" i="20" s="1"/>
  <c r="W54" i="20"/>
  <c r="X54" i="20" s="1"/>
  <c r="AE313" i="20"/>
  <c r="AF313" i="20" s="1"/>
  <c r="AE305" i="20"/>
  <c r="AF305" i="20" s="1"/>
  <c r="W292" i="20"/>
  <c r="X292" i="20" s="1"/>
  <c r="AA54" i="20"/>
  <c r="AB54" i="20" s="1"/>
  <c r="AE50" i="20"/>
  <c r="AF50" i="20" s="1"/>
  <c r="W46" i="20"/>
  <c r="X46" i="20" s="1"/>
  <c r="AE42" i="20"/>
  <c r="AF42" i="20" s="1"/>
  <c r="W38" i="20"/>
  <c r="X38" i="20" s="1"/>
  <c r="AE34" i="20"/>
  <c r="AF34" i="20" s="1"/>
  <c r="W30" i="20"/>
  <c r="X30" i="20" s="1"/>
  <c r="AE26" i="20"/>
  <c r="AF26" i="20" s="1"/>
  <c r="AA19" i="20"/>
  <c r="AB19" i="20" s="1"/>
  <c r="W240" i="20"/>
  <c r="X240" i="20" s="1"/>
  <c r="AA324" i="20"/>
  <c r="AB324" i="20" s="1"/>
  <c r="AA316" i="20"/>
  <c r="AB316" i="20" s="1"/>
  <c r="AE312" i="20"/>
  <c r="AF312" i="20" s="1"/>
  <c r="AE304" i="20"/>
  <c r="AF304" i="20" s="1"/>
  <c r="AE53" i="20"/>
  <c r="AF53" i="20" s="1"/>
  <c r="W49" i="20"/>
  <c r="X49" i="20" s="1"/>
  <c r="AE45" i="20"/>
  <c r="AF45" i="20" s="1"/>
  <c r="W41" i="20"/>
  <c r="X41" i="20" s="1"/>
  <c r="AE37" i="20"/>
  <c r="AF37" i="20" s="1"/>
  <c r="W33" i="20"/>
  <c r="X33" i="20" s="1"/>
  <c r="AE29" i="20"/>
  <c r="AF29" i="20" s="1"/>
  <c r="AA16" i="20"/>
  <c r="AB16" i="20" s="1"/>
  <c r="AE302" i="20"/>
  <c r="AF302" i="20" s="1"/>
  <c r="W299" i="20"/>
  <c r="X299" i="20" s="1"/>
  <c r="AA303" i="20"/>
  <c r="AB303" i="20" s="1"/>
  <c r="AA334" i="20"/>
  <c r="AB334" i="20" s="1"/>
  <c r="AA319" i="20"/>
  <c r="AB319" i="20" s="1"/>
  <c r="AA311" i="20"/>
  <c r="AB311" i="20" s="1"/>
  <c r="AA288" i="20"/>
  <c r="AB288" i="20" s="1"/>
  <c r="W257" i="20"/>
  <c r="X257" i="20" s="1"/>
  <c r="AA287" i="20"/>
  <c r="AB287" i="20" s="1"/>
  <c r="AA52" i="20"/>
  <c r="AB52" i="20" s="1"/>
  <c r="AA44" i="20"/>
  <c r="AB44" i="20" s="1"/>
  <c r="AA36" i="20"/>
  <c r="AB36" i="20" s="1"/>
  <c r="AA28" i="20"/>
  <c r="AB28" i="20" s="1"/>
  <c r="W210" i="20"/>
  <c r="X210" i="20" s="1"/>
  <c r="W338" i="20"/>
  <c r="X338" i="20" s="1"/>
  <c r="AA322" i="20"/>
  <c r="AB322" i="20" s="1"/>
  <c r="AA314" i="20"/>
  <c r="AB314" i="20" s="1"/>
  <c r="AE306" i="20"/>
  <c r="AF306" i="20" s="1"/>
  <c r="AE295" i="20"/>
  <c r="AF295" i="20" s="1"/>
  <c r="W293" i="20"/>
  <c r="X293" i="20" s="1"/>
  <c r="AE206" i="20"/>
  <c r="AF206" i="20" s="1"/>
  <c r="AE198" i="20"/>
  <c r="AF198" i="20" s="1"/>
  <c r="AE51" i="20"/>
  <c r="AF51" i="20" s="1"/>
  <c r="W47" i="20"/>
  <c r="X47" i="20" s="1"/>
  <c r="AE43" i="20"/>
  <c r="AF43" i="20" s="1"/>
  <c r="W39" i="20"/>
  <c r="X39" i="20" s="1"/>
  <c r="AE35" i="20"/>
  <c r="AF35" i="20" s="1"/>
  <c r="W31" i="20"/>
  <c r="X31" i="20" s="1"/>
  <c r="AE27" i="20"/>
  <c r="AF27" i="20" s="1"/>
  <c r="W23" i="20"/>
  <c r="X23" i="20" s="1"/>
  <c r="AA22" i="20"/>
  <c r="AB22" i="20" s="1"/>
  <c r="AA201" i="20"/>
  <c r="AB201" i="20" s="1"/>
  <c r="AA234" i="20"/>
  <c r="AB234" i="20" s="1"/>
  <c r="AE111" i="20"/>
  <c r="AF111" i="20" s="1"/>
  <c r="W123" i="20"/>
  <c r="X123" i="20" s="1"/>
  <c r="W312" i="20"/>
  <c r="X312" i="20" s="1"/>
  <c r="W304" i="20"/>
  <c r="X304" i="20" s="1"/>
  <c r="AE192" i="20"/>
  <c r="AF192" i="20" s="1"/>
  <c r="AE184" i="20"/>
  <c r="AF184" i="20" s="1"/>
  <c r="W16" i="20"/>
  <c r="X16" i="20" s="1"/>
  <c r="AE97" i="20"/>
  <c r="AF97" i="20" s="1"/>
  <c r="W100" i="20"/>
  <c r="X100" i="20" s="1"/>
  <c r="AE104" i="20"/>
  <c r="AF104" i="20" s="1"/>
  <c r="W108" i="20"/>
  <c r="X108" i="20" s="1"/>
  <c r="AE112" i="20"/>
  <c r="AF112" i="20" s="1"/>
  <c r="W116" i="20"/>
  <c r="X116" i="20" s="1"/>
  <c r="AE120" i="20"/>
  <c r="AF120" i="20" s="1"/>
  <c r="W124" i="20"/>
  <c r="X124" i="20" s="1"/>
  <c r="AE128" i="20"/>
  <c r="AF128" i="20" s="1"/>
  <c r="W132" i="20"/>
  <c r="X132" i="20" s="1"/>
  <c r="W215" i="20"/>
  <c r="X215" i="20" s="1"/>
  <c r="AE223" i="20"/>
  <c r="AF223" i="20" s="1"/>
  <c r="AA269" i="20"/>
  <c r="AB269" i="20" s="1"/>
  <c r="AA277" i="20"/>
  <c r="AB277" i="20" s="1"/>
  <c r="AA299" i="20"/>
  <c r="AB299" i="20" s="1"/>
  <c r="AA253" i="20"/>
  <c r="AB253" i="20" s="1"/>
  <c r="AA245" i="20"/>
  <c r="AB245" i="20" s="1"/>
  <c r="AA21" i="20"/>
  <c r="AB21" i="20" s="1"/>
  <c r="W101" i="20"/>
  <c r="X101" i="20" s="1"/>
  <c r="AE105" i="20"/>
  <c r="AF105" i="20" s="1"/>
  <c r="W109" i="20"/>
  <c r="X109" i="20" s="1"/>
  <c r="AE113" i="20"/>
  <c r="AF113" i="20" s="1"/>
  <c r="W117" i="20"/>
  <c r="X117" i="20" s="1"/>
  <c r="AE121" i="20"/>
  <c r="AF121" i="20" s="1"/>
  <c r="W125" i="20"/>
  <c r="X125" i="20" s="1"/>
  <c r="AE129" i="20"/>
  <c r="AF129" i="20" s="1"/>
  <c r="W209" i="20"/>
  <c r="X209" i="20" s="1"/>
  <c r="AE217" i="20"/>
  <c r="AF217" i="20" s="1"/>
  <c r="AA270" i="20"/>
  <c r="AB270" i="20" s="1"/>
  <c r="W306" i="20"/>
  <c r="X306" i="20" s="1"/>
  <c r="AE190" i="20"/>
  <c r="AF190" i="20" s="1"/>
  <c r="AE182" i="20"/>
  <c r="AF182" i="20" s="1"/>
  <c r="AA18" i="20"/>
  <c r="AB18" i="20" s="1"/>
  <c r="AA106" i="20"/>
  <c r="AB106" i="20" s="1"/>
  <c r="AA114" i="20"/>
  <c r="AB114" i="20" s="1"/>
  <c r="AA122" i="20"/>
  <c r="AB122" i="20" s="1"/>
  <c r="AA130" i="20"/>
  <c r="AB130" i="20" s="1"/>
  <c r="W201" i="20"/>
  <c r="X201" i="20" s="1"/>
  <c r="W211" i="20"/>
  <c r="X211" i="20" s="1"/>
  <c r="AE219" i="20"/>
  <c r="AF219" i="20" s="1"/>
  <c r="AA267" i="20"/>
  <c r="AB267" i="20" s="1"/>
  <c r="AA275" i="20"/>
  <c r="AB275" i="20" s="1"/>
  <c r="W87" i="20"/>
  <c r="X87" i="20" s="1"/>
  <c r="W79" i="20"/>
  <c r="X79" i="20" s="1"/>
  <c r="W71" i="20"/>
  <c r="X71" i="20" s="1"/>
  <c r="W63" i="20"/>
  <c r="X63" i="20" s="1"/>
  <c r="W55" i="20"/>
  <c r="X55" i="20" s="1"/>
  <c r="W86" i="20"/>
  <c r="X86" i="20" s="1"/>
  <c r="W78" i="20"/>
  <c r="X78" i="20" s="1"/>
  <c r="W70" i="20"/>
  <c r="X70" i="20" s="1"/>
  <c r="W62" i="20"/>
  <c r="X62" i="20" s="1"/>
  <c r="W313" i="20"/>
  <c r="X313" i="20" s="1"/>
  <c r="AE189" i="20"/>
  <c r="AF189" i="20" s="1"/>
  <c r="AE98" i="20"/>
  <c r="AF98" i="20" s="1"/>
  <c r="AE103" i="20"/>
  <c r="AF103" i="20" s="1"/>
  <c r="AE127" i="20"/>
  <c r="AF127" i="20" s="1"/>
  <c r="W193" i="20"/>
  <c r="X193" i="20" s="1"/>
  <c r="AE173" i="20"/>
  <c r="AF173" i="20" s="1"/>
  <c r="AE165" i="20"/>
  <c r="AF165" i="20" s="1"/>
  <c r="AE157" i="20"/>
  <c r="AF157" i="20" s="1"/>
  <c r="AE141" i="20"/>
  <c r="AF141" i="20" s="1"/>
  <c r="AE224" i="20"/>
  <c r="AF224" i="20" s="1"/>
  <c r="AE241" i="20"/>
  <c r="AF241" i="20" s="1"/>
  <c r="AE227" i="20"/>
  <c r="AF227" i="20" s="1"/>
  <c r="AA264" i="20"/>
  <c r="AB264" i="20" s="1"/>
  <c r="AE272" i="20"/>
  <c r="AF272" i="20" s="1"/>
  <c r="Z335" i="20"/>
  <c r="AE328" i="20"/>
  <c r="AF328" i="20" s="1"/>
  <c r="AE324" i="20"/>
  <c r="AF324" i="20" s="1"/>
  <c r="AE316" i="20"/>
  <c r="AF316" i="20" s="1"/>
  <c r="AE282" i="20"/>
  <c r="AF282" i="20" s="1"/>
  <c r="W254" i="20"/>
  <c r="X254" i="20" s="1"/>
  <c r="W246" i="20"/>
  <c r="X246" i="20" s="1"/>
  <c r="AE289" i="20"/>
  <c r="AF289" i="20" s="1"/>
  <c r="W188" i="20"/>
  <c r="X188" i="20" s="1"/>
  <c r="AE176" i="20"/>
  <c r="AF176" i="20" s="1"/>
  <c r="AE168" i="20"/>
  <c r="AF168" i="20" s="1"/>
  <c r="AE160" i="20"/>
  <c r="AF160" i="20" s="1"/>
  <c r="AE152" i="20"/>
  <c r="AF152" i="20" s="1"/>
  <c r="AE144" i="20"/>
  <c r="AF144" i="20" s="1"/>
  <c r="AE136" i="20"/>
  <c r="AF136" i="20" s="1"/>
  <c r="W95" i="20"/>
  <c r="X95" i="20" s="1"/>
  <c r="AE236" i="20"/>
  <c r="AF236" i="20" s="1"/>
  <c r="AE262" i="20"/>
  <c r="AF262" i="20" s="1"/>
  <c r="AE265" i="20"/>
  <c r="AF265" i="20" s="1"/>
  <c r="AE273" i="20"/>
  <c r="AF273" i="20" s="1"/>
  <c r="W280" i="20"/>
  <c r="X280" i="20" s="1"/>
  <c r="AA257" i="20"/>
  <c r="AB257" i="20" s="1"/>
  <c r="AE253" i="20"/>
  <c r="AF253" i="20" s="1"/>
  <c r="AE245" i="20"/>
  <c r="AF245" i="20" s="1"/>
  <c r="AE21" i="20"/>
  <c r="AF21" i="20" s="1"/>
  <c r="W207" i="20"/>
  <c r="X207" i="20" s="1"/>
  <c r="AE232" i="20"/>
  <c r="AF232" i="20" s="1"/>
  <c r="AE260" i="20"/>
  <c r="AF260" i="20" s="1"/>
  <c r="AE278" i="20"/>
  <c r="AF278" i="20" s="1"/>
  <c r="AE330" i="20"/>
  <c r="AF330" i="20" s="1"/>
  <c r="W252" i="20"/>
  <c r="X252" i="20" s="1"/>
  <c r="W244" i="20"/>
  <c r="X244" i="20" s="1"/>
  <c r="AE285" i="20"/>
  <c r="AF285" i="20" s="1"/>
  <c r="W202" i="20"/>
  <c r="X202" i="20" s="1"/>
  <c r="W186" i="20"/>
  <c r="X186" i="20" s="1"/>
  <c r="AE174" i="20"/>
  <c r="AF174" i="20" s="1"/>
  <c r="AE166" i="20"/>
  <c r="AF166" i="20" s="1"/>
  <c r="AE158" i="20"/>
  <c r="AF158" i="20" s="1"/>
  <c r="AE150" i="20"/>
  <c r="AF150" i="20" s="1"/>
  <c r="AE142" i="20"/>
  <c r="AF142" i="20" s="1"/>
  <c r="AE134" i="20"/>
  <c r="AF134" i="20" s="1"/>
  <c r="AE18" i="20"/>
  <c r="AF18" i="20" s="1"/>
  <c r="AA199" i="20"/>
  <c r="AB199" i="20" s="1"/>
  <c r="W234" i="20"/>
  <c r="X234" i="20" s="1"/>
  <c r="AE228" i="20"/>
  <c r="AF228" i="20" s="1"/>
  <c r="AE258" i="20"/>
  <c r="AF258" i="20" s="1"/>
  <c r="AE271" i="20"/>
  <c r="AF271" i="20" s="1"/>
  <c r="AE279" i="20"/>
  <c r="AF279" i="20" s="1"/>
  <c r="AA93" i="20"/>
  <c r="AB93" i="20" s="1"/>
  <c r="AA85" i="20"/>
  <c r="AB85" i="20" s="1"/>
  <c r="AA77" i="20"/>
  <c r="AB77" i="20" s="1"/>
  <c r="AA69" i="20"/>
  <c r="AB69" i="20" s="1"/>
  <c r="AA61" i="20"/>
  <c r="AB61" i="20" s="1"/>
  <c r="AA92" i="20"/>
  <c r="AB92" i="20" s="1"/>
  <c r="AA84" i="20"/>
  <c r="AB84" i="20" s="1"/>
  <c r="AA76" i="20"/>
  <c r="AB76" i="20" s="1"/>
  <c r="AA68" i="20"/>
  <c r="AB68" i="20" s="1"/>
  <c r="AA60" i="20"/>
  <c r="AB60" i="20" s="1"/>
  <c r="W305" i="20"/>
  <c r="X305" i="20" s="1"/>
  <c r="AA193" i="20"/>
  <c r="AB193" i="20" s="1"/>
  <c r="W19" i="20"/>
  <c r="X19" i="20" s="1"/>
  <c r="W99" i="20"/>
  <c r="X99" i="20" s="1"/>
  <c r="W107" i="20"/>
  <c r="X107" i="20" s="1"/>
  <c r="W115" i="20"/>
  <c r="X115" i="20" s="1"/>
  <c r="AE119" i="20"/>
  <c r="AF119" i="20" s="1"/>
  <c r="W131" i="20"/>
  <c r="X131" i="20" s="1"/>
  <c r="AE213" i="20"/>
  <c r="AF213" i="20" s="1"/>
  <c r="W221" i="20"/>
  <c r="X221" i="20" s="1"/>
  <c r="AA268" i="20"/>
  <c r="AB268" i="20" s="1"/>
  <c r="AA276" i="20"/>
  <c r="AB276" i="20" s="1"/>
  <c r="AE329" i="20"/>
  <c r="AF329" i="20" s="1"/>
  <c r="W251" i="20"/>
  <c r="X251" i="20" s="1"/>
  <c r="AE291" i="20"/>
  <c r="AF291" i="20" s="1"/>
  <c r="AE283" i="20"/>
  <c r="AF283" i="20" s="1"/>
  <c r="W185" i="20"/>
  <c r="X185" i="20" s="1"/>
  <c r="AE181" i="20"/>
  <c r="AF181" i="20" s="1"/>
  <c r="AE149" i="20"/>
  <c r="AF149" i="20" s="1"/>
  <c r="Z5" i="21"/>
  <c r="W272" i="20"/>
  <c r="X272" i="20" s="1"/>
  <c r="AE68" i="20"/>
  <c r="AF68" i="20" s="1"/>
  <c r="AA329" i="20"/>
  <c r="AB329" i="20" s="1"/>
  <c r="AA325" i="20"/>
  <c r="AB325" i="20" s="1"/>
  <c r="AA317" i="20"/>
  <c r="AB317" i="20" s="1"/>
  <c r="AA313" i="20"/>
  <c r="AB313" i="20" s="1"/>
  <c r="AA305" i="20"/>
  <c r="AB305" i="20" s="1"/>
  <c r="AA292" i="20"/>
  <c r="AB292" i="20" s="1"/>
  <c r="AA283" i="20"/>
  <c r="AB283" i="20" s="1"/>
  <c r="AA181" i="20"/>
  <c r="AB181" i="20" s="1"/>
  <c r="AA173" i="20"/>
  <c r="AB173" i="20" s="1"/>
  <c r="AA165" i="20"/>
  <c r="AB165" i="20" s="1"/>
  <c r="AA157" i="20"/>
  <c r="AB157" i="20" s="1"/>
  <c r="AA149" i="20"/>
  <c r="AB149" i="20" s="1"/>
  <c r="AA141" i="20"/>
  <c r="AB141" i="20" s="1"/>
  <c r="AA46" i="20"/>
  <c r="AB46" i="20" s="1"/>
  <c r="AA38" i="20"/>
  <c r="AB38" i="20" s="1"/>
  <c r="AA30" i="20"/>
  <c r="AB30" i="20" s="1"/>
  <c r="AA241" i="20"/>
  <c r="AB241" i="20" s="1"/>
  <c r="AA213" i="20"/>
  <c r="AB213" i="20" s="1"/>
  <c r="AA227" i="20"/>
  <c r="AB227" i="20" s="1"/>
  <c r="W301" i="20"/>
  <c r="X301" i="20" s="1"/>
  <c r="AA328" i="20"/>
  <c r="AB328" i="20" s="1"/>
  <c r="AA312" i="20"/>
  <c r="AB312" i="20" s="1"/>
  <c r="AA304" i="20"/>
  <c r="AB304" i="20" s="1"/>
  <c r="AA282" i="20"/>
  <c r="AB282" i="20" s="1"/>
  <c r="AA289" i="20"/>
  <c r="AB289" i="20" s="1"/>
  <c r="AA204" i="20"/>
  <c r="AB204" i="20" s="1"/>
  <c r="AA176" i="20"/>
  <c r="AB176" i="20" s="1"/>
  <c r="AA168" i="20"/>
  <c r="AB168" i="20" s="1"/>
  <c r="AA160" i="20"/>
  <c r="AB160" i="20" s="1"/>
  <c r="AA152" i="20"/>
  <c r="AB152" i="20" s="1"/>
  <c r="AA144" i="20"/>
  <c r="AB144" i="20" s="1"/>
  <c r="AA136" i="20"/>
  <c r="AB136" i="20" s="1"/>
  <c r="AA49" i="20"/>
  <c r="AB49" i="20" s="1"/>
  <c r="AA41" i="20"/>
  <c r="AB41" i="20" s="1"/>
  <c r="AA33" i="20"/>
  <c r="AB33" i="20" s="1"/>
  <c r="AA25" i="20"/>
  <c r="AB25" i="20" s="1"/>
  <c r="W222" i="20"/>
  <c r="X222" i="20" s="1"/>
  <c r="W218" i="20"/>
  <c r="X218" i="20" s="1"/>
  <c r="AA223" i="20"/>
  <c r="AB223" i="20" s="1"/>
  <c r="AA262" i="20"/>
  <c r="AB262" i="20" s="1"/>
  <c r="W337" i="20"/>
  <c r="X337" i="20" s="1"/>
  <c r="W339" i="20"/>
  <c r="X339" i="20" s="1"/>
  <c r="W327" i="20"/>
  <c r="X327" i="20" s="1"/>
  <c r="W323" i="20"/>
  <c r="X323" i="20" s="1"/>
  <c r="AE319" i="20"/>
  <c r="AF319" i="20" s="1"/>
  <c r="W315" i="20"/>
  <c r="X315" i="20" s="1"/>
  <c r="AE307" i="20"/>
  <c r="AF307" i="20" s="1"/>
  <c r="W179" i="20"/>
  <c r="X179" i="20" s="1"/>
  <c r="W171" i="20"/>
  <c r="X171" i="20" s="1"/>
  <c r="W163" i="20"/>
  <c r="X163" i="20" s="1"/>
  <c r="W155" i="20"/>
  <c r="X155" i="20" s="1"/>
  <c r="W147" i="20"/>
  <c r="X147" i="20" s="1"/>
  <c r="W139" i="20"/>
  <c r="X139" i="20" s="1"/>
  <c r="AE52" i="20"/>
  <c r="AF52" i="20" s="1"/>
  <c r="W48" i="20"/>
  <c r="X48" i="20" s="1"/>
  <c r="AE44" i="20"/>
  <c r="AF44" i="20" s="1"/>
  <c r="W40" i="20"/>
  <c r="X40" i="20" s="1"/>
  <c r="AE36" i="20"/>
  <c r="AF36" i="20" s="1"/>
  <c r="W32" i="20"/>
  <c r="X32" i="20" s="1"/>
  <c r="AE28" i="20"/>
  <c r="AF28" i="20" s="1"/>
  <c r="W24" i="20"/>
  <c r="X24" i="20" s="1"/>
  <c r="AA205" i="20"/>
  <c r="AB205" i="20" s="1"/>
  <c r="AA217" i="20"/>
  <c r="AB217" i="20" s="1"/>
  <c r="AA260" i="20"/>
  <c r="AB260" i="20" s="1"/>
  <c r="AE300" i="20"/>
  <c r="AF300" i="20" s="1"/>
  <c r="W345" i="20"/>
  <c r="X345" i="20" s="1"/>
  <c r="AA338" i="20"/>
  <c r="AB338" i="20" s="1"/>
  <c r="AA330" i="20"/>
  <c r="AB330" i="20" s="1"/>
  <c r="AA306" i="20"/>
  <c r="AB306" i="20" s="1"/>
  <c r="AA293" i="20"/>
  <c r="AB293" i="20" s="1"/>
  <c r="AA285" i="20"/>
  <c r="AB285" i="20" s="1"/>
  <c r="AA174" i="20"/>
  <c r="AB174" i="20" s="1"/>
  <c r="AA166" i="20"/>
  <c r="AB166" i="20" s="1"/>
  <c r="AA158" i="20"/>
  <c r="AB158" i="20" s="1"/>
  <c r="AA150" i="20"/>
  <c r="AB150" i="20" s="1"/>
  <c r="AA142" i="20"/>
  <c r="AB142" i="20" s="1"/>
  <c r="AA134" i="20"/>
  <c r="AB134" i="20" s="1"/>
  <c r="AA47" i="20"/>
  <c r="AB47" i="20" s="1"/>
  <c r="AA39" i="20"/>
  <c r="AB39" i="20" s="1"/>
  <c r="AA31" i="20"/>
  <c r="AB31" i="20" s="1"/>
  <c r="AA23" i="20"/>
  <c r="AB23" i="20" s="1"/>
  <c r="AE22" i="20"/>
  <c r="AF22" i="20" s="1"/>
  <c r="W203" i="20"/>
  <c r="X203" i="20" s="1"/>
  <c r="AA219" i="20"/>
  <c r="AB219" i="20" s="1"/>
  <c r="AA258" i="20"/>
  <c r="AB258" i="20" s="1"/>
  <c r="AE294" i="20"/>
  <c r="AF294" i="20" s="1"/>
  <c r="W329" i="20"/>
  <c r="X329" i="20" s="1"/>
  <c r="AE251" i="20"/>
  <c r="AF251" i="20" s="1"/>
  <c r="W291" i="20"/>
  <c r="X291" i="20" s="1"/>
  <c r="AE185" i="20"/>
  <c r="AF185" i="20" s="1"/>
  <c r="W173" i="20"/>
  <c r="X173" i="20" s="1"/>
  <c r="W165" i="20"/>
  <c r="X165" i="20" s="1"/>
  <c r="W141" i="20"/>
  <c r="X141" i="20" s="1"/>
  <c r="W15" i="20"/>
  <c r="X15" i="20" s="1"/>
  <c r="W103" i="20"/>
  <c r="X103" i="20" s="1"/>
  <c r="W111" i="20"/>
  <c r="X111" i="20" s="1"/>
  <c r="AE115" i="20"/>
  <c r="AF115" i="20" s="1"/>
  <c r="W127" i="20"/>
  <c r="X127" i="20" s="1"/>
  <c r="AA224" i="20"/>
  <c r="AB224" i="20" s="1"/>
  <c r="W241" i="20"/>
  <c r="X241" i="20" s="1"/>
  <c r="W213" i="20"/>
  <c r="X213" i="20" s="1"/>
  <c r="AE221" i="20"/>
  <c r="AF221" i="20" s="1"/>
  <c r="W227" i="20"/>
  <c r="X227" i="20" s="1"/>
  <c r="W268" i="20"/>
  <c r="X268" i="20" s="1"/>
  <c r="AA342" i="20"/>
  <c r="AB342" i="20" s="1"/>
  <c r="Y341" i="20"/>
  <c r="W340" i="20"/>
  <c r="X340" i="20" s="1"/>
  <c r="Y335" i="20"/>
  <c r="AA336" i="20"/>
  <c r="AB336" i="20" s="1"/>
  <c r="W308" i="20"/>
  <c r="X308" i="20" s="1"/>
  <c r="AE254" i="20"/>
  <c r="AF254" i="20" s="1"/>
  <c r="W281" i="20"/>
  <c r="X281" i="20" s="1"/>
  <c r="AE188" i="20"/>
  <c r="AF188" i="20" s="1"/>
  <c r="W176" i="20"/>
  <c r="X176" i="20" s="1"/>
  <c r="W160" i="20"/>
  <c r="X160" i="20" s="1"/>
  <c r="W152" i="20"/>
  <c r="X152" i="20" s="1"/>
  <c r="W321" i="20"/>
  <c r="X321" i="20" s="1"/>
  <c r="AE321" i="20"/>
  <c r="AF321" i="20" s="1"/>
  <c r="AE309" i="20"/>
  <c r="AF309" i="20" s="1"/>
  <c r="W294" i="20"/>
  <c r="X294" i="20" s="1"/>
  <c r="AE292" i="20"/>
  <c r="AF292" i="20" s="1"/>
  <c r="AE284" i="20"/>
  <c r="AF284" i="20" s="1"/>
  <c r="W255" i="20"/>
  <c r="X255" i="20" s="1"/>
  <c r="AA255" i="20"/>
  <c r="AB255" i="20" s="1"/>
  <c r="W247" i="20"/>
  <c r="X247" i="20" s="1"/>
  <c r="AA247" i="20"/>
  <c r="AB247" i="20" s="1"/>
  <c r="W189" i="20"/>
  <c r="X189" i="20" s="1"/>
  <c r="AE177" i="20"/>
  <c r="AF177" i="20" s="1"/>
  <c r="AE169" i="20"/>
  <c r="AF169" i="20" s="1"/>
  <c r="AE161" i="20"/>
  <c r="AF161" i="20" s="1"/>
  <c r="AE153" i="20"/>
  <c r="AF153" i="20" s="1"/>
  <c r="AE145" i="20"/>
  <c r="AF145" i="20" s="1"/>
  <c r="AE137" i="20"/>
  <c r="AF137" i="20" s="1"/>
  <c r="W50" i="20"/>
  <c r="X50" i="20" s="1"/>
  <c r="AE46" i="20"/>
  <c r="AF46" i="20" s="1"/>
  <c r="W42" i="20"/>
  <c r="X42" i="20" s="1"/>
  <c r="AE38" i="20"/>
  <c r="AF38" i="20" s="1"/>
  <c r="W34" i="20"/>
  <c r="X34" i="20" s="1"/>
  <c r="AE30" i="20"/>
  <c r="AF30" i="20" s="1"/>
  <c r="W26" i="20"/>
  <c r="X26" i="20" s="1"/>
  <c r="AE15" i="20"/>
  <c r="AF15" i="20" s="1"/>
  <c r="AA15" i="20"/>
  <c r="AB15" i="20" s="1"/>
  <c r="AA98" i="20"/>
  <c r="AB98" i="20" s="1"/>
  <c r="AA103" i="20"/>
  <c r="AB103" i="20" s="1"/>
  <c r="AA111" i="20"/>
  <c r="AB111" i="20" s="1"/>
  <c r="AA119" i="20"/>
  <c r="AB119" i="20" s="1"/>
  <c r="AA127" i="20"/>
  <c r="AB127" i="20" s="1"/>
  <c r="AE238" i="20"/>
  <c r="AF238" i="20" s="1"/>
  <c r="W224" i="20"/>
  <c r="X224" i="20" s="1"/>
  <c r="AE225" i="20"/>
  <c r="AF225" i="20" s="1"/>
  <c r="AE240" i="20"/>
  <c r="AF240" i="20" s="1"/>
  <c r="AE243" i="20"/>
  <c r="AF243" i="20" s="1"/>
  <c r="W264" i="20"/>
  <c r="X264" i="20" s="1"/>
  <c r="AE259" i="20"/>
  <c r="AF259" i="20" s="1"/>
  <c r="AE268" i="20"/>
  <c r="AF268" i="20" s="1"/>
  <c r="AE276" i="20"/>
  <c r="AF276" i="20" s="1"/>
  <c r="AC341" i="20"/>
  <c r="AE342" i="20"/>
  <c r="AF342" i="20" s="1"/>
  <c r="Z341" i="20"/>
  <c r="W346" i="20"/>
  <c r="X346" i="20" s="1"/>
  <c r="AA340" i="20"/>
  <c r="AB340" i="20" s="1"/>
  <c r="AC335" i="20"/>
  <c r="AE336" i="20"/>
  <c r="AF336" i="20" s="1"/>
  <c r="AE332" i="20"/>
  <c r="AF332" i="20" s="1"/>
  <c r="AA320" i="20"/>
  <c r="AB320" i="20" s="1"/>
  <c r="AE320" i="20"/>
  <c r="AF320" i="20" s="1"/>
  <c r="AE308" i="20"/>
  <c r="AF308" i="20" s="1"/>
  <c r="AE290" i="20"/>
  <c r="AF290" i="20" s="1"/>
  <c r="W250" i="20"/>
  <c r="X250" i="20" s="1"/>
  <c r="AA250" i="20"/>
  <c r="AB250" i="20" s="1"/>
  <c r="AE281" i="20"/>
  <c r="AF281" i="20" s="1"/>
  <c r="AE204" i="20"/>
  <c r="AF204" i="20" s="1"/>
  <c r="W200" i="20"/>
  <c r="X200" i="20" s="1"/>
  <c r="W192" i="20"/>
  <c r="X192" i="20" s="1"/>
  <c r="W184" i="20"/>
  <c r="X184" i="20" s="1"/>
  <c r="AE180" i="20"/>
  <c r="AF180" i="20" s="1"/>
  <c r="AE172" i="20"/>
  <c r="AF172" i="20" s="1"/>
  <c r="AE164" i="20"/>
  <c r="AF164" i="20" s="1"/>
  <c r="AE156" i="20"/>
  <c r="AF156" i="20" s="1"/>
  <c r="AE148" i="20"/>
  <c r="AF148" i="20" s="1"/>
  <c r="AE140" i="20"/>
  <c r="AF140" i="20" s="1"/>
  <c r="W53" i="20"/>
  <c r="X53" i="20" s="1"/>
  <c r="AE49" i="20"/>
  <c r="AF49" i="20" s="1"/>
  <c r="W45" i="20"/>
  <c r="X45" i="20" s="1"/>
  <c r="AE41" i="20"/>
  <c r="AF41" i="20" s="1"/>
  <c r="W37" i="20"/>
  <c r="X37" i="20" s="1"/>
  <c r="AE33" i="20"/>
  <c r="AF33" i="20" s="1"/>
  <c r="W29" i="20"/>
  <c r="X29" i="20" s="1"/>
  <c r="AE25" i="20"/>
  <c r="AF25" i="20" s="1"/>
  <c r="AE20" i="20"/>
  <c r="AF20" i="20" s="1"/>
  <c r="AA20" i="20"/>
  <c r="AB20" i="20" s="1"/>
  <c r="W97" i="20"/>
  <c r="X97" i="20" s="1"/>
  <c r="AA104" i="20"/>
  <c r="AB104" i="20" s="1"/>
  <c r="AA112" i="20"/>
  <c r="AB112" i="20" s="1"/>
  <c r="AA120" i="20"/>
  <c r="AB120" i="20" s="1"/>
  <c r="AA128" i="20"/>
  <c r="AB128" i="20" s="1"/>
  <c r="AE237" i="20"/>
  <c r="AF237" i="20" s="1"/>
  <c r="W236" i="20"/>
  <c r="X236" i="20" s="1"/>
  <c r="AE239" i="20"/>
  <c r="AF239" i="20" s="1"/>
  <c r="AE269" i="20"/>
  <c r="AF269" i="20" s="1"/>
  <c r="AE277" i="20"/>
  <c r="AF277" i="20" s="1"/>
  <c r="W296" i="20"/>
  <c r="X296" i="20" s="1"/>
  <c r="AA298" i="20"/>
  <c r="AB298" i="20" s="1"/>
  <c r="Y297" i="20"/>
  <c r="Z297" i="20"/>
  <c r="W302" i="20"/>
  <c r="X302" i="20" s="1"/>
  <c r="W343" i="20"/>
  <c r="X343" i="20" s="1"/>
  <c r="W266" i="20"/>
  <c r="X266" i="20" s="1"/>
  <c r="AA274" i="20"/>
  <c r="AB274" i="20" s="1"/>
  <c r="AE299" i="20"/>
  <c r="AF299" i="20" s="1"/>
  <c r="W303" i="20"/>
  <c r="X303" i="20" s="1"/>
  <c r="AA337" i="20"/>
  <c r="AB337" i="20" s="1"/>
  <c r="W344" i="20"/>
  <c r="X344" i="20" s="1"/>
  <c r="AA339" i="20"/>
  <c r="AB339" i="20" s="1"/>
  <c r="W334" i="20"/>
  <c r="X334" i="20" s="1"/>
  <c r="AA331" i="20"/>
  <c r="AB331" i="20" s="1"/>
  <c r="AA323" i="20"/>
  <c r="AB323" i="20" s="1"/>
  <c r="AA315" i="20"/>
  <c r="AB315" i="20" s="1"/>
  <c r="W311" i="20"/>
  <c r="X311" i="20" s="1"/>
  <c r="AA307" i="20"/>
  <c r="AB307" i="20" s="1"/>
  <c r="W288" i="20"/>
  <c r="X288" i="20" s="1"/>
  <c r="AA280" i="20"/>
  <c r="AB280" i="20" s="1"/>
  <c r="AE249" i="20"/>
  <c r="AF249" i="20" s="1"/>
  <c r="W287" i="20"/>
  <c r="X287" i="20" s="1"/>
  <c r="AE187" i="20"/>
  <c r="AF187" i="20" s="1"/>
  <c r="AA175" i="20"/>
  <c r="AB175" i="20" s="1"/>
  <c r="AA167" i="20"/>
  <c r="AB167" i="20" s="1"/>
  <c r="AA159" i="20"/>
  <c r="AB159" i="20" s="1"/>
  <c r="AA151" i="20"/>
  <c r="AB151" i="20" s="1"/>
  <c r="AA143" i="20"/>
  <c r="AB143" i="20" s="1"/>
  <c r="AA135" i="20"/>
  <c r="AB135" i="20" s="1"/>
  <c r="AA48" i="20"/>
  <c r="AB48" i="20" s="1"/>
  <c r="AA40" i="20"/>
  <c r="AB40" i="20" s="1"/>
  <c r="AA32" i="20"/>
  <c r="AB32" i="20" s="1"/>
  <c r="AA24" i="20"/>
  <c r="AB24" i="20" s="1"/>
  <c r="AE17" i="20"/>
  <c r="AF17" i="20" s="1"/>
  <c r="AE205" i="20"/>
  <c r="AF205" i="20" s="1"/>
  <c r="AA105" i="20"/>
  <c r="AB105" i="20" s="1"/>
  <c r="AA113" i="20"/>
  <c r="AB113" i="20" s="1"/>
  <c r="AA121" i="20"/>
  <c r="AB121" i="20" s="1"/>
  <c r="AA129" i="20"/>
  <c r="AB129" i="20" s="1"/>
  <c r="AA240" i="20"/>
  <c r="AB240" i="20" s="1"/>
  <c r="W342" i="20"/>
  <c r="X342" i="20" s="1"/>
  <c r="U341" i="20"/>
  <c r="AE340" i="20"/>
  <c r="AF340" i="20" s="1"/>
  <c r="AA222" i="20"/>
  <c r="AB222" i="20" s="1"/>
  <c r="AA218" i="20"/>
  <c r="AB218" i="20" s="1"/>
  <c r="W265" i="20"/>
  <c r="X265" i="20" s="1"/>
  <c r="W273" i="20"/>
  <c r="X273" i="20" s="1"/>
  <c r="W298" i="20"/>
  <c r="X298" i="20" s="1"/>
  <c r="U297" i="20"/>
  <c r="AD297" i="20"/>
  <c r="AE337" i="20"/>
  <c r="AF337" i="20" s="1"/>
  <c r="AE339" i="20"/>
  <c r="AF339" i="20" s="1"/>
  <c r="W278" i="20"/>
  <c r="X278" i="20" s="1"/>
  <c r="AA295" i="20"/>
  <c r="AB295" i="20" s="1"/>
  <c r="AA206" i="20"/>
  <c r="AB206" i="20" s="1"/>
  <c r="AA198" i="20"/>
  <c r="AB198" i="20" s="1"/>
  <c r="Z194" i="20"/>
  <c r="AE325" i="20"/>
  <c r="AF325" i="20" s="1"/>
  <c r="AE317" i="20"/>
  <c r="AF317" i="20" s="1"/>
  <c r="AA251" i="20"/>
  <c r="AB251" i="20" s="1"/>
  <c r="AE19" i="20"/>
  <c r="AF19" i="20" s="1"/>
  <c r="AA99" i="20"/>
  <c r="AB99" i="20" s="1"/>
  <c r="AA107" i="20"/>
  <c r="AB107" i="20" s="1"/>
  <c r="AA115" i="20"/>
  <c r="AB115" i="20" s="1"/>
  <c r="AA123" i="20"/>
  <c r="AB123" i="20" s="1"/>
  <c r="AA131" i="20"/>
  <c r="AB131" i="20" s="1"/>
  <c r="AA243" i="20"/>
  <c r="AB243" i="20" s="1"/>
  <c r="AA301" i="20"/>
  <c r="AB301" i="20" s="1"/>
  <c r="U335" i="20"/>
  <c r="W336" i="20"/>
  <c r="X336" i="20" s="1"/>
  <c r="AA254" i="20"/>
  <c r="AB254" i="20" s="1"/>
  <c r="AA246" i="20"/>
  <c r="AB246" i="20" s="1"/>
  <c r="W204" i="20"/>
  <c r="X204" i="20" s="1"/>
  <c r="AE200" i="20"/>
  <c r="AF200" i="20" s="1"/>
  <c r="W25" i="20"/>
  <c r="X25" i="20" s="1"/>
  <c r="AE16" i="20"/>
  <c r="AF16" i="20" s="1"/>
  <c r="AA100" i="20"/>
  <c r="AB100" i="20" s="1"/>
  <c r="AA108" i="20"/>
  <c r="AB108" i="20" s="1"/>
  <c r="AA116" i="20"/>
  <c r="AB116" i="20" s="1"/>
  <c r="AA124" i="20"/>
  <c r="AB124" i="20" s="1"/>
  <c r="AA132" i="20"/>
  <c r="AB132" i="20" s="1"/>
  <c r="AE296" i="20"/>
  <c r="AF296" i="20" s="1"/>
  <c r="AA266" i="20"/>
  <c r="AB266" i="20" s="1"/>
  <c r="W274" i="20"/>
  <c r="X274" i="20" s="1"/>
  <c r="AA327" i="20"/>
  <c r="AB327" i="20" s="1"/>
  <c r="W307" i="20"/>
  <c r="X307" i="20" s="1"/>
  <c r="AE191" i="20"/>
  <c r="AF191" i="20" s="1"/>
  <c r="AE183" i="20"/>
  <c r="AF183" i="20" s="1"/>
  <c r="AA179" i="20"/>
  <c r="AB179" i="20" s="1"/>
  <c r="AA171" i="20"/>
  <c r="AB171" i="20" s="1"/>
  <c r="AA163" i="20"/>
  <c r="AB163" i="20" s="1"/>
  <c r="AA155" i="20"/>
  <c r="AB155" i="20" s="1"/>
  <c r="AA147" i="20"/>
  <c r="AB147" i="20" s="1"/>
  <c r="AA139" i="20"/>
  <c r="AB139" i="20" s="1"/>
  <c r="W205" i="20"/>
  <c r="X205" i="20" s="1"/>
  <c r="AA101" i="20"/>
  <c r="AB101" i="20" s="1"/>
  <c r="AA109" i="20"/>
  <c r="AB109" i="20" s="1"/>
  <c r="AA117" i="20"/>
  <c r="AB117" i="20" s="1"/>
  <c r="AA125" i="20"/>
  <c r="AB125" i="20" s="1"/>
  <c r="AA208" i="20"/>
  <c r="AB208" i="20" s="1"/>
  <c r="AE326" i="20"/>
  <c r="AF326" i="20" s="1"/>
  <c r="AE318" i="20"/>
  <c r="AF318" i="20" s="1"/>
  <c r="AA252" i="20"/>
  <c r="AB252" i="20" s="1"/>
  <c r="AA244" i="20"/>
  <c r="AB244" i="20" s="1"/>
  <c r="AA185" i="20"/>
  <c r="AB185" i="20" s="1"/>
  <c r="W325" i="20"/>
  <c r="X325" i="20" s="1"/>
  <c r="W317" i="20"/>
  <c r="X317" i="20" s="1"/>
  <c r="W309" i="20"/>
  <c r="X309" i="20" s="1"/>
  <c r="W284" i="20"/>
  <c r="X284" i="20" s="1"/>
  <c r="AE193" i="20"/>
  <c r="AF193" i="20" s="1"/>
  <c r="W181" i="20"/>
  <c r="X181" i="20" s="1"/>
  <c r="W157" i="20"/>
  <c r="X157" i="20" s="1"/>
  <c r="W149" i="20"/>
  <c r="X149" i="20" s="1"/>
  <c r="W98" i="20"/>
  <c r="X98" i="20" s="1"/>
  <c r="AE99" i="20"/>
  <c r="AF99" i="20" s="1"/>
  <c r="AE107" i="20"/>
  <c r="AF107" i="20" s="1"/>
  <c r="W119" i="20"/>
  <c r="X119" i="20" s="1"/>
  <c r="AE123" i="20"/>
  <c r="AF123" i="20" s="1"/>
  <c r="AE131" i="20"/>
  <c r="AF131" i="20" s="1"/>
  <c r="AA220" i="20"/>
  <c r="AB220" i="20" s="1"/>
  <c r="AA272" i="20"/>
  <c r="AB272" i="20" s="1"/>
  <c r="W276" i="20"/>
  <c r="X276" i="20" s="1"/>
  <c r="V341" i="20"/>
  <c r="AD335" i="20"/>
  <c r="W328" i="20"/>
  <c r="X328" i="20" s="1"/>
  <c r="W290" i="20"/>
  <c r="X290" i="20" s="1"/>
  <c r="AE246" i="20"/>
  <c r="AF246" i="20" s="1"/>
  <c r="W168" i="20"/>
  <c r="X168" i="20" s="1"/>
  <c r="W144" i="20"/>
  <c r="X144" i="20" s="1"/>
  <c r="W136" i="20"/>
  <c r="X136" i="20" s="1"/>
  <c r="W20" i="20"/>
  <c r="X20" i="20" s="1"/>
  <c r="AA214" i="20"/>
  <c r="AB214" i="20" s="1"/>
  <c r="AE95" i="20"/>
  <c r="AF95" i="20" s="1"/>
  <c r="AE100" i="20"/>
  <c r="AF100" i="20" s="1"/>
  <c r="W104" i="20"/>
  <c r="X104" i="20" s="1"/>
  <c r="AE108" i="20"/>
  <c r="AF108" i="20" s="1"/>
  <c r="W112" i="20"/>
  <c r="X112" i="20" s="1"/>
  <c r="AE116" i="20"/>
  <c r="AF116" i="20" s="1"/>
  <c r="W120" i="20"/>
  <c r="X120" i="20" s="1"/>
  <c r="AE124" i="20"/>
  <c r="AF124" i="20" s="1"/>
  <c r="W128" i="20"/>
  <c r="X128" i="20" s="1"/>
  <c r="AE132" i="20"/>
  <c r="AF132" i="20" s="1"/>
  <c r="AA212" i="20"/>
  <c r="AB212" i="20" s="1"/>
  <c r="AA216" i="20"/>
  <c r="AB216" i="20" s="1"/>
  <c r="AA236" i="20"/>
  <c r="AB236" i="20" s="1"/>
  <c r="AE215" i="20"/>
  <c r="AF215" i="20" s="1"/>
  <c r="W223" i="20"/>
  <c r="X223" i="20" s="1"/>
  <c r="AA265" i="20"/>
  <c r="AB265" i="20" s="1"/>
  <c r="W269" i="20"/>
  <c r="X269" i="20" s="1"/>
  <c r="AA273" i="20"/>
  <c r="AB273" i="20" s="1"/>
  <c r="W277" i="20"/>
  <c r="X277" i="20" s="1"/>
  <c r="AE298" i="20"/>
  <c r="AF298" i="20" s="1"/>
  <c r="AC297" i="20"/>
  <c r="V297" i="20"/>
  <c r="AA302" i="20"/>
  <c r="AB302" i="20" s="1"/>
  <c r="AE274" i="20"/>
  <c r="AF274" i="20" s="1"/>
  <c r="AE331" i="20"/>
  <c r="AF331" i="20" s="1"/>
  <c r="AE280" i="20"/>
  <c r="AF280" i="20" s="1"/>
  <c r="W249" i="20"/>
  <c r="X249" i="20" s="1"/>
  <c r="AA249" i="20"/>
  <c r="AB249" i="20" s="1"/>
  <c r="W187" i="20"/>
  <c r="X187" i="20" s="1"/>
  <c r="AE175" i="20"/>
  <c r="AF175" i="20" s="1"/>
  <c r="AE167" i="20"/>
  <c r="AF167" i="20" s="1"/>
  <c r="AE159" i="20"/>
  <c r="AF159" i="20" s="1"/>
  <c r="AE151" i="20"/>
  <c r="AF151" i="20" s="1"/>
  <c r="AE143" i="20"/>
  <c r="AF143" i="20" s="1"/>
  <c r="AE135" i="20"/>
  <c r="AF135" i="20" s="1"/>
  <c r="W17" i="20"/>
  <c r="X17" i="20" s="1"/>
  <c r="AA17" i="20"/>
  <c r="AB17" i="20" s="1"/>
  <c r="AE101" i="20"/>
  <c r="AF101" i="20" s="1"/>
  <c r="W105" i="20"/>
  <c r="X105" i="20" s="1"/>
  <c r="AE109" i="20"/>
  <c r="AF109" i="20" s="1"/>
  <c r="W113" i="20"/>
  <c r="X113" i="20" s="1"/>
  <c r="AE117" i="20"/>
  <c r="AF117" i="20" s="1"/>
  <c r="W121" i="20"/>
  <c r="X121" i="20" s="1"/>
  <c r="AE125" i="20"/>
  <c r="AF125" i="20" s="1"/>
  <c r="W129" i="20"/>
  <c r="X129" i="20" s="1"/>
  <c r="AA207" i="20"/>
  <c r="AB207" i="20" s="1"/>
  <c r="AA232" i="20"/>
  <c r="AB232" i="20" s="1"/>
  <c r="AE209" i="20"/>
  <c r="AF209" i="20" s="1"/>
  <c r="W217" i="20"/>
  <c r="X217" i="20" s="1"/>
  <c r="W270" i="20"/>
  <c r="X270" i="20" s="1"/>
  <c r="AA278" i="20"/>
  <c r="AB278" i="20" s="1"/>
  <c r="W333" i="20"/>
  <c r="X333" i="20" s="1"/>
  <c r="W330" i="20"/>
  <c r="X330" i="20" s="1"/>
  <c r="W326" i="20"/>
  <c r="X326" i="20" s="1"/>
  <c r="W318" i="20"/>
  <c r="X318" i="20" s="1"/>
  <c r="AE133" i="20"/>
  <c r="AF133" i="20" s="1"/>
  <c r="AE207" i="20"/>
  <c r="AF207" i="20" s="1"/>
  <c r="AE242" i="20"/>
  <c r="AF242" i="20" s="1"/>
  <c r="AA210" i="20"/>
  <c r="AB210" i="20" s="1"/>
  <c r="W208" i="20"/>
  <c r="X208" i="20" s="1"/>
  <c r="AE233" i="20"/>
  <c r="AF233" i="20" s="1"/>
  <c r="W232" i="20"/>
  <c r="X232" i="20" s="1"/>
  <c r="AE235" i="20"/>
  <c r="AF235" i="20" s="1"/>
  <c r="AE263" i="20"/>
  <c r="AF263" i="20" s="1"/>
  <c r="AE270" i="20"/>
  <c r="AF270" i="20" s="1"/>
  <c r="AA300" i="20"/>
  <c r="AB300" i="20" s="1"/>
  <c r="AE338" i="20"/>
  <c r="AF338" i="20" s="1"/>
  <c r="AE333" i="20"/>
  <c r="AF333" i="20" s="1"/>
  <c r="AA326" i="20"/>
  <c r="AB326" i="20" s="1"/>
  <c r="AE322" i="20"/>
  <c r="AF322" i="20" s="1"/>
  <c r="AA318" i="20"/>
  <c r="AB318" i="20" s="1"/>
  <c r="AE314" i="20"/>
  <c r="AF314" i="20" s="1"/>
  <c r="AE310" i="20"/>
  <c r="AF310" i="20" s="1"/>
  <c r="W295" i="20"/>
  <c r="X295" i="20" s="1"/>
  <c r="AE293" i="20"/>
  <c r="AF293" i="20" s="1"/>
  <c r="AE286" i="20"/>
  <c r="AF286" i="20" s="1"/>
  <c r="W256" i="20"/>
  <c r="X256" i="20" s="1"/>
  <c r="AA256" i="20"/>
  <c r="AB256" i="20" s="1"/>
  <c r="W248" i="20"/>
  <c r="X248" i="20" s="1"/>
  <c r="AA248" i="20"/>
  <c r="AB248" i="20" s="1"/>
  <c r="W206" i="20"/>
  <c r="X206" i="20" s="1"/>
  <c r="AE202" i="20"/>
  <c r="AF202" i="20" s="1"/>
  <c r="W198" i="20"/>
  <c r="X198" i="20" s="1"/>
  <c r="W190" i="20"/>
  <c r="X190" i="20" s="1"/>
  <c r="W182" i="20"/>
  <c r="X182" i="20" s="1"/>
  <c r="AE178" i="20"/>
  <c r="AF178" i="20" s="1"/>
  <c r="AE170" i="20"/>
  <c r="AF170" i="20" s="1"/>
  <c r="AE162" i="20"/>
  <c r="AF162" i="20" s="1"/>
  <c r="AE154" i="20"/>
  <c r="AF154" i="20" s="1"/>
  <c r="AE146" i="20"/>
  <c r="AF146" i="20" s="1"/>
  <c r="AE138" i="20"/>
  <c r="AF138" i="20" s="1"/>
  <c r="W51" i="20"/>
  <c r="X51" i="20" s="1"/>
  <c r="AE47" i="20"/>
  <c r="AF47" i="20" s="1"/>
  <c r="W43" i="20"/>
  <c r="X43" i="20" s="1"/>
  <c r="AE39" i="20"/>
  <c r="AF39" i="20" s="1"/>
  <c r="W35" i="20"/>
  <c r="X35" i="20" s="1"/>
  <c r="AE31" i="20"/>
  <c r="AF31" i="20" s="1"/>
  <c r="W27" i="20"/>
  <c r="X27" i="20" s="1"/>
  <c r="AE23" i="20"/>
  <c r="AF23" i="20" s="1"/>
  <c r="V194" i="20"/>
  <c r="V7" i="20"/>
  <c r="AE96" i="20"/>
  <c r="AF96" i="20" s="1"/>
  <c r="W230" i="20"/>
  <c r="X230" i="20" s="1"/>
  <c r="AA230" i="20"/>
  <c r="AB230" i="20" s="1"/>
  <c r="AE102" i="20"/>
  <c r="AF102" i="20" s="1"/>
  <c r="W106" i="20"/>
  <c r="X106" i="20" s="1"/>
  <c r="AE110" i="20"/>
  <c r="AF110" i="20" s="1"/>
  <c r="W114" i="20"/>
  <c r="X114" i="20" s="1"/>
  <c r="AE118" i="20"/>
  <c r="AF118" i="20" s="1"/>
  <c r="W122" i="20"/>
  <c r="X122" i="20" s="1"/>
  <c r="AE126" i="20"/>
  <c r="AF126" i="20" s="1"/>
  <c r="W130" i="20"/>
  <c r="X130" i="20" s="1"/>
  <c r="W226" i="20"/>
  <c r="X226" i="20" s="1"/>
  <c r="AA226" i="20"/>
  <c r="AB226" i="20" s="1"/>
  <c r="AA203" i="20"/>
  <c r="AB203" i="20" s="1"/>
  <c r="AE229" i="20"/>
  <c r="AF229" i="20" s="1"/>
  <c r="W228" i="20"/>
  <c r="X228" i="20" s="1"/>
  <c r="AE231" i="20"/>
  <c r="AF231" i="20" s="1"/>
  <c r="AE261" i="20"/>
  <c r="AF261" i="20" s="1"/>
  <c r="AE267" i="20"/>
  <c r="AF267" i="20" s="1"/>
  <c r="AE275" i="20"/>
  <c r="AF275" i="20" s="1"/>
  <c r="V196" i="20"/>
  <c r="W93" i="20"/>
  <c r="X93" i="20" s="1"/>
  <c r="AA89" i="20"/>
  <c r="AB89" i="20" s="1"/>
  <c r="W85" i="20"/>
  <c r="X85" i="20" s="1"/>
  <c r="AA81" i="20"/>
  <c r="AB81" i="20" s="1"/>
  <c r="W77" i="20"/>
  <c r="X77" i="20" s="1"/>
  <c r="AA73" i="20"/>
  <c r="AB73" i="20" s="1"/>
  <c r="W69" i="20"/>
  <c r="X69" i="20" s="1"/>
  <c r="AA65" i="20"/>
  <c r="AB65" i="20" s="1"/>
  <c r="W61" i="20"/>
  <c r="X61" i="20" s="1"/>
  <c r="AA57" i="20"/>
  <c r="AB57" i="20" s="1"/>
  <c r="W92" i="20"/>
  <c r="X92" i="20" s="1"/>
  <c r="AA88" i="20"/>
  <c r="AB88" i="20" s="1"/>
  <c r="W84" i="20"/>
  <c r="X84" i="20" s="1"/>
  <c r="AA80" i="20"/>
  <c r="AB80" i="20" s="1"/>
  <c r="W76" i="20"/>
  <c r="X76" i="20" s="1"/>
  <c r="AA72" i="20"/>
  <c r="AB72" i="20" s="1"/>
  <c r="W68" i="20"/>
  <c r="X68" i="20" s="1"/>
  <c r="AA64" i="20"/>
  <c r="AB64" i="20" s="1"/>
  <c r="W60" i="20"/>
  <c r="X60" i="20" s="1"/>
  <c r="AA56" i="20"/>
  <c r="AB56" i="20" s="1"/>
  <c r="AD194" i="20"/>
  <c r="AE203" i="20"/>
  <c r="AF203" i="20" s="1"/>
  <c r="W271" i="20"/>
  <c r="X271" i="20" s="1"/>
  <c r="W279" i="20"/>
  <c r="X279" i="20" s="1"/>
  <c r="Q349" i="20"/>
  <c r="Q350" i="20" s="1"/>
  <c r="U196" i="20"/>
  <c r="W197" i="20"/>
  <c r="X197" i="20" s="1"/>
  <c r="U194" i="20"/>
  <c r="W14" i="20"/>
  <c r="X14" i="20" s="1"/>
  <c r="Y194" i="20"/>
  <c r="AA14" i="20"/>
  <c r="AB14" i="20" s="1"/>
  <c r="AE94" i="20"/>
  <c r="AF94" i="20" s="1"/>
  <c r="W102" i="20"/>
  <c r="X102" i="20" s="1"/>
  <c r="AE106" i="20"/>
  <c r="AF106" i="20" s="1"/>
  <c r="W110" i="20"/>
  <c r="X110" i="20" s="1"/>
  <c r="AE114" i="20"/>
  <c r="AF114" i="20" s="1"/>
  <c r="W118" i="20"/>
  <c r="X118" i="20" s="1"/>
  <c r="AE122" i="20"/>
  <c r="AF122" i="20" s="1"/>
  <c r="W126" i="20"/>
  <c r="X126" i="20" s="1"/>
  <c r="AE130" i="20"/>
  <c r="AF130" i="20" s="1"/>
  <c r="AD196" i="20"/>
  <c r="Y196" i="20"/>
  <c r="AA197" i="20"/>
  <c r="AB197" i="20" s="1"/>
  <c r="W89" i="20"/>
  <c r="X89" i="20" s="1"/>
  <c r="W81" i="20"/>
  <c r="X81" i="20" s="1"/>
  <c r="W73" i="20"/>
  <c r="X73" i="20" s="1"/>
  <c r="W65" i="20"/>
  <c r="X65" i="20" s="1"/>
  <c r="W57" i="20"/>
  <c r="X57" i="20" s="1"/>
  <c r="W88" i="20"/>
  <c r="X88" i="20" s="1"/>
  <c r="W80" i="20"/>
  <c r="X80" i="20" s="1"/>
  <c r="W72" i="20"/>
  <c r="X72" i="20" s="1"/>
  <c r="W64" i="20"/>
  <c r="X64" i="20" s="1"/>
  <c r="W56" i="20"/>
  <c r="X56" i="20" s="1"/>
  <c r="W310" i="20"/>
  <c r="X310" i="20" s="1"/>
  <c r="W286" i="20"/>
  <c r="X286" i="20" s="1"/>
  <c r="AE252" i="20"/>
  <c r="AF252" i="20" s="1"/>
  <c r="AE244" i="20"/>
  <c r="AF244" i="20" s="1"/>
  <c r="AA202" i="20"/>
  <c r="AB202" i="20" s="1"/>
  <c r="AE186" i="20"/>
  <c r="AF186" i="20" s="1"/>
  <c r="W174" i="20"/>
  <c r="X174" i="20" s="1"/>
  <c r="W166" i="20"/>
  <c r="X166" i="20" s="1"/>
  <c r="W158" i="20"/>
  <c r="X158" i="20" s="1"/>
  <c r="W150" i="20"/>
  <c r="X150" i="20" s="1"/>
  <c r="W142" i="20"/>
  <c r="X142" i="20" s="1"/>
  <c r="W134" i="20"/>
  <c r="X134" i="20" s="1"/>
  <c r="AC194" i="20"/>
  <c r="AE14" i="20"/>
  <c r="AF14" i="20" s="1"/>
  <c r="W96" i="20"/>
  <c r="X96" i="20" s="1"/>
  <c r="AE230" i="20"/>
  <c r="AF230" i="20" s="1"/>
  <c r="AA102" i="20"/>
  <c r="AB102" i="20" s="1"/>
  <c r="AA110" i="20"/>
  <c r="AB110" i="20" s="1"/>
  <c r="AA118" i="20"/>
  <c r="AB118" i="20" s="1"/>
  <c r="AA126" i="20"/>
  <c r="AB126" i="20" s="1"/>
  <c r="AE199" i="20"/>
  <c r="AF199" i="20" s="1"/>
  <c r="AE226" i="20"/>
  <c r="AF226" i="20" s="1"/>
  <c r="AE201" i="20"/>
  <c r="AF201" i="20" s="1"/>
  <c r="AA228" i="20"/>
  <c r="AB228" i="20" s="1"/>
  <c r="AE211" i="20"/>
  <c r="AF211" i="20" s="1"/>
  <c r="W219" i="20"/>
  <c r="X219" i="20" s="1"/>
  <c r="W267" i="20"/>
  <c r="X267" i="20" s="1"/>
  <c r="AA271" i="20"/>
  <c r="AB271" i="20" s="1"/>
  <c r="W275" i="20"/>
  <c r="X275" i="20" s="1"/>
  <c r="AA279" i="20"/>
  <c r="AB279" i="20" s="1"/>
  <c r="W91" i="20"/>
  <c r="X91" i="20" s="1"/>
  <c r="AA87" i="20"/>
  <c r="AB87" i="20" s="1"/>
  <c r="W83" i="20"/>
  <c r="X83" i="20" s="1"/>
  <c r="AA79" i="20"/>
  <c r="AB79" i="20" s="1"/>
  <c r="W75" i="20"/>
  <c r="X75" i="20" s="1"/>
  <c r="AA71" i="20"/>
  <c r="AB71" i="20" s="1"/>
  <c r="W67" i="20"/>
  <c r="X67" i="20" s="1"/>
  <c r="AA63" i="20"/>
  <c r="AB63" i="20" s="1"/>
  <c r="W59" i="20"/>
  <c r="X59" i="20" s="1"/>
  <c r="AA55" i="20"/>
  <c r="AB55" i="20" s="1"/>
  <c r="W90" i="20"/>
  <c r="X90" i="20" s="1"/>
  <c r="AA86" i="20"/>
  <c r="AB86" i="20" s="1"/>
  <c r="W82" i="20"/>
  <c r="X82" i="20" s="1"/>
  <c r="AA78" i="20"/>
  <c r="AB78" i="20" s="1"/>
  <c r="W74" i="20"/>
  <c r="X74" i="20" s="1"/>
  <c r="AA70" i="20"/>
  <c r="AB70" i="20" s="1"/>
  <c r="W66" i="20"/>
  <c r="X66" i="20" s="1"/>
  <c r="AA62" i="20"/>
  <c r="AB62" i="20" s="1"/>
  <c r="W58" i="20"/>
  <c r="X58" i="20" s="1"/>
  <c r="Z196" i="20"/>
  <c r="AC196" i="20"/>
  <c r="AE197" i="20"/>
  <c r="AF197" i="20" s="1"/>
  <c r="AF7" i="21" l="1"/>
  <c r="AG7" i="21" s="1"/>
  <c r="AH7" i="21" s="1"/>
  <c r="AA7" i="21"/>
  <c r="AB7" i="21" s="1"/>
  <c r="AC7" i="21" s="1"/>
  <c r="V6" i="21"/>
  <c r="W6" i="21" s="1"/>
  <c r="X6" i="21" s="1"/>
  <c r="A9" i="21"/>
  <c r="AA6" i="21"/>
  <c r="AB6" i="21" s="1"/>
  <c r="AC6" i="21" s="1"/>
  <c r="A10" i="21"/>
  <c r="V7" i="21"/>
  <c r="W7" i="21" s="1"/>
  <c r="X7" i="21" s="1"/>
  <c r="N8" i="21"/>
  <c r="U8" i="21" s="1"/>
  <c r="P8" i="21"/>
  <c r="AE8" i="21" s="1"/>
  <c r="G8" i="21"/>
  <c r="I8" i="21"/>
  <c r="Y8" i="21" s="1"/>
  <c r="J8" i="21"/>
  <c r="AD8" i="21" s="1"/>
  <c r="O8" i="21"/>
  <c r="Z8" i="21" s="1"/>
  <c r="E8" i="21"/>
  <c r="H8" i="21"/>
  <c r="T8" i="21" s="1"/>
  <c r="B8" i="21"/>
  <c r="C8" i="21" s="1"/>
  <c r="D8" i="21" s="1"/>
  <c r="AF341" i="20"/>
  <c r="AD349" i="20"/>
  <c r="AD350" i="20" s="1"/>
  <c r="AD351" i="20" s="1"/>
  <c r="AF196" i="20"/>
  <c r="AA5" i="21"/>
  <c r="AB5" i="21" s="1"/>
  <c r="AC5" i="21" s="1"/>
  <c r="AF297" i="20"/>
  <c r="AF335" i="20"/>
  <c r="AF194" i="20"/>
  <c r="AF5" i="21"/>
  <c r="AG5" i="21" s="1"/>
  <c r="AH5" i="21" s="1"/>
  <c r="V5" i="21"/>
  <c r="W5" i="21" s="1"/>
  <c r="X5" i="21" s="1"/>
  <c r="Z349" i="20"/>
  <c r="Z350" i="20" s="1"/>
  <c r="Z351" i="20" s="1"/>
  <c r="AC349" i="20"/>
  <c r="AC350" i="20" s="1"/>
  <c r="AC351" i="20" s="1"/>
  <c r="Y349" i="20"/>
  <c r="Y350" i="20" s="1"/>
  <c r="Y351" i="20" s="1"/>
  <c r="U349" i="20"/>
  <c r="U350" i="20" s="1"/>
  <c r="AE194" i="20"/>
  <c r="V349" i="20"/>
  <c r="V350" i="20" s="1"/>
  <c r="X335" i="20"/>
  <c r="W335" i="20"/>
  <c r="W196" i="20"/>
  <c r="X341" i="20"/>
  <c r="W341" i="20"/>
  <c r="AB297" i="20"/>
  <c r="AA297" i="20"/>
  <c r="AE335" i="20"/>
  <c r="AE297" i="20"/>
  <c r="W297" i="20"/>
  <c r="X297" i="20"/>
  <c r="AE341" i="20"/>
  <c r="AB196" i="20"/>
  <c r="AA196" i="20"/>
  <c r="AA194" i="20"/>
  <c r="AB194" i="20"/>
  <c r="AE196" i="20"/>
  <c r="W194" i="20"/>
  <c r="W9" i="20"/>
  <c r="AB335" i="20"/>
  <c r="AA335" i="20"/>
  <c r="AB341" i="20"/>
  <c r="AA341" i="20"/>
  <c r="V8" i="21" l="1"/>
  <c r="W8" i="21" s="1"/>
  <c r="X8" i="21" s="1"/>
  <c r="AF8" i="21"/>
  <c r="AG8" i="21" s="1"/>
  <c r="AH8" i="21" s="1"/>
  <c r="AI7" i="21"/>
  <c r="G10" i="21"/>
  <c r="I10" i="21"/>
  <c r="Y10" i="21" s="1"/>
  <c r="O10" i="21"/>
  <c r="Z10" i="21" s="1"/>
  <c r="J10" i="21"/>
  <c r="AD10" i="21" s="1"/>
  <c r="H10" i="21"/>
  <c r="T10" i="21" s="1"/>
  <c r="E10" i="21"/>
  <c r="N10" i="21"/>
  <c r="U10" i="21" s="1"/>
  <c r="P10" i="21"/>
  <c r="AE10" i="21" s="1"/>
  <c r="B10" i="21"/>
  <c r="C10" i="21" s="1"/>
  <c r="D10" i="21" s="1"/>
  <c r="P9" i="21"/>
  <c r="AE9" i="21" s="1"/>
  <c r="N9" i="21"/>
  <c r="U9" i="21" s="1"/>
  <c r="I9" i="21"/>
  <c r="Y9" i="21" s="1"/>
  <c r="G9" i="21"/>
  <c r="B9" i="21"/>
  <c r="C9" i="21" s="1"/>
  <c r="D9" i="21" s="1"/>
  <c r="J9" i="21"/>
  <c r="AD9" i="21" s="1"/>
  <c r="O9" i="21"/>
  <c r="Z9" i="21" s="1"/>
  <c r="E9" i="21"/>
  <c r="H9" i="21"/>
  <c r="T9" i="21" s="1"/>
  <c r="AI6" i="21"/>
  <c r="AJ6" i="21" s="1"/>
  <c r="AA8" i="21"/>
  <c r="AB8" i="21" s="1"/>
  <c r="AC8" i="21" s="1"/>
  <c r="A11" i="21"/>
  <c r="AD3" i="21"/>
  <c r="AI5" i="21"/>
  <c r="AJ5" i="21" s="1"/>
  <c r="X194" i="20"/>
  <c r="W349" i="20"/>
  <c r="W350" i="20" s="1"/>
  <c r="W351" i="20" s="1"/>
  <c r="X196" i="20"/>
  <c r="X349" i="20" s="1"/>
  <c r="AE349" i="20"/>
  <c r="AE350" i="20" s="1"/>
  <c r="AE351" i="20" s="1"/>
  <c r="AA349" i="20"/>
  <c r="AA350" i="20" s="1"/>
  <c r="AA351" i="20" s="1"/>
  <c r="AF349" i="20"/>
  <c r="AF350" i="20" s="1"/>
  <c r="AF351" i="20" s="1"/>
  <c r="AB349" i="20"/>
  <c r="AB350" i="20" s="1"/>
  <c r="AB351" i="20" s="1"/>
  <c r="AK7" i="21" l="1"/>
  <c r="AJ7" i="21"/>
  <c r="AL7" i="21" s="1"/>
  <c r="V10" i="21"/>
  <c r="W10" i="21" s="1"/>
  <c r="X10" i="21" s="1"/>
  <c r="AI8" i="21"/>
  <c r="V9" i="21"/>
  <c r="W9" i="21" s="1"/>
  <c r="X9" i="21" s="1"/>
  <c r="AA10" i="21"/>
  <c r="AB10" i="21" s="1"/>
  <c r="AC10" i="21" s="1"/>
  <c r="AF9" i="21"/>
  <c r="AG9" i="21" s="1"/>
  <c r="AH9" i="21" s="1"/>
  <c r="AK6" i="21"/>
  <c r="AL6" i="21"/>
  <c r="P11" i="21"/>
  <c r="AE11" i="21" s="1"/>
  <c r="G11" i="21"/>
  <c r="E11" i="21"/>
  <c r="I11" i="21"/>
  <c r="Y11" i="21" s="1"/>
  <c r="N11" i="21"/>
  <c r="U11" i="21" s="1"/>
  <c r="J11" i="21"/>
  <c r="AD11" i="21" s="1"/>
  <c r="O11" i="21"/>
  <c r="Z11" i="21" s="1"/>
  <c r="H11" i="21"/>
  <c r="T11" i="21" s="1"/>
  <c r="B11" i="21"/>
  <c r="C11" i="21" s="1"/>
  <c r="D11" i="21" s="1"/>
  <c r="AF10" i="21"/>
  <c r="AG10" i="21" s="1"/>
  <c r="AH10" i="21" s="1"/>
  <c r="AA9" i="21"/>
  <c r="AB9" i="21" s="1"/>
  <c r="AC9" i="21" s="1"/>
  <c r="A12" i="21"/>
  <c r="AK5" i="21"/>
  <c r="X350" i="20"/>
  <c r="X351" i="20" s="1"/>
  <c r="AK8" i="21" l="1"/>
  <c r="AJ8" i="21"/>
  <c r="AL8" i="21" s="1"/>
  <c r="V11" i="21"/>
  <c r="W11" i="21" s="1"/>
  <c r="X11" i="21" s="1"/>
  <c r="AI9" i="21"/>
  <c r="AI10" i="21"/>
  <c r="AK10" i="21" s="1"/>
  <c r="AF11" i="21"/>
  <c r="AG11" i="21" s="1"/>
  <c r="AH11" i="21" s="1"/>
  <c r="I12" i="21"/>
  <c r="Y12" i="21" s="1"/>
  <c r="G12" i="21"/>
  <c r="H12" i="21"/>
  <c r="T12" i="21" s="1"/>
  <c r="E12" i="21"/>
  <c r="P12" i="21"/>
  <c r="AE12" i="21" s="1"/>
  <c r="O12" i="21"/>
  <c r="Z12" i="21" s="1"/>
  <c r="J12" i="21"/>
  <c r="AD12" i="21" s="1"/>
  <c r="B12" i="21"/>
  <c r="C12" i="21" s="1"/>
  <c r="D12" i="21" s="1"/>
  <c r="N12" i="21"/>
  <c r="U12" i="21" s="1"/>
  <c r="AA11" i="21"/>
  <c r="AB11" i="21" s="1"/>
  <c r="AC11" i="21" s="1"/>
  <c r="A13" i="21"/>
  <c r="AL5" i="21"/>
  <c r="R88" i="17"/>
  <c r="S88" i="17"/>
  <c r="T88" i="17"/>
  <c r="U88" i="17"/>
  <c r="V88" i="17"/>
  <c r="W88" i="17"/>
  <c r="X88" i="17"/>
  <c r="Y88" i="17"/>
  <c r="Z88" i="17"/>
  <c r="AA88" i="17"/>
  <c r="AB88" i="17"/>
  <c r="AC88" i="17"/>
  <c r="AD88" i="17"/>
  <c r="AE88" i="17"/>
  <c r="AF88" i="17"/>
  <c r="AG88" i="17"/>
  <c r="AH88" i="17"/>
  <c r="AI88" i="17"/>
  <c r="AJ88" i="17"/>
  <c r="AK88" i="17"/>
  <c r="AL88" i="17"/>
  <c r="N88" i="17"/>
  <c r="O88" i="17"/>
  <c r="P88" i="17"/>
  <c r="Q88" i="17"/>
  <c r="M88" i="17"/>
  <c r="L88" i="17"/>
  <c r="K88" i="17"/>
  <c r="J88" i="17"/>
  <c r="I88" i="17"/>
  <c r="H88" i="17"/>
  <c r="G88" i="17"/>
  <c r="F88" i="17"/>
  <c r="E88" i="17"/>
  <c r="D88" i="17"/>
  <c r="C88" i="17"/>
  <c r="B88" i="17"/>
  <c r="A88" i="17"/>
  <c r="AK2" i="15"/>
  <c r="N188" i="7"/>
  <c r="N189" i="7"/>
  <c r="N190" i="7"/>
  <c r="AK9" i="21" l="1"/>
  <c r="AJ9" i="21"/>
  <c r="AL9" i="21" s="1"/>
  <c r="AJ10" i="21"/>
  <c r="AL10" i="21" s="1"/>
  <c r="AF12" i="21"/>
  <c r="AG12" i="21" s="1"/>
  <c r="AH12" i="21" s="1"/>
  <c r="V12" i="21"/>
  <c r="W12" i="21" s="1"/>
  <c r="X12" i="21" s="1"/>
  <c r="AI11" i="21"/>
  <c r="N13" i="21"/>
  <c r="U13" i="21" s="1"/>
  <c r="P13" i="21"/>
  <c r="AE13" i="21" s="1"/>
  <c r="B13" i="21"/>
  <c r="C13" i="21" s="1"/>
  <c r="D13" i="21" s="1"/>
  <c r="G13" i="21"/>
  <c r="I13" i="21"/>
  <c r="Y13" i="21" s="1"/>
  <c r="O13" i="21"/>
  <c r="Z13" i="21" s="1"/>
  <c r="J13" i="21"/>
  <c r="AD13" i="21" s="1"/>
  <c r="E13" i="21"/>
  <c r="H13" i="21"/>
  <c r="T13" i="21" s="1"/>
  <c r="V13" i="21" s="1"/>
  <c r="W13" i="21" s="1"/>
  <c r="X13" i="21" s="1"/>
  <c r="A14" i="21"/>
  <c r="AA12" i="21"/>
  <c r="AB12" i="21" s="1"/>
  <c r="AC12" i="21" s="1"/>
  <c r="M15" i="6"/>
  <c r="M16" i="6"/>
  <c r="M17" i="6"/>
  <c r="M18" i="6"/>
  <c r="M19" i="6"/>
  <c r="M20" i="6"/>
  <c r="M21" i="6"/>
  <c r="M22" i="6"/>
  <c r="M23" i="6"/>
  <c r="M24" i="6"/>
  <c r="M25" i="6"/>
  <c r="Z3" i="16"/>
  <c r="AA3" i="16" s="1"/>
  <c r="U3" i="16"/>
  <c r="V3" i="16" s="1"/>
  <c r="AD13" i="8"/>
  <c r="K10" i="6"/>
  <c r="H10" i="6"/>
  <c r="AK3" i="17"/>
  <c r="AJ3" i="17"/>
  <c r="AW11" i="10"/>
  <c r="AR11" i="10"/>
  <c r="AJ4" i="10"/>
  <c r="W1" i="15" s="1"/>
  <c r="AI12" i="21" l="1"/>
  <c r="AJ12" i="21" s="1"/>
  <c r="AL12" i="21" s="1"/>
  <c r="AF13" i="21"/>
  <c r="AG13" i="21" s="1"/>
  <c r="AH13" i="21" s="1"/>
  <c r="AK11" i="21"/>
  <c r="AJ11" i="21"/>
  <c r="AL11" i="21" s="1"/>
  <c r="AA13" i="21"/>
  <c r="AB13" i="21" s="1"/>
  <c r="AC13" i="21" s="1"/>
  <c r="O14" i="21"/>
  <c r="Z14" i="21" s="1"/>
  <c r="J14" i="21"/>
  <c r="AD14" i="21" s="1"/>
  <c r="N14" i="21"/>
  <c r="U14" i="21" s="1"/>
  <c r="I14" i="21"/>
  <c r="Y14" i="21" s="1"/>
  <c r="G14" i="21"/>
  <c r="H14" i="21"/>
  <c r="T14" i="21" s="1"/>
  <c r="B14" i="21"/>
  <c r="C14" i="21" s="1"/>
  <c r="D14" i="21" s="1"/>
  <c r="E14" i="21"/>
  <c r="P14" i="21"/>
  <c r="AE14" i="21" s="1"/>
  <c r="A15" i="21"/>
  <c r="R2" i="16"/>
  <c r="W1" i="17"/>
  <c r="AB8" i="8"/>
  <c r="I10" i="6"/>
  <c r="T6" i="7"/>
  <c r="AH13" i="8"/>
  <c r="AL13" i="8"/>
  <c r="V97" i="10"/>
  <c r="U97" i="10"/>
  <c r="W97" i="10" s="1"/>
  <c r="P97" i="10"/>
  <c r="O97" i="10"/>
  <c r="Q97" i="10" s="1"/>
  <c r="J97" i="10"/>
  <c r="I97" i="10"/>
  <c r="K97" i="10" s="1"/>
  <c r="V49" i="10"/>
  <c r="U49" i="10"/>
  <c r="W49" i="10" s="1"/>
  <c r="P49" i="10"/>
  <c r="O49" i="10"/>
  <c r="Q49" i="10" s="1"/>
  <c r="J49" i="10"/>
  <c r="I49" i="10"/>
  <c r="K49" i="10" s="1"/>
  <c r="AF26" i="10"/>
  <c r="AE26" i="10"/>
  <c r="AD26" i="10"/>
  <c r="AB26" i="10"/>
  <c r="AA26" i="10"/>
  <c r="AC26" i="10" s="1"/>
  <c r="V26" i="10"/>
  <c r="U26" i="10"/>
  <c r="W26" i="10" s="1"/>
  <c r="P26" i="10"/>
  <c r="O26" i="10"/>
  <c r="Q26" i="10" s="1"/>
  <c r="J26" i="10"/>
  <c r="I26" i="10"/>
  <c r="K26" i="10" s="1"/>
  <c r="AK12" i="21" l="1"/>
  <c r="AI13" i="21"/>
  <c r="AJ13" i="21" s="1"/>
  <c r="AL13" i="21" s="1"/>
  <c r="AA14" i="21"/>
  <c r="AB14" i="21" s="1"/>
  <c r="AC14" i="21" s="1"/>
  <c r="G15" i="21"/>
  <c r="E15" i="21"/>
  <c r="P15" i="21"/>
  <c r="AE15" i="21" s="1"/>
  <c r="I15" i="21"/>
  <c r="Y15" i="21" s="1"/>
  <c r="N15" i="21"/>
  <c r="U15" i="21" s="1"/>
  <c r="J15" i="21"/>
  <c r="AD15" i="21" s="1"/>
  <c r="H15" i="21"/>
  <c r="T15" i="21" s="1"/>
  <c r="B15" i="21"/>
  <c r="C15" i="21" s="1"/>
  <c r="D15" i="21" s="1"/>
  <c r="O15" i="21"/>
  <c r="Z15" i="21" s="1"/>
  <c r="A16" i="21"/>
  <c r="V14" i="21"/>
  <c r="W14" i="21" s="1"/>
  <c r="X14" i="21" s="1"/>
  <c r="AF14" i="21"/>
  <c r="AG14" i="21" s="1"/>
  <c r="AH14" i="21" s="1"/>
  <c r="AG26" i="10"/>
  <c r="AH26" i="10"/>
  <c r="AK13" i="21" l="1"/>
  <c r="AF15" i="21"/>
  <c r="AG15" i="21" s="1"/>
  <c r="AH15" i="21" s="1"/>
  <c r="AA15" i="21"/>
  <c r="AB15" i="21" s="1"/>
  <c r="AC15" i="21" s="1"/>
  <c r="E16" i="21"/>
  <c r="O16" i="21"/>
  <c r="Z16" i="21" s="1"/>
  <c r="G16" i="21"/>
  <c r="B16" i="21"/>
  <c r="C16" i="21" s="1"/>
  <c r="D16" i="21" s="1"/>
  <c r="N16" i="21"/>
  <c r="U16" i="21" s="1"/>
  <c r="J16" i="21"/>
  <c r="AD16" i="21" s="1"/>
  <c r="H16" i="21"/>
  <c r="T16" i="21" s="1"/>
  <c r="I16" i="21"/>
  <c r="Y16" i="21" s="1"/>
  <c r="P16" i="21"/>
  <c r="AE16" i="21" s="1"/>
  <c r="A17" i="21"/>
  <c r="AI14" i="21"/>
  <c r="AJ14" i="21" s="1"/>
  <c r="V15" i="21"/>
  <c r="W15" i="21" s="1"/>
  <c r="X15" i="21" s="1"/>
  <c r="AF97" i="10"/>
  <c r="AF96" i="10"/>
  <c r="AF95" i="10"/>
  <c r="AF94" i="10"/>
  <c r="AF93" i="10"/>
  <c r="AF92" i="10"/>
  <c r="AF90" i="10"/>
  <c r="AF89" i="10"/>
  <c r="AF88" i="10"/>
  <c r="AF87" i="10"/>
  <c r="AF86" i="10"/>
  <c r="AF85" i="10"/>
  <c r="AF84" i="10"/>
  <c r="AF83" i="10"/>
  <c r="AF81" i="10"/>
  <c r="AF80" i="10"/>
  <c r="AF79" i="10"/>
  <c r="AF78" i="10"/>
  <c r="AF77" i="10"/>
  <c r="AF76" i="10"/>
  <c r="AF75" i="10"/>
  <c r="AF74" i="10"/>
  <c r="AF72" i="10"/>
  <c r="AF71" i="10"/>
  <c r="AF70" i="10"/>
  <c r="AF69" i="10"/>
  <c r="AF68" i="10"/>
  <c r="AF67" i="10"/>
  <c r="AF66" i="10"/>
  <c r="AF65" i="10"/>
  <c r="AF63" i="10"/>
  <c r="AF62" i="10"/>
  <c r="AF61" i="10"/>
  <c r="AF60" i="10"/>
  <c r="AF59" i="10"/>
  <c r="AF58" i="10"/>
  <c r="AF57" i="10"/>
  <c r="AF56" i="10"/>
  <c r="AF54" i="10"/>
  <c r="AF53" i="10"/>
  <c r="AF52" i="10"/>
  <c r="AF51" i="10"/>
  <c r="AF50" i="10"/>
  <c r="AF49" i="10"/>
  <c r="AF48" i="10"/>
  <c r="AF47" i="10"/>
  <c r="AF45" i="10"/>
  <c r="AF44" i="10"/>
  <c r="AF43" i="10"/>
  <c r="AF42" i="10"/>
  <c r="AF41" i="10"/>
  <c r="AF40" i="10"/>
  <c r="AF39" i="10"/>
  <c r="AF38" i="10"/>
  <c r="AF36" i="10"/>
  <c r="AF35" i="10"/>
  <c r="AF34" i="10"/>
  <c r="AF33" i="10"/>
  <c r="AF32" i="10"/>
  <c r="AF31" i="10"/>
  <c r="AF30" i="10"/>
  <c r="AF29" i="10"/>
  <c r="AF27" i="10"/>
  <c r="AF25" i="10"/>
  <c r="AF24" i="10"/>
  <c r="AF23" i="10"/>
  <c r="AF22" i="10"/>
  <c r="AF21" i="10"/>
  <c r="AF20" i="10"/>
  <c r="AF18" i="10"/>
  <c r="AF17" i="10"/>
  <c r="AF16" i="10"/>
  <c r="AF15" i="10"/>
  <c r="AE97" i="10"/>
  <c r="AE96" i="10"/>
  <c r="AE95" i="10"/>
  <c r="AE94" i="10"/>
  <c r="AE93" i="10"/>
  <c r="AE92" i="10"/>
  <c r="AE90" i="10"/>
  <c r="AE89" i="10"/>
  <c r="AE88" i="10"/>
  <c r="AE87" i="10"/>
  <c r="AE86" i="10"/>
  <c r="AE85" i="10"/>
  <c r="AE84" i="10"/>
  <c r="AE83" i="10"/>
  <c r="AE81" i="10"/>
  <c r="AE80" i="10"/>
  <c r="AE79" i="10"/>
  <c r="AE78" i="10"/>
  <c r="AE77" i="10"/>
  <c r="AE76" i="10"/>
  <c r="AE75" i="10"/>
  <c r="AE74" i="10"/>
  <c r="AE72" i="10"/>
  <c r="AE71" i="10"/>
  <c r="AE70" i="10"/>
  <c r="AE69" i="10"/>
  <c r="AE68" i="10"/>
  <c r="AE67" i="10"/>
  <c r="AE66" i="10"/>
  <c r="AE65" i="10"/>
  <c r="AE63" i="10"/>
  <c r="AE62" i="10"/>
  <c r="AE61" i="10"/>
  <c r="AE60" i="10"/>
  <c r="AE59" i="10"/>
  <c r="AE58" i="10"/>
  <c r="AE57" i="10"/>
  <c r="AE56" i="10"/>
  <c r="AE54" i="10"/>
  <c r="AE53" i="10"/>
  <c r="AE52" i="10"/>
  <c r="AE51" i="10"/>
  <c r="AE50" i="10"/>
  <c r="AE49" i="10"/>
  <c r="AE48" i="10"/>
  <c r="AE47" i="10"/>
  <c r="AE45" i="10"/>
  <c r="AE44" i="10"/>
  <c r="AE43" i="10"/>
  <c r="AE42" i="10"/>
  <c r="AE41" i="10"/>
  <c r="AE40" i="10"/>
  <c r="AE39" i="10"/>
  <c r="AE38" i="10"/>
  <c r="AE36" i="10"/>
  <c r="AE35" i="10"/>
  <c r="AE34" i="10"/>
  <c r="AE33" i="10"/>
  <c r="AE32" i="10"/>
  <c r="AE31" i="10"/>
  <c r="AE30" i="10"/>
  <c r="AE29" i="10"/>
  <c r="AE27" i="10"/>
  <c r="AE25" i="10"/>
  <c r="AE24" i="10"/>
  <c r="AE23" i="10"/>
  <c r="AE22" i="10"/>
  <c r="AE21" i="10"/>
  <c r="AE20" i="10"/>
  <c r="AE18" i="10"/>
  <c r="AE17" i="10"/>
  <c r="AE16" i="10"/>
  <c r="AE15" i="10"/>
  <c r="AE13" i="10"/>
  <c r="AI15" i="21" l="1"/>
  <c r="AJ15" i="21" s="1"/>
  <c r="AL15" i="21" s="1"/>
  <c r="AF16" i="21"/>
  <c r="AG16" i="21" s="1"/>
  <c r="AH16" i="21" s="1"/>
  <c r="I17" i="21"/>
  <c r="Y17" i="21" s="1"/>
  <c r="H17" i="21"/>
  <c r="T17" i="21" s="1"/>
  <c r="P17" i="21"/>
  <c r="AE17" i="21" s="1"/>
  <c r="N17" i="21"/>
  <c r="U17" i="21" s="1"/>
  <c r="G17" i="21"/>
  <c r="B17" i="21"/>
  <c r="C17" i="21" s="1"/>
  <c r="D17" i="21" s="1"/>
  <c r="O17" i="21"/>
  <c r="Z17" i="21" s="1"/>
  <c r="J17" i="21"/>
  <c r="AD17" i="21" s="1"/>
  <c r="E17" i="21"/>
  <c r="A18" i="21"/>
  <c r="AA16" i="21"/>
  <c r="AB16" i="21" s="1"/>
  <c r="AC16" i="21" s="1"/>
  <c r="AK14" i="21"/>
  <c r="V16" i="21"/>
  <c r="W16" i="21" s="1"/>
  <c r="X16" i="21" s="1"/>
  <c r="N330" i="7"/>
  <c r="R330" i="7" s="1"/>
  <c r="G330" i="7"/>
  <c r="F330" i="7"/>
  <c r="A330" i="7"/>
  <c r="N329" i="7"/>
  <c r="S329" i="7" s="1"/>
  <c r="G329" i="7"/>
  <c r="F329" i="7"/>
  <c r="A329" i="7"/>
  <c r="S328" i="7"/>
  <c r="N328" i="7"/>
  <c r="R328" i="7" s="1"/>
  <c r="G328" i="7"/>
  <c r="A328" i="7" s="1"/>
  <c r="F328" i="7"/>
  <c r="N327" i="7"/>
  <c r="G327" i="7"/>
  <c r="A327" i="7" s="1"/>
  <c r="F327" i="7"/>
  <c r="N326" i="7"/>
  <c r="G326" i="7"/>
  <c r="F326" i="7"/>
  <c r="A326" i="7"/>
  <c r="N325" i="7"/>
  <c r="S325" i="7" s="1"/>
  <c r="G325" i="7"/>
  <c r="F325" i="7"/>
  <c r="A325" i="7"/>
  <c r="N324" i="7"/>
  <c r="R324" i="7" s="1"/>
  <c r="G324" i="7"/>
  <c r="A324" i="7" s="1"/>
  <c r="F324" i="7"/>
  <c r="N323" i="7"/>
  <c r="G323" i="7"/>
  <c r="A323" i="7" s="1"/>
  <c r="F323" i="7"/>
  <c r="N322" i="7"/>
  <c r="S322" i="7" s="1"/>
  <c r="G322" i="7"/>
  <c r="F322" i="7"/>
  <c r="A322" i="7"/>
  <c r="N321" i="7"/>
  <c r="S321" i="7" s="1"/>
  <c r="G321" i="7"/>
  <c r="F321" i="7"/>
  <c r="A321" i="7"/>
  <c r="N320" i="7"/>
  <c r="R320" i="7" s="1"/>
  <c r="G320" i="7"/>
  <c r="A320" i="7" s="1"/>
  <c r="F320" i="7"/>
  <c r="N319" i="7"/>
  <c r="G319" i="7"/>
  <c r="A319" i="7" s="1"/>
  <c r="F319" i="7"/>
  <c r="N318" i="7"/>
  <c r="G318" i="7"/>
  <c r="F318" i="7"/>
  <c r="A318" i="7"/>
  <c r="N317" i="7"/>
  <c r="S317" i="7" s="1"/>
  <c r="G317" i="7"/>
  <c r="F317" i="7"/>
  <c r="A317" i="7"/>
  <c r="N316" i="7"/>
  <c r="R316" i="7" s="1"/>
  <c r="G316" i="7"/>
  <c r="A316" i="7" s="1"/>
  <c r="F316" i="7"/>
  <c r="N315" i="7"/>
  <c r="G315" i="7"/>
  <c r="A315" i="7" s="1"/>
  <c r="F315" i="7"/>
  <c r="N314" i="7"/>
  <c r="S314" i="7" s="1"/>
  <c r="G314" i="7"/>
  <c r="F314" i="7"/>
  <c r="A314" i="7"/>
  <c r="N313" i="7"/>
  <c r="S313" i="7" s="1"/>
  <c r="G313" i="7"/>
  <c r="F313" i="7"/>
  <c r="A313" i="7"/>
  <c r="N312" i="7"/>
  <c r="R312" i="7" s="1"/>
  <c r="G312" i="7"/>
  <c r="A312" i="7" s="1"/>
  <c r="F312" i="7"/>
  <c r="N311" i="7"/>
  <c r="G311" i="7"/>
  <c r="A311" i="7" s="1"/>
  <c r="F311" i="7"/>
  <c r="N310" i="7"/>
  <c r="G310" i="7"/>
  <c r="F310" i="7"/>
  <c r="A310" i="7"/>
  <c r="N309" i="7"/>
  <c r="S309" i="7" s="1"/>
  <c r="G309" i="7"/>
  <c r="F309" i="7"/>
  <c r="A309" i="7"/>
  <c r="N308" i="7"/>
  <c r="R308" i="7" s="1"/>
  <c r="G308" i="7"/>
  <c r="A308" i="7" s="1"/>
  <c r="F308" i="7"/>
  <c r="N307" i="7"/>
  <c r="G307" i="7"/>
  <c r="A307" i="7" s="1"/>
  <c r="F307" i="7"/>
  <c r="N306" i="7"/>
  <c r="S306" i="7" s="1"/>
  <c r="G306" i="7"/>
  <c r="F306" i="7"/>
  <c r="A306" i="7"/>
  <c r="N305" i="7"/>
  <c r="S305" i="7" s="1"/>
  <c r="G305" i="7"/>
  <c r="F305" i="7"/>
  <c r="A305" i="7"/>
  <c r="N304" i="7"/>
  <c r="R304" i="7" s="1"/>
  <c r="G304" i="7"/>
  <c r="A304" i="7" s="1"/>
  <c r="F304" i="7"/>
  <c r="N303" i="7"/>
  <c r="G303" i="7"/>
  <c r="A303" i="7" s="1"/>
  <c r="F303" i="7"/>
  <c r="N302" i="7"/>
  <c r="G302" i="7"/>
  <c r="F302" i="7"/>
  <c r="A302" i="7"/>
  <c r="N301" i="7"/>
  <c r="S301" i="7" s="1"/>
  <c r="G301" i="7"/>
  <c r="F301" i="7"/>
  <c r="A301" i="7"/>
  <c r="N300" i="7"/>
  <c r="R300" i="7" s="1"/>
  <c r="G300" i="7"/>
  <c r="A300" i="7" s="1"/>
  <c r="F300" i="7"/>
  <c r="N299" i="7"/>
  <c r="G299" i="7"/>
  <c r="A299" i="7" s="1"/>
  <c r="F299" i="7"/>
  <c r="AA14" i="10"/>
  <c r="P14" i="10"/>
  <c r="J14" i="10"/>
  <c r="AF14" i="10"/>
  <c r="AE14" i="10"/>
  <c r="AC100" i="10"/>
  <c r="AB100" i="10"/>
  <c r="AA100" i="10"/>
  <c r="Y100" i="10"/>
  <c r="X100" i="10"/>
  <c r="Z98" i="10"/>
  <c r="Z103" i="10" s="1"/>
  <c r="Y98" i="10"/>
  <c r="Y103" i="10" s="1"/>
  <c r="X98" i="10"/>
  <c r="X103" i="10" s="1"/>
  <c r="AB97" i="10"/>
  <c r="AG97" i="10" s="1"/>
  <c r="AA97" i="10"/>
  <c r="AC97" i="10" s="1"/>
  <c r="AH97" i="10" s="1"/>
  <c r="AB96" i="10"/>
  <c r="AA96" i="10"/>
  <c r="AC96" i="10" s="1"/>
  <c r="AB95" i="10"/>
  <c r="AA95" i="10"/>
  <c r="AC95" i="10" s="1"/>
  <c r="AB94" i="10"/>
  <c r="AA94" i="10"/>
  <c r="AC94" i="10" s="1"/>
  <c r="AB93" i="10"/>
  <c r="AA93" i="10"/>
  <c r="AC93" i="10" s="1"/>
  <c r="AB92" i="10"/>
  <c r="AA92" i="10"/>
  <c r="Z91" i="10"/>
  <c r="Y91" i="10"/>
  <c r="X91" i="10"/>
  <c r="AB90" i="10"/>
  <c r="AA90" i="10"/>
  <c r="AC90" i="10" s="1"/>
  <c r="AB89" i="10"/>
  <c r="AA89" i="10"/>
  <c r="AC89" i="10" s="1"/>
  <c r="AB88" i="10"/>
  <c r="AA88" i="10"/>
  <c r="AC88" i="10" s="1"/>
  <c r="AB87" i="10"/>
  <c r="AA87" i="10"/>
  <c r="AC87" i="10" s="1"/>
  <c r="AB86" i="10"/>
  <c r="AA86" i="10"/>
  <c r="AC86" i="10" s="1"/>
  <c r="AB85" i="10"/>
  <c r="AA85" i="10"/>
  <c r="AC85" i="10" s="1"/>
  <c r="AB84" i="10"/>
  <c r="AA84" i="10"/>
  <c r="AC84" i="10" s="1"/>
  <c r="AB83" i="10"/>
  <c r="AB91" i="10" s="1"/>
  <c r="AA83" i="10"/>
  <c r="AC83" i="10" s="1"/>
  <c r="Z82" i="10"/>
  <c r="Y82" i="10"/>
  <c r="X82" i="10"/>
  <c r="AB81" i="10"/>
  <c r="AA81" i="10"/>
  <c r="AC81" i="10" s="1"/>
  <c r="AB80" i="10"/>
  <c r="AA80" i="10"/>
  <c r="AC80" i="10" s="1"/>
  <c r="AB79" i="10"/>
  <c r="AA79" i="10"/>
  <c r="AC79" i="10" s="1"/>
  <c r="AB78" i="10"/>
  <c r="AA78" i="10"/>
  <c r="AC78" i="10" s="1"/>
  <c r="AB77" i="10"/>
  <c r="AA77" i="10"/>
  <c r="AC77" i="10" s="1"/>
  <c r="AB76" i="10"/>
  <c r="AA76" i="10"/>
  <c r="AC76" i="10" s="1"/>
  <c r="AB75" i="10"/>
  <c r="AA75" i="10"/>
  <c r="AB74" i="10"/>
  <c r="AA74" i="10"/>
  <c r="AC74" i="10" s="1"/>
  <c r="Z73" i="10"/>
  <c r="Y73" i="10"/>
  <c r="X73" i="10"/>
  <c r="AB72" i="10"/>
  <c r="AA72" i="10"/>
  <c r="AC72" i="10" s="1"/>
  <c r="AB71" i="10"/>
  <c r="AA71" i="10"/>
  <c r="AC71" i="10" s="1"/>
  <c r="AB70" i="10"/>
  <c r="AA70" i="10"/>
  <c r="AC70" i="10" s="1"/>
  <c r="AB69" i="10"/>
  <c r="AA69" i="10"/>
  <c r="AC69" i="10" s="1"/>
  <c r="AB68" i="10"/>
  <c r="AA68" i="10"/>
  <c r="AC68" i="10" s="1"/>
  <c r="AB67" i="10"/>
  <c r="AA67" i="10"/>
  <c r="AC67" i="10" s="1"/>
  <c r="AB66" i="10"/>
  <c r="AA66" i="10"/>
  <c r="AC66" i="10" s="1"/>
  <c r="AB65" i="10"/>
  <c r="AA65" i="10"/>
  <c r="AC65" i="10" s="1"/>
  <c r="Z64" i="10"/>
  <c r="Y64" i="10"/>
  <c r="X64" i="10"/>
  <c r="AB63" i="10"/>
  <c r="AA63" i="10"/>
  <c r="AC63" i="10" s="1"/>
  <c r="AB62" i="10"/>
  <c r="AA62" i="10"/>
  <c r="AC62" i="10" s="1"/>
  <c r="AB61" i="10"/>
  <c r="AA61" i="10"/>
  <c r="AC61" i="10" s="1"/>
  <c r="AB60" i="10"/>
  <c r="AA60" i="10"/>
  <c r="AC60" i="10" s="1"/>
  <c r="AB59" i="10"/>
  <c r="AA59" i="10"/>
  <c r="AC59" i="10" s="1"/>
  <c r="AB58" i="10"/>
  <c r="AA58" i="10"/>
  <c r="AC58" i="10" s="1"/>
  <c r="AB57" i="10"/>
  <c r="AA57" i="10"/>
  <c r="AB56" i="10"/>
  <c r="AA56" i="10"/>
  <c r="AC56" i="10" s="1"/>
  <c r="Z55" i="10"/>
  <c r="Y55" i="10"/>
  <c r="X55" i="10"/>
  <c r="AB54" i="10"/>
  <c r="AA54" i="10"/>
  <c r="AC54" i="10" s="1"/>
  <c r="AB53" i="10"/>
  <c r="AA53" i="10"/>
  <c r="AC53" i="10" s="1"/>
  <c r="AB52" i="10"/>
  <c r="AA52" i="10"/>
  <c r="AC52" i="10" s="1"/>
  <c r="AB51" i="10"/>
  <c r="AA51" i="10"/>
  <c r="AC51" i="10" s="1"/>
  <c r="AB50" i="10"/>
  <c r="AA50" i="10"/>
  <c r="AC50" i="10" s="1"/>
  <c r="AB49" i="10"/>
  <c r="AG49" i="10" s="1"/>
  <c r="AA49" i="10"/>
  <c r="AC49" i="10" s="1"/>
  <c r="AH49" i="10" s="1"/>
  <c r="AB48" i="10"/>
  <c r="AA48" i="10"/>
  <c r="AC48" i="10" s="1"/>
  <c r="AB47" i="10"/>
  <c r="AB55" i="10" s="1"/>
  <c r="AA47" i="10"/>
  <c r="AC47" i="10" s="1"/>
  <c r="Z46" i="10"/>
  <c r="Y46" i="10"/>
  <c r="X46" i="10"/>
  <c r="AB45" i="10"/>
  <c r="AA45" i="10"/>
  <c r="AC45" i="10" s="1"/>
  <c r="AB44" i="10"/>
  <c r="AA44" i="10"/>
  <c r="AC44" i="10" s="1"/>
  <c r="AB43" i="10"/>
  <c r="AA43" i="10"/>
  <c r="AC43" i="10" s="1"/>
  <c r="AB42" i="10"/>
  <c r="AA42" i="10"/>
  <c r="AC42" i="10" s="1"/>
  <c r="AB41" i="10"/>
  <c r="AA41" i="10"/>
  <c r="AC41" i="10" s="1"/>
  <c r="AB40" i="10"/>
  <c r="AA40" i="10"/>
  <c r="AC40" i="10" s="1"/>
  <c r="AB39" i="10"/>
  <c r="AA39" i="10"/>
  <c r="AB38" i="10"/>
  <c r="AA38" i="10"/>
  <c r="AC38" i="10" s="1"/>
  <c r="Z37" i="10"/>
  <c r="Y37" i="10"/>
  <c r="X37" i="10"/>
  <c r="AB36" i="10"/>
  <c r="AA36" i="10"/>
  <c r="AC36" i="10" s="1"/>
  <c r="AB35" i="10"/>
  <c r="AA35" i="10"/>
  <c r="AC35" i="10" s="1"/>
  <c r="AB34" i="10"/>
  <c r="AA34" i="10"/>
  <c r="AC34" i="10" s="1"/>
  <c r="AB33" i="10"/>
  <c r="AA33" i="10"/>
  <c r="AC33" i="10" s="1"/>
  <c r="AB32" i="10"/>
  <c r="AA32" i="10"/>
  <c r="AC32" i="10" s="1"/>
  <c r="AB31" i="10"/>
  <c r="AA31" i="10"/>
  <c r="AC31" i="10" s="1"/>
  <c r="AB30" i="10"/>
  <c r="AA30" i="10"/>
  <c r="AC30" i="10" s="1"/>
  <c r="AB29" i="10"/>
  <c r="AA29" i="10"/>
  <c r="AC29" i="10" s="1"/>
  <c r="Z28" i="10"/>
  <c r="Y28" i="10"/>
  <c r="X28" i="10"/>
  <c r="AB27" i="10"/>
  <c r="AA27" i="10"/>
  <c r="AC27" i="10" s="1"/>
  <c r="AB25" i="10"/>
  <c r="AA25" i="10"/>
  <c r="AC25" i="10" s="1"/>
  <c r="AB24" i="10"/>
  <c r="AA24" i="10"/>
  <c r="AC24" i="10" s="1"/>
  <c r="AB23" i="10"/>
  <c r="AA23" i="10"/>
  <c r="AC23" i="10" s="1"/>
  <c r="AB22" i="10"/>
  <c r="AA22" i="10"/>
  <c r="AC22" i="10" s="1"/>
  <c r="AB21" i="10"/>
  <c r="AA21" i="10"/>
  <c r="AB20" i="10"/>
  <c r="AA20" i="10"/>
  <c r="AC20" i="10" s="1"/>
  <c r="Z19" i="10"/>
  <c r="Z101" i="10" s="1"/>
  <c r="Y19" i="10"/>
  <c r="Y101" i="10" s="1"/>
  <c r="X19" i="10"/>
  <c r="X101" i="10" s="1"/>
  <c r="AB18" i="10"/>
  <c r="AA18" i="10"/>
  <c r="AC18" i="10" s="1"/>
  <c r="AB17" i="10"/>
  <c r="AA17" i="10"/>
  <c r="AB16" i="10"/>
  <c r="AA16" i="10"/>
  <c r="AC16" i="10" s="1"/>
  <c r="AB15" i="10"/>
  <c r="AA15" i="10"/>
  <c r="AC15" i="10" s="1"/>
  <c r="AB14" i="10"/>
  <c r="Z13" i="10"/>
  <c r="Z100" i="10" s="1"/>
  <c r="W100" i="10"/>
  <c r="V100" i="10"/>
  <c r="U100" i="10"/>
  <c r="S100" i="10"/>
  <c r="R100" i="10"/>
  <c r="T98" i="10"/>
  <c r="T103" i="10" s="1"/>
  <c r="S98" i="10"/>
  <c r="S103" i="10" s="1"/>
  <c r="R98" i="10"/>
  <c r="R103" i="10" s="1"/>
  <c r="V96" i="10"/>
  <c r="U96" i="10"/>
  <c r="W96" i="10" s="1"/>
  <c r="V95" i="10"/>
  <c r="U95" i="10"/>
  <c r="W95" i="10" s="1"/>
  <c r="V94" i="10"/>
  <c r="U94" i="10"/>
  <c r="W94" i="10" s="1"/>
  <c r="V93" i="10"/>
  <c r="U93" i="10"/>
  <c r="W93" i="10" s="1"/>
  <c r="V92" i="10"/>
  <c r="U92" i="10"/>
  <c r="T91" i="10"/>
  <c r="S91" i="10"/>
  <c r="R91" i="10"/>
  <c r="V90" i="10"/>
  <c r="U90" i="10"/>
  <c r="W90" i="10" s="1"/>
  <c r="V89" i="10"/>
  <c r="U89" i="10"/>
  <c r="W89" i="10" s="1"/>
  <c r="V88" i="10"/>
  <c r="U88" i="10"/>
  <c r="W88" i="10" s="1"/>
  <c r="V87" i="10"/>
  <c r="U87" i="10"/>
  <c r="W87" i="10" s="1"/>
  <c r="V86" i="10"/>
  <c r="U86" i="10"/>
  <c r="W86" i="10" s="1"/>
  <c r="V85" i="10"/>
  <c r="U85" i="10"/>
  <c r="W85" i="10" s="1"/>
  <c r="V84" i="10"/>
  <c r="U84" i="10"/>
  <c r="W84" i="10" s="1"/>
  <c r="V83" i="10"/>
  <c r="U83" i="10"/>
  <c r="W83" i="10" s="1"/>
  <c r="T82" i="10"/>
  <c r="S82" i="10"/>
  <c r="R82" i="10"/>
  <c r="V81" i="10"/>
  <c r="U81" i="10"/>
  <c r="W81" i="10" s="1"/>
  <c r="V80" i="10"/>
  <c r="U80" i="10"/>
  <c r="W80" i="10" s="1"/>
  <c r="V79" i="10"/>
  <c r="U79" i="10"/>
  <c r="W79" i="10" s="1"/>
  <c r="V78" i="10"/>
  <c r="U78" i="10"/>
  <c r="W78" i="10" s="1"/>
  <c r="V77" i="10"/>
  <c r="U77" i="10"/>
  <c r="W77" i="10" s="1"/>
  <c r="V76" i="10"/>
  <c r="U76" i="10"/>
  <c r="W76" i="10" s="1"/>
  <c r="V75" i="10"/>
  <c r="U75" i="10"/>
  <c r="V74" i="10"/>
  <c r="V82" i="10" s="1"/>
  <c r="U74" i="10"/>
  <c r="W74" i="10" s="1"/>
  <c r="T73" i="10"/>
  <c r="S73" i="10"/>
  <c r="R73" i="10"/>
  <c r="V72" i="10"/>
  <c r="U72" i="10"/>
  <c r="W72" i="10" s="1"/>
  <c r="V71" i="10"/>
  <c r="U71" i="10"/>
  <c r="W71" i="10" s="1"/>
  <c r="V70" i="10"/>
  <c r="U70" i="10"/>
  <c r="W70" i="10" s="1"/>
  <c r="V69" i="10"/>
  <c r="U69" i="10"/>
  <c r="W69" i="10" s="1"/>
  <c r="V68" i="10"/>
  <c r="U68" i="10"/>
  <c r="W68" i="10" s="1"/>
  <c r="V67" i="10"/>
  <c r="U67" i="10"/>
  <c r="W67" i="10" s="1"/>
  <c r="V66" i="10"/>
  <c r="U66" i="10"/>
  <c r="W66" i="10" s="1"/>
  <c r="V65" i="10"/>
  <c r="U65" i="10"/>
  <c r="W65" i="10" s="1"/>
  <c r="T64" i="10"/>
  <c r="S64" i="10"/>
  <c r="R64" i="10"/>
  <c r="V63" i="10"/>
  <c r="U63" i="10"/>
  <c r="W63" i="10" s="1"/>
  <c r="V62" i="10"/>
  <c r="U62" i="10"/>
  <c r="W62" i="10" s="1"/>
  <c r="V61" i="10"/>
  <c r="U61" i="10"/>
  <c r="W61" i="10" s="1"/>
  <c r="V60" i="10"/>
  <c r="U60" i="10"/>
  <c r="W60" i="10" s="1"/>
  <c r="V59" i="10"/>
  <c r="U59" i="10"/>
  <c r="W59" i="10" s="1"/>
  <c r="V58" i="10"/>
  <c r="U58" i="10"/>
  <c r="W58" i="10" s="1"/>
  <c r="V57" i="10"/>
  <c r="U57" i="10"/>
  <c r="V56" i="10"/>
  <c r="U56" i="10"/>
  <c r="W56" i="10" s="1"/>
  <c r="T55" i="10"/>
  <c r="S55" i="10"/>
  <c r="R55" i="10"/>
  <c r="V54" i="10"/>
  <c r="U54" i="10"/>
  <c r="W54" i="10" s="1"/>
  <c r="V53" i="10"/>
  <c r="U53" i="10"/>
  <c r="W53" i="10" s="1"/>
  <c r="V52" i="10"/>
  <c r="U52" i="10"/>
  <c r="W52" i="10" s="1"/>
  <c r="V51" i="10"/>
  <c r="U51" i="10"/>
  <c r="W51" i="10" s="1"/>
  <c r="V50" i="10"/>
  <c r="U50" i="10"/>
  <c r="W50" i="10" s="1"/>
  <c r="V48" i="10"/>
  <c r="U48" i="10"/>
  <c r="W48" i="10" s="1"/>
  <c r="V47" i="10"/>
  <c r="U47" i="10"/>
  <c r="W47" i="10" s="1"/>
  <c r="T46" i="10"/>
  <c r="S46" i="10"/>
  <c r="R46" i="10"/>
  <c r="V45" i="10"/>
  <c r="U45" i="10"/>
  <c r="W45" i="10" s="1"/>
  <c r="V44" i="10"/>
  <c r="U44" i="10"/>
  <c r="W44" i="10" s="1"/>
  <c r="V43" i="10"/>
  <c r="U43" i="10"/>
  <c r="W43" i="10" s="1"/>
  <c r="V42" i="10"/>
  <c r="U42" i="10"/>
  <c r="W42" i="10" s="1"/>
  <c r="V41" i="10"/>
  <c r="U41" i="10"/>
  <c r="W41" i="10" s="1"/>
  <c r="V40" i="10"/>
  <c r="U40" i="10"/>
  <c r="W40" i="10" s="1"/>
  <c r="V39" i="10"/>
  <c r="U39" i="10"/>
  <c r="V38" i="10"/>
  <c r="U38" i="10"/>
  <c r="W38" i="10" s="1"/>
  <c r="T37" i="10"/>
  <c r="S37" i="10"/>
  <c r="R37" i="10"/>
  <c r="V36" i="10"/>
  <c r="U36" i="10"/>
  <c r="W36" i="10" s="1"/>
  <c r="V35" i="10"/>
  <c r="U35" i="10"/>
  <c r="W35" i="10" s="1"/>
  <c r="V34" i="10"/>
  <c r="U34" i="10"/>
  <c r="W34" i="10" s="1"/>
  <c r="V33" i="10"/>
  <c r="U33" i="10"/>
  <c r="W33" i="10" s="1"/>
  <c r="V32" i="10"/>
  <c r="U32" i="10"/>
  <c r="W32" i="10" s="1"/>
  <c r="V31" i="10"/>
  <c r="U31" i="10"/>
  <c r="W31" i="10" s="1"/>
  <c r="V30" i="10"/>
  <c r="U30" i="10"/>
  <c r="W30" i="10" s="1"/>
  <c r="V29" i="10"/>
  <c r="U29" i="10"/>
  <c r="W29" i="10" s="1"/>
  <c r="T28" i="10"/>
  <c r="S28" i="10"/>
  <c r="R28" i="10"/>
  <c r="V27" i="10"/>
  <c r="U27" i="10"/>
  <c r="W27" i="10" s="1"/>
  <c r="V25" i="10"/>
  <c r="U25" i="10"/>
  <c r="W25" i="10" s="1"/>
  <c r="V24" i="10"/>
  <c r="U24" i="10"/>
  <c r="W24" i="10" s="1"/>
  <c r="V23" i="10"/>
  <c r="U23" i="10"/>
  <c r="W23" i="10" s="1"/>
  <c r="V22" i="10"/>
  <c r="U22" i="10"/>
  <c r="W22" i="10" s="1"/>
  <c r="V21" i="10"/>
  <c r="U21" i="10"/>
  <c r="V20" i="10"/>
  <c r="U20" i="10"/>
  <c r="W20" i="10" s="1"/>
  <c r="T19" i="10"/>
  <c r="T101" i="10" s="1"/>
  <c r="S19" i="10"/>
  <c r="S101" i="10" s="1"/>
  <c r="R19" i="10"/>
  <c r="R101" i="10" s="1"/>
  <c r="V18" i="10"/>
  <c r="U18" i="10"/>
  <c r="W18" i="10" s="1"/>
  <c r="V17" i="10"/>
  <c r="U17" i="10"/>
  <c r="W17" i="10" s="1"/>
  <c r="V16" i="10"/>
  <c r="U16" i="10"/>
  <c r="W16" i="10" s="1"/>
  <c r="V15" i="10"/>
  <c r="U15" i="10"/>
  <c r="W15" i="10" s="1"/>
  <c r="V14" i="10"/>
  <c r="U14" i="10"/>
  <c r="P96" i="10"/>
  <c r="P95" i="10"/>
  <c r="P94" i="10"/>
  <c r="P93" i="10"/>
  <c r="P92" i="10"/>
  <c r="P90" i="10"/>
  <c r="P89" i="10"/>
  <c r="P88" i="10"/>
  <c r="P87" i="10"/>
  <c r="P86" i="10"/>
  <c r="P85" i="10"/>
  <c r="P84" i="10"/>
  <c r="P83" i="10"/>
  <c r="P81" i="10"/>
  <c r="P80" i="10"/>
  <c r="P79" i="10"/>
  <c r="P78" i="10"/>
  <c r="P77" i="10"/>
  <c r="P76" i="10"/>
  <c r="P75" i="10"/>
  <c r="P74" i="10"/>
  <c r="P72" i="10"/>
  <c r="P71" i="10"/>
  <c r="P70" i="10"/>
  <c r="P69" i="10"/>
  <c r="P68" i="10"/>
  <c r="P67" i="10"/>
  <c r="P66" i="10"/>
  <c r="P65" i="10"/>
  <c r="P63" i="10"/>
  <c r="P62" i="10"/>
  <c r="P61" i="10"/>
  <c r="P60" i="10"/>
  <c r="P59" i="10"/>
  <c r="P58" i="10"/>
  <c r="P57" i="10"/>
  <c r="P56" i="10"/>
  <c r="P54" i="10"/>
  <c r="P53" i="10"/>
  <c r="P52" i="10"/>
  <c r="P51" i="10"/>
  <c r="P50" i="10"/>
  <c r="AG50" i="10" s="1"/>
  <c r="P48" i="10"/>
  <c r="P47" i="10"/>
  <c r="AG47" i="10" s="1"/>
  <c r="P45" i="10"/>
  <c r="P44" i="10"/>
  <c r="P43" i="10"/>
  <c r="P42" i="10"/>
  <c r="P41" i="10"/>
  <c r="P40" i="10"/>
  <c r="P39" i="10"/>
  <c r="P38" i="10"/>
  <c r="P46" i="10" s="1"/>
  <c r="P36" i="10"/>
  <c r="P35" i="10"/>
  <c r="P34" i="10"/>
  <c r="P33" i="10"/>
  <c r="P32" i="10"/>
  <c r="P31" i="10"/>
  <c r="P30" i="10"/>
  <c r="P29" i="10"/>
  <c r="P27" i="10"/>
  <c r="AG27" i="10" s="1"/>
  <c r="P25" i="10"/>
  <c r="P24" i="10"/>
  <c r="AG24" i="10" s="1"/>
  <c r="P23" i="10"/>
  <c r="P22" i="10"/>
  <c r="P21" i="10"/>
  <c r="P20" i="10"/>
  <c r="P18" i="10"/>
  <c r="P17" i="10"/>
  <c r="P16" i="10"/>
  <c r="P15" i="10"/>
  <c r="N100" i="10"/>
  <c r="M100" i="10"/>
  <c r="L100" i="10"/>
  <c r="N98" i="10"/>
  <c r="N103" i="10" s="1"/>
  <c r="M98" i="10"/>
  <c r="M103" i="10" s="1"/>
  <c r="L98" i="10"/>
  <c r="L103" i="10" s="1"/>
  <c r="O96" i="10"/>
  <c r="Q96" i="10" s="1"/>
  <c r="O95" i="10"/>
  <c r="Q95" i="10" s="1"/>
  <c r="O94" i="10"/>
  <c r="Q94" i="10" s="1"/>
  <c r="AH94" i="10" s="1"/>
  <c r="O93" i="10"/>
  <c r="Q93" i="10" s="1"/>
  <c r="O92" i="10"/>
  <c r="N91" i="10"/>
  <c r="M91" i="10"/>
  <c r="L91" i="10"/>
  <c r="O90" i="10"/>
  <c r="Q90" i="10" s="1"/>
  <c r="O89" i="10"/>
  <c r="Q89" i="10" s="1"/>
  <c r="O88" i="10"/>
  <c r="Q88" i="10" s="1"/>
  <c r="O87" i="10"/>
  <c r="Q87" i="10" s="1"/>
  <c r="O86" i="10"/>
  <c r="Q86" i="10" s="1"/>
  <c r="O85" i="10"/>
  <c r="Q85" i="10" s="1"/>
  <c r="O84" i="10"/>
  <c r="Q84" i="10" s="1"/>
  <c r="O83" i="10"/>
  <c r="Q83" i="10" s="1"/>
  <c r="AH83" i="10" s="1"/>
  <c r="N82" i="10"/>
  <c r="M82" i="10"/>
  <c r="L82" i="10"/>
  <c r="O81" i="10"/>
  <c r="Q81" i="10" s="1"/>
  <c r="AH81" i="10" s="1"/>
  <c r="O80" i="10"/>
  <c r="Q80" i="10" s="1"/>
  <c r="O79" i="10"/>
  <c r="Q79" i="10" s="1"/>
  <c r="O78" i="10"/>
  <c r="Q78" i="10" s="1"/>
  <c r="O77" i="10"/>
  <c r="Q77" i="10" s="1"/>
  <c r="O76" i="10"/>
  <c r="Q76" i="10" s="1"/>
  <c r="O75" i="10"/>
  <c r="Q75" i="10" s="1"/>
  <c r="O74" i="10"/>
  <c r="Q74" i="10" s="1"/>
  <c r="N73" i="10"/>
  <c r="M73" i="10"/>
  <c r="L73" i="10"/>
  <c r="O72" i="10"/>
  <c r="Q72" i="10" s="1"/>
  <c r="O71" i="10"/>
  <c r="Q71" i="10" s="1"/>
  <c r="O70" i="10"/>
  <c r="Q70" i="10" s="1"/>
  <c r="O69" i="10"/>
  <c r="Q69" i="10" s="1"/>
  <c r="O68" i="10"/>
  <c r="Q68" i="10" s="1"/>
  <c r="O67" i="10"/>
  <c r="Q67" i="10" s="1"/>
  <c r="O66" i="10"/>
  <c r="Q66" i="10" s="1"/>
  <c r="O65" i="10"/>
  <c r="Q65" i="10" s="1"/>
  <c r="N64" i="10"/>
  <c r="M64" i="10"/>
  <c r="L64" i="10"/>
  <c r="O63" i="10"/>
  <c r="Q63" i="10" s="1"/>
  <c r="O62" i="10"/>
  <c r="Q62" i="10" s="1"/>
  <c r="O61" i="10"/>
  <c r="Q61" i="10" s="1"/>
  <c r="O60" i="10"/>
  <c r="Q60" i="10" s="1"/>
  <c r="O59" i="10"/>
  <c r="Q59" i="10" s="1"/>
  <c r="O58" i="10"/>
  <c r="Q58" i="10" s="1"/>
  <c r="O57" i="10"/>
  <c r="Q57" i="10" s="1"/>
  <c r="O56" i="10"/>
  <c r="Q56" i="10" s="1"/>
  <c r="N55" i="10"/>
  <c r="M55" i="10"/>
  <c r="L55" i="10"/>
  <c r="O54" i="10"/>
  <c r="Q54" i="10" s="1"/>
  <c r="O53" i="10"/>
  <c r="Q53" i="10" s="1"/>
  <c r="O52" i="10"/>
  <c r="Q52" i="10" s="1"/>
  <c r="O51" i="10"/>
  <c r="Q51" i="10" s="1"/>
  <c r="O50" i="10"/>
  <c r="Q50" i="10" s="1"/>
  <c r="O48" i="10"/>
  <c r="Q48" i="10" s="1"/>
  <c r="O47" i="10"/>
  <c r="Q47" i="10" s="1"/>
  <c r="N46" i="10"/>
  <c r="M46" i="10"/>
  <c r="L46" i="10"/>
  <c r="O45" i="10"/>
  <c r="Q45" i="10" s="1"/>
  <c r="O44" i="10"/>
  <c r="Q44" i="10" s="1"/>
  <c r="O43" i="10"/>
  <c r="Q43" i="10" s="1"/>
  <c r="O42" i="10"/>
  <c r="Q42" i="10" s="1"/>
  <c r="O41" i="10"/>
  <c r="Q41" i="10" s="1"/>
  <c r="O40" i="10"/>
  <c r="Q40" i="10" s="1"/>
  <c r="O39" i="10"/>
  <c r="Q39" i="10" s="1"/>
  <c r="O38" i="10"/>
  <c r="Q38" i="10" s="1"/>
  <c r="N37" i="10"/>
  <c r="M37" i="10"/>
  <c r="L37" i="10"/>
  <c r="O36" i="10"/>
  <c r="Q36" i="10" s="1"/>
  <c r="O35" i="10"/>
  <c r="Q35" i="10" s="1"/>
  <c r="O34" i="10"/>
  <c r="Q34" i="10" s="1"/>
  <c r="O33" i="10"/>
  <c r="Q33" i="10" s="1"/>
  <c r="O32" i="10"/>
  <c r="Q32" i="10" s="1"/>
  <c r="O31" i="10"/>
  <c r="Q31" i="10" s="1"/>
  <c r="O30" i="10"/>
  <c r="Q30" i="10" s="1"/>
  <c r="O29" i="10"/>
  <c r="Q29" i="10" s="1"/>
  <c r="N28" i="10"/>
  <c r="M28" i="10"/>
  <c r="L28" i="10"/>
  <c r="O27" i="10"/>
  <c r="Q27" i="10" s="1"/>
  <c r="O25" i="10"/>
  <c r="Q25" i="10" s="1"/>
  <c r="O24" i="10"/>
  <c r="Q24" i="10" s="1"/>
  <c r="O23" i="10"/>
  <c r="Q23" i="10" s="1"/>
  <c r="O22" i="10"/>
  <c r="Q22" i="10" s="1"/>
  <c r="O21" i="10"/>
  <c r="Q21" i="10" s="1"/>
  <c r="O20" i="10"/>
  <c r="Q20" i="10" s="1"/>
  <c r="N19" i="10"/>
  <c r="N101" i="10" s="1"/>
  <c r="M19" i="10"/>
  <c r="M101" i="10" s="1"/>
  <c r="L19" i="10"/>
  <c r="L101" i="10" s="1"/>
  <c r="O18" i="10"/>
  <c r="Q18" i="10" s="1"/>
  <c r="O17" i="10"/>
  <c r="Q17" i="10" s="1"/>
  <c r="O16" i="10"/>
  <c r="Q16" i="10" s="1"/>
  <c r="O15" i="10"/>
  <c r="Q15" i="10" s="1"/>
  <c r="O14" i="10"/>
  <c r="O13" i="10"/>
  <c r="O100" i="10" s="1"/>
  <c r="M12" i="10"/>
  <c r="N12" i="10" s="1"/>
  <c r="O12" i="10" s="1"/>
  <c r="P12" i="10" s="1"/>
  <c r="Q12" i="10" s="1"/>
  <c r="R12" i="10" s="1"/>
  <c r="S12" i="10" s="1"/>
  <c r="T12" i="10" s="1"/>
  <c r="U12" i="10" s="1"/>
  <c r="V12" i="10" s="1"/>
  <c r="W12" i="10" s="1"/>
  <c r="X12" i="10" s="1"/>
  <c r="Y12" i="10" s="1"/>
  <c r="Z12" i="10" s="1"/>
  <c r="AA12" i="10" s="1"/>
  <c r="AB12" i="10" s="1"/>
  <c r="AC12" i="10" s="1"/>
  <c r="AK15" i="21" l="1"/>
  <c r="AI16" i="21"/>
  <c r="AK16" i="21" s="1"/>
  <c r="AF17" i="21"/>
  <c r="AG17" i="21" s="1"/>
  <c r="AH17" i="21" s="1"/>
  <c r="AL14" i="21"/>
  <c r="E18" i="21"/>
  <c r="H18" i="21"/>
  <c r="T18" i="21" s="1"/>
  <c r="G18" i="21"/>
  <c r="I18" i="21"/>
  <c r="Y18" i="21" s="1"/>
  <c r="P18" i="21"/>
  <c r="AE18" i="21" s="1"/>
  <c r="N18" i="21"/>
  <c r="U18" i="21" s="1"/>
  <c r="J18" i="21"/>
  <c r="AD18" i="21" s="1"/>
  <c r="B18" i="21"/>
  <c r="C18" i="21" s="1"/>
  <c r="D18" i="21" s="1"/>
  <c r="O18" i="21"/>
  <c r="Z18" i="21" s="1"/>
  <c r="A19" i="21"/>
  <c r="V17" i="21"/>
  <c r="W17" i="21" s="1"/>
  <c r="X17" i="21" s="1"/>
  <c r="AA17" i="21"/>
  <c r="AB17" i="21" s="1"/>
  <c r="AC17" i="21" s="1"/>
  <c r="AH36" i="10"/>
  <c r="AH38" i="10"/>
  <c r="AH59" i="10"/>
  <c r="P19" i="10"/>
  <c r="P101" i="10" s="1"/>
  <c r="AG30" i="10"/>
  <c r="V28" i="10"/>
  <c r="V46" i="10"/>
  <c r="V64" i="10"/>
  <c r="AB37" i="10"/>
  <c r="AB73" i="10"/>
  <c r="AA98" i="10"/>
  <c r="AA103" i="10" s="1"/>
  <c r="O19" i="10"/>
  <c r="O101" i="10" s="1"/>
  <c r="AH25" i="10"/>
  <c r="L102" i="10"/>
  <c r="P37" i="10"/>
  <c r="AH31" i="10"/>
  <c r="AH33" i="10"/>
  <c r="AH35" i="10"/>
  <c r="AH40" i="10"/>
  <c r="AH42" i="10"/>
  <c r="AH44" i="10"/>
  <c r="P55" i="10"/>
  <c r="AH50" i="10"/>
  <c r="AH52" i="10"/>
  <c r="AH54" i="10"/>
  <c r="AH56" i="10"/>
  <c r="AH66" i="10"/>
  <c r="AH68" i="10"/>
  <c r="AH70" i="10"/>
  <c r="AH72" i="10"/>
  <c r="AH74" i="10"/>
  <c r="AH84" i="10"/>
  <c r="AH86" i="10"/>
  <c r="AH88" i="10"/>
  <c r="AH90" i="10"/>
  <c r="AG16" i="10"/>
  <c r="AG35" i="10"/>
  <c r="AG41" i="10"/>
  <c r="AG69" i="10"/>
  <c r="AG80" i="10"/>
  <c r="AG94" i="10"/>
  <c r="AG96" i="10"/>
  <c r="AH63" i="10"/>
  <c r="AH65" i="10"/>
  <c r="AH77" i="10"/>
  <c r="AG58" i="10"/>
  <c r="AG61" i="10"/>
  <c r="AG72" i="10"/>
  <c r="AG75" i="10"/>
  <c r="AG56" i="10"/>
  <c r="P64" i="10"/>
  <c r="AG86" i="10"/>
  <c r="P91" i="10"/>
  <c r="AG92" i="10"/>
  <c r="P98" i="10"/>
  <c r="P103" i="10" s="1"/>
  <c r="AA19" i="10"/>
  <c r="AA101" i="10" s="1"/>
  <c r="S302" i="7"/>
  <c r="S318" i="7"/>
  <c r="AH15" i="10"/>
  <c r="AH16" i="10"/>
  <c r="AH27" i="10"/>
  <c r="AH29" i="10"/>
  <c r="AH30" i="10"/>
  <c r="AH34" i="10"/>
  <c r="AH41" i="10"/>
  <c r="AH45" i="10"/>
  <c r="AH47" i="10"/>
  <c r="AH48" i="10"/>
  <c r="AH61" i="10"/>
  <c r="AH79" i="10"/>
  <c r="AH95" i="10"/>
  <c r="AG15" i="10"/>
  <c r="AG17" i="10"/>
  <c r="AH18" i="10"/>
  <c r="AG21" i="10"/>
  <c r="AG23" i="10"/>
  <c r="AG29" i="10"/>
  <c r="AG31" i="10"/>
  <c r="AH32" i="10"/>
  <c r="AG34" i="10"/>
  <c r="AG42" i="10"/>
  <c r="AH43" i="10"/>
  <c r="AG45" i="10"/>
  <c r="AG48" i="10"/>
  <c r="AG51" i="10"/>
  <c r="AG54" i="10"/>
  <c r="AG57" i="10"/>
  <c r="AG62" i="10"/>
  <c r="AG68" i="10"/>
  <c r="P73" i="10"/>
  <c r="AG74" i="10"/>
  <c r="P82" i="10"/>
  <c r="AG76" i="10"/>
  <c r="AG79" i="10"/>
  <c r="AG87" i="10"/>
  <c r="AG90" i="10"/>
  <c r="S310" i="7"/>
  <c r="S326" i="7"/>
  <c r="AH22" i="10"/>
  <c r="M102" i="10"/>
  <c r="M104" i="10" s="1"/>
  <c r="AH51" i="10"/>
  <c r="AH53" i="10"/>
  <c r="AH58" i="10"/>
  <c r="AH60" i="10"/>
  <c r="AH62" i="10"/>
  <c r="AH67" i="10"/>
  <c r="AH69" i="10"/>
  <c r="AH71" i="10"/>
  <c r="AH76" i="10"/>
  <c r="AH78" i="10"/>
  <c r="AH80" i="10"/>
  <c r="AH85" i="10"/>
  <c r="AH87" i="10"/>
  <c r="AH89" i="10"/>
  <c r="AH93" i="10"/>
  <c r="AH96" i="10"/>
  <c r="AG18" i="10"/>
  <c r="AG22" i="10"/>
  <c r="AG25" i="10"/>
  <c r="AG32" i="10"/>
  <c r="AG33" i="10"/>
  <c r="AG36" i="10"/>
  <c r="AG38" i="10"/>
  <c r="AG39" i="10"/>
  <c r="AG40" i="10"/>
  <c r="AG43" i="10"/>
  <c r="AG44" i="10"/>
  <c r="AG52" i="10"/>
  <c r="AG53" i="10"/>
  <c r="AG59" i="10"/>
  <c r="AG60" i="10"/>
  <c r="AG63" i="10"/>
  <c r="AG65" i="10"/>
  <c r="AG66" i="10"/>
  <c r="AG67" i="10"/>
  <c r="AG70" i="10"/>
  <c r="AG71" i="10"/>
  <c r="AG77" i="10"/>
  <c r="AG78" i="10"/>
  <c r="AG81" i="10"/>
  <c r="AG83" i="10"/>
  <c r="AG84" i="10"/>
  <c r="AG85" i="10"/>
  <c r="AG88" i="10"/>
  <c r="AG89" i="10"/>
  <c r="AG93" i="10"/>
  <c r="AG95" i="10"/>
  <c r="S102" i="10"/>
  <c r="S104" i="10" s="1"/>
  <c r="X102" i="10"/>
  <c r="Z102" i="10"/>
  <c r="Z104" i="10" s="1"/>
  <c r="AH23" i="10"/>
  <c r="AH20" i="10"/>
  <c r="AH24" i="10"/>
  <c r="AG20" i="10"/>
  <c r="N102" i="10"/>
  <c r="N104" i="10" s="1"/>
  <c r="P28" i="10"/>
  <c r="W55" i="10"/>
  <c r="W91" i="10"/>
  <c r="AC17" i="10"/>
  <c r="AH17" i="10" s="1"/>
  <c r="AC92" i="10"/>
  <c r="AC98" i="10" s="1"/>
  <c r="AC103" i="10" s="1"/>
  <c r="R299" i="7"/>
  <c r="R303" i="7"/>
  <c r="R307" i="7"/>
  <c r="R311" i="7"/>
  <c r="R315" i="7"/>
  <c r="R319" i="7"/>
  <c r="R323" i="7"/>
  <c r="R327" i="7"/>
  <c r="O28" i="10"/>
  <c r="Q37" i="10"/>
  <c r="O46" i="10"/>
  <c r="O64" i="10"/>
  <c r="Q73" i="10"/>
  <c r="O82" i="10"/>
  <c r="O98" i="10"/>
  <c r="O103" i="10" s="1"/>
  <c r="Q92" i="10"/>
  <c r="U19" i="10"/>
  <c r="U101" i="10" s="1"/>
  <c r="U28" i="10"/>
  <c r="U46" i="10"/>
  <c r="U64" i="10"/>
  <c r="U82" i="10"/>
  <c r="S299" i="7"/>
  <c r="S303" i="7"/>
  <c r="S307" i="7"/>
  <c r="S311" i="7"/>
  <c r="S315" i="7"/>
  <c r="S319" i="7"/>
  <c r="S323" i="7"/>
  <c r="S327" i="7"/>
  <c r="S330" i="7"/>
  <c r="R102" i="10"/>
  <c r="R104" i="10" s="1"/>
  <c r="T102" i="10"/>
  <c r="V37" i="10"/>
  <c r="V55" i="10"/>
  <c r="V73" i="10"/>
  <c r="V91" i="10"/>
  <c r="U98" i="10"/>
  <c r="U103" i="10" s="1"/>
  <c r="W92" i="10"/>
  <c r="W98" i="10" s="1"/>
  <c r="W103" i="10" s="1"/>
  <c r="V98" i="10"/>
  <c r="V103" i="10" s="1"/>
  <c r="AB28" i="10"/>
  <c r="AA28" i="10"/>
  <c r="Y102" i="10"/>
  <c r="Y104" i="10" s="1"/>
  <c r="AB46" i="10"/>
  <c r="AA46" i="10"/>
  <c r="AC55" i="10"/>
  <c r="AB64" i="10"/>
  <c r="AA64" i="10"/>
  <c r="AB82" i="10"/>
  <c r="AA82" i="10"/>
  <c r="AC91" i="10"/>
  <c r="AB98" i="10"/>
  <c r="AB103" i="10" s="1"/>
  <c r="R302" i="7"/>
  <c r="R306" i="7"/>
  <c r="R310" i="7"/>
  <c r="R314" i="7"/>
  <c r="R318" i="7"/>
  <c r="R322" i="7"/>
  <c r="R326" i="7"/>
  <c r="S300" i="7"/>
  <c r="R301" i="7"/>
  <c r="R305" i="7"/>
  <c r="R309" i="7"/>
  <c r="R313" i="7"/>
  <c r="R317" i="7"/>
  <c r="R321" i="7"/>
  <c r="R325" i="7"/>
  <c r="R329" i="7"/>
  <c r="S304" i="7"/>
  <c r="S308" i="7"/>
  <c r="S312" i="7"/>
  <c r="S316" i="7"/>
  <c r="S320" i="7"/>
  <c r="S324" i="7"/>
  <c r="V19" i="10"/>
  <c r="V101" i="10" s="1"/>
  <c r="AB19" i="10"/>
  <c r="AB101" i="10" s="1"/>
  <c r="AG14" i="10"/>
  <c r="Q14" i="10"/>
  <c r="Q19" i="10" s="1"/>
  <c r="Q101" i="10" s="1"/>
  <c r="X104" i="10"/>
  <c r="AC37" i="10"/>
  <c r="AC73" i="10"/>
  <c r="AC14" i="10"/>
  <c r="AC19" i="10" s="1"/>
  <c r="AC101" i="10" s="1"/>
  <c r="AC21" i="10"/>
  <c r="AC28" i="10" s="1"/>
  <c r="AA37" i="10"/>
  <c r="AC39" i="10"/>
  <c r="AC46" i="10" s="1"/>
  <c r="AA55" i="10"/>
  <c r="AC57" i="10"/>
  <c r="AC64" i="10" s="1"/>
  <c r="AA73" i="10"/>
  <c r="AC75" i="10"/>
  <c r="AC82" i="10" s="1"/>
  <c r="AA91" i="10"/>
  <c r="W37" i="10"/>
  <c r="W73" i="10"/>
  <c r="W14" i="10"/>
  <c r="W19" i="10" s="1"/>
  <c r="W101" i="10" s="1"/>
  <c r="W21" i="10"/>
  <c r="W28" i="10" s="1"/>
  <c r="U37" i="10"/>
  <c r="W39" i="10"/>
  <c r="W46" i="10" s="1"/>
  <c r="U55" i="10"/>
  <c r="W57" i="10"/>
  <c r="W64" i="10" s="1"/>
  <c r="U73" i="10"/>
  <c r="W75" i="10"/>
  <c r="W82" i="10" s="1"/>
  <c r="U91" i="10"/>
  <c r="L104" i="10"/>
  <c r="Q55" i="10"/>
  <c r="Q91" i="10"/>
  <c r="Q28" i="10"/>
  <c r="O37" i="10"/>
  <c r="Q46" i="10"/>
  <c r="O55" i="10"/>
  <c r="Q64" i="10"/>
  <c r="O73" i="10"/>
  <c r="Q82" i="10"/>
  <c r="O91" i="10"/>
  <c r="D5" i="17"/>
  <c r="B5" i="17"/>
  <c r="D5" i="16"/>
  <c r="B5" i="16"/>
  <c r="D5" i="15"/>
  <c r="B5" i="15"/>
  <c r="D5" i="14"/>
  <c r="B5" i="14"/>
  <c r="AJ16" i="21" l="1"/>
  <c r="AL16" i="21" s="1"/>
  <c r="P19" i="21"/>
  <c r="AE19" i="21" s="1"/>
  <c r="N19" i="21"/>
  <c r="U19" i="21" s="1"/>
  <c r="B19" i="21"/>
  <c r="C19" i="21" s="1"/>
  <c r="D19" i="21" s="1"/>
  <c r="E19" i="21"/>
  <c r="O19" i="21"/>
  <c r="Z19" i="21" s="1"/>
  <c r="G19" i="21"/>
  <c r="I19" i="21"/>
  <c r="Y19" i="21" s="1"/>
  <c r="J19" i="21"/>
  <c r="AD19" i="21" s="1"/>
  <c r="H19" i="21"/>
  <c r="T19" i="21" s="1"/>
  <c r="A20" i="21"/>
  <c r="V18" i="21"/>
  <c r="W18" i="21" s="1"/>
  <c r="X18" i="21" s="1"/>
  <c r="AA18" i="21"/>
  <c r="AB18" i="21" s="1"/>
  <c r="AC18" i="21" s="1"/>
  <c r="AI17" i="21"/>
  <c r="AJ17" i="21" s="1"/>
  <c r="AF18" i="21"/>
  <c r="AG18" i="21" s="1"/>
  <c r="AH18" i="21" s="1"/>
  <c r="AH39" i="10"/>
  <c r="AH92" i="10"/>
  <c r="Q98" i="10"/>
  <c r="Q103" i="10" s="1"/>
  <c r="P102" i="10"/>
  <c r="AH75" i="10"/>
  <c r="AH57" i="10"/>
  <c r="AH21" i="10"/>
  <c r="V102" i="10"/>
  <c r="V104" i="10" s="1"/>
  <c r="U102" i="10"/>
  <c r="U104" i="10" s="1"/>
  <c r="O102" i="10"/>
  <c r="O104" i="10" s="1"/>
  <c r="AA102" i="10"/>
  <c r="AA104" i="10" s="1"/>
  <c r="AB102" i="10"/>
  <c r="AB104" i="10" s="1"/>
  <c r="AH14" i="10"/>
  <c r="AC102" i="10"/>
  <c r="AC104" i="10" s="1"/>
  <c r="W102" i="10"/>
  <c r="W104" i="10" s="1"/>
  <c r="Q102" i="10"/>
  <c r="F3" i="19"/>
  <c r="C3" i="20" s="1"/>
  <c r="F2" i="19"/>
  <c r="C18" i="9"/>
  <c r="AF19" i="21" l="1"/>
  <c r="AG19" i="21" s="1"/>
  <c r="AH19" i="21" s="1"/>
  <c r="AA19" i="21"/>
  <c r="AB19" i="21" s="1"/>
  <c r="AC19" i="21" s="1"/>
  <c r="AI18" i="21"/>
  <c r="AJ18" i="21" s="1"/>
  <c r="P20" i="21"/>
  <c r="AE20" i="21" s="1"/>
  <c r="J20" i="21"/>
  <c r="AD20" i="21" s="1"/>
  <c r="O20" i="21"/>
  <c r="Z20" i="21" s="1"/>
  <c r="G20" i="21"/>
  <c r="B20" i="21"/>
  <c r="C20" i="21" s="1"/>
  <c r="D20" i="21" s="1"/>
  <c r="E20" i="21"/>
  <c r="H20" i="21"/>
  <c r="T20" i="21" s="1"/>
  <c r="N20" i="21"/>
  <c r="U20" i="21" s="1"/>
  <c r="I20" i="21"/>
  <c r="Y20" i="21" s="1"/>
  <c r="A21" i="21"/>
  <c r="AK17" i="21"/>
  <c r="V19" i="21"/>
  <c r="W19" i="21" s="1"/>
  <c r="X19" i="21" s="1"/>
  <c r="C5" i="21"/>
  <c r="C2" i="20"/>
  <c r="C5" i="15"/>
  <c r="C5" i="16"/>
  <c r="C5" i="17"/>
  <c r="C5" i="14"/>
  <c r="D18" i="9"/>
  <c r="V20" i="21" l="1"/>
  <c r="W20" i="21" s="1"/>
  <c r="X20" i="21" s="1"/>
  <c r="AF20" i="21"/>
  <c r="AG20" i="21" s="1"/>
  <c r="AH20" i="21" s="1"/>
  <c r="AI19" i="21"/>
  <c r="AA20" i="21"/>
  <c r="AB20" i="21" s="1"/>
  <c r="AC20" i="21" s="1"/>
  <c r="AL17" i="21"/>
  <c r="N21" i="21"/>
  <c r="U21" i="21" s="1"/>
  <c r="P21" i="21"/>
  <c r="AE21" i="21" s="1"/>
  <c r="G21" i="21"/>
  <c r="B21" i="21"/>
  <c r="C21" i="21" s="1"/>
  <c r="D21" i="21" s="1"/>
  <c r="J21" i="21"/>
  <c r="AD21" i="21" s="1"/>
  <c r="E21" i="21"/>
  <c r="H21" i="21"/>
  <c r="T21" i="21" s="1"/>
  <c r="O21" i="21"/>
  <c r="Z21" i="21" s="1"/>
  <c r="I21" i="21"/>
  <c r="Y21" i="21" s="1"/>
  <c r="A22" i="21"/>
  <c r="AK18" i="21"/>
  <c r="AL18" i="21"/>
  <c r="AA21" i="21" l="1"/>
  <c r="AB21" i="21" s="1"/>
  <c r="AC21" i="21" s="1"/>
  <c r="AJ19" i="21"/>
  <c r="AL19" i="21" s="1"/>
  <c r="AI20" i="21"/>
  <c r="AJ20" i="21" s="1"/>
  <c r="AL20" i="21" s="1"/>
  <c r="AK19" i="21"/>
  <c r="O22" i="21"/>
  <c r="Z22" i="21" s="1"/>
  <c r="P22" i="21"/>
  <c r="AE22" i="21" s="1"/>
  <c r="H22" i="21"/>
  <c r="T22" i="21" s="1"/>
  <c r="J22" i="21"/>
  <c r="AD22" i="21" s="1"/>
  <c r="I22" i="21"/>
  <c r="Y22" i="21" s="1"/>
  <c r="AA22" i="21" s="1"/>
  <c r="AB22" i="21" s="1"/>
  <c r="AC22" i="21" s="1"/>
  <c r="G22" i="21"/>
  <c r="N22" i="21"/>
  <c r="U22" i="21" s="1"/>
  <c r="B22" i="21"/>
  <c r="C22" i="21" s="1"/>
  <c r="D22" i="21" s="1"/>
  <c r="E22" i="21"/>
  <c r="A23" i="21"/>
  <c r="AF21" i="21"/>
  <c r="AG21" i="21" s="1"/>
  <c r="AH21" i="21" s="1"/>
  <c r="V21" i="21"/>
  <c r="W21" i="21" s="1"/>
  <c r="X21" i="21" s="1"/>
  <c r="I13" i="10"/>
  <c r="D4" i="10"/>
  <c r="C5" i="9"/>
  <c r="C4" i="9"/>
  <c r="D5" i="8"/>
  <c r="D4" i="8"/>
  <c r="C5" i="7"/>
  <c r="C4" i="7"/>
  <c r="P294" i="7" s="1"/>
  <c r="C6" i="6"/>
  <c r="C5" i="6"/>
  <c r="AI21" i="21" l="1"/>
  <c r="AJ21" i="21" s="1"/>
  <c r="AL21" i="21" s="1"/>
  <c r="AK20" i="21"/>
  <c r="AF22" i="21"/>
  <c r="AG22" i="21" s="1"/>
  <c r="AH22" i="21" s="1"/>
  <c r="P23" i="21"/>
  <c r="AE23" i="21" s="1"/>
  <c r="J23" i="21"/>
  <c r="AD23" i="21" s="1"/>
  <c r="B23" i="21"/>
  <c r="C23" i="21" s="1"/>
  <c r="D23" i="21" s="1"/>
  <c r="N23" i="21"/>
  <c r="U23" i="21" s="1"/>
  <c r="E23" i="21"/>
  <c r="G23" i="21"/>
  <c r="I23" i="21"/>
  <c r="Y23" i="21" s="1"/>
  <c r="O23" i="21"/>
  <c r="Z23" i="21" s="1"/>
  <c r="H23" i="21"/>
  <c r="T23" i="21" s="1"/>
  <c r="A24" i="21"/>
  <c r="V22" i="21"/>
  <c r="W22" i="21" s="1"/>
  <c r="X22" i="21" s="1"/>
  <c r="P343" i="7"/>
  <c r="P339" i="7"/>
  <c r="P332" i="7"/>
  <c r="P328" i="7"/>
  <c r="Q328" i="7" s="1"/>
  <c r="P324" i="7"/>
  <c r="Q324" i="7" s="1"/>
  <c r="P320" i="7"/>
  <c r="Q320" i="7" s="1"/>
  <c r="P316" i="7"/>
  <c r="Q316" i="7" s="1"/>
  <c r="P312" i="7"/>
  <c r="Q312" i="7" s="1"/>
  <c r="P308" i="7"/>
  <c r="Q308" i="7" s="1"/>
  <c r="P304" i="7"/>
  <c r="Q304" i="7" s="1"/>
  <c r="P300" i="7"/>
  <c r="Q300" i="7" s="1"/>
  <c r="P295" i="7"/>
  <c r="P292" i="7"/>
  <c r="P288" i="7"/>
  <c r="P285" i="7"/>
  <c r="P281" i="7"/>
  <c r="P278" i="7"/>
  <c r="P275" i="7"/>
  <c r="P271" i="7"/>
  <c r="P265" i="7"/>
  <c r="P262" i="7"/>
  <c r="P259" i="7"/>
  <c r="P255" i="7"/>
  <c r="P251" i="7"/>
  <c r="P247" i="7"/>
  <c r="P243" i="7"/>
  <c r="P239" i="7"/>
  <c r="P235" i="7"/>
  <c r="P231" i="7"/>
  <c r="P227" i="7"/>
  <c r="P224" i="7"/>
  <c r="P220" i="7"/>
  <c r="P214" i="7"/>
  <c r="P210" i="7"/>
  <c r="P207" i="7"/>
  <c r="P202" i="7"/>
  <c r="P199" i="7"/>
  <c r="P192" i="7"/>
  <c r="P188" i="7"/>
  <c r="P184" i="7"/>
  <c r="P180" i="7"/>
  <c r="P176" i="7"/>
  <c r="P172" i="7"/>
  <c r="P168" i="7"/>
  <c r="P164" i="7"/>
  <c r="P160" i="7"/>
  <c r="P156" i="7"/>
  <c r="P152" i="7"/>
  <c r="P148" i="7"/>
  <c r="P144" i="7"/>
  <c r="P141" i="7"/>
  <c r="P138" i="7"/>
  <c r="P132" i="7"/>
  <c r="P129" i="7"/>
  <c r="P126" i="7"/>
  <c r="P118" i="7"/>
  <c r="P115" i="7"/>
  <c r="P112" i="7"/>
  <c r="P107" i="7"/>
  <c r="P104" i="7"/>
  <c r="P77" i="7"/>
  <c r="P74" i="7"/>
  <c r="P68" i="7"/>
  <c r="P65" i="7"/>
  <c r="P59" i="7"/>
  <c r="P56" i="7"/>
  <c r="P53" i="7"/>
  <c r="P49" i="7"/>
  <c r="P45" i="7"/>
  <c r="P41" i="7"/>
  <c r="P36" i="7"/>
  <c r="P33" i="7"/>
  <c r="P30" i="7"/>
  <c r="P27" i="7"/>
  <c r="P24" i="7"/>
  <c r="P21" i="7"/>
  <c r="P15" i="7"/>
  <c r="P344" i="7"/>
  <c r="P340" i="7"/>
  <c r="P337" i="7"/>
  <c r="P333" i="7"/>
  <c r="P329" i="7"/>
  <c r="Q329" i="7" s="1"/>
  <c r="P325" i="7"/>
  <c r="Q325" i="7" s="1"/>
  <c r="P321" i="7"/>
  <c r="Q321" i="7" s="1"/>
  <c r="P317" i="7"/>
  <c r="Q317" i="7" s="1"/>
  <c r="P313" i="7"/>
  <c r="Q313" i="7" s="1"/>
  <c r="P309" i="7"/>
  <c r="Q309" i="7" s="1"/>
  <c r="P305" i="7"/>
  <c r="Q305" i="7" s="1"/>
  <c r="P301" i="7"/>
  <c r="Q301" i="7" s="1"/>
  <c r="P296" i="7"/>
  <c r="P293" i="7"/>
  <c r="P289" i="7"/>
  <c r="P286" i="7"/>
  <c r="P282" i="7"/>
  <c r="P276" i="7"/>
  <c r="P272" i="7"/>
  <c r="P269" i="7"/>
  <c r="P266" i="7"/>
  <c r="P260" i="7"/>
  <c r="P256" i="7"/>
  <c r="P252" i="7"/>
  <c r="P248" i="7"/>
  <c r="P244" i="7"/>
  <c r="P240" i="7"/>
  <c r="P236" i="7"/>
  <c r="P232" i="7"/>
  <c r="P228" i="7"/>
  <c r="P225" i="7"/>
  <c r="P221" i="7"/>
  <c r="P217" i="7"/>
  <c r="P211" i="7"/>
  <c r="P208" i="7"/>
  <c r="P205" i="7"/>
  <c r="P200" i="7"/>
  <c r="P193" i="7"/>
  <c r="P189" i="7"/>
  <c r="P185" i="7"/>
  <c r="P181" i="7"/>
  <c r="P177" i="7"/>
  <c r="P173" i="7"/>
  <c r="P169" i="7"/>
  <c r="P165" i="7"/>
  <c r="P161" i="7"/>
  <c r="P157" i="7"/>
  <c r="P153" i="7"/>
  <c r="P149" i="7"/>
  <c r="P145" i="7"/>
  <c r="P139" i="7"/>
  <c r="P135" i="7"/>
  <c r="P130" i="7"/>
  <c r="P127" i="7"/>
  <c r="P124" i="7"/>
  <c r="P121" i="7"/>
  <c r="P113" i="7"/>
  <c r="P110" i="7"/>
  <c r="P105" i="7"/>
  <c r="P102" i="7"/>
  <c r="P100" i="7"/>
  <c r="P98" i="7"/>
  <c r="P96" i="7"/>
  <c r="P94" i="7"/>
  <c r="P92" i="7"/>
  <c r="P90" i="7"/>
  <c r="P88" i="7"/>
  <c r="P86" i="7"/>
  <c r="P84" i="7"/>
  <c r="P82" i="7"/>
  <c r="P80" i="7"/>
  <c r="P75" i="7"/>
  <c r="P72" i="7"/>
  <c r="P69" i="7"/>
  <c r="P66" i="7"/>
  <c r="P62" i="7"/>
  <c r="P57" i="7"/>
  <c r="P54" i="7"/>
  <c r="P50" i="7"/>
  <c r="P46" i="7"/>
  <c r="P42" i="7"/>
  <c r="P39" i="7"/>
  <c r="P34" i="7"/>
  <c r="P31" i="7"/>
  <c r="P28" i="7"/>
  <c r="P25" i="7"/>
  <c r="P22" i="7"/>
  <c r="P18" i="7"/>
  <c r="P345" i="7"/>
  <c r="P338" i="7"/>
  <c r="P334" i="7"/>
  <c r="P330" i="7"/>
  <c r="Q330" i="7" s="1"/>
  <c r="P326" i="7"/>
  <c r="Q326" i="7" s="1"/>
  <c r="P322" i="7"/>
  <c r="Q322" i="7" s="1"/>
  <c r="P318" i="7"/>
  <c r="Q318" i="7" s="1"/>
  <c r="P314" i="7"/>
  <c r="Q314" i="7" s="1"/>
  <c r="P310" i="7"/>
  <c r="Q310" i="7" s="1"/>
  <c r="P306" i="7"/>
  <c r="Q306" i="7" s="1"/>
  <c r="P302" i="7"/>
  <c r="Q302" i="7" s="1"/>
  <c r="P298" i="7"/>
  <c r="P290" i="7"/>
  <c r="P283" i="7"/>
  <c r="P279" i="7"/>
  <c r="P273" i="7"/>
  <c r="P270" i="7"/>
  <c r="P267" i="7"/>
  <c r="P263" i="7"/>
  <c r="P257" i="7"/>
  <c r="P253" i="7"/>
  <c r="P249" i="7"/>
  <c r="P245" i="7"/>
  <c r="P241" i="7"/>
  <c r="P237" i="7"/>
  <c r="P233" i="7"/>
  <c r="P229" i="7"/>
  <c r="P222" i="7"/>
  <c r="P218" i="7"/>
  <c r="P215" i="7"/>
  <c r="P212" i="7"/>
  <c r="P206" i="7"/>
  <c r="P203" i="7"/>
  <c r="P197" i="7"/>
  <c r="P190" i="7"/>
  <c r="P186" i="7"/>
  <c r="P182" i="7"/>
  <c r="P178" i="7"/>
  <c r="P174" i="7"/>
  <c r="P170" i="7"/>
  <c r="P166" i="7"/>
  <c r="P162" i="7"/>
  <c r="P158" i="7"/>
  <c r="P154" i="7"/>
  <c r="P150" i="7"/>
  <c r="P146" i="7"/>
  <c r="P142" i="7"/>
  <c r="P136" i="7"/>
  <c r="P133" i="7"/>
  <c r="P125" i="7"/>
  <c r="P122" i="7"/>
  <c r="P119" i="7"/>
  <c r="P116" i="7"/>
  <c r="P111" i="7"/>
  <c r="P108" i="7"/>
  <c r="P78" i="7"/>
  <c r="P73" i="7"/>
  <c r="P70" i="7"/>
  <c r="P67" i="7"/>
  <c r="P63" i="7"/>
  <c r="P60" i="7"/>
  <c r="P55" i="7"/>
  <c r="P51" i="7"/>
  <c r="P47" i="7"/>
  <c r="P43" i="7"/>
  <c r="P40" i="7"/>
  <c r="P37" i="7"/>
  <c r="P32" i="7"/>
  <c r="P29" i="7"/>
  <c r="P23" i="7"/>
  <c r="P19" i="7"/>
  <c r="P16" i="7"/>
  <c r="P346" i="7"/>
  <c r="P342" i="7"/>
  <c r="P336" i="7"/>
  <c r="P331" i="7"/>
  <c r="P327" i="7"/>
  <c r="Q327" i="7" s="1"/>
  <c r="P323" i="7"/>
  <c r="Q323" i="7" s="1"/>
  <c r="P319" i="7"/>
  <c r="Q319" i="7" s="1"/>
  <c r="P315" i="7"/>
  <c r="Q315" i="7" s="1"/>
  <c r="P311" i="7"/>
  <c r="Q311" i="7" s="1"/>
  <c r="P307" i="7"/>
  <c r="Q307" i="7" s="1"/>
  <c r="P303" i="7"/>
  <c r="Q303" i="7" s="1"/>
  <c r="P299" i="7"/>
  <c r="Q299" i="7" s="1"/>
  <c r="P291" i="7"/>
  <c r="P287" i="7"/>
  <c r="P284" i="7"/>
  <c r="P280" i="7"/>
  <c r="P277" i="7"/>
  <c r="P274" i="7"/>
  <c r="P268" i="7"/>
  <c r="P264" i="7"/>
  <c r="P261" i="7"/>
  <c r="P258" i="7"/>
  <c r="P254" i="7"/>
  <c r="P250" i="7"/>
  <c r="P246" i="7"/>
  <c r="P242" i="7"/>
  <c r="P238" i="7"/>
  <c r="P234" i="7"/>
  <c r="P230" i="7"/>
  <c r="P226" i="7"/>
  <c r="P223" i="7"/>
  <c r="P219" i="7"/>
  <c r="P216" i="7"/>
  <c r="P213" i="7"/>
  <c r="P209" i="7"/>
  <c r="P204" i="7"/>
  <c r="P201" i="7"/>
  <c r="P198" i="7"/>
  <c r="P191" i="7"/>
  <c r="P187" i="7"/>
  <c r="P183" i="7"/>
  <c r="P179" i="7"/>
  <c r="P175" i="7"/>
  <c r="P171" i="7"/>
  <c r="P167" i="7"/>
  <c r="P163" i="7"/>
  <c r="P159" i="7"/>
  <c r="P155" i="7"/>
  <c r="P151" i="7"/>
  <c r="P147" i="7"/>
  <c r="P143" i="7"/>
  <c r="P140" i="7"/>
  <c r="P137" i="7"/>
  <c r="P134" i="7"/>
  <c r="P131" i="7"/>
  <c r="P128" i="7"/>
  <c r="P123" i="7"/>
  <c r="P120" i="7"/>
  <c r="P117" i="7"/>
  <c r="P114" i="7"/>
  <c r="P109" i="7"/>
  <c r="P106" i="7"/>
  <c r="P103" i="7"/>
  <c r="P101" i="7"/>
  <c r="P99" i="7"/>
  <c r="P97" i="7"/>
  <c r="P95" i="7"/>
  <c r="P93" i="7"/>
  <c r="P91" i="7"/>
  <c r="P89" i="7"/>
  <c r="P87" i="7"/>
  <c r="P85" i="7"/>
  <c r="P83" i="7"/>
  <c r="P81" i="7"/>
  <c r="P79" i="7"/>
  <c r="P76" i="7"/>
  <c r="P71" i="7"/>
  <c r="P64" i="7"/>
  <c r="P61" i="7"/>
  <c r="P58" i="7"/>
  <c r="P52" i="7"/>
  <c r="P48" i="7"/>
  <c r="P44" i="7"/>
  <c r="P38" i="7"/>
  <c r="P35" i="7"/>
  <c r="P26" i="7"/>
  <c r="P20" i="7"/>
  <c r="P17" i="7"/>
  <c r="P14" i="7"/>
  <c r="D3" i="10"/>
  <c r="AK21" i="21" l="1"/>
  <c r="V23" i="21"/>
  <c r="W23" i="21" s="1"/>
  <c r="X23" i="21" s="1"/>
  <c r="AI22" i="21"/>
  <c r="AJ22" i="21" s="1"/>
  <c r="AA23" i="21"/>
  <c r="AB23" i="21" s="1"/>
  <c r="AC23" i="21" s="1"/>
  <c r="E24" i="21"/>
  <c r="G24" i="21"/>
  <c r="B24" i="21"/>
  <c r="C24" i="21" s="1"/>
  <c r="D24" i="21" s="1"/>
  <c r="J24" i="21"/>
  <c r="AD24" i="21" s="1"/>
  <c r="P24" i="21"/>
  <c r="AE24" i="21" s="1"/>
  <c r="N24" i="21"/>
  <c r="U24" i="21" s="1"/>
  <c r="H24" i="21"/>
  <c r="T24" i="21" s="1"/>
  <c r="I24" i="21"/>
  <c r="Y24" i="21" s="1"/>
  <c r="O24" i="21"/>
  <c r="Z24" i="21" s="1"/>
  <c r="A25" i="21"/>
  <c r="AF23" i="21"/>
  <c r="AG23" i="21" s="1"/>
  <c r="AH23" i="21" s="1"/>
  <c r="AK5" i="10"/>
  <c r="AK6" i="10" s="1"/>
  <c r="AJ7" i="10"/>
  <c r="AD93" i="10"/>
  <c r="AD94" i="10"/>
  <c r="AD95" i="10"/>
  <c r="AD96" i="10"/>
  <c r="AD97" i="10"/>
  <c r="AD92" i="10"/>
  <c r="AD84" i="10"/>
  <c r="AD85" i="10"/>
  <c r="AD86" i="10"/>
  <c r="AD87" i="10"/>
  <c r="AD88" i="10"/>
  <c r="AD89" i="10"/>
  <c r="AD90" i="10"/>
  <c r="AD83" i="10"/>
  <c r="AD75" i="10"/>
  <c r="AD76" i="10"/>
  <c r="AD77" i="10"/>
  <c r="AD78" i="10"/>
  <c r="AD79" i="10"/>
  <c r="AD80" i="10"/>
  <c r="AD81" i="10"/>
  <c r="AD74" i="10"/>
  <c r="AD66" i="10"/>
  <c r="AD67" i="10"/>
  <c r="AD68" i="10"/>
  <c r="AD69" i="10"/>
  <c r="AD70" i="10"/>
  <c r="AD71" i="10"/>
  <c r="AD72" i="10"/>
  <c r="AD65" i="10"/>
  <c r="AD57" i="10"/>
  <c r="AD58" i="10"/>
  <c r="AD59" i="10"/>
  <c r="AD60" i="10"/>
  <c r="AD61" i="10"/>
  <c r="AD62" i="10"/>
  <c r="AD63" i="10"/>
  <c r="AD56" i="10"/>
  <c r="AD48" i="10"/>
  <c r="AD49" i="10"/>
  <c r="AD50" i="10"/>
  <c r="AD51" i="10"/>
  <c r="AD52" i="10"/>
  <c r="AD53" i="10"/>
  <c r="AD54" i="10"/>
  <c r="AD47" i="10"/>
  <c r="AD39" i="10"/>
  <c r="AD40" i="10"/>
  <c r="AD41" i="10"/>
  <c r="AD42" i="10"/>
  <c r="AD43" i="10"/>
  <c r="AD44" i="10"/>
  <c r="AD45" i="10"/>
  <c r="AD38" i="10"/>
  <c r="AD30" i="10"/>
  <c r="AD31" i="10"/>
  <c r="AD32" i="10"/>
  <c r="AD33" i="10"/>
  <c r="AD34" i="10"/>
  <c r="AD35" i="10"/>
  <c r="AD36" i="10"/>
  <c r="AD29" i="10"/>
  <c r="AD21" i="10"/>
  <c r="AD22" i="10"/>
  <c r="AD23" i="10"/>
  <c r="AD24" i="10"/>
  <c r="AD25" i="10"/>
  <c r="AD27" i="10"/>
  <c r="AD20" i="10"/>
  <c r="AD15" i="10"/>
  <c r="AD16" i="10"/>
  <c r="AD17" i="10"/>
  <c r="AD18" i="10"/>
  <c r="AD14" i="10"/>
  <c r="AD13" i="10"/>
  <c r="I100" i="10"/>
  <c r="I96" i="10"/>
  <c r="I95" i="10"/>
  <c r="I94" i="10"/>
  <c r="I93" i="10"/>
  <c r="I92" i="10"/>
  <c r="I90" i="10"/>
  <c r="I89" i="10"/>
  <c r="I88" i="10"/>
  <c r="I87" i="10"/>
  <c r="I86" i="10"/>
  <c r="I85" i="10"/>
  <c r="I84" i="10"/>
  <c r="I83" i="10"/>
  <c r="I81" i="10"/>
  <c r="I80" i="10"/>
  <c r="I79" i="10"/>
  <c r="I78" i="10"/>
  <c r="I77" i="10"/>
  <c r="I76" i="10"/>
  <c r="I75" i="10"/>
  <c r="I74" i="10"/>
  <c r="I72" i="10"/>
  <c r="I71" i="10"/>
  <c r="I70" i="10"/>
  <c r="I69" i="10"/>
  <c r="I68" i="10"/>
  <c r="I67" i="10"/>
  <c r="I66" i="10"/>
  <c r="I65" i="10"/>
  <c r="I63" i="10"/>
  <c r="I62" i="10"/>
  <c r="I61" i="10"/>
  <c r="I60" i="10"/>
  <c r="I59" i="10"/>
  <c r="I58" i="10"/>
  <c r="I57" i="10"/>
  <c r="I56" i="10"/>
  <c r="I54" i="10"/>
  <c r="I53" i="10"/>
  <c r="I52" i="10"/>
  <c r="I51" i="10"/>
  <c r="I50" i="10"/>
  <c r="I48" i="10"/>
  <c r="I47" i="10"/>
  <c r="I45" i="10"/>
  <c r="I44" i="10"/>
  <c r="I43" i="10"/>
  <c r="I42" i="10"/>
  <c r="I41" i="10"/>
  <c r="I40" i="10"/>
  <c r="I39" i="10"/>
  <c r="I38" i="10"/>
  <c r="I36" i="10"/>
  <c r="I35" i="10"/>
  <c r="I34" i="10"/>
  <c r="I33" i="10"/>
  <c r="I32" i="10"/>
  <c r="I31" i="10"/>
  <c r="I30" i="10"/>
  <c r="I29" i="10"/>
  <c r="I27" i="10"/>
  <c r="I25" i="10"/>
  <c r="I24" i="10"/>
  <c r="I23" i="10"/>
  <c r="I22" i="10"/>
  <c r="I21" i="10"/>
  <c r="I20" i="10"/>
  <c r="I15" i="10"/>
  <c r="I16" i="10"/>
  <c r="I17" i="10"/>
  <c r="I18" i="10"/>
  <c r="I14" i="10"/>
  <c r="K14" i="10" s="1"/>
  <c r="AB45" i="19"/>
  <c r="AA45" i="19"/>
  <c r="AB44" i="19"/>
  <c r="AA44" i="19"/>
  <c r="AB41" i="19"/>
  <c r="AA41" i="19"/>
  <c r="AB40" i="19"/>
  <c r="AA40" i="19"/>
  <c r="AB37" i="19"/>
  <c r="AA37" i="19"/>
  <c r="AB36" i="19"/>
  <c r="AA36" i="19"/>
  <c r="Q35" i="19"/>
  <c r="AB33" i="19"/>
  <c r="AA33" i="19"/>
  <c r="AB32" i="19"/>
  <c r="AA32" i="19"/>
  <c r="AB29" i="19"/>
  <c r="AA29" i="19"/>
  <c r="AB28" i="19"/>
  <c r="AA28" i="19"/>
  <c r="AB25" i="19"/>
  <c r="AA25" i="19"/>
  <c r="AB24" i="19"/>
  <c r="AA24" i="19"/>
  <c r="AB19" i="19"/>
  <c r="AA19" i="19"/>
  <c r="AA54" i="19" s="1"/>
  <c r="AB15" i="19"/>
  <c r="AA15" i="19"/>
  <c r="AB11" i="19"/>
  <c r="AA11" i="19"/>
  <c r="Z54" i="19"/>
  <c r="S54" i="19"/>
  <c r="R54" i="19"/>
  <c r="Q54" i="19"/>
  <c r="P54" i="19"/>
  <c r="O54" i="19"/>
  <c r="N54" i="19"/>
  <c r="M54" i="19"/>
  <c r="L54" i="19"/>
  <c r="J54" i="19"/>
  <c r="I54" i="19"/>
  <c r="H54" i="19"/>
  <c r="G54" i="19"/>
  <c r="F54" i="19"/>
  <c r="E54" i="19"/>
  <c r="Z53" i="19"/>
  <c r="S53" i="19"/>
  <c r="R53" i="19"/>
  <c r="Z52" i="19"/>
  <c r="A51" i="19"/>
  <c r="P49" i="19"/>
  <c r="P53" i="19" s="1"/>
  <c r="O49" i="19"/>
  <c r="O53" i="19" s="1"/>
  <c r="M49" i="19"/>
  <c r="M53" i="19" s="1"/>
  <c r="L49" i="19"/>
  <c r="L53" i="19" s="1"/>
  <c r="J49" i="19"/>
  <c r="J53" i="19" s="1"/>
  <c r="I49" i="19"/>
  <c r="I53" i="19" s="1"/>
  <c r="H49" i="19"/>
  <c r="H53" i="19" s="1"/>
  <c r="E49" i="19"/>
  <c r="J48" i="19"/>
  <c r="J52" i="19" s="1"/>
  <c r="I48" i="19"/>
  <c r="I52" i="19" s="1"/>
  <c r="H48" i="19"/>
  <c r="A47" i="19"/>
  <c r="J46" i="19"/>
  <c r="I46" i="19"/>
  <c r="H46" i="19"/>
  <c r="Y45" i="19"/>
  <c r="Y44" i="19"/>
  <c r="P46" i="19"/>
  <c r="O46" i="19"/>
  <c r="M46" i="19"/>
  <c r="L46" i="19"/>
  <c r="A43" i="19"/>
  <c r="J42" i="19"/>
  <c r="I42" i="19"/>
  <c r="H42" i="19"/>
  <c r="Y41" i="19"/>
  <c r="Y40" i="19"/>
  <c r="P42" i="19"/>
  <c r="O42" i="19"/>
  <c r="M42" i="19"/>
  <c r="L42" i="19"/>
  <c r="D42" i="19"/>
  <c r="A39" i="19"/>
  <c r="J38" i="19"/>
  <c r="I38" i="19"/>
  <c r="H38" i="19"/>
  <c r="Y37" i="19"/>
  <c r="Y36" i="19"/>
  <c r="A35" i="19"/>
  <c r="J34" i="19"/>
  <c r="I34" i="19"/>
  <c r="H34" i="19"/>
  <c r="Y33" i="19"/>
  <c r="Y32" i="19"/>
  <c r="A31" i="19"/>
  <c r="J30" i="19"/>
  <c r="I30" i="19"/>
  <c r="H30" i="19"/>
  <c r="Y29" i="19"/>
  <c r="Y28" i="19"/>
  <c r="A27" i="19"/>
  <c r="J26" i="19"/>
  <c r="I26" i="19"/>
  <c r="H26" i="19"/>
  <c r="Y25" i="19"/>
  <c r="Y24" i="19"/>
  <c r="A23" i="19"/>
  <c r="A22" i="19"/>
  <c r="Z20" i="19"/>
  <c r="Z21" i="19" s="1"/>
  <c r="J20" i="19"/>
  <c r="J21" i="19" s="1"/>
  <c r="I20" i="19"/>
  <c r="I21" i="19" s="1"/>
  <c r="H20" i="19"/>
  <c r="H21" i="19" s="1"/>
  <c r="AB54" i="19"/>
  <c r="Y19" i="19"/>
  <c r="Y54" i="19" s="1"/>
  <c r="K19" i="19"/>
  <c r="K54" i="19" s="1"/>
  <c r="AB53" i="19"/>
  <c r="AA53" i="19"/>
  <c r="Y15" i="19"/>
  <c r="Y53" i="19" s="1"/>
  <c r="S14" i="19"/>
  <c r="S12" i="19"/>
  <c r="Y11" i="19"/>
  <c r="Y52" i="19" s="1"/>
  <c r="AI23" i="21" l="1"/>
  <c r="V24" i="21"/>
  <c r="W24" i="21" s="1"/>
  <c r="X24" i="21" s="1"/>
  <c r="AA24" i="21"/>
  <c r="AB24" i="21" s="1"/>
  <c r="AC24" i="21" s="1"/>
  <c r="AF24" i="21"/>
  <c r="AG24" i="21" s="1"/>
  <c r="AH24" i="21" s="1"/>
  <c r="H25" i="21"/>
  <c r="T25" i="21" s="1"/>
  <c r="E25" i="21"/>
  <c r="P25" i="21"/>
  <c r="AE25" i="21" s="1"/>
  <c r="O25" i="21"/>
  <c r="Z25" i="21" s="1"/>
  <c r="I25" i="21"/>
  <c r="Y25" i="21" s="1"/>
  <c r="J25" i="21"/>
  <c r="AD25" i="21" s="1"/>
  <c r="B25" i="21"/>
  <c r="C25" i="21" s="1"/>
  <c r="D25" i="21" s="1"/>
  <c r="G25" i="21"/>
  <c r="N25" i="21"/>
  <c r="U25" i="21" s="1"/>
  <c r="A26" i="21"/>
  <c r="AK22" i="21"/>
  <c r="AL22" i="21"/>
  <c r="H50" i="19"/>
  <c r="J55" i="19"/>
  <c r="AK7" i="10"/>
  <c r="AS85" i="10" s="1"/>
  <c r="AB20" i="19"/>
  <c r="AB21" i="19" s="1"/>
  <c r="Z55" i="19"/>
  <c r="Y55" i="19"/>
  <c r="D3" i="8"/>
  <c r="C4" i="6"/>
  <c r="C3" i="9"/>
  <c r="C3" i="7"/>
  <c r="D2" i="10"/>
  <c r="C3" i="6"/>
  <c r="C2" i="9"/>
  <c r="D2" i="8"/>
  <c r="C2" i="7"/>
  <c r="D1" i="10"/>
  <c r="T19" i="19"/>
  <c r="T54" i="19" s="1"/>
  <c r="A54" i="19" s="1"/>
  <c r="AA20" i="19"/>
  <c r="AA21" i="19" s="1"/>
  <c r="R42" i="19"/>
  <c r="I55" i="19"/>
  <c r="R46" i="19"/>
  <c r="H52" i="19"/>
  <c r="H55" i="19" s="1"/>
  <c r="AB52" i="19"/>
  <c r="AB55" i="19" s="1"/>
  <c r="Y20" i="19"/>
  <c r="Y21" i="19" s="1"/>
  <c r="J50" i="19"/>
  <c r="AA52" i="19"/>
  <c r="AA55" i="19" s="1"/>
  <c r="I50" i="19"/>
  <c r="AJ23" i="21" l="1"/>
  <c r="AL23" i="21" s="1"/>
  <c r="AA25" i="21"/>
  <c r="AB25" i="21" s="1"/>
  <c r="AC25" i="21" s="1"/>
  <c r="AK23" i="21"/>
  <c r="AI24" i="21"/>
  <c r="H26" i="21"/>
  <c r="T26" i="21" s="1"/>
  <c r="I26" i="21"/>
  <c r="Y26" i="21" s="1"/>
  <c r="P26" i="21"/>
  <c r="AE26" i="21" s="1"/>
  <c r="O26" i="21"/>
  <c r="Z26" i="21" s="1"/>
  <c r="N26" i="21"/>
  <c r="U26" i="21" s="1"/>
  <c r="G26" i="21"/>
  <c r="B26" i="21"/>
  <c r="C26" i="21" s="1"/>
  <c r="D26" i="21" s="1"/>
  <c r="E26" i="21"/>
  <c r="J26" i="21"/>
  <c r="AD26" i="21" s="1"/>
  <c r="A27" i="21"/>
  <c r="AF25" i="21"/>
  <c r="AG25" i="21" s="1"/>
  <c r="AH25" i="21" s="1"/>
  <c r="V25" i="21"/>
  <c r="W25" i="21" s="1"/>
  <c r="X25" i="21" s="1"/>
  <c r="AJ44" i="10"/>
  <c r="AT90" i="10"/>
  <c r="AI42" i="10"/>
  <c r="AS81" i="10"/>
  <c r="AJ53" i="10"/>
  <c r="AO32" i="10"/>
  <c r="AN23" i="10"/>
  <c r="AT60" i="10"/>
  <c r="AI85" i="10"/>
  <c r="AI34" i="10"/>
  <c r="AJ97" i="10"/>
  <c r="AJ29" i="10"/>
  <c r="AT18" i="10"/>
  <c r="AI59" i="10"/>
  <c r="AN95" i="10"/>
  <c r="AO71" i="10"/>
  <c r="AN96" i="10"/>
  <c r="AI44" i="10"/>
  <c r="AI94" i="10"/>
  <c r="AJ16" i="10"/>
  <c r="AJ85" i="10"/>
  <c r="AN53" i="10"/>
  <c r="AI78" i="10"/>
  <c r="AJ65" i="10"/>
  <c r="AO68" i="10"/>
  <c r="AT54" i="10"/>
  <c r="AN40" i="10"/>
  <c r="AJ45" i="10"/>
  <c r="AN59" i="10"/>
  <c r="AS45" i="10"/>
  <c r="AO35" i="10"/>
  <c r="AT24" i="10"/>
  <c r="AT96" i="10"/>
  <c r="AS49" i="10"/>
  <c r="AI93" i="10"/>
  <c r="AI80" i="10"/>
  <c r="AI22" i="10"/>
  <c r="AI66" i="10"/>
  <c r="AI70" i="10"/>
  <c r="AJ76" i="10"/>
  <c r="AJ21" i="10"/>
  <c r="AJ61" i="10"/>
  <c r="AN31" i="10"/>
  <c r="AI24" i="10"/>
  <c r="AI60" i="10"/>
  <c r="AI96" i="10"/>
  <c r="AJ47" i="10"/>
  <c r="AO14" i="10"/>
  <c r="AO50" i="10"/>
  <c r="AO86" i="10"/>
  <c r="AT36" i="10"/>
  <c r="AT72" i="10"/>
  <c r="AJ66" i="10"/>
  <c r="AI23" i="10"/>
  <c r="AI95" i="10"/>
  <c r="AJ81" i="10"/>
  <c r="AN41" i="10"/>
  <c r="AN77" i="10"/>
  <c r="AS27" i="10"/>
  <c r="AS63" i="10"/>
  <c r="AO17" i="10"/>
  <c r="AO53" i="10"/>
  <c r="AO89" i="10"/>
  <c r="AT42" i="10"/>
  <c r="AT78" i="10"/>
  <c r="AN74" i="10"/>
  <c r="AS31" i="10"/>
  <c r="AS67" i="10"/>
  <c r="AI49" i="10"/>
  <c r="AI48" i="10"/>
  <c r="AI26" i="10"/>
  <c r="AI62" i="10"/>
  <c r="AJ17" i="10"/>
  <c r="AJ80" i="10"/>
  <c r="AI58" i="10"/>
  <c r="AI39" i="10"/>
  <c r="AI16" i="10"/>
  <c r="AI52" i="10"/>
  <c r="AI88" i="10"/>
  <c r="AJ40" i="10"/>
  <c r="AJ22" i="10"/>
  <c r="AK22" i="10" s="1"/>
  <c r="AL22" i="10" s="1"/>
  <c r="AJ89" i="10"/>
  <c r="AJ49" i="10"/>
  <c r="AJ43" i="10"/>
  <c r="AJ79" i="10"/>
  <c r="AN22" i="10"/>
  <c r="AN44" i="10"/>
  <c r="AN85" i="10"/>
  <c r="AI33" i="10"/>
  <c r="AI51" i="10"/>
  <c r="AI69" i="10"/>
  <c r="AI87" i="10"/>
  <c r="AJ20" i="10"/>
  <c r="AJ38" i="10"/>
  <c r="AJ56" i="10"/>
  <c r="AJ83" i="10"/>
  <c r="AO23" i="10"/>
  <c r="AO41" i="10"/>
  <c r="AO59" i="10"/>
  <c r="AO77" i="10"/>
  <c r="AO95" i="10"/>
  <c r="AT27" i="10"/>
  <c r="AT45" i="10"/>
  <c r="AT63" i="10"/>
  <c r="AT81" i="10"/>
  <c r="AJ30" i="10"/>
  <c r="AN20" i="10"/>
  <c r="AN58" i="10"/>
  <c r="AI41" i="10"/>
  <c r="AI77" i="10"/>
  <c r="AJ27" i="10"/>
  <c r="AJ63" i="10"/>
  <c r="AN14" i="10"/>
  <c r="AN32" i="10"/>
  <c r="AN50" i="10"/>
  <c r="AN68" i="10"/>
  <c r="AN86" i="10"/>
  <c r="AS18" i="10"/>
  <c r="AS36" i="10"/>
  <c r="AS54" i="10"/>
  <c r="AS72" i="10"/>
  <c r="AS90" i="10"/>
  <c r="AO26" i="10"/>
  <c r="AO44" i="10"/>
  <c r="AO62" i="10"/>
  <c r="AO80" i="10"/>
  <c r="AT15" i="10"/>
  <c r="AT33" i="10"/>
  <c r="AT51" i="10"/>
  <c r="AT69" i="10"/>
  <c r="AT87" i="10"/>
  <c r="AN65" i="10"/>
  <c r="AN87" i="10"/>
  <c r="AS22" i="10"/>
  <c r="AS40" i="10"/>
  <c r="AS58" i="10"/>
  <c r="AS76" i="10"/>
  <c r="AS96" i="10"/>
  <c r="AS89" i="10"/>
  <c r="AS80" i="10"/>
  <c r="AS71" i="10"/>
  <c r="AS62" i="10"/>
  <c r="AS53" i="10"/>
  <c r="AS44" i="10"/>
  <c r="AS35" i="10"/>
  <c r="AS26" i="10"/>
  <c r="AS17" i="10"/>
  <c r="AN92" i="10"/>
  <c r="AN78" i="10"/>
  <c r="AN69" i="10"/>
  <c r="AN56" i="10"/>
  <c r="AT92" i="10"/>
  <c r="AT83" i="10"/>
  <c r="AT74" i="10"/>
  <c r="AT65" i="10"/>
  <c r="AT56" i="10"/>
  <c r="AT47" i="10"/>
  <c r="AT38" i="10"/>
  <c r="AT29" i="10"/>
  <c r="AT20" i="10"/>
  <c r="AO94" i="10"/>
  <c r="AO85" i="10"/>
  <c r="AO76" i="10"/>
  <c r="AO67" i="10"/>
  <c r="AO58" i="10"/>
  <c r="AO49" i="10"/>
  <c r="AO40" i="10"/>
  <c r="AO31" i="10"/>
  <c r="AO22" i="10"/>
  <c r="AS95" i="10"/>
  <c r="AS86" i="10"/>
  <c r="AS77" i="10"/>
  <c r="AS68" i="10"/>
  <c r="AS59" i="10"/>
  <c r="AS50" i="10"/>
  <c r="AS41" i="10"/>
  <c r="AS32" i="10"/>
  <c r="AS23" i="10"/>
  <c r="AS14" i="10"/>
  <c r="AN90" i="10"/>
  <c r="AN81" i="10"/>
  <c r="AN72" i="10"/>
  <c r="AN63" i="10"/>
  <c r="AN54" i="10"/>
  <c r="AN45" i="10"/>
  <c r="AN36" i="10"/>
  <c r="AN27" i="10"/>
  <c r="AN18" i="10"/>
  <c r="AJ90" i="10"/>
  <c r="AJ72" i="10"/>
  <c r="AJ54" i="10"/>
  <c r="AJ36" i="10"/>
  <c r="AJ18" i="10"/>
  <c r="AI86" i="10"/>
  <c r="AI68" i="10"/>
  <c r="AI50" i="10"/>
  <c r="AI32" i="10"/>
  <c r="AI14" i="10"/>
  <c r="AN47" i="10"/>
  <c r="AN29" i="10"/>
  <c r="AJ88" i="10"/>
  <c r="AJ48" i="10"/>
  <c r="AK48" i="10" s="1"/>
  <c r="AL48" i="10" s="1"/>
  <c r="AT95" i="10"/>
  <c r="AT86" i="10"/>
  <c r="AT77" i="10"/>
  <c r="AT68" i="10"/>
  <c r="AT59" i="10"/>
  <c r="AT50" i="10"/>
  <c r="AT41" i="10"/>
  <c r="AT32" i="10"/>
  <c r="AT23" i="10"/>
  <c r="AT14" i="10"/>
  <c r="AO90" i="10"/>
  <c r="AO81" i="10"/>
  <c r="AO72" i="10"/>
  <c r="AO63" i="10"/>
  <c r="AO54" i="10"/>
  <c r="AO45" i="10"/>
  <c r="AO36" i="10"/>
  <c r="AO27" i="10"/>
  <c r="AO18" i="10"/>
  <c r="AJ92" i="10"/>
  <c r="AJ74" i="10"/>
  <c r="AS94" i="10"/>
  <c r="AI31" i="10"/>
  <c r="AI67" i="10"/>
  <c r="AI30" i="10"/>
  <c r="AI75" i="10"/>
  <c r="AI17" i="10"/>
  <c r="AI35" i="10"/>
  <c r="AI53" i="10"/>
  <c r="AI71" i="10"/>
  <c r="AI89" i="10"/>
  <c r="AJ26" i="10"/>
  <c r="AJ62" i="10"/>
  <c r="AJ94" i="10"/>
  <c r="AI40" i="10"/>
  <c r="AI76" i="10"/>
  <c r="AI21" i="10"/>
  <c r="AI57" i="10"/>
  <c r="AI84" i="10"/>
  <c r="AI25" i="10"/>
  <c r="AI43" i="10"/>
  <c r="AI61" i="10"/>
  <c r="AI79" i="10"/>
  <c r="AI97" i="10"/>
  <c r="AJ25" i="10"/>
  <c r="AJ58" i="10"/>
  <c r="AJ93" i="10"/>
  <c r="AJ35" i="10"/>
  <c r="AJ71" i="10"/>
  <c r="AO15" i="10"/>
  <c r="AJ31" i="10"/>
  <c r="AJ67" i="10"/>
  <c r="AJ34" i="10"/>
  <c r="AJ52" i="10"/>
  <c r="AJ70" i="10"/>
  <c r="AJ84" i="10"/>
  <c r="AN17" i="10"/>
  <c r="AN26" i="10"/>
  <c r="AN35" i="10"/>
  <c r="AN49" i="10"/>
  <c r="AN60" i="10"/>
  <c r="AI15" i="10"/>
  <c r="AI29" i="10"/>
  <c r="AI38" i="10"/>
  <c r="AI47" i="10"/>
  <c r="AI56" i="10"/>
  <c r="AI65" i="10"/>
  <c r="AI74" i="10"/>
  <c r="AI83" i="10"/>
  <c r="AI92" i="10"/>
  <c r="AJ15" i="10"/>
  <c r="AJ24" i="10"/>
  <c r="AJ33" i="10"/>
  <c r="AJ42" i="10"/>
  <c r="AJ51" i="10"/>
  <c r="AJ60" i="10"/>
  <c r="AJ69" i="10"/>
  <c r="AJ78" i="10"/>
  <c r="AJ87" i="10"/>
  <c r="AJ96" i="10"/>
  <c r="AO16" i="10"/>
  <c r="AO21" i="10"/>
  <c r="AO25" i="10"/>
  <c r="AO30" i="10"/>
  <c r="AO34" i="10"/>
  <c r="AO39" i="10"/>
  <c r="AO43" i="10"/>
  <c r="AO48" i="10"/>
  <c r="AO52" i="10"/>
  <c r="AO57" i="10"/>
  <c r="AO61" i="10"/>
  <c r="AO66" i="10"/>
  <c r="AO70" i="10"/>
  <c r="AO75" i="10"/>
  <c r="AO79" i="10"/>
  <c r="AO84" i="10"/>
  <c r="AO88" i="10"/>
  <c r="AO93" i="10"/>
  <c r="AO97" i="10"/>
  <c r="AT16" i="10"/>
  <c r="AT21" i="10"/>
  <c r="AT25" i="10"/>
  <c r="AT30" i="10"/>
  <c r="AT34" i="10"/>
  <c r="AT39" i="10"/>
  <c r="AT43" i="10"/>
  <c r="AT48" i="10"/>
  <c r="AT52" i="10"/>
  <c r="AT57" i="10"/>
  <c r="AT61" i="10"/>
  <c r="AT66" i="10"/>
  <c r="AT70" i="10"/>
  <c r="AT75" i="10"/>
  <c r="AT79" i="10"/>
  <c r="AT84" i="10"/>
  <c r="AT88" i="10"/>
  <c r="AT93" i="10"/>
  <c r="AT97" i="10"/>
  <c r="AJ39" i="10"/>
  <c r="AJ57" i="10"/>
  <c r="AJ75" i="10"/>
  <c r="AN15" i="10"/>
  <c r="AN24" i="10"/>
  <c r="AN33" i="10"/>
  <c r="AN42" i="10"/>
  <c r="AN51" i="10"/>
  <c r="AN83" i="10"/>
  <c r="AI18" i="10"/>
  <c r="AI27" i="10"/>
  <c r="AI36" i="10"/>
  <c r="AI45" i="10"/>
  <c r="AI54" i="10"/>
  <c r="AI63" i="10"/>
  <c r="AI72" i="10"/>
  <c r="AI81" i="10"/>
  <c r="AI90" i="10"/>
  <c r="AJ14" i="10"/>
  <c r="AJ23" i="10"/>
  <c r="AJ32" i="10"/>
  <c r="AJ41" i="10"/>
  <c r="AJ50" i="10"/>
  <c r="AJ59" i="10"/>
  <c r="AJ68" i="10"/>
  <c r="AJ77" i="10"/>
  <c r="AJ86" i="10"/>
  <c r="AJ95" i="10"/>
  <c r="AN16" i="10"/>
  <c r="AN21" i="10"/>
  <c r="AN25" i="10"/>
  <c r="AN30" i="10"/>
  <c r="AN34" i="10"/>
  <c r="AN39" i="10"/>
  <c r="AN43" i="10"/>
  <c r="AN48" i="10"/>
  <c r="AN52" i="10"/>
  <c r="AN57" i="10"/>
  <c r="AN61" i="10"/>
  <c r="AN66" i="10"/>
  <c r="AN70" i="10"/>
  <c r="AN75" i="10"/>
  <c r="AN79" i="10"/>
  <c r="AN84" i="10"/>
  <c r="AN88" i="10"/>
  <c r="AN93" i="10"/>
  <c r="AN97" i="10"/>
  <c r="AS16" i="10"/>
  <c r="AS21" i="10"/>
  <c r="AS25" i="10"/>
  <c r="AS30" i="10"/>
  <c r="AS34" i="10"/>
  <c r="AS39" i="10"/>
  <c r="AS43" i="10"/>
  <c r="AS48" i="10"/>
  <c r="AS52" i="10"/>
  <c r="AS57" i="10"/>
  <c r="AS61" i="10"/>
  <c r="AS66" i="10"/>
  <c r="AS70" i="10"/>
  <c r="AS75" i="10"/>
  <c r="AS79" i="10"/>
  <c r="AS84" i="10"/>
  <c r="AS88" i="10"/>
  <c r="AS93" i="10"/>
  <c r="AS97" i="10"/>
  <c r="AO20" i="10"/>
  <c r="AO24" i="10"/>
  <c r="AO29" i="10"/>
  <c r="AO33" i="10"/>
  <c r="AO38" i="10"/>
  <c r="AO42" i="10"/>
  <c r="AO47" i="10"/>
  <c r="AO51" i="10"/>
  <c r="AO56" i="10"/>
  <c r="AO60" i="10"/>
  <c r="AO65" i="10"/>
  <c r="AO69" i="10"/>
  <c r="AO74" i="10"/>
  <c r="AO78" i="10"/>
  <c r="AO83" i="10"/>
  <c r="AO87" i="10"/>
  <c r="AO92" i="10"/>
  <c r="AO96" i="10"/>
  <c r="AT17" i="10"/>
  <c r="AT22" i="10"/>
  <c r="AT26" i="10"/>
  <c r="AT31" i="10"/>
  <c r="AT35" i="10"/>
  <c r="AT40" i="10"/>
  <c r="AT44" i="10"/>
  <c r="AT49" i="10"/>
  <c r="AT53" i="10"/>
  <c r="AT58" i="10"/>
  <c r="AT62" i="10"/>
  <c r="AT67" i="10"/>
  <c r="AT71" i="10"/>
  <c r="AT76" i="10"/>
  <c r="AT80" i="10"/>
  <c r="AT85" i="10"/>
  <c r="AT89" i="10"/>
  <c r="AT94" i="10"/>
  <c r="AN38" i="10"/>
  <c r="AN62" i="10"/>
  <c r="AN67" i="10"/>
  <c r="AN71" i="10"/>
  <c r="AN76" i="10"/>
  <c r="AN80" i="10"/>
  <c r="AN89" i="10"/>
  <c r="AN94" i="10"/>
  <c r="AS15" i="10"/>
  <c r="AS20" i="10"/>
  <c r="AS24" i="10"/>
  <c r="AS29" i="10"/>
  <c r="AS33" i="10"/>
  <c r="AS38" i="10"/>
  <c r="AS42" i="10"/>
  <c r="AS47" i="10"/>
  <c r="AS51" i="10"/>
  <c r="AS56" i="10"/>
  <c r="AS60" i="10"/>
  <c r="AS65" i="10"/>
  <c r="AS69" i="10"/>
  <c r="AS74" i="10"/>
  <c r="AS78" i="10"/>
  <c r="AS83" i="10"/>
  <c r="AS87" i="10"/>
  <c r="AS92" i="10"/>
  <c r="AI20" i="10"/>
  <c r="A19" i="19"/>
  <c r="AI25" i="21" l="1"/>
  <c r="AJ25" i="21" s="1"/>
  <c r="AL25" i="21" s="1"/>
  <c r="AJ24" i="21"/>
  <c r="AL24" i="21" s="1"/>
  <c r="AK24" i="21"/>
  <c r="AF26" i="21"/>
  <c r="AG26" i="21" s="1"/>
  <c r="AH26" i="21" s="1"/>
  <c r="AA26" i="21"/>
  <c r="AB26" i="21" s="1"/>
  <c r="AC26" i="21" s="1"/>
  <c r="O27" i="21"/>
  <c r="Z27" i="21" s="1"/>
  <c r="P27" i="21"/>
  <c r="AE27" i="21" s="1"/>
  <c r="E27" i="21"/>
  <c r="G27" i="21"/>
  <c r="H27" i="21"/>
  <c r="T27" i="21" s="1"/>
  <c r="J27" i="21"/>
  <c r="AD27" i="21" s="1"/>
  <c r="N27" i="21"/>
  <c r="U27" i="21" s="1"/>
  <c r="I27" i="21"/>
  <c r="Y27" i="21" s="1"/>
  <c r="B27" i="21"/>
  <c r="C27" i="21" s="1"/>
  <c r="D27" i="21" s="1"/>
  <c r="A28" i="21"/>
  <c r="V26" i="21"/>
  <c r="W26" i="21" s="1"/>
  <c r="X26" i="21" s="1"/>
  <c r="AK85" i="10"/>
  <c r="AL85" i="10" s="1"/>
  <c r="AK53" i="10"/>
  <c r="AL53" i="10" s="1"/>
  <c r="AK80" i="10"/>
  <c r="AL80" i="10" s="1"/>
  <c r="AK88" i="10"/>
  <c r="AL88" i="10" s="1"/>
  <c r="AK42" i="10"/>
  <c r="AL42" i="10" s="1"/>
  <c r="AK44" i="10"/>
  <c r="AL44" i="10" s="1"/>
  <c r="AK86" i="10"/>
  <c r="AL86" i="10" s="1"/>
  <c r="AK50" i="10"/>
  <c r="AL50" i="10" s="1"/>
  <c r="AK14" i="10"/>
  <c r="AL14" i="10" s="1"/>
  <c r="AK81" i="10"/>
  <c r="AL81" i="10" s="1"/>
  <c r="AK63" i="10"/>
  <c r="AL63" i="10" s="1"/>
  <c r="AK45" i="10"/>
  <c r="AL45" i="10" s="1"/>
  <c r="AK87" i="10"/>
  <c r="AL87" i="10" s="1"/>
  <c r="AK51" i="10"/>
  <c r="AL51" i="10" s="1"/>
  <c r="AK83" i="10"/>
  <c r="AL83" i="10" s="1"/>
  <c r="AK65" i="10"/>
  <c r="AL65" i="10" s="1"/>
  <c r="AK29" i="10"/>
  <c r="AL29" i="10" s="1"/>
  <c r="AM29" i="10" s="1"/>
  <c r="AK34" i="10"/>
  <c r="AL34" i="10" s="1"/>
  <c r="AM34" i="10" s="1"/>
  <c r="AK43" i="10"/>
  <c r="AL43" i="10" s="1"/>
  <c r="AK40" i="10"/>
  <c r="AL40" i="10" s="1"/>
  <c r="AK62" i="10"/>
  <c r="AL62" i="10" s="1"/>
  <c r="AK89" i="10"/>
  <c r="AL89" i="10" s="1"/>
  <c r="AK30" i="10"/>
  <c r="AL30" i="10" s="1"/>
  <c r="AM30" i="10" s="1"/>
  <c r="AK95" i="10"/>
  <c r="AL95" i="10" s="1"/>
  <c r="AK41" i="10"/>
  <c r="AL41" i="10" s="1"/>
  <c r="AK90" i="10"/>
  <c r="AL90" i="10" s="1"/>
  <c r="AK54" i="10"/>
  <c r="AL54" i="10" s="1"/>
  <c r="AK18" i="10"/>
  <c r="AL18" i="10" s="1"/>
  <c r="AM18" i="10" s="1"/>
  <c r="AK78" i="10"/>
  <c r="AL78" i="10" s="1"/>
  <c r="AK60" i="10"/>
  <c r="AL60" i="10" s="1"/>
  <c r="AK74" i="10"/>
  <c r="AL74" i="10" s="1"/>
  <c r="AK56" i="10"/>
  <c r="AL56" i="10" s="1"/>
  <c r="AK97" i="10"/>
  <c r="AL97" i="10" s="1"/>
  <c r="AM97" i="10" s="1"/>
  <c r="AK16" i="10"/>
  <c r="AL16" i="10" s="1"/>
  <c r="AM16" i="10" s="1"/>
  <c r="AK59" i="10"/>
  <c r="AL59" i="10" s="1"/>
  <c r="AK23" i="10"/>
  <c r="AL23" i="10" s="1"/>
  <c r="AK36" i="10"/>
  <c r="AL36" i="10" s="1"/>
  <c r="AM36" i="10" s="1"/>
  <c r="AK96" i="10"/>
  <c r="AL96" i="10" s="1"/>
  <c r="AK24" i="10"/>
  <c r="AL24" i="10" s="1"/>
  <c r="AK61" i="10"/>
  <c r="AL61" i="10" s="1"/>
  <c r="AK76" i="10"/>
  <c r="AL76" i="10" s="1"/>
  <c r="AK94" i="10"/>
  <c r="AL94" i="10" s="1"/>
  <c r="AK35" i="10"/>
  <c r="AL35" i="10" s="1"/>
  <c r="AM35" i="10" s="1"/>
  <c r="AJ28" i="10"/>
  <c r="AK20" i="10"/>
  <c r="AL20" i="10" s="1"/>
  <c r="AK68" i="10"/>
  <c r="AL68" i="10" s="1"/>
  <c r="AK47" i="10"/>
  <c r="AL47" i="10" s="1"/>
  <c r="AK70" i="10"/>
  <c r="AL70" i="10" s="1"/>
  <c r="AK93" i="10"/>
  <c r="AL93" i="10" s="1"/>
  <c r="AK21" i="10"/>
  <c r="AL21" i="10" s="1"/>
  <c r="AK92" i="10"/>
  <c r="AL92" i="10" s="1"/>
  <c r="AK72" i="10"/>
  <c r="AL72" i="10" s="1"/>
  <c r="AK66" i="10"/>
  <c r="AL66" i="10" s="1"/>
  <c r="AK77" i="10"/>
  <c r="AL77" i="10" s="1"/>
  <c r="AK38" i="10"/>
  <c r="AL38" i="10" s="1"/>
  <c r="AK52" i="10"/>
  <c r="AL52" i="10" s="1"/>
  <c r="AK25" i="10"/>
  <c r="AL25" i="10" s="1"/>
  <c r="AK71" i="10"/>
  <c r="AL71" i="10" s="1"/>
  <c r="AK67" i="10"/>
  <c r="AL67" i="10" s="1"/>
  <c r="AK58" i="10"/>
  <c r="AL58" i="10" s="1"/>
  <c r="AK26" i="10"/>
  <c r="AL26" i="10" s="1"/>
  <c r="AK49" i="10"/>
  <c r="AL49" i="10" s="1"/>
  <c r="AM49" i="10" s="1"/>
  <c r="AJ73" i="10"/>
  <c r="AK32" i="10"/>
  <c r="AL32" i="10" s="1"/>
  <c r="AM32" i="10" s="1"/>
  <c r="AK27" i="10"/>
  <c r="AL27" i="10" s="1"/>
  <c r="AK69" i="10"/>
  <c r="AL69" i="10" s="1"/>
  <c r="AK33" i="10"/>
  <c r="AL33" i="10" s="1"/>
  <c r="AM33" i="10" s="1"/>
  <c r="AK15" i="10"/>
  <c r="AL15" i="10" s="1"/>
  <c r="AM15" i="10" s="1"/>
  <c r="AK79" i="10"/>
  <c r="AL79" i="10" s="1"/>
  <c r="AK17" i="10"/>
  <c r="AL17" i="10" s="1"/>
  <c r="AM17" i="10" s="1"/>
  <c r="AJ46" i="10"/>
  <c r="AJ98" i="10"/>
  <c r="AJ103" i="10" s="1"/>
  <c r="AK31" i="10"/>
  <c r="AL31" i="10" s="1"/>
  <c r="AM31" i="10" s="1"/>
  <c r="AJ19" i="10"/>
  <c r="AJ101" i="10" s="1"/>
  <c r="AJ64" i="10"/>
  <c r="AJ82" i="10"/>
  <c r="AJ37" i="10"/>
  <c r="AK84" i="10"/>
  <c r="AL84" i="10" s="1"/>
  <c r="AM84" i="10" s="1"/>
  <c r="AK39" i="10"/>
  <c r="AL39" i="10" s="1"/>
  <c r="AJ91" i="10"/>
  <c r="AJ55" i="10"/>
  <c r="AK57" i="10"/>
  <c r="AL57" i="10" s="1"/>
  <c r="AK75" i="10"/>
  <c r="AL75" i="10" s="1"/>
  <c r="AE33" i="8"/>
  <c r="AF33" i="8" s="1"/>
  <c r="AE27" i="8"/>
  <c r="AF27" i="8" s="1"/>
  <c r="AE21" i="8"/>
  <c r="AF21" i="8" s="1"/>
  <c r="AI33" i="8"/>
  <c r="AJ33" i="8" s="1"/>
  <c r="AI27" i="8"/>
  <c r="AJ27" i="8" s="1"/>
  <c r="AI21" i="8"/>
  <c r="AJ21" i="8" s="1"/>
  <c r="AA33" i="8"/>
  <c r="AB33" i="8" s="1"/>
  <c r="AA27" i="8"/>
  <c r="AB27" i="8" s="1"/>
  <c r="AA21" i="8"/>
  <c r="AB21" i="8" s="1"/>
  <c r="O196" i="7"/>
  <c r="M196" i="7"/>
  <c r="L196" i="7"/>
  <c r="K196" i="7"/>
  <c r="J196" i="7"/>
  <c r="I196" i="7"/>
  <c r="H196" i="7"/>
  <c r="L26" i="19" s="1"/>
  <c r="E196" i="7"/>
  <c r="D196" i="7"/>
  <c r="C196" i="7"/>
  <c r="N296" i="7"/>
  <c r="Q296" i="7" s="1"/>
  <c r="G296" i="7"/>
  <c r="F296" i="7"/>
  <c r="N295" i="7"/>
  <c r="G295" i="7"/>
  <c r="A295" i="7" s="1"/>
  <c r="F295" i="7"/>
  <c r="N294" i="7"/>
  <c r="G294" i="7"/>
  <c r="A294" i="7" s="1"/>
  <c r="F294" i="7"/>
  <c r="N293" i="7"/>
  <c r="G293" i="7"/>
  <c r="A293" i="7" s="1"/>
  <c r="F293" i="7"/>
  <c r="N292" i="7"/>
  <c r="Q292" i="7" s="1"/>
  <c r="G292" i="7"/>
  <c r="A292" i="7" s="1"/>
  <c r="F292" i="7"/>
  <c r="N291" i="7"/>
  <c r="G291" i="7"/>
  <c r="A291" i="7" s="1"/>
  <c r="F291" i="7"/>
  <c r="N290" i="7"/>
  <c r="G290" i="7"/>
  <c r="F290" i="7"/>
  <c r="A290" i="7"/>
  <c r="N289" i="7"/>
  <c r="G289" i="7"/>
  <c r="A289" i="7" s="1"/>
  <c r="F289" i="7"/>
  <c r="N288" i="7"/>
  <c r="Q288" i="7" s="1"/>
  <c r="G288" i="7"/>
  <c r="A288" i="7" s="1"/>
  <c r="F288" i="7"/>
  <c r="N287" i="7"/>
  <c r="G287" i="7"/>
  <c r="A287" i="7" s="1"/>
  <c r="F287" i="7"/>
  <c r="N286" i="7"/>
  <c r="G286" i="7"/>
  <c r="F286" i="7"/>
  <c r="A286" i="7"/>
  <c r="N285" i="7"/>
  <c r="G285" i="7"/>
  <c r="A285" i="7" s="1"/>
  <c r="F285" i="7"/>
  <c r="N284" i="7"/>
  <c r="Q284" i="7" s="1"/>
  <c r="G284" i="7"/>
  <c r="A284" i="7" s="1"/>
  <c r="F284" i="7"/>
  <c r="N283" i="7"/>
  <c r="G283" i="7"/>
  <c r="A283" i="7" s="1"/>
  <c r="F283" i="7"/>
  <c r="N282" i="7"/>
  <c r="G282" i="7"/>
  <c r="A282" i="7" s="1"/>
  <c r="F282" i="7"/>
  <c r="N281" i="7"/>
  <c r="G281" i="7"/>
  <c r="A281" i="7" s="1"/>
  <c r="F281" i="7"/>
  <c r="N280" i="7"/>
  <c r="Q280" i="7" s="1"/>
  <c r="G280" i="7"/>
  <c r="A280" i="7" s="1"/>
  <c r="F280" i="7"/>
  <c r="N279" i="7"/>
  <c r="G279" i="7"/>
  <c r="A279" i="7" s="1"/>
  <c r="F279" i="7"/>
  <c r="N278" i="7"/>
  <c r="G278" i="7"/>
  <c r="F278" i="7"/>
  <c r="A278" i="7"/>
  <c r="N277" i="7"/>
  <c r="G277" i="7"/>
  <c r="A277" i="7" s="1"/>
  <c r="F277" i="7"/>
  <c r="N276" i="7"/>
  <c r="Q276" i="7" s="1"/>
  <c r="G276" i="7"/>
  <c r="A276" i="7" s="1"/>
  <c r="F276" i="7"/>
  <c r="N275" i="7"/>
  <c r="G275" i="7"/>
  <c r="A275" i="7" s="1"/>
  <c r="F275" i="7"/>
  <c r="N274" i="7"/>
  <c r="G274" i="7"/>
  <c r="F274" i="7"/>
  <c r="A274" i="7"/>
  <c r="N273" i="7"/>
  <c r="G273" i="7"/>
  <c r="A273" i="7" s="1"/>
  <c r="F273" i="7"/>
  <c r="N272" i="7"/>
  <c r="Q272" i="7" s="1"/>
  <c r="G272" i="7"/>
  <c r="A272" i="7" s="1"/>
  <c r="F272" i="7"/>
  <c r="N271" i="7"/>
  <c r="G271" i="7"/>
  <c r="A271" i="7" s="1"/>
  <c r="F271" i="7"/>
  <c r="N270" i="7"/>
  <c r="G270" i="7"/>
  <c r="A270" i="7" s="1"/>
  <c r="F270" i="7"/>
  <c r="N269" i="7"/>
  <c r="G269" i="7"/>
  <c r="A269" i="7" s="1"/>
  <c r="F269" i="7"/>
  <c r="N268" i="7"/>
  <c r="Q268" i="7" s="1"/>
  <c r="G268" i="7"/>
  <c r="A268" i="7" s="1"/>
  <c r="F268" i="7"/>
  <c r="N267" i="7"/>
  <c r="G267" i="7"/>
  <c r="A267" i="7" s="1"/>
  <c r="F267" i="7"/>
  <c r="N266" i="7"/>
  <c r="G266" i="7"/>
  <c r="F266" i="7"/>
  <c r="A266" i="7"/>
  <c r="N265" i="7"/>
  <c r="G265" i="7"/>
  <c r="A265" i="7" s="1"/>
  <c r="F265" i="7"/>
  <c r="N264" i="7"/>
  <c r="Q264" i="7" s="1"/>
  <c r="G264" i="7"/>
  <c r="A264" i="7" s="1"/>
  <c r="F264" i="7"/>
  <c r="N263" i="7"/>
  <c r="G263" i="7"/>
  <c r="A263" i="7" s="1"/>
  <c r="F263" i="7"/>
  <c r="N262" i="7"/>
  <c r="G262" i="7"/>
  <c r="A262" i="7" s="1"/>
  <c r="F262" i="7"/>
  <c r="N261" i="7"/>
  <c r="G261" i="7"/>
  <c r="A261" i="7" s="1"/>
  <c r="F261" i="7"/>
  <c r="N260" i="7"/>
  <c r="Q260" i="7" s="1"/>
  <c r="G260" i="7"/>
  <c r="A260" i="7" s="1"/>
  <c r="F260" i="7"/>
  <c r="N259" i="7"/>
  <c r="G259" i="7"/>
  <c r="A259" i="7" s="1"/>
  <c r="F259" i="7"/>
  <c r="N258" i="7"/>
  <c r="G258" i="7"/>
  <c r="F258" i="7"/>
  <c r="A258" i="7"/>
  <c r="N257" i="7"/>
  <c r="G257" i="7"/>
  <c r="A257" i="7" s="1"/>
  <c r="F257" i="7"/>
  <c r="N256" i="7"/>
  <c r="Q256" i="7" s="1"/>
  <c r="G256" i="7"/>
  <c r="A256" i="7" s="1"/>
  <c r="F256" i="7"/>
  <c r="N255" i="7"/>
  <c r="G255" i="7"/>
  <c r="A255" i="7" s="1"/>
  <c r="F255" i="7"/>
  <c r="N254" i="7"/>
  <c r="G254" i="7"/>
  <c r="A254" i="7" s="1"/>
  <c r="F254" i="7"/>
  <c r="N253" i="7"/>
  <c r="G253" i="7"/>
  <c r="A253" i="7" s="1"/>
  <c r="F253" i="7"/>
  <c r="N252" i="7"/>
  <c r="G252" i="7"/>
  <c r="A252" i="7" s="1"/>
  <c r="F252" i="7"/>
  <c r="N251" i="7"/>
  <c r="G251" i="7"/>
  <c r="A251" i="7" s="1"/>
  <c r="F251" i="7"/>
  <c r="N250" i="7"/>
  <c r="G250" i="7"/>
  <c r="A250" i="7" s="1"/>
  <c r="F250" i="7"/>
  <c r="N249" i="7"/>
  <c r="G249" i="7"/>
  <c r="F249" i="7"/>
  <c r="A249" i="7"/>
  <c r="N248" i="7"/>
  <c r="G248" i="7"/>
  <c r="A248" i="7" s="1"/>
  <c r="F248" i="7"/>
  <c r="N247" i="7"/>
  <c r="G247" i="7"/>
  <c r="A247" i="7" s="1"/>
  <c r="F247" i="7"/>
  <c r="N246" i="7"/>
  <c r="G246" i="7"/>
  <c r="A246" i="7" s="1"/>
  <c r="F246" i="7"/>
  <c r="N245" i="7"/>
  <c r="G245" i="7"/>
  <c r="A245" i="7" s="1"/>
  <c r="F245" i="7"/>
  <c r="N244" i="7"/>
  <c r="G244" i="7"/>
  <c r="A244" i="7" s="1"/>
  <c r="F244" i="7"/>
  <c r="N243" i="7"/>
  <c r="Q243" i="7" s="1"/>
  <c r="G243" i="7"/>
  <c r="A243" i="7" s="1"/>
  <c r="F243" i="7"/>
  <c r="N242" i="7"/>
  <c r="G242" i="7"/>
  <c r="F242" i="7"/>
  <c r="A242" i="7"/>
  <c r="N241" i="7"/>
  <c r="G241" i="7"/>
  <c r="A241" i="7" s="1"/>
  <c r="F241" i="7"/>
  <c r="N240" i="7"/>
  <c r="G240" i="7"/>
  <c r="A240" i="7" s="1"/>
  <c r="F240" i="7"/>
  <c r="N239" i="7"/>
  <c r="G239" i="7"/>
  <c r="A239" i="7" s="1"/>
  <c r="F239" i="7"/>
  <c r="N238" i="7"/>
  <c r="G238" i="7"/>
  <c r="A238" i="7" s="1"/>
  <c r="F238" i="7"/>
  <c r="N237" i="7"/>
  <c r="G237" i="7"/>
  <c r="A237" i="7" s="1"/>
  <c r="F237" i="7"/>
  <c r="N236" i="7"/>
  <c r="Q236" i="7" s="1"/>
  <c r="G236" i="7"/>
  <c r="A236" i="7" s="1"/>
  <c r="F236" i="7"/>
  <c r="N235" i="7"/>
  <c r="G235" i="7"/>
  <c r="A235" i="7" s="1"/>
  <c r="F235" i="7"/>
  <c r="N234" i="7"/>
  <c r="G234" i="7"/>
  <c r="F234" i="7"/>
  <c r="A234" i="7"/>
  <c r="N233" i="7"/>
  <c r="G233" i="7"/>
  <c r="A233" i="7" s="1"/>
  <c r="F233" i="7"/>
  <c r="N232" i="7"/>
  <c r="Q232" i="7" s="1"/>
  <c r="G232" i="7"/>
  <c r="A232" i="7" s="1"/>
  <c r="F232" i="7"/>
  <c r="N231" i="7"/>
  <c r="G231" i="7"/>
  <c r="A231" i="7" s="1"/>
  <c r="F231" i="7"/>
  <c r="N230" i="7"/>
  <c r="G230" i="7"/>
  <c r="A230" i="7" s="1"/>
  <c r="F230" i="7"/>
  <c r="N229" i="7"/>
  <c r="G229" i="7"/>
  <c r="A229" i="7" s="1"/>
  <c r="F229" i="7"/>
  <c r="N228" i="7"/>
  <c r="Q228" i="7" s="1"/>
  <c r="G228" i="7"/>
  <c r="A228" i="7" s="1"/>
  <c r="F228" i="7"/>
  <c r="N227" i="7"/>
  <c r="G227" i="7"/>
  <c r="F227" i="7"/>
  <c r="A227" i="7"/>
  <c r="N226" i="7"/>
  <c r="G226" i="7"/>
  <c r="F226" i="7"/>
  <c r="A226" i="7"/>
  <c r="N225" i="7"/>
  <c r="G225" i="7"/>
  <c r="A225" i="7" s="1"/>
  <c r="F225" i="7"/>
  <c r="N224" i="7"/>
  <c r="Q224" i="7" s="1"/>
  <c r="G224" i="7"/>
  <c r="A224" i="7" s="1"/>
  <c r="F224" i="7"/>
  <c r="N223" i="7"/>
  <c r="G223" i="7"/>
  <c r="A223" i="7" s="1"/>
  <c r="F223" i="7"/>
  <c r="N222" i="7"/>
  <c r="G222" i="7"/>
  <c r="A222" i="7" s="1"/>
  <c r="F222" i="7"/>
  <c r="N221" i="7"/>
  <c r="G221" i="7"/>
  <c r="A221" i="7" s="1"/>
  <c r="F221" i="7"/>
  <c r="N220" i="7"/>
  <c r="Q220" i="7" s="1"/>
  <c r="G220" i="7"/>
  <c r="A220" i="7" s="1"/>
  <c r="F220" i="7"/>
  <c r="N219" i="7"/>
  <c r="G219" i="7"/>
  <c r="F219" i="7"/>
  <c r="A219" i="7"/>
  <c r="N218" i="7"/>
  <c r="G218" i="7"/>
  <c r="F218" i="7"/>
  <c r="A218" i="7"/>
  <c r="N217" i="7"/>
  <c r="G217" i="7"/>
  <c r="A217" i="7" s="1"/>
  <c r="F217" i="7"/>
  <c r="N216" i="7"/>
  <c r="Q216" i="7" s="1"/>
  <c r="G216" i="7"/>
  <c r="A216" i="7" s="1"/>
  <c r="F216" i="7"/>
  <c r="N215" i="7"/>
  <c r="G215" i="7"/>
  <c r="A215" i="7" s="1"/>
  <c r="F215" i="7"/>
  <c r="N214" i="7"/>
  <c r="G214" i="7"/>
  <c r="F214" i="7"/>
  <c r="A214" i="7"/>
  <c r="N213" i="7"/>
  <c r="G213" i="7"/>
  <c r="A213" i="7" s="1"/>
  <c r="F213" i="7"/>
  <c r="N212" i="7"/>
  <c r="Q212" i="7" s="1"/>
  <c r="G212" i="7"/>
  <c r="A212" i="7" s="1"/>
  <c r="F212" i="7"/>
  <c r="N211" i="7"/>
  <c r="G211" i="7"/>
  <c r="A211" i="7" s="1"/>
  <c r="F211" i="7"/>
  <c r="N210" i="7"/>
  <c r="G210" i="7"/>
  <c r="A210" i="7" s="1"/>
  <c r="F210" i="7"/>
  <c r="N209" i="7"/>
  <c r="G209" i="7"/>
  <c r="A209" i="7" s="1"/>
  <c r="F209" i="7"/>
  <c r="N208" i="7"/>
  <c r="Q208" i="7" s="1"/>
  <c r="G208" i="7"/>
  <c r="A208" i="7" s="1"/>
  <c r="F208" i="7"/>
  <c r="AK25" i="21" l="1"/>
  <c r="AF27" i="21"/>
  <c r="AG27" i="21" s="1"/>
  <c r="AH27" i="21" s="1"/>
  <c r="AI26" i="21"/>
  <c r="AA27" i="21"/>
  <c r="AB27" i="21" s="1"/>
  <c r="AC27" i="21" s="1"/>
  <c r="O28" i="21"/>
  <c r="Z28" i="21" s="1"/>
  <c r="N28" i="21"/>
  <c r="U28" i="21" s="1"/>
  <c r="J28" i="21"/>
  <c r="AD28" i="21" s="1"/>
  <c r="B28" i="21"/>
  <c r="C28" i="21" s="1"/>
  <c r="D28" i="21" s="1"/>
  <c r="H28" i="21"/>
  <c r="T28" i="21" s="1"/>
  <c r="E28" i="21"/>
  <c r="P28" i="21"/>
  <c r="AE28" i="21" s="1"/>
  <c r="G28" i="21"/>
  <c r="I28" i="21"/>
  <c r="Y28" i="21" s="1"/>
  <c r="A29" i="21"/>
  <c r="V27" i="21"/>
  <c r="W27" i="21" s="1"/>
  <c r="X27" i="21" s="1"/>
  <c r="AJ102" i="10"/>
  <c r="R209" i="7"/>
  <c r="Q209" i="7"/>
  <c r="S210" i="7"/>
  <c r="Q210" i="7"/>
  <c r="S211" i="7"/>
  <c r="Q211" i="7"/>
  <c r="R213" i="7"/>
  <c r="Q213" i="7"/>
  <c r="S214" i="7"/>
  <c r="Q214" i="7"/>
  <c r="S215" i="7"/>
  <c r="Q215" i="7"/>
  <c r="R217" i="7"/>
  <c r="Q217" i="7"/>
  <c r="S218" i="7"/>
  <c r="Q218" i="7"/>
  <c r="R219" i="7"/>
  <c r="Q219" i="7"/>
  <c r="R221" i="7"/>
  <c r="Q221" i="7"/>
  <c r="R223" i="7"/>
  <c r="Q223" i="7"/>
  <c r="R225" i="7"/>
  <c r="Q225" i="7"/>
  <c r="S235" i="7"/>
  <c r="Q235" i="7"/>
  <c r="R237" i="7"/>
  <c r="Q237" i="7"/>
  <c r="R238" i="7"/>
  <c r="Q238" i="7"/>
  <c r="R240" i="7"/>
  <c r="Q240" i="7"/>
  <c r="R245" i="7"/>
  <c r="Q245" i="7"/>
  <c r="R247" i="7"/>
  <c r="Q247" i="7"/>
  <c r="R250" i="7"/>
  <c r="Q250" i="7"/>
  <c r="R252" i="7"/>
  <c r="Q252" i="7"/>
  <c r="R254" i="7"/>
  <c r="Q254" i="7"/>
  <c r="S259" i="7"/>
  <c r="Q259" i="7"/>
  <c r="R261" i="7"/>
  <c r="Q261" i="7"/>
  <c r="S262" i="7"/>
  <c r="Q262" i="7"/>
  <c r="S263" i="7"/>
  <c r="Q263" i="7"/>
  <c r="R265" i="7"/>
  <c r="Q265" i="7"/>
  <c r="S266" i="7"/>
  <c r="Q266" i="7"/>
  <c r="S270" i="7"/>
  <c r="Q270" i="7"/>
  <c r="S275" i="7"/>
  <c r="Q275" i="7"/>
  <c r="R277" i="7"/>
  <c r="Q277" i="7"/>
  <c r="S278" i="7"/>
  <c r="Q278" i="7"/>
  <c r="S283" i="7"/>
  <c r="Q283" i="7"/>
  <c r="R285" i="7"/>
  <c r="Q285" i="7"/>
  <c r="S286" i="7"/>
  <c r="Q286" i="7"/>
  <c r="S291" i="7"/>
  <c r="Q291" i="7"/>
  <c r="R293" i="7"/>
  <c r="Q293" i="7"/>
  <c r="S295" i="7"/>
  <c r="Q295" i="7"/>
  <c r="R222" i="7"/>
  <c r="Q222" i="7"/>
  <c r="S225" i="7"/>
  <c r="R226" i="7"/>
  <c r="Q226" i="7"/>
  <c r="S227" i="7"/>
  <c r="Q227" i="7"/>
  <c r="R229" i="7"/>
  <c r="Q229" i="7"/>
  <c r="R230" i="7"/>
  <c r="Q230" i="7"/>
  <c r="S231" i="7"/>
  <c r="Q231" i="7"/>
  <c r="R233" i="7"/>
  <c r="Q233" i="7"/>
  <c r="S234" i="7"/>
  <c r="Q234" i="7"/>
  <c r="S239" i="7"/>
  <c r="Q239" i="7"/>
  <c r="R241" i="7"/>
  <c r="Q241" i="7"/>
  <c r="R242" i="7"/>
  <c r="Q242" i="7"/>
  <c r="R244" i="7"/>
  <c r="Q244" i="7"/>
  <c r="R246" i="7"/>
  <c r="Q246" i="7"/>
  <c r="R248" i="7"/>
  <c r="Q248" i="7"/>
  <c r="R249" i="7"/>
  <c r="Q249" i="7"/>
  <c r="R251" i="7"/>
  <c r="Q251" i="7"/>
  <c r="R253" i="7"/>
  <c r="Q253" i="7"/>
  <c r="S255" i="7"/>
  <c r="Q255" i="7"/>
  <c r="R257" i="7"/>
  <c r="Q257" i="7"/>
  <c r="S258" i="7"/>
  <c r="Q258" i="7"/>
  <c r="R262" i="7"/>
  <c r="S267" i="7"/>
  <c r="Q267" i="7"/>
  <c r="R269" i="7"/>
  <c r="Q269" i="7"/>
  <c r="S271" i="7"/>
  <c r="Q271" i="7"/>
  <c r="R273" i="7"/>
  <c r="Q273" i="7"/>
  <c r="S274" i="7"/>
  <c r="Q274" i="7"/>
  <c r="S279" i="7"/>
  <c r="Q279" i="7"/>
  <c r="R281" i="7"/>
  <c r="Q281" i="7"/>
  <c r="S282" i="7"/>
  <c r="Q282" i="7"/>
  <c r="S287" i="7"/>
  <c r="Q287" i="7"/>
  <c r="R289" i="7"/>
  <c r="Q289" i="7"/>
  <c r="S290" i="7"/>
  <c r="Q290" i="7"/>
  <c r="S294" i="7"/>
  <c r="Q294" i="7"/>
  <c r="R270" i="7"/>
  <c r="R278" i="7"/>
  <c r="R286" i="7"/>
  <c r="S219" i="7"/>
  <c r="S229" i="7"/>
  <c r="R243" i="7"/>
  <c r="R258" i="7"/>
  <c r="R266" i="7"/>
  <c r="R274" i="7"/>
  <c r="R282" i="7"/>
  <c r="R290" i="7"/>
  <c r="R239" i="7"/>
  <c r="R295" i="7"/>
  <c r="R24" i="19"/>
  <c r="D26" i="19"/>
  <c r="O26" i="19"/>
  <c r="P26" i="19"/>
  <c r="R211" i="7"/>
  <c r="R215" i="7"/>
  <c r="R232" i="7"/>
  <c r="R235" i="7"/>
  <c r="S243" i="7"/>
  <c r="S253" i="7"/>
  <c r="S257" i="7"/>
  <c r="S261" i="7"/>
  <c r="S265" i="7"/>
  <c r="S269" i="7"/>
  <c r="S273" i="7"/>
  <c r="S277" i="7"/>
  <c r="S281" i="7"/>
  <c r="S285" i="7"/>
  <c r="S289" i="7"/>
  <c r="R294" i="7"/>
  <c r="M26" i="19"/>
  <c r="S223" i="7"/>
  <c r="S247" i="7"/>
  <c r="S251" i="7"/>
  <c r="R208" i="7"/>
  <c r="R212" i="7"/>
  <c r="R216" i="7"/>
  <c r="S221" i="7"/>
  <c r="R227" i="7"/>
  <c r="R231" i="7"/>
  <c r="S236" i="7"/>
  <c r="S245" i="7"/>
  <c r="S249" i="7"/>
  <c r="R255" i="7"/>
  <c r="R259" i="7"/>
  <c r="R263" i="7"/>
  <c r="R267" i="7"/>
  <c r="R271" i="7"/>
  <c r="R275" i="7"/>
  <c r="R279" i="7"/>
  <c r="R283" i="7"/>
  <c r="R287" i="7"/>
  <c r="R291" i="7"/>
  <c r="S209" i="7"/>
  <c r="S213" i="7"/>
  <c r="S217" i="7"/>
  <c r="R228" i="7"/>
  <c r="S237" i="7"/>
  <c r="S241" i="7"/>
  <c r="S240" i="7"/>
  <c r="S248" i="7"/>
  <c r="R210" i="7"/>
  <c r="R214" i="7"/>
  <c r="R218" i="7"/>
  <c r="S208" i="7"/>
  <c r="S212" i="7"/>
  <c r="S216" i="7"/>
  <c r="S220" i="7"/>
  <c r="S224" i="7"/>
  <c r="S228" i="7"/>
  <c r="S232" i="7"/>
  <c r="S242" i="7"/>
  <c r="S250" i="7"/>
  <c r="R220" i="7"/>
  <c r="R224" i="7"/>
  <c r="S244" i="7"/>
  <c r="S252" i="7"/>
  <c r="S222" i="7"/>
  <c r="S226" i="7"/>
  <c r="S230" i="7"/>
  <c r="S233" i="7"/>
  <c r="R236" i="7"/>
  <c r="S238" i="7"/>
  <c r="S246" i="7"/>
  <c r="S254" i="7"/>
  <c r="R234" i="7"/>
  <c r="S256" i="7"/>
  <c r="S260" i="7"/>
  <c r="S264" i="7"/>
  <c r="S268" i="7"/>
  <c r="S272" i="7"/>
  <c r="S276" i="7"/>
  <c r="S280" i="7"/>
  <c r="S284" i="7"/>
  <c r="S288" i="7"/>
  <c r="S292" i="7"/>
  <c r="S296" i="7"/>
  <c r="R256" i="7"/>
  <c r="R260" i="7"/>
  <c r="R264" i="7"/>
  <c r="R268" i="7"/>
  <c r="R272" i="7"/>
  <c r="R276" i="7"/>
  <c r="R280" i="7"/>
  <c r="R284" i="7"/>
  <c r="R288" i="7"/>
  <c r="R292" i="7"/>
  <c r="S293" i="7"/>
  <c r="R296" i="7"/>
  <c r="AA28" i="21" l="1"/>
  <c r="AB28" i="21" s="1"/>
  <c r="AC28" i="21" s="1"/>
  <c r="AK26" i="21"/>
  <c r="AJ26" i="21"/>
  <c r="AL26" i="21" s="1"/>
  <c r="V28" i="21"/>
  <c r="W28" i="21" s="1"/>
  <c r="X28" i="21" s="1"/>
  <c r="AI27" i="21"/>
  <c r="AJ27" i="21" s="1"/>
  <c r="AF28" i="21"/>
  <c r="AG28" i="21" s="1"/>
  <c r="AH28" i="21" s="1"/>
  <c r="P29" i="21"/>
  <c r="AE29" i="21" s="1"/>
  <c r="N29" i="21"/>
  <c r="U29" i="21" s="1"/>
  <c r="I29" i="21"/>
  <c r="Y29" i="21" s="1"/>
  <c r="E29" i="21"/>
  <c r="B29" i="21"/>
  <c r="C29" i="21" s="1"/>
  <c r="D29" i="21" s="1"/>
  <c r="O29" i="21"/>
  <c r="Z29" i="21" s="1"/>
  <c r="J29" i="21"/>
  <c r="AD29" i="21" s="1"/>
  <c r="H29" i="21"/>
  <c r="T29" i="21" s="1"/>
  <c r="G29" i="21"/>
  <c r="A30" i="21"/>
  <c r="R26" i="19"/>
  <c r="F14" i="6"/>
  <c r="F15" i="6"/>
  <c r="H15" i="6" s="1"/>
  <c r="I15" i="6" s="1"/>
  <c r="J15" i="6" s="1"/>
  <c r="AK1" i="14"/>
  <c r="AF1" i="16"/>
  <c r="M1" i="6"/>
  <c r="M14" i="6"/>
  <c r="AI28" i="21" l="1"/>
  <c r="V29" i="21"/>
  <c r="W29" i="21" s="1"/>
  <c r="X29" i="21" s="1"/>
  <c r="I30" i="21"/>
  <c r="Y30" i="21" s="1"/>
  <c r="E30" i="21"/>
  <c r="B30" i="21"/>
  <c r="C30" i="21" s="1"/>
  <c r="D30" i="21" s="1"/>
  <c r="P30" i="21"/>
  <c r="AE30" i="21" s="1"/>
  <c r="J30" i="21"/>
  <c r="AD30" i="21" s="1"/>
  <c r="G30" i="21"/>
  <c r="N30" i="21"/>
  <c r="U30" i="21" s="1"/>
  <c r="H30" i="21"/>
  <c r="T30" i="21" s="1"/>
  <c r="O30" i="21"/>
  <c r="Z30" i="21" s="1"/>
  <c r="A31" i="21"/>
  <c r="AK28" i="21"/>
  <c r="AF29" i="21"/>
  <c r="AG29" i="21" s="1"/>
  <c r="AH29" i="21" s="1"/>
  <c r="AA29" i="21"/>
  <c r="AB29" i="21" s="1"/>
  <c r="AC29" i="21" s="1"/>
  <c r="AL27" i="21"/>
  <c r="AK27" i="21"/>
  <c r="K15" i="6"/>
  <c r="L15" i="6"/>
  <c r="I98" i="10"/>
  <c r="I103" i="10" s="1"/>
  <c r="H98" i="10"/>
  <c r="H103" i="10" s="1"/>
  <c r="G98" i="10"/>
  <c r="G103" i="10" s="1"/>
  <c r="F98" i="10"/>
  <c r="F103" i="10" s="1"/>
  <c r="E98" i="10"/>
  <c r="K96" i="10"/>
  <c r="J96" i="10"/>
  <c r="K95" i="10"/>
  <c r="J95" i="10"/>
  <c r="K94" i="10"/>
  <c r="J94" i="10"/>
  <c r="K93" i="10"/>
  <c r="J93" i="10"/>
  <c r="K92" i="10"/>
  <c r="J92" i="10"/>
  <c r="I91" i="10"/>
  <c r="H91" i="10"/>
  <c r="G91" i="10"/>
  <c r="F91" i="10"/>
  <c r="E91" i="10"/>
  <c r="K90" i="10"/>
  <c r="J90" i="10"/>
  <c r="K89" i="10"/>
  <c r="J89" i="10"/>
  <c r="K88" i="10"/>
  <c r="J88" i="10"/>
  <c r="K87" i="10"/>
  <c r="J87" i="10"/>
  <c r="K86" i="10"/>
  <c r="J86" i="10"/>
  <c r="K85" i="10"/>
  <c r="J85" i="10"/>
  <c r="K84" i="10"/>
  <c r="J84" i="10"/>
  <c r="AD91" i="10"/>
  <c r="K83" i="10"/>
  <c r="J83" i="10"/>
  <c r="I82" i="10"/>
  <c r="H82" i="10"/>
  <c r="G82" i="10"/>
  <c r="F82" i="10"/>
  <c r="E82" i="10"/>
  <c r="K81" i="10"/>
  <c r="J81" i="10"/>
  <c r="K80" i="10"/>
  <c r="J80" i="10"/>
  <c r="K79" i="10"/>
  <c r="J79" i="10"/>
  <c r="K78" i="10"/>
  <c r="J78" i="10"/>
  <c r="K77" i="10"/>
  <c r="J77" i="10"/>
  <c r="K76" i="10"/>
  <c r="J76" i="10"/>
  <c r="K75" i="10"/>
  <c r="J75" i="10"/>
  <c r="AD82" i="10"/>
  <c r="K74" i="10"/>
  <c r="J74" i="10"/>
  <c r="I73" i="10"/>
  <c r="H73" i="10"/>
  <c r="G73" i="10"/>
  <c r="F73" i="10"/>
  <c r="E73" i="10"/>
  <c r="K72" i="10"/>
  <c r="J72" i="10"/>
  <c r="K71" i="10"/>
  <c r="J71" i="10"/>
  <c r="K70" i="10"/>
  <c r="J70" i="10"/>
  <c r="K69" i="10"/>
  <c r="J69" i="10"/>
  <c r="K68" i="10"/>
  <c r="J68" i="10"/>
  <c r="K67" i="10"/>
  <c r="J67" i="10"/>
  <c r="K66" i="10"/>
  <c r="J66" i="10"/>
  <c r="AD73" i="10"/>
  <c r="K65" i="10"/>
  <c r="J65" i="10"/>
  <c r="I64" i="10"/>
  <c r="H64" i="10"/>
  <c r="G64" i="10"/>
  <c r="F64" i="10"/>
  <c r="E64" i="10"/>
  <c r="K63" i="10"/>
  <c r="J63" i="10"/>
  <c r="K62" i="10"/>
  <c r="J62" i="10"/>
  <c r="K61" i="10"/>
  <c r="J61" i="10"/>
  <c r="K60" i="10"/>
  <c r="J60" i="10"/>
  <c r="K59" i="10"/>
  <c r="J59" i="10"/>
  <c r="K58" i="10"/>
  <c r="J58" i="10"/>
  <c r="K57" i="10"/>
  <c r="J57" i="10"/>
  <c r="K56" i="10"/>
  <c r="J56" i="10"/>
  <c r="J64" i="10" s="1"/>
  <c r="I55" i="10"/>
  <c r="H55" i="10"/>
  <c r="G55" i="10"/>
  <c r="F55" i="10"/>
  <c r="E55" i="10"/>
  <c r="K54" i="10"/>
  <c r="J54" i="10"/>
  <c r="K53" i="10"/>
  <c r="J53" i="10"/>
  <c r="K52" i="10"/>
  <c r="J52" i="10"/>
  <c r="K51" i="10"/>
  <c r="J51" i="10"/>
  <c r="K50" i="10"/>
  <c r="J50" i="10"/>
  <c r="K48" i="10"/>
  <c r="J48" i="10"/>
  <c r="AD55" i="10"/>
  <c r="K47" i="10"/>
  <c r="J47" i="10"/>
  <c r="J55" i="10" s="1"/>
  <c r="I46" i="10"/>
  <c r="H46" i="10"/>
  <c r="G46" i="10"/>
  <c r="F46" i="10"/>
  <c r="E46" i="10"/>
  <c r="K45" i="10"/>
  <c r="J45" i="10"/>
  <c r="K44" i="10"/>
  <c r="J44" i="10"/>
  <c r="K43" i="10"/>
  <c r="J43" i="10"/>
  <c r="K42" i="10"/>
  <c r="J42" i="10"/>
  <c r="K41" i="10"/>
  <c r="J41" i="10"/>
  <c r="K40" i="10"/>
  <c r="J40" i="10"/>
  <c r="K39" i="10"/>
  <c r="J39" i="10"/>
  <c r="AD46" i="10"/>
  <c r="K38" i="10"/>
  <c r="J38" i="10"/>
  <c r="I37" i="10"/>
  <c r="H37" i="10"/>
  <c r="G37" i="10"/>
  <c r="F37" i="10"/>
  <c r="E37" i="10"/>
  <c r="K36" i="10"/>
  <c r="J36" i="10"/>
  <c r="K35" i="10"/>
  <c r="J35" i="10"/>
  <c r="K34" i="10"/>
  <c r="J34" i="10"/>
  <c r="K33" i="10"/>
  <c r="J33" i="10"/>
  <c r="K32" i="10"/>
  <c r="J32" i="10"/>
  <c r="K31" i="10"/>
  <c r="J31" i="10"/>
  <c r="K30" i="10"/>
  <c r="J30" i="10"/>
  <c r="K29" i="10"/>
  <c r="J29" i="10"/>
  <c r="I28" i="10"/>
  <c r="H28" i="10"/>
  <c r="G28" i="10"/>
  <c r="F28" i="10"/>
  <c r="E28" i="10"/>
  <c r="K27" i="10"/>
  <c r="J27" i="10"/>
  <c r="K25" i="10"/>
  <c r="J25" i="10"/>
  <c r="K24" i="10"/>
  <c r="J24" i="10"/>
  <c r="K23" i="10"/>
  <c r="J23" i="10"/>
  <c r="K22" i="10"/>
  <c r="J22" i="10"/>
  <c r="K21" i="10"/>
  <c r="J21" i="10"/>
  <c r="K20" i="10"/>
  <c r="J20" i="10"/>
  <c r="I19" i="10"/>
  <c r="I101" i="10" s="1"/>
  <c r="H19" i="10"/>
  <c r="H101" i="10" s="1"/>
  <c r="G19" i="10"/>
  <c r="G101" i="10" s="1"/>
  <c r="F19" i="10"/>
  <c r="F101" i="10" s="1"/>
  <c r="E19" i="10"/>
  <c r="E101" i="10" s="1"/>
  <c r="K18" i="10"/>
  <c r="J18" i="10"/>
  <c r="K17" i="10"/>
  <c r="J17" i="10"/>
  <c r="K16" i="10"/>
  <c r="J16" i="10"/>
  <c r="K15" i="10"/>
  <c r="J15" i="10"/>
  <c r="J19" i="10" s="1"/>
  <c r="J101" i="10" s="1"/>
  <c r="AD19" i="10"/>
  <c r="AD101" i="10" s="1"/>
  <c r="T13" i="10"/>
  <c r="K13" i="10"/>
  <c r="K100" i="10" s="1"/>
  <c r="J13" i="10"/>
  <c r="H100" i="10"/>
  <c r="G100" i="10"/>
  <c r="F100" i="10"/>
  <c r="E100" i="10"/>
  <c r="E103" i="10"/>
  <c r="AD100" i="10"/>
  <c r="AJ28" i="21" l="1"/>
  <c r="AL28" i="21" s="1"/>
  <c r="V30" i="21"/>
  <c r="W30" i="21" s="1"/>
  <c r="X30" i="21" s="1"/>
  <c r="I31" i="21"/>
  <c r="Y31" i="21" s="1"/>
  <c r="G31" i="21"/>
  <c r="B31" i="21"/>
  <c r="C31" i="21" s="1"/>
  <c r="D31" i="21" s="1"/>
  <c r="P31" i="21"/>
  <c r="AE31" i="21" s="1"/>
  <c r="J31" i="21"/>
  <c r="AD31" i="21" s="1"/>
  <c r="O31" i="21"/>
  <c r="Z31" i="21" s="1"/>
  <c r="N31" i="21"/>
  <c r="U31" i="21" s="1"/>
  <c r="H31" i="21"/>
  <c r="T31" i="21" s="1"/>
  <c r="E31" i="21"/>
  <c r="A32" i="21"/>
  <c r="AF30" i="21"/>
  <c r="AG30" i="21" s="1"/>
  <c r="AH30" i="21" s="1"/>
  <c r="AA30" i="21"/>
  <c r="AB30" i="21" s="1"/>
  <c r="AC30" i="21" s="1"/>
  <c r="AI29" i="21"/>
  <c r="AJ29" i="21" s="1"/>
  <c r="K82" i="10"/>
  <c r="K37" i="10"/>
  <c r="T100" i="10"/>
  <c r="T104" i="10" s="1"/>
  <c r="AF13" i="10"/>
  <c r="AF100" i="10" s="1"/>
  <c r="J100" i="10"/>
  <c r="Q13" i="10"/>
  <c r="P13" i="10"/>
  <c r="J46" i="10"/>
  <c r="K73" i="10"/>
  <c r="K91" i="10"/>
  <c r="AF46" i="10"/>
  <c r="AG73" i="10"/>
  <c r="AG82" i="10"/>
  <c r="AG91" i="10"/>
  <c r="AF19" i="10"/>
  <c r="AF101" i="10" s="1"/>
  <c r="F102" i="10"/>
  <c r="F104" i="10" s="1"/>
  <c r="D11" i="19" s="1"/>
  <c r="J37" i="10"/>
  <c r="AG37" i="10"/>
  <c r="AG46" i="10"/>
  <c r="K55" i="10"/>
  <c r="AG55" i="10"/>
  <c r="J73" i="10"/>
  <c r="AF73" i="10"/>
  <c r="J82" i="10"/>
  <c r="J91" i="10"/>
  <c r="AF91" i="10"/>
  <c r="I102" i="10"/>
  <c r="I104" i="10" s="1"/>
  <c r="AG19" i="10"/>
  <c r="AG101" i="10" s="1"/>
  <c r="H102" i="10"/>
  <c r="H104" i="10" s="1"/>
  <c r="O11" i="19" s="1"/>
  <c r="K98" i="10"/>
  <c r="K103" i="10" s="1"/>
  <c r="G102" i="10"/>
  <c r="G104" i="10" s="1"/>
  <c r="L11" i="19" s="1"/>
  <c r="K19" i="10"/>
  <c r="K101" i="10" s="1"/>
  <c r="AF64" i="10"/>
  <c r="AG64" i="10"/>
  <c r="AG98" i="10"/>
  <c r="AG103" i="10" s="1"/>
  <c r="AD64" i="10"/>
  <c r="J28" i="10"/>
  <c r="AG28" i="10"/>
  <c r="AE100" i="10"/>
  <c r="AF28" i="10"/>
  <c r="K46" i="10"/>
  <c r="AF82" i="10"/>
  <c r="J98" i="10"/>
  <c r="J103" i="10" s="1"/>
  <c r="K28" i="10"/>
  <c r="AD28" i="10"/>
  <c r="AF55" i="10"/>
  <c r="K64" i="10"/>
  <c r="AD98" i="10"/>
  <c r="AD103" i="10" s="1"/>
  <c r="AF98" i="10"/>
  <c r="AF103" i="10" s="1"/>
  <c r="AF37" i="10"/>
  <c r="AD37" i="10"/>
  <c r="AH98" i="10"/>
  <c r="AH103" i="10" s="1"/>
  <c r="E102" i="10"/>
  <c r="E104" i="10" s="1"/>
  <c r="AI30" i="21" l="1"/>
  <c r="AJ30" i="21" s="1"/>
  <c r="AL30" i="21" s="1"/>
  <c r="V31" i="21"/>
  <c r="W31" i="21" s="1"/>
  <c r="X31" i="21" s="1"/>
  <c r="AK29" i="21"/>
  <c r="AL29" i="21"/>
  <c r="H32" i="21"/>
  <c r="T32" i="21" s="1"/>
  <c r="G32" i="21"/>
  <c r="B32" i="21"/>
  <c r="C32" i="21" s="1"/>
  <c r="D32" i="21" s="1"/>
  <c r="J32" i="21"/>
  <c r="AD32" i="21" s="1"/>
  <c r="N32" i="21"/>
  <c r="U32" i="21" s="1"/>
  <c r="E32" i="21"/>
  <c r="O32" i="21"/>
  <c r="Z32" i="21" s="1"/>
  <c r="I32" i="21"/>
  <c r="Y32" i="21" s="1"/>
  <c r="P32" i="21"/>
  <c r="AE32" i="21" s="1"/>
  <c r="A33" i="21"/>
  <c r="AF31" i="21"/>
  <c r="AG31" i="21" s="1"/>
  <c r="AH31" i="21" s="1"/>
  <c r="AA31" i="21"/>
  <c r="AB31" i="21" s="1"/>
  <c r="AC31" i="21" s="1"/>
  <c r="Q100" i="10"/>
  <c r="Q104" i="10" s="1"/>
  <c r="AH13" i="10"/>
  <c r="AH100" i="10" s="1"/>
  <c r="P100" i="10"/>
  <c r="P104" i="10" s="1"/>
  <c r="AG13" i="10"/>
  <c r="AG100" i="10" s="1"/>
  <c r="AH82" i="10"/>
  <c r="J102" i="10"/>
  <c r="J104" i="10" s="1"/>
  <c r="AE98" i="10"/>
  <c r="AE103" i="10" s="1"/>
  <c r="AE82" i="10"/>
  <c r="AH28" i="10"/>
  <c r="AG102" i="10"/>
  <c r="AG104" i="10" s="1"/>
  <c r="K102" i="10"/>
  <c r="K104" i="10" s="1"/>
  <c r="R11" i="19"/>
  <c r="AH64" i="10"/>
  <c r="AH46" i="10"/>
  <c r="AD102" i="10"/>
  <c r="AD104" i="10" s="1"/>
  <c r="E11" i="19" s="1"/>
  <c r="AE64" i="10"/>
  <c r="AE46" i="10"/>
  <c r="AF102" i="10"/>
  <c r="AF104" i="10" s="1"/>
  <c r="P11" i="19" s="1"/>
  <c r="AE55" i="10"/>
  <c r="AH73" i="10"/>
  <c r="AE91" i="10"/>
  <c r="AH19" i="10"/>
  <c r="AH101" i="10" s="1"/>
  <c r="AE28" i="10"/>
  <c r="AH37" i="10"/>
  <c r="AE19" i="10"/>
  <c r="AE101" i="10" s="1"/>
  <c r="AE73" i="10"/>
  <c r="AE37" i="10"/>
  <c r="AH55" i="10"/>
  <c r="AH91" i="10"/>
  <c r="AK30" i="21" l="1"/>
  <c r="AI31" i="21"/>
  <c r="AJ31" i="21" s="1"/>
  <c r="V32" i="21"/>
  <c r="W32" i="21" s="1"/>
  <c r="X32" i="21" s="1"/>
  <c r="J33" i="21"/>
  <c r="AD33" i="21" s="1"/>
  <c r="N33" i="21"/>
  <c r="U33" i="21" s="1"/>
  <c r="B33" i="21"/>
  <c r="C33" i="21" s="1"/>
  <c r="D33" i="21" s="1"/>
  <c r="E33" i="21"/>
  <c r="I33" i="21"/>
  <c r="Y33" i="21" s="1"/>
  <c r="G33" i="21"/>
  <c r="H33" i="21"/>
  <c r="T33" i="21" s="1"/>
  <c r="P33" i="21"/>
  <c r="AE33" i="21" s="1"/>
  <c r="O33" i="21"/>
  <c r="Z33" i="21" s="1"/>
  <c r="A34" i="21"/>
  <c r="AA32" i="21"/>
  <c r="AB32" i="21" s="1"/>
  <c r="AC32" i="21" s="1"/>
  <c r="AF32" i="21"/>
  <c r="AG32" i="21" s="1"/>
  <c r="AH32" i="21" s="1"/>
  <c r="AE102" i="10"/>
  <c r="AE104" i="10" s="1"/>
  <c r="M11" i="19" s="1"/>
  <c r="AH102" i="10"/>
  <c r="AH104" i="10" s="1"/>
  <c r="AF33" i="21" l="1"/>
  <c r="AG33" i="21" s="1"/>
  <c r="AH33" i="21" s="1"/>
  <c r="AI32" i="21"/>
  <c r="AJ32" i="21" s="1"/>
  <c r="O34" i="21"/>
  <c r="Z34" i="21" s="1"/>
  <c r="J34" i="21"/>
  <c r="AD34" i="21" s="1"/>
  <c r="P34" i="21"/>
  <c r="AE34" i="21" s="1"/>
  <c r="E34" i="21"/>
  <c r="H34" i="21"/>
  <c r="T34" i="21" s="1"/>
  <c r="I34" i="21"/>
  <c r="Y34" i="21" s="1"/>
  <c r="B34" i="21"/>
  <c r="C34" i="21" s="1"/>
  <c r="D34" i="21" s="1"/>
  <c r="G34" i="21"/>
  <c r="N34" i="21"/>
  <c r="U34" i="21" s="1"/>
  <c r="A35" i="21"/>
  <c r="AA33" i="21"/>
  <c r="AB33" i="21" s="1"/>
  <c r="AC33" i="21" s="1"/>
  <c r="V33" i="21"/>
  <c r="W33" i="21" s="1"/>
  <c r="X33" i="21" s="1"/>
  <c r="AL31" i="21"/>
  <c r="AK31" i="21"/>
  <c r="S11" i="19"/>
  <c r="N198" i="7"/>
  <c r="N199" i="7"/>
  <c r="Q199" i="7" s="1"/>
  <c r="N200" i="7"/>
  <c r="N201" i="7"/>
  <c r="N202" i="7"/>
  <c r="N203" i="7"/>
  <c r="Q203" i="7" s="1"/>
  <c r="N204" i="7"/>
  <c r="N205" i="7"/>
  <c r="N206" i="7"/>
  <c r="N207" i="7"/>
  <c r="Q207" i="7" s="1"/>
  <c r="F198" i="7"/>
  <c r="G198" i="7"/>
  <c r="F199" i="7"/>
  <c r="G199" i="7"/>
  <c r="A199" i="7" s="1"/>
  <c r="F200" i="7"/>
  <c r="G200" i="7"/>
  <c r="A200" i="7" s="1"/>
  <c r="F201" i="7"/>
  <c r="G201" i="7"/>
  <c r="A201" i="7" s="1"/>
  <c r="F202" i="7"/>
  <c r="G202" i="7"/>
  <c r="A202" i="7" s="1"/>
  <c r="F203" i="7"/>
  <c r="G203" i="7"/>
  <c r="A203" i="7" s="1"/>
  <c r="F204" i="7"/>
  <c r="G204" i="7"/>
  <c r="A204" i="7" s="1"/>
  <c r="F205" i="7"/>
  <c r="G205" i="7"/>
  <c r="A205" i="7" s="1"/>
  <c r="F206" i="7"/>
  <c r="G206" i="7"/>
  <c r="A206" i="7" s="1"/>
  <c r="F207" i="7"/>
  <c r="G207" i="7"/>
  <c r="A207" i="7" s="1"/>
  <c r="AA34" i="21" l="1"/>
  <c r="AB34" i="21" s="1"/>
  <c r="AC34" i="21" s="1"/>
  <c r="AF34" i="21"/>
  <c r="AG34" i="21" s="1"/>
  <c r="AH34" i="21" s="1"/>
  <c r="O35" i="21"/>
  <c r="Z35" i="21" s="1"/>
  <c r="P35" i="21"/>
  <c r="AE35" i="21" s="1"/>
  <c r="B35" i="21"/>
  <c r="C35" i="21" s="1"/>
  <c r="D35" i="21" s="1"/>
  <c r="G35" i="21"/>
  <c r="H35" i="21"/>
  <c r="T35" i="21" s="1"/>
  <c r="J35" i="21"/>
  <c r="AD35" i="21" s="1"/>
  <c r="I35" i="21"/>
  <c r="Y35" i="21" s="1"/>
  <c r="N35" i="21"/>
  <c r="U35" i="21" s="1"/>
  <c r="E35" i="21"/>
  <c r="A36" i="21"/>
  <c r="V34" i="21"/>
  <c r="W34" i="21" s="1"/>
  <c r="X34" i="21" s="1"/>
  <c r="AI33" i="21"/>
  <c r="AJ33" i="21" s="1"/>
  <c r="AK32" i="21"/>
  <c r="AL32" i="21"/>
  <c r="R206" i="7"/>
  <c r="Q206" i="7"/>
  <c r="R204" i="7"/>
  <c r="Q204" i="7"/>
  <c r="S202" i="7"/>
  <c r="Q202" i="7"/>
  <c r="S200" i="7"/>
  <c r="Q200" i="7"/>
  <c r="S205" i="7"/>
  <c r="Q205" i="7"/>
  <c r="S201" i="7"/>
  <c r="Q201" i="7"/>
  <c r="S198" i="7"/>
  <c r="Q198" i="7"/>
  <c r="S204" i="7"/>
  <c r="S206" i="7"/>
  <c r="R202" i="7"/>
  <c r="R200" i="7"/>
  <c r="R198" i="7"/>
  <c r="R207" i="7"/>
  <c r="R205" i="7"/>
  <c r="R203" i="7"/>
  <c r="R201" i="7"/>
  <c r="R199" i="7"/>
  <c r="S207" i="7"/>
  <c r="S203" i="7"/>
  <c r="S199" i="7"/>
  <c r="AA35" i="21" l="1"/>
  <c r="AB35" i="21" s="1"/>
  <c r="AC35" i="21" s="1"/>
  <c r="AI34" i="21"/>
  <c r="AJ34" i="21" s="1"/>
  <c r="AF35" i="21"/>
  <c r="AG35" i="21" s="1"/>
  <c r="AH35" i="21" s="1"/>
  <c r="AK33" i="21"/>
  <c r="AL33" i="21"/>
  <c r="AL34" i="21"/>
  <c r="G36" i="21"/>
  <c r="I36" i="21"/>
  <c r="Y36" i="21" s="1"/>
  <c r="H36" i="21"/>
  <c r="T36" i="21" s="1"/>
  <c r="E36" i="21"/>
  <c r="B36" i="21"/>
  <c r="C36" i="21" s="1"/>
  <c r="D36" i="21" s="1"/>
  <c r="J36" i="21"/>
  <c r="AD36" i="21" s="1"/>
  <c r="O36" i="21"/>
  <c r="Z36" i="21" s="1"/>
  <c r="N36" i="21"/>
  <c r="U36" i="21" s="1"/>
  <c r="P36" i="21"/>
  <c r="AE36" i="21" s="1"/>
  <c r="A37" i="21"/>
  <c r="V35" i="21"/>
  <c r="W35" i="21" s="1"/>
  <c r="X35" i="21" s="1"/>
  <c r="BC97" i="10"/>
  <c r="BC96" i="10"/>
  <c r="BC95" i="10"/>
  <c r="BC94" i="10"/>
  <c r="BC93" i="10"/>
  <c r="BC92" i="10"/>
  <c r="BC90" i="10"/>
  <c r="BC89" i="10"/>
  <c r="BC88" i="10"/>
  <c r="BC87" i="10"/>
  <c r="BC86" i="10"/>
  <c r="BC85" i="10"/>
  <c r="BC84" i="10"/>
  <c r="BC83" i="10"/>
  <c r="BC81" i="10"/>
  <c r="BC80" i="10"/>
  <c r="BC79" i="10"/>
  <c r="BC78" i="10"/>
  <c r="BC77" i="10"/>
  <c r="BC76" i="10"/>
  <c r="BC75" i="10"/>
  <c r="BC74" i="10"/>
  <c r="BC72" i="10"/>
  <c r="BC71" i="10"/>
  <c r="BC70" i="10"/>
  <c r="BC69" i="10"/>
  <c r="BC67" i="10"/>
  <c r="BC66" i="10"/>
  <c r="BC65" i="10"/>
  <c r="BC63" i="10"/>
  <c r="BC62" i="10"/>
  <c r="BC61" i="10"/>
  <c r="BC60" i="10"/>
  <c r="BC59" i="10"/>
  <c r="BC58" i="10"/>
  <c r="BC57" i="10"/>
  <c r="BC56" i="10"/>
  <c r="BC54" i="10"/>
  <c r="BC53" i="10"/>
  <c r="BC52" i="10"/>
  <c r="BC51" i="10"/>
  <c r="BC50" i="10"/>
  <c r="BC49" i="10"/>
  <c r="BC48" i="10"/>
  <c r="BC47" i="10"/>
  <c r="BC45" i="10"/>
  <c r="BC44" i="10"/>
  <c r="BC43" i="10"/>
  <c r="BC42" i="10"/>
  <c r="BC41" i="10"/>
  <c r="BC40" i="10"/>
  <c r="BC39" i="10"/>
  <c r="BC38" i="10"/>
  <c r="BC36" i="10"/>
  <c r="BC35" i="10"/>
  <c r="BC34" i="10"/>
  <c r="BC33" i="10"/>
  <c r="BC32" i="10"/>
  <c r="BC31" i="10"/>
  <c r="BC30" i="10"/>
  <c r="BC29" i="10"/>
  <c r="BC27" i="10"/>
  <c r="BC26" i="10"/>
  <c r="BC25" i="10"/>
  <c r="BC24" i="10"/>
  <c r="BC23" i="10"/>
  <c r="BC22" i="10"/>
  <c r="BC21" i="10"/>
  <c r="BC20" i="10"/>
  <c r="BC18" i="10"/>
  <c r="BC17" i="10"/>
  <c r="BC16" i="10"/>
  <c r="BC15" i="10"/>
  <c r="BC14" i="10"/>
  <c r="BC13" i="10"/>
  <c r="BC68" i="10"/>
  <c r="Q188" i="7"/>
  <c r="N345" i="7"/>
  <c r="Q345" i="7" s="1"/>
  <c r="G345" i="7"/>
  <c r="A345" i="7" s="1"/>
  <c r="F345" i="7"/>
  <c r="N338" i="7"/>
  <c r="Q338" i="7" s="1"/>
  <c r="G338" i="7"/>
  <c r="A338" i="7" s="1"/>
  <c r="F338" i="7"/>
  <c r="N331" i="7"/>
  <c r="Q331" i="7" s="1"/>
  <c r="G331" i="7"/>
  <c r="A331" i="7" s="1"/>
  <c r="F331" i="7"/>
  <c r="M341" i="7"/>
  <c r="L341" i="7"/>
  <c r="K341" i="7"/>
  <c r="P38" i="19" s="1"/>
  <c r="J341" i="7"/>
  <c r="M38" i="19" s="1"/>
  <c r="I341" i="7"/>
  <c r="O38" i="19" s="1"/>
  <c r="H341" i="7"/>
  <c r="E341" i="7"/>
  <c r="D341" i="7"/>
  <c r="C341" i="7"/>
  <c r="D335" i="7"/>
  <c r="E335" i="7"/>
  <c r="H335" i="7"/>
  <c r="L34" i="19" s="1"/>
  <c r="I335" i="7"/>
  <c r="O34" i="19" s="1"/>
  <c r="J335" i="7"/>
  <c r="M34" i="19" s="1"/>
  <c r="K335" i="7"/>
  <c r="P34" i="19" s="1"/>
  <c r="L335" i="7"/>
  <c r="M335" i="7"/>
  <c r="C335" i="7"/>
  <c r="D297" i="7"/>
  <c r="E297" i="7"/>
  <c r="H297" i="7"/>
  <c r="L30" i="19" s="1"/>
  <c r="I297" i="7"/>
  <c r="J297" i="7"/>
  <c r="K297" i="7"/>
  <c r="L297" i="7"/>
  <c r="M297" i="7"/>
  <c r="C297" i="7"/>
  <c r="D194" i="7"/>
  <c r="E194" i="7"/>
  <c r="H194" i="7"/>
  <c r="I194" i="7"/>
  <c r="J194" i="7"/>
  <c r="M20" i="19" s="1"/>
  <c r="M21" i="19" s="1"/>
  <c r="K194" i="7"/>
  <c r="P20" i="19" s="1"/>
  <c r="P21" i="19" s="1"/>
  <c r="L194" i="7"/>
  <c r="M194" i="7"/>
  <c r="C194" i="7"/>
  <c r="N348" i="7"/>
  <c r="Q348" i="7" s="1"/>
  <c r="G348" i="7"/>
  <c r="F348" i="7"/>
  <c r="N347" i="7"/>
  <c r="Q347" i="7" s="1"/>
  <c r="G347" i="7"/>
  <c r="A347" i="7" s="1"/>
  <c r="F347" i="7"/>
  <c r="N346" i="7"/>
  <c r="Q346" i="7" s="1"/>
  <c r="G346" i="7"/>
  <c r="A346" i="7" s="1"/>
  <c r="F346" i="7"/>
  <c r="N344" i="7"/>
  <c r="Q344" i="7" s="1"/>
  <c r="G344" i="7"/>
  <c r="A344" i="7" s="1"/>
  <c r="F344" i="7"/>
  <c r="N343" i="7"/>
  <c r="Q343" i="7" s="1"/>
  <c r="G343" i="7"/>
  <c r="A343" i="7" s="1"/>
  <c r="F343" i="7"/>
  <c r="N342" i="7"/>
  <c r="Q342" i="7" s="1"/>
  <c r="G342" i="7"/>
  <c r="A342" i="7" s="1"/>
  <c r="F342" i="7"/>
  <c r="N340" i="7"/>
  <c r="Q340" i="7" s="1"/>
  <c r="G340" i="7"/>
  <c r="A340" i="7" s="1"/>
  <c r="F340" i="7"/>
  <c r="N339" i="7"/>
  <c r="Q339" i="7" s="1"/>
  <c r="G339" i="7"/>
  <c r="A339" i="7" s="1"/>
  <c r="F339" i="7"/>
  <c r="N337" i="7"/>
  <c r="Q337" i="7" s="1"/>
  <c r="G337" i="7"/>
  <c r="A337" i="7" s="1"/>
  <c r="F337" i="7"/>
  <c r="N336" i="7"/>
  <c r="Q336" i="7" s="1"/>
  <c r="G336" i="7"/>
  <c r="F336" i="7"/>
  <c r="N334" i="7"/>
  <c r="Q334" i="7" s="1"/>
  <c r="G334" i="7"/>
  <c r="A334" i="7" s="1"/>
  <c r="F334" i="7"/>
  <c r="N333" i="7"/>
  <c r="Q333" i="7" s="1"/>
  <c r="G333" i="7"/>
  <c r="A333" i="7" s="1"/>
  <c r="F333" i="7"/>
  <c r="N332" i="7"/>
  <c r="Q332" i="7" s="1"/>
  <c r="G332" i="7"/>
  <c r="A332" i="7" s="1"/>
  <c r="F332" i="7"/>
  <c r="N298" i="7"/>
  <c r="Q298" i="7" s="1"/>
  <c r="G298" i="7"/>
  <c r="A298" i="7" s="1"/>
  <c r="F298" i="7"/>
  <c r="N197" i="7"/>
  <c r="Q197" i="7" s="1"/>
  <c r="G197" i="7"/>
  <c r="F197" i="7"/>
  <c r="F196" i="7" s="1"/>
  <c r="AK34" i="21" l="1"/>
  <c r="AF36" i="21"/>
  <c r="AG36" i="21" s="1"/>
  <c r="AH36" i="21" s="1"/>
  <c r="AI35" i="21"/>
  <c r="AJ35" i="21" s="1"/>
  <c r="AL35" i="21" s="1"/>
  <c r="V36" i="21"/>
  <c r="W36" i="21" s="1"/>
  <c r="X36" i="21" s="1"/>
  <c r="P37" i="21"/>
  <c r="AE37" i="21" s="1"/>
  <c r="N37" i="21"/>
  <c r="U37" i="21" s="1"/>
  <c r="B37" i="21"/>
  <c r="C37" i="21" s="1"/>
  <c r="D37" i="21" s="1"/>
  <c r="I37" i="21"/>
  <c r="Y37" i="21" s="1"/>
  <c r="E37" i="21"/>
  <c r="O37" i="21"/>
  <c r="Z37" i="21" s="1"/>
  <c r="H37" i="21"/>
  <c r="T37" i="21" s="1"/>
  <c r="J37" i="21"/>
  <c r="AD37" i="21" s="1"/>
  <c r="G37" i="21"/>
  <c r="A38" i="21"/>
  <c r="AA36" i="21"/>
  <c r="AB36" i="21" s="1"/>
  <c r="AC36" i="21" s="1"/>
  <c r="E26" i="19"/>
  <c r="S26" i="19" s="1"/>
  <c r="S24" i="19"/>
  <c r="P30" i="19"/>
  <c r="P48" i="19"/>
  <c r="O30" i="19"/>
  <c r="O48" i="19"/>
  <c r="O50" i="19" s="1"/>
  <c r="R13" i="19"/>
  <c r="M30" i="19"/>
  <c r="M48" i="19"/>
  <c r="D34" i="19"/>
  <c r="R34" i="19" s="1"/>
  <c r="L38" i="19"/>
  <c r="L48" i="19"/>
  <c r="L50" i="19" s="1"/>
  <c r="D38" i="19"/>
  <c r="E42" i="19"/>
  <c r="S42" i="19" s="1"/>
  <c r="A348" i="7"/>
  <c r="E46" i="19"/>
  <c r="S46" i="19" s="1"/>
  <c r="D30" i="19"/>
  <c r="R30" i="19" s="1"/>
  <c r="A197" i="7"/>
  <c r="G196" i="7"/>
  <c r="Q196" i="7"/>
  <c r="N196" i="7"/>
  <c r="BC98" i="10"/>
  <c r="E349" i="7"/>
  <c r="BC37" i="10"/>
  <c r="BC55" i="10"/>
  <c r="BC64" i="10"/>
  <c r="BC19" i="10"/>
  <c r="BC82" i="10"/>
  <c r="BC28" i="10"/>
  <c r="BC91" i="10"/>
  <c r="BC46" i="10"/>
  <c r="BC73" i="10"/>
  <c r="J349" i="7"/>
  <c r="J350" i="7" s="1"/>
  <c r="G297" i="7"/>
  <c r="G335" i="7"/>
  <c r="G341" i="7"/>
  <c r="D349" i="7"/>
  <c r="D350" i="7" s="1"/>
  <c r="S332" i="7"/>
  <c r="F341" i="7"/>
  <c r="S298" i="7"/>
  <c r="C349" i="7"/>
  <c r="C350" i="7" s="1"/>
  <c r="S197" i="7"/>
  <c r="S196" i="7" s="1"/>
  <c r="R197" i="7"/>
  <c r="R196" i="7" s="1"/>
  <c r="K349" i="7"/>
  <c r="K350" i="7" s="1"/>
  <c r="S348" i="7"/>
  <c r="R348" i="7"/>
  <c r="S347" i="7"/>
  <c r="R347" i="7"/>
  <c r="S342" i="7"/>
  <c r="S344" i="7"/>
  <c r="S346" i="7"/>
  <c r="R342" i="7"/>
  <c r="R344" i="7"/>
  <c r="R346" i="7"/>
  <c r="S343" i="7"/>
  <c r="S345" i="7"/>
  <c r="R343" i="7"/>
  <c r="R345" i="7"/>
  <c r="H349" i="7"/>
  <c r="H350" i="7" s="1"/>
  <c r="S337" i="7"/>
  <c r="S339" i="7"/>
  <c r="I349" i="7"/>
  <c r="I350" i="7" s="1"/>
  <c r="R337" i="7"/>
  <c r="R339" i="7"/>
  <c r="S336" i="7"/>
  <c r="S338" i="7"/>
  <c r="S340" i="7"/>
  <c r="R336" i="7"/>
  <c r="R338" i="7"/>
  <c r="R340" i="7"/>
  <c r="R298" i="7"/>
  <c r="R332" i="7"/>
  <c r="R334" i="7"/>
  <c r="S331" i="7"/>
  <c r="S333" i="7"/>
  <c r="R331" i="7"/>
  <c r="R333" i="7"/>
  <c r="S334" i="7"/>
  <c r="Q341" i="7"/>
  <c r="Q297" i="7"/>
  <c r="Q335" i="7"/>
  <c r="N335" i="7"/>
  <c r="N341" i="7"/>
  <c r="N297" i="7"/>
  <c r="F335" i="7"/>
  <c r="F297" i="7"/>
  <c r="E350" i="7"/>
  <c r="AI36" i="21" l="1"/>
  <c r="AJ36" i="21" s="1"/>
  <c r="AL36" i="21" s="1"/>
  <c r="AF37" i="21"/>
  <c r="AG37" i="21" s="1"/>
  <c r="AH37" i="21" s="1"/>
  <c r="AK35" i="21"/>
  <c r="AA37" i="21"/>
  <c r="AB37" i="21" s="1"/>
  <c r="AC37" i="21" s="1"/>
  <c r="V37" i="21"/>
  <c r="W37" i="21" s="1"/>
  <c r="X37" i="21" s="1"/>
  <c r="H38" i="21"/>
  <c r="T38" i="21" s="1"/>
  <c r="N38" i="21"/>
  <c r="U38" i="21" s="1"/>
  <c r="B38" i="21"/>
  <c r="C38" i="21" s="1"/>
  <c r="D38" i="21" s="1"/>
  <c r="E38" i="21"/>
  <c r="O38" i="21"/>
  <c r="Z38" i="21" s="1"/>
  <c r="I38" i="21"/>
  <c r="Y38" i="21" s="1"/>
  <c r="P38" i="21"/>
  <c r="AE38" i="21" s="1"/>
  <c r="J38" i="21"/>
  <c r="AD38" i="21" s="1"/>
  <c r="G38" i="21"/>
  <c r="A39" i="21"/>
  <c r="E30" i="19"/>
  <c r="S30" i="19" s="1"/>
  <c r="P50" i="19"/>
  <c r="P52" i="19"/>
  <c r="P55" i="19" s="1"/>
  <c r="M50" i="19"/>
  <c r="M52" i="19"/>
  <c r="M55" i="19" s="1"/>
  <c r="E34" i="19"/>
  <c r="S34" i="19" s="1"/>
  <c r="R48" i="19"/>
  <c r="R50" i="19" s="1"/>
  <c r="R38" i="19"/>
  <c r="E38" i="19"/>
  <c r="S38" i="19" s="1"/>
  <c r="E48" i="19"/>
  <c r="G349" i="7"/>
  <c r="S335" i="7"/>
  <c r="Q349" i="7"/>
  <c r="R341" i="7"/>
  <c r="S341" i="7"/>
  <c r="R335" i="7"/>
  <c r="S297" i="7"/>
  <c r="R297" i="7"/>
  <c r="F349" i="7"/>
  <c r="AI37" i="21" l="1"/>
  <c r="AJ37" i="21" s="1"/>
  <c r="AL37" i="21" s="1"/>
  <c r="AK36" i="21"/>
  <c r="AF38" i="21"/>
  <c r="AG38" i="21" s="1"/>
  <c r="AH38" i="21" s="1"/>
  <c r="V38" i="21"/>
  <c r="W38" i="21" s="1"/>
  <c r="X38" i="21" s="1"/>
  <c r="AK37" i="21"/>
  <c r="J39" i="21"/>
  <c r="AD39" i="21" s="1"/>
  <c r="H39" i="21"/>
  <c r="T39" i="21" s="1"/>
  <c r="E39" i="21"/>
  <c r="O39" i="21"/>
  <c r="Z39" i="21" s="1"/>
  <c r="B39" i="21"/>
  <c r="C39" i="21" s="1"/>
  <c r="D39" i="21" s="1"/>
  <c r="G39" i="21"/>
  <c r="P39" i="21"/>
  <c r="AE39" i="21" s="1"/>
  <c r="N39" i="21"/>
  <c r="U39" i="21" s="1"/>
  <c r="I39" i="21"/>
  <c r="Y39" i="21" s="1"/>
  <c r="A40" i="21"/>
  <c r="AA38" i="21"/>
  <c r="AB38" i="21" s="1"/>
  <c r="AC38" i="21" s="1"/>
  <c r="S48" i="19"/>
  <c r="S50" i="19" s="1"/>
  <c r="E50" i="19"/>
  <c r="E42" i="8"/>
  <c r="F42" i="8"/>
  <c r="G42" i="8"/>
  <c r="H42" i="8"/>
  <c r="I42" i="8"/>
  <c r="J42" i="8"/>
  <c r="K42" i="8"/>
  <c r="L42" i="8"/>
  <c r="M42" i="8"/>
  <c r="N42" i="8"/>
  <c r="O42" i="8"/>
  <c r="P42" i="8"/>
  <c r="Q42" i="8"/>
  <c r="R42" i="8"/>
  <c r="S42" i="8"/>
  <c r="T42" i="8"/>
  <c r="U42" i="8"/>
  <c r="V42" i="8"/>
  <c r="W42" i="8"/>
  <c r="N193" i="7"/>
  <c r="Q193" i="7" s="1"/>
  <c r="G193" i="7"/>
  <c r="A193" i="7" s="1"/>
  <c r="F193" i="7"/>
  <c r="N192" i="7"/>
  <c r="G192" i="7"/>
  <c r="A192" i="7" s="1"/>
  <c r="F192" i="7"/>
  <c r="N191" i="7"/>
  <c r="G191" i="7"/>
  <c r="A191" i="7" s="1"/>
  <c r="F191" i="7"/>
  <c r="G190" i="7"/>
  <c r="A190" i="7" s="1"/>
  <c r="F190" i="7"/>
  <c r="Q189" i="7"/>
  <c r="G189" i="7"/>
  <c r="F189" i="7"/>
  <c r="S188" i="7"/>
  <c r="R188" i="7"/>
  <c r="G188" i="7"/>
  <c r="A188" i="7" s="1"/>
  <c r="F188" i="7"/>
  <c r="N187" i="7"/>
  <c r="G187" i="7"/>
  <c r="A187" i="7" s="1"/>
  <c r="F187" i="7"/>
  <c r="N186" i="7"/>
  <c r="Q186" i="7" s="1"/>
  <c r="G186" i="7"/>
  <c r="F186" i="7"/>
  <c r="N185" i="7"/>
  <c r="Q185" i="7" s="1"/>
  <c r="G185" i="7"/>
  <c r="A185" i="7" s="1"/>
  <c r="F185" i="7"/>
  <c r="N184" i="7"/>
  <c r="G184" i="7"/>
  <c r="A184" i="7" s="1"/>
  <c r="F184" i="7"/>
  <c r="N183" i="7"/>
  <c r="G183" i="7"/>
  <c r="A183" i="7" s="1"/>
  <c r="F183" i="7"/>
  <c r="N182" i="7"/>
  <c r="Q182" i="7" s="1"/>
  <c r="G182" i="7"/>
  <c r="A182" i="7" s="1"/>
  <c r="F182" i="7"/>
  <c r="N181" i="7"/>
  <c r="Q181" i="7" s="1"/>
  <c r="G181" i="7"/>
  <c r="A181" i="7" s="1"/>
  <c r="F181" i="7"/>
  <c r="N180" i="7"/>
  <c r="G180" i="7"/>
  <c r="A180" i="7" s="1"/>
  <c r="F180" i="7"/>
  <c r="N179" i="7"/>
  <c r="G179" i="7"/>
  <c r="A179" i="7" s="1"/>
  <c r="F179" i="7"/>
  <c r="N178" i="7"/>
  <c r="G178" i="7"/>
  <c r="A178" i="7" s="1"/>
  <c r="F178" i="7"/>
  <c r="N177" i="7"/>
  <c r="Q177" i="7" s="1"/>
  <c r="G177" i="7"/>
  <c r="A177" i="7" s="1"/>
  <c r="F177" i="7"/>
  <c r="N176" i="7"/>
  <c r="G176" i="7"/>
  <c r="A176" i="7" s="1"/>
  <c r="F176" i="7"/>
  <c r="N175" i="7"/>
  <c r="G175" i="7"/>
  <c r="A175" i="7" s="1"/>
  <c r="F175" i="7"/>
  <c r="N174" i="7"/>
  <c r="Q174" i="7" s="1"/>
  <c r="G174" i="7"/>
  <c r="A174" i="7" s="1"/>
  <c r="F174" i="7"/>
  <c r="N173" i="7"/>
  <c r="Q173" i="7" s="1"/>
  <c r="G173" i="7"/>
  <c r="A173" i="7" s="1"/>
  <c r="F173" i="7"/>
  <c r="N172" i="7"/>
  <c r="G172" i="7"/>
  <c r="A172" i="7" s="1"/>
  <c r="F172" i="7"/>
  <c r="N171" i="7"/>
  <c r="G171" i="7"/>
  <c r="A171" i="7" s="1"/>
  <c r="F171" i="7"/>
  <c r="N170" i="7"/>
  <c r="Q170" i="7" s="1"/>
  <c r="G170" i="7"/>
  <c r="A170" i="7" s="1"/>
  <c r="F170" i="7"/>
  <c r="N169" i="7"/>
  <c r="Q169" i="7" s="1"/>
  <c r="G169" i="7"/>
  <c r="A169" i="7" s="1"/>
  <c r="F169" i="7"/>
  <c r="N168" i="7"/>
  <c r="G168" i="7"/>
  <c r="A168" i="7" s="1"/>
  <c r="F168" i="7"/>
  <c r="N167" i="7"/>
  <c r="G167" i="7"/>
  <c r="A167" i="7" s="1"/>
  <c r="F167" i="7"/>
  <c r="N166" i="7"/>
  <c r="Q166" i="7" s="1"/>
  <c r="G166" i="7"/>
  <c r="A166" i="7" s="1"/>
  <c r="F166" i="7"/>
  <c r="N165" i="7"/>
  <c r="Q165" i="7" s="1"/>
  <c r="G165" i="7"/>
  <c r="A165" i="7" s="1"/>
  <c r="F165" i="7"/>
  <c r="N164" i="7"/>
  <c r="G164" i="7"/>
  <c r="A164" i="7" s="1"/>
  <c r="F164" i="7"/>
  <c r="N163" i="7"/>
  <c r="G163" i="7"/>
  <c r="A163" i="7" s="1"/>
  <c r="F163" i="7"/>
  <c r="N162" i="7"/>
  <c r="Q162" i="7" s="1"/>
  <c r="G162" i="7"/>
  <c r="A162" i="7" s="1"/>
  <c r="F162" i="7"/>
  <c r="N161" i="7"/>
  <c r="Q161" i="7" s="1"/>
  <c r="G161" i="7"/>
  <c r="A161" i="7" s="1"/>
  <c r="F161" i="7"/>
  <c r="N160" i="7"/>
  <c r="G160" i="7"/>
  <c r="A160" i="7" s="1"/>
  <c r="F160" i="7"/>
  <c r="N159" i="7"/>
  <c r="G159" i="7"/>
  <c r="A159" i="7" s="1"/>
  <c r="F159" i="7"/>
  <c r="N158" i="7"/>
  <c r="Q158" i="7" s="1"/>
  <c r="G158" i="7"/>
  <c r="A158" i="7" s="1"/>
  <c r="F158" i="7"/>
  <c r="N157" i="7"/>
  <c r="Q157" i="7" s="1"/>
  <c r="G157" i="7"/>
  <c r="A157" i="7" s="1"/>
  <c r="F157" i="7"/>
  <c r="N156" i="7"/>
  <c r="G156" i="7"/>
  <c r="A156" i="7" s="1"/>
  <c r="F156" i="7"/>
  <c r="N155" i="7"/>
  <c r="G155" i="7"/>
  <c r="A155" i="7" s="1"/>
  <c r="F155" i="7"/>
  <c r="N154" i="7"/>
  <c r="G154" i="7"/>
  <c r="A154" i="7" s="1"/>
  <c r="F154" i="7"/>
  <c r="N153" i="7"/>
  <c r="Q153" i="7" s="1"/>
  <c r="G153" i="7"/>
  <c r="A153" i="7" s="1"/>
  <c r="F153" i="7"/>
  <c r="N152" i="7"/>
  <c r="G152" i="7"/>
  <c r="A152" i="7" s="1"/>
  <c r="F152" i="7"/>
  <c r="N151" i="7"/>
  <c r="G151" i="7"/>
  <c r="A151" i="7" s="1"/>
  <c r="F151" i="7"/>
  <c r="N150" i="7"/>
  <c r="G150" i="7"/>
  <c r="A150" i="7" s="1"/>
  <c r="F150" i="7"/>
  <c r="N149" i="7"/>
  <c r="G149" i="7"/>
  <c r="A149" i="7" s="1"/>
  <c r="F149" i="7"/>
  <c r="N148" i="7"/>
  <c r="G148" i="7"/>
  <c r="A148" i="7" s="1"/>
  <c r="F148" i="7"/>
  <c r="N147" i="7"/>
  <c r="G147" i="7"/>
  <c r="A147" i="7" s="1"/>
  <c r="F147" i="7"/>
  <c r="N146" i="7"/>
  <c r="G146" i="7"/>
  <c r="A146" i="7" s="1"/>
  <c r="F146" i="7"/>
  <c r="N145" i="7"/>
  <c r="G145" i="7"/>
  <c r="A145" i="7" s="1"/>
  <c r="F145" i="7"/>
  <c r="N144" i="7"/>
  <c r="G144" i="7"/>
  <c r="A144" i="7" s="1"/>
  <c r="F144" i="7"/>
  <c r="N143" i="7"/>
  <c r="G143" i="7"/>
  <c r="A143" i="7" s="1"/>
  <c r="F143" i="7"/>
  <c r="N142" i="7"/>
  <c r="G142" i="7"/>
  <c r="A142" i="7" s="1"/>
  <c r="F142" i="7"/>
  <c r="N141" i="7"/>
  <c r="G141" i="7"/>
  <c r="A141" i="7" s="1"/>
  <c r="F141" i="7"/>
  <c r="N140" i="7"/>
  <c r="G140" i="7"/>
  <c r="A140" i="7" s="1"/>
  <c r="F140" i="7"/>
  <c r="N139" i="7"/>
  <c r="G139" i="7"/>
  <c r="A139" i="7" s="1"/>
  <c r="F139" i="7"/>
  <c r="N138" i="7"/>
  <c r="G138" i="7"/>
  <c r="A138" i="7" s="1"/>
  <c r="F138" i="7"/>
  <c r="N137" i="7"/>
  <c r="G137" i="7"/>
  <c r="A137" i="7" s="1"/>
  <c r="F137" i="7"/>
  <c r="N136" i="7"/>
  <c r="G136" i="7"/>
  <c r="A136" i="7" s="1"/>
  <c r="F136" i="7"/>
  <c r="N135" i="7"/>
  <c r="G135" i="7"/>
  <c r="A135" i="7" s="1"/>
  <c r="F135" i="7"/>
  <c r="N134" i="7"/>
  <c r="G134" i="7"/>
  <c r="A134" i="7" s="1"/>
  <c r="F134" i="7"/>
  <c r="N133" i="7"/>
  <c r="G133" i="7"/>
  <c r="A133" i="7" s="1"/>
  <c r="F133" i="7"/>
  <c r="N132" i="7"/>
  <c r="G132" i="7"/>
  <c r="A132" i="7" s="1"/>
  <c r="F132" i="7"/>
  <c r="N131" i="7"/>
  <c r="G131" i="7"/>
  <c r="A131" i="7" s="1"/>
  <c r="F131" i="7"/>
  <c r="N130" i="7"/>
  <c r="G130" i="7"/>
  <c r="A130" i="7" s="1"/>
  <c r="F130" i="7"/>
  <c r="N129" i="7"/>
  <c r="G129" i="7"/>
  <c r="A129" i="7" s="1"/>
  <c r="F129" i="7"/>
  <c r="N128" i="7"/>
  <c r="Q128" i="7" s="1"/>
  <c r="G128" i="7"/>
  <c r="A128" i="7" s="1"/>
  <c r="F128" i="7"/>
  <c r="N127" i="7"/>
  <c r="G127" i="7"/>
  <c r="A127" i="7" s="1"/>
  <c r="F127" i="7"/>
  <c r="N126" i="7"/>
  <c r="Q126" i="7" s="1"/>
  <c r="G126" i="7"/>
  <c r="A126" i="7" s="1"/>
  <c r="F126" i="7"/>
  <c r="N125" i="7"/>
  <c r="G125" i="7"/>
  <c r="A125" i="7" s="1"/>
  <c r="F125" i="7"/>
  <c r="N124" i="7"/>
  <c r="Q124" i="7" s="1"/>
  <c r="G124" i="7"/>
  <c r="A124" i="7" s="1"/>
  <c r="F124" i="7"/>
  <c r="N123" i="7"/>
  <c r="Q123" i="7" s="1"/>
  <c r="G123" i="7"/>
  <c r="A123" i="7" s="1"/>
  <c r="F123" i="7"/>
  <c r="N122" i="7"/>
  <c r="Q122" i="7" s="1"/>
  <c r="G122" i="7"/>
  <c r="A122" i="7" s="1"/>
  <c r="F122" i="7"/>
  <c r="N121" i="7"/>
  <c r="G121" i="7"/>
  <c r="A121" i="7" s="1"/>
  <c r="F121" i="7"/>
  <c r="N120" i="7"/>
  <c r="Q120" i="7" s="1"/>
  <c r="G120" i="7"/>
  <c r="A120" i="7" s="1"/>
  <c r="F120" i="7"/>
  <c r="N119" i="7"/>
  <c r="G119" i="7"/>
  <c r="A119" i="7" s="1"/>
  <c r="F119" i="7"/>
  <c r="N118" i="7"/>
  <c r="Q118" i="7" s="1"/>
  <c r="G118" i="7"/>
  <c r="A118" i="7" s="1"/>
  <c r="F118" i="7"/>
  <c r="N117" i="7"/>
  <c r="G117" i="7"/>
  <c r="A117" i="7" s="1"/>
  <c r="F117" i="7"/>
  <c r="N116" i="7"/>
  <c r="Q116" i="7" s="1"/>
  <c r="G116" i="7"/>
  <c r="A116" i="7" s="1"/>
  <c r="F116" i="7"/>
  <c r="N115" i="7"/>
  <c r="G115" i="7"/>
  <c r="A115" i="7" s="1"/>
  <c r="F115" i="7"/>
  <c r="N114" i="7"/>
  <c r="Q114" i="7" s="1"/>
  <c r="G114" i="7"/>
  <c r="A114" i="7" s="1"/>
  <c r="F114" i="7"/>
  <c r="N113" i="7"/>
  <c r="G113" i="7"/>
  <c r="A113" i="7" s="1"/>
  <c r="F113" i="7"/>
  <c r="N112" i="7"/>
  <c r="Q112" i="7" s="1"/>
  <c r="G112" i="7"/>
  <c r="A112" i="7" s="1"/>
  <c r="F112" i="7"/>
  <c r="N111" i="7"/>
  <c r="G111" i="7"/>
  <c r="A111" i="7" s="1"/>
  <c r="F111" i="7"/>
  <c r="N110" i="7"/>
  <c r="Q110" i="7" s="1"/>
  <c r="G110" i="7"/>
  <c r="A110" i="7" s="1"/>
  <c r="F110" i="7"/>
  <c r="N109" i="7"/>
  <c r="G109" i="7"/>
  <c r="A109" i="7" s="1"/>
  <c r="F109" i="7"/>
  <c r="N108" i="7"/>
  <c r="Q108" i="7" s="1"/>
  <c r="G108" i="7"/>
  <c r="A108" i="7" s="1"/>
  <c r="F108" i="7"/>
  <c r="N107" i="7"/>
  <c r="G107" i="7"/>
  <c r="A107" i="7" s="1"/>
  <c r="F107" i="7"/>
  <c r="N106" i="7"/>
  <c r="G106" i="7"/>
  <c r="A106" i="7" s="1"/>
  <c r="F106" i="7"/>
  <c r="N105" i="7"/>
  <c r="G105" i="7"/>
  <c r="A105" i="7" s="1"/>
  <c r="F105" i="7"/>
  <c r="N104" i="7"/>
  <c r="Q104" i="7" s="1"/>
  <c r="G104" i="7"/>
  <c r="A104" i="7" s="1"/>
  <c r="F104" i="7"/>
  <c r="N103" i="7"/>
  <c r="G103" i="7"/>
  <c r="A103" i="7" s="1"/>
  <c r="F103" i="7"/>
  <c r="N102" i="7"/>
  <c r="Q102" i="7" s="1"/>
  <c r="G102" i="7"/>
  <c r="A102" i="7" s="1"/>
  <c r="F102" i="7"/>
  <c r="N101" i="7"/>
  <c r="G101" i="7"/>
  <c r="A101" i="7" s="1"/>
  <c r="F101" i="7"/>
  <c r="N100" i="7"/>
  <c r="Q100" i="7" s="1"/>
  <c r="G100" i="7"/>
  <c r="A100" i="7" s="1"/>
  <c r="F100" i="7"/>
  <c r="N99" i="7"/>
  <c r="G99" i="7"/>
  <c r="A99" i="7" s="1"/>
  <c r="F99" i="7"/>
  <c r="N98" i="7"/>
  <c r="Q98" i="7" s="1"/>
  <c r="G98" i="7"/>
  <c r="A98" i="7" s="1"/>
  <c r="F98" i="7"/>
  <c r="N97" i="7"/>
  <c r="G97" i="7"/>
  <c r="A97" i="7" s="1"/>
  <c r="F97" i="7"/>
  <c r="N96" i="7"/>
  <c r="Q96" i="7" s="1"/>
  <c r="G96" i="7"/>
  <c r="A96" i="7" s="1"/>
  <c r="F96" i="7"/>
  <c r="N95" i="7"/>
  <c r="G95" i="7"/>
  <c r="A95" i="7" s="1"/>
  <c r="F95" i="7"/>
  <c r="N94" i="7"/>
  <c r="Q94" i="7" s="1"/>
  <c r="G94" i="7"/>
  <c r="A94" i="7" s="1"/>
  <c r="F94" i="7"/>
  <c r="N93" i="7"/>
  <c r="G93" i="7"/>
  <c r="A93" i="7" s="1"/>
  <c r="F93" i="7"/>
  <c r="N92" i="7"/>
  <c r="Q92" i="7" s="1"/>
  <c r="G92" i="7"/>
  <c r="A92" i="7" s="1"/>
  <c r="F92" i="7"/>
  <c r="N91" i="7"/>
  <c r="G91" i="7"/>
  <c r="A91" i="7" s="1"/>
  <c r="F91" i="7"/>
  <c r="N90" i="7"/>
  <c r="Q90" i="7" s="1"/>
  <c r="G90" i="7"/>
  <c r="A90" i="7" s="1"/>
  <c r="F90" i="7"/>
  <c r="N89" i="7"/>
  <c r="G89" i="7"/>
  <c r="A89" i="7" s="1"/>
  <c r="F89" i="7"/>
  <c r="N88" i="7"/>
  <c r="Q88" i="7" s="1"/>
  <c r="G88" i="7"/>
  <c r="A88" i="7" s="1"/>
  <c r="F88" i="7"/>
  <c r="N87" i="7"/>
  <c r="G87" i="7"/>
  <c r="A87" i="7" s="1"/>
  <c r="F87" i="7"/>
  <c r="N86" i="7"/>
  <c r="Q86" i="7" s="1"/>
  <c r="G86" i="7"/>
  <c r="A86" i="7" s="1"/>
  <c r="F86" i="7"/>
  <c r="N85" i="7"/>
  <c r="G85" i="7"/>
  <c r="A85" i="7" s="1"/>
  <c r="F85" i="7"/>
  <c r="N84" i="7"/>
  <c r="Q84" i="7" s="1"/>
  <c r="G84" i="7"/>
  <c r="A84" i="7" s="1"/>
  <c r="F84" i="7"/>
  <c r="N83" i="7"/>
  <c r="G83" i="7"/>
  <c r="A83" i="7" s="1"/>
  <c r="F83" i="7"/>
  <c r="N82" i="7"/>
  <c r="Q82" i="7" s="1"/>
  <c r="G82" i="7"/>
  <c r="A82" i="7" s="1"/>
  <c r="F82" i="7"/>
  <c r="N81" i="7"/>
  <c r="G81" i="7"/>
  <c r="A81" i="7" s="1"/>
  <c r="F81" i="7"/>
  <c r="N80" i="7"/>
  <c r="Q80" i="7" s="1"/>
  <c r="G80" i="7"/>
  <c r="A80" i="7" s="1"/>
  <c r="F80" i="7"/>
  <c r="N79" i="7"/>
  <c r="G79" i="7"/>
  <c r="A79" i="7" s="1"/>
  <c r="F79" i="7"/>
  <c r="N78" i="7"/>
  <c r="Q78" i="7" s="1"/>
  <c r="G78" i="7"/>
  <c r="A78" i="7" s="1"/>
  <c r="F78" i="7"/>
  <c r="N77" i="7"/>
  <c r="Q77" i="7" s="1"/>
  <c r="G77" i="7"/>
  <c r="A77" i="7" s="1"/>
  <c r="F77" i="7"/>
  <c r="N76" i="7"/>
  <c r="G76" i="7"/>
  <c r="A76" i="7" s="1"/>
  <c r="F76" i="7"/>
  <c r="N75" i="7"/>
  <c r="Q75" i="7" s="1"/>
  <c r="G75" i="7"/>
  <c r="A75" i="7" s="1"/>
  <c r="F75" i="7"/>
  <c r="N74" i="7"/>
  <c r="G74" i="7"/>
  <c r="A74" i="7" s="1"/>
  <c r="F74" i="7"/>
  <c r="N73" i="7"/>
  <c r="Q73" i="7" s="1"/>
  <c r="G73" i="7"/>
  <c r="A73" i="7" s="1"/>
  <c r="F73" i="7"/>
  <c r="N72" i="7"/>
  <c r="Q72" i="7" s="1"/>
  <c r="G72" i="7"/>
  <c r="A72" i="7" s="1"/>
  <c r="F72" i="7"/>
  <c r="N71" i="7"/>
  <c r="G71" i="7"/>
  <c r="A71" i="7" s="1"/>
  <c r="F71" i="7"/>
  <c r="N70" i="7"/>
  <c r="G70" i="7"/>
  <c r="A70" i="7" s="1"/>
  <c r="F70" i="7"/>
  <c r="N69" i="7"/>
  <c r="Q69" i="7" s="1"/>
  <c r="G69" i="7"/>
  <c r="A69" i="7" s="1"/>
  <c r="F69" i="7"/>
  <c r="N68" i="7"/>
  <c r="Q68" i="7" s="1"/>
  <c r="G68" i="7"/>
  <c r="A68" i="7" s="1"/>
  <c r="F68" i="7"/>
  <c r="N67" i="7"/>
  <c r="Q67" i="7" s="1"/>
  <c r="G67" i="7"/>
  <c r="A67" i="7" s="1"/>
  <c r="F67" i="7"/>
  <c r="N66" i="7"/>
  <c r="G66" i="7"/>
  <c r="A66" i="7" s="1"/>
  <c r="F66" i="7"/>
  <c r="N65" i="7"/>
  <c r="Q65" i="7" s="1"/>
  <c r="G65" i="7"/>
  <c r="A65" i="7" s="1"/>
  <c r="F65" i="7"/>
  <c r="N64" i="7"/>
  <c r="G64" i="7"/>
  <c r="A64" i="7" s="1"/>
  <c r="F64" i="7"/>
  <c r="N63" i="7"/>
  <c r="Q63" i="7" s="1"/>
  <c r="G63" i="7"/>
  <c r="A63" i="7" s="1"/>
  <c r="F63" i="7"/>
  <c r="N62" i="7"/>
  <c r="G62" i="7"/>
  <c r="A62" i="7" s="1"/>
  <c r="F62" i="7"/>
  <c r="N61" i="7"/>
  <c r="Q61" i="7" s="1"/>
  <c r="G61" i="7"/>
  <c r="A61" i="7" s="1"/>
  <c r="F61" i="7"/>
  <c r="N60" i="7"/>
  <c r="G60" i="7"/>
  <c r="A60" i="7" s="1"/>
  <c r="F60" i="7"/>
  <c r="N59" i="7"/>
  <c r="Q59" i="7" s="1"/>
  <c r="G59" i="7"/>
  <c r="A59" i="7" s="1"/>
  <c r="F59" i="7"/>
  <c r="N58" i="7"/>
  <c r="G58" i="7"/>
  <c r="A58" i="7" s="1"/>
  <c r="F58" i="7"/>
  <c r="N57" i="7"/>
  <c r="Q57" i="7" s="1"/>
  <c r="G57" i="7"/>
  <c r="A57" i="7" s="1"/>
  <c r="F57" i="7"/>
  <c r="N56" i="7"/>
  <c r="G56" i="7"/>
  <c r="A56" i="7" s="1"/>
  <c r="F56" i="7"/>
  <c r="N55" i="7"/>
  <c r="Q55" i="7" s="1"/>
  <c r="G55" i="7"/>
  <c r="A55" i="7" s="1"/>
  <c r="F55" i="7"/>
  <c r="N54" i="7"/>
  <c r="G54" i="7"/>
  <c r="A54" i="7" s="1"/>
  <c r="F54" i="7"/>
  <c r="N53" i="7"/>
  <c r="Q53" i="7" s="1"/>
  <c r="G53" i="7"/>
  <c r="A53" i="7" s="1"/>
  <c r="F53" i="7"/>
  <c r="N52" i="7"/>
  <c r="G52" i="7"/>
  <c r="A52" i="7" s="1"/>
  <c r="F52" i="7"/>
  <c r="N51" i="7"/>
  <c r="Q51" i="7" s="1"/>
  <c r="G51" i="7"/>
  <c r="A51" i="7" s="1"/>
  <c r="F51" i="7"/>
  <c r="N50" i="7"/>
  <c r="G50" i="7"/>
  <c r="A50" i="7" s="1"/>
  <c r="F50" i="7"/>
  <c r="N49" i="7"/>
  <c r="Q49" i="7" s="1"/>
  <c r="G49" i="7"/>
  <c r="A49" i="7" s="1"/>
  <c r="F49" i="7"/>
  <c r="N48" i="7"/>
  <c r="G48" i="7"/>
  <c r="A48" i="7" s="1"/>
  <c r="F48" i="7"/>
  <c r="N47" i="7"/>
  <c r="Q47" i="7" s="1"/>
  <c r="G47" i="7"/>
  <c r="A47" i="7" s="1"/>
  <c r="F47" i="7"/>
  <c r="N46" i="7"/>
  <c r="G46" i="7"/>
  <c r="A46" i="7" s="1"/>
  <c r="F46" i="7"/>
  <c r="N45" i="7"/>
  <c r="Q45" i="7" s="1"/>
  <c r="G45" i="7"/>
  <c r="A45" i="7" s="1"/>
  <c r="F45" i="7"/>
  <c r="N44" i="7"/>
  <c r="G44" i="7"/>
  <c r="A44" i="7" s="1"/>
  <c r="F44" i="7"/>
  <c r="N43" i="7"/>
  <c r="G43" i="7"/>
  <c r="A43" i="7" s="1"/>
  <c r="F43" i="7"/>
  <c r="N42" i="7"/>
  <c r="G42" i="7"/>
  <c r="A42" i="7" s="1"/>
  <c r="F42" i="7"/>
  <c r="N41" i="7"/>
  <c r="Q41" i="7" s="1"/>
  <c r="G41" i="7"/>
  <c r="A41" i="7" s="1"/>
  <c r="F41" i="7"/>
  <c r="N40" i="7"/>
  <c r="G40" i="7"/>
  <c r="A40" i="7" s="1"/>
  <c r="F40" i="7"/>
  <c r="N39" i="7"/>
  <c r="Q39" i="7" s="1"/>
  <c r="G39" i="7"/>
  <c r="A39" i="7" s="1"/>
  <c r="F39" i="7"/>
  <c r="N38" i="7"/>
  <c r="G38" i="7"/>
  <c r="A38" i="7" s="1"/>
  <c r="F38" i="7"/>
  <c r="N37" i="7"/>
  <c r="Q37" i="7" s="1"/>
  <c r="G37" i="7"/>
  <c r="A37" i="7" s="1"/>
  <c r="F37" i="7"/>
  <c r="N36" i="7"/>
  <c r="G36" i="7"/>
  <c r="A36" i="7" s="1"/>
  <c r="F36" i="7"/>
  <c r="N35" i="7"/>
  <c r="Q35" i="7" s="1"/>
  <c r="G35" i="7"/>
  <c r="A35" i="7" s="1"/>
  <c r="F35" i="7"/>
  <c r="N34" i="7"/>
  <c r="G34" i="7"/>
  <c r="A34" i="7" s="1"/>
  <c r="F34" i="7"/>
  <c r="N33" i="7"/>
  <c r="Q33" i="7" s="1"/>
  <c r="G33" i="7"/>
  <c r="A33" i="7" s="1"/>
  <c r="F33" i="7"/>
  <c r="N32" i="7"/>
  <c r="G32" i="7"/>
  <c r="A32" i="7" s="1"/>
  <c r="F32" i="7"/>
  <c r="N31" i="7"/>
  <c r="G31" i="7"/>
  <c r="A31" i="7" s="1"/>
  <c r="F31" i="7"/>
  <c r="N30" i="7"/>
  <c r="G30" i="7"/>
  <c r="A30" i="7" s="1"/>
  <c r="F30" i="7"/>
  <c r="N29" i="7"/>
  <c r="Q29" i="7" s="1"/>
  <c r="G29" i="7"/>
  <c r="A29" i="7" s="1"/>
  <c r="F29" i="7"/>
  <c r="N28" i="7"/>
  <c r="G28" i="7"/>
  <c r="A28" i="7" s="1"/>
  <c r="F28" i="7"/>
  <c r="N27" i="7"/>
  <c r="Q27" i="7" s="1"/>
  <c r="G27" i="7"/>
  <c r="A27" i="7" s="1"/>
  <c r="F27" i="7"/>
  <c r="N26" i="7"/>
  <c r="G26" i="7"/>
  <c r="A26" i="7" s="1"/>
  <c r="F26" i="7"/>
  <c r="N25" i="7"/>
  <c r="Q25" i="7" s="1"/>
  <c r="G25" i="7"/>
  <c r="A25" i="7" s="1"/>
  <c r="F25" i="7"/>
  <c r="N24" i="7"/>
  <c r="G24" i="7"/>
  <c r="A24" i="7" s="1"/>
  <c r="F24" i="7"/>
  <c r="N23" i="7"/>
  <c r="Q23" i="7" s="1"/>
  <c r="G23" i="7"/>
  <c r="A23" i="7" s="1"/>
  <c r="F23" i="7"/>
  <c r="N22" i="7"/>
  <c r="G22" i="7"/>
  <c r="A22" i="7" s="1"/>
  <c r="F22" i="7"/>
  <c r="N21" i="7"/>
  <c r="G21" i="7"/>
  <c r="A21" i="7" s="1"/>
  <c r="F21" i="7"/>
  <c r="N20" i="7"/>
  <c r="G20" i="7"/>
  <c r="A20" i="7" s="1"/>
  <c r="F20" i="7"/>
  <c r="N19" i="7"/>
  <c r="Q19" i="7" s="1"/>
  <c r="G19" i="7"/>
  <c r="A19" i="7" s="1"/>
  <c r="F19" i="7"/>
  <c r="N18" i="7"/>
  <c r="G18" i="7"/>
  <c r="A18" i="7" s="1"/>
  <c r="F18" i="7"/>
  <c r="N17" i="7"/>
  <c r="Q17" i="7" s="1"/>
  <c r="G17" i="7"/>
  <c r="A17" i="7" s="1"/>
  <c r="F17" i="7"/>
  <c r="N16" i="7"/>
  <c r="G16" i="7"/>
  <c r="A16" i="7" s="1"/>
  <c r="F16" i="7"/>
  <c r="AN41" i="8"/>
  <c r="AN40" i="8"/>
  <c r="AN39" i="8"/>
  <c r="AN38" i="8"/>
  <c r="AN37" i="8"/>
  <c r="AN36" i="8"/>
  <c r="AN35" i="8"/>
  <c r="AN34" i="8"/>
  <c r="AN33" i="8"/>
  <c r="AN32" i="8"/>
  <c r="AN31" i="8"/>
  <c r="AN30" i="8"/>
  <c r="AN29" i="8"/>
  <c r="AN28" i="8"/>
  <c r="AN27" i="8"/>
  <c r="AN26" i="8"/>
  <c r="AN25" i="8"/>
  <c r="AN24" i="8"/>
  <c r="AN23" i="8"/>
  <c r="AN22" i="8"/>
  <c r="AN21" i="8"/>
  <c r="AN20" i="8"/>
  <c r="AN19" i="8"/>
  <c r="AN18" i="8"/>
  <c r="AN17" i="8"/>
  <c r="AN16" i="8"/>
  <c r="AN15" i="8"/>
  <c r="AL1" i="8"/>
  <c r="AK1" i="8"/>
  <c r="AJ1" i="8"/>
  <c r="AI1" i="8"/>
  <c r="AH1" i="8"/>
  <c r="AG1" i="8"/>
  <c r="AF1" i="8"/>
  <c r="AE1" i="8"/>
  <c r="AD1" i="8"/>
  <c r="AC1" i="8"/>
  <c r="AB1" i="8"/>
  <c r="AA1" i="8"/>
  <c r="AO1" i="8"/>
  <c r="AP41" i="8"/>
  <c r="AO41" i="8"/>
  <c r="AP40" i="8"/>
  <c r="AO40" i="8"/>
  <c r="AP39" i="8"/>
  <c r="AO39" i="8"/>
  <c r="AP38" i="8"/>
  <c r="AO38" i="8"/>
  <c r="AP37" i="8"/>
  <c r="AO37" i="8"/>
  <c r="AP36" i="8"/>
  <c r="AO36" i="8"/>
  <c r="AP35" i="8"/>
  <c r="AO35" i="8"/>
  <c r="AP34" i="8"/>
  <c r="AO34" i="8"/>
  <c r="AP33" i="8"/>
  <c r="AO33" i="8"/>
  <c r="AP32" i="8"/>
  <c r="AO32" i="8"/>
  <c r="AP31" i="8"/>
  <c r="AO31" i="8"/>
  <c r="AP30" i="8"/>
  <c r="AO30" i="8"/>
  <c r="AP29" i="8"/>
  <c r="AO29" i="8"/>
  <c r="AP28" i="8"/>
  <c r="AO28" i="8"/>
  <c r="AP27" i="8"/>
  <c r="AO27" i="8"/>
  <c r="AP26" i="8"/>
  <c r="AO26" i="8"/>
  <c r="AP25" i="8"/>
  <c r="AO25" i="8"/>
  <c r="AP24" i="8"/>
  <c r="AO24" i="8"/>
  <c r="AP23" i="8"/>
  <c r="AO23" i="8"/>
  <c r="AP22" i="8"/>
  <c r="AO22" i="8"/>
  <c r="AP21" i="8"/>
  <c r="AO21" i="8"/>
  <c r="AP20" i="8"/>
  <c r="AO20" i="8"/>
  <c r="AP19" i="8"/>
  <c r="AO19" i="8"/>
  <c r="AP18" i="8"/>
  <c r="AO18" i="8"/>
  <c r="AP17" i="8"/>
  <c r="AO17" i="8"/>
  <c r="AP16" i="8"/>
  <c r="AO16" i="8"/>
  <c r="AP15" i="8"/>
  <c r="AO15" i="8"/>
  <c r="AO13" i="8"/>
  <c r="AP13" i="8" s="1"/>
  <c r="B34" i="8"/>
  <c r="B35" i="8" s="1"/>
  <c r="B36" i="8" s="1"/>
  <c r="B37" i="8" s="1"/>
  <c r="B38" i="8" s="1"/>
  <c r="B39" i="8" s="1"/>
  <c r="B40" i="8" s="1"/>
  <c r="B41" i="8" s="1"/>
  <c r="B28" i="8"/>
  <c r="B29" i="8" s="1"/>
  <c r="B30" i="8" s="1"/>
  <c r="B31" i="8" s="1"/>
  <c r="B32" i="8" s="1"/>
  <c r="B22" i="8"/>
  <c r="B23" i="8" s="1"/>
  <c r="B24" i="8" s="1"/>
  <c r="B25" i="8" s="1"/>
  <c r="B26" i="8" s="1"/>
  <c r="B15" i="8"/>
  <c r="B16" i="8" s="1"/>
  <c r="B17" i="8" s="1"/>
  <c r="B18" i="8" s="1"/>
  <c r="B19" i="8" s="1"/>
  <c r="B20" i="8" s="1"/>
  <c r="AB3" i="17"/>
  <c r="AG3" i="17" s="1"/>
  <c r="W3" i="16"/>
  <c r="AB3" i="16" s="1"/>
  <c r="U1" i="7"/>
  <c r="V1" i="7"/>
  <c r="W1" i="7"/>
  <c r="X1" i="7"/>
  <c r="Y1" i="7"/>
  <c r="Z1" i="7"/>
  <c r="AA1" i="7"/>
  <c r="AB1" i="7"/>
  <c r="AC1" i="7"/>
  <c r="AD1" i="7"/>
  <c r="AE1" i="7"/>
  <c r="T1" i="7"/>
  <c r="O3" i="16" s="1"/>
  <c r="U3" i="15"/>
  <c r="W3" i="14"/>
  <c r="AL1" i="10"/>
  <c r="AM1" i="10"/>
  <c r="AN1" i="10"/>
  <c r="AO1" i="10"/>
  <c r="AP1" i="10"/>
  <c r="AQ1" i="10"/>
  <c r="AR1" i="10"/>
  <c r="AS1" i="10"/>
  <c r="AT1" i="10"/>
  <c r="AU1" i="10"/>
  <c r="AV1" i="10"/>
  <c r="AW1" i="10"/>
  <c r="AX1" i="10"/>
  <c r="AY1" i="10"/>
  <c r="BE1" i="10"/>
  <c r="A99" i="10"/>
  <c r="AI38" i="21" l="1"/>
  <c r="AJ38" i="21" s="1"/>
  <c r="AL38" i="21" s="1"/>
  <c r="AA39" i="21"/>
  <c r="AB39" i="21" s="1"/>
  <c r="AC39" i="21" s="1"/>
  <c r="AF39" i="21"/>
  <c r="AG39" i="21" s="1"/>
  <c r="AH39" i="21" s="1"/>
  <c r="J40" i="21"/>
  <c r="AD40" i="21" s="1"/>
  <c r="N40" i="21"/>
  <c r="U40" i="21" s="1"/>
  <c r="I40" i="21"/>
  <c r="Y40" i="21" s="1"/>
  <c r="E40" i="21"/>
  <c r="B40" i="21"/>
  <c r="C40" i="21" s="1"/>
  <c r="D40" i="21" s="1"/>
  <c r="O40" i="21"/>
  <c r="Z40" i="21" s="1"/>
  <c r="P40" i="21"/>
  <c r="AE40" i="21" s="1"/>
  <c r="H40" i="21"/>
  <c r="T40" i="21" s="1"/>
  <c r="G40" i="21"/>
  <c r="A41" i="21"/>
  <c r="V39" i="21"/>
  <c r="W39" i="21" s="1"/>
  <c r="X39" i="21" s="1"/>
  <c r="S21" i="7"/>
  <c r="Q21" i="7"/>
  <c r="R31" i="7"/>
  <c r="Q31" i="7"/>
  <c r="R43" i="7"/>
  <c r="Q43" i="7"/>
  <c r="R71" i="7"/>
  <c r="Q71" i="7"/>
  <c r="S79" i="7"/>
  <c r="Q79" i="7"/>
  <c r="S81" i="7"/>
  <c r="Q81" i="7"/>
  <c r="S83" i="7"/>
  <c r="Q83" i="7"/>
  <c r="S85" i="7"/>
  <c r="Q85" i="7"/>
  <c r="S87" i="7"/>
  <c r="Q87" i="7"/>
  <c r="S89" i="7"/>
  <c r="Q89" i="7"/>
  <c r="S91" i="7"/>
  <c r="Q91" i="7"/>
  <c r="S93" i="7"/>
  <c r="Q93" i="7"/>
  <c r="S95" i="7"/>
  <c r="Q95" i="7"/>
  <c r="S97" i="7"/>
  <c r="Q97" i="7"/>
  <c r="S99" i="7"/>
  <c r="Q99" i="7"/>
  <c r="S101" i="7"/>
  <c r="Q101" i="7"/>
  <c r="S103" i="7"/>
  <c r="Q103" i="7"/>
  <c r="S105" i="7"/>
  <c r="Q105" i="7"/>
  <c r="S107" i="7"/>
  <c r="Q107" i="7"/>
  <c r="S109" i="7"/>
  <c r="Q109" i="7"/>
  <c r="S111" i="7"/>
  <c r="Q111" i="7"/>
  <c r="S113" i="7"/>
  <c r="Q113" i="7"/>
  <c r="S115" i="7"/>
  <c r="Q115" i="7"/>
  <c r="S117" i="7"/>
  <c r="Q117" i="7"/>
  <c r="S119" i="7"/>
  <c r="Q119" i="7"/>
  <c r="S121" i="7"/>
  <c r="Q121" i="7"/>
  <c r="S125" i="7"/>
  <c r="Q125" i="7"/>
  <c r="S127" i="7"/>
  <c r="Q127" i="7"/>
  <c r="S129" i="7"/>
  <c r="Q129" i="7"/>
  <c r="R131" i="7"/>
  <c r="Q131" i="7"/>
  <c r="R133" i="7"/>
  <c r="Q133" i="7"/>
  <c r="R135" i="7"/>
  <c r="Q135" i="7"/>
  <c r="R137" i="7"/>
  <c r="Q137" i="7"/>
  <c r="R139" i="7"/>
  <c r="Q139" i="7"/>
  <c r="R141" i="7"/>
  <c r="Q141" i="7"/>
  <c r="R143" i="7"/>
  <c r="Q143" i="7"/>
  <c r="R145" i="7"/>
  <c r="Q145" i="7"/>
  <c r="R147" i="7"/>
  <c r="Q147" i="7"/>
  <c r="R149" i="7"/>
  <c r="Q149" i="7"/>
  <c r="R151" i="7"/>
  <c r="Q151" i="7"/>
  <c r="S155" i="7"/>
  <c r="Q155" i="7"/>
  <c r="S159" i="7"/>
  <c r="Q159" i="7"/>
  <c r="S163" i="7"/>
  <c r="Q163" i="7"/>
  <c r="S167" i="7"/>
  <c r="Q167" i="7"/>
  <c r="S171" i="7"/>
  <c r="Q171" i="7"/>
  <c r="S16" i="7"/>
  <c r="Q16" i="7"/>
  <c r="S18" i="7"/>
  <c r="Q18" i="7"/>
  <c r="S20" i="7"/>
  <c r="Q20" i="7"/>
  <c r="S22" i="7"/>
  <c r="Q22" i="7"/>
  <c r="S24" i="7"/>
  <c r="Q24" i="7"/>
  <c r="S26" i="7"/>
  <c r="Q26" i="7"/>
  <c r="S28" i="7"/>
  <c r="Q28" i="7"/>
  <c r="S30" i="7"/>
  <c r="Q30" i="7"/>
  <c r="S32" i="7"/>
  <c r="Q32" i="7"/>
  <c r="S34" i="7"/>
  <c r="Q34" i="7"/>
  <c r="S36" i="7"/>
  <c r="Q36" i="7"/>
  <c r="S38" i="7"/>
  <c r="Q38" i="7"/>
  <c r="S40" i="7"/>
  <c r="Q40" i="7"/>
  <c r="S42" i="7"/>
  <c r="Q42" i="7"/>
  <c r="S44" i="7"/>
  <c r="Q44" i="7"/>
  <c r="S46" i="7"/>
  <c r="Q46" i="7"/>
  <c r="S48" i="7"/>
  <c r="Q48" i="7"/>
  <c r="S50" i="7"/>
  <c r="Q50" i="7"/>
  <c r="S52" i="7"/>
  <c r="Q52" i="7"/>
  <c r="S54" i="7"/>
  <c r="Q54" i="7"/>
  <c r="S56" i="7"/>
  <c r="Q56" i="7"/>
  <c r="S58" i="7"/>
  <c r="Q58" i="7"/>
  <c r="S60" i="7"/>
  <c r="Q60" i="7"/>
  <c r="S62" i="7"/>
  <c r="Q62" i="7"/>
  <c r="S64" i="7"/>
  <c r="Q64" i="7"/>
  <c r="S66" i="7"/>
  <c r="Q66" i="7"/>
  <c r="S70" i="7"/>
  <c r="Q70" i="7"/>
  <c r="S74" i="7"/>
  <c r="Q74" i="7"/>
  <c r="S76" i="7"/>
  <c r="Q76" i="7"/>
  <c r="R106" i="7"/>
  <c r="Q106" i="7"/>
  <c r="R130" i="7"/>
  <c r="Q130" i="7"/>
  <c r="R132" i="7"/>
  <c r="Q132" i="7"/>
  <c r="R134" i="7"/>
  <c r="Q134" i="7"/>
  <c r="R136" i="7"/>
  <c r="Q136" i="7"/>
  <c r="R138" i="7"/>
  <c r="Q138" i="7"/>
  <c r="R140" i="7"/>
  <c r="Q140" i="7"/>
  <c r="R142" i="7"/>
  <c r="Q142" i="7"/>
  <c r="R144" i="7"/>
  <c r="Q144" i="7"/>
  <c r="R146" i="7"/>
  <c r="Q146" i="7"/>
  <c r="R148" i="7"/>
  <c r="Q148" i="7"/>
  <c r="R150" i="7"/>
  <c r="Q150" i="7"/>
  <c r="R152" i="7"/>
  <c r="Q152" i="7"/>
  <c r="S154" i="7"/>
  <c r="Q154" i="7"/>
  <c r="R156" i="7"/>
  <c r="Q156" i="7"/>
  <c r="R160" i="7"/>
  <c r="Q160" i="7"/>
  <c r="R164" i="7"/>
  <c r="Q164" i="7"/>
  <c r="R168" i="7"/>
  <c r="Q168" i="7"/>
  <c r="R172" i="7"/>
  <c r="Q172" i="7"/>
  <c r="R176" i="7"/>
  <c r="Q176" i="7"/>
  <c r="R178" i="7"/>
  <c r="Q178" i="7"/>
  <c r="R180" i="7"/>
  <c r="Q180" i="7"/>
  <c r="R184" i="7"/>
  <c r="Q184" i="7"/>
  <c r="S191" i="7"/>
  <c r="Q191" i="7"/>
  <c r="S175" i="7"/>
  <c r="Q175" i="7"/>
  <c r="S179" i="7"/>
  <c r="Q179" i="7"/>
  <c r="S183" i="7"/>
  <c r="Q183" i="7"/>
  <c r="S187" i="7"/>
  <c r="Q187" i="7"/>
  <c r="S190" i="7"/>
  <c r="Q190" i="7"/>
  <c r="R192" i="7"/>
  <c r="Q192" i="7"/>
  <c r="P3" i="16"/>
  <c r="Q3" i="16" s="1"/>
  <c r="AQ17" i="8"/>
  <c r="X17" i="8" s="1"/>
  <c r="AQ21" i="8"/>
  <c r="X21" i="8" s="1"/>
  <c r="A21" i="8" s="1"/>
  <c r="AQ40" i="8"/>
  <c r="X40" i="8" s="1"/>
  <c r="A40" i="8" s="1"/>
  <c r="AQ38" i="8"/>
  <c r="X38" i="8" s="1"/>
  <c r="A38" i="8" s="1"/>
  <c r="AQ39" i="8"/>
  <c r="AQ41" i="8"/>
  <c r="X41" i="8" s="1"/>
  <c r="A186" i="7"/>
  <c r="A296" i="7" s="1"/>
  <c r="AP42" i="8"/>
  <c r="O14" i="19" s="1"/>
  <c r="AO42" i="8"/>
  <c r="L14" i="19" s="1"/>
  <c r="AN42" i="8"/>
  <c r="D14" i="19" s="1"/>
  <c r="R21" i="7"/>
  <c r="S61" i="7"/>
  <c r="S142" i="7"/>
  <c r="AQ18" i="8"/>
  <c r="X18" i="8" s="1"/>
  <c r="A18" i="8" s="1"/>
  <c r="AQ22" i="8"/>
  <c r="X22" i="8" s="1"/>
  <c r="A22" i="8" s="1"/>
  <c r="AQ26" i="8"/>
  <c r="X26" i="8" s="1"/>
  <c r="A26" i="8" s="1"/>
  <c r="AQ30" i="8"/>
  <c r="X30" i="8" s="1"/>
  <c r="A30" i="8" s="1"/>
  <c r="AQ34" i="8"/>
  <c r="X34" i="8" s="1"/>
  <c r="A34" i="8" s="1"/>
  <c r="AQ16" i="8"/>
  <c r="X16" i="8" s="1"/>
  <c r="A16" i="8" s="1"/>
  <c r="AQ20" i="8"/>
  <c r="X20" i="8" s="1"/>
  <c r="A20" i="8" s="1"/>
  <c r="AQ28" i="8"/>
  <c r="X28" i="8" s="1"/>
  <c r="A28" i="8" s="1"/>
  <c r="AQ32" i="8"/>
  <c r="X32" i="8" s="1"/>
  <c r="A32" i="8" s="1"/>
  <c r="AQ36" i="8"/>
  <c r="X36" i="8" s="1"/>
  <c r="A36" i="8" s="1"/>
  <c r="R60" i="7"/>
  <c r="R61" i="7"/>
  <c r="R123" i="7"/>
  <c r="S132" i="7"/>
  <c r="S148" i="7"/>
  <c r="R174" i="7"/>
  <c r="R190" i="7"/>
  <c r="AQ19" i="8"/>
  <c r="X19" i="8" s="1"/>
  <c r="A19" i="8" s="1"/>
  <c r="AQ23" i="8"/>
  <c r="X23" i="8" s="1"/>
  <c r="A23" i="8" s="1"/>
  <c r="AQ27" i="8"/>
  <c r="X27" i="8" s="1"/>
  <c r="A27" i="8" s="1"/>
  <c r="AQ31" i="8"/>
  <c r="X31" i="8" s="1"/>
  <c r="A31" i="8" s="1"/>
  <c r="X39" i="8"/>
  <c r="A39" i="8" s="1"/>
  <c r="R99" i="7"/>
  <c r="S134" i="7"/>
  <c r="S150" i="7"/>
  <c r="R189" i="7"/>
  <c r="R56" i="7"/>
  <c r="R57" i="7"/>
  <c r="S140" i="7"/>
  <c r="AQ25" i="8"/>
  <c r="X25" i="8" s="1"/>
  <c r="A25" i="8" s="1"/>
  <c r="AQ29" i="8"/>
  <c r="X29" i="8" s="1"/>
  <c r="A29" i="8" s="1"/>
  <c r="AQ33" i="8"/>
  <c r="X33" i="8" s="1"/>
  <c r="A33" i="8" s="1"/>
  <c r="AQ37" i="8"/>
  <c r="X37" i="8" s="1"/>
  <c r="A37" i="8" s="1"/>
  <c r="S57" i="7"/>
  <c r="R77" i="7"/>
  <c r="R87" i="7"/>
  <c r="R92" i="7"/>
  <c r="R120" i="7"/>
  <c r="S123" i="7"/>
  <c r="R124" i="7"/>
  <c r="R158" i="7"/>
  <c r="S160" i="7"/>
  <c r="S162" i="7"/>
  <c r="S116" i="7"/>
  <c r="R162" i="7"/>
  <c r="R28" i="7"/>
  <c r="R52" i="7"/>
  <c r="R53" i="7"/>
  <c r="S77" i="7"/>
  <c r="R79" i="7"/>
  <c r="S120" i="7"/>
  <c r="S156" i="7"/>
  <c r="S158" i="7"/>
  <c r="S17" i="7"/>
  <c r="R20" i="7"/>
  <c r="R24" i="7"/>
  <c r="S45" i="7"/>
  <c r="S49" i="7"/>
  <c r="S65" i="7"/>
  <c r="R91" i="7"/>
  <c r="R127" i="7"/>
  <c r="S170" i="7"/>
  <c r="S178" i="7"/>
  <c r="R16" i="7"/>
  <c r="R17" i="7"/>
  <c r="S41" i="7"/>
  <c r="R44" i="7"/>
  <c r="R45" i="7"/>
  <c r="R48" i="7"/>
  <c r="R49" i="7"/>
  <c r="S53" i="7"/>
  <c r="R64" i="7"/>
  <c r="R65" i="7"/>
  <c r="S68" i="7"/>
  <c r="S73" i="7"/>
  <c r="R83" i="7"/>
  <c r="R84" i="7"/>
  <c r="R95" i="7"/>
  <c r="S112" i="7"/>
  <c r="S172" i="7"/>
  <c r="S174" i="7"/>
  <c r="S176" i="7"/>
  <c r="R68" i="7"/>
  <c r="S108" i="7"/>
  <c r="S186" i="7"/>
  <c r="AG27" i="8"/>
  <c r="AH27" i="8" s="1"/>
  <c r="AK27" i="8"/>
  <c r="AL27" i="8" s="1"/>
  <c r="AG21" i="8"/>
  <c r="AH21" i="8" s="1"/>
  <c r="AK21" i="8"/>
  <c r="AL21" i="8" s="1"/>
  <c r="AG33" i="8"/>
  <c r="AH33" i="8" s="1"/>
  <c r="AK33" i="8"/>
  <c r="AL33" i="8" s="1"/>
  <c r="AQ35" i="8"/>
  <c r="X35" i="8" s="1"/>
  <c r="A35" i="8" s="1"/>
  <c r="AQ24" i="8"/>
  <c r="X24" i="8" s="1"/>
  <c r="AQ15" i="8"/>
  <c r="X15" i="8" s="1"/>
  <c r="S33" i="7"/>
  <c r="S37" i="7"/>
  <c r="R41" i="7"/>
  <c r="S72" i="7"/>
  <c r="R73" i="7"/>
  <c r="R76" i="7"/>
  <c r="S104" i="7"/>
  <c r="R107" i="7"/>
  <c r="R108" i="7"/>
  <c r="R111" i="7"/>
  <c r="R112" i="7"/>
  <c r="R115" i="7"/>
  <c r="R116" i="7"/>
  <c r="R119" i="7"/>
  <c r="S128" i="7"/>
  <c r="S130" i="7"/>
  <c r="S136" i="7"/>
  <c r="S138" i="7"/>
  <c r="S144" i="7"/>
  <c r="S146" i="7"/>
  <c r="S152" i="7"/>
  <c r="R154" i="7"/>
  <c r="S166" i="7"/>
  <c r="S168" i="7"/>
  <c r="R170" i="7"/>
  <c r="S182" i="7"/>
  <c r="S184" i="7"/>
  <c r="R186" i="7"/>
  <c r="S25" i="7"/>
  <c r="S29" i="7"/>
  <c r="R32" i="7"/>
  <c r="R33" i="7"/>
  <c r="R36" i="7"/>
  <c r="R37" i="7"/>
  <c r="R40" i="7"/>
  <c r="S69" i="7"/>
  <c r="R72" i="7"/>
  <c r="S80" i="7"/>
  <c r="S84" i="7"/>
  <c r="S88" i="7"/>
  <c r="S92" i="7"/>
  <c r="S96" i="7"/>
  <c r="S100" i="7"/>
  <c r="R103" i="7"/>
  <c r="R104" i="7"/>
  <c r="S124" i="7"/>
  <c r="R128" i="7"/>
  <c r="S164" i="7"/>
  <c r="R166" i="7"/>
  <c r="S180" i="7"/>
  <c r="R182" i="7"/>
  <c r="S192" i="7"/>
  <c r="R25" i="7"/>
  <c r="R29" i="7"/>
  <c r="R69" i="7"/>
  <c r="R80" i="7"/>
  <c r="R88" i="7"/>
  <c r="R96" i="7"/>
  <c r="R100" i="7"/>
  <c r="S193" i="7"/>
  <c r="R193" i="7"/>
  <c r="R19" i="7"/>
  <c r="S19" i="7"/>
  <c r="R18" i="7"/>
  <c r="R22" i="7"/>
  <c r="S23" i="7"/>
  <c r="R26" i="7"/>
  <c r="S27" i="7"/>
  <c r="R30" i="7"/>
  <c r="S31" i="7"/>
  <c r="R34" i="7"/>
  <c r="S35" i="7"/>
  <c r="R38" i="7"/>
  <c r="S39" i="7"/>
  <c r="R42" i="7"/>
  <c r="S43" i="7"/>
  <c r="R46" i="7"/>
  <c r="S47" i="7"/>
  <c r="R50" i="7"/>
  <c r="S51" i="7"/>
  <c r="R54" i="7"/>
  <c r="S55" i="7"/>
  <c r="R58" i="7"/>
  <c r="S59" i="7"/>
  <c r="R62" i="7"/>
  <c r="S63" i="7"/>
  <c r="R66" i="7"/>
  <c r="S67" i="7"/>
  <c r="R70" i="7"/>
  <c r="S71" i="7"/>
  <c r="R74" i="7"/>
  <c r="S75" i="7"/>
  <c r="R81" i="7"/>
  <c r="R85" i="7"/>
  <c r="R89" i="7"/>
  <c r="R93" i="7"/>
  <c r="R97" i="7"/>
  <c r="R101" i="7"/>
  <c r="R23" i="7"/>
  <c r="R27" i="7"/>
  <c r="R35" i="7"/>
  <c r="R39" i="7"/>
  <c r="R47" i="7"/>
  <c r="R51" i="7"/>
  <c r="R55" i="7"/>
  <c r="R59" i="7"/>
  <c r="R63" i="7"/>
  <c r="R67" i="7"/>
  <c r="R75" i="7"/>
  <c r="R78" i="7"/>
  <c r="S78" i="7"/>
  <c r="R82" i="7"/>
  <c r="S82" i="7"/>
  <c r="R86" i="7"/>
  <c r="S86" i="7"/>
  <c r="R90" i="7"/>
  <c r="S90" i="7"/>
  <c r="R94" i="7"/>
  <c r="S94" i="7"/>
  <c r="R98" i="7"/>
  <c r="S98" i="7"/>
  <c r="S102" i="7"/>
  <c r="R105" i="7"/>
  <c r="S106" i="7"/>
  <c r="R109" i="7"/>
  <c r="S110" i="7"/>
  <c r="R113" i="7"/>
  <c r="S114" i="7"/>
  <c r="R117" i="7"/>
  <c r="S118" i="7"/>
  <c r="R121" i="7"/>
  <c r="S122" i="7"/>
  <c r="R125" i="7"/>
  <c r="S126" i="7"/>
  <c r="R129" i="7"/>
  <c r="S133" i="7"/>
  <c r="S137" i="7"/>
  <c r="S141" i="7"/>
  <c r="S145" i="7"/>
  <c r="S149" i="7"/>
  <c r="R102" i="7"/>
  <c r="R110" i="7"/>
  <c r="R114" i="7"/>
  <c r="R118" i="7"/>
  <c r="R122" i="7"/>
  <c r="R126" i="7"/>
  <c r="S131" i="7"/>
  <c r="S135" i="7"/>
  <c r="S139" i="7"/>
  <c r="S143" i="7"/>
  <c r="S147" i="7"/>
  <c r="S151" i="7"/>
  <c r="R155" i="7"/>
  <c r="R159" i="7"/>
  <c r="R163" i="7"/>
  <c r="R167" i="7"/>
  <c r="R171" i="7"/>
  <c r="R175" i="7"/>
  <c r="R179" i="7"/>
  <c r="R183" i="7"/>
  <c r="R187" i="7"/>
  <c r="R191" i="7"/>
  <c r="S153" i="7"/>
  <c r="S157" i="7"/>
  <c r="S161" i="7"/>
  <c r="S165" i="7"/>
  <c r="S169" i="7"/>
  <c r="S173" i="7"/>
  <c r="S177" i="7"/>
  <c r="S181" i="7"/>
  <c r="S185" i="7"/>
  <c r="S189" i="7"/>
  <c r="R153" i="7"/>
  <c r="R157" i="7"/>
  <c r="R161" i="7"/>
  <c r="R165" i="7"/>
  <c r="R169" i="7"/>
  <c r="R173" i="7"/>
  <c r="R177" i="7"/>
  <c r="R181" i="7"/>
  <c r="R185" i="7"/>
  <c r="A24" i="8"/>
  <c r="V3" i="15"/>
  <c r="AK38" i="21" l="1"/>
  <c r="AF40" i="21"/>
  <c r="AG40" i="21" s="1"/>
  <c r="AH40" i="21" s="1"/>
  <c r="AI39" i="21"/>
  <c r="AJ39" i="21" s="1"/>
  <c r="AL39" i="21" s="1"/>
  <c r="J41" i="21"/>
  <c r="AD41" i="21" s="1"/>
  <c r="E41" i="21"/>
  <c r="B41" i="21"/>
  <c r="C41" i="21" s="1"/>
  <c r="D41" i="21" s="1"/>
  <c r="N41" i="21"/>
  <c r="U41" i="21" s="1"/>
  <c r="P41" i="21"/>
  <c r="AE41" i="21" s="1"/>
  <c r="I41" i="21"/>
  <c r="Y41" i="21" s="1"/>
  <c r="G41" i="21"/>
  <c r="H41" i="21"/>
  <c r="T41" i="21" s="1"/>
  <c r="O41" i="21"/>
  <c r="Z41" i="21" s="1"/>
  <c r="A42" i="21"/>
  <c r="V40" i="21"/>
  <c r="W40" i="21" s="1"/>
  <c r="X40" i="21" s="1"/>
  <c r="AK39" i="21"/>
  <c r="AA40" i="21"/>
  <c r="AB40" i="21" s="1"/>
  <c r="AC40" i="21" s="1"/>
  <c r="O20" i="19"/>
  <c r="O21" i="19" s="1"/>
  <c r="O52" i="19"/>
  <c r="O55" i="19" s="1"/>
  <c r="A41" i="8"/>
  <c r="X42" i="8"/>
  <c r="AQ42" i="8"/>
  <c r="W3" i="15"/>
  <c r="V41" i="21" l="1"/>
  <c r="W41" i="21" s="1"/>
  <c r="X41" i="21" s="1"/>
  <c r="AI40" i="21"/>
  <c r="AJ40" i="21" s="1"/>
  <c r="AL40" i="21" s="1"/>
  <c r="AA41" i="21"/>
  <c r="AB41" i="21" s="1"/>
  <c r="AC41" i="21" s="1"/>
  <c r="H42" i="21"/>
  <c r="T42" i="21" s="1"/>
  <c r="I42" i="21"/>
  <c r="Y42" i="21" s="1"/>
  <c r="N42" i="21"/>
  <c r="U42" i="21" s="1"/>
  <c r="P42" i="21"/>
  <c r="AE42" i="21" s="1"/>
  <c r="B42" i="21"/>
  <c r="C42" i="21" s="1"/>
  <c r="D42" i="21" s="1"/>
  <c r="G42" i="21"/>
  <c r="J42" i="21"/>
  <c r="AD42" i="21" s="1"/>
  <c r="E42" i="21"/>
  <c r="O42" i="21"/>
  <c r="Z42" i="21" s="1"/>
  <c r="A43" i="21"/>
  <c r="AF41" i="21"/>
  <c r="AG41" i="21" s="1"/>
  <c r="AH41" i="21" s="1"/>
  <c r="R14" i="19"/>
  <c r="L20" i="19"/>
  <c r="L21" i="19" s="1"/>
  <c r="L52" i="19"/>
  <c r="L55" i="19" s="1"/>
  <c r="A15" i="8"/>
  <c r="A17" i="8" s="1"/>
  <c r="AI41" i="21" l="1"/>
  <c r="AJ41" i="21" s="1"/>
  <c r="AL41" i="21" s="1"/>
  <c r="AK40" i="21"/>
  <c r="AA42" i="21"/>
  <c r="AB42" i="21" s="1"/>
  <c r="AC42" i="21" s="1"/>
  <c r="V42" i="21"/>
  <c r="W42" i="21" s="1"/>
  <c r="X42" i="21" s="1"/>
  <c r="O43" i="21"/>
  <c r="Z43" i="21" s="1"/>
  <c r="H43" i="21"/>
  <c r="T43" i="21" s="1"/>
  <c r="B43" i="21"/>
  <c r="C43" i="21" s="1"/>
  <c r="D43" i="21" s="1"/>
  <c r="P43" i="21"/>
  <c r="AE43" i="21" s="1"/>
  <c r="I43" i="21"/>
  <c r="Y43" i="21" s="1"/>
  <c r="AA43" i="21" s="1"/>
  <c r="AB43" i="21" s="1"/>
  <c r="AC43" i="21" s="1"/>
  <c r="G43" i="21"/>
  <c r="J43" i="21"/>
  <c r="AD43" i="21" s="1"/>
  <c r="N43" i="21"/>
  <c r="U43" i="21" s="1"/>
  <c r="E43" i="21"/>
  <c r="A44" i="21"/>
  <c r="AF42" i="21"/>
  <c r="AG42" i="21" s="1"/>
  <c r="AH42" i="21" s="1"/>
  <c r="E5" i="17"/>
  <c r="H5" i="17"/>
  <c r="I5" i="17"/>
  <c r="A1" i="8"/>
  <c r="A1" i="17" s="1"/>
  <c r="A6" i="17" s="1"/>
  <c r="H6" i="17" s="1"/>
  <c r="J5" i="17"/>
  <c r="AK41" i="21" l="1"/>
  <c r="AF43" i="21"/>
  <c r="AG43" i="21" s="1"/>
  <c r="AH43" i="21" s="1"/>
  <c r="V43" i="21"/>
  <c r="W43" i="21" s="1"/>
  <c r="X43" i="21" s="1"/>
  <c r="AI42" i="21"/>
  <c r="P44" i="21"/>
  <c r="AE44" i="21" s="1"/>
  <c r="J44" i="21"/>
  <c r="AD44" i="21" s="1"/>
  <c r="I44" i="21"/>
  <c r="Y44" i="21" s="1"/>
  <c r="O44" i="21"/>
  <c r="Z44" i="21" s="1"/>
  <c r="N44" i="21"/>
  <c r="U44" i="21" s="1"/>
  <c r="G44" i="21"/>
  <c r="B44" i="21"/>
  <c r="C44" i="21" s="1"/>
  <c r="D44" i="21" s="1"/>
  <c r="E44" i="21"/>
  <c r="H44" i="21"/>
  <c r="T44" i="21" s="1"/>
  <c r="V44" i="21" s="1"/>
  <c r="W44" i="21" s="1"/>
  <c r="X44" i="21" s="1"/>
  <c r="A45" i="21"/>
  <c r="A7" i="17"/>
  <c r="H7" i="17" s="1"/>
  <c r="AD6" i="17"/>
  <c r="AF6" i="17" s="1"/>
  <c r="I6" i="17"/>
  <c r="J6" i="17"/>
  <c r="B6" i="17"/>
  <c r="E6" i="17"/>
  <c r="AK42" i="21" l="1"/>
  <c r="AJ42" i="21"/>
  <c r="AL42" i="21" s="1"/>
  <c r="AA44" i="21"/>
  <c r="AB44" i="21" s="1"/>
  <c r="AC44" i="21" s="1"/>
  <c r="AI43" i="21"/>
  <c r="AJ43" i="21" s="1"/>
  <c r="G45" i="21"/>
  <c r="H45" i="21"/>
  <c r="T45" i="21" s="1"/>
  <c r="P45" i="21"/>
  <c r="AE45" i="21" s="1"/>
  <c r="O45" i="21"/>
  <c r="Z45" i="21" s="1"/>
  <c r="B45" i="21"/>
  <c r="C45" i="21" s="1"/>
  <c r="D45" i="21" s="1"/>
  <c r="I45" i="21"/>
  <c r="Y45" i="21" s="1"/>
  <c r="E45" i="21"/>
  <c r="N45" i="21"/>
  <c r="U45" i="21" s="1"/>
  <c r="J45" i="21"/>
  <c r="AD45" i="21" s="1"/>
  <c r="A46" i="21"/>
  <c r="AF44" i="21"/>
  <c r="AG44" i="21" s="1"/>
  <c r="AH44" i="21" s="1"/>
  <c r="AG6" i="17"/>
  <c r="AH6" i="17" s="1"/>
  <c r="A8" i="17"/>
  <c r="Y7" i="17"/>
  <c r="AA7" i="17" s="1"/>
  <c r="I7" i="17"/>
  <c r="J7" i="17"/>
  <c r="AD7" i="17"/>
  <c r="AF7" i="17" s="1"/>
  <c r="E7" i="17"/>
  <c r="B7" i="17"/>
  <c r="AI44" i="21" l="1"/>
  <c r="AJ44" i="21" s="1"/>
  <c r="AK43" i="21"/>
  <c r="AL43" i="21"/>
  <c r="AK44" i="21"/>
  <c r="AL44" i="21"/>
  <c r="AA45" i="21"/>
  <c r="AB45" i="21" s="1"/>
  <c r="AC45" i="21" s="1"/>
  <c r="V45" i="21"/>
  <c r="W45" i="21" s="1"/>
  <c r="X45" i="21" s="1"/>
  <c r="H46" i="21"/>
  <c r="T46" i="21" s="1"/>
  <c r="J46" i="21"/>
  <c r="AD46" i="21" s="1"/>
  <c r="B46" i="21"/>
  <c r="C46" i="21" s="1"/>
  <c r="D46" i="21" s="1"/>
  <c r="I46" i="21"/>
  <c r="Y46" i="21" s="1"/>
  <c r="N46" i="21"/>
  <c r="U46" i="21" s="1"/>
  <c r="G46" i="21"/>
  <c r="O46" i="21"/>
  <c r="Z46" i="21" s="1"/>
  <c r="E46" i="21"/>
  <c r="P46" i="21"/>
  <c r="AE46" i="21" s="1"/>
  <c r="A47" i="21"/>
  <c r="AF45" i="21"/>
  <c r="AG45" i="21" s="1"/>
  <c r="AH45" i="21" s="1"/>
  <c r="AG7" i="17"/>
  <c r="AH7" i="17" s="1"/>
  <c r="AB7" i="17"/>
  <c r="AC7" i="17" s="1"/>
  <c r="AD8" i="17"/>
  <c r="AF8" i="17" s="1"/>
  <c r="H8" i="17"/>
  <c r="A9" i="17"/>
  <c r="J8" i="17"/>
  <c r="Y8" i="17"/>
  <c r="AA8" i="17" s="1"/>
  <c r="E8" i="17"/>
  <c r="T8" i="17"/>
  <c r="V8" i="17" s="1"/>
  <c r="B8" i="17"/>
  <c r="C8" i="17" s="1"/>
  <c r="D8" i="17" s="1"/>
  <c r="I8" i="17"/>
  <c r="AA46" i="21" l="1"/>
  <c r="AB46" i="21" s="1"/>
  <c r="AC46" i="21" s="1"/>
  <c r="AI45" i="21"/>
  <c r="AJ45" i="21" s="1"/>
  <c r="E47" i="21"/>
  <c r="H47" i="21"/>
  <c r="T47" i="21" s="1"/>
  <c r="B47" i="21"/>
  <c r="C47" i="21" s="1"/>
  <c r="D47" i="21" s="1"/>
  <c r="O47" i="21"/>
  <c r="Z47" i="21" s="1"/>
  <c r="N47" i="21"/>
  <c r="U47" i="21" s="1"/>
  <c r="P47" i="21"/>
  <c r="AE47" i="21" s="1"/>
  <c r="I47" i="21"/>
  <c r="Y47" i="21" s="1"/>
  <c r="G47" i="21"/>
  <c r="J47" i="21"/>
  <c r="AD47" i="21" s="1"/>
  <c r="A48" i="21"/>
  <c r="AF46" i="21"/>
  <c r="AG46" i="21" s="1"/>
  <c r="AH46" i="21" s="1"/>
  <c r="V46" i="21"/>
  <c r="W46" i="21" s="1"/>
  <c r="X46" i="21" s="1"/>
  <c r="AG8" i="17"/>
  <c r="AH8" i="17" s="1"/>
  <c r="W8" i="17"/>
  <c r="X8" i="17" s="1"/>
  <c r="AB8" i="17"/>
  <c r="AC8" i="17" s="1"/>
  <c r="A10" i="17"/>
  <c r="I10" i="17" s="1"/>
  <c r="H9" i="17"/>
  <c r="E9" i="17"/>
  <c r="Y9" i="17"/>
  <c r="AA9" i="17" s="1"/>
  <c r="I9" i="17"/>
  <c r="AD9" i="17"/>
  <c r="AF9" i="17" s="1"/>
  <c r="T9" i="17"/>
  <c r="V9" i="17" s="1"/>
  <c r="B9" i="17"/>
  <c r="C9" i="17" s="1"/>
  <c r="D9" i="17" s="1"/>
  <c r="J9" i="17"/>
  <c r="AF47" i="21" l="1"/>
  <c r="AG47" i="21" s="1"/>
  <c r="AH47" i="21" s="1"/>
  <c r="AI46" i="21"/>
  <c r="V47" i="21"/>
  <c r="W47" i="21" s="1"/>
  <c r="X47" i="21" s="1"/>
  <c r="AL45" i="21"/>
  <c r="AK45" i="21"/>
  <c r="J48" i="21"/>
  <c r="AD48" i="21" s="1"/>
  <c r="E48" i="21"/>
  <c r="B48" i="21"/>
  <c r="C48" i="21" s="1"/>
  <c r="D48" i="21" s="1"/>
  <c r="N48" i="21"/>
  <c r="U48" i="21" s="1"/>
  <c r="O48" i="21"/>
  <c r="Z48" i="21" s="1"/>
  <c r="P48" i="21"/>
  <c r="AE48" i="21" s="1"/>
  <c r="G48" i="21"/>
  <c r="I48" i="21"/>
  <c r="Y48" i="21" s="1"/>
  <c r="H48" i="21"/>
  <c r="T48" i="21" s="1"/>
  <c r="A49" i="21"/>
  <c r="AA47" i="21"/>
  <c r="AB47" i="21" s="1"/>
  <c r="AC47" i="21" s="1"/>
  <c r="AI8" i="17"/>
  <c r="AJ8" i="17" s="1"/>
  <c r="AL8" i="17" s="1"/>
  <c r="T10" i="17"/>
  <c r="V10" i="17" s="1"/>
  <c r="W10" i="17" s="1"/>
  <c r="X10" i="17" s="1"/>
  <c r="AG9" i="17"/>
  <c r="AH9" i="17" s="1"/>
  <c r="W9" i="17"/>
  <c r="X9" i="17" s="1"/>
  <c r="AB9" i="17"/>
  <c r="AC9" i="17" s="1"/>
  <c r="E10" i="17"/>
  <c r="Y10" i="17"/>
  <c r="AA10" i="17" s="1"/>
  <c r="AD10" i="17"/>
  <c r="AF10" i="17" s="1"/>
  <c r="AK8" i="17"/>
  <c r="J10" i="17"/>
  <c r="A11" i="17"/>
  <c r="B11" i="17" s="1"/>
  <c r="C11" i="17" s="1"/>
  <c r="D11" i="17" s="1"/>
  <c r="B10" i="17"/>
  <c r="C10" i="17" s="1"/>
  <c r="D10" i="17" s="1"/>
  <c r="H10" i="17"/>
  <c r="V48" i="21" l="1"/>
  <c r="W48" i="21" s="1"/>
  <c r="X48" i="21" s="1"/>
  <c r="AK46" i="21"/>
  <c r="AJ46" i="21"/>
  <c r="AL46" i="21" s="1"/>
  <c r="AF48" i="21"/>
  <c r="AG48" i="21" s="1"/>
  <c r="AH48" i="21" s="1"/>
  <c r="I49" i="21"/>
  <c r="Y49" i="21" s="1"/>
  <c r="G49" i="21"/>
  <c r="B49" i="21"/>
  <c r="C49" i="21" s="1"/>
  <c r="D49" i="21" s="1"/>
  <c r="H49" i="21"/>
  <c r="T49" i="21" s="1"/>
  <c r="E49" i="21"/>
  <c r="J49" i="21"/>
  <c r="AD49" i="21" s="1"/>
  <c r="N49" i="21"/>
  <c r="U49" i="21" s="1"/>
  <c r="P49" i="21"/>
  <c r="AE49" i="21" s="1"/>
  <c r="O49" i="21"/>
  <c r="Z49" i="21" s="1"/>
  <c r="A50" i="21"/>
  <c r="AA48" i="21"/>
  <c r="AB48" i="21" s="1"/>
  <c r="AC48" i="21" s="1"/>
  <c r="AI47" i="21"/>
  <c r="AJ47" i="21" s="1"/>
  <c r="AI9" i="17"/>
  <c r="AK9" i="17" s="1"/>
  <c r="AG10" i="17"/>
  <c r="AH10" i="17" s="1"/>
  <c r="AB10" i="17"/>
  <c r="AC10" i="17" s="1"/>
  <c r="T11" i="17"/>
  <c r="V11" i="17" s="1"/>
  <c r="J11" i="17"/>
  <c r="E11" i="17"/>
  <c r="A12" i="17"/>
  <c r="J12" i="17" s="1"/>
  <c r="Y11" i="17"/>
  <c r="AA11" i="17" s="1"/>
  <c r="AD11" i="17"/>
  <c r="AF11" i="17" s="1"/>
  <c r="I11" i="17"/>
  <c r="H11" i="17"/>
  <c r="V49" i="21" l="1"/>
  <c r="W49" i="21" s="1"/>
  <c r="X49" i="21" s="1"/>
  <c r="AI48" i="21"/>
  <c r="AF49" i="21"/>
  <c r="AG49" i="21" s="1"/>
  <c r="AH49" i="21" s="1"/>
  <c r="AA49" i="21"/>
  <c r="AB49" i="21" s="1"/>
  <c r="AC49" i="21" s="1"/>
  <c r="H50" i="21"/>
  <c r="T50" i="21" s="1"/>
  <c r="I50" i="21"/>
  <c r="Y50" i="21" s="1"/>
  <c r="N50" i="21"/>
  <c r="U50" i="21" s="1"/>
  <c r="G50" i="21"/>
  <c r="B50" i="21"/>
  <c r="C50" i="21" s="1"/>
  <c r="D50" i="21" s="1"/>
  <c r="E50" i="21"/>
  <c r="P50" i="21"/>
  <c r="AE50" i="21" s="1"/>
  <c r="O50" i="21"/>
  <c r="Z50" i="21" s="1"/>
  <c r="J50" i="21"/>
  <c r="AD50" i="21" s="1"/>
  <c r="A51" i="21"/>
  <c r="AL47" i="21"/>
  <c r="AK47" i="21"/>
  <c r="AJ9" i="17"/>
  <c r="AL9" i="17" s="1"/>
  <c r="AG11" i="17"/>
  <c r="AH11" i="17" s="1"/>
  <c r="AI10" i="17"/>
  <c r="AK10" i="17" s="1"/>
  <c r="AB11" i="17"/>
  <c r="AC11" i="17" s="1"/>
  <c r="W11" i="17"/>
  <c r="X11" i="17" s="1"/>
  <c r="B12" i="17"/>
  <c r="C12" i="17" s="1"/>
  <c r="D12" i="17" s="1"/>
  <c r="Y12" i="17"/>
  <c r="AA12" i="17" s="1"/>
  <c r="AB12" i="17" s="1"/>
  <c r="AC12" i="17" s="1"/>
  <c r="AD12" i="17"/>
  <c r="AF12" i="17" s="1"/>
  <c r="I12" i="17"/>
  <c r="T12" i="17"/>
  <c r="V12" i="17" s="1"/>
  <c r="H12" i="17"/>
  <c r="E12" i="17"/>
  <c r="A13" i="17"/>
  <c r="J13" i="17" s="1"/>
  <c r="AJ48" i="21" l="1"/>
  <c r="AL48" i="21" s="1"/>
  <c r="AI49" i="21"/>
  <c r="AJ49" i="21" s="1"/>
  <c r="AL49" i="21" s="1"/>
  <c r="AK48" i="21"/>
  <c r="V50" i="21"/>
  <c r="W50" i="21" s="1"/>
  <c r="X50" i="21" s="1"/>
  <c r="AF50" i="21"/>
  <c r="AG50" i="21" s="1"/>
  <c r="AH50" i="21" s="1"/>
  <c r="E51" i="21"/>
  <c r="I51" i="21"/>
  <c r="Y51" i="21" s="1"/>
  <c r="O51" i="21"/>
  <c r="Z51" i="21" s="1"/>
  <c r="P51" i="21"/>
  <c r="AE51" i="21" s="1"/>
  <c r="B51" i="21"/>
  <c r="C51" i="21" s="1"/>
  <c r="D51" i="21" s="1"/>
  <c r="G51" i="21"/>
  <c r="H51" i="21"/>
  <c r="T51" i="21" s="1"/>
  <c r="J51" i="21"/>
  <c r="AD51" i="21" s="1"/>
  <c r="N51" i="21"/>
  <c r="U51" i="21" s="1"/>
  <c r="A52" i="21"/>
  <c r="AA50" i="21"/>
  <c r="AB50" i="21" s="1"/>
  <c r="AC50" i="21" s="1"/>
  <c r="AI11" i="17"/>
  <c r="AJ11" i="17" s="1"/>
  <c r="AL11" i="17" s="1"/>
  <c r="AG12" i="17"/>
  <c r="AH12" i="17" s="1"/>
  <c r="AJ10" i="17"/>
  <c r="AL10" i="17" s="1"/>
  <c r="W12" i="17"/>
  <c r="X12" i="17" s="1"/>
  <c r="E13" i="17"/>
  <c r="T13" i="17"/>
  <c r="V13" i="17" s="1"/>
  <c r="H13" i="17"/>
  <c r="AD13" i="17"/>
  <c r="AF13" i="17" s="1"/>
  <c r="I13" i="17"/>
  <c r="Y13" i="17"/>
  <c r="AA13" i="17" s="1"/>
  <c r="B13" i="17"/>
  <c r="C13" i="17" s="1"/>
  <c r="D13" i="17" s="1"/>
  <c r="A14" i="17"/>
  <c r="AF51" i="21" l="1"/>
  <c r="AG51" i="21" s="1"/>
  <c r="AH51" i="21" s="1"/>
  <c r="AK49" i="21"/>
  <c r="AI50" i="21"/>
  <c r="V51" i="21"/>
  <c r="W51" i="21" s="1"/>
  <c r="X51" i="21" s="1"/>
  <c r="G52" i="21"/>
  <c r="I52" i="21"/>
  <c r="Y52" i="21" s="1"/>
  <c r="B52" i="21"/>
  <c r="C52" i="21" s="1"/>
  <c r="D52" i="21" s="1"/>
  <c r="E52" i="21"/>
  <c r="P52" i="21"/>
  <c r="AE52" i="21" s="1"/>
  <c r="O52" i="21"/>
  <c r="Z52" i="21" s="1"/>
  <c r="N52" i="21"/>
  <c r="U52" i="21" s="1"/>
  <c r="H52" i="21"/>
  <c r="T52" i="21" s="1"/>
  <c r="J52" i="21"/>
  <c r="AD52" i="21" s="1"/>
  <c r="A53" i="21"/>
  <c r="AA51" i="21"/>
  <c r="AB51" i="21" s="1"/>
  <c r="AC51" i="21" s="1"/>
  <c r="AK11" i="17"/>
  <c r="AG13" i="17"/>
  <c r="AH13" i="17" s="1"/>
  <c r="AI12" i="17"/>
  <c r="AK12" i="17" s="1"/>
  <c r="AB13" i="17"/>
  <c r="AC13" i="17" s="1"/>
  <c r="W13" i="17"/>
  <c r="X13" i="17" s="1"/>
  <c r="H14" i="17"/>
  <c r="B14" i="17"/>
  <c r="C14" i="17" s="1"/>
  <c r="D14" i="17" s="1"/>
  <c r="T14" i="17"/>
  <c r="V14" i="17" s="1"/>
  <c r="W14" i="17" s="1"/>
  <c r="AD14" i="17"/>
  <c r="AF14" i="17" s="1"/>
  <c r="I14" i="17"/>
  <c r="E14" i="17"/>
  <c r="Y14" i="17"/>
  <c r="AA14" i="17" s="1"/>
  <c r="J14" i="17"/>
  <c r="A15" i="17"/>
  <c r="AF52" i="21" l="1"/>
  <c r="AG52" i="21" s="1"/>
  <c r="AH52" i="21" s="1"/>
  <c r="V52" i="21"/>
  <c r="W52" i="21" s="1"/>
  <c r="X52" i="21" s="1"/>
  <c r="AJ50" i="21"/>
  <c r="AL50" i="21" s="1"/>
  <c r="AK50" i="21"/>
  <c r="AI51" i="21"/>
  <c r="I53" i="21"/>
  <c r="Y53" i="21" s="1"/>
  <c r="E53" i="21"/>
  <c r="B53" i="21"/>
  <c r="C53" i="21" s="1"/>
  <c r="D53" i="21" s="1"/>
  <c r="O53" i="21"/>
  <c r="Z53" i="21" s="1"/>
  <c r="J53" i="21"/>
  <c r="AD53" i="21" s="1"/>
  <c r="G53" i="21"/>
  <c r="H53" i="21"/>
  <c r="T53" i="21" s="1"/>
  <c r="P53" i="21"/>
  <c r="AE53" i="21" s="1"/>
  <c r="N53" i="21"/>
  <c r="U53" i="21" s="1"/>
  <c r="A54" i="21"/>
  <c r="AA52" i="21"/>
  <c r="AB52" i="21" s="1"/>
  <c r="AC52" i="21" s="1"/>
  <c r="AG14" i="17"/>
  <c r="AH14" i="17" s="1"/>
  <c r="AJ12" i="17"/>
  <c r="AL12" i="17" s="1"/>
  <c r="AB14" i="17"/>
  <c r="AC14" i="17" s="1"/>
  <c r="AI13" i="17"/>
  <c r="AJ13" i="17" s="1"/>
  <c r="AL13" i="17" s="1"/>
  <c r="T15" i="17"/>
  <c r="V15" i="17" s="1"/>
  <c r="W15" i="17" s="1"/>
  <c r="Y15" i="17"/>
  <c r="AA15" i="17" s="1"/>
  <c r="B15" i="17"/>
  <c r="C15" i="17" s="1"/>
  <c r="D15" i="17" s="1"/>
  <c r="AD15" i="17"/>
  <c r="AF15" i="17" s="1"/>
  <c r="J15" i="17"/>
  <c r="E15" i="17"/>
  <c r="H15" i="17"/>
  <c r="I15" i="17"/>
  <c r="A16" i="17"/>
  <c r="X14" i="17"/>
  <c r="AI52" i="21" l="1"/>
  <c r="AJ52" i="21" s="1"/>
  <c r="AL52" i="21" s="1"/>
  <c r="AK51" i="21"/>
  <c r="AJ51" i="21"/>
  <c r="AL51" i="21" s="1"/>
  <c r="V53" i="21"/>
  <c r="W53" i="21" s="1"/>
  <c r="X53" i="21" s="1"/>
  <c r="AK52" i="21"/>
  <c r="O54" i="21"/>
  <c r="Z54" i="21" s="1"/>
  <c r="G54" i="21"/>
  <c r="N54" i="21"/>
  <c r="U54" i="21" s="1"/>
  <c r="E54" i="21"/>
  <c r="J54" i="21"/>
  <c r="AD54" i="21" s="1"/>
  <c r="H54" i="21"/>
  <c r="T54" i="21" s="1"/>
  <c r="I54" i="21"/>
  <c r="Y54" i="21" s="1"/>
  <c r="B54" i="21"/>
  <c r="C54" i="21" s="1"/>
  <c r="D54" i="21" s="1"/>
  <c r="P54" i="21"/>
  <c r="AE54" i="21" s="1"/>
  <c r="A55" i="21"/>
  <c r="AF53" i="21"/>
  <c r="AG53" i="21" s="1"/>
  <c r="AH53" i="21" s="1"/>
  <c r="AA53" i="21"/>
  <c r="AB53" i="21" s="1"/>
  <c r="AC53" i="21" s="1"/>
  <c r="AI14" i="17"/>
  <c r="AG15" i="17"/>
  <c r="AH15" i="17" s="1"/>
  <c r="AK13" i="17"/>
  <c r="AB15" i="17"/>
  <c r="AC15" i="17" s="1"/>
  <c r="AK14" i="17"/>
  <c r="AJ14" i="17"/>
  <c r="AL14" i="17" s="1"/>
  <c r="X15" i="17"/>
  <c r="J16" i="17"/>
  <c r="AD16" i="17"/>
  <c r="AF16" i="17" s="1"/>
  <c r="T16" i="17"/>
  <c r="V16" i="17" s="1"/>
  <c r="W16" i="17" s="1"/>
  <c r="B16" i="17"/>
  <c r="C16" i="17" s="1"/>
  <c r="D16" i="17" s="1"/>
  <c r="E16" i="17"/>
  <c r="I16" i="17"/>
  <c r="H16" i="17"/>
  <c r="Y16" i="17"/>
  <c r="AA16" i="17" s="1"/>
  <c r="A17" i="17"/>
  <c r="AI53" i="21" l="1"/>
  <c r="V54" i="21"/>
  <c r="W54" i="21" s="1"/>
  <c r="X54" i="21" s="1"/>
  <c r="AF54" i="21"/>
  <c r="AG54" i="21" s="1"/>
  <c r="AH54" i="21" s="1"/>
  <c r="J55" i="21"/>
  <c r="AD55" i="21" s="1"/>
  <c r="H55" i="21"/>
  <c r="T55" i="21" s="1"/>
  <c r="E55" i="21"/>
  <c r="O55" i="21"/>
  <c r="Z55" i="21" s="1"/>
  <c r="I55" i="21"/>
  <c r="Y55" i="21" s="1"/>
  <c r="G55" i="21"/>
  <c r="P55" i="21"/>
  <c r="AE55" i="21" s="1"/>
  <c r="B55" i="21"/>
  <c r="C55" i="21" s="1"/>
  <c r="D55" i="21" s="1"/>
  <c r="N55" i="21"/>
  <c r="U55" i="21" s="1"/>
  <c r="A56" i="21"/>
  <c r="AA54" i="21"/>
  <c r="AB54" i="21" s="1"/>
  <c r="AC54" i="21" s="1"/>
  <c r="AI15" i="17"/>
  <c r="AJ15" i="17" s="1"/>
  <c r="AL15" i="17" s="1"/>
  <c r="AG16" i="17"/>
  <c r="AH16" i="17" s="1"/>
  <c r="AB16" i="17"/>
  <c r="AC16" i="17" s="1"/>
  <c r="X16" i="17"/>
  <c r="H17" i="17"/>
  <c r="J17" i="17"/>
  <c r="T17" i="17"/>
  <c r="V17" i="17" s="1"/>
  <c r="W17" i="17" s="1"/>
  <c r="E17" i="17"/>
  <c r="I17" i="17"/>
  <c r="Y17" i="17"/>
  <c r="AA17" i="17" s="1"/>
  <c r="AD17" i="17"/>
  <c r="AF17" i="17" s="1"/>
  <c r="B17" i="17"/>
  <c r="C17" i="17" s="1"/>
  <c r="D17" i="17" s="1"/>
  <c r="A18" i="17"/>
  <c r="A19" i="17" s="1"/>
  <c r="AI54" i="21" l="1"/>
  <c r="AJ54" i="21" s="1"/>
  <c r="AL54" i="21" s="1"/>
  <c r="AK53" i="21"/>
  <c r="AJ53" i="21"/>
  <c r="AL53" i="21" s="1"/>
  <c r="V55" i="21"/>
  <c r="W55" i="21" s="1"/>
  <c r="X55" i="21" s="1"/>
  <c r="AA55" i="21"/>
  <c r="AB55" i="21" s="1"/>
  <c r="AC55" i="21" s="1"/>
  <c r="AF55" i="21"/>
  <c r="AG55" i="21" s="1"/>
  <c r="AH55" i="21" s="1"/>
  <c r="H56" i="21"/>
  <c r="T56" i="21" s="1"/>
  <c r="G56" i="21"/>
  <c r="J56" i="21"/>
  <c r="AD56" i="21" s="1"/>
  <c r="N56" i="21"/>
  <c r="U56" i="21" s="1"/>
  <c r="B56" i="21"/>
  <c r="C56" i="21" s="1"/>
  <c r="D56" i="21" s="1"/>
  <c r="I56" i="21"/>
  <c r="Y56" i="21" s="1"/>
  <c r="P56" i="21"/>
  <c r="AE56" i="21" s="1"/>
  <c r="E56" i="21"/>
  <c r="O56" i="21"/>
  <c r="Z56" i="21" s="1"/>
  <c r="A57" i="21"/>
  <c r="AI16" i="17"/>
  <c r="AJ16" i="17" s="1"/>
  <c r="AL16" i="17" s="1"/>
  <c r="AK15" i="17"/>
  <c r="AG17" i="17"/>
  <c r="AH17" i="17" s="1"/>
  <c r="AB17" i="17"/>
  <c r="AC17" i="17" s="1"/>
  <c r="AK16" i="17"/>
  <c r="H19" i="17"/>
  <c r="Y19" i="17"/>
  <c r="AA19" i="17" s="1"/>
  <c r="I19" i="17"/>
  <c r="AD19" i="17"/>
  <c r="AF19" i="17" s="1"/>
  <c r="B19" i="17"/>
  <c r="C19" i="17" s="1"/>
  <c r="D19" i="17" s="1"/>
  <c r="J19" i="17"/>
  <c r="T19" i="17"/>
  <c r="V19" i="17" s="1"/>
  <c r="W19" i="17" s="1"/>
  <c r="E19" i="17"/>
  <c r="H18" i="17"/>
  <c r="T18" i="17"/>
  <c r="V18" i="17" s="1"/>
  <c r="W18" i="17" s="1"/>
  <c r="B18" i="17"/>
  <c r="C18" i="17" s="1"/>
  <c r="D18" i="17" s="1"/>
  <c r="J18" i="17"/>
  <c r="E18" i="17"/>
  <c r="Y18" i="17"/>
  <c r="AA18" i="17" s="1"/>
  <c r="AD18" i="17"/>
  <c r="AF18" i="17" s="1"/>
  <c r="I18" i="17"/>
  <c r="A20" i="17"/>
  <c r="A21" i="17" s="1"/>
  <c r="X17" i="17"/>
  <c r="AK54" i="21" l="1"/>
  <c r="AA56" i="21"/>
  <c r="AB56" i="21" s="1"/>
  <c r="AC56" i="21" s="1"/>
  <c r="AI55" i="21"/>
  <c r="AJ55" i="21" s="1"/>
  <c r="AF56" i="21"/>
  <c r="AG56" i="21" s="1"/>
  <c r="AH56" i="21" s="1"/>
  <c r="I57" i="21"/>
  <c r="Y57" i="21" s="1"/>
  <c r="G57" i="21"/>
  <c r="E57" i="21"/>
  <c r="O57" i="21"/>
  <c r="Z57" i="21" s="1"/>
  <c r="J57" i="21"/>
  <c r="AD57" i="21" s="1"/>
  <c r="N57" i="21"/>
  <c r="U57" i="21" s="1"/>
  <c r="B57" i="21"/>
  <c r="C57" i="21" s="1"/>
  <c r="D57" i="21" s="1"/>
  <c r="H57" i="21"/>
  <c r="T57" i="21" s="1"/>
  <c r="P57" i="21"/>
  <c r="AE57" i="21" s="1"/>
  <c r="A58" i="21"/>
  <c r="V56" i="21"/>
  <c r="W56" i="21" s="1"/>
  <c r="X56" i="21" s="1"/>
  <c r="AI17" i="17"/>
  <c r="AJ17" i="17" s="1"/>
  <c r="AL17" i="17" s="1"/>
  <c r="AG18" i="17"/>
  <c r="AH18" i="17" s="1"/>
  <c r="AG19" i="17"/>
  <c r="AH19" i="17" s="1"/>
  <c r="AB18" i="17"/>
  <c r="AC18" i="17" s="1"/>
  <c r="AB19" i="17"/>
  <c r="AC19" i="17" s="1"/>
  <c r="H21" i="17"/>
  <c r="E21" i="17"/>
  <c r="I21" i="17"/>
  <c r="B21" i="17"/>
  <c r="C21" i="17" s="1"/>
  <c r="D21" i="17" s="1"/>
  <c r="J21" i="17"/>
  <c r="A22" i="17"/>
  <c r="H22" i="17" s="1"/>
  <c r="Y21" i="17"/>
  <c r="AA21" i="17" s="1"/>
  <c r="AD21" i="17"/>
  <c r="AF21" i="17" s="1"/>
  <c r="T21" i="17"/>
  <c r="V21" i="17" s="1"/>
  <c r="H20" i="17"/>
  <c r="T20" i="17"/>
  <c r="V20" i="17" s="1"/>
  <c r="W20" i="17" s="1"/>
  <c r="AD20" i="17"/>
  <c r="AF20" i="17" s="1"/>
  <c r="Y20" i="17"/>
  <c r="AA20" i="17" s="1"/>
  <c r="J20" i="17"/>
  <c r="B20" i="17"/>
  <c r="C20" i="17" s="1"/>
  <c r="D20" i="17" s="1"/>
  <c r="E20" i="17"/>
  <c r="I20" i="17"/>
  <c r="X18" i="17"/>
  <c r="AI18" i="17"/>
  <c r="X19" i="17"/>
  <c r="AA57" i="21" l="1"/>
  <c r="AB57" i="21" s="1"/>
  <c r="AC57" i="21" s="1"/>
  <c r="AI56" i="21"/>
  <c r="AJ56" i="21" s="1"/>
  <c r="AL56" i="21" s="1"/>
  <c r="AL55" i="21"/>
  <c r="AK55" i="21"/>
  <c r="H58" i="21"/>
  <c r="T58" i="21" s="1"/>
  <c r="I58" i="21"/>
  <c r="Y58" i="21" s="1"/>
  <c r="P58" i="21"/>
  <c r="AE58" i="21" s="1"/>
  <c r="J58" i="21"/>
  <c r="AD58" i="21" s="1"/>
  <c r="N58" i="21"/>
  <c r="U58" i="21" s="1"/>
  <c r="B58" i="21"/>
  <c r="C58" i="21" s="1"/>
  <c r="D58" i="21" s="1"/>
  <c r="G58" i="21"/>
  <c r="E58" i="21"/>
  <c r="O58" i="21"/>
  <c r="Z58" i="21" s="1"/>
  <c r="A59" i="21"/>
  <c r="AF57" i="21"/>
  <c r="AG57" i="21" s="1"/>
  <c r="AH57" i="21" s="1"/>
  <c r="V57" i="21"/>
  <c r="W57" i="21" s="1"/>
  <c r="X57" i="21" s="1"/>
  <c r="T22" i="17"/>
  <c r="V22" i="17" s="1"/>
  <c r="W22" i="17" s="1"/>
  <c r="X22" i="17" s="1"/>
  <c r="AK17" i="17"/>
  <c r="AI19" i="17"/>
  <c r="AJ19" i="17" s="1"/>
  <c r="AL19" i="17" s="1"/>
  <c r="AG20" i="17"/>
  <c r="AH20" i="17" s="1"/>
  <c r="AG21" i="17"/>
  <c r="AH21" i="17" s="1"/>
  <c r="AB21" i="17"/>
  <c r="AC21" i="17" s="1"/>
  <c r="AB20" i="17"/>
  <c r="AC20" i="17" s="1"/>
  <c r="W21" i="17"/>
  <c r="X21" i="17" s="1"/>
  <c r="AJ18" i="17"/>
  <c r="AL18" i="17" s="1"/>
  <c r="AK18" i="17"/>
  <c r="A23" i="17"/>
  <c r="H23" i="17" s="1"/>
  <c r="B22" i="17"/>
  <c r="C22" i="17" s="1"/>
  <c r="D22" i="17" s="1"/>
  <c r="J22" i="17"/>
  <c r="AD22" i="17"/>
  <c r="AF22" i="17" s="1"/>
  <c r="Y22" i="17"/>
  <c r="AA22" i="17" s="1"/>
  <c r="X20" i="17"/>
  <c r="E22" i="17"/>
  <c r="I22" i="17"/>
  <c r="AK56" i="21" l="1"/>
  <c r="AI57" i="21"/>
  <c r="AJ57" i="21" s="1"/>
  <c r="AL57" i="21" s="1"/>
  <c r="AF58" i="21"/>
  <c r="AG58" i="21" s="1"/>
  <c r="AH58" i="21" s="1"/>
  <c r="AA58" i="21"/>
  <c r="AB58" i="21" s="1"/>
  <c r="AC58" i="21" s="1"/>
  <c r="V58" i="21"/>
  <c r="W58" i="21" s="1"/>
  <c r="X58" i="21" s="1"/>
  <c r="O59" i="21"/>
  <c r="Z59" i="21" s="1"/>
  <c r="P59" i="21"/>
  <c r="AE59" i="21" s="1"/>
  <c r="B59" i="21"/>
  <c r="C59" i="21" s="1"/>
  <c r="D59" i="21" s="1"/>
  <c r="G59" i="21"/>
  <c r="H59" i="21"/>
  <c r="T59" i="21" s="1"/>
  <c r="J59" i="21"/>
  <c r="AD59" i="21" s="1"/>
  <c r="N59" i="21"/>
  <c r="U59" i="21" s="1"/>
  <c r="E59" i="21"/>
  <c r="I59" i="21"/>
  <c r="Y59" i="21" s="1"/>
  <c r="A60" i="21"/>
  <c r="AK19" i="17"/>
  <c r="AI20" i="17"/>
  <c r="AJ20" i="17" s="1"/>
  <c r="AL20" i="17" s="1"/>
  <c r="A24" i="17"/>
  <c r="H24" i="17" s="1"/>
  <c r="AI21" i="17"/>
  <c r="AK21" i="17" s="1"/>
  <c r="AG22" i="17"/>
  <c r="AH22" i="17" s="1"/>
  <c r="AB22" i="17"/>
  <c r="AC22" i="17" s="1"/>
  <c r="E23" i="17"/>
  <c r="I23" i="17"/>
  <c r="AD23" i="17"/>
  <c r="AF23" i="17" s="1"/>
  <c r="T23" i="17"/>
  <c r="V23" i="17" s="1"/>
  <c r="J23" i="17"/>
  <c r="B23" i="17"/>
  <c r="C23" i="17" s="1"/>
  <c r="D23" i="17" s="1"/>
  <c r="Y23" i="17"/>
  <c r="AA23" i="17" s="1"/>
  <c r="AA59" i="21" l="1"/>
  <c r="AB59" i="21" s="1"/>
  <c r="AC59" i="21" s="1"/>
  <c r="AK57" i="21"/>
  <c r="AI58" i="21"/>
  <c r="AJ58" i="21" s="1"/>
  <c r="AL58" i="21" s="1"/>
  <c r="AF59" i="21"/>
  <c r="AG59" i="21" s="1"/>
  <c r="AH59" i="21" s="1"/>
  <c r="V59" i="21"/>
  <c r="W59" i="21" s="1"/>
  <c r="X59" i="21" s="1"/>
  <c r="H60" i="21"/>
  <c r="T60" i="21" s="1"/>
  <c r="E60" i="21"/>
  <c r="P60" i="21"/>
  <c r="AE60" i="21" s="1"/>
  <c r="J60" i="21"/>
  <c r="AD60" i="21" s="1"/>
  <c r="B60" i="21"/>
  <c r="C60" i="21" s="1"/>
  <c r="D60" i="21" s="1"/>
  <c r="G60" i="21"/>
  <c r="I60" i="21"/>
  <c r="Y60" i="21" s="1"/>
  <c r="O60" i="21"/>
  <c r="Z60" i="21" s="1"/>
  <c r="N60" i="21"/>
  <c r="U60" i="21" s="1"/>
  <c r="A61" i="21"/>
  <c r="B24" i="17"/>
  <c r="C24" i="17" s="1"/>
  <c r="D24" i="17" s="1"/>
  <c r="J24" i="17"/>
  <c r="AK20" i="17"/>
  <c r="AD24" i="17"/>
  <c r="AF24" i="17" s="1"/>
  <c r="AG24" i="17" s="1"/>
  <c r="AH24" i="17" s="1"/>
  <c r="I24" i="17"/>
  <c r="A25" i="17"/>
  <c r="H25" i="17" s="1"/>
  <c r="Y24" i="17"/>
  <c r="AA24" i="17" s="1"/>
  <c r="AB24" i="17" s="1"/>
  <c r="AC24" i="17" s="1"/>
  <c r="E24" i="17"/>
  <c r="T24" i="17"/>
  <c r="V24" i="17" s="1"/>
  <c r="W24" i="17" s="1"/>
  <c r="X24" i="17" s="1"/>
  <c r="AI22" i="17"/>
  <c r="AK22" i="17" s="1"/>
  <c r="AJ21" i="17"/>
  <c r="AL21" i="17" s="1"/>
  <c r="AG23" i="17"/>
  <c r="AH23" i="17" s="1"/>
  <c r="AB23" i="17"/>
  <c r="AC23" i="17" s="1"/>
  <c r="W23" i="17"/>
  <c r="X23" i="17" s="1"/>
  <c r="AI59" i="21" l="1"/>
  <c r="AJ59" i="21" s="1"/>
  <c r="AL59" i="21" s="1"/>
  <c r="AK58" i="21"/>
  <c r="AF60" i="21"/>
  <c r="AG60" i="21" s="1"/>
  <c r="AH60" i="21" s="1"/>
  <c r="V60" i="21"/>
  <c r="W60" i="21" s="1"/>
  <c r="X60" i="21" s="1"/>
  <c r="AA60" i="21"/>
  <c r="AB60" i="21" s="1"/>
  <c r="AC60" i="21" s="1"/>
  <c r="P61" i="21"/>
  <c r="AE61" i="21" s="1"/>
  <c r="N61" i="21"/>
  <c r="U61" i="21" s="1"/>
  <c r="I61" i="21"/>
  <c r="Y61" i="21" s="1"/>
  <c r="B61" i="21"/>
  <c r="C61" i="21" s="1"/>
  <c r="D61" i="21" s="1"/>
  <c r="O61" i="21"/>
  <c r="Z61" i="21" s="1"/>
  <c r="G61" i="21"/>
  <c r="E61" i="21"/>
  <c r="J61" i="21"/>
  <c r="AD61" i="21" s="1"/>
  <c r="H61" i="21"/>
  <c r="T61" i="21" s="1"/>
  <c r="A62" i="21"/>
  <c r="B25" i="17"/>
  <c r="C25" i="17" s="1"/>
  <c r="D25" i="17" s="1"/>
  <c r="A26" i="17"/>
  <c r="T26" i="17" s="1"/>
  <c r="V26" i="17" s="1"/>
  <c r="W26" i="17" s="1"/>
  <c r="X26" i="17" s="1"/>
  <c r="T25" i="17"/>
  <c r="V25" i="17" s="1"/>
  <c r="W25" i="17" s="1"/>
  <c r="X25" i="17" s="1"/>
  <c r="Y25" i="17"/>
  <c r="AA25" i="17" s="1"/>
  <c r="AB25" i="17" s="1"/>
  <c r="AC25" i="17" s="1"/>
  <c r="J25" i="17"/>
  <c r="I25" i="17"/>
  <c r="E25" i="17"/>
  <c r="AD25" i="17"/>
  <c r="AF25" i="17" s="1"/>
  <c r="AG25" i="17" s="1"/>
  <c r="AH25" i="17" s="1"/>
  <c r="AJ22" i="17"/>
  <c r="AL22" i="17" s="1"/>
  <c r="AI24" i="17"/>
  <c r="AK24" i="17" s="1"/>
  <c r="AI23" i="17"/>
  <c r="AK23" i="17" s="1"/>
  <c r="AD26" i="17"/>
  <c r="AF26" i="17" s="1"/>
  <c r="B26" i="17"/>
  <c r="C26" i="17" s="1"/>
  <c r="D26" i="17" s="1"/>
  <c r="H26" i="17"/>
  <c r="AK59" i="21" l="1"/>
  <c r="V61" i="21"/>
  <c r="W61" i="21" s="1"/>
  <c r="X61" i="21" s="1"/>
  <c r="AF61" i="21"/>
  <c r="AG61" i="21" s="1"/>
  <c r="AH61" i="21" s="1"/>
  <c r="AA61" i="21"/>
  <c r="AB61" i="21" s="1"/>
  <c r="AC61" i="21" s="1"/>
  <c r="AI60" i="21"/>
  <c r="P62" i="21"/>
  <c r="AE62" i="21" s="1"/>
  <c r="J62" i="21"/>
  <c r="AD62" i="21" s="1"/>
  <c r="B62" i="21"/>
  <c r="C62" i="21" s="1"/>
  <c r="D62" i="21" s="1"/>
  <c r="O62" i="21"/>
  <c r="Z62" i="21" s="1"/>
  <c r="G62" i="21"/>
  <c r="N62" i="21"/>
  <c r="U62" i="21" s="1"/>
  <c r="E62" i="21"/>
  <c r="H62" i="21"/>
  <c r="T62" i="21" s="1"/>
  <c r="I62" i="21"/>
  <c r="Y62" i="21" s="1"/>
  <c r="A63" i="21"/>
  <c r="AJ23" i="17"/>
  <c r="AL23" i="17" s="1"/>
  <c r="E26" i="17"/>
  <c r="Y26" i="17"/>
  <c r="AA26" i="17" s="1"/>
  <c r="AB26" i="17" s="1"/>
  <c r="I26" i="17"/>
  <c r="AJ24" i="17"/>
  <c r="AL24" i="17" s="1"/>
  <c r="J26" i="17"/>
  <c r="A27" i="17"/>
  <c r="AI25" i="17"/>
  <c r="AK25" i="17" s="1"/>
  <c r="AG26" i="17"/>
  <c r="AH26" i="17" s="1"/>
  <c r="AI61" i="21" l="1"/>
  <c r="AJ61" i="21" s="1"/>
  <c r="AL61" i="21" s="1"/>
  <c r="AJ60" i="21"/>
  <c r="AL60" i="21" s="1"/>
  <c r="AK60" i="21"/>
  <c r="AF62" i="21"/>
  <c r="AG62" i="21" s="1"/>
  <c r="AH62" i="21" s="1"/>
  <c r="V62" i="21"/>
  <c r="W62" i="21" s="1"/>
  <c r="X62" i="21" s="1"/>
  <c r="J63" i="21"/>
  <c r="AD63" i="21" s="1"/>
  <c r="H63" i="21"/>
  <c r="T63" i="21" s="1"/>
  <c r="O63" i="21"/>
  <c r="Z63" i="21" s="1"/>
  <c r="I63" i="21"/>
  <c r="Y63" i="21" s="1"/>
  <c r="E63" i="21"/>
  <c r="B63" i="21"/>
  <c r="C63" i="21" s="1"/>
  <c r="D63" i="21" s="1"/>
  <c r="G63" i="21"/>
  <c r="N63" i="21"/>
  <c r="U63" i="21" s="1"/>
  <c r="P63" i="21"/>
  <c r="AE63" i="21" s="1"/>
  <c r="A64" i="21"/>
  <c r="AA62" i="21"/>
  <c r="AB62" i="21" s="1"/>
  <c r="AC62" i="21" s="1"/>
  <c r="E27" i="17"/>
  <c r="J27" i="17"/>
  <c r="Y27" i="17"/>
  <c r="AA27" i="17" s="1"/>
  <c r="AB27" i="17" s="1"/>
  <c r="AC27" i="17" s="1"/>
  <c r="AD27" i="17"/>
  <c r="AF27" i="17" s="1"/>
  <c r="AG27" i="17" s="1"/>
  <c r="AH27" i="17" s="1"/>
  <c r="A28" i="17"/>
  <c r="B27" i="17"/>
  <c r="C27" i="17" s="1"/>
  <c r="D27" i="17" s="1"/>
  <c r="H27" i="17"/>
  <c r="AJ25" i="17"/>
  <c r="AL25" i="17" s="1"/>
  <c r="T27" i="17"/>
  <c r="V27" i="17" s="1"/>
  <c r="W27" i="17" s="1"/>
  <c r="X27" i="17" s="1"/>
  <c r="I27" i="17"/>
  <c r="AI26" i="17"/>
  <c r="AK26" i="17" s="1"/>
  <c r="AC26" i="17"/>
  <c r="AA63" i="21" l="1"/>
  <c r="AB63" i="21" s="1"/>
  <c r="AC63" i="21" s="1"/>
  <c r="AK61" i="21"/>
  <c r="AI62" i="21"/>
  <c r="AJ62" i="21" s="1"/>
  <c r="AL62" i="21" s="1"/>
  <c r="AF63" i="21"/>
  <c r="AG63" i="21" s="1"/>
  <c r="AH63" i="21" s="1"/>
  <c r="J64" i="21"/>
  <c r="AD64" i="21" s="1"/>
  <c r="N64" i="21"/>
  <c r="U64" i="21" s="1"/>
  <c r="I64" i="21"/>
  <c r="Y64" i="21" s="1"/>
  <c r="E64" i="21"/>
  <c r="B64" i="21"/>
  <c r="C64" i="21" s="1"/>
  <c r="D64" i="21" s="1"/>
  <c r="O64" i="21"/>
  <c r="Z64" i="21" s="1"/>
  <c r="P64" i="21"/>
  <c r="AE64" i="21" s="1"/>
  <c r="H64" i="21"/>
  <c r="T64" i="21" s="1"/>
  <c r="G64" i="21"/>
  <c r="A65" i="21"/>
  <c r="V63" i="21"/>
  <c r="W63" i="21" s="1"/>
  <c r="X63" i="21" s="1"/>
  <c r="AI27" i="17"/>
  <c r="AK27" i="17" s="1"/>
  <c r="H28" i="17"/>
  <c r="I28" i="17"/>
  <c r="A29" i="17"/>
  <c r="AD28" i="17"/>
  <c r="AF28" i="17" s="1"/>
  <c r="AG28" i="17" s="1"/>
  <c r="AH28" i="17" s="1"/>
  <c r="T28" i="17"/>
  <c r="V28" i="17" s="1"/>
  <c r="W28" i="17" s="1"/>
  <c r="X28" i="17" s="1"/>
  <c r="J28" i="17"/>
  <c r="E28" i="17"/>
  <c r="B28" i="17"/>
  <c r="C28" i="17" s="1"/>
  <c r="D28" i="17" s="1"/>
  <c r="Y28" i="17"/>
  <c r="AA28" i="17" s="1"/>
  <c r="AB28" i="17" s="1"/>
  <c r="AC28" i="17" s="1"/>
  <c r="AJ26" i="17"/>
  <c r="AL26" i="17" s="1"/>
  <c r="AJ27" i="17" l="1"/>
  <c r="AL27" i="17" s="1"/>
  <c r="AK62" i="21"/>
  <c r="V64" i="21"/>
  <c r="W64" i="21" s="1"/>
  <c r="X64" i="21" s="1"/>
  <c r="AI63" i="21"/>
  <c r="AK63" i="21" s="1"/>
  <c r="AF64" i="21"/>
  <c r="AG64" i="21" s="1"/>
  <c r="AH64" i="21" s="1"/>
  <c r="AA64" i="21"/>
  <c r="AB64" i="21" s="1"/>
  <c r="AC64" i="21" s="1"/>
  <c r="I65" i="21"/>
  <c r="Y65" i="21" s="1"/>
  <c r="G65" i="21"/>
  <c r="J65" i="21"/>
  <c r="AD65" i="21" s="1"/>
  <c r="B65" i="21"/>
  <c r="C65" i="21" s="1"/>
  <c r="D65" i="21" s="1"/>
  <c r="N65" i="21"/>
  <c r="U65" i="21" s="1"/>
  <c r="P65" i="21"/>
  <c r="AE65" i="21" s="1"/>
  <c r="O65" i="21"/>
  <c r="Z65" i="21" s="1"/>
  <c r="E65" i="21"/>
  <c r="H65" i="21"/>
  <c r="T65" i="21" s="1"/>
  <c r="A66" i="21"/>
  <c r="J29" i="17"/>
  <c r="T29" i="17"/>
  <c r="V29" i="17" s="1"/>
  <c r="W29" i="17" s="1"/>
  <c r="X29" i="17" s="1"/>
  <c r="A30" i="17"/>
  <c r="H29" i="17"/>
  <c r="B29" i="17"/>
  <c r="C29" i="17" s="1"/>
  <c r="D29" i="17" s="1"/>
  <c r="AD29" i="17"/>
  <c r="AF29" i="17" s="1"/>
  <c r="AG29" i="17" s="1"/>
  <c r="AH29" i="17" s="1"/>
  <c r="I29" i="17"/>
  <c r="Y29" i="17"/>
  <c r="AA29" i="17" s="1"/>
  <c r="AB29" i="17" s="1"/>
  <c r="AC29" i="17" s="1"/>
  <c r="E29" i="17"/>
  <c r="AI28" i="17"/>
  <c r="AJ28" i="17" s="1"/>
  <c r="AL28" i="17" s="1"/>
  <c r="A31" i="17"/>
  <c r="T31" i="17" s="1"/>
  <c r="V31" i="17" s="1"/>
  <c r="W31" i="17" s="1"/>
  <c r="V65" i="21" l="1"/>
  <c r="W65" i="21" s="1"/>
  <c r="X65" i="21" s="1"/>
  <c r="AJ63" i="21"/>
  <c r="AL63" i="21" s="1"/>
  <c r="AI64" i="21"/>
  <c r="AJ64" i="21" s="1"/>
  <c r="AL64" i="21" s="1"/>
  <c r="AF65" i="21"/>
  <c r="AG65" i="21" s="1"/>
  <c r="AH65" i="21" s="1"/>
  <c r="E66" i="21"/>
  <c r="G66" i="21"/>
  <c r="O66" i="21"/>
  <c r="Z66" i="21" s="1"/>
  <c r="J66" i="21"/>
  <c r="AD66" i="21" s="1"/>
  <c r="B66" i="21"/>
  <c r="C66" i="21" s="1"/>
  <c r="D66" i="21" s="1"/>
  <c r="I66" i="21"/>
  <c r="Y66" i="21" s="1"/>
  <c r="H66" i="21"/>
  <c r="T66" i="21" s="1"/>
  <c r="N66" i="21"/>
  <c r="U66" i="21" s="1"/>
  <c r="P66" i="21"/>
  <c r="AE66" i="21" s="1"/>
  <c r="A67" i="21"/>
  <c r="AA65" i="21"/>
  <c r="AB65" i="21" s="1"/>
  <c r="AC65" i="21" s="1"/>
  <c r="A32" i="17"/>
  <c r="A33" i="17" s="1"/>
  <c r="A34" i="17" s="1"/>
  <c r="J34" i="17" s="1"/>
  <c r="AI29" i="17"/>
  <c r="AJ29" i="17" s="1"/>
  <c r="AL29" i="17" s="1"/>
  <c r="J31" i="17"/>
  <c r="H31" i="17"/>
  <c r="AD31" i="17"/>
  <c r="AF31" i="17" s="1"/>
  <c r="AG31" i="17" s="1"/>
  <c r="AH31" i="17" s="1"/>
  <c r="E31" i="17"/>
  <c r="I31" i="17"/>
  <c r="J30" i="17"/>
  <c r="AD30" i="17"/>
  <c r="AF30" i="17" s="1"/>
  <c r="AG30" i="17" s="1"/>
  <c r="AH30" i="17" s="1"/>
  <c r="B30" i="17"/>
  <c r="C30" i="17" s="1"/>
  <c r="D30" i="17" s="1"/>
  <c r="Y30" i="17"/>
  <c r="AA30" i="17" s="1"/>
  <c r="AB30" i="17" s="1"/>
  <c r="AC30" i="17" s="1"/>
  <c r="E30" i="17"/>
  <c r="T30" i="17"/>
  <c r="V30" i="17" s="1"/>
  <c r="W30" i="17" s="1"/>
  <c r="X30" i="17" s="1"/>
  <c r="I30" i="17"/>
  <c r="H30" i="17"/>
  <c r="Y31" i="17"/>
  <c r="AA31" i="17" s="1"/>
  <c r="AB31" i="17" s="1"/>
  <c r="AC31" i="17" s="1"/>
  <c r="B31" i="17"/>
  <c r="C31" i="17" s="1"/>
  <c r="D31" i="17" s="1"/>
  <c r="AK28" i="17"/>
  <c r="H34" i="17"/>
  <c r="A35" i="17"/>
  <c r="H35" i="17" s="1"/>
  <c r="AD33" i="17"/>
  <c r="AF33" i="17" s="1"/>
  <c r="Y33" i="17"/>
  <c r="AA33" i="17" s="1"/>
  <c r="Y32" i="17"/>
  <c r="AA32" i="17" s="1"/>
  <c r="H32" i="17"/>
  <c r="I32" i="17"/>
  <c r="J32" i="17"/>
  <c r="T32" i="17"/>
  <c r="V32" i="17" s="1"/>
  <c r="W32" i="17" s="1"/>
  <c r="B32" i="17"/>
  <c r="C32" i="17" s="1"/>
  <c r="D32" i="17" s="1"/>
  <c r="E32" i="17"/>
  <c r="AD32" i="17"/>
  <c r="AF32" i="17" s="1"/>
  <c r="B33" i="17"/>
  <c r="C33" i="17" s="1"/>
  <c r="D33" i="17" s="1"/>
  <c r="I33" i="17"/>
  <c r="H33" i="17"/>
  <c r="T33" i="17"/>
  <c r="V33" i="17" s="1"/>
  <c r="E33" i="17"/>
  <c r="X31" i="17"/>
  <c r="E34" i="17"/>
  <c r="Y34" i="17"/>
  <c r="AA34" i="17" s="1"/>
  <c r="AD34" i="17"/>
  <c r="AF34" i="17" s="1"/>
  <c r="B34" i="17"/>
  <c r="C34" i="17" s="1"/>
  <c r="D34" i="17" s="1"/>
  <c r="T34" i="17"/>
  <c r="V34" i="17" s="1"/>
  <c r="I34" i="17"/>
  <c r="AK64" i="21" l="1"/>
  <c r="AI65" i="21"/>
  <c r="AJ65" i="21" s="1"/>
  <c r="AL65" i="21" s="1"/>
  <c r="AA66" i="21"/>
  <c r="AB66" i="21" s="1"/>
  <c r="AC66" i="21" s="1"/>
  <c r="G67" i="21"/>
  <c r="P67" i="21"/>
  <c r="AE67" i="21" s="1"/>
  <c r="N67" i="21"/>
  <c r="U67" i="21" s="1"/>
  <c r="I67" i="21"/>
  <c r="Y67" i="21" s="1"/>
  <c r="O67" i="21"/>
  <c r="Z67" i="21" s="1"/>
  <c r="H67" i="21"/>
  <c r="T67" i="21" s="1"/>
  <c r="J67" i="21"/>
  <c r="AD67" i="21" s="1"/>
  <c r="B67" i="21"/>
  <c r="C67" i="21" s="1"/>
  <c r="D67" i="21" s="1"/>
  <c r="E67" i="21"/>
  <c r="A68" i="21"/>
  <c r="AF66" i="21"/>
  <c r="AG66" i="21" s="1"/>
  <c r="AH66" i="21" s="1"/>
  <c r="V66" i="21"/>
  <c r="W66" i="21" s="1"/>
  <c r="X66" i="21" s="1"/>
  <c r="J33" i="17"/>
  <c r="J35" i="17"/>
  <c r="AK29" i="17"/>
  <c r="AI30" i="17"/>
  <c r="AK30" i="17" s="1"/>
  <c r="AI31" i="17"/>
  <c r="AJ31" i="17" s="1"/>
  <c r="AL31" i="17" s="1"/>
  <c r="AG34" i="17"/>
  <c r="AH34" i="17" s="1"/>
  <c r="AG33" i="17"/>
  <c r="AH33" i="17" s="1"/>
  <c r="AG32" i="17"/>
  <c r="AH32" i="17" s="1"/>
  <c r="W33" i="17"/>
  <c r="X33" i="17" s="1"/>
  <c r="AB33" i="17"/>
  <c r="AC33" i="17" s="1"/>
  <c r="W34" i="17"/>
  <c r="X34" i="17" s="1"/>
  <c r="AB34" i="17"/>
  <c r="AC34" i="17" s="1"/>
  <c r="AB32" i="17"/>
  <c r="AC32" i="17" s="1"/>
  <c r="B35" i="17"/>
  <c r="C35" i="17" s="1"/>
  <c r="D35" i="17" s="1"/>
  <c r="Y35" i="17"/>
  <c r="AA35" i="17" s="1"/>
  <c r="I35" i="17"/>
  <c r="A36" i="17"/>
  <c r="H36" i="17" s="1"/>
  <c r="T35" i="17"/>
  <c r="V35" i="17" s="1"/>
  <c r="E35" i="17"/>
  <c r="AD35" i="17"/>
  <c r="AF35" i="17" s="1"/>
  <c r="X32" i="17"/>
  <c r="AK65" i="21" l="1"/>
  <c r="V67" i="21"/>
  <c r="W67" i="21" s="1"/>
  <c r="X67" i="21" s="1"/>
  <c r="AF67" i="21"/>
  <c r="AG67" i="21" s="1"/>
  <c r="AH67" i="21" s="1"/>
  <c r="O68" i="21"/>
  <c r="Z68" i="21" s="1"/>
  <c r="N68" i="21"/>
  <c r="U68" i="21" s="1"/>
  <c r="H68" i="21"/>
  <c r="T68" i="21" s="1"/>
  <c r="E68" i="21"/>
  <c r="B68" i="21"/>
  <c r="C68" i="21" s="1"/>
  <c r="D68" i="21" s="1"/>
  <c r="P68" i="21"/>
  <c r="AE68" i="21" s="1"/>
  <c r="J68" i="21"/>
  <c r="AD68" i="21" s="1"/>
  <c r="G68" i="21"/>
  <c r="I68" i="21"/>
  <c r="Y68" i="21" s="1"/>
  <c r="AA68" i="21" s="1"/>
  <c r="AB68" i="21" s="1"/>
  <c r="AC68" i="21" s="1"/>
  <c r="A69" i="21"/>
  <c r="AI66" i="21"/>
  <c r="AJ66" i="21" s="1"/>
  <c r="AA67" i="21"/>
  <c r="AB67" i="21" s="1"/>
  <c r="AC67" i="21" s="1"/>
  <c r="AJ30" i="17"/>
  <c r="AL30" i="17" s="1"/>
  <c r="AK31" i="17"/>
  <c r="AI33" i="17"/>
  <c r="AJ33" i="17" s="1"/>
  <c r="AL33" i="17" s="1"/>
  <c r="AI32" i="17"/>
  <c r="AK32" i="17" s="1"/>
  <c r="AI34" i="17"/>
  <c r="AK34" i="17" s="1"/>
  <c r="AG35" i="17"/>
  <c r="AH35" i="17" s="1"/>
  <c r="W35" i="17"/>
  <c r="X35" i="17" s="1"/>
  <c r="AB35" i="17"/>
  <c r="AC35" i="17" s="1"/>
  <c r="AJ34" i="17"/>
  <c r="AL34" i="17" s="1"/>
  <c r="B36" i="17"/>
  <c r="C36" i="17" s="1"/>
  <c r="D36" i="17" s="1"/>
  <c r="Y36" i="17"/>
  <c r="AA36" i="17" s="1"/>
  <c r="J36" i="17"/>
  <c r="A37" i="17"/>
  <c r="H37" i="17" s="1"/>
  <c r="T36" i="17"/>
  <c r="V36" i="17" s="1"/>
  <c r="I36" i="17"/>
  <c r="E36" i="17"/>
  <c r="AD36" i="17"/>
  <c r="AF36" i="17" s="1"/>
  <c r="AI67" i="21" l="1"/>
  <c r="AJ67" i="21" s="1"/>
  <c r="AL67" i="21" s="1"/>
  <c r="AF68" i="21"/>
  <c r="AG68" i="21" s="1"/>
  <c r="AH68" i="21" s="1"/>
  <c r="V68" i="21"/>
  <c r="W68" i="21" s="1"/>
  <c r="X68" i="21" s="1"/>
  <c r="G69" i="21"/>
  <c r="H69" i="21"/>
  <c r="T69" i="21" s="1"/>
  <c r="P69" i="21"/>
  <c r="AE69" i="21" s="1"/>
  <c r="N69" i="21"/>
  <c r="U69" i="21" s="1"/>
  <c r="I69" i="21"/>
  <c r="Y69" i="21" s="1"/>
  <c r="O69" i="21"/>
  <c r="Z69" i="21" s="1"/>
  <c r="B69" i="21"/>
  <c r="C69" i="21" s="1"/>
  <c r="D69" i="21" s="1"/>
  <c r="E69" i="21"/>
  <c r="J69" i="21"/>
  <c r="AD69" i="21" s="1"/>
  <c r="A70" i="21"/>
  <c r="AK66" i="21"/>
  <c r="AL66" i="21"/>
  <c r="AK33" i="17"/>
  <c r="AJ32" i="17"/>
  <c r="AL32" i="17" s="1"/>
  <c r="AG36" i="17"/>
  <c r="AH36" i="17" s="1"/>
  <c r="AI35" i="17"/>
  <c r="AK35" i="17" s="1"/>
  <c r="W36" i="17"/>
  <c r="X36" i="17" s="1"/>
  <c r="AB36" i="17"/>
  <c r="A38" i="17"/>
  <c r="H38" i="17" s="1"/>
  <c r="AD37" i="17"/>
  <c r="AF37" i="17" s="1"/>
  <c r="B37" i="17"/>
  <c r="C37" i="17" s="1"/>
  <c r="D37" i="17" s="1"/>
  <c r="I37" i="17"/>
  <c r="Y37" i="17"/>
  <c r="AA37" i="17" s="1"/>
  <c r="E37" i="17"/>
  <c r="T37" i="17"/>
  <c r="V37" i="17" s="1"/>
  <c r="J37" i="17"/>
  <c r="AK67" i="21" l="1"/>
  <c r="AI68" i="21"/>
  <c r="AJ68" i="21" s="1"/>
  <c r="AL68" i="21" s="1"/>
  <c r="AA69" i="21"/>
  <c r="AB69" i="21" s="1"/>
  <c r="AC69" i="21" s="1"/>
  <c r="AF69" i="21"/>
  <c r="AG69" i="21" s="1"/>
  <c r="AH69" i="21" s="1"/>
  <c r="O70" i="21"/>
  <c r="Z70" i="21" s="1"/>
  <c r="G70" i="21"/>
  <c r="H70" i="21"/>
  <c r="T70" i="21" s="1"/>
  <c r="N70" i="21"/>
  <c r="U70" i="21" s="1"/>
  <c r="B70" i="21"/>
  <c r="C70" i="21" s="1"/>
  <c r="D70" i="21" s="1"/>
  <c r="I70" i="21"/>
  <c r="Y70" i="21" s="1"/>
  <c r="E70" i="21"/>
  <c r="J70" i="21"/>
  <c r="AD70" i="21" s="1"/>
  <c r="P70" i="21"/>
  <c r="AE70" i="21" s="1"/>
  <c r="A71" i="21"/>
  <c r="V69" i="21"/>
  <c r="W69" i="21" s="1"/>
  <c r="X69" i="21" s="1"/>
  <c r="AI36" i="17"/>
  <c r="AK36" i="17" s="1"/>
  <c r="AJ35" i="17"/>
  <c r="AL35" i="17" s="1"/>
  <c r="AC36" i="17"/>
  <c r="AG37" i="17"/>
  <c r="AH37" i="17" s="1"/>
  <c r="AB37" i="17"/>
  <c r="AC37" i="17" s="1"/>
  <c r="W37" i="17"/>
  <c r="X37" i="17" s="1"/>
  <c r="A39" i="17"/>
  <c r="H39" i="17" s="1"/>
  <c r="T38" i="17"/>
  <c r="V38" i="17" s="1"/>
  <c r="E38" i="17"/>
  <c r="Y38" i="17"/>
  <c r="AA38" i="17" s="1"/>
  <c r="I38" i="17"/>
  <c r="J38" i="17"/>
  <c r="B38" i="17"/>
  <c r="C38" i="17" s="1"/>
  <c r="D38" i="17" s="1"/>
  <c r="AD38" i="17"/>
  <c r="AF38" i="17" s="1"/>
  <c r="AI69" i="21" l="1"/>
  <c r="AJ69" i="21" s="1"/>
  <c r="AL69" i="21" s="1"/>
  <c r="AA70" i="21"/>
  <c r="AB70" i="21" s="1"/>
  <c r="AC70" i="21" s="1"/>
  <c r="AK68" i="21"/>
  <c r="N71" i="21"/>
  <c r="U71" i="21" s="1"/>
  <c r="P71" i="21"/>
  <c r="AE71" i="21" s="1"/>
  <c r="B71" i="21"/>
  <c r="C71" i="21" s="1"/>
  <c r="D71" i="21" s="1"/>
  <c r="G71" i="21"/>
  <c r="J71" i="21"/>
  <c r="AD71" i="21" s="1"/>
  <c r="O71" i="21"/>
  <c r="Z71" i="21" s="1"/>
  <c r="I71" i="21"/>
  <c r="Y71" i="21" s="1"/>
  <c r="H71" i="21"/>
  <c r="T71" i="21" s="1"/>
  <c r="E71" i="21"/>
  <c r="A72" i="21"/>
  <c r="AF70" i="21"/>
  <c r="AG70" i="21" s="1"/>
  <c r="AH70" i="21" s="1"/>
  <c r="V70" i="21"/>
  <c r="W70" i="21" s="1"/>
  <c r="X70" i="21" s="1"/>
  <c r="AJ36" i="17"/>
  <c r="AL36" i="17" s="1"/>
  <c r="AI37" i="17"/>
  <c r="AJ37" i="17" s="1"/>
  <c r="AL37" i="17" s="1"/>
  <c r="AG38" i="17"/>
  <c r="AH38" i="17" s="1"/>
  <c r="AB38" i="17"/>
  <c r="AC38" i="17" s="1"/>
  <c r="W38" i="17"/>
  <c r="X38" i="17" s="1"/>
  <c r="A40" i="17"/>
  <c r="H40" i="17" s="1"/>
  <c r="E39" i="17"/>
  <c r="B39" i="17"/>
  <c r="C39" i="17" s="1"/>
  <c r="D39" i="17" s="1"/>
  <c r="I39" i="17"/>
  <c r="T39" i="17"/>
  <c r="V39" i="17" s="1"/>
  <c r="Y39" i="17"/>
  <c r="AA39" i="17" s="1"/>
  <c r="AD39" i="17"/>
  <c r="AF39" i="17" s="1"/>
  <c r="J39" i="17"/>
  <c r="AK69" i="21" l="1"/>
  <c r="AA71" i="21"/>
  <c r="AB71" i="21" s="1"/>
  <c r="AC71" i="21" s="1"/>
  <c r="V71" i="21"/>
  <c r="W71" i="21" s="1"/>
  <c r="X71" i="21" s="1"/>
  <c r="AI70" i="21"/>
  <c r="AJ70" i="21" s="1"/>
  <c r="N72" i="21"/>
  <c r="U72" i="21" s="1"/>
  <c r="O72" i="21"/>
  <c r="Z72" i="21" s="1"/>
  <c r="E72" i="21"/>
  <c r="G72" i="21"/>
  <c r="B72" i="21"/>
  <c r="C72" i="21" s="1"/>
  <c r="D72" i="21" s="1"/>
  <c r="P72" i="21"/>
  <c r="AE72" i="21" s="1"/>
  <c r="J72" i="21"/>
  <c r="AD72" i="21" s="1"/>
  <c r="H72" i="21"/>
  <c r="T72" i="21" s="1"/>
  <c r="I72" i="21"/>
  <c r="Y72" i="21" s="1"/>
  <c r="A73" i="21"/>
  <c r="AF71" i="21"/>
  <c r="AG71" i="21" s="1"/>
  <c r="AH71" i="21" s="1"/>
  <c r="AK37" i="17"/>
  <c r="AD40" i="17"/>
  <c r="AF40" i="17" s="1"/>
  <c r="A41" i="17"/>
  <c r="H41" i="17" s="1"/>
  <c r="J40" i="17"/>
  <c r="AI38" i="17"/>
  <c r="AJ38" i="17" s="1"/>
  <c r="AL38" i="17" s="1"/>
  <c r="AG40" i="17"/>
  <c r="AH40" i="17" s="1"/>
  <c r="AG39" i="17"/>
  <c r="AH39" i="17" s="1"/>
  <c r="E40" i="17"/>
  <c r="AB39" i="17"/>
  <c r="AC39" i="17" s="1"/>
  <c r="W39" i="17"/>
  <c r="X39" i="17" s="1"/>
  <c r="B40" i="17"/>
  <c r="C40" i="17" s="1"/>
  <c r="D40" i="17" s="1"/>
  <c r="Y40" i="17"/>
  <c r="AA40" i="17" s="1"/>
  <c r="T40" i="17"/>
  <c r="V40" i="17" s="1"/>
  <c r="I40" i="17"/>
  <c r="AK38" i="17"/>
  <c r="Y41" i="17"/>
  <c r="AA41" i="17" s="1"/>
  <c r="AI71" i="21" l="1"/>
  <c r="AJ71" i="21" s="1"/>
  <c r="AL71" i="21" s="1"/>
  <c r="AF72" i="21"/>
  <c r="AG72" i="21" s="1"/>
  <c r="AH72" i="21" s="1"/>
  <c r="AA72" i="21"/>
  <c r="AB72" i="21" s="1"/>
  <c r="AC72" i="21" s="1"/>
  <c r="O73" i="21"/>
  <c r="Z73" i="21" s="1"/>
  <c r="P73" i="21"/>
  <c r="AE73" i="21" s="1"/>
  <c r="B73" i="21"/>
  <c r="C73" i="21" s="1"/>
  <c r="D73" i="21" s="1"/>
  <c r="H73" i="21"/>
  <c r="T73" i="21" s="1"/>
  <c r="N73" i="21"/>
  <c r="U73" i="21" s="1"/>
  <c r="J73" i="21"/>
  <c r="AD73" i="21" s="1"/>
  <c r="G73" i="21"/>
  <c r="I73" i="21"/>
  <c r="Y73" i="21" s="1"/>
  <c r="E73" i="21"/>
  <c r="A74" i="21"/>
  <c r="V72" i="21"/>
  <c r="W72" i="21" s="1"/>
  <c r="X72" i="21" s="1"/>
  <c r="AL70" i="21"/>
  <c r="AK70" i="21"/>
  <c r="B41" i="17"/>
  <c r="C41" i="17" s="1"/>
  <c r="D41" i="17" s="1"/>
  <c r="T41" i="17"/>
  <c r="V41" i="17" s="1"/>
  <c r="W41" i="17" s="1"/>
  <c r="X41" i="17" s="1"/>
  <c r="I41" i="17"/>
  <c r="A42" i="17"/>
  <c r="H42" i="17" s="1"/>
  <c r="E41" i="17"/>
  <c r="AD41" i="17"/>
  <c r="AF41" i="17" s="1"/>
  <c r="AG41" i="17" s="1"/>
  <c r="AH41" i="17" s="1"/>
  <c r="J41" i="17"/>
  <c r="AI39" i="17"/>
  <c r="AB40" i="17"/>
  <c r="AC40" i="17" s="1"/>
  <c r="AB41" i="17"/>
  <c r="AC41" i="17" s="1"/>
  <c r="W40" i="17"/>
  <c r="AF73" i="21" l="1"/>
  <c r="AG73" i="21" s="1"/>
  <c r="AH73" i="21" s="1"/>
  <c r="AK71" i="21"/>
  <c r="AI72" i="21"/>
  <c r="AJ72" i="21" s="1"/>
  <c r="AL72" i="21" s="1"/>
  <c r="AA73" i="21"/>
  <c r="AB73" i="21" s="1"/>
  <c r="AC73" i="21" s="1"/>
  <c r="H74" i="21"/>
  <c r="T74" i="21" s="1"/>
  <c r="I74" i="21"/>
  <c r="Y74" i="21" s="1"/>
  <c r="N74" i="21"/>
  <c r="U74" i="21" s="1"/>
  <c r="P74" i="21"/>
  <c r="AE74" i="21" s="1"/>
  <c r="B74" i="21"/>
  <c r="C74" i="21" s="1"/>
  <c r="D74" i="21" s="1"/>
  <c r="G74" i="21"/>
  <c r="O74" i="21"/>
  <c r="Z74" i="21" s="1"/>
  <c r="E74" i="21"/>
  <c r="J74" i="21"/>
  <c r="AD74" i="21" s="1"/>
  <c r="A75" i="21"/>
  <c r="V73" i="21"/>
  <c r="W73" i="21" s="1"/>
  <c r="X73" i="21" s="1"/>
  <c r="AI40" i="17"/>
  <c r="AK40" i="17" s="1"/>
  <c r="E42" i="17"/>
  <c r="A43" i="17"/>
  <c r="H43" i="17" s="1"/>
  <c r="I42" i="17"/>
  <c r="AD42" i="17"/>
  <c r="AF42" i="17" s="1"/>
  <c r="Y42" i="17"/>
  <c r="AA42" i="17" s="1"/>
  <c r="B42" i="17"/>
  <c r="C42" i="17" s="1"/>
  <c r="D42" i="17" s="1"/>
  <c r="AI41" i="17"/>
  <c r="AJ41" i="17" s="1"/>
  <c r="AL41" i="17" s="1"/>
  <c r="T42" i="17"/>
  <c r="V42" i="17" s="1"/>
  <c r="W42" i="17" s="1"/>
  <c r="X42" i="17" s="1"/>
  <c r="J42" i="17"/>
  <c r="AK39" i="17"/>
  <c r="AJ39" i="17"/>
  <c r="AL39" i="17" s="1"/>
  <c r="AG42" i="17"/>
  <c r="AH42" i="17" s="1"/>
  <c r="AJ40" i="17"/>
  <c r="AL40" i="17" s="1"/>
  <c r="AB42" i="17"/>
  <c r="AC42" i="17" s="1"/>
  <c r="X40" i="17"/>
  <c r="A44" i="17"/>
  <c r="H44" i="17" s="1"/>
  <c r="AK72" i="21" l="1"/>
  <c r="AI73" i="21"/>
  <c r="AJ73" i="21" s="1"/>
  <c r="AL73" i="21" s="1"/>
  <c r="E75" i="21"/>
  <c r="G75" i="21"/>
  <c r="P75" i="21"/>
  <c r="AE75" i="21" s="1"/>
  <c r="J75" i="21"/>
  <c r="AD75" i="21" s="1"/>
  <c r="B75" i="21"/>
  <c r="C75" i="21" s="1"/>
  <c r="D75" i="21" s="1"/>
  <c r="I75" i="21"/>
  <c r="Y75" i="21" s="1"/>
  <c r="H75" i="21"/>
  <c r="T75" i="21" s="1"/>
  <c r="N75" i="21"/>
  <c r="U75" i="21" s="1"/>
  <c r="O75" i="21"/>
  <c r="Z75" i="21" s="1"/>
  <c r="A76" i="21"/>
  <c r="AA74" i="21"/>
  <c r="AB74" i="21" s="1"/>
  <c r="AC74" i="21" s="1"/>
  <c r="AK73" i="21"/>
  <c r="AF74" i="21"/>
  <c r="AG74" i="21" s="1"/>
  <c r="AH74" i="21" s="1"/>
  <c r="V74" i="21"/>
  <c r="W74" i="21" s="1"/>
  <c r="X74" i="21" s="1"/>
  <c r="E43" i="17"/>
  <c r="T43" i="17"/>
  <c r="V43" i="17" s="1"/>
  <c r="J43" i="17"/>
  <c r="B43" i="17"/>
  <c r="C43" i="17" s="1"/>
  <c r="D43" i="17" s="1"/>
  <c r="AD43" i="17"/>
  <c r="AF43" i="17" s="1"/>
  <c r="Y43" i="17"/>
  <c r="AA43" i="17" s="1"/>
  <c r="AB43" i="17" s="1"/>
  <c r="AC43" i="17" s="1"/>
  <c r="I43" i="17"/>
  <c r="AK41" i="17"/>
  <c r="AG43" i="17"/>
  <c r="AH43" i="17" s="1"/>
  <c r="AI42" i="17"/>
  <c r="AJ42" i="17" s="1"/>
  <c r="AL42" i="17" s="1"/>
  <c r="W43" i="17"/>
  <c r="X43" i="17" s="1"/>
  <c r="I44" i="17"/>
  <c r="J44" i="17"/>
  <c r="Y44" i="17"/>
  <c r="AA44" i="17" s="1"/>
  <c r="AD44" i="17"/>
  <c r="AF44" i="17" s="1"/>
  <c r="T44" i="17"/>
  <c r="V44" i="17" s="1"/>
  <c r="B44" i="17"/>
  <c r="C44" i="17" s="1"/>
  <c r="D44" i="17" s="1"/>
  <c r="E44" i="17"/>
  <c r="A45" i="17"/>
  <c r="H45" i="17" s="1"/>
  <c r="AF75" i="21" l="1"/>
  <c r="AG75" i="21" s="1"/>
  <c r="AH75" i="21" s="1"/>
  <c r="AA75" i="21"/>
  <c r="AB75" i="21" s="1"/>
  <c r="AC75" i="21" s="1"/>
  <c r="V75" i="21"/>
  <c r="W75" i="21" s="1"/>
  <c r="X75" i="21" s="1"/>
  <c r="AI74" i="21"/>
  <c r="AJ74" i="21" s="1"/>
  <c r="H76" i="21"/>
  <c r="T76" i="21" s="1"/>
  <c r="E76" i="21"/>
  <c r="P76" i="21"/>
  <c r="AE76" i="21" s="1"/>
  <c r="B76" i="21"/>
  <c r="C76" i="21" s="1"/>
  <c r="D76" i="21" s="1"/>
  <c r="G76" i="21"/>
  <c r="I76" i="21"/>
  <c r="Y76" i="21" s="1"/>
  <c r="J76" i="21"/>
  <c r="AD76" i="21" s="1"/>
  <c r="O76" i="21"/>
  <c r="Z76" i="21" s="1"/>
  <c r="N76" i="21"/>
  <c r="U76" i="21" s="1"/>
  <c r="A77" i="21"/>
  <c r="AI43" i="17"/>
  <c r="AJ43" i="17" s="1"/>
  <c r="AL43" i="17" s="1"/>
  <c r="AK42" i="17"/>
  <c r="AG44" i="17"/>
  <c r="AH44" i="17" s="1"/>
  <c r="AB44" i="17"/>
  <c r="AC44" i="17" s="1"/>
  <c r="W44" i="17"/>
  <c r="X44" i="17" s="1"/>
  <c r="I45" i="17"/>
  <c r="J45" i="17"/>
  <c r="Y45" i="17"/>
  <c r="AA45" i="17" s="1"/>
  <c r="AD45" i="17"/>
  <c r="AF45" i="17" s="1"/>
  <c r="T45" i="17"/>
  <c r="V45" i="17" s="1"/>
  <c r="E45" i="17"/>
  <c r="B45" i="17"/>
  <c r="C45" i="17" s="1"/>
  <c r="D45" i="17" s="1"/>
  <c r="A46" i="17"/>
  <c r="H46" i="17" s="1"/>
  <c r="AF76" i="21" l="1"/>
  <c r="AG76" i="21" s="1"/>
  <c r="AH76" i="21" s="1"/>
  <c r="AI75" i="21"/>
  <c r="AJ75" i="21" s="1"/>
  <c r="AL75" i="21" s="1"/>
  <c r="AA76" i="21"/>
  <c r="AB76" i="21" s="1"/>
  <c r="AC76" i="21" s="1"/>
  <c r="V76" i="21"/>
  <c r="W76" i="21" s="1"/>
  <c r="X76" i="21" s="1"/>
  <c r="AL74" i="21"/>
  <c r="AK74" i="21"/>
  <c r="P77" i="21"/>
  <c r="AE77" i="21" s="1"/>
  <c r="N77" i="21"/>
  <c r="U77" i="21" s="1"/>
  <c r="B77" i="21"/>
  <c r="C77" i="21" s="1"/>
  <c r="D77" i="21" s="1"/>
  <c r="I77" i="21"/>
  <c r="Y77" i="21" s="1"/>
  <c r="E77" i="21"/>
  <c r="G77" i="21"/>
  <c r="H77" i="21"/>
  <c r="T77" i="21" s="1"/>
  <c r="O77" i="21"/>
  <c r="Z77" i="21" s="1"/>
  <c r="J77" i="21"/>
  <c r="AD77" i="21" s="1"/>
  <c r="A78" i="21"/>
  <c r="AK43" i="17"/>
  <c r="AG45" i="17"/>
  <c r="AH45" i="17" s="1"/>
  <c r="AI44" i="17"/>
  <c r="AK44" i="17" s="1"/>
  <c r="AB45" i="17"/>
  <c r="AC45" i="17" s="1"/>
  <c r="W45" i="17"/>
  <c r="X45" i="17" s="1"/>
  <c r="I46" i="17"/>
  <c r="J46" i="17"/>
  <c r="AD46" i="17"/>
  <c r="AF46" i="17" s="1"/>
  <c r="T46" i="17"/>
  <c r="V46" i="17" s="1"/>
  <c r="Y46" i="17"/>
  <c r="AA46" i="17" s="1"/>
  <c r="E46" i="17"/>
  <c r="B46" i="17"/>
  <c r="C46" i="17" s="1"/>
  <c r="D46" i="17" s="1"/>
  <c r="A47" i="17"/>
  <c r="H47" i="17" s="1"/>
  <c r="AK75" i="21" l="1"/>
  <c r="AI76" i="21"/>
  <c r="V77" i="21"/>
  <c r="W77" i="21" s="1"/>
  <c r="X77" i="21" s="1"/>
  <c r="AA77" i="21"/>
  <c r="AB77" i="21" s="1"/>
  <c r="AC77" i="21" s="1"/>
  <c r="AF77" i="21"/>
  <c r="AG77" i="21" s="1"/>
  <c r="AH77" i="21" s="1"/>
  <c r="O78" i="21"/>
  <c r="Z78" i="21" s="1"/>
  <c r="G78" i="21"/>
  <c r="B78" i="21"/>
  <c r="C78" i="21" s="1"/>
  <c r="D78" i="21" s="1"/>
  <c r="H78" i="21"/>
  <c r="T78" i="21" s="1"/>
  <c r="N78" i="21"/>
  <c r="U78" i="21" s="1"/>
  <c r="I78" i="21"/>
  <c r="Y78" i="21" s="1"/>
  <c r="E78" i="21"/>
  <c r="P78" i="21"/>
  <c r="AE78" i="21" s="1"/>
  <c r="J78" i="21"/>
  <c r="AD78" i="21" s="1"/>
  <c r="A79" i="21"/>
  <c r="AG46" i="17"/>
  <c r="AH46" i="17" s="1"/>
  <c r="AB46" i="17"/>
  <c r="AC46" i="17" s="1"/>
  <c r="AI45" i="17"/>
  <c r="AK45" i="17" s="1"/>
  <c r="AJ44" i="17"/>
  <c r="AL44" i="17" s="1"/>
  <c r="W46" i="17"/>
  <c r="X46" i="17" s="1"/>
  <c r="I47" i="17"/>
  <c r="J47" i="17"/>
  <c r="AD47" i="17"/>
  <c r="AF47" i="17" s="1"/>
  <c r="T47" i="17"/>
  <c r="V47" i="17" s="1"/>
  <c r="Y47" i="17"/>
  <c r="AA47" i="17" s="1"/>
  <c r="E47" i="17"/>
  <c r="B47" i="17"/>
  <c r="C47" i="17" s="1"/>
  <c r="D47" i="17" s="1"/>
  <c r="A48" i="17"/>
  <c r="H48" i="17" s="1"/>
  <c r="AJ76" i="21" l="1"/>
  <c r="AL76" i="21" s="1"/>
  <c r="AK76" i="21"/>
  <c r="AF78" i="21"/>
  <c r="AG78" i="21" s="1"/>
  <c r="AH78" i="21" s="1"/>
  <c r="AI77" i="21"/>
  <c r="AA78" i="21"/>
  <c r="AB78" i="21" s="1"/>
  <c r="AC78" i="21" s="1"/>
  <c r="P79" i="21"/>
  <c r="AE79" i="21" s="1"/>
  <c r="G79" i="21"/>
  <c r="I79" i="21"/>
  <c r="Y79" i="21" s="1"/>
  <c r="N79" i="21"/>
  <c r="U79" i="21" s="1"/>
  <c r="B79" i="21"/>
  <c r="C79" i="21" s="1"/>
  <c r="D79" i="21" s="1"/>
  <c r="H79" i="21"/>
  <c r="T79" i="21" s="1"/>
  <c r="O79" i="21"/>
  <c r="Z79" i="21" s="1"/>
  <c r="E79" i="21"/>
  <c r="J79" i="21"/>
  <c r="AD79" i="21" s="1"/>
  <c r="A80" i="21"/>
  <c r="V78" i="21"/>
  <c r="W78" i="21" s="1"/>
  <c r="X78" i="21" s="1"/>
  <c r="AI46" i="17"/>
  <c r="AK46" i="17" s="1"/>
  <c r="AJ45" i="17"/>
  <c r="AL45" i="17" s="1"/>
  <c r="AG47" i="17"/>
  <c r="AH47" i="17" s="1"/>
  <c r="AB47" i="17"/>
  <c r="AC47" i="17" s="1"/>
  <c r="W47" i="17"/>
  <c r="X47" i="17" s="1"/>
  <c r="I48" i="17"/>
  <c r="J48" i="17"/>
  <c r="Y48" i="17"/>
  <c r="AA48" i="17" s="1"/>
  <c r="AD48" i="17"/>
  <c r="AF48" i="17" s="1"/>
  <c r="T48" i="17"/>
  <c r="V48" i="17" s="1"/>
  <c r="E48" i="17"/>
  <c r="B48" i="17"/>
  <c r="C48" i="17" s="1"/>
  <c r="D48" i="17" s="1"/>
  <c r="A49" i="17"/>
  <c r="H49" i="17" s="1"/>
  <c r="AK77" i="21" l="1"/>
  <c r="AJ77" i="21"/>
  <c r="AL77" i="21" s="1"/>
  <c r="AI78" i="21"/>
  <c r="V79" i="21"/>
  <c r="W79" i="21" s="1"/>
  <c r="X79" i="21" s="1"/>
  <c r="AF79" i="21"/>
  <c r="AG79" i="21" s="1"/>
  <c r="AH79" i="21" s="1"/>
  <c r="H80" i="21"/>
  <c r="T80" i="21" s="1"/>
  <c r="G80" i="21"/>
  <c r="B80" i="21"/>
  <c r="C80" i="21" s="1"/>
  <c r="D80" i="21" s="1"/>
  <c r="J80" i="21"/>
  <c r="AD80" i="21" s="1"/>
  <c r="I80" i="21"/>
  <c r="Y80" i="21" s="1"/>
  <c r="N80" i="21"/>
  <c r="U80" i="21" s="1"/>
  <c r="O80" i="21"/>
  <c r="Z80" i="21" s="1"/>
  <c r="E80" i="21"/>
  <c r="P80" i="21"/>
  <c r="AE80" i="21" s="1"/>
  <c r="A81" i="21"/>
  <c r="AA79" i="21"/>
  <c r="AB79" i="21" s="1"/>
  <c r="AC79" i="21" s="1"/>
  <c r="AJ46" i="17"/>
  <c r="AL46" i="17" s="1"/>
  <c r="AG48" i="17"/>
  <c r="AH48" i="17" s="1"/>
  <c r="AB48" i="17"/>
  <c r="AC48" i="17" s="1"/>
  <c r="W48" i="17"/>
  <c r="X48" i="17" s="1"/>
  <c r="AI47" i="17"/>
  <c r="AK47" i="17" s="1"/>
  <c r="I49" i="17"/>
  <c r="J49" i="17"/>
  <c r="Y49" i="17"/>
  <c r="AA49" i="17" s="1"/>
  <c r="AD49" i="17"/>
  <c r="AF49" i="17" s="1"/>
  <c r="T49" i="17"/>
  <c r="V49" i="17" s="1"/>
  <c r="B49" i="17"/>
  <c r="C49" i="17" s="1"/>
  <c r="D49" i="17" s="1"/>
  <c r="E49" i="17"/>
  <c r="A50" i="17"/>
  <c r="H50" i="17" s="1"/>
  <c r="AI79" i="21" l="1"/>
  <c r="AJ79" i="21" s="1"/>
  <c r="AL79" i="21" s="1"/>
  <c r="AJ78" i="21"/>
  <c r="AL78" i="21" s="1"/>
  <c r="AK78" i="21"/>
  <c r="AA80" i="21"/>
  <c r="AB80" i="21" s="1"/>
  <c r="AC80" i="21" s="1"/>
  <c r="V80" i="21"/>
  <c r="W80" i="21" s="1"/>
  <c r="X80" i="21" s="1"/>
  <c r="N81" i="21"/>
  <c r="U81" i="21" s="1"/>
  <c r="O81" i="21"/>
  <c r="Z81" i="21" s="1"/>
  <c r="G81" i="21"/>
  <c r="J81" i="21"/>
  <c r="AD81" i="21" s="1"/>
  <c r="P81" i="21"/>
  <c r="AE81" i="21" s="1"/>
  <c r="B81" i="21"/>
  <c r="C81" i="21" s="1"/>
  <c r="D81" i="21" s="1"/>
  <c r="I81" i="21"/>
  <c r="Y81" i="21" s="1"/>
  <c r="E81" i="21"/>
  <c r="H81" i="21"/>
  <c r="T81" i="21" s="1"/>
  <c r="V81" i="21" s="1"/>
  <c r="W81" i="21" s="1"/>
  <c r="X81" i="21" s="1"/>
  <c r="A82" i="21"/>
  <c r="AF80" i="21"/>
  <c r="AG80" i="21" s="1"/>
  <c r="AH80" i="21" s="1"/>
  <c r="AG49" i="17"/>
  <c r="AH49" i="17" s="1"/>
  <c r="AI48" i="17"/>
  <c r="AK48" i="17" s="1"/>
  <c r="AB49" i="17"/>
  <c r="AC49" i="17" s="1"/>
  <c r="AJ47" i="17"/>
  <c r="AL47" i="17" s="1"/>
  <c r="W49" i="17"/>
  <c r="X49" i="17" s="1"/>
  <c r="I50" i="17"/>
  <c r="J50" i="17"/>
  <c r="AD50" i="17"/>
  <c r="AF50" i="17" s="1"/>
  <c r="T50" i="17"/>
  <c r="V50" i="17" s="1"/>
  <c r="Y50" i="17"/>
  <c r="AA50" i="17" s="1"/>
  <c r="B50" i="17"/>
  <c r="C50" i="17" s="1"/>
  <c r="D50" i="17" s="1"/>
  <c r="E50" i="17"/>
  <c r="A51" i="17"/>
  <c r="H51" i="17" s="1"/>
  <c r="AK79" i="21" l="1"/>
  <c r="AA81" i="21"/>
  <c r="AB81" i="21" s="1"/>
  <c r="AC81" i="21" s="1"/>
  <c r="AF81" i="21"/>
  <c r="AG81" i="21" s="1"/>
  <c r="AH81" i="21" s="1"/>
  <c r="AI80" i="21"/>
  <c r="AJ80" i="21" s="1"/>
  <c r="O82" i="21"/>
  <c r="Z82" i="21" s="1"/>
  <c r="J82" i="21"/>
  <c r="AD82" i="21" s="1"/>
  <c r="H82" i="21"/>
  <c r="T82" i="21" s="1"/>
  <c r="I82" i="21"/>
  <c r="Y82" i="21" s="1"/>
  <c r="N82" i="21"/>
  <c r="U82" i="21" s="1"/>
  <c r="G82" i="21"/>
  <c r="E82" i="21"/>
  <c r="P82" i="21"/>
  <c r="AE82" i="21" s="1"/>
  <c r="B82" i="21"/>
  <c r="C82" i="21" s="1"/>
  <c r="D82" i="21" s="1"/>
  <c r="A83" i="21"/>
  <c r="AJ48" i="17"/>
  <c r="AL48" i="17" s="1"/>
  <c r="AI49" i="17"/>
  <c r="AK49" i="17" s="1"/>
  <c r="AG50" i="17"/>
  <c r="AH50" i="17" s="1"/>
  <c r="AB50" i="17"/>
  <c r="AC50" i="17" s="1"/>
  <c r="W50" i="17"/>
  <c r="X50" i="17" s="1"/>
  <c r="I51" i="17"/>
  <c r="J51" i="17"/>
  <c r="AD51" i="17"/>
  <c r="AF51" i="17" s="1"/>
  <c r="T51" i="17"/>
  <c r="V51" i="17" s="1"/>
  <c r="Y51" i="17"/>
  <c r="AA51" i="17" s="1"/>
  <c r="E51" i="17"/>
  <c r="B51" i="17"/>
  <c r="C51" i="17" s="1"/>
  <c r="D51" i="17" s="1"/>
  <c r="A52" i="17"/>
  <c r="H52" i="17" s="1"/>
  <c r="AI81" i="21" l="1"/>
  <c r="AJ81" i="21" s="1"/>
  <c r="AL81" i="21" s="1"/>
  <c r="AA82" i="21"/>
  <c r="AB82" i="21" s="1"/>
  <c r="AC82" i="21" s="1"/>
  <c r="AK81" i="21"/>
  <c r="V82" i="21"/>
  <c r="W82" i="21" s="1"/>
  <c r="X82" i="21" s="1"/>
  <c r="AL80" i="21"/>
  <c r="AK80" i="21"/>
  <c r="E83" i="21"/>
  <c r="I83" i="21"/>
  <c r="Y83" i="21" s="1"/>
  <c r="O83" i="21"/>
  <c r="Z83" i="21" s="1"/>
  <c r="G83" i="21"/>
  <c r="H83" i="21"/>
  <c r="T83" i="21" s="1"/>
  <c r="J83" i="21"/>
  <c r="AD83" i="21" s="1"/>
  <c r="B83" i="21"/>
  <c r="C83" i="21" s="1"/>
  <c r="D83" i="21" s="1"/>
  <c r="P83" i="21"/>
  <c r="AE83" i="21" s="1"/>
  <c r="N83" i="21"/>
  <c r="U83" i="21" s="1"/>
  <c r="A84" i="21"/>
  <c r="AF82" i="21"/>
  <c r="AG82" i="21" s="1"/>
  <c r="AH82" i="21" s="1"/>
  <c r="AJ49" i="17"/>
  <c r="AL49" i="17" s="1"/>
  <c r="AI50" i="17"/>
  <c r="AK50" i="17" s="1"/>
  <c r="AG51" i="17"/>
  <c r="AH51" i="17" s="1"/>
  <c r="W51" i="17"/>
  <c r="X51" i="17" s="1"/>
  <c r="AB51" i="17"/>
  <c r="AC51" i="17" s="1"/>
  <c r="AJ50" i="17"/>
  <c r="AL50" i="17" s="1"/>
  <c r="I52" i="17"/>
  <c r="J52" i="17"/>
  <c r="Y52" i="17"/>
  <c r="AA52" i="17" s="1"/>
  <c r="AD52" i="17"/>
  <c r="AF52" i="17" s="1"/>
  <c r="T52" i="17"/>
  <c r="V52" i="17" s="1"/>
  <c r="E52" i="17"/>
  <c r="B52" i="17"/>
  <c r="C52" i="17" s="1"/>
  <c r="D52" i="17" s="1"/>
  <c r="A53" i="17"/>
  <c r="H53" i="17" s="1"/>
  <c r="AF83" i="21" l="1"/>
  <c r="AG83" i="21" s="1"/>
  <c r="AH83" i="21" s="1"/>
  <c r="V83" i="21"/>
  <c r="W83" i="21" s="1"/>
  <c r="X83" i="21" s="1"/>
  <c r="J84" i="21"/>
  <c r="AD84" i="21" s="1"/>
  <c r="H84" i="21"/>
  <c r="T84" i="21" s="1"/>
  <c r="E84" i="21"/>
  <c r="I84" i="21"/>
  <c r="Y84" i="21" s="1"/>
  <c r="O84" i="21"/>
  <c r="Z84" i="21" s="1"/>
  <c r="G84" i="21"/>
  <c r="N84" i="21"/>
  <c r="U84" i="21" s="1"/>
  <c r="P84" i="21"/>
  <c r="AE84" i="21" s="1"/>
  <c r="B84" i="21"/>
  <c r="C84" i="21" s="1"/>
  <c r="D84" i="21" s="1"/>
  <c r="A85" i="21"/>
  <c r="AA83" i="21"/>
  <c r="AB83" i="21" s="1"/>
  <c r="AC83" i="21" s="1"/>
  <c r="AI82" i="21"/>
  <c r="AJ82" i="21" s="1"/>
  <c r="AG52" i="17"/>
  <c r="AH52" i="17" s="1"/>
  <c r="AI51" i="17"/>
  <c r="AJ51" i="17" s="1"/>
  <c r="AL51" i="17" s="1"/>
  <c r="AB52" i="17"/>
  <c r="W52" i="17"/>
  <c r="X52" i="17" s="1"/>
  <c r="I53" i="17"/>
  <c r="J53" i="17"/>
  <c r="Y53" i="17"/>
  <c r="AA53" i="17" s="1"/>
  <c r="AD53" i="17"/>
  <c r="AF53" i="17" s="1"/>
  <c r="T53" i="17"/>
  <c r="V53" i="17" s="1"/>
  <c r="E53" i="17"/>
  <c r="B53" i="17"/>
  <c r="C53" i="17" s="1"/>
  <c r="D53" i="17" s="1"/>
  <c r="A54" i="17"/>
  <c r="H54" i="17" s="1"/>
  <c r="AI83" i="21" l="1"/>
  <c r="AJ83" i="21" s="1"/>
  <c r="AL83" i="21" s="1"/>
  <c r="AA84" i="21"/>
  <c r="AB84" i="21" s="1"/>
  <c r="AC84" i="21" s="1"/>
  <c r="AL82" i="21"/>
  <c r="AK82" i="21"/>
  <c r="V84" i="21"/>
  <c r="W84" i="21" s="1"/>
  <c r="X84" i="21" s="1"/>
  <c r="I85" i="21"/>
  <c r="Y85" i="21" s="1"/>
  <c r="G85" i="21"/>
  <c r="J85" i="21"/>
  <c r="AD85" i="21" s="1"/>
  <c r="E85" i="21"/>
  <c r="N85" i="21"/>
  <c r="U85" i="21" s="1"/>
  <c r="O85" i="21"/>
  <c r="Z85" i="21" s="1"/>
  <c r="H85" i="21"/>
  <c r="T85" i="21" s="1"/>
  <c r="B85" i="21"/>
  <c r="C85" i="21" s="1"/>
  <c r="D85" i="21" s="1"/>
  <c r="P85" i="21"/>
  <c r="AE85" i="21" s="1"/>
  <c r="A86" i="21"/>
  <c r="AF84" i="21"/>
  <c r="AG84" i="21" s="1"/>
  <c r="AH84" i="21" s="1"/>
  <c r="AG53" i="17"/>
  <c r="AH53" i="17" s="1"/>
  <c r="AK51" i="17"/>
  <c r="AI52" i="17"/>
  <c r="AK52" i="17" s="1"/>
  <c r="AC52" i="17"/>
  <c r="AB53" i="17"/>
  <c r="AC53" i="17" s="1"/>
  <c r="W53" i="17"/>
  <c r="X53" i="17" s="1"/>
  <c r="I54" i="17"/>
  <c r="J54" i="17"/>
  <c r="AD54" i="17"/>
  <c r="AF54" i="17" s="1"/>
  <c r="T54" i="17"/>
  <c r="V54" i="17" s="1"/>
  <c r="Y54" i="17"/>
  <c r="AA54" i="17" s="1"/>
  <c r="B54" i="17"/>
  <c r="C54" i="17" s="1"/>
  <c r="D54" i="17" s="1"/>
  <c r="E54" i="17"/>
  <c r="A55" i="17"/>
  <c r="H55" i="17" s="1"/>
  <c r="AK83" i="21" l="1"/>
  <c r="V85" i="21"/>
  <c r="W85" i="21" s="1"/>
  <c r="X85" i="21" s="1"/>
  <c r="AF85" i="21"/>
  <c r="AG85" i="21" s="1"/>
  <c r="AH85" i="21" s="1"/>
  <c r="G86" i="21"/>
  <c r="I86" i="21"/>
  <c r="Y86" i="21" s="1"/>
  <c r="O86" i="21"/>
  <c r="Z86" i="21" s="1"/>
  <c r="B86" i="21"/>
  <c r="C86" i="21" s="1"/>
  <c r="D86" i="21" s="1"/>
  <c r="H86" i="21"/>
  <c r="T86" i="21" s="1"/>
  <c r="J86" i="21"/>
  <c r="AD86" i="21" s="1"/>
  <c r="E86" i="21"/>
  <c r="N86" i="21"/>
  <c r="U86" i="21" s="1"/>
  <c r="P86" i="21"/>
  <c r="AE86" i="21" s="1"/>
  <c r="A87" i="21"/>
  <c r="AA85" i="21"/>
  <c r="AB85" i="21" s="1"/>
  <c r="AC85" i="21" s="1"/>
  <c r="AI84" i="21"/>
  <c r="AJ84" i="21" s="1"/>
  <c r="AJ52" i="17"/>
  <c r="AL52" i="17" s="1"/>
  <c r="AI53" i="17"/>
  <c r="AK53" i="17" s="1"/>
  <c r="AG54" i="17"/>
  <c r="AH54" i="17" s="1"/>
  <c r="W54" i="17"/>
  <c r="X54" i="17" s="1"/>
  <c r="AB54" i="17"/>
  <c r="AC54" i="17" s="1"/>
  <c r="I55" i="17"/>
  <c r="J55" i="17"/>
  <c r="AD55" i="17"/>
  <c r="AF55" i="17" s="1"/>
  <c r="T55" i="17"/>
  <c r="V55" i="17" s="1"/>
  <c r="Y55" i="17"/>
  <c r="AA55" i="17" s="1"/>
  <c r="E55" i="17"/>
  <c r="B55" i="17"/>
  <c r="C55" i="17" s="1"/>
  <c r="D55" i="17" s="1"/>
  <c r="A56" i="17"/>
  <c r="H56" i="17" s="1"/>
  <c r="AI85" i="21" l="1"/>
  <c r="AJ85" i="21" s="1"/>
  <c r="AL85" i="21" s="1"/>
  <c r="AF86" i="21"/>
  <c r="AG86" i="21" s="1"/>
  <c r="AH86" i="21" s="1"/>
  <c r="AA86" i="21"/>
  <c r="AB86" i="21" s="1"/>
  <c r="AC86" i="21" s="1"/>
  <c r="H87" i="21"/>
  <c r="T87" i="21" s="1"/>
  <c r="E87" i="21"/>
  <c r="N87" i="21"/>
  <c r="U87" i="21" s="1"/>
  <c r="O87" i="21"/>
  <c r="Z87" i="21" s="1"/>
  <c r="P87" i="21"/>
  <c r="AE87" i="21" s="1"/>
  <c r="I87" i="21"/>
  <c r="Y87" i="21" s="1"/>
  <c r="G87" i="21"/>
  <c r="B87" i="21"/>
  <c r="C87" i="21" s="1"/>
  <c r="D87" i="21" s="1"/>
  <c r="J87" i="21"/>
  <c r="AD87" i="21" s="1"/>
  <c r="AF87" i="21" s="1"/>
  <c r="AG87" i="21" s="1"/>
  <c r="AH87" i="21" s="1"/>
  <c r="A88" i="21"/>
  <c r="AK84" i="21"/>
  <c r="AL84" i="21"/>
  <c r="V86" i="21"/>
  <c r="W86" i="21" s="1"/>
  <c r="X86" i="21" s="1"/>
  <c r="AJ53" i="17"/>
  <c r="AL53" i="17" s="1"/>
  <c r="AG55" i="17"/>
  <c r="AH55" i="17" s="1"/>
  <c r="AI54" i="17"/>
  <c r="AJ54" i="17" s="1"/>
  <c r="AL54" i="17" s="1"/>
  <c r="AB55" i="17"/>
  <c r="AC55" i="17" s="1"/>
  <c r="W55" i="17"/>
  <c r="X55" i="17" s="1"/>
  <c r="I56" i="17"/>
  <c r="J56" i="17"/>
  <c r="Y56" i="17"/>
  <c r="AA56" i="17" s="1"/>
  <c r="AD56" i="17"/>
  <c r="AF56" i="17" s="1"/>
  <c r="T56" i="17"/>
  <c r="V56" i="17" s="1"/>
  <c r="E56" i="17"/>
  <c r="B56" i="17"/>
  <c r="C56" i="17" s="1"/>
  <c r="D56" i="17" s="1"/>
  <c r="A57" i="17"/>
  <c r="H57" i="17" s="1"/>
  <c r="AK85" i="21" l="1"/>
  <c r="AI86" i="21"/>
  <c r="AJ86" i="21" s="1"/>
  <c r="AL86" i="21" s="1"/>
  <c r="V87" i="21"/>
  <c r="W87" i="21" s="1"/>
  <c r="X87" i="21" s="1"/>
  <c r="N88" i="21"/>
  <c r="U88" i="21" s="1"/>
  <c r="H88" i="21"/>
  <c r="T88" i="21" s="1"/>
  <c r="B88" i="21"/>
  <c r="C88" i="21" s="1"/>
  <c r="D88" i="21" s="1"/>
  <c r="G88" i="21"/>
  <c r="I88" i="21"/>
  <c r="Y88" i="21" s="1"/>
  <c r="J88" i="21"/>
  <c r="AD88" i="21" s="1"/>
  <c r="O88" i="21"/>
  <c r="Z88" i="21" s="1"/>
  <c r="E88" i="21"/>
  <c r="P88" i="21"/>
  <c r="AE88" i="21" s="1"/>
  <c r="A89" i="21"/>
  <c r="AA87" i="21"/>
  <c r="AB87" i="21" s="1"/>
  <c r="AC87" i="21" s="1"/>
  <c r="AK54" i="17"/>
  <c r="AG56" i="17"/>
  <c r="AH56" i="17" s="1"/>
  <c r="AI55" i="17"/>
  <c r="AK55" i="17" s="1"/>
  <c r="AB56" i="17"/>
  <c r="AC56" i="17" s="1"/>
  <c r="W56" i="17"/>
  <c r="X56" i="17" s="1"/>
  <c r="I57" i="17"/>
  <c r="J57" i="17"/>
  <c r="Y57" i="17"/>
  <c r="AA57" i="17" s="1"/>
  <c r="AD57" i="17"/>
  <c r="AF57" i="17" s="1"/>
  <c r="T57" i="17"/>
  <c r="V57" i="17" s="1"/>
  <c r="B57" i="17"/>
  <c r="C57" i="17" s="1"/>
  <c r="D57" i="17" s="1"/>
  <c r="E57" i="17"/>
  <c r="A58" i="17"/>
  <c r="H58" i="17" s="1"/>
  <c r="AI87" i="21" l="1"/>
  <c r="AJ87" i="21" s="1"/>
  <c r="AL87" i="21" s="1"/>
  <c r="AK86" i="21"/>
  <c r="AF88" i="21"/>
  <c r="AG88" i="21" s="1"/>
  <c r="AH88" i="21" s="1"/>
  <c r="V88" i="21"/>
  <c r="W88" i="21" s="1"/>
  <c r="X88" i="21" s="1"/>
  <c r="AA88" i="21"/>
  <c r="AB88" i="21" s="1"/>
  <c r="AC88" i="21" s="1"/>
  <c r="H89" i="21"/>
  <c r="T89" i="21" s="1"/>
  <c r="E89" i="21"/>
  <c r="P89" i="21"/>
  <c r="AE89" i="21" s="1"/>
  <c r="B89" i="21"/>
  <c r="C89" i="21" s="1"/>
  <c r="D89" i="21" s="1"/>
  <c r="I89" i="21"/>
  <c r="Y89" i="21" s="1"/>
  <c r="G89" i="21"/>
  <c r="J89" i="21"/>
  <c r="AD89" i="21" s="1"/>
  <c r="N89" i="21"/>
  <c r="U89" i="21" s="1"/>
  <c r="O89" i="21"/>
  <c r="Z89" i="21" s="1"/>
  <c r="A90" i="21"/>
  <c r="AJ55" i="17"/>
  <c r="AL55" i="17" s="1"/>
  <c r="AI56" i="17"/>
  <c r="AK56" i="17" s="1"/>
  <c r="AG57" i="17"/>
  <c r="AH57" i="17" s="1"/>
  <c r="AB57" i="17"/>
  <c r="AC57" i="17" s="1"/>
  <c r="W57" i="17"/>
  <c r="X57" i="17" s="1"/>
  <c r="I58" i="17"/>
  <c r="J58" i="17"/>
  <c r="AD58" i="17"/>
  <c r="AF58" i="17" s="1"/>
  <c r="T58" i="17"/>
  <c r="V58" i="17" s="1"/>
  <c r="Y58" i="17"/>
  <c r="AA58" i="17" s="1"/>
  <c r="B58" i="17"/>
  <c r="C58" i="17" s="1"/>
  <c r="D58" i="17" s="1"/>
  <c r="E58" i="17"/>
  <c r="A59" i="17"/>
  <c r="H59" i="17" s="1"/>
  <c r="AK87" i="21" l="1"/>
  <c r="AF89" i="21"/>
  <c r="AG89" i="21" s="1"/>
  <c r="AH89" i="21" s="1"/>
  <c r="AI88" i="21"/>
  <c r="AJ88" i="21" s="1"/>
  <c r="AL88" i="21" s="1"/>
  <c r="N90" i="21"/>
  <c r="U90" i="21" s="1"/>
  <c r="P90" i="21"/>
  <c r="AE90" i="21" s="1"/>
  <c r="B90" i="21"/>
  <c r="C90" i="21" s="1"/>
  <c r="D90" i="21" s="1"/>
  <c r="G90" i="21"/>
  <c r="H90" i="21"/>
  <c r="T90" i="21" s="1"/>
  <c r="O90" i="21"/>
  <c r="Z90" i="21" s="1"/>
  <c r="E90" i="21"/>
  <c r="J90" i="21"/>
  <c r="AD90" i="21" s="1"/>
  <c r="I90" i="21"/>
  <c r="Y90" i="21" s="1"/>
  <c r="A91" i="21"/>
  <c r="AA89" i="21"/>
  <c r="AB89" i="21" s="1"/>
  <c r="AC89" i="21" s="1"/>
  <c r="V89" i="21"/>
  <c r="W89" i="21" s="1"/>
  <c r="X89" i="21" s="1"/>
  <c r="AJ56" i="17"/>
  <c r="AL56" i="17" s="1"/>
  <c r="AI57" i="17"/>
  <c r="AK57" i="17" s="1"/>
  <c r="AG58" i="17"/>
  <c r="AH58" i="17" s="1"/>
  <c r="AB58" i="17"/>
  <c r="W58" i="17"/>
  <c r="X58" i="17" s="1"/>
  <c r="I59" i="17"/>
  <c r="J59" i="17"/>
  <c r="AD59" i="17"/>
  <c r="AF59" i="17" s="1"/>
  <c r="T59" i="17"/>
  <c r="V59" i="17" s="1"/>
  <c r="Y59" i="17"/>
  <c r="AA59" i="17" s="1"/>
  <c r="E59" i="17"/>
  <c r="B59" i="17"/>
  <c r="C59" i="17" s="1"/>
  <c r="D59" i="17" s="1"/>
  <c r="A60" i="17"/>
  <c r="H60" i="17" s="1"/>
  <c r="AI89" i="21" l="1"/>
  <c r="AJ89" i="21" s="1"/>
  <c r="AL89" i="21" s="1"/>
  <c r="AK88" i="21"/>
  <c r="V90" i="21"/>
  <c r="W90" i="21" s="1"/>
  <c r="X90" i="21" s="1"/>
  <c r="AA90" i="21"/>
  <c r="AB90" i="21" s="1"/>
  <c r="AC90" i="21" s="1"/>
  <c r="AF90" i="21"/>
  <c r="AG90" i="21" s="1"/>
  <c r="AH90" i="21" s="1"/>
  <c r="P91" i="21"/>
  <c r="AE91" i="21" s="1"/>
  <c r="J91" i="21"/>
  <c r="AD91" i="21" s="1"/>
  <c r="H91" i="21"/>
  <c r="T91" i="21" s="1"/>
  <c r="B91" i="21"/>
  <c r="C91" i="21" s="1"/>
  <c r="D91" i="21" s="1"/>
  <c r="O91" i="21"/>
  <c r="Z91" i="21" s="1"/>
  <c r="G91" i="21"/>
  <c r="I91" i="21"/>
  <c r="Y91" i="21" s="1"/>
  <c r="N91" i="21"/>
  <c r="U91" i="21" s="1"/>
  <c r="E91" i="21"/>
  <c r="A92" i="21"/>
  <c r="AJ57" i="17"/>
  <c r="AL57" i="17" s="1"/>
  <c r="AI58" i="17"/>
  <c r="AK58" i="17" s="1"/>
  <c r="AG59" i="17"/>
  <c r="AH59" i="17" s="1"/>
  <c r="AC58" i="17"/>
  <c r="W59" i="17"/>
  <c r="X59" i="17" s="1"/>
  <c r="AB59" i="17"/>
  <c r="AC59" i="17" s="1"/>
  <c r="I60" i="17"/>
  <c r="J60" i="17"/>
  <c r="Y60" i="17"/>
  <c r="AA60" i="17" s="1"/>
  <c r="AD60" i="17"/>
  <c r="AF60" i="17" s="1"/>
  <c r="T60" i="17"/>
  <c r="V60" i="17" s="1"/>
  <c r="E60" i="17"/>
  <c r="B60" i="17"/>
  <c r="C60" i="17" s="1"/>
  <c r="D60" i="17" s="1"/>
  <c r="A61" i="17"/>
  <c r="H61" i="17" s="1"/>
  <c r="AK89" i="21" l="1"/>
  <c r="AF91" i="21"/>
  <c r="AG91" i="21" s="1"/>
  <c r="AH91" i="21" s="1"/>
  <c r="AI90" i="21"/>
  <c r="AJ90" i="21" s="1"/>
  <c r="AL90" i="21" s="1"/>
  <c r="AA91" i="21"/>
  <c r="AB91" i="21" s="1"/>
  <c r="AC91" i="21" s="1"/>
  <c r="V91" i="21"/>
  <c r="W91" i="21" s="1"/>
  <c r="X91" i="21" s="1"/>
  <c r="P92" i="21"/>
  <c r="AE92" i="21" s="1"/>
  <c r="J92" i="21"/>
  <c r="AD92" i="21" s="1"/>
  <c r="B92" i="21"/>
  <c r="C92" i="21" s="1"/>
  <c r="D92" i="21" s="1"/>
  <c r="G92" i="21"/>
  <c r="I92" i="21"/>
  <c r="Y92" i="21" s="1"/>
  <c r="O92" i="21"/>
  <c r="Z92" i="21" s="1"/>
  <c r="H92" i="21"/>
  <c r="T92" i="21" s="1"/>
  <c r="N92" i="21"/>
  <c r="U92" i="21" s="1"/>
  <c r="E92" i="21"/>
  <c r="A93" i="21"/>
  <c r="AJ58" i="17"/>
  <c r="AL58" i="17" s="1"/>
  <c r="AI59" i="17"/>
  <c r="AK59" i="17" s="1"/>
  <c r="AG60" i="17"/>
  <c r="AH60" i="17" s="1"/>
  <c r="W60" i="17"/>
  <c r="X60" i="17" s="1"/>
  <c r="AB60" i="17"/>
  <c r="AC60" i="17" s="1"/>
  <c r="I61" i="17"/>
  <c r="J61" i="17"/>
  <c r="Y61" i="17"/>
  <c r="AA61" i="17" s="1"/>
  <c r="AD61" i="17"/>
  <c r="AF61" i="17" s="1"/>
  <c r="T61" i="17"/>
  <c r="V61" i="17" s="1"/>
  <c r="B61" i="17"/>
  <c r="C61" i="17" s="1"/>
  <c r="D61" i="17" s="1"/>
  <c r="E61" i="17"/>
  <c r="A62" i="17"/>
  <c r="H62" i="17" s="1"/>
  <c r="AI91" i="21" l="1"/>
  <c r="AJ91" i="21" s="1"/>
  <c r="AL91" i="21" s="1"/>
  <c r="AK90" i="21"/>
  <c r="AA92" i="21"/>
  <c r="AB92" i="21" s="1"/>
  <c r="AC92" i="21" s="1"/>
  <c r="V92" i="21"/>
  <c r="W92" i="21" s="1"/>
  <c r="X92" i="21" s="1"/>
  <c r="E93" i="21"/>
  <c r="G93" i="21"/>
  <c r="B93" i="21"/>
  <c r="C93" i="21" s="1"/>
  <c r="D93" i="21" s="1"/>
  <c r="P93" i="21"/>
  <c r="AE93" i="21" s="1"/>
  <c r="N93" i="21"/>
  <c r="U93" i="21" s="1"/>
  <c r="H93" i="21"/>
  <c r="T93" i="21" s="1"/>
  <c r="I93" i="21"/>
  <c r="Y93" i="21" s="1"/>
  <c r="J93" i="21"/>
  <c r="AD93" i="21" s="1"/>
  <c r="O93" i="21"/>
  <c r="Z93" i="21" s="1"/>
  <c r="A94" i="21"/>
  <c r="AF92" i="21"/>
  <c r="AG92" i="21" s="1"/>
  <c r="AH92" i="21" s="1"/>
  <c r="AJ59" i="17"/>
  <c r="AL59" i="17" s="1"/>
  <c r="AI60" i="17"/>
  <c r="AJ60" i="17" s="1"/>
  <c r="AL60" i="17" s="1"/>
  <c r="AG61" i="17"/>
  <c r="AH61" i="17" s="1"/>
  <c r="W61" i="17"/>
  <c r="AB61" i="17"/>
  <c r="AC61" i="17" s="1"/>
  <c r="I62" i="17"/>
  <c r="J62" i="17"/>
  <c r="AD62" i="17"/>
  <c r="AF62" i="17" s="1"/>
  <c r="T62" i="17"/>
  <c r="V62" i="17" s="1"/>
  <c r="Y62" i="17"/>
  <c r="AA62" i="17" s="1"/>
  <c r="B62" i="17"/>
  <c r="C62" i="17" s="1"/>
  <c r="D62" i="17" s="1"/>
  <c r="E62" i="17"/>
  <c r="A63" i="17"/>
  <c r="H63" i="17" s="1"/>
  <c r="AF93" i="21" l="1"/>
  <c r="AG93" i="21" s="1"/>
  <c r="AH93" i="21" s="1"/>
  <c r="AK91" i="21"/>
  <c r="AI92" i="21"/>
  <c r="AJ92" i="21" s="1"/>
  <c r="AA93" i="21"/>
  <c r="AB93" i="21" s="1"/>
  <c r="AC93" i="21" s="1"/>
  <c r="I94" i="21"/>
  <c r="Y94" i="21" s="1"/>
  <c r="E94" i="21"/>
  <c r="P94" i="21"/>
  <c r="AE94" i="21" s="1"/>
  <c r="J94" i="21"/>
  <c r="AD94" i="21" s="1"/>
  <c r="O94" i="21"/>
  <c r="Z94" i="21" s="1"/>
  <c r="G94" i="21"/>
  <c r="H94" i="21"/>
  <c r="T94" i="21" s="1"/>
  <c r="N94" i="21"/>
  <c r="U94" i="21" s="1"/>
  <c r="B94" i="21"/>
  <c r="C94" i="21" s="1"/>
  <c r="D94" i="21" s="1"/>
  <c r="A95" i="21"/>
  <c r="V93" i="21"/>
  <c r="W93" i="21" s="1"/>
  <c r="X93" i="21" s="1"/>
  <c r="AK60" i="17"/>
  <c r="AI61" i="17"/>
  <c r="AJ61" i="17" s="1"/>
  <c r="AL61" i="17" s="1"/>
  <c r="AG62" i="17"/>
  <c r="AH62" i="17" s="1"/>
  <c r="X61" i="17"/>
  <c r="W62" i="17"/>
  <c r="X62" i="17" s="1"/>
  <c r="AB62" i="17"/>
  <c r="I63" i="17"/>
  <c r="J63" i="17"/>
  <c r="AD63" i="17"/>
  <c r="AF63" i="17" s="1"/>
  <c r="T63" i="17"/>
  <c r="V63" i="17" s="1"/>
  <c r="Y63" i="17"/>
  <c r="AA63" i="17" s="1"/>
  <c r="E63" i="17"/>
  <c r="B63" i="17"/>
  <c r="C63" i="17" s="1"/>
  <c r="D63" i="17" s="1"/>
  <c r="A64" i="17"/>
  <c r="H64" i="17" s="1"/>
  <c r="AF94" i="21" l="1"/>
  <c r="AG94" i="21" s="1"/>
  <c r="AH94" i="21" s="1"/>
  <c r="AI93" i="21"/>
  <c r="AJ93" i="21" s="1"/>
  <c r="AL93" i="21" s="1"/>
  <c r="I95" i="21"/>
  <c r="Y95" i="21" s="1"/>
  <c r="G95" i="21"/>
  <c r="B95" i="21"/>
  <c r="C95" i="21" s="1"/>
  <c r="D95" i="21" s="1"/>
  <c r="N95" i="21"/>
  <c r="U95" i="21" s="1"/>
  <c r="E95" i="21"/>
  <c r="P95" i="21"/>
  <c r="AE95" i="21" s="1"/>
  <c r="J95" i="21"/>
  <c r="AD95" i="21" s="1"/>
  <c r="H95" i="21"/>
  <c r="T95" i="21" s="1"/>
  <c r="O95" i="21"/>
  <c r="Z95" i="21" s="1"/>
  <c r="A96" i="21"/>
  <c r="AA94" i="21"/>
  <c r="AB94" i="21" s="1"/>
  <c r="AC94" i="21" s="1"/>
  <c r="AK93" i="21"/>
  <c r="V94" i="21"/>
  <c r="W94" i="21" s="1"/>
  <c r="X94" i="21" s="1"/>
  <c r="AK92" i="21"/>
  <c r="AL92" i="21"/>
  <c r="AI62" i="17"/>
  <c r="AK61" i="17"/>
  <c r="AC62" i="17"/>
  <c r="AG63" i="17"/>
  <c r="AH63" i="17" s="1"/>
  <c r="AB63" i="17"/>
  <c r="AC63" i="17" s="1"/>
  <c r="W63" i="17"/>
  <c r="X63" i="17" s="1"/>
  <c r="AK62" i="17"/>
  <c r="AJ62" i="17"/>
  <c r="AL62" i="17" s="1"/>
  <c r="I64" i="17"/>
  <c r="J64" i="17"/>
  <c r="Y64" i="17"/>
  <c r="AA64" i="17" s="1"/>
  <c r="AD64" i="17"/>
  <c r="AF64" i="17" s="1"/>
  <c r="T64" i="17"/>
  <c r="V64" i="17" s="1"/>
  <c r="E64" i="17"/>
  <c r="B64" i="17"/>
  <c r="C64" i="17" s="1"/>
  <c r="D64" i="17" s="1"/>
  <c r="A65" i="17"/>
  <c r="H65" i="17" s="1"/>
  <c r="V95" i="21" l="1"/>
  <c r="W95" i="21" s="1"/>
  <c r="X95" i="21" s="1"/>
  <c r="AF95" i="21"/>
  <c r="AG95" i="21" s="1"/>
  <c r="AH95" i="21" s="1"/>
  <c r="E96" i="21"/>
  <c r="O96" i="21"/>
  <c r="Z96" i="21" s="1"/>
  <c r="J96" i="21"/>
  <c r="AD96" i="21" s="1"/>
  <c r="H96" i="21"/>
  <c r="T96" i="21" s="1"/>
  <c r="N96" i="21"/>
  <c r="U96" i="21" s="1"/>
  <c r="P96" i="21"/>
  <c r="AE96" i="21" s="1"/>
  <c r="B96" i="21"/>
  <c r="C96" i="21" s="1"/>
  <c r="D96" i="21" s="1"/>
  <c r="I96" i="21"/>
  <c r="Y96" i="21" s="1"/>
  <c r="G96" i="21"/>
  <c r="A97" i="21"/>
  <c r="AI94" i="21"/>
  <c r="AJ94" i="21" s="1"/>
  <c r="AA95" i="21"/>
  <c r="AB95" i="21" s="1"/>
  <c r="AC95" i="21" s="1"/>
  <c r="AI63" i="17"/>
  <c r="AK63" i="17" s="1"/>
  <c r="AG64" i="17"/>
  <c r="AH64" i="17" s="1"/>
  <c r="W64" i="17"/>
  <c r="AB64" i="17"/>
  <c r="AC64" i="17" s="1"/>
  <c r="I65" i="17"/>
  <c r="J65" i="17"/>
  <c r="Y65" i="17"/>
  <c r="AA65" i="17" s="1"/>
  <c r="AD65" i="17"/>
  <c r="AF65" i="17" s="1"/>
  <c r="T65" i="17"/>
  <c r="V65" i="17" s="1"/>
  <c r="B65" i="17"/>
  <c r="C65" i="17" s="1"/>
  <c r="D65" i="17" s="1"/>
  <c r="E65" i="17"/>
  <c r="A66" i="17"/>
  <c r="H66" i="17" s="1"/>
  <c r="AI95" i="21" l="1"/>
  <c r="AJ95" i="21" s="1"/>
  <c r="AL95" i="21" s="1"/>
  <c r="AK94" i="21"/>
  <c r="AL94" i="21"/>
  <c r="AF96" i="21"/>
  <c r="AG96" i="21" s="1"/>
  <c r="AH96" i="21" s="1"/>
  <c r="E97" i="21"/>
  <c r="H97" i="21"/>
  <c r="T97" i="21" s="1"/>
  <c r="J97" i="21"/>
  <c r="AD97" i="21" s="1"/>
  <c r="P97" i="21"/>
  <c r="AE97" i="21" s="1"/>
  <c r="N97" i="21"/>
  <c r="U97" i="21" s="1"/>
  <c r="O97" i="21"/>
  <c r="Z97" i="21" s="1"/>
  <c r="B97" i="21"/>
  <c r="C97" i="21" s="1"/>
  <c r="D97" i="21" s="1"/>
  <c r="G97" i="21"/>
  <c r="I97" i="21"/>
  <c r="Y97" i="21" s="1"/>
  <c r="A98" i="21"/>
  <c r="AA96" i="21"/>
  <c r="AB96" i="21" s="1"/>
  <c r="AC96" i="21" s="1"/>
  <c r="V96" i="21"/>
  <c r="W96" i="21" s="1"/>
  <c r="X96" i="21" s="1"/>
  <c r="AJ63" i="17"/>
  <c r="AL63" i="17" s="1"/>
  <c r="AI64" i="17"/>
  <c r="AK64" i="17" s="1"/>
  <c r="AG65" i="17"/>
  <c r="AH65" i="17" s="1"/>
  <c r="AB65" i="17"/>
  <c r="AC65" i="17" s="1"/>
  <c r="X64" i="17"/>
  <c r="W65" i="17"/>
  <c r="X65" i="17" s="1"/>
  <c r="I66" i="17"/>
  <c r="J66" i="17"/>
  <c r="AD66" i="17"/>
  <c r="AF66" i="17" s="1"/>
  <c r="T66" i="17"/>
  <c r="V66" i="17" s="1"/>
  <c r="Y66" i="17"/>
  <c r="AA66" i="17" s="1"/>
  <c r="B66" i="17"/>
  <c r="C66" i="17" s="1"/>
  <c r="D66" i="17" s="1"/>
  <c r="E66" i="17"/>
  <c r="A67" i="17"/>
  <c r="H67" i="17" s="1"/>
  <c r="AK95" i="21" l="1"/>
  <c r="AF97" i="21"/>
  <c r="AG97" i="21" s="1"/>
  <c r="AH97" i="21" s="1"/>
  <c r="V97" i="21"/>
  <c r="W97" i="21" s="1"/>
  <c r="X97" i="21" s="1"/>
  <c r="AA97" i="21"/>
  <c r="AB97" i="21" s="1"/>
  <c r="AC97" i="21" s="1"/>
  <c r="I98" i="21"/>
  <c r="Y98" i="21" s="1"/>
  <c r="E98" i="21"/>
  <c r="B98" i="21"/>
  <c r="C98" i="21" s="1"/>
  <c r="D98" i="21" s="1"/>
  <c r="O98" i="21"/>
  <c r="Z98" i="21" s="1"/>
  <c r="J98" i="21"/>
  <c r="AD98" i="21" s="1"/>
  <c r="G98" i="21"/>
  <c r="H98" i="21"/>
  <c r="T98" i="21" s="1"/>
  <c r="P98" i="21"/>
  <c r="AE98" i="21" s="1"/>
  <c r="N98" i="21"/>
  <c r="U98" i="21" s="1"/>
  <c r="A99" i="21"/>
  <c r="AI96" i="21"/>
  <c r="AJ96" i="21" s="1"/>
  <c r="AJ64" i="17"/>
  <c r="AL64" i="17" s="1"/>
  <c r="AG66" i="17"/>
  <c r="AH66" i="17" s="1"/>
  <c r="W66" i="17"/>
  <c r="X66" i="17" s="1"/>
  <c r="AB66" i="17"/>
  <c r="AC66" i="17" s="1"/>
  <c r="AI65" i="17"/>
  <c r="AK65" i="17" s="1"/>
  <c r="I67" i="17"/>
  <c r="J67" i="17"/>
  <c r="AD67" i="17"/>
  <c r="AF67" i="17" s="1"/>
  <c r="T67" i="17"/>
  <c r="V67" i="17" s="1"/>
  <c r="Y67" i="17"/>
  <c r="AA67" i="17" s="1"/>
  <c r="E67" i="17"/>
  <c r="B67" i="17"/>
  <c r="C67" i="17" s="1"/>
  <c r="D67" i="17" s="1"/>
  <c r="A68" i="17"/>
  <c r="H68" i="17" s="1"/>
  <c r="AF98" i="21" l="1"/>
  <c r="AG98" i="21" s="1"/>
  <c r="AH98" i="21" s="1"/>
  <c r="AA98" i="21"/>
  <c r="AB98" i="21" s="1"/>
  <c r="AC98" i="21" s="1"/>
  <c r="AI97" i="21"/>
  <c r="AJ97" i="21" s="1"/>
  <c r="AL97" i="21" s="1"/>
  <c r="P99" i="21"/>
  <c r="AE99" i="21" s="1"/>
  <c r="J99" i="21"/>
  <c r="AD99" i="21" s="1"/>
  <c r="B99" i="21"/>
  <c r="C99" i="21" s="1"/>
  <c r="D99" i="21" s="1"/>
  <c r="I99" i="21"/>
  <c r="Y99" i="21" s="1"/>
  <c r="G99" i="21"/>
  <c r="H99" i="21"/>
  <c r="T99" i="21" s="1"/>
  <c r="N99" i="21"/>
  <c r="U99" i="21" s="1"/>
  <c r="O99" i="21"/>
  <c r="Z99" i="21" s="1"/>
  <c r="E99" i="21"/>
  <c r="A100" i="21"/>
  <c r="AK96" i="21"/>
  <c r="AL96" i="21"/>
  <c r="V98" i="21"/>
  <c r="W98" i="21" s="1"/>
  <c r="X98" i="21" s="1"/>
  <c r="AI66" i="17"/>
  <c r="AJ66" i="17" s="1"/>
  <c r="AL66" i="17" s="1"/>
  <c r="AG67" i="17"/>
  <c r="AH67" i="17" s="1"/>
  <c r="AJ65" i="17"/>
  <c r="AL65" i="17" s="1"/>
  <c r="W67" i="17"/>
  <c r="X67" i="17" s="1"/>
  <c r="AB67" i="17"/>
  <c r="AC67" i="17" s="1"/>
  <c r="I68" i="17"/>
  <c r="J68" i="17"/>
  <c r="Y68" i="17"/>
  <c r="AA68" i="17" s="1"/>
  <c r="AD68" i="17"/>
  <c r="AF68" i="17" s="1"/>
  <c r="T68" i="17"/>
  <c r="V68" i="17" s="1"/>
  <c r="E68" i="17"/>
  <c r="B68" i="17"/>
  <c r="C68" i="17" s="1"/>
  <c r="D68" i="17" s="1"/>
  <c r="A69" i="17"/>
  <c r="H69" i="17" s="1"/>
  <c r="AI98" i="21" l="1"/>
  <c r="AJ98" i="21" s="1"/>
  <c r="AL98" i="21" s="1"/>
  <c r="AK97" i="21"/>
  <c r="AF99" i="21"/>
  <c r="AG99" i="21" s="1"/>
  <c r="AH99" i="21" s="1"/>
  <c r="AA99" i="21"/>
  <c r="AB99" i="21" s="1"/>
  <c r="AC99" i="21" s="1"/>
  <c r="V99" i="21"/>
  <c r="W99" i="21" s="1"/>
  <c r="X99" i="21" s="1"/>
  <c r="J100" i="21"/>
  <c r="AD100" i="21" s="1"/>
  <c r="H100" i="21"/>
  <c r="T100" i="21" s="1"/>
  <c r="B100" i="21"/>
  <c r="C100" i="21" s="1"/>
  <c r="D100" i="21" s="1"/>
  <c r="O100" i="21"/>
  <c r="Z100" i="21" s="1"/>
  <c r="N100" i="21"/>
  <c r="U100" i="21" s="1"/>
  <c r="E100" i="21"/>
  <c r="G100" i="21"/>
  <c r="I100" i="21"/>
  <c r="Y100" i="21" s="1"/>
  <c r="P100" i="21"/>
  <c r="AE100" i="21" s="1"/>
  <c r="A101" i="21"/>
  <c r="AK98" i="21"/>
  <c r="AI67" i="17"/>
  <c r="AK67" i="17" s="1"/>
  <c r="AK66" i="17"/>
  <c r="AG68" i="17"/>
  <c r="AH68" i="17" s="1"/>
  <c r="W68" i="17"/>
  <c r="X68" i="17" s="1"/>
  <c r="AB68" i="17"/>
  <c r="AC68" i="17" s="1"/>
  <c r="I69" i="17"/>
  <c r="J69" i="17"/>
  <c r="Y69" i="17"/>
  <c r="AA69" i="17" s="1"/>
  <c r="AD69" i="17"/>
  <c r="AF69" i="17" s="1"/>
  <c r="T69" i="17"/>
  <c r="V69" i="17" s="1"/>
  <c r="B69" i="17"/>
  <c r="C69" i="17" s="1"/>
  <c r="D69" i="17" s="1"/>
  <c r="E69" i="17"/>
  <c r="A70" i="17"/>
  <c r="H70" i="17" s="1"/>
  <c r="AA100" i="21" l="1"/>
  <c r="AB100" i="21" s="1"/>
  <c r="AC100" i="21" s="1"/>
  <c r="AI99" i="21"/>
  <c r="AJ99" i="21" s="1"/>
  <c r="AL99" i="21" s="1"/>
  <c r="I101" i="21"/>
  <c r="Y101" i="21" s="1"/>
  <c r="E101" i="21"/>
  <c r="O101" i="21"/>
  <c r="Z101" i="21" s="1"/>
  <c r="P101" i="21"/>
  <c r="AE101" i="21" s="1"/>
  <c r="B101" i="21"/>
  <c r="C101" i="21" s="1"/>
  <c r="D101" i="21" s="1"/>
  <c r="H101" i="21"/>
  <c r="T101" i="21" s="1"/>
  <c r="G101" i="21"/>
  <c r="J101" i="21"/>
  <c r="AD101" i="21" s="1"/>
  <c r="AF101" i="21" s="1"/>
  <c r="AG101" i="21" s="1"/>
  <c r="AH101" i="21" s="1"/>
  <c r="N101" i="21"/>
  <c r="U101" i="21" s="1"/>
  <c r="A102" i="21"/>
  <c r="V100" i="21"/>
  <c r="W100" i="21" s="1"/>
  <c r="X100" i="21" s="1"/>
  <c r="AF100" i="21"/>
  <c r="AG100" i="21" s="1"/>
  <c r="AH100" i="21" s="1"/>
  <c r="AJ67" i="17"/>
  <c r="AL67" i="17" s="1"/>
  <c r="AG69" i="17"/>
  <c r="AH69" i="17" s="1"/>
  <c r="AB69" i="17"/>
  <c r="AC69" i="17" s="1"/>
  <c r="W69" i="17"/>
  <c r="X69" i="17" s="1"/>
  <c r="AI68" i="17"/>
  <c r="AJ68" i="17" s="1"/>
  <c r="AL68" i="17" s="1"/>
  <c r="I70" i="17"/>
  <c r="J70" i="17"/>
  <c r="AD70" i="17"/>
  <c r="AF70" i="17" s="1"/>
  <c r="T70" i="17"/>
  <c r="V70" i="17" s="1"/>
  <c r="Y70" i="17"/>
  <c r="AA70" i="17" s="1"/>
  <c r="B70" i="17"/>
  <c r="C70" i="17" s="1"/>
  <c r="D70" i="17" s="1"/>
  <c r="E70" i="17"/>
  <c r="A71" i="17"/>
  <c r="AK99" i="21" l="1"/>
  <c r="AI100" i="21"/>
  <c r="AJ100" i="21" s="1"/>
  <c r="J102" i="21"/>
  <c r="AD102" i="21" s="1"/>
  <c r="P102" i="21"/>
  <c r="AE102" i="21" s="1"/>
  <c r="E102" i="21"/>
  <c r="B102" i="21"/>
  <c r="C102" i="21" s="1"/>
  <c r="D102" i="21" s="1"/>
  <c r="N102" i="21"/>
  <c r="U102" i="21" s="1"/>
  <c r="O102" i="21"/>
  <c r="Z102" i="21" s="1"/>
  <c r="I102" i="21"/>
  <c r="Y102" i="21" s="1"/>
  <c r="G102" i="21"/>
  <c r="H102" i="21"/>
  <c r="T102" i="21" s="1"/>
  <c r="A103" i="21"/>
  <c r="V101" i="21"/>
  <c r="W101" i="21" s="1"/>
  <c r="X101" i="21" s="1"/>
  <c r="AA101" i="21"/>
  <c r="AB101" i="21" s="1"/>
  <c r="AC101" i="21" s="1"/>
  <c r="H71" i="17"/>
  <c r="AG70" i="17"/>
  <c r="AH70" i="17" s="1"/>
  <c r="AK68" i="17"/>
  <c r="AI69" i="17"/>
  <c r="AJ69" i="17" s="1"/>
  <c r="AL69" i="17" s="1"/>
  <c r="W70" i="17"/>
  <c r="X70" i="17" s="1"/>
  <c r="AB70" i="17"/>
  <c r="AC70" i="17" s="1"/>
  <c r="I71" i="17"/>
  <c r="J71" i="17"/>
  <c r="AD71" i="17"/>
  <c r="T71" i="17"/>
  <c r="Y71" i="17"/>
  <c r="E71" i="17"/>
  <c r="B71" i="17"/>
  <c r="A72" i="17"/>
  <c r="H72" i="17" s="1"/>
  <c r="V102" i="21" l="1"/>
  <c r="W102" i="21" s="1"/>
  <c r="X102" i="21" s="1"/>
  <c r="AI101" i="21"/>
  <c r="AJ101" i="21" s="1"/>
  <c r="AL101" i="21" s="1"/>
  <c r="AF102" i="21"/>
  <c r="AG102" i="21" s="1"/>
  <c r="AH102" i="21" s="1"/>
  <c r="AA102" i="21"/>
  <c r="AB102" i="21" s="1"/>
  <c r="AC102" i="21" s="1"/>
  <c r="H103" i="21"/>
  <c r="T103" i="21" s="1"/>
  <c r="I103" i="21"/>
  <c r="Y103" i="21" s="1"/>
  <c r="B103" i="21"/>
  <c r="C103" i="21" s="1"/>
  <c r="D103" i="21" s="1"/>
  <c r="P103" i="21"/>
  <c r="AE103" i="21" s="1"/>
  <c r="J103" i="21"/>
  <c r="AD103" i="21" s="1"/>
  <c r="N103" i="21"/>
  <c r="U103" i="21" s="1"/>
  <c r="G103" i="21"/>
  <c r="O103" i="21"/>
  <c r="Z103" i="21" s="1"/>
  <c r="E103" i="21"/>
  <c r="A104" i="21"/>
  <c r="AL100" i="21"/>
  <c r="AK100" i="21"/>
  <c r="C71" i="17"/>
  <c r="AF71" i="17"/>
  <c r="AG71" i="17" s="1"/>
  <c r="V71" i="17"/>
  <c r="AA71" i="17"/>
  <c r="AI70" i="17"/>
  <c r="AK70" i="17" s="1"/>
  <c r="AK69" i="17"/>
  <c r="W71" i="17"/>
  <c r="I72" i="17"/>
  <c r="J72" i="17"/>
  <c r="Y72" i="17"/>
  <c r="AA72" i="17" s="1"/>
  <c r="AD72" i="17"/>
  <c r="AF72" i="17" s="1"/>
  <c r="T72" i="17"/>
  <c r="V72" i="17" s="1"/>
  <c r="E72" i="17"/>
  <c r="B72" i="17"/>
  <c r="C72" i="17" s="1"/>
  <c r="D72" i="17" s="1"/>
  <c r="A73" i="17"/>
  <c r="H73" i="17" s="1"/>
  <c r="AK101" i="21" l="1"/>
  <c r="AI102" i="21"/>
  <c r="AJ102" i="21" s="1"/>
  <c r="AL102" i="21" s="1"/>
  <c r="AF103" i="21"/>
  <c r="AG103" i="21" s="1"/>
  <c r="AH103" i="21" s="1"/>
  <c r="V103" i="21"/>
  <c r="W103" i="21" s="1"/>
  <c r="X103" i="21" s="1"/>
  <c r="G104" i="21"/>
  <c r="E104" i="21"/>
  <c r="B104" i="21"/>
  <c r="C104" i="21" s="1"/>
  <c r="D104" i="21" s="1"/>
  <c r="I104" i="21"/>
  <c r="Y104" i="21" s="1"/>
  <c r="O104" i="21"/>
  <c r="Z104" i="21" s="1"/>
  <c r="P104" i="21"/>
  <c r="AE104" i="21" s="1"/>
  <c r="J104" i="21"/>
  <c r="AD104" i="21" s="1"/>
  <c r="H104" i="21"/>
  <c r="T104" i="21" s="1"/>
  <c r="N104" i="21"/>
  <c r="U104" i="21" s="1"/>
  <c r="A105" i="21"/>
  <c r="AA103" i="21"/>
  <c r="AB103" i="21" s="1"/>
  <c r="AC103" i="21" s="1"/>
  <c r="X71" i="17"/>
  <c r="D71" i="17"/>
  <c r="AH71" i="17"/>
  <c r="AB71" i="17"/>
  <c r="AJ70" i="17"/>
  <c r="AL70" i="17" s="1"/>
  <c r="AG72" i="17"/>
  <c r="AH72" i="17" s="1"/>
  <c r="W72" i="17"/>
  <c r="X72" i="17" s="1"/>
  <c r="AB72" i="17"/>
  <c r="AC72" i="17" s="1"/>
  <c r="I73" i="17"/>
  <c r="J73" i="17"/>
  <c r="Y73" i="17"/>
  <c r="AA73" i="17" s="1"/>
  <c r="AD73" i="17"/>
  <c r="AF73" i="17" s="1"/>
  <c r="T73" i="17"/>
  <c r="V73" i="17" s="1"/>
  <c r="B73" i="17"/>
  <c r="C73" i="17" s="1"/>
  <c r="D73" i="17" s="1"/>
  <c r="E73" i="17"/>
  <c r="A74" i="17"/>
  <c r="H74" i="17" s="1"/>
  <c r="AF104" i="21" l="1"/>
  <c r="AG104" i="21" s="1"/>
  <c r="AH104" i="21" s="1"/>
  <c r="AK102" i="21"/>
  <c r="V104" i="21"/>
  <c r="W104" i="21" s="1"/>
  <c r="X104" i="21" s="1"/>
  <c r="AA104" i="21"/>
  <c r="AB104" i="21" s="1"/>
  <c r="AC104" i="21" s="1"/>
  <c r="I105" i="21"/>
  <c r="Y105" i="21" s="1"/>
  <c r="N105" i="21"/>
  <c r="U105" i="21" s="1"/>
  <c r="B105" i="21"/>
  <c r="C105" i="21" s="1"/>
  <c r="D105" i="21" s="1"/>
  <c r="E105" i="21"/>
  <c r="O105" i="21"/>
  <c r="Z105" i="21" s="1"/>
  <c r="G105" i="21"/>
  <c r="H105" i="21"/>
  <c r="T105" i="21" s="1"/>
  <c r="P105" i="21"/>
  <c r="AE105" i="21" s="1"/>
  <c r="J105" i="21"/>
  <c r="AD105" i="21" s="1"/>
  <c r="A106" i="21"/>
  <c r="AI103" i="21"/>
  <c r="AJ103" i="21" s="1"/>
  <c r="AC71" i="17"/>
  <c r="AI71" i="17"/>
  <c r="AI72" i="17"/>
  <c r="AK72" i="17" s="1"/>
  <c r="AG73" i="17"/>
  <c r="AH73" i="17" s="1"/>
  <c r="AB73" i="17"/>
  <c r="AC73" i="17" s="1"/>
  <c r="W73" i="17"/>
  <c r="X73" i="17" s="1"/>
  <c r="I74" i="17"/>
  <c r="J74" i="17"/>
  <c r="AD74" i="17"/>
  <c r="AF74" i="17" s="1"/>
  <c r="T74" i="17"/>
  <c r="V74" i="17" s="1"/>
  <c r="Y74" i="17"/>
  <c r="AA74" i="17" s="1"/>
  <c r="B74" i="17"/>
  <c r="C74" i="17" s="1"/>
  <c r="D74" i="17" s="1"/>
  <c r="E74" i="17"/>
  <c r="A75" i="17"/>
  <c r="H75" i="17" s="1"/>
  <c r="AF105" i="21" l="1"/>
  <c r="AG105" i="21" s="1"/>
  <c r="AH105" i="21" s="1"/>
  <c r="V105" i="21"/>
  <c r="W105" i="21" s="1"/>
  <c r="X105" i="21" s="1"/>
  <c r="AI104" i="21"/>
  <c r="AK104" i="21" s="1"/>
  <c r="N106" i="21"/>
  <c r="U106" i="21" s="1"/>
  <c r="H106" i="21"/>
  <c r="T106" i="21" s="1"/>
  <c r="B106" i="21"/>
  <c r="C106" i="21" s="1"/>
  <c r="D106" i="21" s="1"/>
  <c r="G106" i="21"/>
  <c r="O106" i="21"/>
  <c r="Z106" i="21" s="1"/>
  <c r="J106" i="21"/>
  <c r="AD106" i="21" s="1"/>
  <c r="I106" i="21"/>
  <c r="Y106" i="21" s="1"/>
  <c r="E106" i="21"/>
  <c r="P106" i="21"/>
  <c r="AE106" i="21" s="1"/>
  <c r="A107" i="21"/>
  <c r="AL103" i="21"/>
  <c r="AK103" i="21"/>
  <c r="AA105" i="21"/>
  <c r="AB105" i="21" s="1"/>
  <c r="AC105" i="21" s="1"/>
  <c r="AJ72" i="17"/>
  <c r="AL72" i="17" s="1"/>
  <c r="AJ71" i="17"/>
  <c r="AK71" i="17"/>
  <c r="AI73" i="17"/>
  <c r="AK73" i="17" s="1"/>
  <c r="AG74" i="17"/>
  <c r="AH74" i="17" s="1"/>
  <c r="AB74" i="17"/>
  <c r="AC74" i="17" s="1"/>
  <c r="W74" i="17"/>
  <c r="X74" i="17" s="1"/>
  <c r="I75" i="17"/>
  <c r="J75" i="17"/>
  <c r="AD75" i="17"/>
  <c r="AF75" i="17" s="1"/>
  <c r="T75" i="17"/>
  <c r="V75" i="17" s="1"/>
  <c r="Y75" i="17"/>
  <c r="AA75" i="17" s="1"/>
  <c r="E75" i="17"/>
  <c r="B75" i="17"/>
  <c r="C75" i="17" s="1"/>
  <c r="D75" i="17" s="1"/>
  <c r="A76" i="17"/>
  <c r="H76" i="17" s="1"/>
  <c r="AI105" i="21" l="1"/>
  <c r="AJ105" i="21" s="1"/>
  <c r="AL105" i="21" s="1"/>
  <c r="AJ104" i="21"/>
  <c r="AL104" i="21" s="1"/>
  <c r="AA106" i="21"/>
  <c r="AB106" i="21" s="1"/>
  <c r="AC106" i="21" s="1"/>
  <c r="H107" i="21"/>
  <c r="T107" i="21" s="1"/>
  <c r="N107" i="21"/>
  <c r="U107" i="21" s="1"/>
  <c r="O107" i="21"/>
  <c r="Z107" i="21" s="1"/>
  <c r="G107" i="21"/>
  <c r="J107" i="21"/>
  <c r="AD107" i="21" s="1"/>
  <c r="P107" i="21"/>
  <c r="AE107" i="21" s="1"/>
  <c r="B107" i="21"/>
  <c r="C107" i="21" s="1"/>
  <c r="D107" i="21" s="1"/>
  <c r="I107" i="21"/>
  <c r="Y107" i="21" s="1"/>
  <c r="E107" i="21"/>
  <c r="A108" i="21"/>
  <c r="AF106" i="21"/>
  <c r="AG106" i="21" s="1"/>
  <c r="AH106" i="21" s="1"/>
  <c r="V106" i="21"/>
  <c r="W106" i="21" s="1"/>
  <c r="X106" i="21" s="1"/>
  <c r="AJ73" i="17"/>
  <c r="AL73" i="17" s="1"/>
  <c r="AL71" i="17"/>
  <c r="AI74" i="17"/>
  <c r="AK74" i="17" s="1"/>
  <c r="AG75" i="17"/>
  <c r="AH75" i="17" s="1"/>
  <c r="W75" i="17"/>
  <c r="X75" i="17" s="1"/>
  <c r="AB75" i="17"/>
  <c r="AC75" i="17" s="1"/>
  <c r="I76" i="17"/>
  <c r="J76" i="17"/>
  <c r="Y76" i="17"/>
  <c r="AA76" i="17" s="1"/>
  <c r="AD76" i="17"/>
  <c r="AF76" i="17" s="1"/>
  <c r="T76" i="17"/>
  <c r="V76" i="17" s="1"/>
  <c r="E76" i="17"/>
  <c r="B76" i="17"/>
  <c r="C76" i="17" s="1"/>
  <c r="D76" i="17" s="1"/>
  <c r="A77" i="17"/>
  <c r="H77" i="17" s="1"/>
  <c r="AK105" i="21" l="1"/>
  <c r="AI106" i="21"/>
  <c r="AJ106" i="21" s="1"/>
  <c r="AL106" i="21" s="1"/>
  <c r="AA107" i="21"/>
  <c r="AB107" i="21" s="1"/>
  <c r="AC107" i="21" s="1"/>
  <c r="AF107" i="21"/>
  <c r="AG107" i="21" s="1"/>
  <c r="AH107" i="21" s="1"/>
  <c r="V107" i="21"/>
  <c r="W107" i="21" s="1"/>
  <c r="X107" i="21" s="1"/>
  <c r="E108" i="21"/>
  <c r="G108" i="21"/>
  <c r="O108" i="21"/>
  <c r="Z108" i="21" s="1"/>
  <c r="J108" i="21"/>
  <c r="AD108" i="21" s="1"/>
  <c r="H108" i="21"/>
  <c r="T108" i="21" s="1"/>
  <c r="N108" i="21"/>
  <c r="U108" i="21" s="1"/>
  <c r="B108" i="21"/>
  <c r="C108" i="21" s="1"/>
  <c r="D108" i="21" s="1"/>
  <c r="I108" i="21"/>
  <c r="Y108" i="21" s="1"/>
  <c r="P108" i="21"/>
  <c r="AE108" i="21" s="1"/>
  <c r="A109" i="21"/>
  <c r="AJ74" i="17"/>
  <c r="AL74" i="17" s="1"/>
  <c r="AI75" i="17"/>
  <c r="AK75" i="17" s="1"/>
  <c r="AG76" i="17"/>
  <c r="AH76" i="17" s="1"/>
  <c r="W76" i="17"/>
  <c r="X76" i="17" s="1"/>
  <c r="AB76" i="17"/>
  <c r="AC76" i="17" s="1"/>
  <c r="AJ75" i="17"/>
  <c r="AL75" i="17" s="1"/>
  <c r="I77" i="17"/>
  <c r="J77" i="17"/>
  <c r="Y77" i="17"/>
  <c r="AA77" i="17" s="1"/>
  <c r="AD77" i="17"/>
  <c r="AF77" i="17" s="1"/>
  <c r="T77" i="17"/>
  <c r="V77" i="17" s="1"/>
  <c r="B77" i="17"/>
  <c r="C77" i="17" s="1"/>
  <c r="D77" i="17" s="1"/>
  <c r="E77" i="17"/>
  <c r="A78" i="17"/>
  <c r="H78" i="17" s="1"/>
  <c r="AA108" i="21" l="1"/>
  <c r="AB108" i="21" s="1"/>
  <c r="AC108" i="21" s="1"/>
  <c r="AI107" i="21"/>
  <c r="AJ107" i="21" s="1"/>
  <c r="AL107" i="21" s="1"/>
  <c r="AK106" i="21"/>
  <c r="I109" i="21"/>
  <c r="Y109" i="21" s="1"/>
  <c r="H109" i="21"/>
  <c r="T109" i="21" s="1"/>
  <c r="N109" i="21"/>
  <c r="U109" i="21" s="1"/>
  <c r="G109" i="21"/>
  <c r="B109" i="21"/>
  <c r="C109" i="21" s="1"/>
  <c r="D109" i="21" s="1"/>
  <c r="O109" i="21"/>
  <c r="Z109" i="21" s="1"/>
  <c r="J109" i="21"/>
  <c r="AD109" i="21" s="1"/>
  <c r="E109" i="21"/>
  <c r="P109" i="21"/>
  <c r="AE109" i="21" s="1"/>
  <c r="A110" i="21"/>
  <c r="V108" i="21"/>
  <c r="W108" i="21" s="1"/>
  <c r="X108" i="21" s="1"/>
  <c r="AF108" i="21"/>
  <c r="AG108" i="21" s="1"/>
  <c r="AH108" i="21" s="1"/>
  <c r="AG77" i="17"/>
  <c r="AH77" i="17" s="1"/>
  <c r="AI76" i="17"/>
  <c r="AK76" i="17" s="1"/>
  <c r="W77" i="17"/>
  <c r="X77" i="17" s="1"/>
  <c r="AB77" i="17"/>
  <c r="AC77" i="17" s="1"/>
  <c r="I78" i="17"/>
  <c r="J78" i="17"/>
  <c r="AD78" i="17"/>
  <c r="AF78" i="17" s="1"/>
  <c r="T78" i="17"/>
  <c r="V78" i="17" s="1"/>
  <c r="Y78" i="17"/>
  <c r="AA78" i="17" s="1"/>
  <c r="B78" i="17"/>
  <c r="C78" i="17" s="1"/>
  <c r="D78" i="17" s="1"/>
  <c r="E78" i="17"/>
  <c r="A79" i="17"/>
  <c r="H79" i="17" s="1"/>
  <c r="AK107" i="21" l="1"/>
  <c r="AA109" i="21"/>
  <c r="AB109" i="21" s="1"/>
  <c r="AC109" i="21" s="1"/>
  <c r="AI108" i="21"/>
  <c r="AJ108" i="21" s="1"/>
  <c r="AL108" i="21" s="1"/>
  <c r="AF109" i="21"/>
  <c r="AG109" i="21" s="1"/>
  <c r="AH109" i="21" s="1"/>
  <c r="I110" i="21"/>
  <c r="Y110" i="21" s="1"/>
  <c r="J110" i="21"/>
  <c r="AD110" i="21" s="1"/>
  <c r="O110" i="21"/>
  <c r="Z110" i="21" s="1"/>
  <c r="G110" i="21"/>
  <c r="N110" i="21"/>
  <c r="U110" i="21" s="1"/>
  <c r="H110" i="21"/>
  <c r="T110" i="21" s="1"/>
  <c r="B110" i="21"/>
  <c r="C110" i="21" s="1"/>
  <c r="D110" i="21" s="1"/>
  <c r="P110" i="21"/>
  <c r="AE110" i="21" s="1"/>
  <c r="E110" i="21"/>
  <c r="A111" i="21"/>
  <c r="V109" i="21"/>
  <c r="W109" i="21" s="1"/>
  <c r="X109" i="21" s="1"/>
  <c r="AJ76" i="17"/>
  <c r="AL76" i="17" s="1"/>
  <c r="AI77" i="17"/>
  <c r="AK77" i="17" s="1"/>
  <c r="AG78" i="17"/>
  <c r="AH78" i="17" s="1"/>
  <c r="W78" i="17"/>
  <c r="X78" i="17" s="1"/>
  <c r="AB78" i="17"/>
  <c r="AC78" i="17" s="1"/>
  <c r="AJ77" i="17"/>
  <c r="AL77" i="17" s="1"/>
  <c r="I79" i="17"/>
  <c r="J79" i="17"/>
  <c r="AD79" i="17"/>
  <c r="AF79" i="17" s="1"/>
  <c r="T79" i="17"/>
  <c r="V79" i="17" s="1"/>
  <c r="Y79" i="17"/>
  <c r="AA79" i="17" s="1"/>
  <c r="E79" i="17"/>
  <c r="B79" i="17"/>
  <c r="C79" i="17" s="1"/>
  <c r="D79" i="17" s="1"/>
  <c r="A80" i="17"/>
  <c r="H80" i="17" s="1"/>
  <c r="AK108" i="21" l="1"/>
  <c r="AI109" i="21"/>
  <c r="AJ109" i="21" s="1"/>
  <c r="AL109" i="21" s="1"/>
  <c r="AA110" i="21"/>
  <c r="AB110" i="21" s="1"/>
  <c r="AC110" i="21" s="1"/>
  <c r="N111" i="21"/>
  <c r="U111" i="21" s="1"/>
  <c r="E111" i="21"/>
  <c r="G111" i="21"/>
  <c r="J111" i="21"/>
  <c r="AD111" i="21" s="1"/>
  <c r="B111" i="21"/>
  <c r="C111" i="21" s="1"/>
  <c r="D111" i="21" s="1"/>
  <c r="P111" i="21"/>
  <c r="AE111" i="21" s="1"/>
  <c r="O111" i="21"/>
  <c r="Z111" i="21" s="1"/>
  <c r="I111" i="21"/>
  <c r="Y111" i="21" s="1"/>
  <c r="H111" i="21"/>
  <c r="T111" i="21" s="1"/>
  <c r="A112" i="21"/>
  <c r="V110" i="21"/>
  <c r="W110" i="21" s="1"/>
  <c r="X110" i="21" s="1"/>
  <c r="AF110" i="21"/>
  <c r="AG110" i="21" s="1"/>
  <c r="AH110" i="21" s="1"/>
  <c r="AI78" i="17"/>
  <c r="AK78" i="17" s="1"/>
  <c r="AG79" i="17"/>
  <c r="AH79" i="17" s="1"/>
  <c r="W79" i="17"/>
  <c r="X79" i="17" s="1"/>
  <c r="AB79" i="17"/>
  <c r="AC79" i="17" s="1"/>
  <c r="AJ78" i="17"/>
  <c r="AL78" i="17" s="1"/>
  <c r="I80" i="17"/>
  <c r="J80" i="17"/>
  <c r="Y80" i="17"/>
  <c r="AA80" i="17" s="1"/>
  <c r="AD80" i="17"/>
  <c r="AF80" i="17" s="1"/>
  <c r="T80" i="17"/>
  <c r="V80" i="17" s="1"/>
  <c r="E80" i="17"/>
  <c r="B80" i="17"/>
  <c r="C80" i="17" s="1"/>
  <c r="D80" i="17" s="1"/>
  <c r="A81" i="17"/>
  <c r="H81" i="17" s="1"/>
  <c r="E13" i="8"/>
  <c r="F13" i="8" s="1"/>
  <c r="G13" i="8" s="1"/>
  <c r="H13" i="8" s="1"/>
  <c r="I13" i="8" s="1"/>
  <c r="J13" i="8" s="1"/>
  <c r="K13" i="8" s="1"/>
  <c r="L13" i="8" s="1"/>
  <c r="M13" i="8" s="1"/>
  <c r="N13" i="8" s="1"/>
  <c r="O13" i="8" s="1"/>
  <c r="P13" i="8" s="1"/>
  <c r="Q13" i="8" s="1"/>
  <c r="R13" i="8" s="1"/>
  <c r="S13" i="8" s="1"/>
  <c r="T13" i="8" s="1"/>
  <c r="U13" i="8" s="1"/>
  <c r="V13" i="8" s="1"/>
  <c r="W13" i="8" s="1"/>
  <c r="X13" i="8" s="1"/>
  <c r="Y13" i="8" s="1"/>
  <c r="F16" i="6"/>
  <c r="H16" i="6" s="1"/>
  <c r="I16" i="6" s="1"/>
  <c r="J16" i="6" s="1"/>
  <c r="F17" i="6"/>
  <c r="H17" i="6" s="1"/>
  <c r="F18" i="6"/>
  <c r="H18" i="6" s="1"/>
  <c r="F19" i="6"/>
  <c r="H19" i="6" s="1"/>
  <c r="I19" i="6" s="1"/>
  <c r="J19" i="6" s="1"/>
  <c r="F20" i="6"/>
  <c r="H20" i="6" s="1"/>
  <c r="F21" i="6"/>
  <c r="H21" i="6" s="1"/>
  <c r="F22" i="6"/>
  <c r="H22" i="6" s="1"/>
  <c r="F23" i="6"/>
  <c r="H23" i="6" s="1"/>
  <c r="I23" i="6" s="1"/>
  <c r="J23" i="6" s="1"/>
  <c r="F24" i="6"/>
  <c r="H24" i="6" s="1"/>
  <c r="F25" i="6"/>
  <c r="H25" i="6" s="1"/>
  <c r="I25" i="6" s="1"/>
  <c r="J25" i="6" s="1"/>
  <c r="AC33" i="8"/>
  <c r="AD33" i="8" s="1"/>
  <c r="AC27" i="8"/>
  <c r="AD27" i="8" s="1"/>
  <c r="AC21" i="8"/>
  <c r="AD21" i="8" s="1"/>
  <c r="D42" i="8"/>
  <c r="T7" i="7"/>
  <c r="F14" i="7"/>
  <c r="F15" i="7"/>
  <c r="C26" i="6"/>
  <c r="D12" i="19" s="1"/>
  <c r="G15" i="7"/>
  <c r="G14" i="7"/>
  <c r="A14" i="7" s="1"/>
  <c r="A189" i="7" s="1"/>
  <c r="D16" i="9"/>
  <c r="D20" i="9" s="1"/>
  <c r="C16" i="9"/>
  <c r="C20" i="9" s="1"/>
  <c r="N15" i="7"/>
  <c r="Q15" i="7" s="1"/>
  <c r="N14" i="7"/>
  <c r="Q14" i="7" s="1"/>
  <c r="BD32" i="10"/>
  <c r="BD31" i="10"/>
  <c r="BD24" i="10"/>
  <c r="BD69" i="10"/>
  <c r="V111" i="21" l="1"/>
  <c r="W111" i="21" s="1"/>
  <c r="X111" i="21" s="1"/>
  <c r="AK109" i="21"/>
  <c r="AA111" i="21"/>
  <c r="AB111" i="21" s="1"/>
  <c r="AC111" i="21" s="1"/>
  <c r="H112" i="21"/>
  <c r="T112" i="21" s="1"/>
  <c r="N112" i="21"/>
  <c r="U112" i="21" s="1"/>
  <c r="E112" i="21"/>
  <c r="O112" i="21"/>
  <c r="Z112" i="21" s="1"/>
  <c r="J112" i="21"/>
  <c r="AD112" i="21" s="1"/>
  <c r="I112" i="21"/>
  <c r="Y112" i="21" s="1"/>
  <c r="B112" i="21"/>
  <c r="C112" i="21" s="1"/>
  <c r="D112" i="21" s="1"/>
  <c r="G112" i="21"/>
  <c r="P112" i="21"/>
  <c r="AE112" i="21" s="1"/>
  <c r="A113" i="21"/>
  <c r="AF111" i="21"/>
  <c r="AG111" i="21" s="1"/>
  <c r="AH111" i="21" s="1"/>
  <c r="AI110" i="21"/>
  <c r="AJ110" i="21" s="1"/>
  <c r="A15" i="7"/>
  <c r="I24" i="6"/>
  <c r="J24" i="6" s="1"/>
  <c r="I22" i="6"/>
  <c r="J22" i="6" s="1"/>
  <c r="I20" i="6"/>
  <c r="J20" i="6" s="1"/>
  <c r="I18" i="6"/>
  <c r="J18" i="6" s="1"/>
  <c r="L16" i="6"/>
  <c r="K16" i="6"/>
  <c r="K25" i="6"/>
  <c r="L25" i="6"/>
  <c r="K23" i="6"/>
  <c r="L23" i="6"/>
  <c r="I21" i="6"/>
  <c r="J21" i="6" s="1"/>
  <c r="K19" i="6"/>
  <c r="L19" i="6"/>
  <c r="I17" i="6"/>
  <c r="J17" i="6" s="1"/>
  <c r="AI79" i="17"/>
  <c r="AK79" i="17" s="1"/>
  <c r="AG80" i="17"/>
  <c r="AH80" i="17" s="1"/>
  <c r="X347" i="7"/>
  <c r="X348" i="7"/>
  <c r="U348" i="7"/>
  <c r="AB348" i="7"/>
  <c r="U347" i="7"/>
  <c r="Y348" i="7"/>
  <c r="AC348" i="7"/>
  <c r="Y347" i="7"/>
  <c r="AB347" i="7"/>
  <c r="AC347" i="7"/>
  <c r="T347" i="7"/>
  <c r="T348" i="7"/>
  <c r="AB52" i="7"/>
  <c r="U99" i="7"/>
  <c r="X99" i="7"/>
  <c r="AB137" i="7"/>
  <c r="X201" i="7"/>
  <c r="U201" i="7"/>
  <c r="AB48" i="7"/>
  <c r="X64" i="7"/>
  <c r="AC64" i="7"/>
  <c r="AB97" i="7"/>
  <c r="X120" i="7"/>
  <c r="AC120" i="7"/>
  <c r="AB147" i="7"/>
  <c r="X242" i="7"/>
  <c r="U242" i="7"/>
  <c r="T287" i="7"/>
  <c r="X40" i="7"/>
  <c r="AC40" i="7"/>
  <c r="AB20" i="7"/>
  <c r="X44" i="7"/>
  <c r="AC44" i="7"/>
  <c r="AC61" i="7"/>
  <c r="U79" i="7"/>
  <c r="X79" i="7"/>
  <c r="AB87" i="7"/>
  <c r="U95" i="7"/>
  <c r="X95" i="7"/>
  <c r="AB103" i="7"/>
  <c r="U117" i="7"/>
  <c r="X117" i="7"/>
  <c r="AB131" i="7"/>
  <c r="U143" i="7"/>
  <c r="X143" i="7"/>
  <c r="AB159" i="7"/>
  <c r="U175" i="7"/>
  <c r="X175" i="7"/>
  <c r="AB191" i="7"/>
  <c r="X209" i="7"/>
  <c r="U209" i="7"/>
  <c r="AC223" i="7"/>
  <c r="X238" i="7"/>
  <c r="AB238" i="7"/>
  <c r="AB254" i="7"/>
  <c r="X268" i="7"/>
  <c r="AB268" i="7"/>
  <c r="Y284" i="7"/>
  <c r="X303" i="7"/>
  <c r="U303" i="7"/>
  <c r="AB319" i="7"/>
  <c r="X336" i="7"/>
  <c r="U336" i="7"/>
  <c r="AC19" i="7"/>
  <c r="AB37" i="7"/>
  <c r="X37" i="7"/>
  <c r="AC51" i="7"/>
  <c r="AB67" i="7"/>
  <c r="X67" i="7"/>
  <c r="Y108" i="7"/>
  <c r="X122" i="7"/>
  <c r="AC122" i="7"/>
  <c r="AB142" i="7"/>
  <c r="X158" i="7"/>
  <c r="AC158" i="7"/>
  <c r="AB174" i="7"/>
  <c r="X190" i="7"/>
  <c r="AC190" i="7"/>
  <c r="AC212" i="7"/>
  <c r="AB229" i="7"/>
  <c r="U229" i="7"/>
  <c r="T245" i="7"/>
  <c r="AB263" i="7"/>
  <c r="U263" i="7"/>
  <c r="T279" i="7"/>
  <c r="AB298" i="7"/>
  <c r="U298" i="7"/>
  <c r="T314" i="7"/>
  <c r="AB330" i="7"/>
  <c r="U330" i="7"/>
  <c r="AB18" i="7"/>
  <c r="AB31" i="7"/>
  <c r="X31" i="7"/>
  <c r="AB46" i="7"/>
  <c r="X62" i="7"/>
  <c r="AC62" i="7"/>
  <c r="AB75" i="7"/>
  <c r="X86" i="7"/>
  <c r="AC86" i="7"/>
  <c r="AB94" i="7"/>
  <c r="X102" i="7"/>
  <c r="AC102" i="7"/>
  <c r="AB121" i="7"/>
  <c r="U135" i="7"/>
  <c r="X135" i="7"/>
  <c r="AB153" i="7"/>
  <c r="U169" i="7"/>
  <c r="X169" i="7"/>
  <c r="AB185" i="7"/>
  <c r="X205" i="7"/>
  <c r="U205" i="7"/>
  <c r="AC221" i="7"/>
  <c r="X236" i="7"/>
  <c r="U236" i="7"/>
  <c r="Y252" i="7"/>
  <c r="AB269" i="7"/>
  <c r="U269" i="7"/>
  <c r="AB286" i="7"/>
  <c r="X301" i="7"/>
  <c r="AB301" i="7"/>
  <c r="Y317" i="7"/>
  <c r="X333" i="7"/>
  <c r="AB333" i="7"/>
  <c r="AC15" i="7"/>
  <c r="X30" i="7"/>
  <c r="AC30" i="7"/>
  <c r="AC45" i="7"/>
  <c r="AB59" i="7"/>
  <c r="X59" i="7"/>
  <c r="AB77" i="7"/>
  <c r="U115" i="7"/>
  <c r="X115" i="7"/>
  <c r="Y132" i="7"/>
  <c r="X148" i="7"/>
  <c r="AC148" i="7"/>
  <c r="Y164" i="7"/>
  <c r="X180" i="7"/>
  <c r="AC180" i="7"/>
  <c r="AC199" i="7"/>
  <c r="X214" i="7"/>
  <c r="U214" i="7"/>
  <c r="T231" i="7"/>
  <c r="AB247" i="7"/>
  <c r="U247" i="7"/>
  <c r="AB262" i="7"/>
  <c r="X278" i="7"/>
  <c r="U278" i="7"/>
  <c r="Y292" i="7"/>
  <c r="AB308" i="7"/>
  <c r="U308" i="7"/>
  <c r="T324" i="7"/>
  <c r="X343" i="7"/>
  <c r="AB343" i="7"/>
  <c r="Y14" i="7"/>
  <c r="U71" i="7"/>
  <c r="X71" i="7"/>
  <c r="AB109" i="7"/>
  <c r="U123" i="7"/>
  <c r="X123" i="7"/>
  <c r="AB167" i="7"/>
  <c r="X26" i="7"/>
  <c r="AC26" i="7"/>
  <c r="AB89" i="7"/>
  <c r="X106" i="7"/>
  <c r="AC106" i="7"/>
  <c r="AB134" i="7"/>
  <c r="U163" i="7"/>
  <c r="X163" i="7"/>
  <c r="AC213" i="7"/>
  <c r="X226" i="7"/>
  <c r="U226" i="7"/>
  <c r="AB274" i="7"/>
  <c r="AB23" i="7"/>
  <c r="X23" i="7"/>
  <c r="AC17" i="7"/>
  <c r="X38" i="7"/>
  <c r="AC38" i="7"/>
  <c r="AB58" i="7"/>
  <c r="X76" i="7"/>
  <c r="AC76" i="7"/>
  <c r="AB85" i="7"/>
  <c r="U93" i="7"/>
  <c r="X93" i="7"/>
  <c r="AB101" i="7"/>
  <c r="X114" i="7"/>
  <c r="AC114" i="7"/>
  <c r="Y128" i="7"/>
  <c r="X140" i="7"/>
  <c r="AC140" i="7"/>
  <c r="AB155" i="7"/>
  <c r="U171" i="7"/>
  <c r="X171" i="7"/>
  <c r="AB187" i="7"/>
  <c r="X204" i="7"/>
  <c r="U204" i="7"/>
  <c r="AC219" i="7"/>
  <c r="T234" i="7"/>
  <c r="AC234" i="7"/>
  <c r="AB250" i="7"/>
  <c r="X264" i="7"/>
  <c r="AB264" i="7"/>
  <c r="Y280" i="7"/>
  <c r="X299" i="7"/>
  <c r="U299" i="7"/>
  <c r="AB315" i="7"/>
  <c r="X331" i="7"/>
  <c r="U331" i="7"/>
  <c r="AB16" i="7"/>
  <c r="X32" i="7"/>
  <c r="AC32" i="7"/>
  <c r="AC47" i="7"/>
  <c r="AB63" i="7"/>
  <c r="X63" i="7"/>
  <c r="AB78" i="7"/>
  <c r="U119" i="7"/>
  <c r="X119" i="7"/>
  <c r="Y136" i="7"/>
  <c r="X154" i="7"/>
  <c r="AC154" i="7"/>
  <c r="AB170" i="7"/>
  <c r="X186" i="7"/>
  <c r="AC186" i="7"/>
  <c r="Y206" i="7"/>
  <c r="X222" i="7"/>
  <c r="U222" i="7"/>
  <c r="T241" i="7"/>
  <c r="AB257" i="7"/>
  <c r="U257" i="7"/>
  <c r="T273" i="7"/>
  <c r="X294" i="7"/>
  <c r="U294" i="7"/>
  <c r="T310" i="7"/>
  <c r="AB326" i="7"/>
  <c r="U326" i="7"/>
  <c r="AB345" i="7"/>
  <c r="X28" i="7"/>
  <c r="AC28" i="7"/>
  <c r="AB42" i="7"/>
  <c r="AB57" i="7"/>
  <c r="X57" i="7"/>
  <c r="Y72" i="7"/>
  <c r="X84" i="7"/>
  <c r="AC84" i="7"/>
  <c r="Y92" i="7"/>
  <c r="X100" i="7"/>
  <c r="AC100" i="7"/>
  <c r="AB113" i="7"/>
  <c r="X130" i="7"/>
  <c r="AC130" i="7"/>
  <c r="AB149" i="7"/>
  <c r="U165" i="7"/>
  <c r="X165" i="7"/>
  <c r="AB181" i="7"/>
  <c r="X200" i="7"/>
  <c r="U200" i="7"/>
  <c r="AC217" i="7"/>
  <c r="T232" i="7"/>
  <c r="AC232" i="7"/>
  <c r="Y248" i="7"/>
  <c r="X266" i="7"/>
  <c r="U266" i="7"/>
  <c r="AB282" i="7"/>
  <c r="X296" i="7"/>
  <c r="AB296" i="7"/>
  <c r="Y313" i="7"/>
  <c r="X329" i="7"/>
  <c r="AB329" i="7"/>
  <c r="T344" i="7"/>
  <c r="Y52" i="7"/>
  <c r="T99" i="7"/>
  <c r="AC99" i="7"/>
  <c r="Y137" i="7"/>
  <c r="AB201" i="7"/>
  <c r="Y201" i="7"/>
  <c r="Y48" i="7"/>
  <c r="U64" i="7"/>
  <c r="T64" i="7"/>
  <c r="Y97" i="7"/>
  <c r="T120" i="7"/>
  <c r="AB120" i="7"/>
  <c r="Y147" i="7"/>
  <c r="AC242" i="7"/>
  <c r="Y242" i="7"/>
  <c r="X287" i="7"/>
  <c r="U40" i="7"/>
  <c r="T40" i="7"/>
  <c r="Y20" i="7"/>
  <c r="U44" i="7"/>
  <c r="T44" i="7"/>
  <c r="T61" i="7"/>
  <c r="T79" i="7"/>
  <c r="V79" i="7" s="1"/>
  <c r="W79" i="7" s="1"/>
  <c r="AC79" i="7"/>
  <c r="Y87" i="7"/>
  <c r="T95" i="7"/>
  <c r="V95" i="7" s="1"/>
  <c r="W95" i="7" s="1"/>
  <c r="AC95" i="7"/>
  <c r="Y103" i="7"/>
  <c r="T117" i="7"/>
  <c r="AC117" i="7"/>
  <c r="Y131" i="7"/>
  <c r="T143" i="7"/>
  <c r="AC143" i="7"/>
  <c r="Y159" i="7"/>
  <c r="T175" i="7"/>
  <c r="AC175" i="7"/>
  <c r="Y191" i="7"/>
  <c r="AB209" i="7"/>
  <c r="Y209" i="7"/>
  <c r="T223" i="7"/>
  <c r="AC238" i="7"/>
  <c r="U238" i="7"/>
  <c r="T254" i="7"/>
  <c r="AC268" i="7"/>
  <c r="U268" i="7"/>
  <c r="T284" i="7"/>
  <c r="AC303" i="7"/>
  <c r="Y303" i="7"/>
  <c r="T319" i="7"/>
  <c r="AC336" i="7"/>
  <c r="Y336" i="7"/>
  <c r="T19" i="7"/>
  <c r="Y37" i="7"/>
  <c r="U37" i="7"/>
  <c r="T51" i="7"/>
  <c r="Y67" i="7"/>
  <c r="U67" i="7"/>
  <c r="U108" i="7"/>
  <c r="U122" i="7"/>
  <c r="T122" i="7"/>
  <c r="Y142" i="7"/>
  <c r="U158" i="7"/>
  <c r="T158" i="7"/>
  <c r="Y174" i="7"/>
  <c r="U190" i="7"/>
  <c r="T190" i="7"/>
  <c r="T212" i="7"/>
  <c r="AC229" i="7"/>
  <c r="Y229" i="7"/>
  <c r="X245" i="7"/>
  <c r="AC263" i="7"/>
  <c r="Y263" i="7"/>
  <c r="X279" i="7"/>
  <c r="AC298" i="7"/>
  <c r="Y298" i="7"/>
  <c r="X314" i="7"/>
  <c r="AC330" i="7"/>
  <c r="Y330" i="7"/>
  <c r="Y18" i="7"/>
  <c r="Y31" i="7"/>
  <c r="U31" i="7"/>
  <c r="Y46" i="7"/>
  <c r="U62" i="7"/>
  <c r="T62" i="7"/>
  <c r="Y75" i="7"/>
  <c r="U86" i="7"/>
  <c r="T86" i="7"/>
  <c r="Y94" i="7"/>
  <c r="U102" i="7"/>
  <c r="T102" i="7"/>
  <c r="Y121" i="7"/>
  <c r="T135" i="7"/>
  <c r="AC135" i="7"/>
  <c r="Y153" i="7"/>
  <c r="T169" i="7"/>
  <c r="AC169" i="7"/>
  <c r="Y185" i="7"/>
  <c r="AB205" i="7"/>
  <c r="Y205" i="7"/>
  <c r="T221" i="7"/>
  <c r="AB236" i="7"/>
  <c r="Y236" i="7"/>
  <c r="T252" i="7"/>
  <c r="AC269" i="7"/>
  <c r="Y269" i="7"/>
  <c r="T286" i="7"/>
  <c r="AC301" i="7"/>
  <c r="U301" i="7"/>
  <c r="T317" i="7"/>
  <c r="AC333" i="7"/>
  <c r="U333" i="7"/>
  <c r="T15" i="7"/>
  <c r="T3" i="7" s="1"/>
  <c r="U30" i="7"/>
  <c r="T30" i="7"/>
  <c r="T45" i="7"/>
  <c r="Y59" i="7"/>
  <c r="U59" i="7"/>
  <c r="Y77" i="7"/>
  <c r="T115" i="7"/>
  <c r="AC115" i="7"/>
  <c r="U132" i="7"/>
  <c r="T148" i="7"/>
  <c r="AB148" i="7"/>
  <c r="AD148" i="7" s="1"/>
  <c r="AE148" i="7" s="1"/>
  <c r="U164" i="7"/>
  <c r="T180" i="7"/>
  <c r="AB180" i="7"/>
  <c r="T199" i="7"/>
  <c r="AB214" i="7"/>
  <c r="Y214" i="7"/>
  <c r="X231" i="7"/>
  <c r="AC247" i="7"/>
  <c r="Y247" i="7"/>
  <c r="T262" i="7"/>
  <c r="AC278" i="7"/>
  <c r="Y278" i="7"/>
  <c r="T292" i="7"/>
  <c r="AC308" i="7"/>
  <c r="Y308" i="7"/>
  <c r="X324" i="7"/>
  <c r="AC343" i="7"/>
  <c r="U343" i="7"/>
  <c r="X14" i="7"/>
  <c r="T71" i="7"/>
  <c r="AC71" i="7"/>
  <c r="Y109" i="7"/>
  <c r="T123" i="7"/>
  <c r="AC123" i="7"/>
  <c r="Y167" i="7"/>
  <c r="U26" i="7"/>
  <c r="T26" i="7"/>
  <c r="Y89" i="7"/>
  <c r="U106" i="7"/>
  <c r="T106" i="7"/>
  <c r="Y134" i="7"/>
  <c r="T163" i="7"/>
  <c r="AC163" i="7"/>
  <c r="T213" i="7"/>
  <c r="AB226" i="7"/>
  <c r="Y226" i="7"/>
  <c r="T274" i="7"/>
  <c r="Y23" i="7"/>
  <c r="U23" i="7"/>
  <c r="T17" i="7"/>
  <c r="U38" i="7"/>
  <c r="T38" i="7"/>
  <c r="Y58" i="7"/>
  <c r="T76" i="7"/>
  <c r="AB76" i="7"/>
  <c r="Y85" i="7"/>
  <c r="T93" i="7"/>
  <c r="AC93" i="7"/>
  <c r="Y101" i="7"/>
  <c r="U114" i="7"/>
  <c r="T114" i="7"/>
  <c r="U128" i="7"/>
  <c r="T140" i="7"/>
  <c r="AB140" i="7"/>
  <c r="Y155" i="7"/>
  <c r="T171" i="7"/>
  <c r="AC171" i="7"/>
  <c r="Y187" i="7"/>
  <c r="AB204" i="7"/>
  <c r="T204" i="7"/>
  <c r="T219" i="7"/>
  <c r="X234" i="7"/>
  <c r="U234" i="7"/>
  <c r="T250" i="7"/>
  <c r="AC264" i="7"/>
  <c r="U264" i="7"/>
  <c r="T280" i="7"/>
  <c r="AC299" i="7"/>
  <c r="Y299" i="7"/>
  <c r="T315" i="7"/>
  <c r="AC331" i="7"/>
  <c r="Y331" i="7"/>
  <c r="Y16" i="7"/>
  <c r="U32" i="7"/>
  <c r="T32" i="7"/>
  <c r="T47" i="7"/>
  <c r="Y63" i="7"/>
  <c r="U63" i="7"/>
  <c r="Y78" i="7"/>
  <c r="T119" i="7"/>
  <c r="AC119" i="7"/>
  <c r="U136" i="7"/>
  <c r="U154" i="7"/>
  <c r="T154" i="7"/>
  <c r="Y170" i="7"/>
  <c r="U186" i="7"/>
  <c r="T186" i="7"/>
  <c r="AC206" i="7"/>
  <c r="AB222" i="7"/>
  <c r="Y222" i="7"/>
  <c r="X241" i="7"/>
  <c r="AC257" i="7"/>
  <c r="Y257" i="7"/>
  <c r="X273" i="7"/>
  <c r="AC294" i="7"/>
  <c r="Y294" i="7"/>
  <c r="X310" i="7"/>
  <c r="AC326" i="7"/>
  <c r="Y326" i="7"/>
  <c r="T345" i="7"/>
  <c r="U28" i="7"/>
  <c r="T28" i="7"/>
  <c r="Y42" i="7"/>
  <c r="Y57" i="7"/>
  <c r="U57" i="7"/>
  <c r="U72" i="7"/>
  <c r="T84" i="7"/>
  <c r="AB84" i="7"/>
  <c r="U92" i="7"/>
  <c r="T100" i="7"/>
  <c r="AB100" i="7"/>
  <c r="Y113" i="7"/>
  <c r="U130" i="7"/>
  <c r="T130" i="7"/>
  <c r="Y149" i="7"/>
  <c r="T165" i="7"/>
  <c r="AC165" i="7"/>
  <c r="Y181" i="7"/>
  <c r="AB200" i="7"/>
  <c r="T200" i="7"/>
  <c r="V200" i="7" s="1"/>
  <c r="W200" i="7" s="1"/>
  <c r="T217" i="7"/>
  <c r="X232" i="7"/>
  <c r="AB232" i="7"/>
  <c r="AD232" i="7" s="1"/>
  <c r="AE232" i="7" s="1"/>
  <c r="T248" i="7"/>
  <c r="AC266" i="7"/>
  <c r="Y266" i="7"/>
  <c r="T282" i="7"/>
  <c r="AC296" i="7"/>
  <c r="U296" i="7"/>
  <c r="T313" i="7"/>
  <c r="AC329" i="7"/>
  <c r="U329" i="7"/>
  <c r="X344" i="7"/>
  <c r="X52" i="7"/>
  <c r="AC52" i="7"/>
  <c r="AB99" i="7"/>
  <c r="U137" i="7"/>
  <c r="X137" i="7"/>
  <c r="AC201" i="7"/>
  <c r="X48" i="7"/>
  <c r="AC48" i="7"/>
  <c r="AB64" i="7"/>
  <c r="U97" i="7"/>
  <c r="X97" i="7"/>
  <c r="Y120" i="7"/>
  <c r="U147" i="7"/>
  <c r="X147" i="7"/>
  <c r="AB242" i="7"/>
  <c r="AB287" i="7"/>
  <c r="U287" i="7"/>
  <c r="AB40" i="7"/>
  <c r="X20" i="7"/>
  <c r="AC20" i="7"/>
  <c r="AB44" i="7"/>
  <c r="AB61" i="7"/>
  <c r="X61" i="7"/>
  <c r="AB79" i="7"/>
  <c r="U87" i="7"/>
  <c r="X87" i="7"/>
  <c r="AB95" i="7"/>
  <c r="U103" i="7"/>
  <c r="X103" i="7"/>
  <c r="AB117" i="7"/>
  <c r="AD117" i="7" s="1"/>
  <c r="AE117" i="7" s="1"/>
  <c r="U131" i="7"/>
  <c r="X131" i="7"/>
  <c r="AB143" i="7"/>
  <c r="U159" i="7"/>
  <c r="X159" i="7"/>
  <c r="AB175" i="7"/>
  <c r="U191" i="7"/>
  <c r="X191" i="7"/>
  <c r="AC209" i="7"/>
  <c r="X223" i="7"/>
  <c r="U223" i="7"/>
  <c r="Y238" i="7"/>
  <c r="X254" i="7"/>
  <c r="U254" i="7"/>
  <c r="Y268" i="7"/>
  <c r="X284" i="7"/>
  <c r="Z284" i="7" s="1"/>
  <c r="AA284" i="7" s="1"/>
  <c r="AB284" i="7"/>
  <c r="AB303" i="7"/>
  <c r="X319" i="7"/>
  <c r="U319" i="7"/>
  <c r="AB336" i="7"/>
  <c r="AB19" i="7"/>
  <c r="AD19" i="7" s="1"/>
  <c r="AE19" i="7" s="1"/>
  <c r="X19" i="7"/>
  <c r="AC37" i="7"/>
  <c r="AB51" i="7"/>
  <c r="X51" i="7"/>
  <c r="AC67" i="7"/>
  <c r="X108" i="7"/>
  <c r="AC108" i="7"/>
  <c r="AB122" i="7"/>
  <c r="X142" i="7"/>
  <c r="AC142" i="7"/>
  <c r="AB158" i="7"/>
  <c r="AD158" i="7" s="1"/>
  <c r="AE158" i="7" s="1"/>
  <c r="X174" i="7"/>
  <c r="AC174" i="7"/>
  <c r="AB190" i="7"/>
  <c r="X212" i="7"/>
  <c r="U212" i="7"/>
  <c r="T229" i="7"/>
  <c r="AB245" i="7"/>
  <c r="U245" i="7"/>
  <c r="T263" i="7"/>
  <c r="AB279" i="7"/>
  <c r="U279" i="7"/>
  <c r="T298" i="7"/>
  <c r="AB314" i="7"/>
  <c r="U314" i="7"/>
  <c r="T330" i="7"/>
  <c r="X18" i="7"/>
  <c r="Z18" i="7" s="1"/>
  <c r="AA18" i="7" s="1"/>
  <c r="AC18" i="7"/>
  <c r="AC31" i="7"/>
  <c r="X46" i="7"/>
  <c r="AC46" i="7"/>
  <c r="AB62" i="7"/>
  <c r="U75" i="7"/>
  <c r="X75" i="7"/>
  <c r="AB86" i="7"/>
  <c r="X94" i="7"/>
  <c r="AC94" i="7"/>
  <c r="AB102" i="7"/>
  <c r="U121" i="7"/>
  <c r="X121" i="7"/>
  <c r="AB135" i="7"/>
  <c r="U153" i="7"/>
  <c r="X153" i="7"/>
  <c r="AB169" i="7"/>
  <c r="AD169" i="7" s="1"/>
  <c r="AE169" i="7" s="1"/>
  <c r="U185" i="7"/>
  <c r="X185" i="7"/>
  <c r="AC205" i="7"/>
  <c r="X221" i="7"/>
  <c r="U221" i="7"/>
  <c r="AC236" i="7"/>
  <c r="X252" i="7"/>
  <c r="AB252" i="7"/>
  <c r="T269" i="7"/>
  <c r="X286" i="7"/>
  <c r="U286" i="7"/>
  <c r="Y301" i="7"/>
  <c r="X317" i="7"/>
  <c r="AB317" i="7"/>
  <c r="Y333" i="7"/>
  <c r="AB15" i="7"/>
  <c r="X15" i="7"/>
  <c r="AB30" i="7"/>
  <c r="AD30" i="7" s="1"/>
  <c r="AE30" i="7" s="1"/>
  <c r="AB45" i="7"/>
  <c r="X45" i="7"/>
  <c r="AC59" i="7"/>
  <c r="U77" i="7"/>
  <c r="X77" i="7"/>
  <c r="AB115" i="7"/>
  <c r="X132" i="7"/>
  <c r="AC132" i="7"/>
  <c r="Y148" i="7"/>
  <c r="X164" i="7"/>
  <c r="Z164" i="7" s="1"/>
  <c r="AA164" i="7" s="1"/>
  <c r="AC164" i="7"/>
  <c r="Y180" i="7"/>
  <c r="X199" i="7"/>
  <c r="U199" i="7"/>
  <c r="AC214" i="7"/>
  <c r="AB231" i="7"/>
  <c r="U231" i="7"/>
  <c r="T247" i="7"/>
  <c r="X262" i="7"/>
  <c r="U262" i="7"/>
  <c r="AB278" i="7"/>
  <c r="X292" i="7"/>
  <c r="Z292" i="7" s="1"/>
  <c r="AA292" i="7" s="1"/>
  <c r="AB292" i="7"/>
  <c r="T308" i="7"/>
  <c r="AB324" i="7"/>
  <c r="U324" i="7"/>
  <c r="Y343" i="7"/>
  <c r="U14" i="7"/>
  <c r="U7" i="7" s="1"/>
  <c r="AC14" i="7"/>
  <c r="AB71" i="7"/>
  <c r="U109" i="7"/>
  <c r="X109" i="7"/>
  <c r="AB123" i="7"/>
  <c r="U167" i="7"/>
  <c r="X167" i="7"/>
  <c r="AB26" i="7"/>
  <c r="AD26" i="7" s="1"/>
  <c r="AE26" i="7" s="1"/>
  <c r="U89" i="7"/>
  <c r="X89" i="7"/>
  <c r="AB106" i="7"/>
  <c r="X134" i="7"/>
  <c r="AC134" i="7"/>
  <c r="AB163" i="7"/>
  <c r="X213" i="7"/>
  <c r="U213" i="7"/>
  <c r="AC226" i="7"/>
  <c r="X274" i="7"/>
  <c r="U274" i="7"/>
  <c r="AC23" i="7"/>
  <c r="AB17" i="7"/>
  <c r="X17" i="7"/>
  <c r="AB38" i="7"/>
  <c r="X58" i="7"/>
  <c r="AC58" i="7"/>
  <c r="Y76" i="7"/>
  <c r="U85" i="7"/>
  <c r="X85" i="7"/>
  <c r="AB93" i="7"/>
  <c r="U101" i="7"/>
  <c r="X101" i="7"/>
  <c r="AB114" i="7"/>
  <c r="X128" i="7"/>
  <c r="AC128" i="7"/>
  <c r="Y140" i="7"/>
  <c r="U155" i="7"/>
  <c r="X155" i="7"/>
  <c r="AB171" i="7"/>
  <c r="U187" i="7"/>
  <c r="X187" i="7"/>
  <c r="Y204" i="7"/>
  <c r="X219" i="7"/>
  <c r="U219" i="7"/>
  <c r="Y234" i="7"/>
  <c r="X250" i="7"/>
  <c r="U250" i="7"/>
  <c r="Y264" i="7"/>
  <c r="X280" i="7"/>
  <c r="AB280" i="7"/>
  <c r="AB299" i="7"/>
  <c r="X315" i="7"/>
  <c r="U315" i="7"/>
  <c r="AB331" i="7"/>
  <c r="X16" i="7"/>
  <c r="AC16" i="7"/>
  <c r="AB32" i="7"/>
  <c r="AB47" i="7"/>
  <c r="AD47" i="7" s="1"/>
  <c r="AE47" i="7" s="1"/>
  <c r="X47" i="7"/>
  <c r="AC63" i="7"/>
  <c r="X78" i="7"/>
  <c r="AC78" i="7"/>
  <c r="AB119" i="7"/>
  <c r="X136" i="7"/>
  <c r="Z136" i="7" s="1"/>
  <c r="AA136" i="7" s="1"/>
  <c r="AC136" i="7"/>
  <c r="AB154" i="7"/>
  <c r="X170" i="7"/>
  <c r="AC170" i="7"/>
  <c r="AB186" i="7"/>
  <c r="X206" i="7"/>
  <c r="T206" i="7"/>
  <c r="AC222" i="7"/>
  <c r="AB241" i="7"/>
  <c r="U241" i="7"/>
  <c r="T257" i="7"/>
  <c r="AB273" i="7"/>
  <c r="U273" i="7"/>
  <c r="AB294" i="7"/>
  <c r="AB310" i="7"/>
  <c r="U310" i="7"/>
  <c r="T326" i="7"/>
  <c r="V326" i="7" s="1"/>
  <c r="W326" i="7" s="1"/>
  <c r="X345" i="7"/>
  <c r="U345" i="7"/>
  <c r="AB28" i="7"/>
  <c r="X42" i="7"/>
  <c r="AC42" i="7"/>
  <c r="AC57" i="7"/>
  <c r="X72" i="7"/>
  <c r="AC72" i="7"/>
  <c r="Y84" i="7"/>
  <c r="X92" i="7"/>
  <c r="AC92" i="7"/>
  <c r="Y100" i="7"/>
  <c r="U113" i="7"/>
  <c r="X113" i="7"/>
  <c r="AB130" i="7"/>
  <c r="U149" i="7"/>
  <c r="X149" i="7"/>
  <c r="AB165" i="7"/>
  <c r="U181" i="7"/>
  <c r="X181" i="7"/>
  <c r="Y200" i="7"/>
  <c r="X217" i="7"/>
  <c r="U217" i="7"/>
  <c r="U232" i="7"/>
  <c r="X248" i="7"/>
  <c r="AB248" i="7"/>
  <c r="AB266" i="7"/>
  <c r="X282" i="7"/>
  <c r="U282" i="7"/>
  <c r="Y296" i="7"/>
  <c r="X313" i="7"/>
  <c r="AB313" i="7"/>
  <c r="Y329" i="7"/>
  <c r="AB344" i="7"/>
  <c r="U344" i="7"/>
  <c r="AC27" i="7"/>
  <c r="AB41" i="7"/>
  <c r="X41" i="7"/>
  <c r="AB56" i="7"/>
  <c r="X74" i="7"/>
  <c r="AC74" i="7"/>
  <c r="Y112" i="7"/>
  <c r="U129" i="7"/>
  <c r="X129" i="7"/>
  <c r="Y144" i="7"/>
  <c r="X160" i="7"/>
  <c r="AC160" i="7"/>
  <c r="Y176" i="7"/>
  <c r="X192" i="7"/>
  <c r="AC192" i="7"/>
  <c r="Y210" i="7"/>
  <c r="X227" i="7"/>
  <c r="U227" i="7"/>
  <c r="T243" i="7"/>
  <c r="AB259" i="7"/>
  <c r="U259" i="7"/>
  <c r="T275" i="7"/>
  <c r="X288" i="7"/>
  <c r="AB288" i="7"/>
  <c r="T304" i="7"/>
  <c r="AB320" i="7"/>
  <c r="U320" i="7"/>
  <c r="T339" i="7"/>
  <c r="U91" i="7"/>
  <c r="X91" i="7"/>
  <c r="AB151" i="7"/>
  <c r="U183" i="7"/>
  <c r="X183" i="7"/>
  <c r="AC216" i="7"/>
  <c r="X230" i="7"/>
  <c r="AB230" i="7"/>
  <c r="AB246" i="7"/>
  <c r="AB261" i="7"/>
  <c r="U261" i="7"/>
  <c r="T277" i="7"/>
  <c r="AB291" i="7"/>
  <c r="U291" i="7"/>
  <c r="AB311" i="7"/>
  <c r="X327" i="7"/>
  <c r="U327" i="7"/>
  <c r="T346" i="7"/>
  <c r="AB29" i="7"/>
  <c r="X29" i="7"/>
  <c r="AC43" i="7"/>
  <c r="X60" i="7"/>
  <c r="AC60" i="7"/>
  <c r="AB73" i="7"/>
  <c r="X116" i="7"/>
  <c r="AC116" i="7"/>
  <c r="AB133" i="7"/>
  <c r="X150" i="7"/>
  <c r="AC150" i="7"/>
  <c r="AB166" i="7"/>
  <c r="X182" i="7"/>
  <c r="AC182" i="7"/>
  <c r="AC203" i="7"/>
  <c r="X218" i="7"/>
  <c r="U218" i="7"/>
  <c r="T237" i="7"/>
  <c r="AB253" i="7"/>
  <c r="U253" i="7"/>
  <c r="AB270" i="7"/>
  <c r="X290" i="7"/>
  <c r="U290" i="7"/>
  <c r="T306" i="7"/>
  <c r="AB322" i="7"/>
  <c r="U322" i="7"/>
  <c r="Y338" i="7"/>
  <c r="AB25" i="7"/>
  <c r="X25" i="7"/>
  <c r="AC39" i="7"/>
  <c r="X54" i="7"/>
  <c r="AC54" i="7"/>
  <c r="AC69" i="7"/>
  <c r="X82" i="7"/>
  <c r="AC82" i="7"/>
  <c r="AB90" i="7"/>
  <c r="X98" i="7"/>
  <c r="AC98" i="7"/>
  <c r="AB110" i="7"/>
  <c r="U127" i="7"/>
  <c r="X127" i="7"/>
  <c r="AB145" i="7"/>
  <c r="U161" i="7"/>
  <c r="X161" i="7"/>
  <c r="AB177" i="7"/>
  <c r="U193" i="7"/>
  <c r="X193" i="7"/>
  <c r="AC211" i="7"/>
  <c r="X228" i="7"/>
  <c r="U228" i="7"/>
  <c r="Y244" i="7"/>
  <c r="X260" i="7"/>
  <c r="AB260" i="7"/>
  <c r="Y276" i="7"/>
  <c r="AB293" i="7"/>
  <c r="U293" i="7"/>
  <c r="Y309" i="7"/>
  <c r="X325" i="7"/>
  <c r="AB325" i="7"/>
  <c r="AB340" i="7"/>
  <c r="X24" i="7"/>
  <c r="AC24" i="7"/>
  <c r="AB36" i="7"/>
  <c r="AB53" i="7"/>
  <c r="X53" i="7"/>
  <c r="AB68" i="7"/>
  <c r="U107" i="7"/>
  <c r="X107" i="7"/>
  <c r="AB126" i="7"/>
  <c r="U141" i="7"/>
  <c r="X141" i="7"/>
  <c r="Y156" i="7"/>
  <c r="X172" i="7"/>
  <c r="AC172" i="7"/>
  <c r="Y188" i="7"/>
  <c r="X207" i="7"/>
  <c r="U207" i="7"/>
  <c r="AC224" i="7"/>
  <c r="AB239" i="7"/>
  <c r="U239" i="7"/>
  <c r="T255" i="7"/>
  <c r="AB271" i="7"/>
  <c r="U271" i="7"/>
  <c r="T285" i="7"/>
  <c r="U52" i="7"/>
  <c r="T52" i="7"/>
  <c r="Y99" i="7"/>
  <c r="T137" i="7"/>
  <c r="AC137" i="7"/>
  <c r="T201" i="7"/>
  <c r="U48" i="7"/>
  <c r="T48" i="7"/>
  <c r="Y64" i="7"/>
  <c r="T97" i="7"/>
  <c r="AC97" i="7"/>
  <c r="U120" i="7"/>
  <c r="T147" i="7"/>
  <c r="AC147" i="7"/>
  <c r="T242" i="7"/>
  <c r="AC287" i="7"/>
  <c r="Y287" i="7"/>
  <c r="Y40" i="7"/>
  <c r="U20" i="7"/>
  <c r="T20" i="7"/>
  <c r="Y44" i="7"/>
  <c r="Y61" i="7"/>
  <c r="U61" i="7"/>
  <c r="Y79" i="7"/>
  <c r="T87" i="7"/>
  <c r="AC87" i="7"/>
  <c r="Y95" i="7"/>
  <c r="T103" i="7"/>
  <c r="AC103" i="7"/>
  <c r="Y117" i="7"/>
  <c r="T131" i="7"/>
  <c r="AC131" i="7"/>
  <c r="Y143" i="7"/>
  <c r="T159" i="7"/>
  <c r="AC159" i="7"/>
  <c r="Y175" i="7"/>
  <c r="T191" i="7"/>
  <c r="AC191" i="7"/>
  <c r="T209" i="7"/>
  <c r="AB223" i="7"/>
  <c r="Y223" i="7"/>
  <c r="T238" i="7"/>
  <c r="AC254" i="7"/>
  <c r="Y254" i="7"/>
  <c r="T268" i="7"/>
  <c r="AC284" i="7"/>
  <c r="U284" i="7"/>
  <c r="T303" i="7"/>
  <c r="AC319" i="7"/>
  <c r="Y319" i="7"/>
  <c r="T336" i="7"/>
  <c r="Y19" i="7"/>
  <c r="U19" i="7"/>
  <c r="T37" i="7"/>
  <c r="Y51" i="7"/>
  <c r="U51" i="7"/>
  <c r="T67" i="7"/>
  <c r="T108" i="7"/>
  <c r="AB108" i="7"/>
  <c r="Y122" i="7"/>
  <c r="U142" i="7"/>
  <c r="T142" i="7"/>
  <c r="Y158" i="7"/>
  <c r="U174" i="7"/>
  <c r="T174" i="7"/>
  <c r="Y190" i="7"/>
  <c r="AB212" i="7"/>
  <c r="Y212" i="7"/>
  <c r="Z212" i="7" s="1"/>
  <c r="AA212" i="7" s="1"/>
  <c r="X229" i="7"/>
  <c r="AC245" i="7"/>
  <c r="Y245" i="7"/>
  <c r="X263" i="7"/>
  <c r="AC279" i="7"/>
  <c r="Y279" i="7"/>
  <c r="X298" i="7"/>
  <c r="AC314" i="7"/>
  <c r="Y314" i="7"/>
  <c r="X330" i="7"/>
  <c r="U18" i="7"/>
  <c r="T18" i="7"/>
  <c r="T31" i="7"/>
  <c r="U46" i="7"/>
  <c r="T46" i="7"/>
  <c r="Y62" i="7"/>
  <c r="T75" i="7"/>
  <c r="AC75" i="7"/>
  <c r="Y86" i="7"/>
  <c r="U94" i="7"/>
  <c r="T94" i="7"/>
  <c r="Y102" i="7"/>
  <c r="T121" i="7"/>
  <c r="AC121" i="7"/>
  <c r="Y135" i="7"/>
  <c r="T153" i="7"/>
  <c r="AC153" i="7"/>
  <c r="Y169" i="7"/>
  <c r="T185" i="7"/>
  <c r="AC185" i="7"/>
  <c r="T205" i="7"/>
  <c r="AB221" i="7"/>
  <c r="Y221" i="7"/>
  <c r="T236" i="7"/>
  <c r="AC252" i="7"/>
  <c r="U252" i="7"/>
  <c r="X269" i="7"/>
  <c r="AC286" i="7"/>
  <c r="Y286" i="7"/>
  <c r="T301" i="7"/>
  <c r="AC317" i="7"/>
  <c r="U317" i="7"/>
  <c r="T333" i="7"/>
  <c r="Y15" i="7"/>
  <c r="U15" i="7"/>
  <c r="U3" i="7" s="1"/>
  <c r="Y30" i="7"/>
  <c r="Y45" i="7"/>
  <c r="U45" i="7"/>
  <c r="T59" i="7"/>
  <c r="T77" i="7"/>
  <c r="AC77" i="7"/>
  <c r="Y115" i="7"/>
  <c r="T132" i="7"/>
  <c r="AB132" i="7"/>
  <c r="U148" i="7"/>
  <c r="T164" i="7"/>
  <c r="AB164" i="7"/>
  <c r="U180" i="7"/>
  <c r="AB199" i="7"/>
  <c r="Y199" i="7"/>
  <c r="T214" i="7"/>
  <c r="AC231" i="7"/>
  <c r="Y231" i="7"/>
  <c r="X247" i="7"/>
  <c r="AC262" i="7"/>
  <c r="Y262" i="7"/>
  <c r="T278" i="7"/>
  <c r="AC292" i="7"/>
  <c r="U292" i="7"/>
  <c r="X308" i="7"/>
  <c r="AC324" i="7"/>
  <c r="Y324" i="7"/>
  <c r="T343" i="7"/>
  <c r="T14" i="7"/>
  <c r="AB14" i="7"/>
  <c r="Y71" i="7"/>
  <c r="T109" i="7"/>
  <c r="AC109" i="7"/>
  <c r="Y123" i="7"/>
  <c r="T167" i="7"/>
  <c r="AC167" i="7"/>
  <c r="Y26" i="7"/>
  <c r="T89" i="7"/>
  <c r="AC89" i="7"/>
  <c r="Y106" i="7"/>
  <c r="U134" i="7"/>
  <c r="T134" i="7"/>
  <c r="Y163" i="7"/>
  <c r="AB213" i="7"/>
  <c r="Y213" i="7"/>
  <c r="T226" i="7"/>
  <c r="AC274" i="7"/>
  <c r="Y274" i="7"/>
  <c r="T23" i="7"/>
  <c r="Y17" i="7"/>
  <c r="U17" i="7"/>
  <c r="Y38" i="7"/>
  <c r="U58" i="7"/>
  <c r="T58" i="7"/>
  <c r="U76" i="7"/>
  <c r="T85" i="7"/>
  <c r="AC85" i="7"/>
  <c r="Y93" i="7"/>
  <c r="T101" i="7"/>
  <c r="AC101" i="7"/>
  <c r="Y114" i="7"/>
  <c r="T128" i="7"/>
  <c r="AB128" i="7"/>
  <c r="U140" i="7"/>
  <c r="T155" i="7"/>
  <c r="AC155" i="7"/>
  <c r="Y171" i="7"/>
  <c r="T187" i="7"/>
  <c r="AC187" i="7"/>
  <c r="AC204" i="7"/>
  <c r="AB219" i="7"/>
  <c r="Y219" i="7"/>
  <c r="AB234" i="7"/>
  <c r="AC250" i="7"/>
  <c r="Y250" i="7"/>
  <c r="T264" i="7"/>
  <c r="AC280" i="7"/>
  <c r="U280" i="7"/>
  <c r="T299" i="7"/>
  <c r="AC315" i="7"/>
  <c r="Y315" i="7"/>
  <c r="Z315" i="7" s="1"/>
  <c r="AA315" i="7" s="1"/>
  <c r="T331" i="7"/>
  <c r="U16" i="7"/>
  <c r="T16" i="7"/>
  <c r="Y32" i="7"/>
  <c r="Y47" i="7"/>
  <c r="U47" i="7"/>
  <c r="T63" i="7"/>
  <c r="U78" i="7"/>
  <c r="T78" i="7"/>
  <c r="Y119" i="7"/>
  <c r="T136" i="7"/>
  <c r="AB136" i="7"/>
  <c r="Y154" i="7"/>
  <c r="U170" i="7"/>
  <c r="T170" i="7"/>
  <c r="Y186" i="7"/>
  <c r="AB206" i="7"/>
  <c r="U206" i="7"/>
  <c r="T222" i="7"/>
  <c r="AC241" i="7"/>
  <c r="Y241" i="7"/>
  <c r="X257" i="7"/>
  <c r="AC273" i="7"/>
  <c r="Y273" i="7"/>
  <c r="T294" i="7"/>
  <c r="AC310" i="7"/>
  <c r="Y310" i="7"/>
  <c r="X326" i="7"/>
  <c r="AC345" i="7"/>
  <c r="Y345" i="7"/>
  <c r="Y28" i="7"/>
  <c r="U42" i="7"/>
  <c r="T42" i="7"/>
  <c r="T57" i="7"/>
  <c r="T72" i="7"/>
  <c r="AB72" i="7"/>
  <c r="U84" i="7"/>
  <c r="T92" i="7"/>
  <c r="AB92" i="7"/>
  <c r="U100" i="7"/>
  <c r="T113" i="7"/>
  <c r="AC113" i="7"/>
  <c r="AD113" i="7" s="1"/>
  <c r="AE113" i="7" s="1"/>
  <c r="Y130" i="7"/>
  <c r="T149" i="7"/>
  <c r="AC149" i="7"/>
  <c r="Y165" i="7"/>
  <c r="T181" i="7"/>
  <c r="AC181" i="7"/>
  <c r="AC200" i="7"/>
  <c r="AB217" i="7"/>
  <c r="Y217" i="7"/>
  <c r="Y232" i="7"/>
  <c r="AC248" i="7"/>
  <c r="U248" i="7"/>
  <c r="T266" i="7"/>
  <c r="AC282" i="7"/>
  <c r="Y282" i="7"/>
  <c r="T296" i="7"/>
  <c r="AC313" i="7"/>
  <c r="U313" i="7"/>
  <c r="T329" i="7"/>
  <c r="AC344" i="7"/>
  <c r="Y344" i="7"/>
  <c r="T27" i="7"/>
  <c r="Y41" i="7"/>
  <c r="U41" i="7"/>
  <c r="Y56" i="7"/>
  <c r="U74" i="7"/>
  <c r="T74" i="7"/>
  <c r="U112" i="7"/>
  <c r="T129" i="7"/>
  <c r="AC129" i="7"/>
  <c r="U144" i="7"/>
  <c r="T160" i="7"/>
  <c r="AB160" i="7"/>
  <c r="U176" i="7"/>
  <c r="T192" i="7"/>
  <c r="AB192" i="7"/>
  <c r="AC210" i="7"/>
  <c r="AB227" i="7"/>
  <c r="Y227" i="7"/>
  <c r="X243" i="7"/>
  <c r="AC259" i="7"/>
  <c r="Y259" i="7"/>
  <c r="X275" i="7"/>
  <c r="AC288" i="7"/>
  <c r="U288" i="7"/>
  <c r="X304" i="7"/>
  <c r="AC320" i="7"/>
  <c r="Y320" i="7"/>
  <c r="X339" i="7"/>
  <c r="T91" i="7"/>
  <c r="AC91" i="7"/>
  <c r="Y151" i="7"/>
  <c r="T183" i="7"/>
  <c r="AC183" i="7"/>
  <c r="T216" i="7"/>
  <c r="AC230" i="7"/>
  <c r="U230" i="7"/>
  <c r="T246" i="7"/>
  <c r="AC261" i="7"/>
  <c r="Y261" i="7"/>
  <c r="X277" i="7"/>
  <c r="AC291" i="7"/>
  <c r="Y291" i="7"/>
  <c r="T311" i="7"/>
  <c r="AC327" i="7"/>
  <c r="Y327" i="7"/>
  <c r="X346" i="7"/>
  <c r="Y29" i="7"/>
  <c r="U29" i="7"/>
  <c r="T43" i="7"/>
  <c r="U60" i="7"/>
  <c r="T60" i="7"/>
  <c r="Y73" i="7"/>
  <c r="T116" i="7"/>
  <c r="AB116" i="7"/>
  <c r="Y133" i="7"/>
  <c r="U150" i="7"/>
  <c r="T150" i="7"/>
  <c r="Y166" i="7"/>
  <c r="U182" i="7"/>
  <c r="T182" i="7"/>
  <c r="T203" i="7"/>
  <c r="AB218" i="7"/>
  <c r="Y218" i="7"/>
  <c r="X237" i="7"/>
  <c r="AC253" i="7"/>
  <c r="Y253" i="7"/>
  <c r="T270" i="7"/>
  <c r="AC290" i="7"/>
  <c r="Y290" i="7"/>
  <c r="X306" i="7"/>
  <c r="AC322" i="7"/>
  <c r="Y322" i="7"/>
  <c r="T338" i="7"/>
  <c r="Y25" i="7"/>
  <c r="U25" i="7"/>
  <c r="T39" i="7"/>
  <c r="U54" i="7"/>
  <c r="T54" i="7"/>
  <c r="T69" i="7"/>
  <c r="U82" i="7"/>
  <c r="T82" i="7"/>
  <c r="Y90" i="7"/>
  <c r="U98" i="7"/>
  <c r="T98" i="7"/>
  <c r="Y110" i="7"/>
  <c r="T127" i="7"/>
  <c r="AC127" i="7"/>
  <c r="Y145" i="7"/>
  <c r="T161" i="7"/>
  <c r="AC161" i="7"/>
  <c r="Y177" i="7"/>
  <c r="T193" i="7"/>
  <c r="AC193" i="7"/>
  <c r="T211" i="7"/>
  <c r="AB228" i="7"/>
  <c r="Y228" i="7"/>
  <c r="T244" i="7"/>
  <c r="AC260" i="7"/>
  <c r="U260" i="7"/>
  <c r="T276" i="7"/>
  <c r="AC293" i="7"/>
  <c r="Y293" i="7"/>
  <c r="T309" i="7"/>
  <c r="AC325" i="7"/>
  <c r="U325" i="7"/>
  <c r="T340" i="7"/>
  <c r="U24" i="7"/>
  <c r="T24" i="7"/>
  <c r="Y36" i="7"/>
  <c r="Y53" i="7"/>
  <c r="U53" i="7"/>
  <c r="Y68" i="7"/>
  <c r="T107" i="7"/>
  <c r="AC107" i="7"/>
  <c r="Y126" i="7"/>
  <c r="T141" i="7"/>
  <c r="AC141" i="7"/>
  <c r="U156" i="7"/>
  <c r="T172" i="7"/>
  <c r="AB172" i="7"/>
  <c r="U188" i="7"/>
  <c r="AB207" i="7"/>
  <c r="Y207" i="7"/>
  <c r="T224" i="7"/>
  <c r="AC239" i="7"/>
  <c r="Y239" i="7"/>
  <c r="X255" i="7"/>
  <c r="AC271" i="7"/>
  <c r="X27" i="7"/>
  <c r="X56" i="7"/>
  <c r="AB74" i="7"/>
  <c r="AC112" i="7"/>
  <c r="X144" i="7"/>
  <c r="Y160" i="7"/>
  <c r="AC176" i="7"/>
  <c r="X210" i="7"/>
  <c r="AC227" i="7"/>
  <c r="U243" i="7"/>
  <c r="AB275" i="7"/>
  <c r="Y288" i="7"/>
  <c r="U304" i="7"/>
  <c r="AB339" i="7"/>
  <c r="AB91" i="7"/>
  <c r="X151" i="7"/>
  <c r="X216" i="7"/>
  <c r="Y230" i="7"/>
  <c r="U246" i="7"/>
  <c r="AB277" i="7"/>
  <c r="T291" i="7"/>
  <c r="U311" i="7"/>
  <c r="AB346" i="7"/>
  <c r="AC29" i="7"/>
  <c r="X43" i="7"/>
  <c r="U73" i="7"/>
  <c r="Y116" i="7"/>
  <c r="X133" i="7"/>
  <c r="X166" i="7"/>
  <c r="AB182" i="7"/>
  <c r="U203" i="7"/>
  <c r="AB237" i="7"/>
  <c r="T253" i="7"/>
  <c r="U270" i="7"/>
  <c r="AB306" i="7"/>
  <c r="T322" i="7"/>
  <c r="AB338" i="7"/>
  <c r="AB39" i="7"/>
  <c r="AB54" i="7"/>
  <c r="AD54" i="7" s="1"/>
  <c r="AE54" i="7" s="1"/>
  <c r="X69" i="7"/>
  <c r="X90" i="7"/>
  <c r="AB98" i="7"/>
  <c r="AC110" i="7"/>
  <c r="U145" i="7"/>
  <c r="AB161" i="7"/>
  <c r="X177" i="7"/>
  <c r="X211" i="7"/>
  <c r="AC228" i="7"/>
  <c r="AB244" i="7"/>
  <c r="X276" i="7"/>
  <c r="T293" i="7"/>
  <c r="V293" i="7" s="1"/>
  <c r="W293" i="7" s="1"/>
  <c r="AB309" i="7"/>
  <c r="X340" i="7"/>
  <c r="AB24" i="7"/>
  <c r="AC36" i="7"/>
  <c r="X68" i="7"/>
  <c r="AB107" i="7"/>
  <c r="AC126" i="7"/>
  <c r="X156" i="7"/>
  <c r="Y172" i="7"/>
  <c r="AC188" i="7"/>
  <c r="X224" i="7"/>
  <c r="T239" i="7"/>
  <c r="U255" i="7"/>
  <c r="AC285" i="7"/>
  <c r="U285" i="7"/>
  <c r="T300" i="7"/>
  <c r="AB316" i="7"/>
  <c r="U316" i="7"/>
  <c r="T332" i="7"/>
  <c r="AB35" i="7"/>
  <c r="X35" i="7"/>
  <c r="AB83" i="7"/>
  <c r="U81" i="7"/>
  <c r="X81" i="7"/>
  <c r="AB179" i="7"/>
  <c r="X258" i="7"/>
  <c r="U258" i="7"/>
  <c r="AB307" i="7"/>
  <c r="X323" i="7"/>
  <c r="U323" i="7"/>
  <c r="T342" i="7"/>
  <c r="AB55" i="7"/>
  <c r="X55" i="7"/>
  <c r="AB70" i="7"/>
  <c r="U111" i="7"/>
  <c r="X111" i="7"/>
  <c r="AB125" i="7"/>
  <c r="X146" i="7"/>
  <c r="AC146" i="7"/>
  <c r="AB162" i="7"/>
  <c r="X178" i="7"/>
  <c r="AC178" i="7"/>
  <c r="AC215" i="7"/>
  <c r="AB233" i="7"/>
  <c r="U233" i="7"/>
  <c r="T249" i="7"/>
  <c r="AB267" i="7"/>
  <c r="U267" i="7"/>
  <c r="T283" i="7"/>
  <c r="AB302" i="7"/>
  <c r="U302" i="7"/>
  <c r="T318" i="7"/>
  <c r="AB334" i="7"/>
  <c r="U334" i="7"/>
  <c r="AB22" i="7"/>
  <c r="X34" i="7"/>
  <c r="AC34" i="7"/>
  <c r="AB50" i="7"/>
  <c r="X66" i="7"/>
  <c r="AC66" i="7"/>
  <c r="Y80" i="7"/>
  <c r="X88" i="7"/>
  <c r="AC88" i="7"/>
  <c r="Y96" i="7"/>
  <c r="U105" i="7"/>
  <c r="X105" i="7"/>
  <c r="Y124" i="7"/>
  <c r="U139" i="7"/>
  <c r="X139" i="7"/>
  <c r="AB157" i="7"/>
  <c r="U173" i="7"/>
  <c r="X173" i="7"/>
  <c r="Y208" i="7"/>
  <c r="X225" i="7"/>
  <c r="U225" i="7"/>
  <c r="U240" i="7"/>
  <c r="X256" i="7"/>
  <c r="AB256" i="7"/>
  <c r="Y272" i="7"/>
  <c r="AB289" i="7"/>
  <c r="U289" i="7"/>
  <c r="Y305" i="7"/>
  <c r="X321" i="7"/>
  <c r="AB321" i="7"/>
  <c r="T337" i="7"/>
  <c r="AB21" i="7"/>
  <c r="X21" i="7"/>
  <c r="AC33" i="7"/>
  <c r="AB49" i="7"/>
  <c r="X49" i="7"/>
  <c r="AC65" i="7"/>
  <c r="X104" i="7"/>
  <c r="AC104" i="7"/>
  <c r="AB118" i="7"/>
  <c r="X138" i="7"/>
  <c r="AC138" i="7"/>
  <c r="Y152" i="7"/>
  <c r="X168" i="7"/>
  <c r="AC168" i="7"/>
  <c r="Y184" i="7"/>
  <c r="X202" i="7"/>
  <c r="T202" i="7"/>
  <c r="AC220" i="7"/>
  <c r="X235" i="7"/>
  <c r="U235" i="7"/>
  <c r="T251" i="7"/>
  <c r="AB265" i="7"/>
  <c r="U265" i="7"/>
  <c r="T281" i="7"/>
  <c r="AB295" i="7"/>
  <c r="U295" i="7"/>
  <c r="T312" i="7"/>
  <c r="AB328" i="7"/>
  <c r="U328" i="7"/>
  <c r="U27" i="7"/>
  <c r="U56" i="7"/>
  <c r="Y74" i="7"/>
  <c r="AB112" i="7"/>
  <c r="T144" i="7"/>
  <c r="V144" i="7" s="1"/>
  <c r="W144" i="7" s="1"/>
  <c r="U160" i="7"/>
  <c r="AB176" i="7"/>
  <c r="AB210" i="7"/>
  <c r="T227" i="7"/>
  <c r="Y243" i="7"/>
  <c r="AC275" i="7"/>
  <c r="T288" i="7"/>
  <c r="Y304" i="7"/>
  <c r="AC339" i="7"/>
  <c r="Y91" i="7"/>
  <c r="AC151" i="7"/>
  <c r="AB216" i="7"/>
  <c r="T230" i="7"/>
  <c r="Y246" i="7"/>
  <c r="AC277" i="7"/>
  <c r="X291" i="7"/>
  <c r="Y311" i="7"/>
  <c r="AC346" i="7"/>
  <c r="T29" i="7"/>
  <c r="U43" i="7"/>
  <c r="T73" i="7"/>
  <c r="U116" i="7"/>
  <c r="AC133" i="7"/>
  <c r="U166" i="7"/>
  <c r="Y182" i="7"/>
  <c r="Y203" i="7"/>
  <c r="AC237" i="7"/>
  <c r="X253" i="7"/>
  <c r="Y270" i="7"/>
  <c r="AC306" i="7"/>
  <c r="X322" i="7"/>
  <c r="U338" i="7"/>
  <c r="Y39" i="7"/>
  <c r="Y54" i="7"/>
  <c r="U69" i="7"/>
  <c r="U90" i="7"/>
  <c r="Y98" i="7"/>
  <c r="T110" i="7"/>
  <c r="T145" i="7"/>
  <c r="Y161" i="7"/>
  <c r="AC177" i="7"/>
  <c r="AB211" i="7"/>
  <c r="T228" i="7"/>
  <c r="V228" i="7" s="1"/>
  <c r="W228" i="7" s="1"/>
  <c r="U244" i="7"/>
  <c r="AC276" i="7"/>
  <c r="X293" i="7"/>
  <c r="U309" i="7"/>
  <c r="AC340" i="7"/>
  <c r="Y24" i="7"/>
  <c r="T36" i="7"/>
  <c r="U68" i="7"/>
  <c r="Y107" i="7"/>
  <c r="T126" i="7"/>
  <c r="T156" i="7"/>
  <c r="U172" i="7"/>
  <c r="AB188" i="7"/>
  <c r="AB224" i="7"/>
  <c r="X239" i="7"/>
  <c r="Y255" i="7"/>
  <c r="Y271" i="7"/>
  <c r="Y285" i="7"/>
  <c r="X300" i="7"/>
  <c r="AC316" i="7"/>
  <c r="Y316" i="7"/>
  <c r="X332" i="7"/>
  <c r="Y35" i="7"/>
  <c r="U35" i="7"/>
  <c r="Y83" i="7"/>
  <c r="T81" i="7"/>
  <c r="AC81" i="7"/>
  <c r="Y179" i="7"/>
  <c r="AC258" i="7"/>
  <c r="Y258" i="7"/>
  <c r="T307" i="7"/>
  <c r="AC323" i="7"/>
  <c r="Y323" i="7"/>
  <c r="X342" i="7"/>
  <c r="Y55" i="7"/>
  <c r="U55" i="7"/>
  <c r="Y70" i="7"/>
  <c r="T111" i="7"/>
  <c r="AC111" i="7"/>
  <c r="Y125" i="7"/>
  <c r="U146" i="7"/>
  <c r="T146" i="7"/>
  <c r="Y162" i="7"/>
  <c r="U178" i="7"/>
  <c r="T178" i="7"/>
  <c r="T215" i="7"/>
  <c r="AC233" i="7"/>
  <c r="Y233" i="7"/>
  <c r="X249" i="7"/>
  <c r="AC267" i="7"/>
  <c r="Y267" i="7"/>
  <c r="X283" i="7"/>
  <c r="AC302" i="7"/>
  <c r="Y302" i="7"/>
  <c r="X318" i="7"/>
  <c r="AC334" i="7"/>
  <c r="Y334" i="7"/>
  <c r="Y22" i="7"/>
  <c r="U34" i="7"/>
  <c r="T34" i="7"/>
  <c r="Y50" i="7"/>
  <c r="U66" i="7"/>
  <c r="T66" i="7"/>
  <c r="U80" i="7"/>
  <c r="T88" i="7"/>
  <c r="AB88" i="7"/>
  <c r="U96" i="7"/>
  <c r="T105" i="7"/>
  <c r="AC105" i="7"/>
  <c r="U124" i="7"/>
  <c r="T139" i="7"/>
  <c r="AC139" i="7"/>
  <c r="Y157" i="7"/>
  <c r="T173" i="7"/>
  <c r="AC173" i="7"/>
  <c r="AC208" i="7"/>
  <c r="AB225" i="7"/>
  <c r="Y225" i="7"/>
  <c r="Y240" i="7"/>
  <c r="AC256" i="7"/>
  <c r="U256" i="7"/>
  <c r="T272" i="7"/>
  <c r="AC289" i="7"/>
  <c r="Y289" i="7"/>
  <c r="T305" i="7"/>
  <c r="AC321" i="7"/>
  <c r="U321" i="7"/>
  <c r="X337" i="7"/>
  <c r="Y21" i="7"/>
  <c r="U21" i="7"/>
  <c r="T33" i="7"/>
  <c r="Y49" i="7"/>
  <c r="U49" i="7"/>
  <c r="T65" i="7"/>
  <c r="T104" i="7"/>
  <c r="AB104" i="7"/>
  <c r="Y118" i="7"/>
  <c r="U138" i="7"/>
  <c r="T138" i="7"/>
  <c r="U152" i="7"/>
  <c r="T168" i="7"/>
  <c r="AB168" i="7"/>
  <c r="U184" i="7"/>
  <c r="AB202" i="7"/>
  <c r="U202" i="7"/>
  <c r="T220" i="7"/>
  <c r="AC235" i="7"/>
  <c r="Y235" i="7"/>
  <c r="X251" i="7"/>
  <c r="AC265" i="7"/>
  <c r="Y265" i="7"/>
  <c r="X281" i="7"/>
  <c r="AC295" i="7"/>
  <c r="Y295" i="7"/>
  <c r="X312" i="7"/>
  <c r="AC328" i="7"/>
  <c r="Y328" i="7"/>
  <c r="AB27" i="7"/>
  <c r="AC41" i="7"/>
  <c r="AC56" i="7"/>
  <c r="X112" i="7"/>
  <c r="AB129" i="7"/>
  <c r="AC144" i="7"/>
  <c r="X176" i="7"/>
  <c r="Y192" i="7"/>
  <c r="T210" i="7"/>
  <c r="AB243" i="7"/>
  <c r="T259" i="7"/>
  <c r="U275" i="7"/>
  <c r="AB304" i="7"/>
  <c r="T320" i="7"/>
  <c r="U339" i="7"/>
  <c r="U151" i="7"/>
  <c r="AB183" i="7"/>
  <c r="U216" i="7"/>
  <c r="X246" i="7"/>
  <c r="T261" i="7"/>
  <c r="U277" i="7"/>
  <c r="X311" i="7"/>
  <c r="AB327" i="7"/>
  <c r="U346" i="7"/>
  <c r="AB43" i="7"/>
  <c r="AB60" i="7"/>
  <c r="X73" i="7"/>
  <c r="U133" i="7"/>
  <c r="AB150" i="7"/>
  <c r="AC166" i="7"/>
  <c r="X203" i="7"/>
  <c r="AC218" i="7"/>
  <c r="U237" i="7"/>
  <c r="X270" i="7"/>
  <c r="AB290" i="7"/>
  <c r="U306" i="7"/>
  <c r="X338" i="7"/>
  <c r="AC25" i="7"/>
  <c r="X39" i="7"/>
  <c r="AB69" i="7"/>
  <c r="AB82" i="7"/>
  <c r="AC90" i="7"/>
  <c r="X110" i="7"/>
  <c r="AB127" i="7"/>
  <c r="X145" i="7"/>
  <c r="U177" i="7"/>
  <c r="AB193" i="7"/>
  <c r="AD193" i="7" s="1"/>
  <c r="AE193" i="7" s="1"/>
  <c r="U211" i="7"/>
  <c r="X244" i="7"/>
  <c r="Y260" i="7"/>
  <c r="AB276" i="7"/>
  <c r="X309" i="7"/>
  <c r="Y325" i="7"/>
  <c r="U340" i="7"/>
  <c r="X36" i="7"/>
  <c r="AC53" i="7"/>
  <c r="AC68" i="7"/>
  <c r="X126" i="7"/>
  <c r="AB141" i="7"/>
  <c r="AC156" i="7"/>
  <c r="X188" i="7"/>
  <c r="AC207" i="7"/>
  <c r="U224" i="7"/>
  <c r="AB255" i="7"/>
  <c r="T271" i="7"/>
  <c r="X285" i="7"/>
  <c r="AB300" i="7"/>
  <c r="U300" i="7"/>
  <c r="T316" i="7"/>
  <c r="AB332" i="7"/>
  <c r="U332" i="7"/>
  <c r="AC35" i="7"/>
  <c r="U83" i="7"/>
  <c r="X83" i="7"/>
  <c r="AB81" i="7"/>
  <c r="U179" i="7"/>
  <c r="X179" i="7"/>
  <c r="AB258" i="7"/>
  <c r="X307" i="7"/>
  <c r="U307" i="7"/>
  <c r="AB323" i="7"/>
  <c r="AB342" i="7"/>
  <c r="U342" i="7"/>
  <c r="AC55" i="7"/>
  <c r="X70" i="7"/>
  <c r="AC70" i="7"/>
  <c r="AB111" i="7"/>
  <c r="U125" i="7"/>
  <c r="X125" i="7"/>
  <c r="AB146" i="7"/>
  <c r="X162" i="7"/>
  <c r="AC162" i="7"/>
  <c r="AB178" i="7"/>
  <c r="X215" i="7"/>
  <c r="U215" i="7"/>
  <c r="T233" i="7"/>
  <c r="AB249" i="7"/>
  <c r="U249" i="7"/>
  <c r="T267" i="7"/>
  <c r="AB283" i="7"/>
  <c r="U283" i="7"/>
  <c r="T302" i="7"/>
  <c r="AB318" i="7"/>
  <c r="U318" i="7"/>
  <c r="T334" i="7"/>
  <c r="X22" i="7"/>
  <c r="AC22" i="7"/>
  <c r="AB34" i="7"/>
  <c r="X50" i="7"/>
  <c r="AC50" i="7"/>
  <c r="AB66" i="7"/>
  <c r="X80" i="7"/>
  <c r="AC80" i="7"/>
  <c r="Y88" i="7"/>
  <c r="X96" i="7"/>
  <c r="AC96" i="7"/>
  <c r="AB105" i="7"/>
  <c r="X124" i="7"/>
  <c r="AC124" i="7"/>
  <c r="AB139" i="7"/>
  <c r="U157" i="7"/>
  <c r="X157" i="7"/>
  <c r="AB173" i="7"/>
  <c r="X208" i="7"/>
  <c r="U208" i="7"/>
  <c r="AC225" i="7"/>
  <c r="T240" i="7"/>
  <c r="AC240" i="7"/>
  <c r="Y256" i="7"/>
  <c r="X272" i="7"/>
  <c r="AB272" i="7"/>
  <c r="T289" i="7"/>
  <c r="X305" i="7"/>
  <c r="AB305" i="7"/>
  <c r="Y321" i="7"/>
  <c r="AB337" i="7"/>
  <c r="U337" i="7"/>
  <c r="AC21" i="7"/>
  <c r="AB33" i="7"/>
  <c r="X33" i="7"/>
  <c r="AC49" i="7"/>
  <c r="AB65" i="7"/>
  <c r="X65" i="7"/>
  <c r="Y104" i="7"/>
  <c r="X118" i="7"/>
  <c r="AC118" i="7"/>
  <c r="AB138" i="7"/>
  <c r="X152" i="7"/>
  <c r="AC152" i="7"/>
  <c r="Y168" i="7"/>
  <c r="X184" i="7"/>
  <c r="AC184" i="7"/>
  <c r="Y202" i="7"/>
  <c r="X220" i="7"/>
  <c r="U220" i="7"/>
  <c r="AB235" i="7"/>
  <c r="AB251" i="7"/>
  <c r="U251" i="7"/>
  <c r="T265" i="7"/>
  <c r="AB281" i="7"/>
  <c r="U281" i="7"/>
  <c r="T295" i="7"/>
  <c r="AB312" i="7"/>
  <c r="U312" i="7"/>
  <c r="T328" i="7"/>
  <c r="Y27" i="7"/>
  <c r="T41" i="7"/>
  <c r="T56" i="7"/>
  <c r="T112" i="7"/>
  <c r="Y129" i="7"/>
  <c r="AB144" i="7"/>
  <c r="T176" i="7"/>
  <c r="U192" i="7"/>
  <c r="U210" i="7"/>
  <c r="AC243" i="7"/>
  <c r="X259" i="7"/>
  <c r="Y275" i="7"/>
  <c r="AC304" i="7"/>
  <c r="X320" i="7"/>
  <c r="Y339" i="7"/>
  <c r="T151" i="7"/>
  <c r="Y183" i="7"/>
  <c r="Y216" i="7"/>
  <c r="AC246" i="7"/>
  <c r="X261" i="7"/>
  <c r="Y277" i="7"/>
  <c r="AC311" i="7"/>
  <c r="T327" i="7"/>
  <c r="Y346" i="7"/>
  <c r="Y43" i="7"/>
  <c r="Y60" i="7"/>
  <c r="AC73" i="7"/>
  <c r="T133" i="7"/>
  <c r="Y150" i="7"/>
  <c r="T166" i="7"/>
  <c r="AB203" i="7"/>
  <c r="T218" i="7"/>
  <c r="Y237" i="7"/>
  <c r="AC270" i="7"/>
  <c r="T290" i="7"/>
  <c r="Y306" i="7"/>
  <c r="AC338" i="7"/>
  <c r="T25" i="7"/>
  <c r="U39" i="7"/>
  <c r="Y69" i="7"/>
  <c r="Y82" i="7"/>
  <c r="T90" i="7"/>
  <c r="U110" i="7"/>
  <c r="Y127" i="7"/>
  <c r="AC145" i="7"/>
  <c r="T177" i="7"/>
  <c r="Y193" i="7"/>
  <c r="Y211" i="7"/>
  <c r="AC244" i="7"/>
  <c r="T260" i="7"/>
  <c r="U276" i="7"/>
  <c r="AC309" i="7"/>
  <c r="T325" i="7"/>
  <c r="Y340" i="7"/>
  <c r="U36" i="7"/>
  <c r="T53" i="7"/>
  <c r="V53" i="7" s="1"/>
  <c r="W53" i="7" s="1"/>
  <c r="T68" i="7"/>
  <c r="U126" i="7"/>
  <c r="Y141" i="7"/>
  <c r="AB156" i="7"/>
  <c r="T188" i="7"/>
  <c r="T207" i="7"/>
  <c r="Y224" i="7"/>
  <c r="AC255" i="7"/>
  <c r="X271" i="7"/>
  <c r="AB285" i="7"/>
  <c r="AC300" i="7"/>
  <c r="Y300" i="7"/>
  <c r="X316" i="7"/>
  <c r="AC332" i="7"/>
  <c r="Y332" i="7"/>
  <c r="T35" i="7"/>
  <c r="T83" i="7"/>
  <c r="AC83" i="7"/>
  <c r="Y81" i="7"/>
  <c r="T179" i="7"/>
  <c r="AC179" i="7"/>
  <c r="T258" i="7"/>
  <c r="AC307" i="7"/>
  <c r="Y307" i="7"/>
  <c r="T323" i="7"/>
  <c r="AC342" i="7"/>
  <c r="Y342" i="7"/>
  <c r="T55" i="7"/>
  <c r="U70" i="7"/>
  <c r="T70" i="7"/>
  <c r="Y111" i="7"/>
  <c r="T125" i="7"/>
  <c r="AC125" i="7"/>
  <c r="Y146" i="7"/>
  <c r="U162" i="7"/>
  <c r="T162" i="7"/>
  <c r="Y178" i="7"/>
  <c r="AB215" i="7"/>
  <c r="Y215" i="7"/>
  <c r="X233" i="7"/>
  <c r="AC249" i="7"/>
  <c r="Y249" i="7"/>
  <c r="X267" i="7"/>
  <c r="AC283" i="7"/>
  <c r="Y283" i="7"/>
  <c r="X302" i="7"/>
  <c r="AC318" i="7"/>
  <c r="Y318" i="7"/>
  <c r="X334" i="7"/>
  <c r="U22" i="7"/>
  <c r="T22" i="7"/>
  <c r="Y34" i="7"/>
  <c r="U50" i="7"/>
  <c r="T50" i="7"/>
  <c r="Y66" i="7"/>
  <c r="T80" i="7"/>
  <c r="AB80" i="7"/>
  <c r="U88" i="7"/>
  <c r="T96" i="7"/>
  <c r="AB96" i="7"/>
  <c r="Y105" i="7"/>
  <c r="T124" i="7"/>
  <c r="AB124" i="7"/>
  <c r="Y139" i="7"/>
  <c r="T157" i="7"/>
  <c r="AC157" i="7"/>
  <c r="Y173" i="7"/>
  <c r="AB208" i="7"/>
  <c r="T208" i="7"/>
  <c r="T225" i="7"/>
  <c r="X240" i="7"/>
  <c r="AB240" i="7"/>
  <c r="T256" i="7"/>
  <c r="AC272" i="7"/>
  <c r="U272" i="7"/>
  <c r="X289" i="7"/>
  <c r="AC305" i="7"/>
  <c r="U305" i="7"/>
  <c r="T321" i="7"/>
  <c r="AC337" i="7"/>
  <c r="Y337" i="7"/>
  <c r="T21" i="7"/>
  <c r="Y33" i="7"/>
  <c r="U33" i="7"/>
  <c r="T49" i="7"/>
  <c r="Y65" i="7"/>
  <c r="U65" i="7"/>
  <c r="U104" i="7"/>
  <c r="U118" i="7"/>
  <c r="T118" i="7"/>
  <c r="Y138" i="7"/>
  <c r="T152" i="7"/>
  <c r="AB152" i="7"/>
  <c r="U168" i="7"/>
  <c r="T184" i="7"/>
  <c r="AB184" i="7"/>
  <c r="AC202" i="7"/>
  <c r="AB220" i="7"/>
  <c r="Y220" i="7"/>
  <c r="T235" i="7"/>
  <c r="AC251" i="7"/>
  <c r="Y251" i="7"/>
  <c r="X265" i="7"/>
  <c r="AC281" i="7"/>
  <c r="Y281" i="7"/>
  <c r="X295" i="7"/>
  <c r="AC312" i="7"/>
  <c r="Y312" i="7"/>
  <c r="X328" i="7"/>
  <c r="AB198" i="7"/>
  <c r="Y198" i="7"/>
  <c r="T198" i="7"/>
  <c r="U198" i="7"/>
  <c r="U6" i="7" s="1"/>
  <c r="AC198" i="7"/>
  <c r="X198" i="7"/>
  <c r="Y197" i="7"/>
  <c r="AC197" i="7"/>
  <c r="X197" i="7"/>
  <c r="T197" i="7"/>
  <c r="AB197" i="7"/>
  <c r="U197" i="7"/>
  <c r="AB189" i="7"/>
  <c r="Y189" i="7"/>
  <c r="U189" i="7"/>
  <c r="X189" i="7"/>
  <c r="T189" i="7"/>
  <c r="AC189" i="7"/>
  <c r="A198" i="7"/>
  <c r="AB80" i="17"/>
  <c r="AC80" i="17" s="1"/>
  <c r="W80" i="17"/>
  <c r="X80" i="17" s="1"/>
  <c r="AJ79" i="17"/>
  <c r="AL79" i="17" s="1"/>
  <c r="AU93" i="10"/>
  <c r="AU95" i="10"/>
  <c r="AM93" i="10"/>
  <c r="AU85" i="10"/>
  <c r="AU90" i="10"/>
  <c r="AP86" i="10"/>
  <c r="AM88" i="10"/>
  <c r="AU80" i="10"/>
  <c r="AU81" i="10"/>
  <c r="AP75" i="10"/>
  <c r="AM77" i="10"/>
  <c r="AM79" i="10"/>
  <c r="AM81" i="10"/>
  <c r="AU66" i="10"/>
  <c r="AP68" i="10"/>
  <c r="AP65" i="10"/>
  <c r="AU59" i="10"/>
  <c r="AU56" i="10"/>
  <c r="AP60" i="10"/>
  <c r="AP61" i="10"/>
  <c r="AM63" i="10"/>
  <c r="AU48" i="10"/>
  <c r="AU52" i="10"/>
  <c r="AU53" i="10"/>
  <c r="AP50" i="10"/>
  <c r="AP47" i="10"/>
  <c r="AM54" i="10"/>
  <c r="AU41" i="10"/>
  <c r="AU44" i="10"/>
  <c r="AU96" i="10"/>
  <c r="AU84" i="10"/>
  <c r="AU88" i="10"/>
  <c r="AU89" i="10"/>
  <c r="AP90" i="10"/>
  <c r="AU77" i="10"/>
  <c r="AU74" i="10"/>
  <c r="AP78" i="10"/>
  <c r="AP79" i="10"/>
  <c r="AM75" i="10"/>
  <c r="AM76" i="10"/>
  <c r="AM80" i="10"/>
  <c r="AU70" i="10"/>
  <c r="AP71" i="10"/>
  <c r="AP72" i="10"/>
  <c r="AM66" i="10"/>
  <c r="AU62" i="10"/>
  <c r="AU63" i="10"/>
  <c r="AP57" i="10"/>
  <c r="AM58" i="10"/>
  <c r="AM59" i="10"/>
  <c r="AU54" i="10"/>
  <c r="AP53" i="10"/>
  <c r="AP54" i="10"/>
  <c r="AM48" i="10"/>
  <c r="AM50" i="10"/>
  <c r="AU45" i="10"/>
  <c r="AM40" i="10"/>
  <c r="AM41" i="10"/>
  <c r="AM38" i="10"/>
  <c r="AU33" i="10"/>
  <c r="AP35" i="10"/>
  <c r="AP36" i="10"/>
  <c r="AU22" i="10"/>
  <c r="AU26" i="10"/>
  <c r="AV26" i="10" s="1"/>
  <c r="AW26" i="10" s="1"/>
  <c r="AU15" i="10"/>
  <c r="AP16" i="10"/>
  <c r="AP17" i="10"/>
  <c r="AU43" i="10"/>
  <c r="AU38" i="10"/>
  <c r="AP42" i="10"/>
  <c r="AM44" i="10"/>
  <c r="AM45" i="10"/>
  <c r="AP31" i="10"/>
  <c r="AP32" i="10"/>
  <c r="AP29" i="10"/>
  <c r="AU27" i="10"/>
  <c r="AU20" i="10"/>
  <c r="AP22" i="10"/>
  <c r="AQ22" i="10" s="1"/>
  <c r="AR22" i="10" s="1"/>
  <c r="AP24" i="10"/>
  <c r="AQ24" i="10" s="1"/>
  <c r="AR24" i="10" s="1"/>
  <c r="AP26" i="10"/>
  <c r="AP20" i="10"/>
  <c r="AM26" i="10"/>
  <c r="AU18" i="10"/>
  <c r="AO19" i="10"/>
  <c r="AO101" i="10" s="1"/>
  <c r="AO64" i="10"/>
  <c r="R12" i="19"/>
  <c r="D20" i="19"/>
  <c r="D52" i="19" s="1"/>
  <c r="D55" i="19" s="1"/>
  <c r="BD16" i="10"/>
  <c r="BD20" i="10"/>
  <c r="BD72" i="10"/>
  <c r="BD106" i="10"/>
  <c r="BD44" i="10"/>
  <c r="BD43" i="10"/>
  <c r="BD29" i="10"/>
  <c r="BD47" i="10"/>
  <c r="BD83" i="10"/>
  <c r="BD77" i="10"/>
  <c r="BD78" i="10"/>
  <c r="BD27" i="10"/>
  <c r="BD88" i="10"/>
  <c r="BD63" i="10"/>
  <c r="BD65" i="10"/>
  <c r="BD103" i="10"/>
  <c r="BD64" i="10"/>
  <c r="BD56" i="10"/>
  <c r="BD94" i="10"/>
  <c r="BD39" i="10"/>
  <c r="BD55" i="10"/>
  <c r="BD46" i="10"/>
  <c r="BD102" i="10"/>
  <c r="BD60" i="10"/>
  <c r="BD76" i="10"/>
  <c r="BD90" i="10"/>
  <c r="BD101" i="10"/>
  <c r="BD37" i="10"/>
  <c r="BD30" i="10"/>
  <c r="BD104" i="10"/>
  <c r="BD66" i="10"/>
  <c r="BD48" i="10"/>
  <c r="BD62" i="10"/>
  <c r="BD71" i="10"/>
  <c r="BD19" i="10"/>
  <c r="BD52" i="10"/>
  <c r="BD107" i="10"/>
  <c r="BD38" i="10"/>
  <c r="A336" i="7"/>
  <c r="I81" i="17"/>
  <c r="J81" i="17"/>
  <c r="BD14" i="10"/>
  <c r="BD50" i="10"/>
  <c r="BD80" i="10"/>
  <c r="BD91" i="10"/>
  <c r="BD59" i="10"/>
  <c r="BD98" i="10"/>
  <c r="BD75" i="10"/>
  <c r="BD34" i="10"/>
  <c r="BD25" i="10"/>
  <c r="BD95" i="10"/>
  <c r="BD92" i="10"/>
  <c r="BD89" i="10"/>
  <c r="BD42" i="10"/>
  <c r="BD67" i="10"/>
  <c r="BD81" i="10"/>
  <c r="BD57" i="10"/>
  <c r="BD22" i="10"/>
  <c r="BD97" i="10"/>
  <c r="BD87" i="10"/>
  <c r="BD68" i="10"/>
  <c r="BD41" i="10"/>
  <c r="BD99" i="10"/>
  <c r="BD36" i="10"/>
  <c r="BD70" i="10"/>
  <c r="BD35" i="10"/>
  <c r="BD74" i="10"/>
  <c r="BD73" i="10"/>
  <c r="BD21" i="10"/>
  <c r="BD33" i="10"/>
  <c r="BD96" i="10"/>
  <c r="BD49" i="10"/>
  <c r="BD105" i="10"/>
  <c r="BD51" i="10"/>
  <c r="BD13" i="10"/>
  <c r="BD15" i="10"/>
  <c r="BD17" i="10"/>
  <c r="BD79" i="10"/>
  <c r="BD84" i="10"/>
  <c r="BD53" i="10"/>
  <c r="BD40" i="10"/>
  <c r="BD61" i="10"/>
  <c r="BD82" i="10"/>
  <c r="BD86" i="10"/>
  <c r="F194" i="7"/>
  <c r="N194" i="7"/>
  <c r="G194" i="7"/>
  <c r="G350" i="7" s="1"/>
  <c r="BD18" i="10"/>
  <c r="BD93" i="10"/>
  <c r="BD100" i="10"/>
  <c r="BD45" i="10"/>
  <c r="BD85" i="10"/>
  <c r="BD26" i="10"/>
  <c r="BD28" i="10"/>
  <c r="BD23" i="10"/>
  <c r="BD58" i="10"/>
  <c r="A14" i="6"/>
  <c r="H14" i="6"/>
  <c r="I14" i="6" s="1"/>
  <c r="J14" i="6" s="1"/>
  <c r="L14" i="6" s="1"/>
  <c r="A22" i="6"/>
  <c r="A18" i="6"/>
  <c r="A23" i="6"/>
  <c r="A19" i="6"/>
  <c r="A15" i="6"/>
  <c r="A20" i="6"/>
  <c r="A16" i="6"/>
  <c r="A21" i="6"/>
  <c r="A17" i="6"/>
  <c r="S14" i="7"/>
  <c r="R14" i="7"/>
  <c r="T7" i="17"/>
  <c r="V7" i="17" s="1"/>
  <c r="W7" i="17" s="1"/>
  <c r="T6" i="17"/>
  <c r="V6" i="17" s="1"/>
  <c r="W6" i="17" s="1"/>
  <c r="Y81" i="17"/>
  <c r="AA81" i="17" s="1"/>
  <c r="AD81" i="17"/>
  <c r="AF81" i="17" s="1"/>
  <c r="T81" i="17"/>
  <c r="V81" i="17" s="1"/>
  <c r="C6" i="17"/>
  <c r="S15" i="7"/>
  <c r="R15" i="7"/>
  <c r="E81" i="17"/>
  <c r="B81" i="17"/>
  <c r="C81" i="17" s="1"/>
  <c r="D81" i="17" s="1"/>
  <c r="A82" i="17"/>
  <c r="H82" i="17" s="1"/>
  <c r="Q194" i="7"/>
  <c r="Q350" i="7" s="1"/>
  <c r="BD54" i="10"/>
  <c r="AT64" i="10"/>
  <c r="AT91" i="10"/>
  <c r="AO37" i="10"/>
  <c r="AI111" i="21" l="1"/>
  <c r="AJ111" i="21" s="1"/>
  <c r="AL111" i="21" s="1"/>
  <c r="I113" i="21"/>
  <c r="Y113" i="21" s="1"/>
  <c r="J113" i="21"/>
  <c r="AD113" i="21" s="1"/>
  <c r="N113" i="21"/>
  <c r="U113" i="21" s="1"/>
  <c r="E113" i="21"/>
  <c r="B113" i="21"/>
  <c r="C113" i="21" s="1"/>
  <c r="D113" i="21" s="1"/>
  <c r="G113" i="21"/>
  <c r="P113" i="21"/>
  <c r="AE113" i="21" s="1"/>
  <c r="O113" i="21"/>
  <c r="Z113" i="21" s="1"/>
  <c r="H113" i="21"/>
  <c r="T113" i="21" s="1"/>
  <c r="A114" i="21"/>
  <c r="AA112" i="21"/>
  <c r="AB112" i="21" s="1"/>
  <c r="AC112" i="21" s="1"/>
  <c r="AK110" i="21"/>
  <c r="AL110" i="21"/>
  <c r="AF112" i="21"/>
  <c r="AG112" i="21" s="1"/>
  <c r="AH112" i="21" s="1"/>
  <c r="V112" i="21"/>
  <c r="W112" i="21" s="1"/>
  <c r="X112" i="21" s="1"/>
  <c r="V261" i="7"/>
  <c r="W261" i="7" s="1"/>
  <c r="AD178" i="7"/>
  <c r="AE178" i="7" s="1"/>
  <c r="AD68" i="7"/>
  <c r="AE68" i="7" s="1"/>
  <c r="AD224" i="7"/>
  <c r="AE224" i="7" s="1"/>
  <c r="Z152" i="7"/>
  <c r="AA152" i="7" s="1"/>
  <c r="Z198" i="7"/>
  <c r="AA198" i="7" s="1"/>
  <c r="AD235" i="7"/>
  <c r="AE235" i="7" s="1"/>
  <c r="Z206" i="7"/>
  <c r="AA206" i="7" s="1"/>
  <c r="V291" i="7"/>
  <c r="W291" i="7" s="1"/>
  <c r="AD347" i="7"/>
  <c r="AV18" i="10"/>
  <c r="AW18" i="10" s="1"/>
  <c r="AQ20" i="10"/>
  <c r="AR20" i="10" s="1"/>
  <c r="AV20" i="10"/>
  <c r="AW20" i="10" s="1"/>
  <c r="AQ29" i="10"/>
  <c r="AR29" i="10" s="1"/>
  <c r="AQ31" i="10"/>
  <c r="AR31" i="10" s="1"/>
  <c r="AV38" i="10"/>
  <c r="AW38" i="10" s="1"/>
  <c r="AQ17" i="10"/>
  <c r="AR17" i="10" s="1"/>
  <c r="AV15" i="10"/>
  <c r="AW15" i="10" s="1"/>
  <c r="AV22" i="10"/>
  <c r="AW22" i="10" s="1"/>
  <c r="AQ35" i="10"/>
  <c r="AR35" i="10" s="1"/>
  <c r="AQ54" i="10"/>
  <c r="AR54" i="10" s="1"/>
  <c r="AV54" i="10"/>
  <c r="AW54" i="10" s="1"/>
  <c r="AV63" i="10"/>
  <c r="AW63" i="10" s="1"/>
  <c r="AQ71" i="10"/>
  <c r="AR71" i="10" s="1"/>
  <c r="AQ78" i="10"/>
  <c r="AR78" i="10" s="1"/>
  <c r="AV77" i="10"/>
  <c r="AW77" i="10" s="1"/>
  <c r="AV89" i="10"/>
  <c r="AW89" i="10" s="1"/>
  <c r="AV84" i="10"/>
  <c r="AW84" i="10" s="1"/>
  <c r="AV44" i="10"/>
  <c r="AW44" i="10" s="1"/>
  <c r="AQ50" i="10"/>
  <c r="AR50" i="10" s="1"/>
  <c r="AV52" i="10"/>
  <c r="AW52" i="10" s="1"/>
  <c r="AQ60" i="10"/>
  <c r="AR60" i="10" s="1"/>
  <c r="AV59" i="10"/>
  <c r="AW59" i="10" s="1"/>
  <c r="AQ68" i="10"/>
  <c r="AR68" i="10" s="1"/>
  <c r="AV81" i="10"/>
  <c r="AW81" i="10" s="1"/>
  <c r="AV90" i="10"/>
  <c r="AW90" i="10" s="1"/>
  <c r="AQ26" i="10"/>
  <c r="AR26" i="10" s="1"/>
  <c r="AX26" i="10" s="1"/>
  <c r="AY26" i="10" s="1"/>
  <c r="AV27" i="10"/>
  <c r="AW27" i="10" s="1"/>
  <c r="AQ32" i="10"/>
  <c r="AR32" i="10" s="1"/>
  <c r="AQ42" i="10"/>
  <c r="AR42" i="10" s="1"/>
  <c r="AV43" i="10"/>
  <c r="AW43" i="10" s="1"/>
  <c r="AQ16" i="10"/>
  <c r="AR16" i="10" s="1"/>
  <c r="AQ36" i="10"/>
  <c r="AR36" i="10" s="1"/>
  <c r="AV33" i="10"/>
  <c r="AW33" i="10" s="1"/>
  <c r="AV45" i="10"/>
  <c r="AW45" i="10" s="1"/>
  <c r="AQ53" i="10"/>
  <c r="AR53" i="10" s="1"/>
  <c r="AQ57" i="10"/>
  <c r="AR57" i="10" s="1"/>
  <c r="AV62" i="10"/>
  <c r="AW62" i="10" s="1"/>
  <c r="AQ72" i="10"/>
  <c r="AR72" i="10" s="1"/>
  <c r="AV70" i="10"/>
  <c r="AW70" i="10" s="1"/>
  <c r="AQ79" i="10"/>
  <c r="AR79" i="10" s="1"/>
  <c r="AV74" i="10"/>
  <c r="AW74" i="10" s="1"/>
  <c r="AQ90" i="10"/>
  <c r="AR90" i="10" s="1"/>
  <c r="AV88" i="10"/>
  <c r="AW88" i="10" s="1"/>
  <c r="AV96" i="10"/>
  <c r="AW96" i="10" s="1"/>
  <c r="AV41" i="10"/>
  <c r="AW41" i="10" s="1"/>
  <c r="AQ47" i="10"/>
  <c r="AR47" i="10" s="1"/>
  <c r="AV53" i="10"/>
  <c r="AW53" i="10" s="1"/>
  <c r="AV48" i="10"/>
  <c r="AW48" i="10" s="1"/>
  <c r="AQ61" i="10"/>
  <c r="AR61" i="10" s="1"/>
  <c r="AV56" i="10"/>
  <c r="AW56" i="10" s="1"/>
  <c r="AQ65" i="10"/>
  <c r="AR65" i="10" s="1"/>
  <c r="AV66" i="10"/>
  <c r="AW66" i="10" s="1"/>
  <c r="AQ75" i="10"/>
  <c r="AR75" i="10" s="1"/>
  <c r="AV80" i="10"/>
  <c r="AW80" i="10" s="1"/>
  <c r="AQ86" i="10"/>
  <c r="AR86" i="10" s="1"/>
  <c r="AV85" i="10"/>
  <c r="AW85" i="10" s="1"/>
  <c r="AV95" i="10"/>
  <c r="AW95" i="10" s="1"/>
  <c r="AV93" i="10"/>
  <c r="AW93" i="10" s="1"/>
  <c r="AD293" i="7"/>
  <c r="AE293" i="7" s="1"/>
  <c r="V252" i="7"/>
  <c r="W252" i="7" s="1"/>
  <c r="V185" i="7"/>
  <c r="W185" i="7" s="1"/>
  <c r="V114" i="7"/>
  <c r="W114" i="7" s="1"/>
  <c r="V310" i="7"/>
  <c r="W310" i="7" s="1"/>
  <c r="AD174" i="7"/>
  <c r="AE174" i="7" s="1"/>
  <c r="Z283" i="7"/>
  <c r="AA283" i="7" s="1"/>
  <c r="AD72" i="7"/>
  <c r="AE72" i="7" s="1"/>
  <c r="AD241" i="7"/>
  <c r="AE241" i="7" s="1"/>
  <c r="Z330" i="7"/>
  <c r="AA330" i="7" s="1"/>
  <c r="V187" i="7"/>
  <c r="W187" i="7" s="1"/>
  <c r="AD58" i="7"/>
  <c r="AE58" i="7" s="1"/>
  <c r="AD59" i="7"/>
  <c r="AE59" i="7" s="1"/>
  <c r="Z266" i="7"/>
  <c r="AA266" i="7" s="1"/>
  <c r="Z205" i="7"/>
  <c r="AA205" i="7" s="1"/>
  <c r="Z135" i="7"/>
  <c r="AA135" i="7" s="1"/>
  <c r="AD152" i="7"/>
  <c r="AE152" i="7" s="1"/>
  <c r="Z82" i="7"/>
  <c r="AA82" i="7" s="1"/>
  <c r="Z168" i="7"/>
  <c r="AA168" i="7" s="1"/>
  <c r="Z104" i="7"/>
  <c r="AA104" i="7" s="1"/>
  <c r="AD70" i="7"/>
  <c r="AE70" i="7" s="1"/>
  <c r="AD127" i="7"/>
  <c r="AE127" i="7" s="1"/>
  <c r="AD166" i="7"/>
  <c r="AE166" i="7" s="1"/>
  <c r="AD41" i="7"/>
  <c r="AE41" i="7" s="1"/>
  <c r="AD182" i="7"/>
  <c r="AE182" i="7" s="1"/>
  <c r="AD116" i="7"/>
  <c r="AE116" i="7" s="1"/>
  <c r="AD259" i="7"/>
  <c r="AE259" i="7" s="1"/>
  <c r="AD273" i="7"/>
  <c r="AE273" i="7" s="1"/>
  <c r="AD315" i="7"/>
  <c r="AE315" i="7" s="1"/>
  <c r="Z123" i="7"/>
  <c r="AA123" i="7" s="1"/>
  <c r="V109" i="7"/>
  <c r="W109" i="7" s="1"/>
  <c r="V121" i="7"/>
  <c r="W121" i="7" s="1"/>
  <c r="Z229" i="7"/>
  <c r="AA229" i="7" s="1"/>
  <c r="V259" i="7"/>
  <c r="W259" i="7" s="1"/>
  <c r="V77" i="7"/>
  <c r="W77" i="7" s="1"/>
  <c r="Z286" i="7"/>
  <c r="AA286" i="7" s="1"/>
  <c r="AD236" i="7"/>
  <c r="AE236" i="7" s="1"/>
  <c r="V212" i="7"/>
  <c r="W212" i="7" s="1"/>
  <c r="V319" i="7"/>
  <c r="W319" i="7" s="1"/>
  <c r="V84" i="7"/>
  <c r="W84" i="7" s="1"/>
  <c r="Z299" i="7"/>
  <c r="AA299" i="7" s="1"/>
  <c r="V106" i="7"/>
  <c r="W106" i="7" s="1"/>
  <c r="V62" i="7"/>
  <c r="W62" i="7" s="1"/>
  <c r="Z31" i="7"/>
  <c r="AA31" i="7" s="1"/>
  <c r="Z303" i="7"/>
  <c r="AA303" i="7" s="1"/>
  <c r="AD209" i="7"/>
  <c r="AE209" i="7" s="1"/>
  <c r="V44" i="7"/>
  <c r="W44" i="7" s="1"/>
  <c r="AD63" i="7"/>
  <c r="AE63" i="7" s="1"/>
  <c r="Z278" i="7"/>
  <c r="AA278" i="7" s="1"/>
  <c r="Z214" i="7"/>
  <c r="AA214" i="7" s="1"/>
  <c r="V303" i="7"/>
  <c r="W303" i="7" s="1"/>
  <c r="Z268" i="7"/>
  <c r="AA268" i="7" s="1"/>
  <c r="V110" i="7"/>
  <c r="W110" i="7" s="1"/>
  <c r="Z138" i="7"/>
  <c r="AA138" i="7" s="1"/>
  <c r="AD207" i="7"/>
  <c r="AE207" i="7" s="1"/>
  <c r="Z277" i="7"/>
  <c r="AA277" i="7" s="1"/>
  <c r="Z227" i="7"/>
  <c r="AA227" i="7" s="1"/>
  <c r="AD248" i="7"/>
  <c r="AE248" i="7" s="1"/>
  <c r="V168" i="7"/>
  <c r="W168" i="7" s="1"/>
  <c r="V305" i="7"/>
  <c r="W305" i="7" s="1"/>
  <c r="AD311" i="7"/>
  <c r="AE311" i="7" s="1"/>
  <c r="AD327" i="7"/>
  <c r="AE327" i="7" s="1"/>
  <c r="Z98" i="7"/>
  <c r="AA98" i="7" s="1"/>
  <c r="V57" i="7"/>
  <c r="W57" i="7" s="1"/>
  <c r="Z247" i="7"/>
  <c r="AA247" i="7" s="1"/>
  <c r="AD221" i="7"/>
  <c r="AE221" i="7" s="1"/>
  <c r="AD240" i="7"/>
  <c r="AE240" i="7" s="1"/>
  <c r="AD96" i="7"/>
  <c r="AE96" i="7" s="1"/>
  <c r="V50" i="7"/>
  <c r="W50" i="7" s="1"/>
  <c r="V22" i="7"/>
  <c r="W22" i="7" s="1"/>
  <c r="V125" i="7"/>
  <c r="W125" i="7" s="1"/>
  <c r="V177" i="7"/>
  <c r="W177" i="7" s="1"/>
  <c r="AD243" i="7"/>
  <c r="AE243" i="7" s="1"/>
  <c r="V208" i="7"/>
  <c r="W208" i="7" s="1"/>
  <c r="AD304" i="7"/>
  <c r="AE304" i="7" s="1"/>
  <c r="AD88" i="7"/>
  <c r="AE88" i="7" s="1"/>
  <c r="V66" i="7"/>
  <c r="W66" i="7" s="1"/>
  <c r="AD161" i="7"/>
  <c r="AE161" i="7" s="1"/>
  <c r="Z90" i="7"/>
  <c r="AA90" i="7" s="1"/>
  <c r="AD91" i="7"/>
  <c r="AE91" i="7" s="1"/>
  <c r="AD231" i="7"/>
  <c r="AE231" i="7" s="1"/>
  <c r="V153" i="7"/>
  <c r="W153" i="7" s="1"/>
  <c r="V46" i="7"/>
  <c r="W46" i="7" s="1"/>
  <c r="Z276" i="7"/>
  <c r="AA276" i="7" s="1"/>
  <c r="Z260" i="7"/>
  <c r="AA260" i="7" s="1"/>
  <c r="Z161" i="7"/>
  <c r="AA161" i="7" s="1"/>
  <c r="AD261" i="7"/>
  <c r="AE261" i="7" s="1"/>
  <c r="AD216" i="7"/>
  <c r="AE216" i="7" s="1"/>
  <c r="AD295" i="7"/>
  <c r="AE295" i="7" s="1"/>
  <c r="Z225" i="7"/>
  <c r="AA225" i="7" s="1"/>
  <c r="V323" i="7"/>
  <c r="W323" i="7" s="1"/>
  <c r="K17" i="6"/>
  <c r="L17" i="6"/>
  <c r="L18" i="6"/>
  <c r="K18" i="6"/>
  <c r="L22" i="6"/>
  <c r="K22" i="6"/>
  <c r="L21" i="6"/>
  <c r="K21" i="6"/>
  <c r="L20" i="6"/>
  <c r="K20" i="6"/>
  <c r="L24" i="6"/>
  <c r="K24" i="6"/>
  <c r="AI80" i="17"/>
  <c r="AJ80" i="17" s="1"/>
  <c r="AL80" i="17" s="1"/>
  <c r="AG81" i="17"/>
  <c r="AH81" i="17" s="1"/>
  <c r="X194" i="7"/>
  <c r="Y194" i="7"/>
  <c r="AB81" i="17"/>
  <c r="AC81" i="17" s="1"/>
  <c r="W81" i="17"/>
  <c r="X81" i="17" s="1"/>
  <c r="AD320" i="7"/>
  <c r="AE320" i="7" s="1"/>
  <c r="AD299" i="7"/>
  <c r="AE299" i="7" s="1"/>
  <c r="Z319" i="7"/>
  <c r="AA319" i="7" s="1"/>
  <c r="V41" i="7"/>
  <c r="W41" i="7" s="1"/>
  <c r="V307" i="7"/>
  <c r="W307" i="7" s="1"/>
  <c r="AD291" i="7"/>
  <c r="AE291" i="7" s="1"/>
  <c r="V201" i="7"/>
  <c r="W201" i="7" s="1"/>
  <c r="V309" i="7"/>
  <c r="W309" i="7" s="1"/>
  <c r="AD257" i="7"/>
  <c r="AE257" i="7" s="1"/>
  <c r="V314" i="7"/>
  <c r="W314" i="7" s="1"/>
  <c r="AO46" i="10"/>
  <c r="AU17" i="10"/>
  <c r="AP23" i="10"/>
  <c r="AQ23" i="10" s="1"/>
  <c r="AR23" i="10" s="1"/>
  <c r="AU21" i="10"/>
  <c r="AP34" i="10"/>
  <c r="AP30" i="10"/>
  <c r="AM43" i="10"/>
  <c r="AM39" i="10"/>
  <c r="AO55" i="10"/>
  <c r="AP51" i="10"/>
  <c r="AU51" i="10"/>
  <c r="AP56" i="10"/>
  <c r="AP58" i="10"/>
  <c r="AU60" i="10"/>
  <c r="AM71" i="10"/>
  <c r="AP69" i="10"/>
  <c r="AU71" i="10"/>
  <c r="AP74" i="10"/>
  <c r="AP76" i="10"/>
  <c r="AU78" i="10"/>
  <c r="AM89" i="10"/>
  <c r="AU87" i="10"/>
  <c r="AP18" i="10"/>
  <c r="AP25" i="10"/>
  <c r="AQ25" i="10" s="1"/>
  <c r="AR25" i="10" s="1"/>
  <c r="AP21" i="10"/>
  <c r="AQ21" i="10" s="1"/>
  <c r="AR21" i="10" s="1"/>
  <c r="AU23" i="10"/>
  <c r="AU36" i="10"/>
  <c r="AU32" i="10"/>
  <c r="AP45" i="10"/>
  <c r="AP41" i="10"/>
  <c r="AU40" i="10"/>
  <c r="AM51" i="10"/>
  <c r="AP49" i="10"/>
  <c r="AQ49" i="10" s="1"/>
  <c r="AR49" i="10" s="1"/>
  <c r="AU49" i="10"/>
  <c r="AV49" i="10" s="1"/>
  <c r="AW49" i="10" s="1"/>
  <c r="AM60" i="10"/>
  <c r="AP62" i="10"/>
  <c r="AM65" i="10"/>
  <c r="AM69" i="10"/>
  <c r="AU65" i="10"/>
  <c r="AU67" i="10"/>
  <c r="AP80" i="10"/>
  <c r="AM83" i="10"/>
  <c r="AM85" i="10"/>
  <c r="AP89" i="10"/>
  <c r="AP85" i="10"/>
  <c r="AM94" i="10"/>
  <c r="AP94" i="10"/>
  <c r="V14" i="7"/>
  <c r="W14" i="7" s="1"/>
  <c r="AO82" i="10"/>
  <c r="AD312" i="7"/>
  <c r="AE312" i="7" s="1"/>
  <c r="V300" i="7"/>
  <c r="W300" i="7" s="1"/>
  <c r="AD308" i="7"/>
  <c r="AE308" i="7" s="1"/>
  <c r="V301" i="7"/>
  <c r="W301" i="7" s="1"/>
  <c r="AD317" i="7"/>
  <c r="AE317" i="7" s="1"/>
  <c r="AD302" i="7"/>
  <c r="AE302" i="7" s="1"/>
  <c r="V318" i="7"/>
  <c r="W318" i="7" s="1"/>
  <c r="V302" i="7"/>
  <c r="W302" i="7" s="1"/>
  <c r="AD323" i="7"/>
  <c r="AE323" i="7" s="1"/>
  <c r="V299" i="7"/>
  <c r="W299" i="7" s="1"/>
  <c r="Z311" i="7"/>
  <c r="AA311" i="7" s="1"/>
  <c r="AU25" i="10"/>
  <c r="AU30" i="10"/>
  <c r="AP43" i="10"/>
  <c r="AP27" i="10"/>
  <c r="AQ27" i="10" s="1"/>
  <c r="AR27" i="10" s="1"/>
  <c r="AU34" i="10"/>
  <c r="AP39" i="10"/>
  <c r="AM47" i="10"/>
  <c r="AM56" i="10"/>
  <c r="AU69" i="10"/>
  <c r="AM74" i="10"/>
  <c r="AM78" i="10"/>
  <c r="AU76" i="10"/>
  <c r="AP83" i="10"/>
  <c r="AU83" i="10"/>
  <c r="AM96" i="10"/>
  <c r="AP92" i="10"/>
  <c r="AQ92" i="10" s="1"/>
  <c r="AU92" i="10"/>
  <c r="AV92" i="10" s="1"/>
  <c r="AU94" i="10"/>
  <c r="AP15" i="10"/>
  <c r="AU16" i="10"/>
  <c r="AU24" i="10"/>
  <c r="AP33" i="10"/>
  <c r="AU29" i="10"/>
  <c r="AU35" i="10"/>
  <c r="AU31" i="10"/>
  <c r="AM42" i="10"/>
  <c r="AP38" i="10"/>
  <c r="AP44" i="10"/>
  <c r="AP40" i="10"/>
  <c r="AU42" i="10"/>
  <c r="AM53" i="10"/>
  <c r="AU47" i="10"/>
  <c r="AM62" i="10"/>
  <c r="AU58" i="10"/>
  <c r="AM67" i="10"/>
  <c r="AP67" i="10"/>
  <c r="AM87" i="10"/>
  <c r="AP87" i="10"/>
  <c r="AM92" i="10"/>
  <c r="AP96" i="10"/>
  <c r="AU39" i="10"/>
  <c r="AM52" i="10"/>
  <c r="AP52" i="10"/>
  <c r="AP48" i="10"/>
  <c r="AQ48" i="10" s="1"/>
  <c r="AR48" i="10" s="1"/>
  <c r="AU50" i="10"/>
  <c r="AM61" i="10"/>
  <c r="AM57" i="10"/>
  <c r="AP63" i="10"/>
  <c r="AP59" i="10"/>
  <c r="AU61" i="10"/>
  <c r="AU57" i="10"/>
  <c r="AM72" i="10"/>
  <c r="AM70" i="10"/>
  <c r="AM68" i="10"/>
  <c r="AP70" i="10"/>
  <c r="AP66" i="10"/>
  <c r="AU72" i="10"/>
  <c r="AU68" i="10"/>
  <c r="AP81" i="10"/>
  <c r="AP77" i="10"/>
  <c r="AU79" i="10"/>
  <c r="AU75" i="10"/>
  <c r="AM90" i="10"/>
  <c r="AM86" i="10"/>
  <c r="AP88" i="10"/>
  <c r="AP84" i="10"/>
  <c r="AU86" i="10"/>
  <c r="AM95" i="10"/>
  <c r="AP97" i="10"/>
  <c r="AQ97" i="10" s="1"/>
  <c r="AR97" i="10" s="1"/>
  <c r="AP95" i="10"/>
  <c r="AP93" i="10"/>
  <c r="AQ93" i="10" s="1"/>
  <c r="AR93" i="10" s="1"/>
  <c r="AU97" i="10"/>
  <c r="AV97" i="10" s="1"/>
  <c r="AW97" i="10" s="1"/>
  <c r="Z314" i="7"/>
  <c r="AA314" i="7" s="1"/>
  <c r="AU14" i="10"/>
  <c r="AV14" i="10" s="1"/>
  <c r="AM27" i="10"/>
  <c r="AM25" i="10"/>
  <c r="Z122" i="7"/>
  <c r="AA122" i="7" s="1"/>
  <c r="V124" i="7"/>
  <c r="W124" i="7" s="1"/>
  <c r="AD23" i="7"/>
  <c r="AE23" i="7" s="1"/>
  <c r="V37" i="7"/>
  <c r="W37" i="7" s="1"/>
  <c r="V181" i="7"/>
  <c r="W181" i="7" s="1"/>
  <c r="AD142" i="7"/>
  <c r="AE142" i="7" s="1"/>
  <c r="AO28" i="10"/>
  <c r="V274" i="7"/>
  <c r="W274" i="7" s="1"/>
  <c r="V283" i="7"/>
  <c r="W283" i="7" s="1"/>
  <c r="V267" i="7"/>
  <c r="W267" i="7" s="1"/>
  <c r="Z289" i="7"/>
  <c r="AA289" i="7" s="1"/>
  <c r="AD269" i="7"/>
  <c r="AE269" i="7" s="1"/>
  <c r="Z253" i="7"/>
  <c r="AA253" i="7" s="1"/>
  <c r="Z235" i="7"/>
  <c r="AA235" i="7" s="1"/>
  <c r="Z291" i="7"/>
  <c r="AA291" i="7" s="1"/>
  <c r="Z275" i="7"/>
  <c r="AA275" i="7" s="1"/>
  <c r="Z259" i="7"/>
  <c r="AA259" i="7" s="1"/>
  <c r="AD237" i="7"/>
  <c r="AE237" i="7" s="1"/>
  <c r="AD249" i="7"/>
  <c r="AE249" i="7" s="1"/>
  <c r="AD281" i="7"/>
  <c r="AE281" i="7" s="1"/>
  <c r="AD321" i="7"/>
  <c r="AE321" i="7" s="1"/>
  <c r="V316" i="7"/>
  <c r="W316" i="7" s="1"/>
  <c r="AD324" i="7"/>
  <c r="AE324" i="7" s="1"/>
  <c r="V313" i="7"/>
  <c r="W313" i="7" s="1"/>
  <c r="AD329" i="7"/>
  <c r="AE329" i="7" s="1"/>
  <c r="Z320" i="7"/>
  <c r="AA320" i="7" s="1"/>
  <c r="V322" i="7"/>
  <c r="W322" i="7" s="1"/>
  <c r="Z322" i="7"/>
  <c r="AA322" i="7" s="1"/>
  <c r="Z302" i="7"/>
  <c r="AA302" i="7" s="1"/>
  <c r="V315" i="7"/>
  <c r="W315" i="7" s="1"/>
  <c r="AD307" i="7"/>
  <c r="AE307" i="7" s="1"/>
  <c r="Z327" i="7"/>
  <c r="AA327" i="7" s="1"/>
  <c r="AD325" i="7"/>
  <c r="AE325" i="7" s="1"/>
  <c r="AD328" i="7"/>
  <c r="AE328" i="7" s="1"/>
  <c r="Z321" i="7"/>
  <c r="AA321" i="7" s="1"/>
  <c r="Z329" i="7"/>
  <c r="AA329" i="7" s="1"/>
  <c r="AD309" i="7"/>
  <c r="AE309" i="7" s="1"/>
  <c r="V321" i="7"/>
  <c r="W321" i="7" s="1"/>
  <c r="AD301" i="7"/>
  <c r="AE301" i="7" s="1"/>
  <c r="V329" i="7"/>
  <c r="W329" i="7" s="1"/>
  <c r="Z301" i="7"/>
  <c r="AA301" i="7" s="1"/>
  <c r="Z326" i="7"/>
  <c r="AA326" i="7" s="1"/>
  <c r="AD318" i="7"/>
  <c r="AE318" i="7" s="1"/>
  <c r="AD326" i="7"/>
  <c r="AE326" i="7" s="1"/>
  <c r="V311" i="7"/>
  <c r="W311" i="7" s="1"/>
  <c r="V304" i="7"/>
  <c r="W304" i="7" s="1"/>
  <c r="V320" i="7"/>
  <c r="W320" i="7" s="1"/>
  <c r="Z312" i="7"/>
  <c r="AA312" i="7" s="1"/>
  <c r="Z308" i="7"/>
  <c r="AA308" i="7" s="1"/>
  <c r="AD305" i="7"/>
  <c r="AE305" i="7" s="1"/>
  <c r="V308" i="7"/>
  <c r="W308" i="7" s="1"/>
  <c r="AD313" i="7"/>
  <c r="AE313" i="7" s="1"/>
  <c r="Z305" i="7"/>
  <c r="AA305" i="7" s="1"/>
  <c r="Z313" i="7"/>
  <c r="AA313" i="7" s="1"/>
  <c r="AD330" i="7"/>
  <c r="AE330" i="7" s="1"/>
  <c r="V330" i="7"/>
  <c r="W330" i="7" s="1"/>
  <c r="AD319" i="7"/>
  <c r="AE319" i="7" s="1"/>
  <c r="Z304" i="7"/>
  <c r="AA304" i="7" s="1"/>
  <c r="Z328" i="7"/>
  <c r="AA328" i="7" s="1"/>
  <c r="Z324" i="7"/>
  <c r="AA324" i="7" s="1"/>
  <c r="V328" i="7"/>
  <c r="W328" i="7" s="1"/>
  <c r="AD300" i="7"/>
  <c r="AE300" i="7" s="1"/>
  <c r="V324" i="7"/>
  <c r="W324" i="7" s="1"/>
  <c r="Z309" i="7"/>
  <c r="AA309" i="7" s="1"/>
  <c r="Z300" i="7"/>
  <c r="AA300" i="7" s="1"/>
  <c r="AD306" i="7"/>
  <c r="AE306" i="7" s="1"/>
  <c r="Z310" i="7"/>
  <c r="AA310" i="7" s="1"/>
  <c r="Z323" i="7"/>
  <c r="AA323" i="7" s="1"/>
  <c r="AD303" i="7"/>
  <c r="AE303" i="7" s="1"/>
  <c r="Z325" i="7"/>
  <c r="AA325" i="7" s="1"/>
  <c r="Z317" i="7"/>
  <c r="AA317" i="7" s="1"/>
  <c r="V312" i="7"/>
  <c r="W312" i="7" s="1"/>
  <c r="V325" i="7"/>
  <c r="W325" i="7" s="1"/>
  <c r="AD316" i="7"/>
  <c r="AE316" i="7" s="1"/>
  <c r="V317" i="7"/>
  <c r="W317" i="7" s="1"/>
  <c r="Z316" i="7"/>
  <c r="AA316" i="7" s="1"/>
  <c r="Z306" i="7"/>
  <c r="AA306" i="7" s="1"/>
  <c r="AD310" i="7"/>
  <c r="AE310" i="7" s="1"/>
  <c r="Z318" i="7"/>
  <c r="AA318" i="7" s="1"/>
  <c r="AD314" i="7"/>
  <c r="AE314" i="7" s="1"/>
  <c r="V306" i="7"/>
  <c r="W306" i="7" s="1"/>
  <c r="AD322" i="7"/>
  <c r="AE322" i="7" s="1"/>
  <c r="Z307" i="7"/>
  <c r="AA307" i="7" s="1"/>
  <c r="V327" i="7"/>
  <c r="W327" i="7" s="1"/>
  <c r="V207" i="7"/>
  <c r="W207" i="7" s="1"/>
  <c r="D21" i="19"/>
  <c r="AP14" i="10"/>
  <c r="AQ14" i="10" s="1"/>
  <c r="Z156" i="7"/>
  <c r="AA156" i="7" s="1"/>
  <c r="V103" i="7"/>
  <c r="W103" i="7" s="1"/>
  <c r="V76" i="7"/>
  <c r="W76" i="7" s="1"/>
  <c r="AD77" i="7"/>
  <c r="AE77" i="7" s="1"/>
  <c r="V29" i="7"/>
  <c r="W29" i="7" s="1"/>
  <c r="AD27" i="7"/>
  <c r="AE27" i="7" s="1"/>
  <c r="V17" i="7"/>
  <c r="W17" i="7" s="1"/>
  <c r="AD39" i="7"/>
  <c r="AE39" i="7" s="1"/>
  <c r="V33" i="7"/>
  <c r="W33" i="7" s="1"/>
  <c r="Z75" i="7"/>
  <c r="AA75" i="7" s="1"/>
  <c r="Z106" i="7"/>
  <c r="AA106" i="7" s="1"/>
  <c r="Z103" i="7"/>
  <c r="AA103" i="7" s="1"/>
  <c r="V64" i="7"/>
  <c r="W64" i="7" s="1"/>
  <c r="Z77" i="7"/>
  <c r="AA77" i="7" s="1"/>
  <c r="AD79" i="7"/>
  <c r="AE79" i="7" s="1"/>
  <c r="S13" i="19"/>
  <c r="E20" i="19"/>
  <c r="AC196" i="7"/>
  <c r="AO73" i="10"/>
  <c r="AD247" i="7"/>
  <c r="AE247" i="7" s="1"/>
  <c r="Z219" i="7"/>
  <c r="AA219" i="7" s="1"/>
  <c r="V245" i="7"/>
  <c r="W245" i="7" s="1"/>
  <c r="V229" i="7"/>
  <c r="W229" i="7" s="1"/>
  <c r="AD212" i="7"/>
  <c r="AE212" i="7" s="1"/>
  <c r="AD265" i="7"/>
  <c r="AE265" i="7" s="1"/>
  <c r="R52" i="19"/>
  <c r="R55" i="19" s="1"/>
  <c r="R20" i="19"/>
  <c r="R21" i="19" s="1"/>
  <c r="AM23" i="10"/>
  <c r="V203" i="7"/>
  <c r="W203" i="7" s="1"/>
  <c r="AD244" i="7"/>
  <c r="AE244" i="7" s="1"/>
  <c r="AD253" i="7"/>
  <c r="AE253" i="7" s="1"/>
  <c r="AM22" i="10"/>
  <c r="T196" i="7"/>
  <c r="AD346" i="7"/>
  <c r="AE346" i="7" s="1"/>
  <c r="V222" i="7"/>
  <c r="W222" i="7" s="1"/>
  <c r="AD290" i="7"/>
  <c r="AE290" i="7" s="1"/>
  <c r="Z239" i="7"/>
  <c r="AA239" i="7" s="1"/>
  <c r="Z211" i="7"/>
  <c r="AA211" i="7" s="1"/>
  <c r="AD296" i="7"/>
  <c r="AE296" i="7" s="1"/>
  <c r="Z208" i="7"/>
  <c r="V237" i="7"/>
  <c r="W237" i="7" s="1"/>
  <c r="V138" i="7"/>
  <c r="W138" i="7" s="1"/>
  <c r="Z115" i="7"/>
  <c r="AA115" i="7" s="1"/>
  <c r="Z43" i="7"/>
  <c r="AA43" i="7" s="1"/>
  <c r="AD126" i="7"/>
  <c r="AE126" i="7" s="1"/>
  <c r="AD87" i="7"/>
  <c r="AE87" i="7" s="1"/>
  <c r="V118" i="7"/>
  <c r="W118" i="7" s="1"/>
  <c r="AD108" i="7"/>
  <c r="AE108" i="7" s="1"/>
  <c r="V92" i="7"/>
  <c r="W92" i="7" s="1"/>
  <c r="AD67" i="7"/>
  <c r="AE67" i="7" s="1"/>
  <c r="V61" i="7"/>
  <c r="W61" i="7" s="1"/>
  <c r="AD51" i="7"/>
  <c r="AE51" i="7" s="1"/>
  <c r="V45" i="7"/>
  <c r="W45" i="7" s="1"/>
  <c r="AD21" i="7"/>
  <c r="AE21" i="7" s="1"/>
  <c r="X196" i="7"/>
  <c r="U196" i="7"/>
  <c r="V246" i="7"/>
  <c r="W246" i="7" s="1"/>
  <c r="Z238" i="7"/>
  <c r="AA238" i="7" s="1"/>
  <c r="V277" i="7"/>
  <c r="W277" i="7" s="1"/>
  <c r="V209" i="7"/>
  <c r="W209" i="7" s="1"/>
  <c r="AD245" i="7"/>
  <c r="AE245" i="7" s="1"/>
  <c r="AD275" i="7"/>
  <c r="AE275" i="7" s="1"/>
  <c r="V60" i="7"/>
  <c r="W60" i="7" s="1"/>
  <c r="V24" i="7"/>
  <c r="W24" i="7" s="1"/>
  <c r="AD112" i="7"/>
  <c r="AE112" i="7" s="1"/>
  <c r="V100" i="7"/>
  <c r="W100" i="7" s="1"/>
  <c r="AD80" i="7"/>
  <c r="AE80" i="7" s="1"/>
  <c r="V65" i="7"/>
  <c r="W65" i="7" s="1"/>
  <c r="AD55" i="7"/>
  <c r="AE55" i="7" s="1"/>
  <c r="V49" i="7"/>
  <c r="W49" i="7" s="1"/>
  <c r="AD69" i="7"/>
  <c r="AE69" i="7" s="1"/>
  <c r="V25" i="7"/>
  <c r="W25" i="7" s="1"/>
  <c r="AD35" i="7"/>
  <c r="AE35" i="7" s="1"/>
  <c r="AD173" i="7"/>
  <c r="AE173" i="7" s="1"/>
  <c r="V48" i="7"/>
  <c r="W48" i="7" s="1"/>
  <c r="V275" i="7"/>
  <c r="W275" i="7" s="1"/>
  <c r="Z267" i="7"/>
  <c r="AA267" i="7" s="1"/>
  <c r="V107" i="7"/>
  <c r="W107" i="7" s="1"/>
  <c r="AD234" i="7"/>
  <c r="AE234" i="7" s="1"/>
  <c r="Z273" i="7"/>
  <c r="AA273" i="7" s="1"/>
  <c r="Z237" i="7"/>
  <c r="AA237" i="7" s="1"/>
  <c r="Z250" i="7"/>
  <c r="AA250" i="7" s="1"/>
  <c r="Z257" i="7"/>
  <c r="AA257" i="7" s="1"/>
  <c r="Z172" i="7"/>
  <c r="AA172" i="7" s="1"/>
  <c r="AD258" i="7"/>
  <c r="AE258" i="7" s="1"/>
  <c r="AD285" i="7"/>
  <c r="AE285" i="7" s="1"/>
  <c r="AD233" i="7"/>
  <c r="AE233" i="7" s="1"/>
  <c r="Z261" i="7"/>
  <c r="AA261" i="7" s="1"/>
  <c r="Z241" i="7"/>
  <c r="AA241" i="7" s="1"/>
  <c r="AD211" i="7"/>
  <c r="AE211" i="7" s="1"/>
  <c r="Z240" i="7"/>
  <c r="AA240" i="7" s="1"/>
  <c r="Z234" i="7"/>
  <c r="AA234" i="7" s="1"/>
  <c r="Z242" i="7"/>
  <c r="AA242" i="7" s="1"/>
  <c r="AD289" i="7"/>
  <c r="AE289" i="7" s="1"/>
  <c r="V227" i="7"/>
  <c r="W227" i="7" s="1"/>
  <c r="V295" i="7"/>
  <c r="W295" i="7" s="1"/>
  <c r="AD277" i="7"/>
  <c r="AE277" i="7" s="1"/>
  <c r="AD20" i="7"/>
  <c r="AE20" i="7" s="1"/>
  <c r="AB196" i="7"/>
  <c r="Y196" i="7"/>
  <c r="Z293" i="7"/>
  <c r="AA293" i="7" s="1"/>
  <c r="V253" i="7"/>
  <c r="W253" i="7" s="1"/>
  <c r="Z209" i="7"/>
  <c r="AA209" i="7" s="1"/>
  <c r="AD213" i="7"/>
  <c r="AE213" i="7" s="1"/>
  <c r="V278" i="7"/>
  <c r="W278" i="7" s="1"/>
  <c r="AD210" i="7"/>
  <c r="AE210" i="7" s="1"/>
  <c r="Z246" i="7"/>
  <c r="AA246" i="7" s="1"/>
  <c r="Z231" i="7"/>
  <c r="AA231" i="7" s="1"/>
  <c r="Z213" i="7"/>
  <c r="AA213" i="7" s="1"/>
  <c r="Z295" i="7"/>
  <c r="AA295" i="7" s="1"/>
  <c r="AD294" i="7"/>
  <c r="AE294" i="7" s="1"/>
  <c r="AD254" i="7"/>
  <c r="AE254" i="7" s="1"/>
  <c r="V218" i="7"/>
  <c r="W218" i="7" s="1"/>
  <c r="V231" i="7"/>
  <c r="W231" i="7" s="1"/>
  <c r="V239" i="7"/>
  <c r="W239" i="7" s="1"/>
  <c r="V213" i="7"/>
  <c r="W213" i="7" s="1"/>
  <c r="AD250" i="7"/>
  <c r="AE250" i="7" s="1"/>
  <c r="V242" i="7"/>
  <c r="W242" i="7" s="1"/>
  <c r="V244" i="7"/>
  <c r="W244" i="7" s="1"/>
  <c r="AD226" i="7"/>
  <c r="AE226" i="7" s="1"/>
  <c r="AD218" i="7"/>
  <c r="AE218" i="7" s="1"/>
  <c r="V286" i="7"/>
  <c r="W286" i="7" s="1"/>
  <c r="V214" i="7"/>
  <c r="AD282" i="7"/>
  <c r="AE282" i="7" s="1"/>
  <c r="V234" i="7"/>
  <c r="W234" i="7" s="1"/>
  <c r="Z294" i="7"/>
  <c r="AA294" i="7" s="1"/>
  <c r="AD238" i="7"/>
  <c r="AE238" i="7" s="1"/>
  <c r="AD274" i="7"/>
  <c r="AE274" i="7" s="1"/>
  <c r="Z252" i="7"/>
  <c r="AA252" i="7" s="1"/>
  <c r="Z254" i="7"/>
  <c r="AA254" i="7" s="1"/>
  <c r="V240" i="7"/>
  <c r="W240" i="7" s="1"/>
  <c r="V262" i="7"/>
  <c r="W262" i="7" s="1"/>
  <c r="V270" i="7"/>
  <c r="W270" i="7" s="1"/>
  <c r="V230" i="7"/>
  <c r="W230" i="7" s="1"/>
  <c r="V281" i="7"/>
  <c r="W281" i="7" s="1"/>
  <c r="V284" i="7"/>
  <c r="W284" i="7" s="1"/>
  <c r="AD264" i="7"/>
  <c r="AE264" i="7" s="1"/>
  <c r="V215" i="7"/>
  <c r="W215" i="7" s="1"/>
  <c r="AD251" i="7"/>
  <c r="AE251" i="7" s="1"/>
  <c r="V217" i="7"/>
  <c r="W217" i="7" s="1"/>
  <c r="V287" i="7"/>
  <c r="W287" i="7" s="1"/>
  <c r="V255" i="7"/>
  <c r="W255" i="7" s="1"/>
  <c r="V269" i="7"/>
  <c r="W269" i="7" s="1"/>
  <c r="Z264" i="7"/>
  <c r="AA264" i="7" s="1"/>
  <c r="V247" i="7"/>
  <c r="W247" i="7" s="1"/>
  <c r="V243" i="7"/>
  <c r="W243" i="7" s="1"/>
  <c r="V221" i="7"/>
  <c r="V241" i="7"/>
  <c r="W241" i="7" s="1"/>
  <c r="V224" i="7"/>
  <c r="W224" i="7" s="1"/>
  <c r="Z279" i="7"/>
  <c r="AA279" i="7" s="1"/>
  <c r="AD279" i="7"/>
  <c r="AE279" i="7" s="1"/>
  <c r="AD263" i="7"/>
  <c r="AE263" i="7" s="1"/>
  <c r="Z285" i="7"/>
  <c r="AA285" i="7" s="1"/>
  <c r="AD284" i="7"/>
  <c r="AE284" i="7" s="1"/>
  <c r="V272" i="7"/>
  <c r="W272" i="7" s="1"/>
  <c r="Z236" i="7"/>
  <c r="AA236" i="7" s="1"/>
  <c r="Z233" i="7"/>
  <c r="AA233" i="7" s="1"/>
  <c r="AD227" i="7"/>
  <c r="AE227" i="7" s="1"/>
  <c r="Z221" i="7"/>
  <c r="Z228" i="7"/>
  <c r="AA228" i="7" s="1"/>
  <c r="AD208" i="7"/>
  <c r="Z258" i="7"/>
  <c r="AA258" i="7" s="1"/>
  <c r="AD270" i="7"/>
  <c r="AE270" i="7" s="1"/>
  <c r="Z226" i="7"/>
  <c r="AA226" i="7" s="1"/>
  <c r="Z218" i="7"/>
  <c r="AA218" i="7" s="1"/>
  <c r="Z282" i="7"/>
  <c r="AA282" i="7" s="1"/>
  <c r="V294" i="7"/>
  <c r="W294" i="7" s="1"/>
  <c r="V238" i="7"/>
  <c r="W238" i="7" s="1"/>
  <c r="Z274" i="7"/>
  <c r="AA274" i="7" s="1"/>
  <c r="V248" i="7"/>
  <c r="W248" i="7" s="1"/>
  <c r="AD214" i="7"/>
  <c r="V254" i="7"/>
  <c r="W254" i="7" s="1"/>
  <c r="V265" i="7"/>
  <c r="W265" i="7" s="1"/>
  <c r="AD288" i="7"/>
  <c r="AE288" i="7" s="1"/>
  <c r="V276" i="7"/>
  <c r="W276" i="7" s="1"/>
  <c r="AD256" i="7"/>
  <c r="AE256" i="7" s="1"/>
  <c r="AD225" i="7"/>
  <c r="AE225" i="7" s="1"/>
  <c r="V263" i="7"/>
  <c r="W263" i="7" s="1"/>
  <c r="Z288" i="7"/>
  <c r="AA288" i="7" s="1"/>
  <c r="Z256" i="7"/>
  <c r="AA256" i="7" s="1"/>
  <c r="Z251" i="7"/>
  <c r="AA251" i="7" s="1"/>
  <c r="AD229" i="7"/>
  <c r="AE229" i="7" s="1"/>
  <c r="Z249" i="7"/>
  <c r="AA249" i="7" s="1"/>
  <c r="AD228" i="7"/>
  <c r="AE228" i="7" s="1"/>
  <c r="Z287" i="7"/>
  <c r="AA287" i="7" s="1"/>
  <c r="Z255" i="7"/>
  <c r="AA255" i="7" s="1"/>
  <c r="AD283" i="7"/>
  <c r="AE283" i="7" s="1"/>
  <c r="AD267" i="7"/>
  <c r="AE267" i="7" s="1"/>
  <c r="V289" i="7"/>
  <c r="W289" i="7" s="1"/>
  <c r="Z269" i="7"/>
  <c r="AA269" i="7" s="1"/>
  <c r="AD276" i="7"/>
  <c r="AE276" i="7" s="1"/>
  <c r="V264" i="7"/>
  <c r="W264" i="7" s="1"/>
  <c r="AD239" i="7"/>
  <c r="AE239" i="7" s="1"/>
  <c r="V211" i="7"/>
  <c r="W211" i="7" s="1"/>
  <c r="V251" i="7"/>
  <c r="W251" i="7" s="1"/>
  <c r="V225" i="7"/>
  <c r="W225" i="7" s="1"/>
  <c r="AD83" i="7"/>
  <c r="AE83" i="7" s="1"/>
  <c r="Z207" i="7"/>
  <c r="AA207" i="7" s="1"/>
  <c r="Z200" i="7"/>
  <c r="AA200" i="7" s="1"/>
  <c r="Z248" i="7"/>
  <c r="AA248" i="7" s="1"/>
  <c r="V250" i="7"/>
  <c r="W250" i="7" s="1"/>
  <c r="AD262" i="7"/>
  <c r="AE262" i="7" s="1"/>
  <c r="Z290" i="7"/>
  <c r="AA290" i="7" s="1"/>
  <c r="AD230" i="7"/>
  <c r="AE230" i="7" s="1"/>
  <c r="V266" i="7"/>
  <c r="W266" i="7" s="1"/>
  <c r="AD222" i="7"/>
  <c r="AE222" i="7" s="1"/>
  <c r="V258" i="7"/>
  <c r="W258" i="7" s="1"/>
  <c r="Z270" i="7"/>
  <c r="AA270" i="7" s="1"/>
  <c r="Z210" i="7"/>
  <c r="AA210" i="7" s="1"/>
  <c r="Z244" i="7"/>
  <c r="AA244" i="7" s="1"/>
  <c r="V226" i="7"/>
  <c r="W226" i="7" s="1"/>
  <c r="AD246" i="7"/>
  <c r="AE246" i="7" s="1"/>
  <c r="AD278" i="7"/>
  <c r="AE278" i="7" s="1"/>
  <c r="AD242" i="7"/>
  <c r="AE242" i="7" s="1"/>
  <c r="AD252" i="7"/>
  <c r="AE252" i="7" s="1"/>
  <c r="AD286" i="7"/>
  <c r="AE286" i="7" s="1"/>
  <c r="V282" i="7"/>
  <c r="W282" i="7" s="1"/>
  <c r="AD280" i="7"/>
  <c r="AE280" i="7" s="1"/>
  <c r="V268" i="7"/>
  <c r="W268" i="7" s="1"/>
  <c r="V235" i="7"/>
  <c r="W235" i="7" s="1"/>
  <c r="Z296" i="7"/>
  <c r="AA296" i="7" s="1"/>
  <c r="Z232" i="7"/>
  <c r="AA232" i="7" s="1"/>
  <c r="V271" i="7"/>
  <c r="W271" i="7" s="1"/>
  <c r="Z281" i="7"/>
  <c r="AA281" i="7" s="1"/>
  <c r="Z280" i="7"/>
  <c r="AA280" i="7" s="1"/>
  <c r="Z215" i="7"/>
  <c r="AA215" i="7" s="1"/>
  <c r="V296" i="7"/>
  <c r="W296" i="7" s="1"/>
  <c r="Z216" i="7"/>
  <c r="AA216" i="7" s="1"/>
  <c r="Z263" i="7"/>
  <c r="AA263" i="7" s="1"/>
  <c r="AD287" i="7"/>
  <c r="AE287" i="7" s="1"/>
  <c r="AD271" i="7"/>
  <c r="AE271" i="7" s="1"/>
  <c r="AD255" i="7"/>
  <c r="AE255" i="7" s="1"/>
  <c r="V273" i="7"/>
  <c r="W273" i="7" s="1"/>
  <c r="V288" i="7"/>
  <c r="W288" i="7" s="1"/>
  <c r="AD268" i="7"/>
  <c r="AE268" i="7" s="1"/>
  <c r="V256" i="7"/>
  <c r="W256" i="7" s="1"/>
  <c r="V219" i="7"/>
  <c r="W219" i="7" s="1"/>
  <c r="Z245" i="7"/>
  <c r="AA245" i="7" s="1"/>
  <c r="AD219" i="7"/>
  <c r="AE219" i="7" s="1"/>
  <c r="V236" i="7"/>
  <c r="W236" i="7" s="1"/>
  <c r="V216" i="7"/>
  <c r="W216" i="7" s="1"/>
  <c r="Z220" i="7"/>
  <c r="V233" i="7"/>
  <c r="W233" i="7" s="1"/>
  <c r="Z262" i="7"/>
  <c r="AA262" i="7" s="1"/>
  <c r="V290" i="7"/>
  <c r="W290" i="7" s="1"/>
  <c r="Z230" i="7"/>
  <c r="AA230" i="7" s="1"/>
  <c r="Z222" i="7"/>
  <c r="AA222" i="7" s="1"/>
  <c r="V210" i="7"/>
  <c r="W210" i="7" s="1"/>
  <c r="AD266" i="7"/>
  <c r="AE266" i="7" s="1"/>
  <c r="V292" i="7"/>
  <c r="W292" i="7" s="1"/>
  <c r="AD272" i="7"/>
  <c r="AE272" i="7" s="1"/>
  <c r="V260" i="7"/>
  <c r="W260" i="7" s="1"/>
  <c r="AD215" i="7"/>
  <c r="AE215" i="7" s="1"/>
  <c r="Z243" i="7"/>
  <c r="AA243" i="7" s="1"/>
  <c r="Z224" i="7"/>
  <c r="AA224" i="7" s="1"/>
  <c r="V279" i="7"/>
  <c r="W279" i="7" s="1"/>
  <c r="V285" i="7"/>
  <c r="W285" i="7" s="1"/>
  <c r="Z265" i="7"/>
  <c r="AA265" i="7" s="1"/>
  <c r="Z272" i="7"/>
  <c r="AA272" i="7" s="1"/>
  <c r="V223" i="7"/>
  <c r="W223" i="7" s="1"/>
  <c r="Z217" i="7"/>
  <c r="AA217" i="7" s="1"/>
  <c r="V232" i="7"/>
  <c r="W232" i="7" s="1"/>
  <c r="AD220" i="7"/>
  <c r="Z271" i="7"/>
  <c r="AA271" i="7" s="1"/>
  <c r="V257" i="7"/>
  <c r="W257" i="7" s="1"/>
  <c r="AD292" i="7"/>
  <c r="AE292" i="7" s="1"/>
  <c r="V280" i="7"/>
  <c r="W280" i="7" s="1"/>
  <c r="AD260" i="7"/>
  <c r="AE260" i="7" s="1"/>
  <c r="Z223" i="7"/>
  <c r="AA223" i="7" s="1"/>
  <c r="AD223" i="7"/>
  <c r="AE223" i="7" s="1"/>
  <c r="AD217" i="7"/>
  <c r="AE217" i="7" s="1"/>
  <c r="V249" i="7"/>
  <c r="W249" i="7" s="1"/>
  <c r="V220" i="7"/>
  <c r="X6" i="17"/>
  <c r="AI7" i="17"/>
  <c r="X7" i="17"/>
  <c r="Z202" i="7"/>
  <c r="AD200" i="7"/>
  <c r="AE200" i="7" s="1"/>
  <c r="V198" i="7"/>
  <c r="V204" i="7"/>
  <c r="W204" i="7" s="1"/>
  <c r="AN82" i="10"/>
  <c r="AS64" i="10"/>
  <c r="Z177" i="7"/>
  <c r="AA177" i="7" s="1"/>
  <c r="Z134" i="7"/>
  <c r="AA134" i="7" s="1"/>
  <c r="Z86" i="7"/>
  <c r="AA86" i="7" s="1"/>
  <c r="V344" i="7"/>
  <c r="W344" i="7" s="1"/>
  <c r="V206" i="7"/>
  <c r="W206" i="7" s="1"/>
  <c r="AD203" i="7"/>
  <c r="AE203" i="7" s="1"/>
  <c r="AD198" i="7"/>
  <c r="AE198" i="7" s="1"/>
  <c r="AD162" i="7"/>
  <c r="AE162" i="7" s="1"/>
  <c r="Z204" i="7"/>
  <c r="Z159" i="7"/>
  <c r="AA159" i="7" s="1"/>
  <c r="Z148" i="7"/>
  <c r="AA148" i="7" s="1"/>
  <c r="Z72" i="7"/>
  <c r="AA72" i="7" s="1"/>
  <c r="Z60" i="7"/>
  <c r="AA60" i="7" s="1"/>
  <c r="I82" i="17"/>
  <c r="J82" i="17"/>
  <c r="AD205" i="7"/>
  <c r="AE205" i="7" s="1"/>
  <c r="AD201" i="7"/>
  <c r="AE201" i="7" s="1"/>
  <c r="Z348" i="7"/>
  <c r="V199" i="7"/>
  <c r="W199" i="7" s="1"/>
  <c r="Z201" i="7"/>
  <c r="AA201" i="7" s="1"/>
  <c r="Z338" i="7"/>
  <c r="AA338" i="7" s="1"/>
  <c r="AD202" i="7"/>
  <c r="AD206" i="7"/>
  <c r="AE206" i="7" s="1"/>
  <c r="Z203" i="7"/>
  <c r="AA203" i="7" s="1"/>
  <c r="AD199" i="7"/>
  <c r="AE199" i="7" s="1"/>
  <c r="V202" i="7"/>
  <c r="Z199" i="7"/>
  <c r="AA199" i="7" s="1"/>
  <c r="AD204" i="7"/>
  <c r="AE204" i="7" s="1"/>
  <c r="V205" i="7"/>
  <c r="W205" i="7" s="1"/>
  <c r="Z157" i="7"/>
  <c r="AA157" i="7" s="1"/>
  <c r="V169" i="7"/>
  <c r="W169" i="7" s="1"/>
  <c r="Z71" i="7"/>
  <c r="AA71" i="7" s="1"/>
  <c r="Z40" i="7"/>
  <c r="AA40" i="7" s="1"/>
  <c r="AD134" i="7"/>
  <c r="AE134" i="7" s="1"/>
  <c r="V339" i="7"/>
  <c r="W339" i="7" s="1"/>
  <c r="AM24" i="10"/>
  <c r="AM21" i="10"/>
  <c r="Z333" i="7"/>
  <c r="AA333" i="7" s="1"/>
  <c r="V347" i="7"/>
  <c r="AD185" i="7"/>
  <c r="AE185" i="7" s="1"/>
  <c r="V20" i="7"/>
  <c r="W20" i="7" s="1"/>
  <c r="Z78" i="7"/>
  <c r="AA78" i="7" s="1"/>
  <c r="V189" i="7"/>
  <c r="W189" i="7" s="1"/>
  <c r="Z185" i="7"/>
  <c r="AA185" i="7" s="1"/>
  <c r="Z165" i="7"/>
  <c r="AA165" i="7" s="1"/>
  <c r="Z42" i="7"/>
  <c r="AA42" i="7" s="1"/>
  <c r="Z131" i="7"/>
  <c r="AA131" i="7" s="1"/>
  <c r="Z167" i="7"/>
  <c r="AA167" i="7" s="1"/>
  <c r="V93" i="7"/>
  <c r="W93" i="7" s="1"/>
  <c r="V40" i="7"/>
  <c r="W40" i="7" s="1"/>
  <c r="Z101" i="7"/>
  <c r="AA101" i="7" s="1"/>
  <c r="AT82" i="10"/>
  <c r="AI98" i="10"/>
  <c r="AI103" i="10" s="1"/>
  <c r="AT73" i="10"/>
  <c r="AT46" i="10"/>
  <c r="V333" i="7"/>
  <c r="W333" i="7" s="1"/>
  <c r="V346" i="7"/>
  <c r="W346" i="7" s="1"/>
  <c r="AD332" i="7"/>
  <c r="AE332" i="7" s="1"/>
  <c r="V157" i="7"/>
  <c r="W157" i="7" s="1"/>
  <c r="V123" i="7"/>
  <c r="W123" i="7" s="1"/>
  <c r="V331" i="7"/>
  <c r="W331" i="7" s="1"/>
  <c r="AD343" i="7"/>
  <c r="AE343" i="7" s="1"/>
  <c r="U297" i="7"/>
  <c r="V340" i="7"/>
  <c r="W340" i="7" s="1"/>
  <c r="V345" i="7"/>
  <c r="W345" i="7" s="1"/>
  <c r="V338" i="7"/>
  <c r="W338" i="7" s="1"/>
  <c r="AD153" i="7"/>
  <c r="AE153" i="7" s="1"/>
  <c r="AD16" i="7"/>
  <c r="AE16" i="7" s="1"/>
  <c r="AD140" i="7"/>
  <c r="AE140" i="7" s="1"/>
  <c r="AD132" i="7"/>
  <c r="AE132" i="7" s="1"/>
  <c r="AD333" i="7"/>
  <c r="AE333" i="7" s="1"/>
  <c r="AD348" i="7"/>
  <c r="AD165" i="7"/>
  <c r="AE165" i="7" s="1"/>
  <c r="AC297" i="7"/>
  <c r="AD340" i="7"/>
  <c r="AE340" i="7" s="1"/>
  <c r="Z132" i="7"/>
  <c r="AA132" i="7" s="1"/>
  <c r="Z181" i="7"/>
  <c r="AA181" i="7" s="1"/>
  <c r="Z153" i="7"/>
  <c r="AA153" i="7" s="1"/>
  <c r="Z44" i="7"/>
  <c r="AA44" i="7" s="1"/>
  <c r="Z334" i="7"/>
  <c r="AA334" i="7" s="1"/>
  <c r="Z346" i="7"/>
  <c r="AA346" i="7" s="1"/>
  <c r="Y297" i="7"/>
  <c r="Z339" i="7"/>
  <c r="AA339" i="7" s="1"/>
  <c r="Z175" i="7"/>
  <c r="AA175" i="7" s="1"/>
  <c r="Z180" i="7"/>
  <c r="AA180" i="7" s="1"/>
  <c r="Z189" i="7"/>
  <c r="AA189" i="7" s="1"/>
  <c r="Z150" i="7"/>
  <c r="AA150" i="7" s="1"/>
  <c r="Z94" i="7"/>
  <c r="AA94" i="7" s="1"/>
  <c r="Z20" i="7"/>
  <c r="AA20" i="7" s="1"/>
  <c r="Z173" i="7"/>
  <c r="AA173" i="7" s="1"/>
  <c r="Z107" i="7"/>
  <c r="AA107" i="7" s="1"/>
  <c r="AD197" i="7"/>
  <c r="AD339" i="7"/>
  <c r="AE339" i="7" s="1"/>
  <c r="Z347" i="7"/>
  <c r="AD334" i="7"/>
  <c r="AE334" i="7" s="1"/>
  <c r="AD337" i="7"/>
  <c r="AE337" i="7" s="1"/>
  <c r="AC335" i="7"/>
  <c r="Y341" i="7"/>
  <c r="Z197" i="7"/>
  <c r="V336" i="7"/>
  <c r="T335" i="7"/>
  <c r="AD342" i="7"/>
  <c r="AB341" i="7"/>
  <c r="AN64" i="10"/>
  <c r="AN37" i="10"/>
  <c r="V160" i="7"/>
  <c r="W160" i="7" s="1"/>
  <c r="V82" i="7"/>
  <c r="W82" i="7" s="1"/>
  <c r="Z160" i="7"/>
  <c r="AA160" i="7" s="1"/>
  <c r="AD345" i="7"/>
  <c r="AE345" i="7" s="1"/>
  <c r="Z343" i="7"/>
  <c r="AA343" i="7" s="1"/>
  <c r="Y335" i="7"/>
  <c r="AC341" i="7"/>
  <c r="Z332" i="7"/>
  <c r="AA332" i="7" s="1"/>
  <c r="Z331" i="7"/>
  <c r="Z344" i="7"/>
  <c r="AA344" i="7" s="1"/>
  <c r="Z340" i="7"/>
  <c r="AA340" i="7" s="1"/>
  <c r="T297" i="7"/>
  <c r="V298" i="7"/>
  <c r="V342" i="7"/>
  <c r="T341" i="7"/>
  <c r="Z298" i="7"/>
  <c r="X297" i="7"/>
  <c r="AD336" i="7"/>
  <c r="AB335" i="7"/>
  <c r="AE347" i="7"/>
  <c r="Q41" i="19" s="1"/>
  <c r="Z337" i="7"/>
  <c r="AA337" i="7" s="1"/>
  <c r="U341" i="7"/>
  <c r="AD331" i="7"/>
  <c r="AE331" i="7" s="1"/>
  <c r="V334" i="7"/>
  <c r="W334" i="7" s="1"/>
  <c r="AD338" i="7"/>
  <c r="AE338" i="7" s="1"/>
  <c r="V337" i="7"/>
  <c r="W337" i="7" s="1"/>
  <c r="Z345" i="7"/>
  <c r="AA345" i="7" s="1"/>
  <c r="V197" i="7"/>
  <c r="X335" i="7"/>
  <c r="Z336" i="7"/>
  <c r="AD298" i="7"/>
  <c r="AB297" i="7"/>
  <c r="X341" i="7"/>
  <c r="Z342" i="7"/>
  <c r="AN55" i="10"/>
  <c r="AN91" i="10"/>
  <c r="U335" i="7"/>
  <c r="AD344" i="7"/>
  <c r="AE344" i="7" s="1"/>
  <c r="V332" i="7"/>
  <c r="W332" i="7" s="1"/>
  <c r="V343" i="7"/>
  <c r="W343" i="7" s="1"/>
  <c r="V348" i="7"/>
  <c r="Z188" i="7"/>
  <c r="F350" i="7"/>
  <c r="V139" i="7"/>
  <c r="W139" i="7" s="1"/>
  <c r="AD133" i="7"/>
  <c r="AE133" i="7" s="1"/>
  <c r="V147" i="7"/>
  <c r="W147" i="7" s="1"/>
  <c r="V145" i="7"/>
  <c r="W145" i="7" s="1"/>
  <c r="V129" i="7"/>
  <c r="W129" i="7" s="1"/>
  <c r="AD131" i="7"/>
  <c r="AE131" i="7" s="1"/>
  <c r="Z93" i="7"/>
  <c r="AA93" i="7" s="1"/>
  <c r="V151" i="7"/>
  <c r="W151" i="7" s="1"/>
  <c r="AD149" i="7"/>
  <c r="AE149" i="7" s="1"/>
  <c r="AD147" i="7"/>
  <c r="AE147" i="7" s="1"/>
  <c r="A1" i="6"/>
  <c r="A1" i="15" s="1"/>
  <c r="G5" i="15" s="1"/>
  <c r="H26" i="6"/>
  <c r="N15" i="6"/>
  <c r="AD38" i="7"/>
  <c r="AE38" i="7" s="1"/>
  <c r="AD163" i="7"/>
  <c r="AE163" i="7" s="1"/>
  <c r="V175" i="7"/>
  <c r="W175" i="7" s="1"/>
  <c r="AD85" i="7"/>
  <c r="AE85" i="7" s="1"/>
  <c r="V143" i="7"/>
  <c r="W143" i="7" s="1"/>
  <c r="V81" i="7"/>
  <c r="W81" i="7" s="1"/>
  <c r="Z85" i="7"/>
  <c r="AA85" i="7" s="1"/>
  <c r="Z83" i="7"/>
  <c r="AA83" i="7" s="1"/>
  <c r="V176" i="7"/>
  <c r="W176" i="7" s="1"/>
  <c r="AD36" i="7"/>
  <c r="AE36" i="7" s="1"/>
  <c r="Z176" i="7"/>
  <c r="AA176" i="7" s="1"/>
  <c r="V86" i="7"/>
  <c r="W86" i="7" s="1"/>
  <c r="AD135" i="7"/>
  <c r="AE135" i="7" s="1"/>
  <c r="AD98" i="7"/>
  <c r="AE98" i="7" s="1"/>
  <c r="Z58" i="7"/>
  <c r="AA58" i="7" s="1"/>
  <c r="Z113" i="7"/>
  <c r="AA113" i="7" s="1"/>
  <c r="Z147" i="7"/>
  <c r="AA147" i="7" s="1"/>
  <c r="Z171" i="7"/>
  <c r="AA171" i="7" s="1"/>
  <c r="AD50" i="7"/>
  <c r="AE50" i="7" s="1"/>
  <c r="Z105" i="7"/>
  <c r="AA105" i="7" s="1"/>
  <c r="V30" i="7"/>
  <c r="W30" i="7" s="1"/>
  <c r="AD42" i="7"/>
  <c r="AE42" i="7" s="1"/>
  <c r="AD167" i="7"/>
  <c r="AE167" i="7" s="1"/>
  <c r="V179" i="7"/>
  <c r="W179" i="7" s="1"/>
  <c r="V101" i="7"/>
  <c r="W101" i="7" s="1"/>
  <c r="AD105" i="7"/>
  <c r="AE105" i="7" s="1"/>
  <c r="AD139" i="7"/>
  <c r="AE139" i="7" s="1"/>
  <c r="AD82" i="7"/>
  <c r="AE82" i="7" s="1"/>
  <c r="V21" i="7"/>
  <c r="W21" i="7" s="1"/>
  <c r="V78" i="7"/>
  <c r="W78" i="7" s="1"/>
  <c r="V42" i="7"/>
  <c r="W42" i="7" s="1"/>
  <c r="AD155" i="7"/>
  <c r="AE155" i="7" s="1"/>
  <c r="V167" i="7"/>
  <c r="W167" i="7" s="1"/>
  <c r="Z26" i="7"/>
  <c r="AA26" i="7" s="1"/>
  <c r="Z70" i="7"/>
  <c r="AA70" i="7" s="1"/>
  <c r="Z38" i="7"/>
  <c r="AA38" i="7" s="1"/>
  <c r="Z163" i="7"/>
  <c r="AA163" i="7" s="1"/>
  <c r="V58" i="7"/>
  <c r="W58" i="7" s="1"/>
  <c r="AD125" i="7"/>
  <c r="AE125" i="7" s="1"/>
  <c r="Z74" i="7"/>
  <c r="AA74" i="7" s="1"/>
  <c r="AD62" i="7"/>
  <c r="AE62" i="7" s="1"/>
  <c r="V113" i="7"/>
  <c r="W113" i="7" s="1"/>
  <c r="AD187" i="7"/>
  <c r="AE187" i="7" s="1"/>
  <c r="AD159" i="7"/>
  <c r="AE159" i="7" s="1"/>
  <c r="V171" i="7"/>
  <c r="W171" i="7" s="1"/>
  <c r="Z66" i="7"/>
  <c r="AA66" i="7" s="1"/>
  <c r="V191" i="7"/>
  <c r="W191" i="7" s="1"/>
  <c r="Z89" i="7"/>
  <c r="AA89" i="7" s="1"/>
  <c r="Z22" i="7"/>
  <c r="AA22" i="7" s="1"/>
  <c r="Z137" i="7"/>
  <c r="AA137" i="7" s="1"/>
  <c r="Z121" i="7"/>
  <c r="AA121" i="7" s="1"/>
  <c r="Z151" i="7"/>
  <c r="AA151" i="7" s="1"/>
  <c r="V119" i="7"/>
  <c r="W119" i="7" s="1"/>
  <c r="Z21" i="7"/>
  <c r="AA21" i="7" s="1"/>
  <c r="Z36" i="7"/>
  <c r="AA36" i="7" s="1"/>
  <c r="Z119" i="7"/>
  <c r="AA119" i="7" s="1"/>
  <c r="V136" i="7"/>
  <c r="W136" i="7" s="1"/>
  <c r="AD14" i="7"/>
  <c r="AE14" i="7" s="1"/>
  <c r="Z149" i="7"/>
  <c r="AA149" i="7" s="1"/>
  <c r="Z183" i="7"/>
  <c r="AA183" i="7" s="1"/>
  <c r="Z34" i="7"/>
  <c r="AA34" i="7" s="1"/>
  <c r="V97" i="7"/>
  <c r="W97" i="7" s="1"/>
  <c r="V133" i="7"/>
  <c r="W133" i="7" s="1"/>
  <c r="V159" i="7"/>
  <c r="W159" i="7" s="1"/>
  <c r="AD179" i="7"/>
  <c r="AE179" i="7" s="1"/>
  <c r="Z145" i="7"/>
  <c r="AA145" i="7" s="1"/>
  <c r="Z117" i="7"/>
  <c r="AA117" i="7" s="1"/>
  <c r="V34" i="7"/>
  <c r="W34" i="7" s="1"/>
  <c r="AD191" i="7"/>
  <c r="AE191" i="7" s="1"/>
  <c r="AD89" i="7"/>
  <c r="AE89" i="7" s="1"/>
  <c r="Z54" i="7"/>
  <c r="AA54" i="7" s="1"/>
  <c r="AD137" i="7"/>
  <c r="AE137" i="7" s="1"/>
  <c r="Z129" i="7"/>
  <c r="AA129" i="7" s="1"/>
  <c r="V131" i="7"/>
  <c r="W131" i="7" s="1"/>
  <c r="Z155" i="7"/>
  <c r="AA155" i="7" s="1"/>
  <c r="V26" i="7"/>
  <c r="W26" i="7" s="1"/>
  <c r="AD109" i="7"/>
  <c r="AE109" i="7" s="1"/>
  <c r="AD141" i="7"/>
  <c r="AE141" i="7" s="1"/>
  <c r="AD46" i="7"/>
  <c r="AE46" i="7" s="1"/>
  <c r="V70" i="7"/>
  <c r="W70" i="7" s="1"/>
  <c r="V38" i="7"/>
  <c r="V149" i="7"/>
  <c r="W149" i="7" s="1"/>
  <c r="V163" i="7"/>
  <c r="W163" i="7" s="1"/>
  <c r="AD183" i="7"/>
  <c r="AE183" i="7" s="1"/>
  <c r="AD101" i="7"/>
  <c r="AE101" i="7" s="1"/>
  <c r="Z50" i="7"/>
  <c r="AA50" i="7" s="1"/>
  <c r="AD145" i="7"/>
  <c r="AE145" i="7" s="1"/>
  <c r="AD34" i="7"/>
  <c r="AE34" i="7" s="1"/>
  <c r="V105" i="7"/>
  <c r="W105" i="7" s="1"/>
  <c r="V18" i="7"/>
  <c r="W18" i="7" s="1"/>
  <c r="AD129" i="7"/>
  <c r="AE129" i="7" s="1"/>
  <c r="AD32" i="7"/>
  <c r="AE32" i="7" s="1"/>
  <c r="V184" i="7"/>
  <c r="W184" i="7" s="1"/>
  <c r="V182" i="7"/>
  <c r="W182" i="7" s="1"/>
  <c r="V166" i="7"/>
  <c r="W166" i="7" s="1"/>
  <c r="V132" i="7"/>
  <c r="W132" i="7" s="1"/>
  <c r="AD115" i="7"/>
  <c r="AE115" i="7" s="1"/>
  <c r="Z126" i="7"/>
  <c r="AA126" i="7" s="1"/>
  <c r="Z87" i="7"/>
  <c r="AA87" i="7" s="1"/>
  <c r="V104" i="7"/>
  <c r="W104" i="7" s="1"/>
  <c r="Z76" i="7"/>
  <c r="AA76" i="7" s="1"/>
  <c r="AD56" i="7"/>
  <c r="AE56" i="7" s="1"/>
  <c r="Z116" i="7"/>
  <c r="AA116" i="7" s="1"/>
  <c r="Z88" i="7"/>
  <c r="AA88" i="7" s="1"/>
  <c r="Z59" i="7"/>
  <c r="AA59" i="7" s="1"/>
  <c r="Z19" i="7"/>
  <c r="AA19" i="7" s="1"/>
  <c r="V90" i="7"/>
  <c r="W90" i="7" s="1"/>
  <c r="Z39" i="7"/>
  <c r="AA39" i="7" s="1"/>
  <c r="AD73" i="7"/>
  <c r="AE73" i="7" s="1"/>
  <c r="Z184" i="7"/>
  <c r="AA184" i="7" s="1"/>
  <c r="AD192" i="7"/>
  <c r="AE192" i="7" s="1"/>
  <c r="Z182" i="7"/>
  <c r="AA182" i="7" s="1"/>
  <c r="Z166" i="7"/>
  <c r="AA166" i="7" s="1"/>
  <c r="AD190" i="7"/>
  <c r="AE190" i="7" s="1"/>
  <c r="V152" i="7"/>
  <c r="W152" i="7" s="1"/>
  <c r="AD130" i="7"/>
  <c r="AE130" i="7" s="1"/>
  <c r="V111" i="7"/>
  <c r="W111" i="7" s="1"/>
  <c r="V126" i="7"/>
  <c r="W126" i="7" s="1"/>
  <c r="Z91" i="7"/>
  <c r="AA91" i="7" s="1"/>
  <c r="Z102" i="7"/>
  <c r="AA102" i="7" s="1"/>
  <c r="Z64" i="7"/>
  <c r="AA64" i="7" s="1"/>
  <c r="AD44" i="7"/>
  <c r="AE44" i="7" s="1"/>
  <c r="AD24" i="7"/>
  <c r="AE24" i="7" s="1"/>
  <c r="V116" i="7"/>
  <c r="W116" i="7" s="1"/>
  <c r="AD100" i="7"/>
  <c r="AE100" i="7" s="1"/>
  <c r="V88" i="7"/>
  <c r="W88" i="7" s="1"/>
  <c r="AD65" i="7"/>
  <c r="AE65" i="7" s="1"/>
  <c r="V59" i="7"/>
  <c r="W59" i="7" s="1"/>
  <c r="AD49" i="7"/>
  <c r="AE49" i="7" s="1"/>
  <c r="V19" i="7"/>
  <c r="W19" i="7" s="1"/>
  <c r="AD78" i="7"/>
  <c r="AE78" i="7" s="1"/>
  <c r="AD29" i="7"/>
  <c r="AE29" i="7" s="1"/>
  <c r="V23" i="7"/>
  <c r="W23" i="7" s="1"/>
  <c r="AD33" i="7"/>
  <c r="AE33" i="7" s="1"/>
  <c r="V16" i="7"/>
  <c r="W16" i="7" s="1"/>
  <c r="V172" i="7"/>
  <c r="W172" i="7" s="1"/>
  <c r="AD184" i="7"/>
  <c r="AE184" i="7" s="1"/>
  <c r="AD168" i="7"/>
  <c r="AE168" i="7" s="1"/>
  <c r="Z144" i="7"/>
  <c r="AA144" i="7" s="1"/>
  <c r="AD177" i="7"/>
  <c r="AE177" i="7" s="1"/>
  <c r="V115" i="7"/>
  <c r="W115" i="7" s="1"/>
  <c r="Z169" i="7"/>
  <c r="AA169" i="7" s="1"/>
  <c r="V71" i="7"/>
  <c r="W71" i="7" s="1"/>
  <c r="V43" i="7"/>
  <c r="W43" i="7" s="1"/>
  <c r="V91" i="7"/>
  <c r="W91" i="7" s="1"/>
  <c r="V102" i="7"/>
  <c r="W102" i="7" s="1"/>
  <c r="Z68" i="7"/>
  <c r="AA68" i="7" s="1"/>
  <c r="AD48" i="7"/>
  <c r="AE48" i="7" s="1"/>
  <c r="AD28" i="7"/>
  <c r="AE28" i="7" s="1"/>
  <c r="Z100" i="7"/>
  <c r="AA100" i="7" s="1"/>
  <c r="Z65" i="7"/>
  <c r="AA65" i="7" s="1"/>
  <c r="Z49" i="7"/>
  <c r="AA49" i="7" s="1"/>
  <c r="Z29" i="7"/>
  <c r="AA29" i="7" s="1"/>
  <c r="Z33" i="7"/>
  <c r="AA33" i="7" s="1"/>
  <c r="D6" i="17"/>
  <c r="C7" i="17"/>
  <c r="V85" i="7"/>
  <c r="W85" i="7" s="1"/>
  <c r="Z139" i="7"/>
  <c r="AA139" i="7" s="1"/>
  <c r="AD93" i="7"/>
  <c r="AE93" i="7" s="1"/>
  <c r="AD106" i="7"/>
  <c r="AE106" i="7" s="1"/>
  <c r="AD52" i="7"/>
  <c r="AE52" i="7" s="1"/>
  <c r="V192" i="7"/>
  <c r="W192" i="7" s="1"/>
  <c r="V186" i="7"/>
  <c r="V170" i="7"/>
  <c r="W170" i="7" s="1"/>
  <c r="V154" i="7"/>
  <c r="W154" i="7" s="1"/>
  <c r="AD120" i="7"/>
  <c r="AE120" i="7" s="1"/>
  <c r="AD128" i="7"/>
  <c r="AE128" i="7" s="1"/>
  <c r="Z24" i="7"/>
  <c r="AA24" i="7" s="1"/>
  <c r="Z112" i="7"/>
  <c r="AA112" i="7" s="1"/>
  <c r="Z80" i="7"/>
  <c r="AA80" i="7" s="1"/>
  <c r="Z55" i="7"/>
  <c r="AA55" i="7" s="1"/>
  <c r="Z69" i="7"/>
  <c r="AA69" i="7" s="1"/>
  <c r="Z35" i="7"/>
  <c r="AA35" i="7" s="1"/>
  <c r="Z193" i="7"/>
  <c r="AA193" i="7" s="1"/>
  <c r="Z192" i="7"/>
  <c r="AA192" i="7" s="1"/>
  <c r="Z186" i="7"/>
  <c r="Z170" i="7"/>
  <c r="AA170" i="7" s="1"/>
  <c r="Z154" i="7"/>
  <c r="AA154" i="7" s="1"/>
  <c r="AD119" i="7"/>
  <c r="AE119" i="7" s="1"/>
  <c r="Z120" i="7"/>
  <c r="AA120" i="7" s="1"/>
  <c r="AD95" i="7"/>
  <c r="AE95" i="7" s="1"/>
  <c r="V68" i="7"/>
  <c r="W68" i="7" s="1"/>
  <c r="Z48" i="7"/>
  <c r="AA48" i="7" s="1"/>
  <c r="Z28" i="7"/>
  <c r="AA28" i="7" s="1"/>
  <c r="AD118" i="7"/>
  <c r="AE118" i="7" s="1"/>
  <c r="V112" i="7"/>
  <c r="W112" i="7" s="1"/>
  <c r="AD92" i="7"/>
  <c r="AE92" i="7" s="1"/>
  <c r="V80" i="7"/>
  <c r="W80" i="7" s="1"/>
  <c r="AD61" i="7"/>
  <c r="AE61" i="7" s="1"/>
  <c r="V55" i="7"/>
  <c r="W55" i="7" s="1"/>
  <c r="AD45" i="7"/>
  <c r="AE45" i="7" s="1"/>
  <c r="AD25" i="7"/>
  <c r="AE25" i="7" s="1"/>
  <c r="V39" i="7"/>
  <c r="W39" i="7" s="1"/>
  <c r="Z73" i="7"/>
  <c r="AA73" i="7" s="1"/>
  <c r="V180" i="7"/>
  <c r="W180" i="7" s="1"/>
  <c r="AD188" i="7"/>
  <c r="AD172" i="7"/>
  <c r="AE172" i="7" s="1"/>
  <c r="AD156" i="7"/>
  <c r="AE156" i="7" s="1"/>
  <c r="V173" i="7"/>
  <c r="W173" i="7" s="1"/>
  <c r="V165" i="7"/>
  <c r="W165" i="7" s="1"/>
  <c r="V142" i="7"/>
  <c r="W142" i="7" s="1"/>
  <c r="AD123" i="7"/>
  <c r="AE123" i="7" s="1"/>
  <c r="Z95" i="7"/>
  <c r="AA95" i="7" s="1"/>
  <c r="Z41" i="7"/>
  <c r="AA41" i="7" s="1"/>
  <c r="AD104" i="7"/>
  <c r="AE104" i="7" s="1"/>
  <c r="V72" i="7"/>
  <c r="W72" i="7" s="1"/>
  <c r="Z52" i="7"/>
  <c r="AA52" i="7" s="1"/>
  <c r="Z32" i="7"/>
  <c r="AA32" i="7" s="1"/>
  <c r="Z118" i="7"/>
  <c r="AA118" i="7" s="1"/>
  <c r="Z92" i="7"/>
  <c r="AA92" i="7" s="1"/>
  <c r="Z61" i="7"/>
  <c r="AA61" i="7" s="1"/>
  <c r="Z45" i="7"/>
  <c r="AA45" i="7" s="1"/>
  <c r="Z25" i="7"/>
  <c r="AA25" i="7" s="1"/>
  <c r="V73" i="7"/>
  <c r="W73" i="7" s="1"/>
  <c r="AD82" i="17"/>
  <c r="AF82" i="17" s="1"/>
  <c r="T82" i="17"/>
  <c r="V82" i="17" s="1"/>
  <c r="Y82" i="17"/>
  <c r="AA82" i="17" s="1"/>
  <c r="Z141" i="7"/>
  <c r="AA141" i="7" s="1"/>
  <c r="AD151" i="7"/>
  <c r="AE151" i="7" s="1"/>
  <c r="AD74" i="7"/>
  <c r="AE74" i="7" s="1"/>
  <c r="Z81" i="7"/>
  <c r="AA81" i="7" s="1"/>
  <c r="AD18" i="7"/>
  <c r="AE18" i="7" s="1"/>
  <c r="Z109" i="7"/>
  <c r="AA109" i="7" s="1"/>
  <c r="Z143" i="7"/>
  <c r="AA143" i="7" s="1"/>
  <c r="V141" i="7"/>
  <c r="W141" i="7" s="1"/>
  <c r="AD81" i="7"/>
  <c r="AE81" i="7" s="1"/>
  <c r="Z46" i="7"/>
  <c r="AA46" i="7" s="1"/>
  <c r="AD138" i="7"/>
  <c r="AE138" i="7" s="1"/>
  <c r="V146" i="7"/>
  <c r="W146" i="7" s="1"/>
  <c r="AD31" i="7"/>
  <c r="AE31" i="7" s="1"/>
  <c r="Z99" i="7"/>
  <c r="AA99" i="7" s="1"/>
  <c r="Z56" i="7"/>
  <c r="AD90" i="7"/>
  <c r="AE90" i="7" s="1"/>
  <c r="V190" i="7"/>
  <c r="W190" i="7" s="1"/>
  <c r="V174" i="7"/>
  <c r="W174" i="7" s="1"/>
  <c r="V158" i="7"/>
  <c r="W158" i="7" s="1"/>
  <c r="V150" i="7"/>
  <c r="W150" i="7" s="1"/>
  <c r="V99" i="7"/>
  <c r="W99" i="7" s="1"/>
  <c r="AD102" i="7"/>
  <c r="AE102" i="7" s="1"/>
  <c r="V28" i="7"/>
  <c r="W28" i="7" s="1"/>
  <c r="Z108" i="7"/>
  <c r="AA108" i="7" s="1"/>
  <c r="Z67" i="7"/>
  <c r="AA67" i="7" s="1"/>
  <c r="Z51" i="7"/>
  <c r="AA51" i="7" s="1"/>
  <c r="Z27" i="7"/>
  <c r="AA27" i="7" s="1"/>
  <c r="V75" i="7"/>
  <c r="W75" i="7" s="1"/>
  <c r="Z190" i="7"/>
  <c r="AA190" i="7" s="1"/>
  <c r="Z174" i="7"/>
  <c r="AA174" i="7" s="1"/>
  <c r="Z158" i="7"/>
  <c r="AA158" i="7" s="1"/>
  <c r="Z140" i="7"/>
  <c r="AA140" i="7" s="1"/>
  <c r="Z142" i="7"/>
  <c r="AA142" i="7" s="1"/>
  <c r="AD103" i="7"/>
  <c r="AE103" i="7" s="1"/>
  <c r="AD124" i="7"/>
  <c r="AE124" i="7" s="1"/>
  <c r="AD76" i="7"/>
  <c r="AE76" i="7" s="1"/>
  <c r="V52" i="7"/>
  <c r="W52" i="7" s="1"/>
  <c r="V32" i="7"/>
  <c r="AD114" i="7"/>
  <c r="AE114" i="7" s="1"/>
  <c r="V108" i="7"/>
  <c r="W108" i="7" s="1"/>
  <c r="AD84" i="7"/>
  <c r="AE84" i="7" s="1"/>
  <c r="V67" i="7"/>
  <c r="W67" i="7" s="1"/>
  <c r="AD57" i="7"/>
  <c r="AE57" i="7" s="1"/>
  <c r="V51" i="7"/>
  <c r="W51" i="7" s="1"/>
  <c r="AD94" i="7"/>
  <c r="AE94" i="7" s="1"/>
  <c r="V69" i="7"/>
  <c r="W69" i="7" s="1"/>
  <c r="AD17" i="7"/>
  <c r="AE17" i="7" s="1"/>
  <c r="V35" i="7"/>
  <c r="W35" i="7" s="1"/>
  <c r="V188" i="7"/>
  <c r="V156" i="7"/>
  <c r="W156" i="7" s="1"/>
  <c r="AD176" i="7"/>
  <c r="AE176" i="7" s="1"/>
  <c r="AD160" i="7"/>
  <c r="AE160" i="7" s="1"/>
  <c r="AD189" i="7"/>
  <c r="AE189" i="7" s="1"/>
  <c r="AD181" i="7"/>
  <c r="AE181" i="7" s="1"/>
  <c r="Z146" i="7"/>
  <c r="AA146" i="7" s="1"/>
  <c r="Z127" i="7"/>
  <c r="AA127" i="7" s="1"/>
  <c r="AD107" i="7"/>
  <c r="AE107" i="7" s="1"/>
  <c r="V31" i="7"/>
  <c r="W31" i="7" s="1"/>
  <c r="V120" i="7"/>
  <c r="W120" i="7" s="1"/>
  <c r="AD99" i="7"/>
  <c r="AE99" i="7" s="1"/>
  <c r="Z79" i="7"/>
  <c r="AA79" i="7" s="1"/>
  <c r="V56" i="7"/>
  <c r="V36" i="7"/>
  <c r="W36" i="7" s="1"/>
  <c r="Z114" i="7"/>
  <c r="AA114" i="7" s="1"/>
  <c r="Z84" i="7"/>
  <c r="AA84" i="7" s="1"/>
  <c r="Z57" i="7"/>
  <c r="AA57" i="7" s="1"/>
  <c r="V94" i="7"/>
  <c r="W94" i="7" s="1"/>
  <c r="Z17" i="7"/>
  <c r="AA17" i="7" s="1"/>
  <c r="AD75" i="7"/>
  <c r="AE75" i="7" s="1"/>
  <c r="AD143" i="7"/>
  <c r="AE143" i="7" s="1"/>
  <c r="AD171" i="7"/>
  <c r="AE171" i="7" s="1"/>
  <c r="V183" i="7"/>
  <c r="W183" i="7" s="1"/>
  <c r="Z97" i="7"/>
  <c r="AA97" i="7" s="1"/>
  <c r="Z30" i="7"/>
  <c r="AA30" i="7" s="1"/>
  <c r="Z133" i="7"/>
  <c r="AA133" i="7" s="1"/>
  <c r="Z179" i="7"/>
  <c r="AA179" i="7" s="1"/>
  <c r="AD66" i="7"/>
  <c r="AE66" i="7" s="1"/>
  <c r="V117" i="7"/>
  <c r="W117" i="7" s="1"/>
  <c r="Z191" i="7"/>
  <c r="AA191" i="7" s="1"/>
  <c r="V89" i="7"/>
  <c r="W89" i="7" s="1"/>
  <c r="AD22" i="7"/>
  <c r="AE22" i="7" s="1"/>
  <c r="V54" i="7"/>
  <c r="W54" i="7" s="1"/>
  <c r="V137" i="7"/>
  <c r="W137" i="7" s="1"/>
  <c r="AD121" i="7"/>
  <c r="AE121" i="7" s="1"/>
  <c r="V155" i="7"/>
  <c r="W155" i="7" s="1"/>
  <c r="AD175" i="7"/>
  <c r="AE175" i="7" s="1"/>
  <c r="Z125" i="7"/>
  <c r="AA125" i="7" s="1"/>
  <c r="V74" i="7"/>
  <c r="W74" i="7" s="1"/>
  <c r="AD97" i="7"/>
  <c r="AE97" i="7" s="1"/>
  <c r="Z62" i="7"/>
  <c r="AA62" i="7" s="1"/>
  <c r="V135" i="7"/>
  <c r="W135" i="7" s="1"/>
  <c r="Z187" i="7"/>
  <c r="AA187" i="7" s="1"/>
  <c r="AD136" i="7"/>
  <c r="AE136" i="7" s="1"/>
  <c r="V130" i="7"/>
  <c r="W130" i="7" s="1"/>
  <c r="AD111" i="7"/>
  <c r="AE111" i="7" s="1"/>
  <c r="V178" i="7"/>
  <c r="W178" i="7" s="1"/>
  <c r="V162" i="7"/>
  <c r="W162" i="7" s="1"/>
  <c r="V148" i="7"/>
  <c r="W148" i="7" s="1"/>
  <c r="V134" i="7"/>
  <c r="W134" i="7" s="1"/>
  <c r="V122" i="7"/>
  <c r="W122" i="7" s="1"/>
  <c r="V83" i="7"/>
  <c r="W83" i="7" s="1"/>
  <c r="Z96" i="7"/>
  <c r="AA96" i="7" s="1"/>
  <c r="Z63" i="7"/>
  <c r="AA63" i="7" s="1"/>
  <c r="Z47" i="7"/>
  <c r="AA47" i="7" s="1"/>
  <c r="V98" i="7"/>
  <c r="W98" i="7" s="1"/>
  <c r="Z23" i="7"/>
  <c r="AA23" i="7" s="1"/>
  <c r="Z16" i="7"/>
  <c r="AA16" i="7" s="1"/>
  <c r="Z178" i="7"/>
  <c r="AA178" i="7" s="1"/>
  <c r="Z162" i="7"/>
  <c r="AA162" i="7" s="1"/>
  <c r="AD186" i="7"/>
  <c r="AD170" i="7"/>
  <c r="AE170" i="7" s="1"/>
  <c r="AD154" i="7"/>
  <c r="AE154" i="7" s="1"/>
  <c r="AD144" i="7"/>
  <c r="AE144" i="7" s="1"/>
  <c r="AD146" i="7"/>
  <c r="AE146" i="7" s="1"/>
  <c r="V127" i="7"/>
  <c r="W127" i="7" s="1"/>
  <c r="AD71" i="7"/>
  <c r="AE71" i="7" s="1"/>
  <c r="V87" i="7"/>
  <c r="W87" i="7" s="1"/>
  <c r="Z128" i="7"/>
  <c r="AA128" i="7" s="1"/>
  <c r="AD60" i="7"/>
  <c r="AE60" i="7" s="1"/>
  <c r="AD40" i="7"/>
  <c r="AE40" i="7" s="1"/>
  <c r="AD110" i="7"/>
  <c r="AE110" i="7" s="1"/>
  <c r="V96" i="7"/>
  <c r="W96" i="7" s="1"/>
  <c r="V63" i="7"/>
  <c r="W63" i="7" s="1"/>
  <c r="AD53" i="7"/>
  <c r="AE53" i="7" s="1"/>
  <c r="V47" i="7"/>
  <c r="W47" i="7" s="1"/>
  <c r="AD86" i="7"/>
  <c r="AE86" i="7" s="1"/>
  <c r="V27" i="7"/>
  <c r="W27" i="7" s="1"/>
  <c r="AD37" i="7"/>
  <c r="AE37" i="7" s="1"/>
  <c r="V193" i="7"/>
  <c r="W193" i="7" s="1"/>
  <c r="V164" i="7"/>
  <c r="W164" i="7" s="1"/>
  <c r="AD180" i="7"/>
  <c r="AE180" i="7" s="1"/>
  <c r="AD164" i="7"/>
  <c r="AE164" i="7" s="1"/>
  <c r="AD157" i="7"/>
  <c r="AE157" i="7" s="1"/>
  <c r="V140" i="7"/>
  <c r="W140" i="7" s="1"/>
  <c r="V161" i="7"/>
  <c r="W161" i="7" s="1"/>
  <c r="AD150" i="7"/>
  <c r="AE150" i="7" s="1"/>
  <c r="Z130" i="7"/>
  <c r="AA130" i="7" s="1"/>
  <c r="Z111" i="7"/>
  <c r="AA111" i="7" s="1"/>
  <c r="AD122" i="7"/>
  <c r="AE122" i="7" s="1"/>
  <c r="AD43" i="7"/>
  <c r="AE43" i="7" s="1"/>
  <c r="Z124" i="7"/>
  <c r="AA124" i="7" s="1"/>
  <c r="V128" i="7"/>
  <c r="W128" i="7" s="1"/>
  <c r="AD64" i="7"/>
  <c r="AE64" i="7" s="1"/>
  <c r="Z110" i="7"/>
  <c r="AA110" i="7" s="1"/>
  <c r="Z53" i="7"/>
  <c r="AA53" i="7" s="1"/>
  <c r="Z37" i="7"/>
  <c r="AA37" i="7" s="1"/>
  <c r="AB194" i="7"/>
  <c r="AC194" i="7"/>
  <c r="E82" i="17"/>
  <c r="B82" i="17"/>
  <c r="C82" i="17" s="1"/>
  <c r="D82" i="17" s="1"/>
  <c r="A83" i="17"/>
  <c r="H83" i="17" s="1"/>
  <c r="T194" i="7"/>
  <c r="U194" i="7"/>
  <c r="Z14" i="7"/>
  <c r="AS91" i="10"/>
  <c r="AS73" i="10"/>
  <c r="AS55" i="10"/>
  <c r="AS37" i="10"/>
  <c r="AS19" i="10"/>
  <c r="AS101" i="10" s="1"/>
  <c r="AT98" i="10"/>
  <c r="AT103" i="10" s="1"/>
  <c r="AT28" i="10"/>
  <c r="AI37" i="10"/>
  <c r="AI46" i="10"/>
  <c r="AI73" i="10"/>
  <c r="AN28" i="10"/>
  <c r="AN46" i="10"/>
  <c r="AN73" i="10"/>
  <c r="AI19" i="10"/>
  <c r="AI101" i="10" s="1"/>
  <c r="AS82" i="10"/>
  <c r="AS46" i="10"/>
  <c r="AS28" i="10"/>
  <c r="AI91" i="10"/>
  <c r="AI64" i="10"/>
  <c r="AT37" i="10"/>
  <c r="AT55" i="10"/>
  <c r="AN98" i="10"/>
  <c r="AN103" i="10" s="1"/>
  <c r="AI55" i="10"/>
  <c r="AI28" i="10"/>
  <c r="AS98" i="10"/>
  <c r="AS103" i="10" s="1"/>
  <c r="AN19" i="10"/>
  <c r="AN101" i="10" s="1"/>
  <c r="AT19" i="10"/>
  <c r="AT101" i="10" s="1"/>
  <c r="AI82" i="10"/>
  <c r="AO98" i="10"/>
  <c r="AO103" i="10" s="1"/>
  <c r="AO91" i="10"/>
  <c r="AK111" i="21" l="1"/>
  <c r="V113" i="21"/>
  <c r="W113" i="21" s="1"/>
  <c r="X113" i="21" s="1"/>
  <c r="AA113" i="21"/>
  <c r="AB113" i="21" s="1"/>
  <c r="AC113" i="21" s="1"/>
  <c r="AF113" i="21"/>
  <c r="AG113" i="21" s="1"/>
  <c r="AH113" i="21" s="1"/>
  <c r="I114" i="21"/>
  <c r="Y114" i="21" s="1"/>
  <c r="O114" i="21"/>
  <c r="Z114" i="21" s="1"/>
  <c r="B114" i="21"/>
  <c r="C114" i="21" s="1"/>
  <c r="D114" i="21" s="1"/>
  <c r="N114" i="21"/>
  <c r="U114" i="21" s="1"/>
  <c r="E114" i="21"/>
  <c r="J114" i="21"/>
  <c r="AD114" i="21" s="1"/>
  <c r="H114" i="21"/>
  <c r="T114" i="21" s="1"/>
  <c r="G114" i="21"/>
  <c r="P114" i="21"/>
  <c r="AE114" i="21" s="1"/>
  <c r="A115" i="21"/>
  <c r="AI112" i="21"/>
  <c r="AJ112" i="21" s="1"/>
  <c r="AK80" i="17"/>
  <c r="AX48" i="10"/>
  <c r="AY48" i="10" s="1"/>
  <c r="AX54" i="10"/>
  <c r="AY54" i="10" s="1"/>
  <c r="AX22" i="10"/>
  <c r="AY22" i="10" s="1"/>
  <c r="AQ95" i="10"/>
  <c r="AR95" i="10" s="1"/>
  <c r="AX95" i="10" s="1"/>
  <c r="AY95" i="10" s="1"/>
  <c r="AQ84" i="10"/>
  <c r="AR84" i="10" s="1"/>
  <c r="AX84" i="10" s="1"/>
  <c r="AV75" i="10"/>
  <c r="AW75" i="10" s="1"/>
  <c r="AX75" i="10" s="1"/>
  <c r="AY75" i="10" s="1"/>
  <c r="AQ77" i="10"/>
  <c r="AR77" i="10" s="1"/>
  <c r="AX77" i="10" s="1"/>
  <c r="AV68" i="10"/>
  <c r="AW68" i="10" s="1"/>
  <c r="AX68" i="10" s="1"/>
  <c r="AY68" i="10" s="1"/>
  <c r="AQ66" i="10"/>
  <c r="AR66" i="10" s="1"/>
  <c r="AX66" i="10" s="1"/>
  <c r="AY66" i="10" s="1"/>
  <c r="AV61" i="10"/>
  <c r="AW61" i="10" s="1"/>
  <c r="AX61" i="10" s="1"/>
  <c r="AY61" i="10" s="1"/>
  <c r="AQ63" i="10"/>
  <c r="AR63" i="10" s="1"/>
  <c r="AX63" i="10" s="1"/>
  <c r="AY63" i="10" s="1"/>
  <c r="AQ96" i="10"/>
  <c r="AR96" i="10" s="1"/>
  <c r="AX96" i="10" s="1"/>
  <c r="AY96" i="10" s="1"/>
  <c r="AQ87" i="10"/>
  <c r="AR87" i="10" s="1"/>
  <c r="AQ67" i="10"/>
  <c r="AR67" i="10" s="1"/>
  <c r="AV58" i="10"/>
  <c r="AW58" i="10" s="1"/>
  <c r="AV47" i="10"/>
  <c r="AW47" i="10" s="1"/>
  <c r="AX47" i="10" s="1"/>
  <c r="AY47" i="10" s="1"/>
  <c r="AV42" i="10"/>
  <c r="AW42" i="10" s="1"/>
  <c r="AX42" i="10" s="1"/>
  <c r="AY42" i="10" s="1"/>
  <c r="AQ44" i="10"/>
  <c r="AR44" i="10" s="1"/>
  <c r="AX44" i="10" s="1"/>
  <c r="AY44" i="10" s="1"/>
  <c r="AV35" i="10"/>
  <c r="AW35" i="10" s="1"/>
  <c r="AX35" i="10" s="1"/>
  <c r="AY35" i="10" s="1"/>
  <c r="AQ33" i="10"/>
  <c r="AR33" i="10" s="1"/>
  <c r="AX33" i="10" s="1"/>
  <c r="AY33" i="10" s="1"/>
  <c r="AV16" i="10"/>
  <c r="AW16" i="10" s="1"/>
  <c r="AX16" i="10" s="1"/>
  <c r="AY16" i="10" s="1"/>
  <c r="AV94" i="10"/>
  <c r="AW94" i="10" s="1"/>
  <c r="AV83" i="10"/>
  <c r="AW83" i="10" s="1"/>
  <c r="AV76" i="10"/>
  <c r="AW76" i="10" s="1"/>
  <c r="AV34" i="10"/>
  <c r="AW34" i="10" s="1"/>
  <c r="AV30" i="10"/>
  <c r="AW30" i="10" s="1"/>
  <c r="AQ89" i="10"/>
  <c r="AR89" i="10" s="1"/>
  <c r="AX89" i="10" s="1"/>
  <c r="AY89" i="10" s="1"/>
  <c r="AV67" i="10"/>
  <c r="AW67" i="10" s="1"/>
  <c r="AQ62" i="10"/>
  <c r="AR62" i="10" s="1"/>
  <c r="AX62" i="10" s="1"/>
  <c r="AQ41" i="10"/>
  <c r="AR41" i="10" s="1"/>
  <c r="AX41" i="10" s="1"/>
  <c r="AY41" i="10" s="1"/>
  <c r="AV32" i="10"/>
  <c r="AW32" i="10" s="1"/>
  <c r="AX32" i="10" s="1"/>
  <c r="AY32" i="10" s="1"/>
  <c r="AV23" i="10"/>
  <c r="AW23" i="10" s="1"/>
  <c r="AX23" i="10" s="1"/>
  <c r="AY23" i="10" s="1"/>
  <c r="AV87" i="10"/>
  <c r="AW87" i="10" s="1"/>
  <c r="AV78" i="10"/>
  <c r="AW78" i="10" s="1"/>
  <c r="AX78" i="10" s="1"/>
  <c r="AY78" i="10" s="1"/>
  <c r="AQ74" i="10"/>
  <c r="AR74" i="10" s="1"/>
  <c r="AX74" i="10" s="1"/>
  <c r="AY74" i="10" s="1"/>
  <c r="AQ69" i="10"/>
  <c r="AR69" i="10" s="1"/>
  <c r="AV60" i="10"/>
  <c r="AW60" i="10" s="1"/>
  <c r="AX60" i="10" s="1"/>
  <c r="AY60" i="10" s="1"/>
  <c r="AQ56" i="10"/>
  <c r="AR56" i="10" s="1"/>
  <c r="AX56" i="10" s="1"/>
  <c r="AY56" i="10" s="1"/>
  <c r="AQ51" i="10"/>
  <c r="AR51" i="10" s="1"/>
  <c r="AQ30" i="10"/>
  <c r="AR30" i="10" s="1"/>
  <c r="AV21" i="10"/>
  <c r="AW21" i="10" s="1"/>
  <c r="AX21" i="10" s="1"/>
  <c r="AY21" i="10" s="1"/>
  <c r="AV17" i="10"/>
  <c r="AW17" i="10" s="1"/>
  <c r="AX17" i="10" s="1"/>
  <c r="AY17" i="10" s="1"/>
  <c r="AX27" i="10"/>
  <c r="AY27" i="10" s="1"/>
  <c r="AX93" i="10"/>
  <c r="AY93" i="10" s="1"/>
  <c r="AX97" i="10"/>
  <c r="AY97" i="10" s="1"/>
  <c r="AV86" i="10"/>
  <c r="AW86" i="10" s="1"/>
  <c r="AX86" i="10" s="1"/>
  <c r="AY86" i="10" s="1"/>
  <c r="AQ88" i="10"/>
  <c r="AR88" i="10" s="1"/>
  <c r="AX88" i="10" s="1"/>
  <c r="AX90" i="10"/>
  <c r="AY90" i="10" s="1"/>
  <c r="AV79" i="10"/>
  <c r="AW79" i="10" s="1"/>
  <c r="AX79" i="10" s="1"/>
  <c r="AY79" i="10" s="1"/>
  <c r="AQ81" i="10"/>
  <c r="AR81" i="10" s="1"/>
  <c r="AX81" i="10" s="1"/>
  <c r="AY81" i="10" s="1"/>
  <c r="AV72" i="10"/>
  <c r="AW72" i="10" s="1"/>
  <c r="AX72" i="10" s="1"/>
  <c r="AY72" i="10" s="1"/>
  <c r="AQ70" i="10"/>
  <c r="AR70" i="10" s="1"/>
  <c r="AX70" i="10" s="1"/>
  <c r="AY70" i="10" s="1"/>
  <c r="AV57" i="10"/>
  <c r="AW57" i="10" s="1"/>
  <c r="AX57" i="10" s="1"/>
  <c r="AY57" i="10" s="1"/>
  <c r="AQ59" i="10"/>
  <c r="AR59" i="10" s="1"/>
  <c r="AX59" i="10" s="1"/>
  <c r="AY59" i="10" s="1"/>
  <c r="AV50" i="10"/>
  <c r="AW50" i="10" s="1"/>
  <c r="AX50" i="10" s="1"/>
  <c r="AY50" i="10" s="1"/>
  <c r="AQ52" i="10"/>
  <c r="AR52" i="10" s="1"/>
  <c r="AX52" i="10" s="1"/>
  <c r="AV39" i="10"/>
  <c r="AW39" i="10" s="1"/>
  <c r="AX53" i="10"/>
  <c r="AY53" i="10" s="1"/>
  <c r="AQ40" i="10"/>
  <c r="AR40" i="10" s="1"/>
  <c r="AQ38" i="10"/>
  <c r="AR38" i="10" s="1"/>
  <c r="AX38" i="10" s="1"/>
  <c r="AY38" i="10" s="1"/>
  <c r="AV31" i="10"/>
  <c r="AW31" i="10" s="1"/>
  <c r="AX31" i="10" s="1"/>
  <c r="AY31" i="10" s="1"/>
  <c r="AV29" i="10"/>
  <c r="AW29" i="10" s="1"/>
  <c r="AX29" i="10" s="1"/>
  <c r="AY29" i="10" s="1"/>
  <c r="AV24" i="10"/>
  <c r="AW24" i="10" s="1"/>
  <c r="AX24" i="10" s="1"/>
  <c r="AY24" i="10" s="1"/>
  <c r="AQ15" i="10"/>
  <c r="AR15" i="10" s="1"/>
  <c r="AX15" i="10" s="1"/>
  <c r="AY15" i="10" s="1"/>
  <c r="AQ83" i="10"/>
  <c r="AR83" i="10" s="1"/>
  <c r="AV69" i="10"/>
  <c r="AW69" i="10" s="1"/>
  <c r="AQ39" i="10"/>
  <c r="AR39" i="10" s="1"/>
  <c r="AQ43" i="10"/>
  <c r="AR43" i="10" s="1"/>
  <c r="AX43" i="10" s="1"/>
  <c r="AY43" i="10" s="1"/>
  <c r="AV25" i="10"/>
  <c r="AW25" i="10" s="1"/>
  <c r="AX25" i="10" s="1"/>
  <c r="AY25" i="10" s="1"/>
  <c r="AQ94" i="10"/>
  <c r="AR94" i="10" s="1"/>
  <c r="AQ85" i="10"/>
  <c r="AR85" i="10" s="1"/>
  <c r="AX85" i="10" s="1"/>
  <c r="AY85" i="10" s="1"/>
  <c r="AQ80" i="10"/>
  <c r="AR80" i="10" s="1"/>
  <c r="AX80" i="10" s="1"/>
  <c r="AV65" i="10"/>
  <c r="AW65" i="10" s="1"/>
  <c r="AX65" i="10" s="1"/>
  <c r="AY65" i="10" s="1"/>
  <c r="AX49" i="10"/>
  <c r="AY49" i="10" s="1"/>
  <c r="AV40" i="10"/>
  <c r="AW40" i="10" s="1"/>
  <c r="AQ45" i="10"/>
  <c r="AR45" i="10" s="1"/>
  <c r="AX45" i="10" s="1"/>
  <c r="AY45" i="10" s="1"/>
  <c r="AV36" i="10"/>
  <c r="AW36" i="10" s="1"/>
  <c r="AX36" i="10" s="1"/>
  <c r="AY36" i="10" s="1"/>
  <c r="AQ18" i="10"/>
  <c r="AR18" i="10" s="1"/>
  <c r="AX18" i="10" s="1"/>
  <c r="AY18" i="10" s="1"/>
  <c r="AQ76" i="10"/>
  <c r="AR76" i="10" s="1"/>
  <c r="AV71" i="10"/>
  <c r="AW71" i="10" s="1"/>
  <c r="AX71" i="10" s="1"/>
  <c r="AY71" i="10" s="1"/>
  <c r="AQ58" i="10"/>
  <c r="AR58" i="10" s="1"/>
  <c r="AV51" i="10"/>
  <c r="AW51" i="10" s="1"/>
  <c r="AQ34" i="10"/>
  <c r="AR34" i="10" s="1"/>
  <c r="AO102" i="10"/>
  <c r="AP46" i="10"/>
  <c r="AI81" i="17"/>
  <c r="AK81" i="17" s="1"/>
  <c r="W198" i="7"/>
  <c r="V9" i="7"/>
  <c r="AG82" i="17"/>
  <c r="AH82" i="17" s="1"/>
  <c r="W82" i="17"/>
  <c r="X82" i="17" s="1"/>
  <c r="AB82" i="17"/>
  <c r="AC82" i="17" s="1"/>
  <c r="AJ7" i="17"/>
  <c r="AL7" i="17" s="1"/>
  <c r="AK7" i="17"/>
  <c r="AW92" i="10"/>
  <c r="AR92" i="10"/>
  <c r="AP28" i="10"/>
  <c r="AP37" i="10"/>
  <c r="AP55" i="10"/>
  <c r="AW14" i="10"/>
  <c r="AP19" i="10"/>
  <c r="AP101" i="10" s="1"/>
  <c r="S20" i="19"/>
  <c r="S21" i="19" s="1"/>
  <c r="S52" i="19"/>
  <c r="S55" i="19" s="1"/>
  <c r="AP98" i="10"/>
  <c r="AP103" i="10" s="1"/>
  <c r="AP64" i="10"/>
  <c r="AP73" i="10"/>
  <c r="AQ28" i="10"/>
  <c r="E21" i="19"/>
  <c r="E52" i="19"/>
  <c r="E55" i="19" s="1"/>
  <c r="AA348" i="7"/>
  <c r="N45" i="19" s="1"/>
  <c r="AE348" i="7"/>
  <c r="Q45" i="19" s="1"/>
  <c r="W347" i="7"/>
  <c r="F41" i="19" s="1"/>
  <c r="AR28" i="10"/>
  <c r="W202" i="7"/>
  <c r="AE202" i="7"/>
  <c r="AA208" i="7"/>
  <c r="AA202" i="7"/>
  <c r="W220" i="7"/>
  <c r="AE208" i="7"/>
  <c r="AA220" i="7"/>
  <c r="AA204" i="7"/>
  <c r="AE220" i="7"/>
  <c r="AE214" i="7"/>
  <c r="AA221" i="7"/>
  <c r="W221" i="7"/>
  <c r="W214" i="7"/>
  <c r="AP82" i="10"/>
  <c r="V196" i="7"/>
  <c r="Z196" i="7"/>
  <c r="N24" i="19" s="1"/>
  <c r="AD196" i="7"/>
  <c r="Q24" i="19" s="1"/>
  <c r="W186" i="7"/>
  <c r="AA186" i="7"/>
  <c r="AE186" i="7"/>
  <c r="I83" i="17"/>
  <c r="J83" i="17"/>
  <c r="Y349" i="7"/>
  <c r="Y350" i="7" s="1"/>
  <c r="Y351" i="7" s="1"/>
  <c r="AL82" i="10"/>
  <c r="AU98" i="10"/>
  <c r="AU103" i="10" s="1"/>
  <c r="AT102" i="10"/>
  <c r="AM82" i="10"/>
  <c r="U349" i="7"/>
  <c r="U350" i="7" s="1"/>
  <c r="AC349" i="7"/>
  <c r="AC350" i="7" s="1"/>
  <c r="AC351" i="7" s="1"/>
  <c r="E5" i="15"/>
  <c r="H5" i="15"/>
  <c r="W348" i="7"/>
  <c r="F45" i="19" s="1"/>
  <c r="AA342" i="7"/>
  <c r="AA341" i="7" s="1"/>
  <c r="N37" i="19" s="1"/>
  <c r="Z341" i="7"/>
  <c r="N36" i="19" s="1"/>
  <c r="Z335" i="7"/>
  <c r="N32" i="19" s="1"/>
  <c r="AA336" i="7"/>
  <c r="AA335" i="7" s="1"/>
  <c r="N33" i="19" s="1"/>
  <c r="W197" i="7"/>
  <c r="W298" i="7"/>
  <c r="W297" i="7" s="1"/>
  <c r="F29" i="19" s="1"/>
  <c r="V297" i="7"/>
  <c r="AA197" i="7"/>
  <c r="AB349" i="7"/>
  <c r="AB350" i="7" s="1"/>
  <c r="AB351" i="7" s="1"/>
  <c r="A6" i="15"/>
  <c r="AE298" i="7"/>
  <c r="AE297" i="7" s="1"/>
  <c r="Q29" i="19" s="1"/>
  <c r="AD297" i="7"/>
  <c r="Q28" i="19" s="1"/>
  <c r="AA298" i="7"/>
  <c r="Z297" i="7"/>
  <c r="N28" i="19" s="1"/>
  <c r="W336" i="7"/>
  <c r="W335" i="7" s="1"/>
  <c r="F33" i="19" s="1"/>
  <c r="G33" i="19" s="1"/>
  <c r="K33" i="19" s="1"/>
  <c r="V335" i="7"/>
  <c r="AE197" i="7"/>
  <c r="AA347" i="7"/>
  <c r="N41" i="19" s="1"/>
  <c r="AI102" i="10"/>
  <c r="AE336" i="7"/>
  <c r="AE335" i="7" s="1"/>
  <c r="Q33" i="19" s="1"/>
  <c r="AD335" i="7"/>
  <c r="Q32" i="19" s="1"/>
  <c r="W342" i="7"/>
  <c r="W341" i="7" s="1"/>
  <c r="F37" i="19" s="1"/>
  <c r="V341" i="7"/>
  <c r="AA331" i="7"/>
  <c r="AE342" i="7"/>
  <c r="AE341" i="7" s="1"/>
  <c r="Q37" i="19" s="1"/>
  <c r="AD341" i="7"/>
  <c r="Q36" i="19" s="1"/>
  <c r="AU64" i="10"/>
  <c r="T5" i="15"/>
  <c r="T349" i="7"/>
  <c r="T350" i="7" s="1"/>
  <c r="X349" i="7"/>
  <c r="X350" i="7" s="1"/>
  <c r="X351" i="7" s="1"/>
  <c r="AA188" i="7"/>
  <c r="AE188" i="7"/>
  <c r="W188" i="7"/>
  <c r="I26" i="6"/>
  <c r="D7" i="17"/>
  <c r="AD83" i="17"/>
  <c r="AF83" i="17" s="1"/>
  <c r="T83" i="17"/>
  <c r="V83" i="17" s="1"/>
  <c r="Y83" i="17"/>
  <c r="AA83" i="17" s="1"/>
  <c r="W38" i="7"/>
  <c r="W56" i="7"/>
  <c r="W32" i="7"/>
  <c r="AA56" i="7"/>
  <c r="Z15" i="7"/>
  <c r="AA15" i="7" s="1"/>
  <c r="AD15" i="7"/>
  <c r="AE15" i="7" s="1"/>
  <c r="B83" i="17"/>
  <c r="C83" i="17" s="1"/>
  <c r="D83" i="17" s="1"/>
  <c r="E83" i="17"/>
  <c r="V15" i="7"/>
  <c r="AA14" i="7"/>
  <c r="AU46" i="10"/>
  <c r="AL46" i="10"/>
  <c r="AM46" i="10"/>
  <c r="AM37" i="10"/>
  <c r="AL37" i="10"/>
  <c r="AU91" i="10"/>
  <c r="AU19" i="10"/>
  <c r="AU101" i="10" s="1"/>
  <c r="AU55" i="10"/>
  <c r="AU28" i="10"/>
  <c r="AU82" i="10"/>
  <c r="AU37" i="10"/>
  <c r="AU73" i="10"/>
  <c r="AS102" i="10"/>
  <c r="AN102" i="10"/>
  <c r="AP91" i="10"/>
  <c r="AR14" i="10"/>
  <c r="AM98" i="10"/>
  <c r="AM103" i="10" s="1"/>
  <c r="AL98" i="10"/>
  <c r="AL103" i="10" s="1"/>
  <c r="AI113" i="21" l="1"/>
  <c r="AJ113" i="21" s="1"/>
  <c r="AL113" i="21" s="1"/>
  <c r="V114" i="21"/>
  <c r="W114" i="21" s="1"/>
  <c r="X114" i="21" s="1"/>
  <c r="AF114" i="21"/>
  <c r="AG114" i="21" s="1"/>
  <c r="AH114" i="21" s="1"/>
  <c r="I115" i="21"/>
  <c r="Y115" i="21" s="1"/>
  <c r="J115" i="21"/>
  <c r="AD115" i="21" s="1"/>
  <c r="N115" i="21"/>
  <c r="U115" i="21" s="1"/>
  <c r="H115" i="21"/>
  <c r="T115" i="21" s="1"/>
  <c r="B115" i="21"/>
  <c r="C115" i="21" s="1"/>
  <c r="D115" i="21" s="1"/>
  <c r="G115" i="21"/>
  <c r="E115" i="21"/>
  <c r="P115" i="21"/>
  <c r="AE115" i="21" s="1"/>
  <c r="O115" i="21"/>
  <c r="Z115" i="21" s="1"/>
  <c r="A116" i="21"/>
  <c r="AK112" i="21"/>
  <c r="AL112" i="21"/>
  <c r="AA114" i="21"/>
  <c r="AB114" i="21" s="1"/>
  <c r="AC114" i="21" s="1"/>
  <c r="G28" i="19"/>
  <c r="F28" i="19"/>
  <c r="F30" i="19" s="1"/>
  <c r="F24" i="19"/>
  <c r="G24" i="19"/>
  <c r="G36" i="19"/>
  <c r="F36" i="19"/>
  <c r="G32" i="19"/>
  <c r="F32" i="19"/>
  <c r="F34" i="19" s="1"/>
  <c r="V194" i="7"/>
  <c r="V3" i="7"/>
  <c r="A48" i="10"/>
  <c r="A27" i="10"/>
  <c r="AQ37" i="10"/>
  <c r="AQ64" i="10"/>
  <c r="AQ55" i="10"/>
  <c r="AQ73" i="10"/>
  <c r="AV64" i="10"/>
  <c r="AX76" i="10"/>
  <c r="AY76" i="10" s="1"/>
  <c r="AX51" i="10"/>
  <c r="AY51" i="10" s="1"/>
  <c r="AY52" i="10"/>
  <c r="A52" i="10"/>
  <c r="AX67" i="10"/>
  <c r="AY67" i="10" s="1"/>
  <c r="AX87" i="10"/>
  <c r="AY87" i="10" s="1"/>
  <c r="AY77" i="10"/>
  <c r="A77" i="10"/>
  <c r="AY84" i="10"/>
  <c r="A84" i="10"/>
  <c r="AX94" i="10"/>
  <c r="AY94" i="10" s="1"/>
  <c r="AX34" i="10"/>
  <c r="A34" i="10" s="1"/>
  <c r="AX39" i="10"/>
  <c r="AY39" i="10" s="1"/>
  <c r="AX83" i="10"/>
  <c r="AY83" i="10" s="1"/>
  <c r="AX40" i="10"/>
  <c r="AY40" i="10" s="1"/>
  <c r="AY80" i="10"/>
  <c r="A80" i="10"/>
  <c r="AY88" i="10"/>
  <c r="A88" i="10"/>
  <c r="AX69" i="10"/>
  <c r="AY69" i="10" s="1"/>
  <c r="AY62" i="10"/>
  <c r="A62" i="10"/>
  <c r="AX30" i="10"/>
  <c r="AY30" i="10" s="1"/>
  <c r="AX58" i="10"/>
  <c r="AQ98" i="10"/>
  <c r="AQ103" i="10" s="1"/>
  <c r="AQ19" i="10"/>
  <c r="AQ101" i="10" s="1"/>
  <c r="AQ46" i="10"/>
  <c r="AQ82" i="10"/>
  <c r="AW64" i="10"/>
  <c r="A53" i="10"/>
  <c r="A50" i="10"/>
  <c r="A75" i="10"/>
  <c r="A81" i="10"/>
  <c r="A35" i="10"/>
  <c r="A79" i="10"/>
  <c r="AI82" i="17"/>
  <c r="AJ82" i="17" s="1"/>
  <c r="AL82" i="17" s="1"/>
  <c r="AJ81" i="17"/>
  <c r="AL81" i="17" s="1"/>
  <c r="A71" i="10"/>
  <c r="A89" i="10"/>
  <c r="AV98" i="10"/>
  <c r="AV103" i="10" s="1"/>
  <c r="A60" i="10"/>
  <c r="A57" i="10"/>
  <c r="A86" i="10"/>
  <c r="A72" i="10"/>
  <c r="AG83" i="17"/>
  <c r="AH83" i="17" s="1"/>
  <c r="AB83" i="17"/>
  <c r="AC83" i="17" s="1"/>
  <c r="W83" i="17"/>
  <c r="X83" i="17" s="1"/>
  <c r="AK82" i="17"/>
  <c r="AX92" i="10"/>
  <c r="W196" i="7"/>
  <c r="F25" i="19" s="1"/>
  <c r="G25" i="19" s="1"/>
  <c r="K25" i="19" s="1"/>
  <c r="Q46" i="19"/>
  <c r="AP102" i="10"/>
  <c r="N38" i="19"/>
  <c r="G34" i="19"/>
  <c r="Q38" i="19"/>
  <c r="N34" i="19"/>
  <c r="AE196" i="7"/>
  <c r="Q25" i="19" s="1"/>
  <c r="Q49" i="19" s="1"/>
  <c r="AA196" i="7"/>
  <c r="N25" i="19" s="1"/>
  <c r="N26" i="19" s="1"/>
  <c r="Q34" i="19"/>
  <c r="T33" i="19"/>
  <c r="Q48" i="19"/>
  <c r="F46" i="19"/>
  <c r="G29" i="19"/>
  <c r="K29" i="19" s="1"/>
  <c r="G37" i="19"/>
  <c r="K37" i="19" s="1"/>
  <c r="T37" i="19" s="1"/>
  <c r="F38" i="19"/>
  <c r="G41" i="19"/>
  <c r="K41" i="19" s="1"/>
  <c r="T41" i="19" s="1"/>
  <c r="N46" i="19"/>
  <c r="Q42" i="19"/>
  <c r="N42" i="19"/>
  <c r="N48" i="19"/>
  <c r="G45" i="19"/>
  <c r="K45" i="19" s="1"/>
  <c r="T45" i="19" s="1"/>
  <c r="F42" i="19"/>
  <c r="Q30" i="19"/>
  <c r="V5" i="15"/>
  <c r="W5" i="15" s="1"/>
  <c r="AD349" i="7"/>
  <c r="AA194" i="7"/>
  <c r="N17" i="19" s="1"/>
  <c r="AA297" i="7"/>
  <c r="N29" i="19" s="1"/>
  <c r="N30" i="19" s="1"/>
  <c r="V349" i="7"/>
  <c r="Z194" i="7"/>
  <c r="N13" i="19" s="1"/>
  <c r="Z349" i="7"/>
  <c r="AE194" i="7"/>
  <c r="Q17" i="19" s="1"/>
  <c r="AU102" i="10"/>
  <c r="AD194" i="7"/>
  <c r="Q13" i="19" s="1"/>
  <c r="J26" i="6"/>
  <c r="F12" i="19" s="1"/>
  <c r="G12" i="19" s="1"/>
  <c r="K12" i="19" s="1"/>
  <c r="T12" i="19" s="1"/>
  <c r="K14" i="6"/>
  <c r="W15" i="7"/>
  <c r="W3" i="7" s="1"/>
  <c r="AL28" i="10"/>
  <c r="AM20" i="10"/>
  <c r="AX20" i="10" s="1"/>
  <c r="AL73" i="10"/>
  <c r="AM73" i="10"/>
  <c r="AL91" i="10"/>
  <c r="AM91" i="10"/>
  <c r="AW37" i="10"/>
  <c r="AV37" i="10"/>
  <c r="AV28" i="10"/>
  <c r="AW28" i="10"/>
  <c r="AV19" i="10"/>
  <c r="AV101" i="10" s="1"/>
  <c r="AW19" i="10"/>
  <c r="AW101" i="10" s="1"/>
  <c r="AW91" i="10"/>
  <c r="AV91" i="10"/>
  <c r="AW73" i="10"/>
  <c r="AV73" i="10"/>
  <c r="AW82" i="10"/>
  <c r="AV82" i="10"/>
  <c r="AL55" i="10"/>
  <c r="AM55" i="10"/>
  <c r="AW55" i="10"/>
  <c r="AV55" i="10"/>
  <c r="AV46" i="10"/>
  <c r="AW46" i="10"/>
  <c r="AL64" i="10"/>
  <c r="AM64" i="10"/>
  <c r="AW98" i="10"/>
  <c r="AW103" i="10" s="1"/>
  <c r="AQ91" i="10"/>
  <c r="A74" i="10"/>
  <c r="AR82" i="10"/>
  <c r="AR73" i="10"/>
  <c r="AR64" i="10"/>
  <c r="AR55" i="10"/>
  <c r="AR46" i="10"/>
  <c r="AR37" i="10"/>
  <c r="AR19" i="10"/>
  <c r="AR101" i="10" s="1"/>
  <c r="AR98" i="10"/>
  <c r="AR103" i="10" s="1"/>
  <c r="AK113" i="21" l="1"/>
  <c r="AI114" i="21"/>
  <c r="AJ114" i="21" s="1"/>
  <c r="AL114" i="21" s="1"/>
  <c r="AF115" i="21"/>
  <c r="AG115" i="21" s="1"/>
  <c r="AH115" i="21" s="1"/>
  <c r="E116" i="21"/>
  <c r="G116" i="21"/>
  <c r="O116" i="21"/>
  <c r="Z116" i="21" s="1"/>
  <c r="N116" i="21"/>
  <c r="U116" i="21" s="1"/>
  <c r="P116" i="21"/>
  <c r="AE116" i="21" s="1"/>
  <c r="I116" i="21"/>
  <c r="Y116" i="21" s="1"/>
  <c r="B116" i="21"/>
  <c r="C116" i="21" s="1"/>
  <c r="D116" i="21" s="1"/>
  <c r="H116" i="21"/>
  <c r="T116" i="21" s="1"/>
  <c r="J116" i="21"/>
  <c r="AD116" i="21" s="1"/>
  <c r="A117" i="21"/>
  <c r="AA115" i="21"/>
  <c r="AB115" i="21" s="1"/>
  <c r="AC115" i="21" s="1"/>
  <c r="V115" i="21"/>
  <c r="W115" i="21" s="1"/>
  <c r="X115" i="21" s="1"/>
  <c r="V350" i="7"/>
  <c r="V351" i="7" s="1"/>
  <c r="A51" i="10"/>
  <c r="F48" i="19"/>
  <c r="K32" i="19"/>
  <c r="T32" i="19" s="1"/>
  <c r="A32" i="19" s="1"/>
  <c r="A33" i="19" s="1"/>
  <c r="K36" i="19"/>
  <c r="T36" i="19" s="1"/>
  <c r="K28" i="19"/>
  <c r="T28" i="19" s="1"/>
  <c r="A28" i="19" s="1"/>
  <c r="F13" i="19"/>
  <c r="G13" i="19"/>
  <c r="X3" i="7"/>
  <c r="AY34" i="10"/>
  <c r="AY37" i="10" s="1"/>
  <c r="A76" i="10"/>
  <c r="A67" i="10"/>
  <c r="A87" i="10"/>
  <c r="A69" i="10"/>
  <c r="AQ102" i="10"/>
  <c r="AY58" i="10"/>
  <c r="A58" i="10"/>
  <c r="AI83" i="17"/>
  <c r="AJ83" i="17" s="1"/>
  <c r="AL83" i="17" s="1"/>
  <c r="G38" i="19"/>
  <c r="G42" i="19"/>
  <c r="W349" i="7"/>
  <c r="AY20" i="10"/>
  <c r="AZ20" i="10" s="1"/>
  <c r="BA20" i="10" s="1"/>
  <c r="K26" i="6"/>
  <c r="F16" i="19" s="1"/>
  <c r="G16" i="19" s="1"/>
  <c r="K16" i="19" s="1"/>
  <c r="T16" i="19" s="1"/>
  <c r="N14" i="6"/>
  <c r="K42" i="19"/>
  <c r="T42" i="19" s="1"/>
  <c r="A42" i="19" s="1"/>
  <c r="F26" i="19"/>
  <c r="F49" i="19"/>
  <c r="F50" i="19" s="1"/>
  <c r="AY92" i="10"/>
  <c r="AZ92" i="10" s="1"/>
  <c r="AE349" i="7"/>
  <c r="AE350" i="7" s="1"/>
  <c r="AE351" i="7" s="1"/>
  <c r="T29" i="19"/>
  <c r="N49" i="19"/>
  <c r="N50" i="19" s="1"/>
  <c r="Q26" i="19"/>
  <c r="Q50" i="19"/>
  <c r="K49" i="19"/>
  <c r="T25" i="19"/>
  <c r="K46" i="19"/>
  <c r="T46" i="19" s="1"/>
  <c r="A46" i="19" s="1"/>
  <c r="A44" i="19"/>
  <c r="A45" i="19" s="1"/>
  <c r="G26" i="19"/>
  <c r="G48" i="19"/>
  <c r="G49" i="19"/>
  <c r="G30" i="19"/>
  <c r="K24" i="19"/>
  <c r="G46" i="19"/>
  <c r="AI5" i="15"/>
  <c r="X5" i="15"/>
  <c r="A65" i="10"/>
  <c r="AW102" i="10"/>
  <c r="A56" i="10"/>
  <c r="AV102" i="10"/>
  <c r="AA349" i="7"/>
  <c r="AA350" i="7" s="1"/>
  <c r="AA351" i="7" s="1"/>
  <c r="AD350" i="7"/>
  <c r="AD351" i="7" s="1"/>
  <c r="Z350" i="7"/>
  <c r="Z351" i="7" s="1"/>
  <c r="W194" i="7"/>
  <c r="AL102" i="10"/>
  <c r="AM28" i="10"/>
  <c r="AM102" i="10" s="1"/>
  <c r="A83" i="10"/>
  <c r="AR91" i="10"/>
  <c r="AR102" i="10" s="1"/>
  <c r="AX82" i="10"/>
  <c r="A82" i="10" s="1"/>
  <c r="AY82" i="10"/>
  <c r="AX64" i="10"/>
  <c r="A64" i="10" s="1"/>
  <c r="AY46" i="10"/>
  <c r="AX46" i="10"/>
  <c r="A46" i="10" s="1"/>
  <c r="AX37" i="10"/>
  <c r="A37" i="10" s="1"/>
  <c r="AX98" i="10"/>
  <c r="V116" i="21" l="1"/>
  <c r="W116" i="21" s="1"/>
  <c r="X116" i="21" s="1"/>
  <c r="AK114" i="21"/>
  <c r="AF116" i="21"/>
  <c r="AG116" i="21" s="1"/>
  <c r="AH116" i="21" s="1"/>
  <c r="AA116" i="21"/>
  <c r="AB116" i="21" s="1"/>
  <c r="AC116" i="21" s="1"/>
  <c r="I117" i="21"/>
  <c r="Y117" i="21" s="1"/>
  <c r="E117" i="21"/>
  <c r="N117" i="21"/>
  <c r="U117" i="21" s="1"/>
  <c r="J117" i="21"/>
  <c r="AD117" i="21" s="1"/>
  <c r="B117" i="21"/>
  <c r="C117" i="21" s="1"/>
  <c r="D117" i="21" s="1"/>
  <c r="G117" i="21"/>
  <c r="O117" i="21"/>
  <c r="Z117" i="21" s="1"/>
  <c r="P117" i="21"/>
  <c r="AE117" i="21" s="1"/>
  <c r="H117" i="21"/>
  <c r="T117" i="21" s="1"/>
  <c r="A118" i="21"/>
  <c r="AI115" i="21"/>
  <c r="AJ115" i="21" s="1"/>
  <c r="AK5" i="15"/>
  <c r="AJ5" i="15"/>
  <c r="K30" i="19"/>
  <c r="T30" i="19" s="1"/>
  <c r="A30" i="19" s="1"/>
  <c r="K34" i="19"/>
  <c r="T34" i="19" s="1"/>
  <c r="A34" i="19" s="1"/>
  <c r="G17" i="19"/>
  <c r="F17" i="19"/>
  <c r="A29" i="19"/>
  <c r="AK83" i="17"/>
  <c r="A40" i="19"/>
  <c r="A41" i="19" s="1"/>
  <c r="G50" i="19"/>
  <c r="K13" i="19"/>
  <c r="A36" i="19"/>
  <c r="A37" i="19" s="1"/>
  <c r="K38" i="19"/>
  <c r="T38" i="19" s="1"/>
  <c r="A38" i="19" s="1"/>
  <c r="K26" i="19"/>
  <c r="T26" i="19" s="1"/>
  <c r="A26" i="19" s="1"/>
  <c r="T24" i="19"/>
  <c r="K48" i="19"/>
  <c r="K50" i="19" s="1"/>
  <c r="T49" i="19"/>
  <c r="AX73" i="10"/>
  <c r="A73" i="10" s="1"/>
  <c r="AY73" i="10"/>
  <c r="AY64" i="10"/>
  <c r="AL5" i="15"/>
  <c r="G5" i="16"/>
  <c r="P5" i="16"/>
  <c r="AE5" i="16" s="1"/>
  <c r="J5" i="16"/>
  <c r="AY55" i="10"/>
  <c r="AX55" i="10"/>
  <c r="A55" i="10" s="1"/>
  <c r="AY98" i="10"/>
  <c r="W350" i="7"/>
  <c r="W351" i="7" s="1"/>
  <c r="AX103" i="10"/>
  <c r="A103" i="10" s="1"/>
  <c r="A98" i="10"/>
  <c r="AX28" i="10"/>
  <c r="A28" i="10" s="1"/>
  <c r="AY28" i="10"/>
  <c r="AY91" i="10"/>
  <c r="AX91" i="10"/>
  <c r="AI116" i="21" l="1"/>
  <c r="AJ116" i="21" s="1"/>
  <c r="AL116" i="21" s="1"/>
  <c r="V117" i="21"/>
  <c r="W117" i="21" s="1"/>
  <c r="X117" i="21" s="1"/>
  <c r="AF117" i="21"/>
  <c r="AG117" i="21" s="1"/>
  <c r="AH117" i="21" s="1"/>
  <c r="AL115" i="21"/>
  <c r="AK115" i="21"/>
  <c r="I118" i="21"/>
  <c r="Y118" i="21" s="1"/>
  <c r="O118" i="21"/>
  <c r="Z118" i="21" s="1"/>
  <c r="J118" i="21"/>
  <c r="AD118" i="21" s="1"/>
  <c r="B118" i="21"/>
  <c r="C118" i="21" s="1"/>
  <c r="D118" i="21" s="1"/>
  <c r="G118" i="21"/>
  <c r="N118" i="21"/>
  <c r="U118" i="21" s="1"/>
  <c r="E118" i="21"/>
  <c r="P118" i="21"/>
  <c r="AE118" i="21" s="1"/>
  <c r="H118" i="21"/>
  <c r="T118" i="21" s="1"/>
  <c r="A119" i="21"/>
  <c r="AA117" i="21"/>
  <c r="AB117" i="21" s="1"/>
  <c r="AC117" i="21" s="1"/>
  <c r="AY103" i="10"/>
  <c r="AZ103" i="10" s="1"/>
  <c r="AZ98" i="10"/>
  <c r="AD5" i="16"/>
  <c r="AF5" i="16" s="1"/>
  <c r="K17" i="19"/>
  <c r="T13" i="19"/>
  <c r="T48" i="19"/>
  <c r="N5" i="16"/>
  <c r="U5" i="16" s="1"/>
  <c r="I5" i="16"/>
  <c r="Y5" i="16" s="1"/>
  <c r="H5" i="16"/>
  <c r="T5" i="16" s="1"/>
  <c r="O5" i="16"/>
  <c r="Z5" i="16" s="1"/>
  <c r="E5" i="16"/>
  <c r="A39" i="10"/>
  <c r="A40" i="10" s="1"/>
  <c r="AY102" i="10"/>
  <c r="A42" i="10"/>
  <c r="AX102" i="10"/>
  <c r="A91" i="10"/>
  <c r="AK116" i="21" l="1"/>
  <c r="AI117" i="21"/>
  <c r="AJ117" i="21" s="1"/>
  <c r="AL117" i="21" s="1"/>
  <c r="AF118" i="21"/>
  <c r="AG118" i="21" s="1"/>
  <c r="AH118" i="21" s="1"/>
  <c r="V118" i="21"/>
  <c r="W118" i="21" s="1"/>
  <c r="X118" i="21" s="1"/>
  <c r="AA118" i="21"/>
  <c r="AB118" i="21" s="1"/>
  <c r="AC118" i="21" s="1"/>
  <c r="I119" i="21"/>
  <c r="Y119" i="21" s="1"/>
  <c r="H119" i="21"/>
  <c r="T119" i="21" s="1"/>
  <c r="N119" i="21"/>
  <c r="U119" i="21" s="1"/>
  <c r="E119" i="21"/>
  <c r="B119" i="21"/>
  <c r="C119" i="21" s="1"/>
  <c r="D119" i="21" s="1"/>
  <c r="G119" i="21"/>
  <c r="O119" i="21"/>
  <c r="Z119" i="21" s="1"/>
  <c r="P119" i="21"/>
  <c r="AE119" i="21" s="1"/>
  <c r="J119" i="21"/>
  <c r="AD119" i="21" s="1"/>
  <c r="A120" i="21"/>
  <c r="V5" i="16"/>
  <c r="AA5" i="16"/>
  <c r="AG5" i="16"/>
  <c r="AH5" i="16" s="1"/>
  <c r="T17" i="19"/>
  <c r="T50" i="19"/>
  <c r="A50" i="19" s="1"/>
  <c r="A43" i="10"/>
  <c r="A102" i="10"/>
  <c r="AK117" i="21" l="1"/>
  <c r="AI118" i="21"/>
  <c r="AJ118" i="21" s="1"/>
  <c r="J120" i="21"/>
  <c r="AD120" i="21" s="1"/>
  <c r="P120" i="21"/>
  <c r="AE120" i="21" s="1"/>
  <c r="B120" i="21"/>
  <c r="C120" i="21" s="1"/>
  <c r="D120" i="21" s="1"/>
  <c r="G120" i="21"/>
  <c r="N120" i="21"/>
  <c r="U120" i="21" s="1"/>
  <c r="H120" i="21"/>
  <c r="T120" i="21" s="1"/>
  <c r="I120" i="21"/>
  <c r="Y120" i="21" s="1"/>
  <c r="E120" i="21"/>
  <c r="O120" i="21"/>
  <c r="Z120" i="21" s="1"/>
  <c r="A121" i="21"/>
  <c r="V119" i="21"/>
  <c r="W119" i="21" s="1"/>
  <c r="X119" i="21" s="1"/>
  <c r="AF119" i="21"/>
  <c r="AG119" i="21" s="1"/>
  <c r="AH119" i="21" s="1"/>
  <c r="AA119" i="21"/>
  <c r="AB119" i="21" s="1"/>
  <c r="AC119" i="21" s="1"/>
  <c r="W5" i="16"/>
  <c r="X5" i="16" s="1"/>
  <c r="AB5" i="16"/>
  <c r="AC5" i="16" s="1"/>
  <c r="A47" i="10"/>
  <c r="A44" i="10"/>
  <c r="A45" i="10" s="1"/>
  <c r="A68" i="10"/>
  <c r="A96" i="10"/>
  <c r="V120" i="21" l="1"/>
  <c r="W120" i="21" s="1"/>
  <c r="X120" i="21" s="1"/>
  <c r="AA120" i="21"/>
  <c r="AB120" i="21" s="1"/>
  <c r="AC120" i="21" s="1"/>
  <c r="AI119" i="21"/>
  <c r="AJ119" i="21" s="1"/>
  <c r="N121" i="21"/>
  <c r="U121" i="21" s="1"/>
  <c r="E121" i="21"/>
  <c r="P121" i="21"/>
  <c r="AE121" i="21" s="1"/>
  <c r="G121" i="21"/>
  <c r="J121" i="21"/>
  <c r="AD121" i="21" s="1"/>
  <c r="B121" i="21"/>
  <c r="C121" i="21" s="1"/>
  <c r="D121" i="21" s="1"/>
  <c r="O121" i="21"/>
  <c r="Z121" i="21" s="1"/>
  <c r="H121" i="21"/>
  <c r="T121" i="21" s="1"/>
  <c r="I121" i="21"/>
  <c r="Y121" i="21" s="1"/>
  <c r="A122" i="21"/>
  <c r="AF120" i="21"/>
  <c r="AG120" i="21" s="1"/>
  <c r="AH120" i="21" s="1"/>
  <c r="AK118" i="21"/>
  <c r="AL118" i="21"/>
  <c r="AI5" i="16"/>
  <c r="AI120" i="21" l="1"/>
  <c r="AJ120" i="21" s="1"/>
  <c r="AL120" i="21" s="1"/>
  <c r="AF121" i="21"/>
  <c r="AG121" i="21" s="1"/>
  <c r="AH121" i="21" s="1"/>
  <c r="AA121" i="21"/>
  <c r="AB121" i="21" s="1"/>
  <c r="AC121" i="21" s="1"/>
  <c r="V121" i="21"/>
  <c r="W121" i="21" s="1"/>
  <c r="X121" i="21" s="1"/>
  <c r="AK120" i="21"/>
  <c r="N122" i="21"/>
  <c r="U122" i="21" s="1"/>
  <c r="J122" i="21"/>
  <c r="AD122" i="21" s="1"/>
  <c r="H122" i="21"/>
  <c r="T122" i="21" s="1"/>
  <c r="B122" i="21"/>
  <c r="C122" i="21" s="1"/>
  <c r="D122" i="21" s="1"/>
  <c r="P122" i="21"/>
  <c r="AE122" i="21" s="1"/>
  <c r="I122" i="21"/>
  <c r="Y122" i="21" s="1"/>
  <c r="O122" i="21"/>
  <c r="Z122" i="21" s="1"/>
  <c r="G122" i="21"/>
  <c r="E122" i="21"/>
  <c r="A123" i="21"/>
  <c r="AL119" i="21"/>
  <c r="AK119" i="21"/>
  <c r="A21" i="10"/>
  <c r="A22" i="10" s="1"/>
  <c r="A25" i="10"/>
  <c r="AI121" i="21" l="1"/>
  <c r="AJ121" i="21" s="1"/>
  <c r="AL121" i="21" s="1"/>
  <c r="AF122" i="21"/>
  <c r="AG122" i="21" s="1"/>
  <c r="AH122" i="21" s="1"/>
  <c r="AA122" i="21"/>
  <c r="AB122" i="21" s="1"/>
  <c r="AC122" i="21" s="1"/>
  <c r="I123" i="21"/>
  <c r="Y123" i="21" s="1"/>
  <c r="J123" i="21"/>
  <c r="AD123" i="21" s="1"/>
  <c r="B123" i="21"/>
  <c r="C123" i="21" s="1"/>
  <c r="D123" i="21" s="1"/>
  <c r="E123" i="21"/>
  <c r="N123" i="21"/>
  <c r="U123" i="21" s="1"/>
  <c r="O123" i="21"/>
  <c r="Z123" i="21" s="1"/>
  <c r="H123" i="21"/>
  <c r="T123" i="21" s="1"/>
  <c r="G123" i="21"/>
  <c r="P123" i="21"/>
  <c r="AE123" i="21" s="1"/>
  <c r="A124" i="21"/>
  <c r="AK121" i="21"/>
  <c r="V122" i="21"/>
  <c r="W122" i="21" s="1"/>
  <c r="X122" i="21" s="1"/>
  <c r="A26" i="10"/>
  <c r="V123" i="21" l="1"/>
  <c r="W123" i="21" s="1"/>
  <c r="X123" i="21" s="1"/>
  <c r="AI122" i="21"/>
  <c r="AJ122" i="21" s="1"/>
  <c r="AL122" i="21" s="1"/>
  <c r="N124" i="21"/>
  <c r="U124" i="21" s="1"/>
  <c r="I124" i="21"/>
  <c r="Y124" i="21" s="1"/>
  <c r="B124" i="21"/>
  <c r="C124" i="21" s="1"/>
  <c r="D124" i="21" s="1"/>
  <c r="P124" i="21"/>
  <c r="AE124" i="21" s="1"/>
  <c r="H124" i="21"/>
  <c r="T124" i="21" s="1"/>
  <c r="V124" i="21" s="1"/>
  <c r="W124" i="21" s="1"/>
  <c r="X124" i="21" s="1"/>
  <c r="E124" i="21"/>
  <c r="G124" i="21"/>
  <c r="O124" i="21"/>
  <c r="Z124" i="21" s="1"/>
  <c r="J124" i="21"/>
  <c r="AD124" i="21" s="1"/>
  <c r="A125" i="21"/>
  <c r="AF123" i="21"/>
  <c r="AG123" i="21" s="1"/>
  <c r="AH123" i="21" s="1"/>
  <c r="AA123" i="21"/>
  <c r="AB123" i="21" s="1"/>
  <c r="AC123" i="21" s="1"/>
  <c r="A32" i="10"/>
  <c r="A33" i="10" s="1"/>
  <c r="A36" i="10" s="1"/>
  <c r="A63" i="10"/>
  <c r="AK122" i="21" l="1"/>
  <c r="AA124" i="21"/>
  <c r="AB124" i="21" s="1"/>
  <c r="AC124" i="21" s="1"/>
  <c r="AI123" i="21"/>
  <c r="AF124" i="21"/>
  <c r="AG124" i="21" s="1"/>
  <c r="AH124" i="21" s="1"/>
  <c r="J125" i="21"/>
  <c r="AD125" i="21" s="1"/>
  <c r="H125" i="21"/>
  <c r="T125" i="21" s="1"/>
  <c r="E125" i="21"/>
  <c r="O125" i="21"/>
  <c r="Z125" i="21" s="1"/>
  <c r="G125" i="21"/>
  <c r="B125" i="21"/>
  <c r="C125" i="21" s="1"/>
  <c r="D125" i="21" s="1"/>
  <c r="I125" i="21"/>
  <c r="Y125" i="21" s="1"/>
  <c r="N125" i="21"/>
  <c r="U125" i="21" s="1"/>
  <c r="P125" i="21"/>
  <c r="AE125" i="21" s="1"/>
  <c r="A126" i="21"/>
  <c r="A38" i="10"/>
  <c r="A41" i="10"/>
  <c r="A1" i="7"/>
  <c r="A1" i="16" s="1"/>
  <c r="A6" i="16" s="1"/>
  <c r="AK123" i="21" l="1"/>
  <c r="AJ123" i="21"/>
  <c r="AL123" i="21" s="1"/>
  <c r="AI124" i="21"/>
  <c r="AJ124" i="21" s="1"/>
  <c r="AL124" i="21" s="1"/>
  <c r="AA125" i="21"/>
  <c r="AB125" i="21" s="1"/>
  <c r="AC125" i="21" s="1"/>
  <c r="V125" i="21"/>
  <c r="W125" i="21" s="1"/>
  <c r="X125" i="21" s="1"/>
  <c r="P126" i="21"/>
  <c r="AE126" i="21" s="1"/>
  <c r="N126" i="21"/>
  <c r="U126" i="21" s="1"/>
  <c r="B126" i="21"/>
  <c r="C126" i="21" s="1"/>
  <c r="D126" i="21" s="1"/>
  <c r="G126" i="21"/>
  <c r="O126" i="21"/>
  <c r="Z126" i="21" s="1"/>
  <c r="I126" i="21"/>
  <c r="Y126" i="21" s="1"/>
  <c r="E126" i="21"/>
  <c r="H126" i="21"/>
  <c r="T126" i="21" s="1"/>
  <c r="J126" i="21"/>
  <c r="AD126" i="21" s="1"/>
  <c r="AF126" i="21" s="1"/>
  <c r="AG126" i="21" s="1"/>
  <c r="AH126" i="21" s="1"/>
  <c r="A127" i="21"/>
  <c r="AF125" i="21"/>
  <c r="AG125" i="21" s="1"/>
  <c r="AH125" i="21" s="1"/>
  <c r="E6" i="16"/>
  <c r="J6" i="16"/>
  <c r="AD6" i="16" s="1"/>
  <c r="B6" i="16"/>
  <c r="C6" i="16" s="1"/>
  <c r="D6" i="16" s="1"/>
  <c r="I6" i="16"/>
  <c r="Y6" i="16" s="1"/>
  <c r="P6" i="16"/>
  <c r="AE6" i="16" s="1"/>
  <c r="H6" i="16"/>
  <c r="O6" i="16"/>
  <c r="Z6" i="16" s="1"/>
  <c r="G6" i="16"/>
  <c r="N6" i="16"/>
  <c r="U6" i="16" s="1"/>
  <c r="A49" i="10"/>
  <c r="A59" i="10"/>
  <c r="A66" i="10" s="1"/>
  <c r="A7" i="16"/>
  <c r="AK124" i="21" l="1"/>
  <c r="AI125" i="21"/>
  <c r="AJ125" i="21" s="1"/>
  <c r="AL125" i="21" s="1"/>
  <c r="AA126" i="21"/>
  <c r="AB126" i="21" s="1"/>
  <c r="AC126" i="21" s="1"/>
  <c r="E127" i="21"/>
  <c r="H127" i="21"/>
  <c r="T127" i="21" s="1"/>
  <c r="N127" i="21"/>
  <c r="U127" i="21" s="1"/>
  <c r="P127" i="21"/>
  <c r="AE127" i="21" s="1"/>
  <c r="G127" i="21"/>
  <c r="J127" i="21"/>
  <c r="AD127" i="21" s="1"/>
  <c r="B127" i="21"/>
  <c r="C127" i="21" s="1"/>
  <c r="D127" i="21" s="1"/>
  <c r="I127" i="21"/>
  <c r="Y127" i="21" s="1"/>
  <c r="O127" i="21"/>
  <c r="Z127" i="21" s="1"/>
  <c r="A128" i="21"/>
  <c r="V126" i="21"/>
  <c r="W126" i="21" s="1"/>
  <c r="X126" i="21" s="1"/>
  <c r="AF6" i="16"/>
  <c r="AA6" i="16"/>
  <c r="AB6" i="16" s="1"/>
  <c r="AC6" i="16" s="1"/>
  <c r="T6" i="16"/>
  <c r="B7" i="16"/>
  <c r="C7" i="16" s="1"/>
  <c r="D7" i="16" s="1"/>
  <c r="H7" i="16"/>
  <c r="T7" i="16" s="1"/>
  <c r="O7" i="16"/>
  <c r="Z7" i="16" s="1"/>
  <c r="G7" i="16"/>
  <c r="N7" i="16"/>
  <c r="U7" i="16" s="1"/>
  <c r="E7" i="16"/>
  <c r="J7" i="16"/>
  <c r="AD7" i="16" s="1"/>
  <c r="I7" i="16"/>
  <c r="Y7" i="16" s="1"/>
  <c r="P7" i="16"/>
  <c r="AE7" i="16" s="1"/>
  <c r="A54" i="10"/>
  <c r="A61" i="10"/>
  <c r="A8" i="16"/>
  <c r="AI126" i="21" l="1"/>
  <c r="AJ126" i="21" s="1"/>
  <c r="AL126" i="21" s="1"/>
  <c r="AK125" i="21"/>
  <c r="V127" i="21"/>
  <c r="W127" i="21" s="1"/>
  <c r="X127" i="21" s="1"/>
  <c r="AF127" i="21"/>
  <c r="AG127" i="21" s="1"/>
  <c r="AH127" i="21" s="1"/>
  <c r="AA127" i="21"/>
  <c r="AB127" i="21" s="1"/>
  <c r="AC127" i="21" s="1"/>
  <c r="E128" i="21"/>
  <c r="H128" i="21"/>
  <c r="T128" i="21" s="1"/>
  <c r="B128" i="21"/>
  <c r="C128" i="21" s="1"/>
  <c r="D128" i="21" s="1"/>
  <c r="P128" i="21"/>
  <c r="AE128" i="21" s="1"/>
  <c r="I128" i="21"/>
  <c r="Y128" i="21" s="1"/>
  <c r="J128" i="21"/>
  <c r="AD128" i="21" s="1"/>
  <c r="N128" i="21"/>
  <c r="U128" i="21" s="1"/>
  <c r="O128" i="21"/>
  <c r="Z128" i="21" s="1"/>
  <c r="G128" i="21"/>
  <c r="A129" i="21"/>
  <c r="AA7" i="16"/>
  <c r="V7" i="16"/>
  <c r="W7" i="16" s="1"/>
  <c r="X7" i="16" s="1"/>
  <c r="O1" i="16"/>
  <c r="AF7" i="16"/>
  <c r="V6" i="16"/>
  <c r="W6" i="16" s="1"/>
  <c r="X6" i="16" s="1"/>
  <c r="E8" i="16"/>
  <c r="J8" i="16"/>
  <c r="AD8" i="16" s="1"/>
  <c r="I8" i="16"/>
  <c r="Y8" i="16" s="1"/>
  <c r="P8" i="16"/>
  <c r="AE8" i="16" s="1"/>
  <c r="B8" i="16"/>
  <c r="C8" i="16" s="1"/>
  <c r="D8" i="16" s="1"/>
  <c r="H8" i="16"/>
  <c r="O8" i="16"/>
  <c r="Z8" i="16" s="1"/>
  <c r="G8" i="16"/>
  <c r="N8" i="16"/>
  <c r="U8" i="16" s="1"/>
  <c r="AG6" i="16"/>
  <c r="A70" i="10"/>
  <c r="A90" i="10"/>
  <c r="A9" i="16"/>
  <c r="AI127" i="21" l="1"/>
  <c r="AJ127" i="21" s="1"/>
  <c r="AL127" i="21" s="1"/>
  <c r="AK126" i="21"/>
  <c r="AA128" i="21"/>
  <c r="AB128" i="21" s="1"/>
  <c r="AC128" i="21" s="1"/>
  <c r="AF128" i="21"/>
  <c r="AG128" i="21" s="1"/>
  <c r="AH128" i="21" s="1"/>
  <c r="V128" i="21"/>
  <c r="W128" i="21" s="1"/>
  <c r="X128" i="21" s="1"/>
  <c r="P129" i="21"/>
  <c r="AE129" i="21" s="1"/>
  <c r="N129" i="21"/>
  <c r="U129" i="21" s="1"/>
  <c r="G129" i="21"/>
  <c r="H129" i="21"/>
  <c r="T129" i="21" s="1"/>
  <c r="E129" i="21"/>
  <c r="I129" i="21"/>
  <c r="Y129" i="21" s="1"/>
  <c r="O129" i="21"/>
  <c r="Z129" i="21" s="1"/>
  <c r="J129" i="21"/>
  <c r="AD129" i="21" s="1"/>
  <c r="B129" i="21"/>
  <c r="C129" i="21" s="1"/>
  <c r="D129" i="21" s="1"/>
  <c r="A130" i="21"/>
  <c r="AF8" i="16"/>
  <c r="AG8" i="16" s="1"/>
  <c r="AH8" i="16" s="1"/>
  <c r="AA8" i="16"/>
  <c r="AB8" i="16" s="1"/>
  <c r="AC8" i="16" s="1"/>
  <c r="T8" i="16"/>
  <c r="B9" i="16"/>
  <c r="C9" i="16" s="1"/>
  <c r="D9" i="16" s="1"/>
  <c r="I9" i="16"/>
  <c r="Y9" i="16" s="1"/>
  <c r="P9" i="16"/>
  <c r="AE9" i="16" s="1"/>
  <c r="H9" i="16"/>
  <c r="T9" i="16" s="1"/>
  <c r="O9" i="16"/>
  <c r="Z9" i="16" s="1"/>
  <c r="G9" i="16"/>
  <c r="N9" i="16"/>
  <c r="U9" i="16" s="1"/>
  <c r="E9" i="16"/>
  <c r="J9" i="16"/>
  <c r="AD9" i="16" s="1"/>
  <c r="AG7" i="16"/>
  <c r="AH7" i="16" s="1"/>
  <c r="AB7" i="16"/>
  <c r="AC7" i="16" s="1"/>
  <c r="AH6" i="16"/>
  <c r="AI6" i="16" s="1"/>
  <c r="A78" i="10"/>
  <c r="A10" i="16"/>
  <c r="AK127" i="21" l="1"/>
  <c r="AI128" i="21"/>
  <c r="AJ128" i="21" s="1"/>
  <c r="AL128" i="21" s="1"/>
  <c r="AF129" i="21"/>
  <c r="AG129" i="21" s="1"/>
  <c r="AH129" i="21" s="1"/>
  <c r="AA129" i="21"/>
  <c r="AB129" i="21" s="1"/>
  <c r="AC129" i="21" s="1"/>
  <c r="V129" i="21"/>
  <c r="W129" i="21" s="1"/>
  <c r="X129" i="21" s="1"/>
  <c r="N130" i="21"/>
  <c r="U130" i="21" s="1"/>
  <c r="P130" i="21"/>
  <c r="AE130" i="21" s="1"/>
  <c r="B130" i="21"/>
  <c r="C130" i="21" s="1"/>
  <c r="D130" i="21" s="1"/>
  <c r="I130" i="21"/>
  <c r="Y130" i="21" s="1"/>
  <c r="H130" i="21"/>
  <c r="T130" i="21" s="1"/>
  <c r="G130" i="21"/>
  <c r="J130" i="21"/>
  <c r="AD130" i="21" s="1"/>
  <c r="O130" i="21"/>
  <c r="Z130" i="21" s="1"/>
  <c r="E130" i="21"/>
  <c r="A131" i="21"/>
  <c r="AF9" i="16"/>
  <c r="AI7" i="16"/>
  <c r="AK7" i="16" s="1"/>
  <c r="AJ6" i="16"/>
  <c r="AL6" i="16" s="1"/>
  <c r="AK6" i="16"/>
  <c r="V9" i="16"/>
  <c r="V8" i="16"/>
  <c r="W8" i="16" s="1"/>
  <c r="X8" i="16" s="1"/>
  <c r="AI8" i="16" s="1"/>
  <c r="AA9" i="16"/>
  <c r="AB9" i="16" s="1"/>
  <c r="AC9" i="16" s="1"/>
  <c r="A11" i="16"/>
  <c r="A12" i="16" s="1"/>
  <c r="G10" i="16"/>
  <c r="N10" i="16"/>
  <c r="U10" i="16" s="1"/>
  <c r="E10" i="16"/>
  <c r="J10" i="16"/>
  <c r="AD10" i="16" s="1"/>
  <c r="I10" i="16"/>
  <c r="Y10" i="16" s="1"/>
  <c r="P10" i="16"/>
  <c r="AE10" i="16" s="1"/>
  <c r="B10" i="16"/>
  <c r="C10" i="16" s="1"/>
  <c r="D10" i="16" s="1"/>
  <c r="H10" i="16"/>
  <c r="T10" i="16" s="1"/>
  <c r="O10" i="16"/>
  <c r="Z10" i="16" s="1"/>
  <c r="A85" i="10"/>
  <c r="AK128" i="21" l="1"/>
  <c r="V130" i="21"/>
  <c r="W130" i="21" s="1"/>
  <c r="X130" i="21" s="1"/>
  <c r="AI129" i="21"/>
  <c r="AJ129" i="21" s="1"/>
  <c r="AL129" i="21" s="1"/>
  <c r="AF130" i="21"/>
  <c r="AG130" i="21" s="1"/>
  <c r="AH130" i="21" s="1"/>
  <c r="AI130" i="21" s="1"/>
  <c r="AJ130" i="21" s="1"/>
  <c r="AA130" i="21"/>
  <c r="AB130" i="21" s="1"/>
  <c r="AC130" i="21" s="1"/>
  <c r="H131" i="21"/>
  <c r="T131" i="21" s="1"/>
  <c r="J131" i="21"/>
  <c r="AD131" i="21" s="1"/>
  <c r="P131" i="21"/>
  <c r="AE131" i="21" s="1"/>
  <c r="N131" i="21"/>
  <c r="U131" i="21" s="1"/>
  <c r="B131" i="21"/>
  <c r="C131" i="21" s="1"/>
  <c r="D131" i="21" s="1"/>
  <c r="I131" i="21"/>
  <c r="Y131" i="21" s="1"/>
  <c r="O131" i="21"/>
  <c r="Z131" i="21" s="1"/>
  <c r="G131" i="21"/>
  <c r="E131" i="21"/>
  <c r="A132" i="21"/>
  <c r="V10" i="16"/>
  <c r="W10" i="16" s="1"/>
  <c r="AA10" i="16"/>
  <c r="AB10" i="16" s="1"/>
  <c r="AC10" i="16" s="1"/>
  <c r="AF10" i="16"/>
  <c r="AG10" i="16" s="1"/>
  <c r="AH10" i="16" s="1"/>
  <c r="AJ7" i="16"/>
  <c r="AL7" i="16" s="1"/>
  <c r="E11" i="16"/>
  <c r="J11" i="16"/>
  <c r="AD11" i="16" s="1"/>
  <c r="B11" i="16"/>
  <c r="C11" i="16" s="1"/>
  <c r="D11" i="16" s="1"/>
  <c r="I11" i="16"/>
  <c r="Y11" i="16" s="1"/>
  <c r="P11" i="16"/>
  <c r="AE11" i="16" s="1"/>
  <c r="H11" i="16"/>
  <c r="T11" i="16" s="1"/>
  <c r="O11" i="16"/>
  <c r="Z11" i="16" s="1"/>
  <c r="G11" i="16"/>
  <c r="N11" i="16"/>
  <c r="U11" i="16" s="1"/>
  <c r="W9" i="16"/>
  <c r="X9" i="16" s="1"/>
  <c r="B12" i="16"/>
  <c r="C12" i="16" s="1"/>
  <c r="D12" i="16" s="1"/>
  <c r="H12" i="16"/>
  <c r="T12" i="16" s="1"/>
  <c r="O12" i="16"/>
  <c r="Z12" i="16" s="1"/>
  <c r="G12" i="16"/>
  <c r="N12" i="16"/>
  <c r="U12" i="16" s="1"/>
  <c r="E12" i="16"/>
  <c r="J12" i="16"/>
  <c r="AD12" i="16" s="1"/>
  <c r="I12" i="16"/>
  <c r="Y12" i="16" s="1"/>
  <c r="P12" i="16"/>
  <c r="AE12" i="16" s="1"/>
  <c r="AG9" i="16"/>
  <c r="AH9" i="16" s="1"/>
  <c r="AK8" i="16"/>
  <c r="AJ8" i="16"/>
  <c r="AL8" i="16" s="1"/>
  <c r="A95" i="10"/>
  <c r="A97" i="10"/>
  <c r="T6" i="15"/>
  <c r="E6" i="15"/>
  <c r="G6" i="15"/>
  <c r="H6" i="15"/>
  <c r="B6" i="15"/>
  <c r="A7" i="15"/>
  <c r="AK129" i="21" l="1"/>
  <c r="V131" i="21"/>
  <c r="W131" i="21" s="1"/>
  <c r="X131" i="21" s="1"/>
  <c r="AL130" i="21"/>
  <c r="AK130" i="21"/>
  <c r="H132" i="21"/>
  <c r="T132" i="21" s="1"/>
  <c r="E132" i="21"/>
  <c r="B132" i="21"/>
  <c r="C132" i="21" s="1"/>
  <c r="D132" i="21" s="1"/>
  <c r="N132" i="21"/>
  <c r="U132" i="21" s="1"/>
  <c r="P132" i="21"/>
  <c r="AE132" i="21" s="1"/>
  <c r="I132" i="21"/>
  <c r="Y132" i="21" s="1"/>
  <c r="J132" i="21"/>
  <c r="AD132" i="21" s="1"/>
  <c r="G132" i="21"/>
  <c r="O132" i="21"/>
  <c r="Z132" i="21" s="1"/>
  <c r="A133" i="21"/>
  <c r="AA131" i="21"/>
  <c r="AB131" i="21" s="1"/>
  <c r="AC131" i="21" s="1"/>
  <c r="AF131" i="21"/>
  <c r="AG131" i="21" s="1"/>
  <c r="AH131" i="21" s="1"/>
  <c r="AA12" i="16"/>
  <c r="V11" i="16"/>
  <c r="AF11" i="16"/>
  <c r="V12" i="16"/>
  <c r="W12" i="16" s="1"/>
  <c r="AF12" i="16"/>
  <c r="AI9" i="16"/>
  <c r="AA11" i="16"/>
  <c r="AB11" i="16" s="1"/>
  <c r="AC11" i="16" s="1"/>
  <c r="X10" i="16"/>
  <c r="AI10" i="16" s="1"/>
  <c r="V6" i="15"/>
  <c r="W6" i="15" s="1"/>
  <c r="AI6" i="15" s="1"/>
  <c r="AJ6" i="15" s="1"/>
  <c r="E7" i="15"/>
  <c r="G7" i="15"/>
  <c r="H7" i="15"/>
  <c r="T7" i="15"/>
  <c r="C6" i="15"/>
  <c r="B7" i="15"/>
  <c r="A8" i="15"/>
  <c r="A9" i="15" s="1"/>
  <c r="AI131" i="21" l="1"/>
  <c r="AK131" i="21" s="1"/>
  <c r="V132" i="21"/>
  <c r="W132" i="21" s="1"/>
  <c r="X132" i="21" s="1"/>
  <c r="AF132" i="21"/>
  <c r="AG132" i="21" s="1"/>
  <c r="AH132" i="21" s="1"/>
  <c r="J133" i="21"/>
  <c r="AD133" i="21" s="1"/>
  <c r="O133" i="21"/>
  <c r="Z133" i="21" s="1"/>
  <c r="B133" i="21"/>
  <c r="C133" i="21" s="1"/>
  <c r="D133" i="21" s="1"/>
  <c r="E133" i="21"/>
  <c r="I133" i="21"/>
  <c r="Y133" i="21" s="1"/>
  <c r="H133" i="21"/>
  <c r="T133" i="21" s="1"/>
  <c r="G133" i="21"/>
  <c r="N133" i="21"/>
  <c r="U133" i="21" s="1"/>
  <c r="P133" i="21"/>
  <c r="AE133" i="21" s="1"/>
  <c r="A134" i="21"/>
  <c r="AA132" i="21"/>
  <c r="AB132" i="21" s="1"/>
  <c r="AC132" i="21" s="1"/>
  <c r="W11" i="16"/>
  <c r="X11" i="16" s="1"/>
  <c r="AK9" i="16"/>
  <c r="AJ9" i="16"/>
  <c r="AL9" i="16" s="1"/>
  <c r="AG11" i="16"/>
  <c r="AH11" i="16" s="1"/>
  <c r="AG12" i="16"/>
  <c r="AH12" i="16" s="1"/>
  <c r="AJ10" i="16"/>
  <c r="AL10" i="16" s="1"/>
  <c r="AK10" i="16"/>
  <c r="AB12" i="16"/>
  <c r="X12" i="16"/>
  <c r="X6" i="15"/>
  <c r="V7" i="15"/>
  <c r="W7" i="15" s="1"/>
  <c r="AI7" i="15" s="1"/>
  <c r="AJ7" i="15" s="1"/>
  <c r="C7" i="15"/>
  <c r="H9" i="15"/>
  <c r="T9" i="15"/>
  <c r="E9" i="15"/>
  <c r="G9" i="15"/>
  <c r="G8" i="15"/>
  <c r="H8" i="15"/>
  <c r="T8" i="15"/>
  <c r="E8" i="15"/>
  <c r="B9" i="15"/>
  <c r="C9" i="15" s="1"/>
  <c r="D9" i="15" s="1"/>
  <c r="D6" i="15"/>
  <c r="B8" i="15"/>
  <c r="C8" i="15" s="1"/>
  <c r="D8" i="15" s="1"/>
  <c r="A10" i="15"/>
  <c r="AJ131" i="21" l="1"/>
  <c r="AL131" i="21" s="1"/>
  <c r="AA133" i="21"/>
  <c r="AB133" i="21" s="1"/>
  <c r="AC133" i="21" s="1"/>
  <c r="AF133" i="21"/>
  <c r="AG133" i="21" s="1"/>
  <c r="AH133" i="21" s="1"/>
  <c r="AI132" i="21"/>
  <c r="AJ132" i="21" s="1"/>
  <c r="P134" i="21"/>
  <c r="AE134" i="21" s="1"/>
  <c r="N134" i="21"/>
  <c r="U134" i="21" s="1"/>
  <c r="B134" i="21"/>
  <c r="C134" i="21" s="1"/>
  <c r="D134" i="21" s="1"/>
  <c r="G134" i="21"/>
  <c r="J134" i="21"/>
  <c r="AD134" i="21" s="1"/>
  <c r="AF134" i="21" s="1"/>
  <c r="AG134" i="21" s="1"/>
  <c r="AH134" i="21" s="1"/>
  <c r="H134" i="21"/>
  <c r="T134" i="21" s="1"/>
  <c r="V134" i="21" s="1"/>
  <c r="W134" i="21" s="1"/>
  <c r="X134" i="21" s="1"/>
  <c r="I134" i="21"/>
  <c r="Y134" i="21" s="1"/>
  <c r="O134" i="21"/>
  <c r="Z134" i="21" s="1"/>
  <c r="E134" i="21"/>
  <c r="A135" i="21"/>
  <c r="V133" i="21"/>
  <c r="W133" i="21" s="1"/>
  <c r="X133" i="21" s="1"/>
  <c r="AL6" i="15"/>
  <c r="AK6" i="15"/>
  <c r="AI11" i="16"/>
  <c r="AC12" i="16"/>
  <c r="AI12" i="16" s="1"/>
  <c r="AK12" i="16" s="1"/>
  <c r="X7" i="15"/>
  <c r="V8" i="15"/>
  <c r="W8" i="15" s="1"/>
  <c r="AI8" i="15" s="1"/>
  <c r="AJ8" i="15" s="1"/>
  <c r="V9" i="15"/>
  <c r="W9" i="15" s="1"/>
  <c r="AI9" i="15" s="1"/>
  <c r="AJ9" i="15" s="1"/>
  <c r="D7" i="15"/>
  <c r="T10" i="15"/>
  <c r="E10" i="15"/>
  <c r="G10" i="15"/>
  <c r="H10" i="15"/>
  <c r="A11" i="15"/>
  <c r="B10" i="15"/>
  <c r="C10" i="15" s="1"/>
  <c r="D10" i="15" s="1"/>
  <c r="AI133" i="21" l="1"/>
  <c r="AA134" i="21"/>
  <c r="AB134" i="21" s="1"/>
  <c r="AC134" i="21" s="1"/>
  <c r="AI134" i="21" s="1"/>
  <c r="AJ134" i="21" s="1"/>
  <c r="G135" i="21"/>
  <c r="I135" i="21"/>
  <c r="Y135" i="21" s="1"/>
  <c r="O135" i="21"/>
  <c r="Z135" i="21" s="1"/>
  <c r="E135" i="21"/>
  <c r="H135" i="21"/>
  <c r="T135" i="21" s="1"/>
  <c r="N135" i="21"/>
  <c r="U135" i="21" s="1"/>
  <c r="P135" i="21"/>
  <c r="AE135" i="21" s="1"/>
  <c r="J135" i="21"/>
  <c r="AD135" i="21" s="1"/>
  <c r="B135" i="21"/>
  <c r="C135" i="21" s="1"/>
  <c r="D135" i="21" s="1"/>
  <c r="A136" i="21"/>
  <c r="AL132" i="21"/>
  <c r="AK132" i="21"/>
  <c r="AL7" i="15"/>
  <c r="AK7" i="15"/>
  <c r="AJ12" i="16"/>
  <c r="AL12" i="16" s="1"/>
  <c r="AK11" i="16"/>
  <c r="AJ11" i="16"/>
  <c r="AL11" i="16" s="1"/>
  <c r="X8" i="15"/>
  <c r="AK9" i="15"/>
  <c r="X9" i="15"/>
  <c r="V10" i="15"/>
  <c r="W10" i="15" s="1"/>
  <c r="AI10" i="15" s="1"/>
  <c r="AJ10" i="15" s="1"/>
  <c r="E11" i="15"/>
  <c r="G11" i="15"/>
  <c r="H11" i="15"/>
  <c r="T11" i="15"/>
  <c r="A12" i="15"/>
  <c r="B11" i="15"/>
  <c r="C11" i="15" s="1"/>
  <c r="D11" i="15" s="1"/>
  <c r="AK133" i="21" l="1"/>
  <c r="AJ133" i="21"/>
  <c r="AL133" i="21" s="1"/>
  <c r="V135" i="21"/>
  <c r="W135" i="21" s="1"/>
  <c r="X135" i="21" s="1"/>
  <c r="AF135" i="21"/>
  <c r="AG135" i="21" s="1"/>
  <c r="AH135" i="21" s="1"/>
  <c r="E136" i="21"/>
  <c r="H136" i="21"/>
  <c r="T136" i="21" s="1"/>
  <c r="P136" i="21"/>
  <c r="AE136" i="21" s="1"/>
  <c r="G136" i="21"/>
  <c r="I136" i="21"/>
  <c r="Y136" i="21" s="1"/>
  <c r="N136" i="21"/>
  <c r="U136" i="21" s="1"/>
  <c r="B136" i="21"/>
  <c r="C136" i="21" s="1"/>
  <c r="D136" i="21" s="1"/>
  <c r="J136" i="21"/>
  <c r="AD136" i="21" s="1"/>
  <c r="O136" i="21"/>
  <c r="Z136" i="21" s="1"/>
  <c r="A137" i="21"/>
  <c r="AA135" i="21"/>
  <c r="AB135" i="21" s="1"/>
  <c r="AC135" i="21" s="1"/>
  <c r="AL134" i="21"/>
  <c r="AK134" i="21"/>
  <c r="AL8" i="15"/>
  <c r="AK8" i="15"/>
  <c r="AL9" i="15"/>
  <c r="AK10" i="15"/>
  <c r="X10" i="15"/>
  <c r="V11" i="15"/>
  <c r="W11" i="15" s="1"/>
  <c r="AI11" i="15" s="1"/>
  <c r="AJ11" i="15" s="1"/>
  <c r="A13" i="15"/>
  <c r="B13" i="15" s="1"/>
  <c r="C13" i="15" s="1"/>
  <c r="D13" i="15" s="1"/>
  <c r="G12" i="15"/>
  <c r="H12" i="15"/>
  <c r="T12" i="15"/>
  <c r="E12" i="15"/>
  <c r="B12" i="15"/>
  <c r="C12" i="15" s="1"/>
  <c r="D12" i="15" s="1"/>
  <c r="AF136" i="21" l="1"/>
  <c r="AG136" i="21" s="1"/>
  <c r="AH136" i="21" s="1"/>
  <c r="AI135" i="21"/>
  <c r="I137" i="21"/>
  <c r="Y137" i="21" s="1"/>
  <c r="G137" i="21"/>
  <c r="B137" i="21"/>
  <c r="C137" i="21" s="1"/>
  <c r="D137" i="21" s="1"/>
  <c r="O137" i="21"/>
  <c r="Z137" i="21" s="1"/>
  <c r="H137" i="21"/>
  <c r="T137" i="21" s="1"/>
  <c r="E137" i="21"/>
  <c r="J137" i="21"/>
  <c r="AD137" i="21" s="1"/>
  <c r="P137" i="21"/>
  <c r="AE137" i="21" s="1"/>
  <c r="N137" i="21"/>
  <c r="U137" i="21" s="1"/>
  <c r="A138" i="21"/>
  <c r="V136" i="21"/>
  <c r="W136" i="21" s="1"/>
  <c r="X136" i="21" s="1"/>
  <c r="AA136" i="21"/>
  <c r="AB136" i="21" s="1"/>
  <c r="AC136" i="21" s="1"/>
  <c r="AK11" i="15"/>
  <c r="X11" i="15"/>
  <c r="AL10" i="15"/>
  <c r="V12" i="15"/>
  <c r="W12" i="15" s="1"/>
  <c r="AI12" i="15" s="1"/>
  <c r="AJ12" i="15" s="1"/>
  <c r="A14" i="15"/>
  <c r="A15" i="15" s="1"/>
  <c r="E15" i="15" s="1"/>
  <c r="H13" i="15"/>
  <c r="T13" i="15"/>
  <c r="E13" i="15"/>
  <c r="G13" i="15"/>
  <c r="AK135" i="21" l="1"/>
  <c r="AJ135" i="21"/>
  <c r="AL135" i="21" s="1"/>
  <c r="AF137" i="21"/>
  <c r="AG137" i="21" s="1"/>
  <c r="AH137" i="21" s="1"/>
  <c r="G138" i="21"/>
  <c r="I138" i="21"/>
  <c r="Y138" i="21" s="1"/>
  <c r="B138" i="21"/>
  <c r="C138" i="21" s="1"/>
  <c r="D138" i="21" s="1"/>
  <c r="O138" i="21"/>
  <c r="Z138" i="21" s="1"/>
  <c r="J138" i="21"/>
  <c r="AD138" i="21" s="1"/>
  <c r="E138" i="21"/>
  <c r="N138" i="21"/>
  <c r="U138" i="21" s="1"/>
  <c r="H138" i="21"/>
  <c r="T138" i="21" s="1"/>
  <c r="P138" i="21"/>
  <c r="AE138" i="21" s="1"/>
  <c r="A139" i="21"/>
  <c r="AI136" i="21"/>
  <c r="AJ136" i="21" s="1"/>
  <c r="V137" i="21"/>
  <c r="W137" i="21" s="1"/>
  <c r="X137" i="21" s="1"/>
  <c r="AA137" i="21"/>
  <c r="AB137" i="21" s="1"/>
  <c r="AC137" i="21" s="1"/>
  <c r="B14" i="15"/>
  <c r="C14" i="15" s="1"/>
  <c r="AL11" i="15"/>
  <c r="AK12" i="15"/>
  <c r="X12" i="15"/>
  <c r="V13" i="15"/>
  <c r="W13" i="15" s="1"/>
  <c r="AI13" i="15" s="1"/>
  <c r="AJ13" i="15" s="1"/>
  <c r="B15" i="15"/>
  <c r="C15" i="15" s="1"/>
  <c r="G14" i="15"/>
  <c r="H14" i="15"/>
  <c r="E14" i="15"/>
  <c r="A16" i="15"/>
  <c r="B16" i="15" s="1"/>
  <c r="C16" i="15" s="1"/>
  <c r="G15" i="15"/>
  <c r="H15" i="15"/>
  <c r="T14" i="15"/>
  <c r="T15" i="15"/>
  <c r="AA138" i="21" l="1"/>
  <c r="AB138" i="21" s="1"/>
  <c r="AC138" i="21" s="1"/>
  <c r="AK136" i="21"/>
  <c r="AL136" i="21"/>
  <c r="P139" i="21"/>
  <c r="AE139" i="21" s="1"/>
  <c r="N139" i="21"/>
  <c r="U139" i="21" s="1"/>
  <c r="B139" i="21"/>
  <c r="C139" i="21" s="1"/>
  <c r="D139" i="21" s="1"/>
  <c r="I139" i="21"/>
  <c r="Y139" i="21" s="1"/>
  <c r="J139" i="21"/>
  <c r="AD139" i="21" s="1"/>
  <c r="AF139" i="21" s="1"/>
  <c r="AG139" i="21" s="1"/>
  <c r="AH139" i="21" s="1"/>
  <c r="H139" i="21"/>
  <c r="T139" i="21" s="1"/>
  <c r="V139" i="21" s="1"/>
  <c r="W139" i="21" s="1"/>
  <c r="X139" i="21" s="1"/>
  <c r="G139" i="21"/>
  <c r="O139" i="21"/>
  <c r="Z139" i="21" s="1"/>
  <c r="E139" i="21"/>
  <c r="A140" i="21"/>
  <c r="AF138" i="21"/>
  <c r="AG138" i="21" s="1"/>
  <c r="AH138" i="21" s="1"/>
  <c r="AI137" i="21"/>
  <c r="AJ137" i="21" s="1"/>
  <c r="V138" i="21"/>
  <c r="W138" i="21" s="1"/>
  <c r="X138" i="21" s="1"/>
  <c r="AK13" i="15"/>
  <c r="X13" i="15"/>
  <c r="AL12" i="15"/>
  <c r="V14" i="15"/>
  <c r="W14" i="15" s="1"/>
  <c r="AI14" i="15" s="1"/>
  <c r="AJ14" i="15" s="1"/>
  <c r="V15" i="15"/>
  <c r="W15" i="15" s="1"/>
  <c r="AI15" i="15" s="1"/>
  <c r="AJ15" i="15" s="1"/>
  <c r="G16" i="15"/>
  <c r="T16" i="15"/>
  <c r="E16" i="15"/>
  <c r="H16" i="15"/>
  <c r="A17" i="15"/>
  <c r="D15" i="15"/>
  <c r="D14" i="15"/>
  <c r="D16" i="15"/>
  <c r="AI138" i="21" l="1"/>
  <c r="AJ138" i="21" s="1"/>
  <c r="AL138" i="21" s="1"/>
  <c r="AA139" i="21"/>
  <c r="AB139" i="21" s="1"/>
  <c r="AC139" i="21" s="1"/>
  <c r="AI139" i="21" s="1"/>
  <c r="AJ139" i="21" s="1"/>
  <c r="H140" i="21"/>
  <c r="T140" i="21" s="1"/>
  <c r="E140" i="21"/>
  <c r="B140" i="21"/>
  <c r="C140" i="21" s="1"/>
  <c r="D140" i="21" s="1"/>
  <c r="P140" i="21"/>
  <c r="AE140" i="21" s="1"/>
  <c r="O140" i="21"/>
  <c r="Z140" i="21" s="1"/>
  <c r="N140" i="21"/>
  <c r="U140" i="21" s="1"/>
  <c r="I140" i="21"/>
  <c r="Y140" i="21" s="1"/>
  <c r="J140" i="21"/>
  <c r="AD140" i="21" s="1"/>
  <c r="G140" i="21"/>
  <c r="A141" i="21"/>
  <c r="AL137" i="21"/>
  <c r="AK137" i="21"/>
  <c r="AL13" i="15"/>
  <c r="X15" i="15"/>
  <c r="X14" i="15"/>
  <c r="V16" i="15"/>
  <c r="W16" i="15" s="1"/>
  <c r="AI16" i="15" s="1"/>
  <c r="AJ16" i="15" s="1"/>
  <c r="B17" i="15"/>
  <c r="C17" i="15" s="1"/>
  <c r="D17" i="15" s="1"/>
  <c r="T17" i="15"/>
  <c r="G17" i="15"/>
  <c r="E17" i="15"/>
  <c r="H17" i="15"/>
  <c r="AK138" i="21" l="1"/>
  <c r="AF140" i="21"/>
  <c r="AG140" i="21" s="1"/>
  <c r="AH140" i="21" s="1"/>
  <c r="AL139" i="21"/>
  <c r="AK139" i="21"/>
  <c r="AA140" i="21"/>
  <c r="AB140" i="21" s="1"/>
  <c r="AC140" i="21" s="1"/>
  <c r="E141" i="21"/>
  <c r="O141" i="21"/>
  <c r="Z141" i="21" s="1"/>
  <c r="B141" i="21"/>
  <c r="C141" i="21" s="1"/>
  <c r="D141" i="21" s="1"/>
  <c r="P141" i="21"/>
  <c r="AE141" i="21" s="1"/>
  <c r="J141" i="21"/>
  <c r="AD141" i="21" s="1"/>
  <c r="H141" i="21"/>
  <c r="T141" i="21" s="1"/>
  <c r="N141" i="21"/>
  <c r="U141" i="21" s="1"/>
  <c r="G141" i="21"/>
  <c r="I141" i="21"/>
  <c r="Y141" i="21" s="1"/>
  <c r="A142" i="21"/>
  <c r="V140" i="21"/>
  <c r="W140" i="21" s="1"/>
  <c r="X140" i="21" s="1"/>
  <c r="AL15" i="15"/>
  <c r="AK15" i="15"/>
  <c r="AL14" i="15"/>
  <c r="AK14" i="15"/>
  <c r="AK16" i="15"/>
  <c r="X16" i="15"/>
  <c r="V17" i="15"/>
  <c r="W17" i="15" s="1"/>
  <c r="AI17" i="15" s="1"/>
  <c r="AJ17" i="15" s="1"/>
  <c r="AI140" i="21" l="1"/>
  <c r="AJ140" i="21" s="1"/>
  <c r="AL140" i="21" s="1"/>
  <c r="AA141" i="21"/>
  <c r="AB141" i="21" s="1"/>
  <c r="AC141" i="21" s="1"/>
  <c r="I142" i="21"/>
  <c r="Y142" i="21" s="1"/>
  <c r="G142" i="21"/>
  <c r="O142" i="21"/>
  <c r="Z142" i="21" s="1"/>
  <c r="J142" i="21"/>
  <c r="AD142" i="21" s="1"/>
  <c r="B142" i="21"/>
  <c r="C142" i="21" s="1"/>
  <c r="D142" i="21" s="1"/>
  <c r="H142" i="21"/>
  <c r="T142" i="21" s="1"/>
  <c r="E142" i="21"/>
  <c r="N142" i="21"/>
  <c r="U142" i="21" s="1"/>
  <c r="P142" i="21"/>
  <c r="AE142" i="21" s="1"/>
  <c r="A143" i="21"/>
  <c r="V141" i="21"/>
  <c r="W141" i="21" s="1"/>
  <c r="X141" i="21" s="1"/>
  <c r="AF141" i="21"/>
  <c r="AG141" i="21" s="1"/>
  <c r="AH141" i="21" s="1"/>
  <c r="X17" i="15"/>
  <c r="AL16" i="15"/>
  <c r="O14" i="6"/>
  <c r="AK140" i="21" l="1"/>
  <c r="AI141" i="21"/>
  <c r="AJ141" i="21" s="1"/>
  <c r="AL141" i="21" s="1"/>
  <c r="AF142" i="21"/>
  <c r="AG142" i="21" s="1"/>
  <c r="AH142" i="21" s="1"/>
  <c r="V142" i="21"/>
  <c r="W142" i="21" s="1"/>
  <c r="X142" i="21" s="1"/>
  <c r="J143" i="21"/>
  <c r="AD143" i="21" s="1"/>
  <c r="H143" i="21"/>
  <c r="T143" i="21" s="1"/>
  <c r="E143" i="21"/>
  <c r="B143" i="21"/>
  <c r="C143" i="21" s="1"/>
  <c r="D143" i="21" s="1"/>
  <c r="N143" i="21"/>
  <c r="U143" i="21" s="1"/>
  <c r="P143" i="21"/>
  <c r="AE143" i="21" s="1"/>
  <c r="O143" i="21"/>
  <c r="Z143" i="21" s="1"/>
  <c r="G143" i="21"/>
  <c r="I143" i="21"/>
  <c r="Y143" i="21" s="1"/>
  <c r="A144" i="21"/>
  <c r="AA142" i="21"/>
  <c r="AB142" i="21" s="1"/>
  <c r="AC142" i="21" s="1"/>
  <c r="AK17" i="15"/>
  <c r="AK1" i="15" s="1"/>
  <c r="L26" i="6"/>
  <c r="AI1" i="15"/>
  <c r="AK141" i="21" l="1"/>
  <c r="AA143" i="21"/>
  <c r="AB143" i="21" s="1"/>
  <c r="AC143" i="21" s="1"/>
  <c r="AF143" i="21"/>
  <c r="AG143" i="21" s="1"/>
  <c r="AH143" i="21" s="1"/>
  <c r="AI142" i="21"/>
  <c r="AJ142" i="21" s="1"/>
  <c r="J144" i="21"/>
  <c r="AD144" i="21" s="1"/>
  <c r="O144" i="21"/>
  <c r="Z144" i="21" s="1"/>
  <c r="E144" i="21"/>
  <c r="H144" i="21"/>
  <c r="T144" i="21" s="1"/>
  <c r="B144" i="21"/>
  <c r="C144" i="21" s="1"/>
  <c r="D144" i="21" s="1"/>
  <c r="P144" i="21"/>
  <c r="AE144" i="21" s="1"/>
  <c r="N144" i="21"/>
  <c r="U144" i="21" s="1"/>
  <c r="I144" i="21"/>
  <c r="Y144" i="21" s="1"/>
  <c r="G144" i="21"/>
  <c r="A145" i="21"/>
  <c r="V143" i="21"/>
  <c r="W143" i="21" s="1"/>
  <c r="X143" i="21" s="1"/>
  <c r="AL17" i="15"/>
  <c r="AL1" i="15" s="1"/>
  <c r="AJ1" i="15"/>
  <c r="AI143" i="21" l="1"/>
  <c r="AJ143" i="21" s="1"/>
  <c r="AL143" i="21" s="1"/>
  <c r="H145" i="21"/>
  <c r="T145" i="21" s="1"/>
  <c r="E145" i="21"/>
  <c r="B145" i="21"/>
  <c r="C145" i="21" s="1"/>
  <c r="D145" i="21" s="1"/>
  <c r="N145" i="21"/>
  <c r="U145" i="21" s="1"/>
  <c r="O145" i="21"/>
  <c r="Z145" i="21" s="1"/>
  <c r="P145" i="21"/>
  <c r="AE145" i="21" s="1"/>
  <c r="I145" i="21"/>
  <c r="Y145" i="21" s="1"/>
  <c r="G145" i="21"/>
  <c r="J145" i="21"/>
  <c r="AD145" i="21" s="1"/>
  <c r="A146" i="21"/>
  <c r="AF144" i="21"/>
  <c r="AG144" i="21" s="1"/>
  <c r="AH144" i="21" s="1"/>
  <c r="AA144" i="21"/>
  <c r="AB144" i="21" s="1"/>
  <c r="AC144" i="21" s="1"/>
  <c r="V144" i="21"/>
  <c r="W144" i="21" s="1"/>
  <c r="X144" i="21" s="1"/>
  <c r="AL142" i="21"/>
  <c r="AK142" i="21"/>
  <c r="AD3" i="16"/>
  <c r="AJ5" i="16"/>
  <c r="AK5" i="16"/>
  <c r="AK143" i="21" l="1"/>
  <c r="AA145" i="21"/>
  <c r="AB145" i="21" s="1"/>
  <c r="AC145" i="21" s="1"/>
  <c r="AI144" i="21"/>
  <c r="AJ144" i="21" s="1"/>
  <c r="AL144" i="21" s="1"/>
  <c r="I146" i="21"/>
  <c r="Y146" i="21" s="1"/>
  <c r="G146" i="21"/>
  <c r="H146" i="21"/>
  <c r="T146" i="21" s="1"/>
  <c r="O146" i="21"/>
  <c r="Z146" i="21" s="1"/>
  <c r="J146" i="21"/>
  <c r="AD146" i="21" s="1"/>
  <c r="B146" i="21"/>
  <c r="C146" i="21" s="1"/>
  <c r="D146" i="21" s="1"/>
  <c r="E146" i="21"/>
  <c r="N146" i="21"/>
  <c r="U146" i="21" s="1"/>
  <c r="P146" i="21"/>
  <c r="AE146" i="21" s="1"/>
  <c r="A147" i="21"/>
  <c r="AF145" i="21"/>
  <c r="AG145" i="21" s="1"/>
  <c r="AH145" i="21" s="1"/>
  <c r="V145" i="21"/>
  <c r="W145" i="21" s="1"/>
  <c r="X145" i="21" s="1"/>
  <c r="AL5" i="16"/>
  <c r="A13" i="16"/>
  <c r="AK144" i="21" l="1"/>
  <c r="AI145" i="21"/>
  <c r="AJ145" i="21" s="1"/>
  <c r="AL145" i="21" s="1"/>
  <c r="V146" i="21"/>
  <c r="W146" i="21" s="1"/>
  <c r="X146" i="21" s="1"/>
  <c r="N147" i="21"/>
  <c r="U147" i="21" s="1"/>
  <c r="P147" i="21"/>
  <c r="AE147" i="21" s="1"/>
  <c r="I147" i="21"/>
  <c r="Y147" i="21" s="1"/>
  <c r="B147" i="21"/>
  <c r="C147" i="21" s="1"/>
  <c r="D147" i="21" s="1"/>
  <c r="O147" i="21"/>
  <c r="Z147" i="21" s="1"/>
  <c r="E147" i="21"/>
  <c r="G147" i="21"/>
  <c r="J147" i="21"/>
  <c r="AD147" i="21" s="1"/>
  <c r="H147" i="21"/>
  <c r="T147" i="21" s="1"/>
  <c r="V147" i="21" s="1"/>
  <c r="W147" i="21" s="1"/>
  <c r="X147" i="21" s="1"/>
  <c r="A148" i="21"/>
  <c r="AF146" i="21"/>
  <c r="AG146" i="21" s="1"/>
  <c r="AH146" i="21" s="1"/>
  <c r="AA146" i="21"/>
  <c r="AB146" i="21" s="1"/>
  <c r="AC146" i="21" s="1"/>
  <c r="G13" i="16"/>
  <c r="N13" i="16"/>
  <c r="U13" i="16" s="1"/>
  <c r="E13" i="16"/>
  <c r="J13" i="16"/>
  <c r="AD13" i="16" s="1"/>
  <c r="B13" i="16"/>
  <c r="C13" i="16" s="1"/>
  <c r="D13" i="16" s="1"/>
  <c r="I13" i="16"/>
  <c r="Y13" i="16" s="1"/>
  <c r="P13" i="16"/>
  <c r="AE13" i="16" s="1"/>
  <c r="H13" i="16"/>
  <c r="T13" i="16" s="1"/>
  <c r="O13" i="16"/>
  <c r="Z13" i="16" s="1"/>
  <c r="A14" i="16"/>
  <c r="AK145" i="21" l="1"/>
  <c r="AA147" i="21"/>
  <c r="AB147" i="21" s="1"/>
  <c r="AC147" i="21" s="1"/>
  <c r="I148" i="21"/>
  <c r="Y148" i="21" s="1"/>
  <c r="G148" i="21"/>
  <c r="O148" i="21"/>
  <c r="Z148" i="21" s="1"/>
  <c r="J148" i="21"/>
  <c r="AD148" i="21" s="1"/>
  <c r="H148" i="21"/>
  <c r="T148" i="21" s="1"/>
  <c r="E148" i="21"/>
  <c r="B148" i="21"/>
  <c r="C148" i="21" s="1"/>
  <c r="D148" i="21" s="1"/>
  <c r="N148" i="21"/>
  <c r="U148" i="21" s="1"/>
  <c r="P148" i="21"/>
  <c r="AE148" i="21" s="1"/>
  <c r="A149" i="21"/>
  <c r="AF147" i="21"/>
  <c r="AG147" i="21" s="1"/>
  <c r="AH147" i="21" s="1"/>
  <c r="AI146" i="21"/>
  <c r="AJ146" i="21" s="1"/>
  <c r="V13" i="16"/>
  <c r="AF13" i="16"/>
  <c r="AG13" i="16" s="1"/>
  <c r="AH13" i="16" s="1"/>
  <c r="AA13" i="16"/>
  <c r="AB13" i="16" s="1"/>
  <c r="AC13" i="16" s="1"/>
  <c r="I14" i="16"/>
  <c r="Y14" i="16" s="1"/>
  <c r="P14" i="16"/>
  <c r="AE14" i="16" s="1"/>
  <c r="B14" i="16"/>
  <c r="C14" i="16" s="1"/>
  <c r="D14" i="16" s="1"/>
  <c r="H14" i="16"/>
  <c r="T14" i="16" s="1"/>
  <c r="O14" i="16"/>
  <c r="Z14" i="16" s="1"/>
  <c r="G14" i="16"/>
  <c r="N14" i="16"/>
  <c r="U14" i="16" s="1"/>
  <c r="E14" i="16"/>
  <c r="J14" i="16"/>
  <c r="AD14" i="16" s="1"/>
  <c r="A15" i="16"/>
  <c r="AF148" i="21" l="1"/>
  <c r="AG148" i="21" s="1"/>
  <c r="AH148" i="21" s="1"/>
  <c r="AI147" i="21"/>
  <c r="AJ147" i="21" s="1"/>
  <c r="AL147" i="21" s="1"/>
  <c r="G149" i="21"/>
  <c r="I149" i="21"/>
  <c r="Y149" i="21" s="1"/>
  <c r="O149" i="21"/>
  <c r="Z149" i="21" s="1"/>
  <c r="J149" i="21"/>
  <c r="AD149" i="21" s="1"/>
  <c r="E149" i="21"/>
  <c r="P149" i="21"/>
  <c r="AE149" i="21" s="1"/>
  <c r="H149" i="21"/>
  <c r="T149" i="21" s="1"/>
  <c r="B149" i="21"/>
  <c r="C149" i="21" s="1"/>
  <c r="D149" i="21" s="1"/>
  <c r="N149" i="21"/>
  <c r="U149" i="21" s="1"/>
  <c r="A150" i="21"/>
  <c r="AL146" i="21"/>
  <c r="AK146" i="21"/>
  <c r="V148" i="21"/>
  <c r="W148" i="21" s="1"/>
  <c r="X148" i="21" s="1"/>
  <c r="AA148" i="21"/>
  <c r="AB148" i="21" s="1"/>
  <c r="AC148" i="21" s="1"/>
  <c r="AF14" i="16"/>
  <c r="AG14" i="16" s="1"/>
  <c r="AH14" i="16" s="1"/>
  <c r="V14" i="16"/>
  <c r="AA14" i="16"/>
  <c r="AB14" i="16" s="1"/>
  <c r="AC14" i="16" s="1"/>
  <c r="W13" i="16"/>
  <c r="H15" i="16"/>
  <c r="T15" i="16" s="1"/>
  <c r="O15" i="16"/>
  <c r="Z15" i="16" s="1"/>
  <c r="G15" i="16"/>
  <c r="N15" i="16"/>
  <c r="U15" i="16" s="1"/>
  <c r="E15" i="16"/>
  <c r="J15" i="16"/>
  <c r="AD15" i="16" s="1"/>
  <c r="B15" i="16"/>
  <c r="C15" i="16" s="1"/>
  <c r="D15" i="16" s="1"/>
  <c r="I15" i="16"/>
  <c r="Y15" i="16" s="1"/>
  <c r="P15" i="16"/>
  <c r="AE15" i="16" s="1"/>
  <c r="A16" i="16"/>
  <c r="AK147" i="21" l="1"/>
  <c r="AA149" i="21"/>
  <c r="AB149" i="21" s="1"/>
  <c r="AC149" i="21" s="1"/>
  <c r="AI148" i="21"/>
  <c r="AJ148" i="21" s="1"/>
  <c r="J150" i="21"/>
  <c r="AD150" i="21" s="1"/>
  <c r="O150" i="21"/>
  <c r="Z150" i="21" s="1"/>
  <c r="E150" i="21"/>
  <c r="H150" i="21"/>
  <c r="T150" i="21" s="1"/>
  <c r="N150" i="21"/>
  <c r="U150" i="21" s="1"/>
  <c r="B150" i="21"/>
  <c r="C150" i="21" s="1"/>
  <c r="D150" i="21" s="1"/>
  <c r="P150" i="21"/>
  <c r="AE150" i="21" s="1"/>
  <c r="G150" i="21"/>
  <c r="I150" i="21"/>
  <c r="Y150" i="21" s="1"/>
  <c r="A151" i="21"/>
  <c r="AF149" i="21"/>
  <c r="AG149" i="21" s="1"/>
  <c r="AH149" i="21" s="1"/>
  <c r="V149" i="21"/>
  <c r="W149" i="21" s="1"/>
  <c r="X149" i="21" s="1"/>
  <c r="AA15" i="16"/>
  <c r="V15" i="16"/>
  <c r="W15" i="16" s="1"/>
  <c r="X15" i="16" s="1"/>
  <c r="AF15" i="16"/>
  <c r="AG15" i="16" s="1"/>
  <c r="AH15" i="16" s="1"/>
  <c r="X13" i="16"/>
  <c r="AI13" i="16" s="1"/>
  <c r="AJ13" i="16" s="1"/>
  <c r="AL13" i="16" s="1"/>
  <c r="W14" i="16"/>
  <c r="E16" i="16"/>
  <c r="J16" i="16"/>
  <c r="AD16" i="16" s="1"/>
  <c r="I16" i="16"/>
  <c r="Y16" i="16" s="1"/>
  <c r="P16" i="16"/>
  <c r="AE16" i="16" s="1"/>
  <c r="B16" i="16"/>
  <c r="C16" i="16" s="1"/>
  <c r="D16" i="16" s="1"/>
  <c r="H16" i="16"/>
  <c r="T16" i="16" s="1"/>
  <c r="O16" i="16"/>
  <c r="Z16" i="16" s="1"/>
  <c r="G16" i="16"/>
  <c r="N16" i="16"/>
  <c r="U16" i="16" s="1"/>
  <c r="A17" i="16"/>
  <c r="AA150" i="21" l="1"/>
  <c r="AB150" i="21" s="1"/>
  <c r="AC150" i="21" s="1"/>
  <c r="H151" i="21"/>
  <c r="T151" i="21" s="1"/>
  <c r="E151" i="21"/>
  <c r="P151" i="21"/>
  <c r="AE151" i="21" s="1"/>
  <c r="N151" i="21"/>
  <c r="U151" i="21" s="1"/>
  <c r="B151" i="21"/>
  <c r="C151" i="21" s="1"/>
  <c r="D151" i="21" s="1"/>
  <c r="G151" i="21"/>
  <c r="O151" i="21"/>
  <c r="Z151" i="21" s="1"/>
  <c r="I151" i="21"/>
  <c r="Y151" i="21" s="1"/>
  <c r="J151" i="21"/>
  <c r="AD151" i="21" s="1"/>
  <c r="A152" i="21"/>
  <c r="AF150" i="21"/>
  <c r="AG150" i="21" s="1"/>
  <c r="AH150" i="21" s="1"/>
  <c r="AI149" i="21"/>
  <c r="AJ149" i="21" s="1"/>
  <c r="V150" i="21"/>
  <c r="W150" i="21" s="1"/>
  <c r="X150" i="21" s="1"/>
  <c r="AK148" i="21"/>
  <c r="AL148" i="21"/>
  <c r="AA16" i="16"/>
  <c r="AB16" i="16" s="1"/>
  <c r="AC16" i="16" s="1"/>
  <c r="AK13" i="16"/>
  <c r="V16" i="16"/>
  <c r="AF16" i="16"/>
  <c r="X14" i="16"/>
  <c r="AI14" i="16" s="1"/>
  <c r="AJ14" i="16" s="1"/>
  <c r="AL14" i="16" s="1"/>
  <c r="AB15" i="16"/>
  <c r="AC15" i="16" s="1"/>
  <c r="AI15" i="16" s="1"/>
  <c r="B17" i="16"/>
  <c r="C17" i="16" s="1"/>
  <c r="D17" i="16" s="1"/>
  <c r="I17" i="16"/>
  <c r="Y17" i="16" s="1"/>
  <c r="P17" i="16"/>
  <c r="AE17" i="16" s="1"/>
  <c r="H17" i="16"/>
  <c r="T17" i="16" s="1"/>
  <c r="O17" i="16"/>
  <c r="Z17" i="16" s="1"/>
  <c r="G17" i="16"/>
  <c r="N17" i="16"/>
  <c r="U17" i="16" s="1"/>
  <c r="E17" i="16"/>
  <c r="J17" i="16"/>
  <c r="AD17" i="16" s="1"/>
  <c r="A18" i="16"/>
  <c r="AA151" i="21" l="1"/>
  <c r="AB151" i="21" s="1"/>
  <c r="AC151" i="21" s="1"/>
  <c r="E152" i="21"/>
  <c r="H152" i="21"/>
  <c r="T152" i="21" s="1"/>
  <c r="N152" i="21"/>
  <c r="U152" i="21" s="1"/>
  <c r="P152" i="21"/>
  <c r="AE152" i="21" s="1"/>
  <c r="B152" i="21"/>
  <c r="C152" i="21" s="1"/>
  <c r="D152" i="21" s="1"/>
  <c r="I152" i="21"/>
  <c r="Y152" i="21" s="1"/>
  <c r="G152" i="21"/>
  <c r="J152" i="21"/>
  <c r="AD152" i="21" s="1"/>
  <c r="AF152" i="21" s="1"/>
  <c r="AG152" i="21" s="1"/>
  <c r="AH152" i="21" s="1"/>
  <c r="O152" i="21"/>
  <c r="Z152" i="21" s="1"/>
  <c r="A153" i="21"/>
  <c r="AL149" i="21"/>
  <c r="AK149" i="21"/>
  <c r="AI150" i="21"/>
  <c r="AJ150" i="21" s="1"/>
  <c r="AF151" i="21"/>
  <c r="AG151" i="21" s="1"/>
  <c r="AH151" i="21" s="1"/>
  <c r="V151" i="21"/>
  <c r="W151" i="21" s="1"/>
  <c r="X151" i="21" s="1"/>
  <c r="AF17" i="16"/>
  <c r="AA17" i="16"/>
  <c r="AB17" i="16" s="1"/>
  <c r="AC17" i="16" s="1"/>
  <c r="AK14" i="16"/>
  <c r="V17" i="16"/>
  <c r="AJ15" i="16"/>
  <c r="AL15" i="16" s="1"/>
  <c r="AG16" i="16"/>
  <c r="AH16" i="16" s="1"/>
  <c r="G18" i="16"/>
  <c r="N18" i="16"/>
  <c r="U18" i="16" s="1"/>
  <c r="E18" i="16"/>
  <c r="J18" i="16"/>
  <c r="AD18" i="16" s="1"/>
  <c r="I18" i="16"/>
  <c r="Y18" i="16" s="1"/>
  <c r="P18" i="16"/>
  <c r="AE18" i="16" s="1"/>
  <c r="B18" i="16"/>
  <c r="C18" i="16" s="1"/>
  <c r="D18" i="16" s="1"/>
  <c r="H18" i="16"/>
  <c r="T18" i="16" s="1"/>
  <c r="O18" i="16"/>
  <c r="Z18" i="16" s="1"/>
  <c r="W16" i="16"/>
  <c r="A19" i="16"/>
  <c r="A20" i="16" s="1"/>
  <c r="AA152" i="21" l="1"/>
  <c r="AB152" i="21" s="1"/>
  <c r="AC152" i="21" s="1"/>
  <c r="AI151" i="21"/>
  <c r="J153" i="21"/>
  <c r="AD153" i="21" s="1"/>
  <c r="O153" i="21"/>
  <c r="Z153" i="21" s="1"/>
  <c r="E153" i="21"/>
  <c r="H153" i="21"/>
  <c r="T153" i="21" s="1"/>
  <c r="B153" i="21"/>
  <c r="C153" i="21" s="1"/>
  <c r="D153" i="21" s="1"/>
  <c r="N153" i="21"/>
  <c r="U153" i="21" s="1"/>
  <c r="P153" i="21"/>
  <c r="AE153" i="21" s="1"/>
  <c r="I153" i="21"/>
  <c r="Y153" i="21" s="1"/>
  <c r="G153" i="21"/>
  <c r="A154" i="21"/>
  <c r="V152" i="21"/>
  <c r="W152" i="21" s="1"/>
  <c r="X152" i="21" s="1"/>
  <c r="AI152" i="21" s="1"/>
  <c r="AJ152" i="21" s="1"/>
  <c r="AK151" i="21"/>
  <c r="AL150" i="21"/>
  <c r="AK150" i="21"/>
  <c r="V18" i="16"/>
  <c r="AF18" i="16"/>
  <c r="AA18" i="16"/>
  <c r="AB18" i="16" s="1"/>
  <c r="AC18" i="16" s="1"/>
  <c r="AK15" i="16"/>
  <c r="B20" i="16"/>
  <c r="C20" i="16" s="1"/>
  <c r="D20" i="16" s="1"/>
  <c r="H20" i="16"/>
  <c r="T20" i="16" s="1"/>
  <c r="O20" i="16"/>
  <c r="Z20" i="16" s="1"/>
  <c r="G20" i="16"/>
  <c r="N20" i="16"/>
  <c r="U20" i="16" s="1"/>
  <c r="E20" i="16"/>
  <c r="J20" i="16"/>
  <c r="AD20" i="16" s="1"/>
  <c r="I20" i="16"/>
  <c r="Y20" i="16" s="1"/>
  <c r="P20" i="16"/>
  <c r="AE20" i="16" s="1"/>
  <c r="E19" i="16"/>
  <c r="J19" i="16"/>
  <c r="AD19" i="16" s="1"/>
  <c r="B19" i="16"/>
  <c r="C19" i="16" s="1"/>
  <c r="D19" i="16" s="1"/>
  <c r="I19" i="16"/>
  <c r="Y19" i="16" s="1"/>
  <c r="P19" i="16"/>
  <c r="AE19" i="16" s="1"/>
  <c r="H19" i="16"/>
  <c r="T19" i="16" s="1"/>
  <c r="O19" i="16"/>
  <c r="Z19" i="16" s="1"/>
  <c r="G19" i="16"/>
  <c r="N19" i="16"/>
  <c r="U19" i="16" s="1"/>
  <c r="W17" i="16"/>
  <c r="X17" i="16" s="1"/>
  <c r="X16" i="16"/>
  <c r="AI16" i="16" s="1"/>
  <c r="AK16" i="16" s="1"/>
  <c r="AG17" i="16"/>
  <c r="AH17" i="16" s="1"/>
  <c r="A21" i="16"/>
  <c r="AA153" i="21" l="1"/>
  <c r="AB153" i="21" s="1"/>
  <c r="AC153" i="21" s="1"/>
  <c r="V153" i="21"/>
  <c r="W153" i="21" s="1"/>
  <c r="X153" i="21" s="1"/>
  <c r="AJ151" i="21"/>
  <c r="AL151" i="21" s="1"/>
  <c r="AK152" i="21"/>
  <c r="AL152" i="21"/>
  <c r="P154" i="21"/>
  <c r="AE154" i="21" s="1"/>
  <c r="N154" i="21"/>
  <c r="U154" i="21" s="1"/>
  <c r="B154" i="21"/>
  <c r="C154" i="21" s="1"/>
  <c r="D154" i="21" s="1"/>
  <c r="J154" i="21"/>
  <c r="AD154" i="21" s="1"/>
  <c r="E154" i="21"/>
  <c r="I154" i="21"/>
  <c r="Y154" i="21" s="1"/>
  <c r="G154" i="21"/>
  <c r="O154" i="21"/>
  <c r="Z154" i="21" s="1"/>
  <c r="H154" i="21"/>
  <c r="T154" i="21" s="1"/>
  <c r="A155" i="21"/>
  <c r="AF153" i="21"/>
  <c r="AG153" i="21" s="1"/>
  <c r="AH153" i="21" s="1"/>
  <c r="AA20" i="16"/>
  <c r="V19" i="16"/>
  <c r="AJ16" i="16"/>
  <c r="AL16" i="16" s="1"/>
  <c r="V20" i="16"/>
  <c r="W20" i="16" s="1"/>
  <c r="X20" i="16" s="1"/>
  <c r="AI17" i="16"/>
  <c r="AF19" i="16"/>
  <c r="AG19" i="16" s="1"/>
  <c r="AH19" i="16" s="1"/>
  <c r="AF20" i="16"/>
  <c r="AG20" i="16" s="1"/>
  <c r="AH20" i="16" s="1"/>
  <c r="AA19" i="16"/>
  <c r="AB19" i="16" s="1"/>
  <c r="AC19" i="16" s="1"/>
  <c r="AG18" i="16"/>
  <c r="AH18" i="16" s="1"/>
  <c r="A22" i="16"/>
  <c r="A23" i="16" s="1"/>
  <c r="G21" i="16"/>
  <c r="N21" i="16"/>
  <c r="U21" i="16" s="1"/>
  <c r="E21" i="16"/>
  <c r="J21" i="16"/>
  <c r="AD21" i="16" s="1"/>
  <c r="B21" i="16"/>
  <c r="C21" i="16" s="1"/>
  <c r="D21" i="16" s="1"/>
  <c r="I21" i="16"/>
  <c r="Y21" i="16" s="1"/>
  <c r="P21" i="16"/>
  <c r="AE21" i="16" s="1"/>
  <c r="H21" i="16"/>
  <c r="T21" i="16" s="1"/>
  <c r="O21" i="16"/>
  <c r="Z21" i="16" s="1"/>
  <c r="W18" i="16"/>
  <c r="AI153" i="21" l="1"/>
  <c r="AJ153" i="21" s="1"/>
  <c r="AL153" i="21" s="1"/>
  <c r="V154" i="21"/>
  <c r="W154" i="21" s="1"/>
  <c r="X154" i="21" s="1"/>
  <c r="AF154" i="21"/>
  <c r="AG154" i="21" s="1"/>
  <c r="AH154" i="21" s="1"/>
  <c r="N155" i="21"/>
  <c r="U155" i="21" s="1"/>
  <c r="P155" i="21"/>
  <c r="AE155" i="21" s="1"/>
  <c r="G155" i="21"/>
  <c r="I155" i="21"/>
  <c r="Y155" i="21" s="1"/>
  <c r="B155" i="21"/>
  <c r="C155" i="21" s="1"/>
  <c r="D155" i="21" s="1"/>
  <c r="O155" i="21"/>
  <c r="Z155" i="21" s="1"/>
  <c r="J155" i="21"/>
  <c r="AD155" i="21" s="1"/>
  <c r="E155" i="21"/>
  <c r="H155" i="21"/>
  <c r="T155" i="21" s="1"/>
  <c r="V155" i="21" s="1"/>
  <c r="W155" i="21" s="1"/>
  <c r="X155" i="21" s="1"/>
  <c r="A156" i="21"/>
  <c r="AA154" i="21"/>
  <c r="AB154" i="21" s="1"/>
  <c r="AC154" i="21" s="1"/>
  <c r="V21" i="16"/>
  <c r="W21" i="16" s="1"/>
  <c r="X21" i="16" s="1"/>
  <c r="AF21" i="16"/>
  <c r="AA21" i="16"/>
  <c r="AB21" i="16" s="1"/>
  <c r="AC21" i="16" s="1"/>
  <c r="AK17" i="16"/>
  <c r="AJ17" i="16"/>
  <c r="AL17" i="16" s="1"/>
  <c r="W19" i="16"/>
  <c r="X18" i="16"/>
  <c r="AI18" i="16" s="1"/>
  <c r="AJ18" i="16" s="1"/>
  <c r="AL18" i="16" s="1"/>
  <c r="H23" i="16"/>
  <c r="T23" i="16" s="1"/>
  <c r="O23" i="16"/>
  <c r="Z23" i="16" s="1"/>
  <c r="G23" i="16"/>
  <c r="N23" i="16"/>
  <c r="U23" i="16" s="1"/>
  <c r="E23" i="16"/>
  <c r="J23" i="16"/>
  <c r="AD23" i="16" s="1"/>
  <c r="B23" i="16"/>
  <c r="C23" i="16" s="1"/>
  <c r="D23" i="16" s="1"/>
  <c r="I23" i="16"/>
  <c r="Y23" i="16" s="1"/>
  <c r="P23" i="16"/>
  <c r="AE23" i="16" s="1"/>
  <c r="AB20" i="16"/>
  <c r="I22" i="16"/>
  <c r="Y22" i="16" s="1"/>
  <c r="P22" i="16"/>
  <c r="AE22" i="16" s="1"/>
  <c r="B22" i="16"/>
  <c r="C22" i="16" s="1"/>
  <c r="D22" i="16" s="1"/>
  <c r="H22" i="16"/>
  <c r="T22" i="16" s="1"/>
  <c r="O22" i="16"/>
  <c r="Z22" i="16" s="1"/>
  <c r="G22" i="16"/>
  <c r="N22" i="16"/>
  <c r="U22" i="16" s="1"/>
  <c r="E22" i="16"/>
  <c r="J22" i="16"/>
  <c r="AD22" i="16" s="1"/>
  <c r="A24" i="16"/>
  <c r="AK153" i="21" l="1"/>
  <c r="AI154" i="21"/>
  <c r="AJ154" i="21" s="1"/>
  <c r="AL154" i="21" s="1"/>
  <c r="AA155" i="21"/>
  <c r="AB155" i="21" s="1"/>
  <c r="AC155" i="21" s="1"/>
  <c r="I156" i="21"/>
  <c r="Y156" i="21" s="1"/>
  <c r="G156" i="21"/>
  <c r="B156" i="21"/>
  <c r="C156" i="21" s="1"/>
  <c r="D156" i="21" s="1"/>
  <c r="J156" i="21"/>
  <c r="AD156" i="21" s="1"/>
  <c r="O156" i="21"/>
  <c r="Z156" i="21" s="1"/>
  <c r="E156" i="21"/>
  <c r="N156" i="21"/>
  <c r="U156" i="21" s="1"/>
  <c r="H156" i="21"/>
  <c r="T156" i="21" s="1"/>
  <c r="P156" i="21"/>
  <c r="AE156" i="21" s="1"/>
  <c r="A157" i="21"/>
  <c r="AF155" i="21"/>
  <c r="AG155" i="21" s="1"/>
  <c r="AH155" i="21" s="1"/>
  <c r="AA23" i="16"/>
  <c r="AF23" i="16"/>
  <c r="AG23" i="16" s="1"/>
  <c r="AH23" i="16" s="1"/>
  <c r="AK18" i="16"/>
  <c r="AF22" i="16"/>
  <c r="AG22" i="16" s="1"/>
  <c r="AH22" i="16" s="1"/>
  <c r="AA22" i="16"/>
  <c r="AB22" i="16" s="1"/>
  <c r="AC22" i="16" s="1"/>
  <c r="V22" i="16"/>
  <c r="W22" i="16" s="1"/>
  <c r="X22" i="16" s="1"/>
  <c r="V23" i="16"/>
  <c r="AC20" i="16"/>
  <c r="AI20" i="16" s="1"/>
  <c r="AK20" i="16" s="1"/>
  <c r="AG21" i="16"/>
  <c r="AH21" i="16" s="1"/>
  <c r="AI21" i="16" s="1"/>
  <c r="X19" i="16"/>
  <c r="AI19" i="16" s="1"/>
  <c r="AJ19" i="16" s="1"/>
  <c r="AL19" i="16" s="1"/>
  <c r="E24" i="16"/>
  <c r="J24" i="16"/>
  <c r="AD24" i="16" s="1"/>
  <c r="I24" i="16"/>
  <c r="Y24" i="16" s="1"/>
  <c r="P24" i="16"/>
  <c r="AE24" i="16" s="1"/>
  <c r="B24" i="16"/>
  <c r="C24" i="16" s="1"/>
  <c r="D24" i="16" s="1"/>
  <c r="H24" i="16"/>
  <c r="T24" i="16" s="1"/>
  <c r="O24" i="16"/>
  <c r="Z24" i="16" s="1"/>
  <c r="G24" i="16"/>
  <c r="N24" i="16"/>
  <c r="U24" i="16" s="1"/>
  <c r="A25" i="16"/>
  <c r="V156" i="21" l="1"/>
  <c r="W156" i="21" s="1"/>
  <c r="X156" i="21" s="1"/>
  <c r="AK154" i="21"/>
  <c r="AI155" i="21"/>
  <c r="AF156" i="21"/>
  <c r="AG156" i="21" s="1"/>
  <c r="AH156" i="21" s="1"/>
  <c r="AA156" i="21"/>
  <c r="AB156" i="21" s="1"/>
  <c r="AC156" i="21" s="1"/>
  <c r="H157" i="21"/>
  <c r="T157" i="21" s="1"/>
  <c r="E157" i="21"/>
  <c r="B157" i="21"/>
  <c r="C157" i="21" s="1"/>
  <c r="D157" i="21" s="1"/>
  <c r="N157" i="21"/>
  <c r="U157" i="21" s="1"/>
  <c r="G157" i="21"/>
  <c r="P157" i="21"/>
  <c r="AE157" i="21" s="1"/>
  <c r="O157" i="21"/>
  <c r="Z157" i="21" s="1"/>
  <c r="I157" i="21"/>
  <c r="Y157" i="21" s="1"/>
  <c r="J157" i="21"/>
  <c r="AD157" i="21" s="1"/>
  <c r="A158" i="21"/>
  <c r="AJ20" i="16"/>
  <c r="AL20" i="16" s="1"/>
  <c r="AK19" i="16"/>
  <c r="V24" i="16"/>
  <c r="W24" i="16" s="1"/>
  <c r="X24" i="16" s="1"/>
  <c r="AI22" i="16"/>
  <c r="AF24" i="16"/>
  <c r="AG24" i="16" s="1"/>
  <c r="AH24" i="16" s="1"/>
  <c r="AA24" i="16"/>
  <c r="AB24" i="16" s="1"/>
  <c r="AC24" i="16" s="1"/>
  <c r="B25" i="16"/>
  <c r="C25" i="16" s="1"/>
  <c r="D25" i="16" s="1"/>
  <c r="I25" i="16"/>
  <c r="Y25" i="16" s="1"/>
  <c r="P25" i="16"/>
  <c r="AE25" i="16" s="1"/>
  <c r="H25" i="16"/>
  <c r="T25" i="16" s="1"/>
  <c r="O25" i="16"/>
  <c r="Z25" i="16" s="1"/>
  <c r="G25" i="16"/>
  <c r="N25" i="16"/>
  <c r="U25" i="16" s="1"/>
  <c r="E25" i="16"/>
  <c r="J25" i="16"/>
  <c r="AD25" i="16" s="1"/>
  <c r="AB23" i="16"/>
  <c r="AC23" i="16" s="1"/>
  <c r="W23" i="16"/>
  <c r="A26" i="16"/>
  <c r="AK155" i="21" l="1"/>
  <c r="AJ155" i="21"/>
  <c r="AL155" i="21" s="1"/>
  <c r="AI156" i="21"/>
  <c r="AJ156" i="21" s="1"/>
  <c r="AL156" i="21" s="1"/>
  <c r="I158" i="21"/>
  <c r="Y158" i="21" s="1"/>
  <c r="E158" i="21"/>
  <c r="B158" i="21"/>
  <c r="C158" i="21" s="1"/>
  <c r="D158" i="21" s="1"/>
  <c r="G158" i="21"/>
  <c r="O158" i="21"/>
  <c r="Z158" i="21" s="1"/>
  <c r="J158" i="21"/>
  <c r="AD158" i="21" s="1"/>
  <c r="H158" i="21"/>
  <c r="T158" i="21" s="1"/>
  <c r="N158" i="21"/>
  <c r="U158" i="21" s="1"/>
  <c r="P158" i="21"/>
  <c r="AE158" i="21" s="1"/>
  <c r="A159" i="21"/>
  <c r="AF157" i="21"/>
  <c r="AG157" i="21" s="1"/>
  <c r="AH157" i="21" s="1"/>
  <c r="V157" i="21"/>
  <c r="W157" i="21" s="1"/>
  <c r="X157" i="21" s="1"/>
  <c r="AA157" i="21"/>
  <c r="AB157" i="21" s="1"/>
  <c r="AC157" i="21" s="1"/>
  <c r="AF25" i="16"/>
  <c r="V25" i="16"/>
  <c r="AI24" i="16"/>
  <c r="AA25" i="16"/>
  <c r="AB25" i="16" s="1"/>
  <c r="AC25" i="16" s="1"/>
  <c r="AK22" i="16"/>
  <c r="AJ22" i="16"/>
  <c r="AL22" i="16" s="1"/>
  <c r="X23" i="16"/>
  <c r="AI23" i="16" s="1"/>
  <c r="AK23" i="16" s="1"/>
  <c r="G26" i="16"/>
  <c r="N26" i="16"/>
  <c r="U26" i="16" s="1"/>
  <c r="E26" i="16"/>
  <c r="J26" i="16"/>
  <c r="AD26" i="16" s="1"/>
  <c r="I26" i="16"/>
  <c r="Y26" i="16" s="1"/>
  <c r="P26" i="16"/>
  <c r="AE26" i="16" s="1"/>
  <c r="B26" i="16"/>
  <c r="C26" i="16" s="1"/>
  <c r="D26" i="16" s="1"/>
  <c r="H26" i="16"/>
  <c r="T26" i="16" s="1"/>
  <c r="O26" i="16"/>
  <c r="Z26" i="16" s="1"/>
  <c r="AK21" i="16"/>
  <c r="AJ21" i="16"/>
  <c r="AL21" i="16" s="1"/>
  <c r="A27" i="16"/>
  <c r="AK156" i="21" l="1"/>
  <c r="V158" i="21"/>
  <c r="W158" i="21" s="1"/>
  <c r="X158" i="21" s="1"/>
  <c r="N159" i="21"/>
  <c r="U159" i="21" s="1"/>
  <c r="O159" i="21"/>
  <c r="Z159" i="21" s="1"/>
  <c r="G159" i="21"/>
  <c r="E159" i="21"/>
  <c r="J159" i="21"/>
  <c r="AD159" i="21" s="1"/>
  <c r="H159" i="21"/>
  <c r="T159" i="21" s="1"/>
  <c r="B159" i="21"/>
  <c r="C159" i="21" s="1"/>
  <c r="D159" i="21" s="1"/>
  <c r="P159" i="21"/>
  <c r="AE159" i="21" s="1"/>
  <c r="I159" i="21"/>
  <c r="Y159" i="21" s="1"/>
  <c r="A160" i="21"/>
  <c r="AF158" i="21"/>
  <c r="AG158" i="21" s="1"/>
  <c r="AH158" i="21" s="1"/>
  <c r="AA158" i="21"/>
  <c r="AB158" i="21" s="1"/>
  <c r="AC158" i="21" s="1"/>
  <c r="AI157" i="21"/>
  <c r="AJ157" i="21" s="1"/>
  <c r="AJ23" i="16"/>
  <c r="AL23" i="16" s="1"/>
  <c r="V26" i="16"/>
  <c r="W26" i="16" s="1"/>
  <c r="X26" i="16" s="1"/>
  <c r="AA26" i="16"/>
  <c r="AB26" i="16" s="1"/>
  <c r="AC26" i="16" s="1"/>
  <c r="AF26" i="16"/>
  <c r="W25" i="16"/>
  <c r="X25" i="16" s="1"/>
  <c r="E27" i="16"/>
  <c r="J27" i="16"/>
  <c r="AD27" i="16" s="1"/>
  <c r="B27" i="16"/>
  <c r="C27" i="16" s="1"/>
  <c r="D27" i="16" s="1"/>
  <c r="I27" i="16"/>
  <c r="Y27" i="16" s="1"/>
  <c r="P27" i="16"/>
  <c r="AE27" i="16" s="1"/>
  <c r="H27" i="16"/>
  <c r="T27" i="16" s="1"/>
  <c r="O27" i="16"/>
  <c r="Z27" i="16" s="1"/>
  <c r="G27" i="16"/>
  <c r="N27" i="16"/>
  <c r="U27" i="16" s="1"/>
  <c r="AG25" i="16"/>
  <c r="AH25" i="16" s="1"/>
  <c r="AK24" i="16"/>
  <c r="AJ24" i="16"/>
  <c r="AL24" i="16" s="1"/>
  <c r="A28" i="16"/>
  <c r="AA159" i="21" l="1"/>
  <c r="AB159" i="21" s="1"/>
  <c r="AC159" i="21" s="1"/>
  <c r="AI158" i="21"/>
  <c r="V159" i="21"/>
  <c r="W159" i="21" s="1"/>
  <c r="X159" i="21" s="1"/>
  <c r="I160" i="21"/>
  <c r="Y160" i="21" s="1"/>
  <c r="N160" i="21"/>
  <c r="U160" i="21" s="1"/>
  <c r="B160" i="21"/>
  <c r="C160" i="21" s="1"/>
  <c r="D160" i="21" s="1"/>
  <c r="H160" i="21"/>
  <c r="T160" i="21" s="1"/>
  <c r="E160" i="21"/>
  <c r="O160" i="21"/>
  <c r="Z160" i="21" s="1"/>
  <c r="J160" i="21"/>
  <c r="AD160" i="21" s="1"/>
  <c r="G160" i="21"/>
  <c r="P160" i="21"/>
  <c r="AE160" i="21" s="1"/>
  <c r="A161" i="21"/>
  <c r="AL157" i="21"/>
  <c r="AK157" i="21"/>
  <c r="AF159" i="21"/>
  <c r="AG159" i="21" s="1"/>
  <c r="AH159" i="21" s="1"/>
  <c r="V27" i="16"/>
  <c r="W27" i="16" s="1"/>
  <c r="AA27" i="16"/>
  <c r="AB27" i="16" s="1"/>
  <c r="AC27" i="16" s="1"/>
  <c r="AF27" i="16"/>
  <c r="AI25" i="16"/>
  <c r="B28" i="16"/>
  <c r="C28" i="16" s="1"/>
  <c r="D28" i="16" s="1"/>
  <c r="H28" i="16"/>
  <c r="T28" i="16" s="1"/>
  <c r="O28" i="16"/>
  <c r="Z28" i="16" s="1"/>
  <c r="G28" i="16"/>
  <c r="N28" i="16"/>
  <c r="U28" i="16" s="1"/>
  <c r="E28" i="16"/>
  <c r="J28" i="16"/>
  <c r="AD28" i="16" s="1"/>
  <c r="I28" i="16"/>
  <c r="Y28" i="16" s="1"/>
  <c r="P28" i="16"/>
  <c r="AE28" i="16" s="1"/>
  <c r="AG26" i="16"/>
  <c r="AH26" i="16" s="1"/>
  <c r="AI26" i="16" s="1"/>
  <c r="A29" i="16"/>
  <c r="AK158" i="21" l="1"/>
  <c r="AJ158" i="21"/>
  <c r="AL158" i="21" s="1"/>
  <c r="AI159" i="21"/>
  <c r="AK159" i="21" s="1"/>
  <c r="AA160" i="21"/>
  <c r="AB160" i="21" s="1"/>
  <c r="AC160" i="21" s="1"/>
  <c r="V160" i="21"/>
  <c r="W160" i="21" s="1"/>
  <c r="X160" i="21" s="1"/>
  <c r="O161" i="21"/>
  <c r="Z161" i="21" s="1"/>
  <c r="P161" i="21"/>
  <c r="AE161" i="21" s="1"/>
  <c r="H161" i="21"/>
  <c r="T161" i="21" s="1"/>
  <c r="G161" i="21"/>
  <c r="B161" i="21"/>
  <c r="C161" i="21" s="1"/>
  <c r="D161" i="21" s="1"/>
  <c r="N161" i="21"/>
  <c r="U161" i="21" s="1"/>
  <c r="E161" i="21"/>
  <c r="J161" i="21"/>
  <c r="AD161" i="21" s="1"/>
  <c r="I161" i="21"/>
  <c r="Y161" i="21" s="1"/>
  <c r="AA161" i="21" s="1"/>
  <c r="AB161" i="21" s="1"/>
  <c r="AC161" i="21" s="1"/>
  <c r="A162" i="21"/>
  <c r="AF160" i="21"/>
  <c r="AG160" i="21" s="1"/>
  <c r="AH160" i="21" s="1"/>
  <c r="AA28" i="16"/>
  <c r="AB28" i="16" s="1"/>
  <c r="AC28" i="16" s="1"/>
  <c r="V28" i="16"/>
  <c r="AF28" i="16"/>
  <c r="AJ26" i="16"/>
  <c r="AL26" i="16" s="1"/>
  <c r="G29" i="16"/>
  <c r="N29" i="16"/>
  <c r="U29" i="16" s="1"/>
  <c r="E29" i="16"/>
  <c r="J29" i="16"/>
  <c r="AD29" i="16" s="1"/>
  <c r="B29" i="16"/>
  <c r="C29" i="16" s="1"/>
  <c r="D29" i="16" s="1"/>
  <c r="I29" i="16"/>
  <c r="Y29" i="16" s="1"/>
  <c r="P29" i="16"/>
  <c r="AE29" i="16" s="1"/>
  <c r="H29" i="16"/>
  <c r="T29" i="16" s="1"/>
  <c r="O29" i="16"/>
  <c r="Z29" i="16" s="1"/>
  <c r="AJ25" i="16"/>
  <c r="AL25" i="16" s="1"/>
  <c r="AK25" i="16"/>
  <c r="AG27" i="16"/>
  <c r="AH27" i="16" s="1"/>
  <c r="X27" i="16"/>
  <c r="A30" i="16"/>
  <c r="AJ159" i="21" l="1"/>
  <c r="AL159" i="21" s="1"/>
  <c r="V161" i="21"/>
  <c r="W161" i="21" s="1"/>
  <c r="X161" i="21" s="1"/>
  <c r="AF161" i="21"/>
  <c r="AG161" i="21" s="1"/>
  <c r="AH161" i="21" s="1"/>
  <c r="AI160" i="21"/>
  <c r="AJ160" i="21" s="1"/>
  <c r="G162" i="21"/>
  <c r="I162" i="21"/>
  <c r="Y162" i="21" s="1"/>
  <c r="O162" i="21"/>
  <c r="Z162" i="21" s="1"/>
  <c r="N162" i="21"/>
  <c r="U162" i="21" s="1"/>
  <c r="B162" i="21"/>
  <c r="C162" i="21" s="1"/>
  <c r="D162" i="21" s="1"/>
  <c r="H162" i="21"/>
  <c r="T162" i="21" s="1"/>
  <c r="E162" i="21"/>
  <c r="J162" i="21"/>
  <c r="AD162" i="21" s="1"/>
  <c r="P162" i="21"/>
  <c r="AE162" i="21" s="1"/>
  <c r="A163" i="21"/>
  <c r="AA29" i="16"/>
  <c r="AB29" i="16" s="1"/>
  <c r="AC29" i="16" s="1"/>
  <c r="V29" i="16"/>
  <c r="W29" i="16" s="1"/>
  <c r="X29" i="16" s="1"/>
  <c r="AI27" i="16"/>
  <c r="AF29" i="16"/>
  <c r="AG29" i="16" s="1"/>
  <c r="AH29" i="16" s="1"/>
  <c r="AK26" i="16"/>
  <c r="I30" i="16"/>
  <c r="Y30" i="16" s="1"/>
  <c r="P30" i="16"/>
  <c r="AE30" i="16" s="1"/>
  <c r="B30" i="16"/>
  <c r="C30" i="16" s="1"/>
  <c r="D30" i="16" s="1"/>
  <c r="H30" i="16"/>
  <c r="T30" i="16" s="1"/>
  <c r="O30" i="16"/>
  <c r="Z30" i="16" s="1"/>
  <c r="G30" i="16"/>
  <c r="N30" i="16"/>
  <c r="U30" i="16" s="1"/>
  <c r="E30" i="16"/>
  <c r="J30" i="16"/>
  <c r="AD30" i="16" s="1"/>
  <c r="W28" i="16"/>
  <c r="X28" i="16" s="1"/>
  <c r="AG28" i="16"/>
  <c r="AH28" i="16" s="1"/>
  <c r="A31" i="16"/>
  <c r="AI161" i="21" l="1"/>
  <c r="AJ161" i="21" s="1"/>
  <c r="AL161" i="21" s="1"/>
  <c r="V162" i="21"/>
  <c r="W162" i="21" s="1"/>
  <c r="X162" i="21" s="1"/>
  <c r="AA162" i="21"/>
  <c r="AB162" i="21" s="1"/>
  <c r="AC162" i="21" s="1"/>
  <c r="J163" i="21"/>
  <c r="AD163" i="21" s="1"/>
  <c r="O163" i="21"/>
  <c r="Z163" i="21" s="1"/>
  <c r="B163" i="21"/>
  <c r="C163" i="21" s="1"/>
  <c r="D163" i="21" s="1"/>
  <c r="P163" i="21"/>
  <c r="AE163" i="21" s="1"/>
  <c r="I163" i="21"/>
  <c r="Y163" i="21" s="1"/>
  <c r="E163" i="21"/>
  <c r="G163" i="21"/>
  <c r="H163" i="21"/>
  <c r="T163" i="21" s="1"/>
  <c r="N163" i="21"/>
  <c r="U163" i="21" s="1"/>
  <c r="A164" i="21"/>
  <c r="AF162" i="21"/>
  <c r="AG162" i="21" s="1"/>
  <c r="AH162" i="21" s="1"/>
  <c r="AK160" i="21"/>
  <c r="AL160" i="21"/>
  <c r="AF30" i="16"/>
  <c r="AA30" i="16"/>
  <c r="AB30" i="16" s="1"/>
  <c r="AC30" i="16" s="1"/>
  <c r="AI29" i="16"/>
  <c r="AI28" i="16"/>
  <c r="V30" i="16"/>
  <c r="W30" i="16" s="1"/>
  <c r="X30" i="16" s="1"/>
  <c r="AJ27" i="16"/>
  <c r="AL27" i="16" s="1"/>
  <c r="AK27" i="16"/>
  <c r="H31" i="16"/>
  <c r="T31" i="16" s="1"/>
  <c r="O31" i="16"/>
  <c r="Z31" i="16" s="1"/>
  <c r="G31" i="16"/>
  <c r="N31" i="16"/>
  <c r="U31" i="16" s="1"/>
  <c r="E31" i="16"/>
  <c r="J31" i="16"/>
  <c r="AD31" i="16" s="1"/>
  <c r="B31" i="16"/>
  <c r="C31" i="16" s="1"/>
  <c r="D31" i="16" s="1"/>
  <c r="I31" i="16"/>
  <c r="Y31" i="16" s="1"/>
  <c r="P31" i="16"/>
  <c r="AE31" i="16" s="1"/>
  <c r="A32" i="16"/>
  <c r="AI162" i="21" l="1"/>
  <c r="AJ162" i="21" s="1"/>
  <c r="AL162" i="21" s="1"/>
  <c r="AK161" i="21"/>
  <c r="V163" i="21"/>
  <c r="W163" i="21" s="1"/>
  <c r="X163" i="21" s="1"/>
  <c r="I164" i="21"/>
  <c r="Y164" i="21" s="1"/>
  <c r="E164" i="21"/>
  <c r="B164" i="21"/>
  <c r="C164" i="21" s="1"/>
  <c r="D164" i="21" s="1"/>
  <c r="J164" i="21"/>
  <c r="AD164" i="21" s="1"/>
  <c r="G164" i="21"/>
  <c r="P164" i="21"/>
  <c r="AE164" i="21" s="1"/>
  <c r="O164" i="21"/>
  <c r="Z164" i="21" s="1"/>
  <c r="N164" i="21"/>
  <c r="U164" i="21" s="1"/>
  <c r="H164" i="21"/>
  <c r="T164" i="21" s="1"/>
  <c r="A165" i="21"/>
  <c r="AA163" i="21"/>
  <c r="AB163" i="21" s="1"/>
  <c r="AC163" i="21" s="1"/>
  <c r="AF163" i="21"/>
  <c r="AG163" i="21" s="1"/>
  <c r="AH163" i="21" s="1"/>
  <c r="AA31" i="16"/>
  <c r="V31" i="16"/>
  <c r="W31" i="16" s="1"/>
  <c r="X31" i="16" s="1"/>
  <c r="AF31" i="16"/>
  <c r="AG31" i="16" s="1"/>
  <c r="AH31" i="16" s="1"/>
  <c r="AJ29" i="16"/>
  <c r="AL29" i="16" s="1"/>
  <c r="AK29" i="16"/>
  <c r="AJ28" i="16"/>
  <c r="AL28" i="16" s="1"/>
  <c r="AK28" i="16"/>
  <c r="AG30" i="16"/>
  <c r="AH30" i="16" s="1"/>
  <c r="AI30" i="16" s="1"/>
  <c r="E32" i="16"/>
  <c r="J32" i="16"/>
  <c r="AD32" i="16" s="1"/>
  <c r="I32" i="16"/>
  <c r="Y32" i="16" s="1"/>
  <c r="P32" i="16"/>
  <c r="AE32" i="16" s="1"/>
  <c r="B32" i="16"/>
  <c r="C32" i="16" s="1"/>
  <c r="D32" i="16" s="1"/>
  <c r="H32" i="16"/>
  <c r="T32" i="16" s="1"/>
  <c r="O32" i="16"/>
  <c r="Z32" i="16" s="1"/>
  <c r="G32" i="16"/>
  <c r="N32" i="16"/>
  <c r="U32" i="16" s="1"/>
  <c r="A33" i="16"/>
  <c r="AK162" i="21" l="1"/>
  <c r="V164" i="21"/>
  <c r="W164" i="21" s="1"/>
  <c r="X164" i="21" s="1"/>
  <c r="AA164" i="21"/>
  <c r="AB164" i="21" s="1"/>
  <c r="AC164" i="21" s="1"/>
  <c r="AF164" i="21"/>
  <c r="AG164" i="21" s="1"/>
  <c r="AH164" i="21" s="1"/>
  <c r="AI163" i="21"/>
  <c r="AJ163" i="21" s="1"/>
  <c r="AL163" i="21" s="1"/>
  <c r="E165" i="21"/>
  <c r="O165" i="21"/>
  <c r="Z165" i="21" s="1"/>
  <c r="B165" i="21"/>
  <c r="C165" i="21" s="1"/>
  <c r="D165" i="21" s="1"/>
  <c r="G165" i="21"/>
  <c r="H165" i="21"/>
  <c r="T165" i="21" s="1"/>
  <c r="I165" i="21"/>
  <c r="Y165" i="21" s="1"/>
  <c r="P165" i="21"/>
  <c r="AE165" i="21" s="1"/>
  <c r="N165" i="21"/>
  <c r="U165" i="21" s="1"/>
  <c r="J165" i="21"/>
  <c r="AD165" i="21" s="1"/>
  <c r="A166" i="21"/>
  <c r="V32" i="16"/>
  <c r="W32" i="16" s="1"/>
  <c r="X32" i="16" s="1"/>
  <c r="AF32" i="16"/>
  <c r="AG32" i="16" s="1"/>
  <c r="AH32" i="16" s="1"/>
  <c r="AA32" i="16"/>
  <c r="AB32" i="16" s="1"/>
  <c r="AC32" i="16" s="1"/>
  <c r="AB31" i="16"/>
  <c r="AC31" i="16" s="1"/>
  <c r="AI31" i="16" s="1"/>
  <c r="B33" i="16"/>
  <c r="C33" i="16" s="1"/>
  <c r="D33" i="16" s="1"/>
  <c r="I33" i="16"/>
  <c r="Y33" i="16" s="1"/>
  <c r="P33" i="16"/>
  <c r="AE33" i="16" s="1"/>
  <c r="H33" i="16"/>
  <c r="T33" i="16" s="1"/>
  <c r="O33" i="16"/>
  <c r="Z33" i="16" s="1"/>
  <c r="G33" i="16"/>
  <c r="N33" i="16"/>
  <c r="U33" i="16" s="1"/>
  <c r="E33" i="16"/>
  <c r="J33" i="16"/>
  <c r="AD33" i="16" s="1"/>
  <c r="A34" i="16"/>
  <c r="AI164" i="21" l="1"/>
  <c r="AJ164" i="21" s="1"/>
  <c r="AL164" i="21" s="1"/>
  <c r="AK163" i="21"/>
  <c r="AA165" i="21"/>
  <c r="AB165" i="21" s="1"/>
  <c r="AC165" i="21" s="1"/>
  <c r="J166" i="21"/>
  <c r="AD166" i="21" s="1"/>
  <c r="N166" i="21"/>
  <c r="U166" i="21" s="1"/>
  <c r="B166" i="21"/>
  <c r="C166" i="21" s="1"/>
  <c r="D166" i="21" s="1"/>
  <c r="I166" i="21"/>
  <c r="Y166" i="21" s="1"/>
  <c r="O166" i="21"/>
  <c r="Z166" i="21" s="1"/>
  <c r="G166" i="21"/>
  <c r="E166" i="21"/>
  <c r="P166" i="21"/>
  <c r="AE166" i="21" s="1"/>
  <c r="H166" i="21"/>
  <c r="T166" i="21" s="1"/>
  <c r="A167" i="21"/>
  <c r="AF165" i="21"/>
  <c r="AG165" i="21" s="1"/>
  <c r="AH165" i="21" s="1"/>
  <c r="V165" i="21"/>
  <c r="W165" i="21" s="1"/>
  <c r="X165" i="21" s="1"/>
  <c r="AF33" i="16"/>
  <c r="AG33" i="16" s="1"/>
  <c r="AH33" i="16" s="1"/>
  <c r="AA33" i="16"/>
  <c r="V33" i="16"/>
  <c r="AI32" i="16"/>
  <c r="AJ31" i="16"/>
  <c r="AL31" i="16" s="1"/>
  <c r="AK31" i="16"/>
  <c r="AK30" i="16"/>
  <c r="AJ30" i="16"/>
  <c r="AL30" i="16" s="1"/>
  <c r="G34" i="16"/>
  <c r="N34" i="16"/>
  <c r="U34" i="16" s="1"/>
  <c r="E34" i="16"/>
  <c r="J34" i="16"/>
  <c r="AD34" i="16" s="1"/>
  <c r="I34" i="16"/>
  <c r="Y34" i="16" s="1"/>
  <c r="P34" i="16"/>
  <c r="AE34" i="16" s="1"/>
  <c r="B34" i="16"/>
  <c r="C34" i="16" s="1"/>
  <c r="D34" i="16" s="1"/>
  <c r="H34" i="16"/>
  <c r="T34" i="16" s="1"/>
  <c r="O34" i="16"/>
  <c r="Z34" i="16" s="1"/>
  <c r="A35" i="16"/>
  <c r="AK164" i="21" l="1"/>
  <c r="V166" i="21"/>
  <c r="W166" i="21" s="1"/>
  <c r="X166" i="21" s="1"/>
  <c r="AI165" i="21"/>
  <c r="AJ165" i="21" s="1"/>
  <c r="AL165" i="21" s="1"/>
  <c r="AA166" i="21"/>
  <c r="AB166" i="21" s="1"/>
  <c r="AC166" i="21" s="1"/>
  <c r="P167" i="21"/>
  <c r="AE167" i="21" s="1"/>
  <c r="J167" i="21"/>
  <c r="AD167" i="21" s="1"/>
  <c r="B167" i="21"/>
  <c r="C167" i="21" s="1"/>
  <c r="D167" i="21" s="1"/>
  <c r="G167" i="21"/>
  <c r="I167" i="21"/>
  <c r="Y167" i="21" s="1"/>
  <c r="H167" i="21"/>
  <c r="T167" i="21" s="1"/>
  <c r="O167" i="21"/>
  <c r="Z167" i="21" s="1"/>
  <c r="N167" i="21"/>
  <c r="U167" i="21" s="1"/>
  <c r="E167" i="21"/>
  <c r="A168" i="21"/>
  <c r="AF166" i="21"/>
  <c r="AG166" i="21" s="1"/>
  <c r="AH166" i="21" s="1"/>
  <c r="V34" i="16"/>
  <c r="W34" i="16" s="1"/>
  <c r="X34" i="16" s="1"/>
  <c r="AF34" i="16"/>
  <c r="AG34" i="16" s="1"/>
  <c r="AH34" i="16" s="1"/>
  <c r="AA34" i="16"/>
  <c r="AB34" i="16" s="1"/>
  <c r="AC34" i="16" s="1"/>
  <c r="W33" i="16"/>
  <c r="X33" i="16" s="1"/>
  <c r="E35" i="16"/>
  <c r="J35" i="16"/>
  <c r="AD35" i="16" s="1"/>
  <c r="B35" i="16"/>
  <c r="C35" i="16" s="1"/>
  <c r="D35" i="16" s="1"/>
  <c r="I35" i="16"/>
  <c r="Y35" i="16" s="1"/>
  <c r="P35" i="16"/>
  <c r="AE35" i="16" s="1"/>
  <c r="H35" i="16"/>
  <c r="T35" i="16" s="1"/>
  <c r="O35" i="16"/>
  <c r="Z35" i="16" s="1"/>
  <c r="G35" i="16"/>
  <c r="N35" i="16"/>
  <c r="U35" i="16" s="1"/>
  <c r="AK32" i="16"/>
  <c r="AJ32" i="16"/>
  <c r="AL32" i="16" s="1"/>
  <c r="AB33" i="16"/>
  <c r="AC33" i="16" s="1"/>
  <c r="A36" i="16"/>
  <c r="A37" i="16" s="1"/>
  <c r="AK165" i="21" l="1"/>
  <c r="AI166" i="21"/>
  <c r="AJ166" i="21" s="1"/>
  <c r="AL166" i="21" s="1"/>
  <c r="AF167" i="21"/>
  <c r="AG167" i="21" s="1"/>
  <c r="AH167" i="21" s="1"/>
  <c r="V167" i="21"/>
  <c r="W167" i="21" s="1"/>
  <c r="X167" i="21" s="1"/>
  <c r="G168" i="21"/>
  <c r="J168" i="21"/>
  <c r="AD168" i="21" s="1"/>
  <c r="I168" i="21"/>
  <c r="Y168" i="21" s="1"/>
  <c r="O168" i="21"/>
  <c r="Z168" i="21" s="1"/>
  <c r="P168" i="21"/>
  <c r="AE168" i="21" s="1"/>
  <c r="B168" i="21"/>
  <c r="C168" i="21" s="1"/>
  <c r="D168" i="21" s="1"/>
  <c r="H168" i="21"/>
  <c r="T168" i="21" s="1"/>
  <c r="E168" i="21"/>
  <c r="N168" i="21"/>
  <c r="U168" i="21" s="1"/>
  <c r="A169" i="21"/>
  <c r="AA167" i="21"/>
  <c r="AB167" i="21" s="1"/>
  <c r="AC167" i="21" s="1"/>
  <c r="AI34" i="16"/>
  <c r="AA35" i="16"/>
  <c r="AI33" i="16"/>
  <c r="V35" i="16"/>
  <c r="AF35" i="16"/>
  <c r="AG35" i="16" s="1"/>
  <c r="AH35" i="16" s="1"/>
  <c r="B37" i="16"/>
  <c r="C37" i="16" s="1"/>
  <c r="D37" i="16" s="1"/>
  <c r="I37" i="16"/>
  <c r="Y37" i="16" s="1"/>
  <c r="P37" i="16"/>
  <c r="AE37" i="16" s="1"/>
  <c r="H37" i="16"/>
  <c r="T37" i="16" s="1"/>
  <c r="O37" i="16"/>
  <c r="Z37" i="16" s="1"/>
  <c r="J37" i="16"/>
  <c r="AD37" i="16" s="1"/>
  <c r="G37" i="16"/>
  <c r="E37" i="16"/>
  <c r="N37" i="16"/>
  <c r="U37" i="16" s="1"/>
  <c r="E36" i="16"/>
  <c r="J36" i="16"/>
  <c r="AD36" i="16" s="1"/>
  <c r="I36" i="16"/>
  <c r="Y36" i="16" s="1"/>
  <c r="P36" i="16"/>
  <c r="AE36" i="16" s="1"/>
  <c r="N36" i="16"/>
  <c r="U36" i="16" s="1"/>
  <c r="H36" i="16"/>
  <c r="T36" i="16" s="1"/>
  <c r="G36" i="16"/>
  <c r="B36" i="16"/>
  <c r="C36" i="16" s="1"/>
  <c r="D36" i="16" s="1"/>
  <c r="O36" i="16"/>
  <c r="Z36" i="16" s="1"/>
  <c r="A38" i="16"/>
  <c r="AK166" i="21" l="1"/>
  <c r="AF168" i="21"/>
  <c r="AG168" i="21" s="1"/>
  <c r="AH168" i="21" s="1"/>
  <c r="N169" i="21"/>
  <c r="U169" i="21" s="1"/>
  <c r="P169" i="21"/>
  <c r="AE169" i="21" s="1"/>
  <c r="G169" i="21"/>
  <c r="I169" i="21"/>
  <c r="Y169" i="21" s="1"/>
  <c r="B169" i="21"/>
  <c r="C169" i="21" s="1"/>
  <c r="D169" i="21" s="1"/>
  <c r="O169" i="21"/>
  <c r="Z169" i="21" s="1"/>
  <c r="H169" i="21"/>
  <c r="T169" i="21" s="1"/>
  <c r="J169" i="21"/>
  <c r="AD169" i="21" s="1"/>
  <c r="E169" i="21"/>
  <c r="A170" i="21"/>
  <c r="AI167" i="21"/>
  <c r="AJ167" i="21" s="1"/>
  <c r="V168" i="21"/>
  <c r="W168" i="21" s="1"/>
  <c r="X168" i="21" s="1"/>
  <c r="AA168" i="21"/>
  <c r="AB168" i="21" s="1"/>
  <c r="AC168" i="21" s="1"/>
  <c r="V36" i="16"/>
  <c r="AF36" i="16"/>
  <c r="AG36" i="16" s="1"/>
  <c r="AH36" i="16" s="1"/>
  <c r="AA36" i="16"/>
  <c r="AB36" i="16" s="1"/>
  <c r="AC36" i="16" s="1"/>
  <c r="V37" i="16"/>
  <c r="W37" i="16" s="1"/>
  <c r="X37" i="16" s="1"/>
  <c r="AF37" i="16"/>
  <c r="AG37" i="16" s="1"/>
  <c r="AH37" i="16" s="1"/>
  <c r="AA37" i="16"/>
  <c r="AB37" i="16" s="1"/>
  <c r="AC37" i="16" s="1"/>
  <c r="AJ34" i="16"/>
  <c r="AL34" i="16" s="1"/>
  <c r="AK34" i="16"/>
  <c r="G38" i="16"/>
  <c r="N38" i="16"/>
  <c r="U38" i="16" s="1"/>
  <c r="E38" i="16"/>
  <c r="J38" i="16"/>
  <c r="AD38" i="16" s="1"/>
  <c r="H38" i="16"/>
  <c r="T38" i="16" s="1"/>
  <c r="P38" i="16"/>
  <c r="AE38" i="16" s="1"/>
  <c r="B38" i="16"/>
  <c r="C38" i="16" s="1"/>
  <c r="D38" i="16" s="1"/>
  <c r="O38" i="16"/>
  <c r="Z38" i="16" s="1"/>
  <c r="I38" i="16"/>
  <c r="Y38" i="16" s="1"/>
  <c r="AK33" i="16"/>
  <c r="AJ33" i="16"/>
  <c r="AL33" i="16" s="1"/>
  <c r="W35" i="16"/>
  <c r="X35" i="16" s="1"/>
  <c r="AB35" i="16"/>
  <c r="AC35" i="16" s="1"/>
  <c r="A39" i="16"/>
  <c r="V169" i="21" l="1"/>
  <c r="W169" i="21" s="1"/>
  <c r="X169" i="21" s="1"/>
  <c r="AI168" i="21"/>
  <c r="AF169" i="21"/>
  <c r="AG169" i="21" s="1"/>
  <c r="AH169" i="21" s="1"/>
  <c r="AA169" i="21"/>
  <c r="AB169" i="21" s="1"/>
  <c r="AC169" i="21" s="1"/>
  <c r="J170" i="21"/>
  <c r="AD170" i="21" s="1"/>
  <c r="O170" i="21"/>
  <c r="Z170" i="21" s="1"/>
  <c r="E170" i="21"/>
  <c r="B170" i="21"/>
  <c r="C170" i="21" s="1"/>
  <c r="D170" i="21" s="1"/>
  <c r="N170" i="21"/>
  <c r="U170" i="21" s="1"/>
  <c r="P170" i="21"/>
  <c r="AE170" i="21" s="1"/>
  <c r="G170" i="21"/>
  <c r="I170" i="21"/>
  <c r="Y170" i="21" s="1"/>
  <c r="H170" i="21"/>
  <c r="T170" i="21" s="1"/>
  <c r="A171" i="21"/>
  <c r="AL167" i="21"/>
  <c r="AK167" i="21"/>
  <c r="AI35" i="16"/>
  <c r="AA38" i="16"/>
  <c r="AF38" i="16"/>
  <c r="AI37" i="16"/>
  <c r="AJ37" i="16" s="1"/>
  <c r="AL37" i="16" s="1"/>
  <c r="V38" i="16"/>
  <c r="W38" i="16" s="1"/>
  <c r="X38" i="16" s="1"/>
  <c r="W36" i="16"/>
  <c r="E39" i="16"/>
  <c r="J39" i="16"/>
  <c r="AD39" i="16" s="1"/>
  <c r="B39" i="16"/>
  <c r="C39" i="16" s="1"/>
  <c r="D39" i="16" s="1"/>
  <c r="I39" i="16"/>
  <c r="Y39" i="16" s="1"/>
  <c r="P39" i="16"/>
  <c r="AE39" i="16" s="1"/>
  <c r="G39" i="16"/>
  <c r="O39" i="16"/>
  <c r="Z39" i="16" s="1"/>
  <c r="N39" i="16"/>
  <c r="U39" i="16" s="1"/>
  <c r="H39" i="16"/>
  <c r="T39" i="16" s="1"/>
  <c r="A40" i="16"/>
  <c r="V170" i="21" l="1"/>
  <c r="W170" i="21" s="1"/>
  <c r="X170" i="21" s="1"/>
  <c r="AI169" i="21"/>
  <c r="AJ169" i="21" s="1"/>
  <c r="AL169" i="21" s="1"/>
  <c r="AJ168" i="21"/>
  <c r="AL168" i="21" s="1"/>
  <c r="AK168" i="21"/>
  <c r="AF170" i="21"/>
  <c r="AG170" i="21" s="1"/>
  <c r="AH170" i="21" s="1"/>
  <c r="AA170" i="21"/>
  <c r="AB170" i="21" s="1"/>
  <c r="AC170" i="21" s="1"/>
  <c r="O171" i="21"/>
  <c r="Z171" i="21" s="1"/>
  <c r="J171" i="21"/>
  <c r="AD171" i="21" s="1"/>
  <c r="B171" i="21"/>
  <c r="C171" i="21" s="1"/>
  <c r="D171" i="21" s="1"/>
  <c r="H171" i="21"/>
  <c r="T171" i="21" s="1"/>
  <c r="P171" i="21"/>
  <c r="AE171" i="21" s="1"/>
  <c r="G171" i="21"/>
  <c r="E171" i="21"/>
  <c r="N171" i="21"/>
  <c r="U171" i="21" s="1"/>
  <c r="I171" i="21"/>
  <c r="Y171" i="21" s="1"/>
  <c r="AA171" i="21" s="1"/>
  <c r="AB171" i="21" s="1"/>
  <c r="AC171" i="21" s="1"/>
  <c r="A172" i="21"/>
  <c r="V39" i="16"/>
  <c r="AA39" i="16"/>
  <c r="AF39" i="16"/>
  <c r="AK37" i="16"/>
  <c r="B40" i="16"/>
  <c r="C40" i="16" s="1"/>
  <c r="D40" i="16" s="1"/>
  <c r="H40" i="16"/>
  <c r="T40" i="16" s="1"/>
  <c r="O40" i="16"/>
  <c r="Z40" i="16" s="1"/>
  <c r="G40" i="16"/>
  <c r="N40" i="16"/>
  <c r="U40" i="16" s="1"/>
  <c r="P40" i="16"/>
  <c r="AE40" i="16" s="1"/>
  <c r="J40" i="16"/>
  <c r="AD40" i="16" s="1"/>
  <c r="I40" i="16"/>
  <c r="Y40" i="16" s="1"/>
  <c r="E40" i="16"/>
  <c r="AK35" i="16"/>
  <c r="AJ35" i="16"/>
  <c r="AL35" i="16" s="1"/>
  <c r="AB38" i="16"/>
  <c r="AC38" i="16" s="1"/>
  <c r="X36" i="16"/>
  <c r="AI36" i="16" s="1"/>
  <c r="AK36" i="16" s="1"/>
  <c r="AG38" i="16"/>
  <c r="AH38" i="16" s="1"/>
  <c r="A41" i="16"/>
  <c r="AK169" i="21" l="1"/>
  <c r="AF171" i="21"/>
  <c r="AG171" i="21" s="1"/>
  <c r="AH171" i="21" s="1"/>
  <c r="AI170" i="21"/>
  <c r="AJ170" i="21" s="1"/>
  <c r="AL170" i="21" s="1"/>
  <c r="V171" i="21"/>
  <c r="W171" i="21" s="1"/>
  <c r="X171" i="21" s="1"/>
  <c r="O172" i="21"/>
  <c r="Z172" i="21" s="1"/>
  <c r="J172" i="21"/>
  <c r="AD172" i="21" s="1"/>
  <c r="H172" i="21"/>
  <c r="T172" i="21" s="1"/>
  <c r="E172" i="21"/>
  <c r="B172" i="21"/>
  <c r="C172" i="21" s="1"/>
  <c r="D172" i="21" s="1"/>
  <c r="P172" i="21"/>
  <c r="AE172" i="21" s="1"/>
  <c r="I172" i="21"/>
  <c r="Y172" i="21" s="1"/>
  <c r="N172" i="21"/>
  <c r="U172" i="21" s="1"/>
  <c r="G172" i="21"/>
  <c r="A173" i="21"/>
  <c r="AF40" i="16"/>
  <c r="AI38" i="16"/>
  <c r="AJ36" i="16"/>
  <c r="AL36" i="16" s="1"/>
  <c r="V40" i="16"/>
  <c r="AA40" i="16"/>
  <c r="AB40" i="16" s="1"/>
  <c r="AC40" i="16" s="1"/>
  <c r="AG39" i="16"/>
  <c r="AH39" i="16" s="1"/>
  <c r="G41" i="16"/>
  <c r="N41" i="16"/>
  <c r="U41" i="16" s="1"/>
  <c r="E41" i="16"/>
  <c r="J41" i="16"/>
  <c r="AD41" i="16" s="1"/>
  <c r="O41" i="16"/>
  <c r="Z41" i="16" s="1"/>
  <c r="I41" i="16"/>
  <c r="Y41" i="16" s="1"/>
  <c r="H41" i="16"/>
  <c r="T41" i="16" s="1"/>
  <c r="B41" i="16"/>
  <c r="C41" i="16" s="1"/>
  <c r="D41" i="16" s="1"/>
  <c r="P41" i="16"/>
  <c r="AE41" i="16" s="1"/>
  <c r="W39" i="16"/>
  <c r="X39" i="16" s="1"/>
  <c r="AB39" i="16"/>
  <c r="AC39" i="16" s="1"/>
  <c r="A42" i="16"/>
  <c r="AI171" i="21" l="1"/>
  <c r="AJ171" i="21" s="1"/>
  <c r="AL171" i="21" s="1"/>
  <c r="AK170" i="21"/>
  <c r="AA172" i="21"/>
  <c r="AB172" i="21" s="1"/>
  <c r="AC172" i="21" s="1"/>
  <c r="V172" i="21"/>
  <c r="W172" i="21" s="1"/>
  <c r="X172" i="21" s="1"/>
  <c r="AF172" i="21"/>
  <c r="AG172" i="21" s="1"/>
  <c r="AH172" i="21" s="1"/>
  <c r="G173" i="21"/>
  <c r="I173" i="21"/>
  <c r="Y173" i="21" s="1"/>
  <c r="H173" i="21"/>
  <c r="T173" i="21" s="1"/>
  <c r="O173" i="21"/>
  <c r="Z173" i="21" s="1"/>
  <c r="P173" i="21"/>
  <c r="AE173" i="21" s="1"/>
  <c r="J173" i="21"/>
  <c r="AD173" i="21" s="1"/>
  <c r="B173" i="21"/>
  <c r="C173" i="21" s="1"/>
  <c r="D173" i="21" s="1"/>
  <c r="E173" i="21"/>
  <c r="N173" i="21"/>
  <c r="U173" i="21" s="1"/>
  <c r="A174" i="21"/>
  <c r="AK171" i="21"/>
  <c r="AI39" i="16"/>
  <c r="AF41" i="16"/>
  <c r="AG41" i="16" s="1"/>
  <c r="AH41" i="16" s="1"/>
  <c r="AA41" i="16"/>
  <c r="V41" i="16"/>
  <c r="I42" i="16"/>
  <c r="Y42" i="16" s="1"/>
  <c r="P42" i="16"/>
  <c r="AE42" i="16" s="1"/>
  <c r="B42" i="16"/>
  <c r="C42" i="16" s="1"/>
  <c r="D42" i="16" s="1"/>
  <c r="H42" i="16"/>
  <c r="T42" i="16" s="1"/>
  <c r="O42" i="16"/>
  <c r="Z42" i="16" s="1"/>
  <c r="J42" i="16"/>
  <c r="AD42" i="16" s="1"/>
  <c r="G42" i="16"/>
  <c r="E42" i="16"/>
  <c r="N42" i="16"/>
  <c r="U42" i="16" s="1"/>
  <c r="W40" i="16"/>
  <c r="AK38" i="16"/>
  <c r="AJ38" i="16"/>
  <c r="AL38" i="16" s="1"/>
  <c r="AG40" i="16"/>
  <c r="AH40" i="16" s="1"/>
  <c r="A43" i="16"/>
  <c r="AF173" i="21" l="1"/>
  <c r="AG173" i="21" s="1"/>
  <c r="AH173" i="21" s="1"/>
  <c r="AI172" i="21"/>
  <c r="AJ172" i="21" s="1"/>
  <c r="AL172" i="21" s="1"/>
  <c r="AA173" i="21"/>
  <c r="AB173" i="21" s="1"/>
  <c r="AC173" i="21" s="1"/>
  <c r="I174" i="21"/>
  <c r="Y174" i="21" s="1"/>
  <c r="G174" i="21"/>
  <c r="J174" i="21"/>
  <c r="AD174" i="21" s="1"/>
  <c r="O174" i="21"/>
  <c r="Z174" i="21" s="1"/>
  <c r="B174" i="21"/>
  <c r="C174" i="21" s="1"/>
  <c r="D174" i="21" s="1"/>
  <c r="H174" i="21"/>
  <c r="T174" i="21" s="1"/>
  <c r="P174" i="21"/>
  <c r="AE174" i="21" s="1"/>
  <c r="E174" i="21"/>
  <c r="N174" i="21"/>
  <c r="U174" i="21" s="1"/>
  <c r="A175" i="21"/>
  <c r="V173" i="21"/>
  <c r="W173" i="21" s="1"/>
  <c r="X173" i="21" s="1"/>
  <c r="AF42" i="16"/>
  <c r="AG42" i="16" s="1"/>
  <c r="AH42" i="16" s="1"/>
  <c r="V42" i="16"/>
  <c r="AA42" i="16"/>
  <c r="AB42" i="16" s="1"/>
  <c r="AC42" i="16" s="1"/>
  <c r="H43" i="16"/>
  <c r="T43" i="16" s="1"/>
  <c r="O43" i="16"/>
  <c r="Z43" i="16" s="1"/>
  <c r="G43" i="16"/>
  <c r="N43" i="16"/>
  <c r="U43" i="16" s="1"/>
  <c r="I43" i="16"/>
  <c r="Y43" i="16" s="1"/>
  <c r="E43" i="16"/>
  <c r="B43" i="16"/>
  <c r="C43" i="16" s="1"/>
  <c r="D43" i="16" s="1"/>
  <c r="P43" i="16"/>
  <c r="AE43" i="16" s="1"/>
  <c r="J43" i="16"/>
  <c r="AD43" i="16" s="1"/>
  <c r="AB41" i="16"/>
  <c r="AC41" i="16" s="1"/>
  <c r="X40" i="16"/>
  <c r="AI40" i="16" s="1"/>
  <c r="AJ40" i="16" s="1"/>
  <c r="AL40" i="16" s="1"/>
  <c r="AK39" i="16"/>
  <c r="AJ39" i="16"/>
  <c r="AL39" i="16" s="1"/>
  <c r="W41" i="16"/>
  <c r="A44" i="16"/>
  <c r="AI173" i="21" l="1"/>
  <c r="AJ173" i="21" s="1"/>
  <c r="AL173" i="21" s="1"/>
  <c r="AK172" i="21"/>
  <c r="AA174" i="21"/>
  <c r="AB174" i="21" s="1"/>
  <c r="AC174" i="21" s="1"/>
  <c r="V174" i="21"/>
  <c r="W174" i="21" s="1"/>
  <c r="X174" i="21" s="1"/>
  <c r="N175" i="21"/>
  <c r="U175" i="21" s="1"/>
  <c r="P175" i="21"/>
  <c r="AE175" i="21" s="1"/>
  <c r="G175" i="21"/>
  <c r="I175" i="21"/>
  <c r="Y175" i="21" s="1"/>
  <c r="B175" i="21"/>
  <c r="C175" i="21" s="1"/>
  <c r="D175" i="21" s="1"/>
  <c r="O175" i="21"/>
  <c r="Z175" i="21" s="1"/>
  <c r="E175" i="21"/>
  <c r="J175" i="21"/>
  <c r="AD175" i="21" s="1"/>
  <c r="H175" i="21"/>
  <c r="T175" i="21" s="1"/>
  <c r="V175" i="21" s="1"/>
  <c r="W175" i="21" s="1"/>
  <c r="X175" i="21" s="1"/>
  <c r="A176" i="21"/>
  <c r="AF174" i="21"/>
  <c r="AG174" i="21" s="1"/>
  <c r="AH174" i="21" s="1"/>
  <c r="AK40" i="16"/>
  <c r="AF43" i="16"/>
  <c r="AG43" i="16" s="1"/>
  <c r="AH43" i="16" s="1"/>
  <c r="AA43" i="16"/>
  <c r="V43" i="16"/>
  <c r="X41" i="16"/>
  <c r="AI41" i="16" s="1"/>
  <c r="AJ41" i="16" s="1"/>
  <c r="AL41" i="16" s="1"/>
  <c r="W42" i="16"/>
  <c r="E44" i="16"/>
  <c r="J44" i="16"/>
  <c r="AD44" i="16" s="1"/>
  <c r="I44" i="16"/>
  <c r="Y44" i="16" s="1"/>
  <c r="P44" i="16"/>
  <c r="AE44" i="16" s="1"/>
  <c r="G44" i="16"/>
  <c r="B44" i="16"/>
  <c r="C44" i="16" s="1"/>
  <c r="D44" i="16" s="1"/>
  <c r="O44" i="16"/>
  <c r="Z44" i="16" s="1"/>
  <c r="N44" i="16"/>
  <c r="U44" i="16" s="1"/>
  <c r="H44" i="16"/>
  <c r="T44" i="16" s="1"/>
  <c r="A45" i="16"/>
  <c r="AK173" i="21" l="1"/>
  <c r="G176" i="21"/>
  <c r="I176" i="21"/>
  <c r="Y176" i="21" s="1"/>
  <c r="J176" i="21"/>
  <c r="AD176" i="21" s="1"/>
  <c r="O176" i="21"/>
  <c r="Z176" i="21" s="1"/>
  <c r="B176" i="21"/>
  <c r="C176" i="21" s="1"/>
  <c r="D176" i="21" s="1"/>
  <c r="H176" i="21"/>
  <c r="T176" i="21" s="1"/>
  <c r="P176" i="21"/>
  <c r="AE176" i="21" s="1"/>
  <c r="E176" i="21"/>
  <c r="N176" i="21"/>
  <c r="U176" i="21" s="1"/>
  <c r="A177" i="21"/>
  <c r="AF175" i="21"/>
  <c r="AG175" i="21" s="1"/>
  <c r="AH175" i="21" s="1"/>
  <c r="AA175" i="21"/>
  <c r="AB175" i="21" s="1"/>
  <c r="AC175" i="21" s="1"/>
  <c r="AI174" i="21"/>
  <c r="AJ174" i="21" s="1"/>
  <c r="AK41" i="16"/>
  <c r="V44" i="16"/>
  <c r="AA44" i="16"/>
  <c r="AB44" i="16" s="1"/>
  <c r="AC44" i="16" s="1"/>
  <c r="AF44" i="16"/>
  <c r="B45" i="16"/>
  <c r="C45" i="16" s="1"/>
  <c r="D45" i="16" s="1"/>
  <c r="I45" i="16"/>
  <c r="Y45" i="16" s="1"/>
  <c r="P45" i="16"/>
  <c r="AE45" i="16" s="1"/>
  <c r="H45" i="16"/>
  <c r="T45" i="16" s="1"/>
  <c r="O45" i="16"/>
  <c r="Z45" i="16" s="1"/>
  <c r="E45" i="16"/>
  <c r="N45" i="16"/>
  <c r="U45" i="16" s="1"/>
  <c r="J45" i="16"/>
  <c r="AD45" i="16" s="1"/>
  <c r="G45" i="16"/>
  <c r="AB43" i="16"/>
  <c r="AC43" i="16" s="1"/>
  <c r="W43" i="16"/>
  <c r="X43" i="16" s="1"/>
  <c r="X42" i="16"/>
  <c r="AI42" i="16" s="1"/>
  <c r="AK42" i="16" s="1"/>
  <c r="A46" i="16"/>
  <c r="V176" i="21" l="1"/>
  <c r="W176" i="21" s="1"/>
  <c r="X176" i="21" s="1"/>
  <c r="AI175" i="21"/>
  <c r="AJ175" i="21" s="1"/>
  <c r="AL175" i="21" s="1"/>
  <c r="AF176" i="21"/>
  <c r="AG176" i="21" s="1"/>
  <c r="AH176" i="21" s="1"/>
  <c r="AK174" i="21"/>
  <c r="AL174" i="21"/>
  <c r="AA176" i="21"/>
  <c r="AB176" i="21" s="1"/>
  <c r="AC176" i="21" s="1"/>
  <c r="J177" i="21"/>
  <c r="AD177" i="21" s="1"/>
  <c r="O177" i="21"/>
  <c r="Z177" i="21" s="1"/>
  <c r="G177" i="21"/>
  <c r="E177" i="21"/>
  <c r="H177" i="21"/>
  <c r="T177" i="21" s="1"/>
  <c r="B177" i="21"/>
  <c r="C177" i="21" s="1"/>
  <c r="D177" i="21" s="1"/>
  <c r="P177" i="21"/>
  <c r="AE177" i="21" s="1"/>
  <c r="N177" i="21"/>
  <c r="U177" i="21" s="1"/>
  <c r="I177" i="21"/>
  <c r="Y177" i="21" s="1"/>
  <c r="A178" i="21"/>
  <c r="AI43" i="16"/>
  <c r="AF45" i="16"/>
  <c r="V45" i="16"/>
  <c r="AJ42" i="16"/>
  <c r="AL42" i="16" s="1"/>
  <c r="AA45" i="16"/>
  <c r="AB45" i="16" s="1"/>
  <c r="AC45" i="16" s="1"/>
  <c r="AG44" i="16"/>
  <c r="AH44" i="16" s="1"/>
  <c r="G46" i="16"/>
  <c r="N46" i="16"/>
  <c r="U46" i="16" s="1"/>
  <c r="E46" i="16"/>
  <c r="J46" i="16"/>
  <c r="AD46" i="16" s="1"/>
  <c r="B46" i="16"/>
  <c r="C46" i="16" s="1"/>
  <c r="D46" i="16" s="1"/>
  <c r="O46" i="16"/>
  <c r="Z46" i="16" s="1"/>
  <c r="I46" i="16"/>
  <c r="Y46" i="16" s="1"/>
  <c r="H46" i="16"/>
  <c r="T46" i="16" s="1"/>
  <c r="P46" i="16"/>
  <c r="AE46" i="16" s="1"/>
  <c r="W44" i="16"/>
  <c r="A47" i="16"/>
  <c r="AI176" i="21" l="1"/>
  <c r="AJ176" i="21" s="1"/>
  <c r="AL176" i="21" s="1"/>
  <c r="AK175" i="21"/>
  <c r="AA177" i="21"/>
  <c r="AB177" i="21" s="1"/>
  <c r="AC177" i="21" s="1"/>
  <c r="AF177" i="21"/>
  <c r="AG177" i="21" s="1"/>
  <c r="AH177" i="21" s="1"/>
  <c r="V177" i="21"/>
  <c r="W177" i="21" s="1"/>
  <c r="X177" i="21" s="1"/>
  <c r="J178" i="21"/>
  <c r="AD178" i="21" s="1"/>
  <c r="O178" i="21"/>
  <c r="Z178" i="21" s="1"/>
  <c r="H178" i="21"/>
  <c r="T178" i="21" s="1"/>
  <c r="B178" i="21"/>
  <c r="C178" i="21" s="1"/>
  <c r="D178" i="21" s="1"/>
  <c r="P178" i="21"/>
  <c r="AE178" i="21" s="1"/>
  <c r="N178" i="21"/>
  <c r="U178" i="21" s="1"/>
  <c r="I178" i="21"/>
  <c r="Y178" i="21" s="1"/>
  <c r="E178" i="21"/>
  <c r="G178" i="21"/>
  <c r="A179" i="21"/>
  <c r="V46" i="16"/>
  <c r="W46" i="16" s="1"/>
  <c r="X46" i="16" s="1"/>
  <c r="AF46" i="16"/>
  <c r="AA46" i="16"/>
  <c r="AB46" i="16" s="1"/>
  <c r="AC46" i="16" s="1"/>
  <c r="X44" i="16"/>
  <c r="AI44" i="16" s="1"/>
  <c r="AJ44" i="16" s="1"/>
  <c r="AL44" i="16" s="1"/>
  <c r="AJ43" i="16"/>
  <c r="AL43" i="16" s="1"/>
  <c r="AK43" i="16"/>
  <c r="AG45" i="16"/>
  <c r="AH45" i="16" s="1"/>
  <c r="W45" i="16"/>
  <c r="X45" i="16" s="1"/>
  <c r="E47" i="16"/>
  <c r="J47" i="16"/>
  <c r="AD47" i="16" s="1"/>
  <c r="B47" i="16"/>
  <c r="C47" i="16" s="1"/>
  <c r="D47" i="16" s="1"/>
  <c r="I47" i="16"/>
  <c r="Y47" i="16" s="1"/>
  <c r="P47" i="16"/>
  <c r="AE47" i="16" s="1"/>
  <c r="N47" i="16"/>
  <c r="U47" i="16" s="1"/>
  <c r="H47" i="16"/>
  <c r="T47" i="16" s="1"/>
  <c r="G47" i="16"/>
  <c r="O47" i="16"/>
  <c r="Z47" i="16" s="1"/>
  <c r="A48" i="16"/>
  <c r="AK176" i="21" l="1"/>
  <c r="AI177" i="21"/>
  <c r="AJ177" i="21" s="1"/>
  <c r="AL177" i="21" s="1"/>
  <c r="AA178" i="21"/>
  <c r="AB178" i="21" s="1"/>
  <c r="AC178" i="21" s="1"/>
  <c r="V178" i="21"/>
  <c r="W178" i="21" s="1"/>
  <c r="X178" i="21" s="1"/>
  <c r="AF178" i="21"/>
  <c r="AG178" i="21" s="1"/>
  <c r="AH178" i="21" s="1"/>
  <c r="H179" i="21"/>
  <c r="T179" i="21" s="1"/>
  <c r="E179" i="21"/>
  <c r="N179" i="21"/>
  <c r="U179" i="21" s="1"/>
  <c r="P179" i="21"/>
  <c r="AE179" i="21" s="1"/>
  <c r="B179" i="21"/>
  <c r="C179" i="21" s="1"/>
  <c r="D179" i="21" s="1"/>
  <c r="G179" i="21"/>
  <c r="J179" i="21"/>
  <c r="AD179" i="21" s="1"/>
  <c r="I179" i="21"/>
  <c r="Y179" i="21" s="1"/>
  <c r="O179" i="21"/>
  <c r="Z179" i="21" s="1"/>
  <c r="A180" i="21"/>
  <c r="AK44" i="16"/>
  <c r="AI45" i="16"/>
  <c r="AA47" i="16"/>
  <c r="AF47" i="16"/>
  <c r="AG47" i="16" s="1"/>
  <c r="AH47" i="16" s="1"/>
  <c r="V47" i="16"/>
  <c r="AG46" i="16"/>
  <c r="AH46" i="16" s="1"/>
  <c r="AI46" i="16" s="1"/>
  <c r="B48" i="16"/>
  <c r="C48" i="16" s="1"/>
  <c r="D48" i="16" s="1"/>
  <c r="H48" i="16"/>
  <c r="T48" i="16" s="1"/>
  <c r="O48" i="16"/>
  <c r="Z48" i="16" s="1"/>
  <c r="G48" i="16"/>
  <c r="N48" i="16"/>
  <c r="U48" i="16" s="1"/>
  <c r="I48" i="16"/>
  <c r="Y48" i="16" s="1"/>
  <c r="E48" i="16"/>
  <c r="P48" i="16"/>
  <c r="AE48" i="16" s="1"/>
  <c r="J48" i="16"/>
  <c r="AD48" i="16" s="1"/>
  <c r="A49" i="16"/>
  <c r="AK177" i="21" l="1"/>
  <c r="AI178" i="21"/>
  <c r="AJ178" i="21" s="1"/>
  <c r="AL178" i="21" s="1"/>
  <c r="AA179" i="21"/>
  <c r="AB179" i="21" s="1"/>
  <c r="AC179" i="21" s="1"/>
  <c r="AF179" i="21"/>
  <c r="AG179" i="21" s="1"/>
  <c r="AH179" i="21" s="1"/>
  <c r="E180" i="21"/>
  <c r="H180" i="21"/>
  <c r="T180" i="21" s="1"/>
  <c r="B180" i="21"/>
  <c r="C180" i="21" s="1"/>
  <c r="D180" i="21" s="1"/>
  <c r="P180" i="21"/>
  <c r="AE180" i="21" s="1"/>
  <c r="N180" i="21"/>
  <c r="U180" i="21" s="1"/>
  <c r="J180" i="21"/>
  <c r="AD180" i="21" s="1"/>
  <c r="G180" i="21"/>
  <c r="I180" i="21"/>
  <c r="Y180" i="21" s="1"/>
  <c r="O180" i="21"/>
  <c r="Z180" i="21" s="1"/>
  <c r="A181" i="21"/>
  <c r="V179" i="21"/>
  <c r="W179" i="21" s="1"/>
  <c r="X179" i="21" s="1"/>
  <c r="AF48" i="16"/>
  <c r="AG48" i="16" s="1"/>
  <c r="AH48" i="16" s="1"/>
  <c r="AA48" i="16"/>
  <c r="V48" i="16"/>
  <c r="W48" i="16" s="1"/>
  <c r="X48" i="16" s="1"/>
  <c r="AB47" i="16"/>
  <c r="AC47" i="16" s="1"/>
  <c r="G49" i="16"/>
  <c r="N49" i="16"/>
  <c r="U49" i="16" s="1"/>
  <c r="E49" i="16"/>
  <c r="J49" i="16"/>
  <c r="AD49" i="16" s="1"/>
  <c r="H49" i="16"/>
  <c r="T49" i="16" s="1"/>
  <c r="B49" i="16"/>
  <c r="C49" i="16" s="1"/>
  <c r="D49" i="16" s="1"/>
  <c r="P49" i="16"/>
  <c r="AE49" i="16" s="1"/>
  <c r="O49" i="16"/>
  <c r="Z49" i="16" s="1"/>
  <c r="I49" i="16"/>
  <c r="Y49" i="16" s="1"/>
  <c r="W47" i="16"/>
  <c r="AK45" i="16"/>
  <c r="AJ45" i="16"/>
  <c r="AL45" i="16" s="1"/>
  <c r="A50" i="16"/>
  <c r="AK178" i="21" l="1"/>
  <c r="AI179" i="21"/>
  <c r="AJ179" i="21" s="1"/>
  <c r="AL179" i="21" s="1"/>
  <c r="AF180" i="21"/>
  <c r="AG180" i="21" s="1"/>
  <c r="AH180" i="21" s="1"/>
  <c r="V180" i="21"/>
  <c r="W180" i="21" s="1"/>
  <c r="X180" i="21" s="1"/>
  <c r="G181" i="21"/>
  <c r="I181" i="21"/>
  <c r="Y181" i="21" s="1"/>
  <c r="O181" i="21"/>
  <c r="Z181" i="21" s="1"/>
  <c r="J181" i="21"/>
  <c r="AD181" i="21" s="1"/>
  <c r="B181" i="21"/>
  <c r="C181" i="21" s="1"/>
  <c r="D181" i="21" s="1"/>
  <c r="H181" i="21"/>
  <c r="T181" i="21" s="1"/>
  <c r="E181" i="21"/>
  <c r="N181" i="21"/>
  <c r="U181" i="21" s="1"/>
  <c r="P181" i="21"/>
  <c r="AE181" i="21" s="1"/>
  <c r="A182" i="21"/>
  <c r="AA180" i="21"/>
  <c r="AB180" i="21" s="1"/>
  <c r="AC180" i="21" s="1"/>
  <c r="AF49" i="16"/>
  <c r="V49" i="16"/>
  <c r="W49" i="16" s="1"/>
  <c r="X49" i="16" s="1"/>
  <c r="AA49" i="16"/>
  <c r="AB49" i="16" s="1"/>
  <c r="AC49" i="16" s="1"/>
  <c r="AB48" i="16"/>
  <c r="AC48" i="16" s="1"/>
  <c r="AI48" i="16" s="1"/>
  <c r="X47" i="16"/>
  <c r="AI47" i="16" s="1"/>
  <c r="AJ47" i="16" s="1"/>
  <c r="AL47" i="16" s="1"/>
  <c r="I50" i="16"/>
  <c r="Y50" i="16" s="1"/>
  <c r="P50" i="16"/>
  <c r="AE50" i="16" s="1"/>
  <c r="B50" i="16"/>
  <c r="C50" i="16" s="1"/>
  <c r="D50" i="16" s="1"/>
  <c r="H50" i="16"/>
  <c r="T50" i="16" s="1"/>
  <c r="O50" i="16"/>
  <c r="Z50" i="16" s="1"/>
  <c r="E50" i="16"/>
  <c r="N50" i="16"/>
  <c r="U50" i="16" s="1"/>
  <c r="J50" i="16"/>
  <c r="AD50" i="16" s="1"/>
  <c r="G50" i="16"/>
  <c r="AK46" i="16"/>
  <c r="AJ46" i="16"/>
  <c r="AL46" i="16" s="1"/>
  <c r="A51" i="16"/>
  <c r="AK179" i="21" l="1"/>
  <c r="V181" i="21"/>
  <c r="W181" i="21" s="1"/>
  <c r="X181" i="21" s="1"/>
  <c r="AA181" i="21"/>
  <c r="AB181" i="21" s="1"/>
  <c r="AC181" i="21" s="1"/>
  <c r="O182" i="21"/>
  <c r="Z182" i="21" s="1"/>
  <c r="J182" i="21"/>
  <c r="AD182" i="21" s="1"/>
  <c r="H182" i="21"/>
  <c r="T182" i="21" s="1"/>
  <c r="E182" i="21"/>
  <c r="B182" i="21"/>
  <c r="C182" i="21" s="1"/>
  <c r="D182" i="21" s="1"/>
  <c r="N182" i="21"/>
  <c r="U182" i="21" s="1"/>
  <c r="P182" i="21"/>
  <c r="AE182" i="21" s="1"/>
  <c r="G182" i="21"/>
  <c r="I182" i="21"/>
  <c r="Y182" i="21" s="1"/>
  <c r="AA182" i="21" s="1"/>
  <c r="AB182" i="21" s="1"/>
  <c r="AC182" i="21" s="1"/>
  <c r="A183" i="21"/>
  <c r="AF181" i="21"/>
  <c r="AG181" i="21" s="1"/>
  <c r="AH181" i="21" s="1"/>
  <c r="AI180" i="21"/>
  <c r="AJ180" i="21" s="1"/>
  <c r="AK47" i="16"/>
  <c r="AF50" i="16"/>
  <c r="AG50" i="16" s="1"/>
  <c r="AH50" i="16" s="1"/>
  <c r="AA50" i="16"/>
  <c r="AB50" i="16" s="1"/>
  <c r="AC50" i="16" s="1"/>
  <c r="V50" i="16"/>
  <c r="AJ48" i="16"/>
  <c r="AL48" i="16" s="1"/>
  <c r="AG49" i="16"/>
  <c r="G51" i="16"/>
  <c r="N51" i="16"/>
  <c r="U51" i="16" s="1"/>
  <c r="E51" i="16"/>
  <c r="J51" i="16"/>
  <c r="AD51" i="16" s="1"/>
  <c r="B51" i="16"/>
  <c r="C51" i="16" s="1"/>
  <c r="D51" i="16" s="1"/>
  <c r="O51" i="16"/>
  <c r="Z51" i="16" s="1"/>
  <c r="I51" i="16"/>
  <c r="Y51" i="16" s="1"/>
  <c r="H51" i="16"/>
  <c r="T51" i="16" s="1"/>
  <c r="P51" i="16"/>
  <c r="AE51" i="16" s="1"/>
  <c r="A52" i="16"/>
  <c r="AF182" i="21" l="1"/>
  <c r="AG182" i="21" s="1"/>
  <c r="AH182" i="21" s="1"/>
  <c r="AI181" i="21"/>
  <c r="AJ181" i="21" s="1"/>
  <c r="AL181" i="21" s="1"/>
  <c r="J183" i="21"/>
  <c r="AD183" i="21" s="1"/>
  <c r="O183" i="21"/>
  <c r="Z183" i="21" s="1"/>
  <c r="E183" i="21"/>
  <c r="H183" i="21"/>
  <c r="T183" i="21" s="1"/>
  <c r="B183" i="21"/>
  <c r="C183" i="21" s="1"/>
  <c r="D183" i="21" s="1"/>
  <c r="P183" i="21"/>
  <c r="AE183" i="21" s="1"/>
  <c r="N183" i="21"/>
  <c r="U183" i="21" s="1"/>
  <c r="G183" i="21"/>
  <c r="I183" i="21"/>
  <c r="Y183" i="21" s="1"/>
  <c r="A184" i="21"/>
  <c r="AL180" i="21"/>
  <c r="AK180" i="21"/>
  <c r="V182" i="21"/>
  <c r="W182" i="21" s="1"/>
  <c r="X182" i="21" s="1"/>
  <c r="V51" i="16"/>
  <c r="AA51" i="16"/>
  <c r="AB51" i="16" s="1"/>
  <c r="AC51" i="16" s="1"/>
  <c r="AF51" i="16"/>
  <c r="AK48" i="16"/>
  <c r="AH49" i="16"/>
  <c r="AI49" i="16" s="1"/>
  <c r="AJ49" i="16" s="1"/>
  <c r="AL49" i="16" s="1"/>
  <c r="W50" i="16"/>
  <c r="I52" i="16"/>
  <c r="Y52" i="16" s="1"/>
  <c r="P52" i="16"/>
  <c r="AE52" i="16" s="1"/>
  <c r="B52" i="16"/>
  <c r="C52" i="16" s="1"/>
  <c r="D52" i="16" s="1"/>
  <c r="H52" i="16"/>
  <c r="T52" i="16" s="1"/>
  <c r="O52" i="16"/>
  <c r="Z52" i="16" s="1"/>
  <c r="J52" i="16"/>
  <c r="AD52" i="16" s="1"/>
  <c r="G52" i="16"/>
  <c r="E52" i="16"/>
  <c r="N52" i="16"/>
  <c r="U52" i="16" s="1"/>
  <c r="A53" i="16"/>
  <c r="AI182" i="21" l="1"/>
  <c r="AJ182" i="21" s="1"/>
  <c r="AL182" i="21" s="1"/>
  <c r="AK181" i="21"/>
  <c r="AA183" i="21"/>
  <c r="AB183" i="21" s="1"/>
  <c r="AC183" i="21" s="1"/>
  <c r="I184" i="21"/>
  <c r="Y184" i="21" s="1"/>
  <c r="G184" i="21"/>
  <c r="O184" i="21"/>
  <c r="Z184" i="21" s="1"/>
  <c r="J184" i="21"/>
  <c r="AD184" i="21" s="1"/>
  <c r="B184" i="21"/>
  <c r="C184" i="21" s="1"/>
  <c r="D184" i="21" s="1"/>
  <c r="H184" i="21"/>
  <c r="T184" i="21" s="1"/>
  <c r="E184" i="21"/>
  <c r="N184" i="21"/>
  <c r="U184" i="21" s="1"/>
  <c r="P184" i="21"/>
  <c r="AE184" i="21" s="1"/>
  <c r="A185" i="21"/>
  <c r="AF183" i="21"/>
  <c r="AG183" i="21" s="1"/>
  <c r="AH183" i="21" s="1"/>
  <c r="V183" i="21"/>
  <c r="W183" i="21" s="1"/>
  <c r="X183" i="21" s="1"/>
  <c r="AF52" i="16"/>
  <c r="V52" i="16"/>
  <c r="AK49" i="16"/>
  <c r="AA52" i="16"/>
  <c r="AB52" i="16" s="1"/>
  <c r="AC52" i="16" s="1"/>
  <c r="X50" i="16"/>
  <c r="AI50" i="16" s="1"/>
  <c r="AJ50" i="16" s="1"/>
  <c r="AL50" i="16" s="1"/>
  <c r="G53" i="16"/>
  <c r="N53" i="16"/>
  <c r="U53" i="16" s="1"/>
  <c r="E53" i="16"/>
  <c r="J53" i="16"/>
  <c r="AD53" i="16" s="1"/>
  <c r="H53" i="16"/>
  <c r="T53" i="16" s="1"/>
  <c r="P53" i="16"/>
  <c r="AE53" i="16" s="1"/>
  <c r="B53" i="16"/>
  <c r="C53" i="16" s="1"/>
  <c r="D53" i="16" s="1"/>
  <c r="O53" i="16"/>
  <c r="Z53" i="16" s="1"/>
  <c r="I53" i="16"/>
  <c r="Y53" i="16" s="1"/>
  <c r="AG51" i="16"/>
  <c r="AH51" i="16" s="1"/>
  <c r="W51" i="16"/>
  <c r="AG52" i="16"/>
  <c r="AH52" i="16" s="1"/>
  <c r="A54" i="16"/>
  <c r="AK182" i="21" l="1"/>
  <c r="AI183" i="21"/>
  <c r="AJ183" i="21" s="1"/>
  <c r="AL183" i="21" s="1"/>
  <c r="AF184" i="21"/>
  <c r="AG184" i="21" s="1"/>
  <c r="AH184" i="21" s="1"/>
  <c r="O185" i="21"/>
  <c r="Z185" i="21" s="1"/>
  <c r="J185" i="21"/>
  <c r="AD185" i="21" s="1"/>
  <c r="H185" i="21"/>
  <c r="T185" i="21" s="1"/>
  <c r="E185" i="21"/>
  <c r="B185" i="21"/>
  <c r="C185" i="21" s="1"/>
  <c r="D185" i="21" s="1"/>
  <c r="N185" i="21"/>
  <c r="U185" i="21" s="1"/>
  <c r="I185" i="21"/>
  <c r="Y185" i="21" s="1"/>
  <c r="G185" i="21"/>
  <c r="P185" i="21"/>
  <c r="AE185" i="21" s="1"/>
  <c r="A186" i="21"/>
  <c r="V184" i="21"/>
  <c r="W184" i="21" s="1"/>
  <c r="X184" i="21" s="1"/>
  <c r="AA184" i="21"/>
  <c r="AB184" i="21" s="1"/>
  <c r="AC184" i="21" s="1"/>
  <c r="AK50" i="16"/>
  <c r="V53" i="16"/>
  <c r="W53" i="16" s="1"/>
  <c r="X53" i="16" s="1"/>
  <c r="AF53" i="16"/>
  <c r="AG53" i="16" s="1"/>
  <c r="AH53" i="16" s="1"/>
  <c r="AA53" i="16"/>
  <c r="I54" i="16"/>
  <c r="Y54" i="16" s="1"/>
  <c r="P54" i="16"/>
  <c r="AE54" i="16" s="1"/>
  <c r="B54" i="16"/>
  <c r="C54" i="16" s="1"/>
  <c r="D54" i="16" s="1"/>
  <c r="H54" i="16"/>
  <c r="T54" i="16" s="1"/>
  <c r="O54" i="16"/>
  <c r="Z54" i="16" s="1"/>
  <c r="E54" i="16"/>
  <c r="N54" i="16"/>
  <c r="U54" i="16" s="1"/>
  <c r="J54" i="16"/>
  <c r="AD54" i="16" s="1"/>
  <c r="G54" i="16"/>
  <c r="W52" i="16"/>
  <c r="X51" i="16"/>
  <c r="AI51" i="16" s="1"/>
  <c r="AK51" i="16" s="1"/>
  <c r="A55" i="16"/>
  <c r="AK183" i="21" l="1"/>
  <c r="AF185" i="21"/>
  <c r="AG185" i="21" s="1"/>
  <c r="AH185" i="21" s="1"/>
  <c r="AI184" i="21"/>
  <c r="AA185" i="21"/>
  <c r="AB185" i="21" s="1"/>
  <c r="AC185" i="21" s="1"/>
  <c r="V185" i="21"/>
  <c r="W185" i="21" s="1"/>
  <c r="X185" i="21" s="1"/>
  <c r="N186" i="21"/>
  <c r="U186" i="21" s="1"/>
  <c r="P186" i="21"/>
  <c r="AE186" i="21" s="1"/>
  <c r="B186" i="21"/>
  <c r="C186" i="21" s="1"/>
  <c r="D186" i="21" s="1"/>
  <c r="H186" i="21"/>
  <c r="T186" i="21" s="1"/>
  <c r="G186" i="21"/>
  <c r="I186" i="21"/>
  <c r="Y186" i="21" s="1"/>
  <c r="J186" i="21"/>
  <c r="AD186" i="21" s="1"/>
  <c r="O186" i="21"/>
  <c r="Z186" i="21" s="1"/>
  <c r="E186" i="21"/>
  <c r="A187" i="21"/>
  <c r="AF54" i="16"/>
  <c r="AG54" i="16" s="1"/>
  <c r="AH54" i="16" s="1"/>
  <c r="V54" i="16"/>
  <c r="W54" i="16" s="1"/>
  <c r="X54" i="16" s="1"/>
  <c r="AA54" i="16"/>
  <c r="AB54" i="16" s="1"/>
  <c r="AC54" i="16" s="1"/>
  <c r="AJ51" i="16"/>
  <c r="AL51" i="16" s="1"/>
  <c r="X52" i="16"/>
  <c r="AI52" i="16" s="1"/>
  <c r="AJ52" i="16" s="1"/>
  <c r="AL52" i="16" s="1"/>
  <c r="G55" i="16"/>
  <c r="N55" i="16"/>
  <c r="U55" i="16" s="1"/>
  <c r="E55" i="16"/>
  <c r="J55" i="16"/>
  <c r="AD55" i="16" s="1"/>
  <c r="B55" i="16"/>
  <c r="C55" i="16" s="1"/>
  <c r="D55" i="16" s="1"/>
  <c r="O55" i="16"/>
  <c r="Z55" i="16" s="1"/>
  <c r="I55" i="16"/>
  <c r="Y55" i="16" s="1"/>
  <c r="H55" i="16"/>
  <c r="T55" i="16" s="1"/>
  <c r="P55" i="16"/>
  <c r="AE55" i="16" s="1"/>
  <c r="AB53" i="16"/>
  <c r="AC53" i="16" s="1"/>
  <c r="AI53" i="16" s="1"/>
  <c r="A56" i="16"/>
  <c r="AI185" i="21" l="1"/>
  <c r="AJ185" i="21" s="1"/>
  <c r="AL185" i="21" s="1"/>
  <c r="AJ184" i="21"/>
  <c r="AL184" i="21" s="1"/>
  <c r="AK184" i="21"/>
  <c r="AF186" i="21"/>
  <c r="AG186" i="21" s="1"/>
  <c r="AH186" i="21" s="1"/>
  <c r="AA186" i="21"/>
  <c r="AB186" i="21" s="1"/>
  <c r="AC186" i="21" s="1"/>
  <c r="I187" i="21"/>
  <c r="Y187" i="21" s="1"/>
  <c r="G187" i="21"/>
  <c r="E187" i="21"/>
  <c r="H187" i="21"/>
  <c r="T187" i="21" s="1"/>
  <c r="O187" i="21"/>
  <c r="Z187" i="21" s="1"/>
  <c r="B187" i="21"/>
  <c r="C187" i="21" s="1"/>
  <c r="D187" i="21" s="1"/>
  <c r="J187" i="21"/>
  <c r="AD187" i="21" s="1"/>
  <c r="P187" i="21"/>
  <c r="AE187" i="21" s="1"/>
  <c r="N187" i="21"/>
  <c r="U187" i="21" s="1"/>
  <c r="A188" i="21"/>
  <c r="V186" i="21"/>
  <c r="W186" i="21" s="1"/>
  <c r="X186" i="21" s="1"/>
  <c r="AK185" i="21"/>
  <c r="AK52" i="16"/>
  <c r="V55" i="16"/>
  <c r="AA55" i="16"/>
  <c r="AB55" i="16" s="1"/>
  <c r="AC55" i="16" s="1"/>
  <c r="AI54" i="16"/>
  <c r="AF55" i="16"/>
  <c r="AJ53" i="16"/>
  <c r="AL53" i="16" s="1"/>
  <c r="I56" i="16"/>
  <c r="Y56" i="16" s="1"/>
  <c r="P56" i="16"/>
  <c r="AE56" i="16" s="1"/>
  <c r="B56" i="16"/>
  <c r="C56" i="16" s="1"/>
  <c r="D56" i="16" s="1"/>
  <c r="H56" i="16"/>
  <c r="T56" i="16" s="1"/>
  <c r="O56" i="16"/>
  <c r="Z56" i="16" s="1"/>
  <c r="J56" i="16"/>
  <c r="AD56" i="16" s="1"/>
  <c r="G56" i="16"/>
  <c r="E56" i="16"/>
  <c r="N56" i="16"/>
  <c r="U56" i="16" s="1"/>
  <c r="A57" i="16"/>
  <c r="AI186" i="21" l="1"/>
  <c r="AJ186" i="21" s="1"/>
  <c r="AL186" i="21" s="1"/>
  <c r="V187" i="21"/>
  <c r="W187" i="21" s="1"/>
  <c r="X187" i="21" s="1"/>
  <c r="AF187" i="21"/>
  <c r="AG187" i="21" s="1"/>
  <c r="AH187" i="21" s="1"/>
  <c r="H188" i="21"/>
  <c r="T188" i="21" s="1"/>
  <c r="E188" i="21"/>
  <c r="P188" i="21"/>
  <c r="AE188" i="21" s="1"/>
  <c r="B188" i="21"/>
  <c r="C188" i="21" s="1"/>
  <c r="D188" i="21" s="1"/>
  <c r="I188" i="21"/>
  <c r="Y188" i="21" s="1"/>
  <c r="O188" i="21"/>
  <c r="Z188" i="21" s="1"/>
  <c r="N188" i="21"/>
  <c r="U188" i="21" s="1"/>
  <c r="G188" i="21"/>
  <c r="J188" i="21"/>
  <c r="AD188" i="21" s="1"/>
  <c r="A189" i="21"/>
  <c r="AA187" i="21"/>
  <c r="AB187" i="21" s="1"/>
  <c r="AC187" i="21" s="1"/>
  <c r="AF56" i="16"/>
  <c r="AG56" i="16" s="1"/>
  <c r="AH56" i="16" s="1"/>
  <c r="V56" i="16"/>
  <c r="AA56" i="16"/>
  <c r="AB56" i="16" s="1"/>
  <c r="AC56" i="16" s="1"/>
  <c r="AK53" i="16"/>
  <c r="W55" i="16"/>
  <c r="X55" i="16" s="1"/>
  <c r="G57" i="16"/>
  <c r="N57" i="16"/>
  <c r="U57" i="16" s="1"/>
  <c r="E57" i="16"/>
  <c r="J57" i="16"/>
  <c r="AD57" i="16" s="1"/>
  <c r="H57" i="16"/>
  <c r="T57" i="16" s="1"/>
  <c r="P57" i="16"/>
  <c r="AE57" i="16" s="1"/>
  <c r="B57" i="16"/>
  <c r="C57" i="16" s="1"/>
  <c r="D57" i="16" s="1"/>
  <c r="O57" i="16"/>
  <c r="Z57" i="16" s="1"/>
  <c r="I57" i="16"/>
  <c r="Y57" i="16" s="1"/>
  <c r="AG55" i="16"/>
  <c r="AH55" i="16" s="1"/>
  <c r="AJ54" i="16"/>
  <c r="AL54" i="16" s="1"/>
  <c r="AK54" i="16"/>
  <c r="A58" i="16"/>
  <c r="AF188" i="21" l="1"/>
  <c r="AG188" i="21" s="1"/>
  <c r="AH188" i="21" s="1"/>
  <c r="AK186" i="21"/>
  <c r="AI187" i="21"/>
  <c r="AJ187" i="21" s="1"/>
  <c r="AL187" i="21" s="1"/>
  <c r="V188" i="21"/>
  <c r="W188" i="21" s="1"/>
  <c r="X188" i="21" s="1"/>
  <c r="AA188" i="21"/>
  <c r="AB188" i="21" s="1"/>
  <c r="AC188" i="21" s="1"/>
  <c r="J189" i="21"/>
  <c r="AD189" i="21" s="1"/>
  <c r="O189" i="21"/>
  <c r="Z189" i="21" s="1"/>
  <c r="E189" i="21"/>
  <c r="H189" i="21"/>
  <c r="T189" i="21" s="1"/>
  <c r="B189" i="21"/>
  <c r="C189" i="21" s="1"/>
  <c r="D189" i="21" s="1"/>
  <c r="G189" i="21"/>
  <c r="I189" i="21"/>
  <c r="Y189" i="21" s="1"/>
  <c r="N189" i="21"/>
  <c r="U189" i="21" s="1"/>
  <c r="P189" i="21"/>
  <c r="AE189" i="21" s="1"/>
  <c r="A190" i="21"/>
  <c r="V57" i="16"/>
  <c r="W57" i="16" s="1"/>
  <c r="X57" i="16" s="1"/>
  <c r="AI55" i="16"/>
  <c r="AF57" i="16"/>
  <c r="AG57" i="16" s="1"/>
  <c r="AH57" i="16" s="1"/>
  <c r="AA57" i="16"/>
  <c r="I58" i="16"/>
  <c r="Y58" i="16" s="1"/>
  <c r="P58" i="16"/>
  <c r="AE58" i="16" s="1"/>
  <c r="B58" i="16"/>
  <c r="C58" i="16" s="1"/>
  <c r="D58" i="16" s="1"/>
  <c r="H58" i="16"/>
  <c r="T58" i="16" s="1"/>
  <c r="O58" i="16"/>
  <c r="Z58" i="16" s="1"/>
  <c r="E58" i="16"/>
  <c r="N58" i="16"/>
  <c r="U58" i="16" s="1"/>
  <c r="J58" i="16"/>
  <c r="AD58" i="16" s="1"/>
  <c r="G58" i="16"/>
  <c r="W56" i="16"/>
  <c r="A59" i="16"/>
  <c r="AK187" i="21" l="1"/>
  <c r="AI188" i="21"/>
  <c r="AJ188" i="21" s="1"/>
  <c r="AL188" i="21" s="1"/>
  <c r="E190" i="21"/>
  <c r="H190" i="21"/>
  <c r="T190" i="21" s="1"/>
  <c r="P190" i="21"/>
  <c r="AE190" i="21" s="1"/>
  <c r="N190" i="21"/>
  <c r="U190" i="21" s="1"/>
  <c r="B190" i="21"/>
  <c r="C190" i="21" s="1"/>
  <c r="D190" i="21" s="1"/>
  <c r="I190" i="21"/>
  <c r="Y190" i="21" s="1"/>
  <c r="O190" i="21"/>
  <c r="Z190" i="21" s="1"/>
  <c r="G190" i="21"/>
  <c r="J190" i="21"/>
  <c r="AD190" i="21" s="1"/>
  <c r="A191" i="21"/>
  <c r="AF189" i="21"/>
  <c r="AG189" i="21" s="1"/>
  <c r="AH189" i="21" s="1"/>
  <c r="V189" i="21"/>
  <c r="W189" i="21" s="1"/>
  <c r="X189" i="21" s="1"/>
  <c r="AA189" i="21"/>
  <c r="AB189" i="21" s="1"/>
  <c r="AC189" i="21" s="1"/>
  <c r="AF58" i="16"/>
  <c r="AG58" i="16" s="1"/>
  <c r="AH58" i="16" s="1"/>
  <c r="AA58" i="16"/>
  <c r="AB58" i="16" s="1"/>
  <c r="AC58" i="16" s="1"/>
  <c r="V58" i="16"/>
  <c r="W58" i="16" s="1"/>
  <c r="X58" i="16" s="1"/>
  <c r="X56" i="16"/>
  <c r="AI56" i="16" s="1"/>
  <c r="AJ56" i="16" s="1"/>
  <c r="AL56" i="16" s="1"/>
  <c r="AK55" i="16"/>
  <c r="AJ55" i="16"/>
  <c r="AL55" i="16" s="1"/>
  <c r="AB57" i="16"/>
  <c r="AC57" i="16" s="1"/>
  <c r="AI57" i="16" s="1"/>
  <c r="G59" i="16"/>
  <c r="N59" i="16"/>
  <c r="U59" i="16" s="1"/>
  <c r="E59" i="16"/>
  <c r="J59" i="16"/>
  <c r="AD59" i="16" s="1"/>
  <c r="B59" i="16"/>
  <c r="C59" i="16" s="1"/>
  <c r="D59" i="16" s="1"/>
  <c r="O59" i="16"/>
  <c r="Z59" i="16" s="1"/>
  <c r="I59" i="16"/>
  <c r="Y59" i="16" s="1"/>
  <c r="H59" i="16"/>
  <c r="T59" i="16" s="1"/>
  <c r="P59" i="16"/>
  <c r="AE59" i="16" s="1"/>
  <c r="A60" i="16"/>
  <c r="AK188" i="21" l="1"/>
  <c r="AI189" i="21"/>
  <c r="AJ189" i="21" s="1"/>
  <c r="AL189" i="21" s="1"/>
  <c r="J191" i="21"/>
  <c r="AD191" i="21" s="1"/>
  <c r="O191" i="21"/>
  <c r="Z191" i="21" s="1"/>
  <c r="N191" i="21"/>
  <c r="U191" i="21" s="1"/>
  <c r="G191" i="21"/>
  <c r="E191" i="21"/>
  <c r="H191" i="21"/>
  <c r="T191" i="21" s="1"/>
  <c r="B191" i="21"/>
  <c r="C191" i="21" s="1"/>
  <c r="D191" i="21" s="1"/>
  <c r="P191" i="21"/>
  <c r="AE191" i="21" s="1"/>
  <c r="I191" i="21"/>
  <c r="Y191" i="21" s="1"/>
  <c r="A192" i="21"/>
  <c r="AA190" i="21"/>
  <c r="AB190" i="21" s="1"/>
  <c r="AC190" i="21" s="1"/>
  <c r="V190" i="21"/>
  <c r="W190" i="21" s="1"/>
  <c r="X190" i="21" s="1"/>
  <c r="AF190" i="21"/>
  <c r="AG190" i="21" s="1"/>
  <c r="AH190" i="21" s="1"/>
  <c r="V59" i="16"/>
  <c r="AK56" i="16"/>
  <c r="AI58" i="16"/>
  <c r="AA59" i="16"/>
  <c r="AB59" i="16" s="1"/>
  <c r="AC59" i="16" s="1"/>
  <c r="AF59" i="16"/>
  <c r="AJ57" i="16"/>
  <c r="AL57" i="16" s="1"/>
  <c r="I60" i="16"/>
  <c r="Y60" i="16" s="1"/>
  <c r="P60" i="16"/>
  <c r="AE60" i="16" s="1"/>
  <c r="B60" i="16"/>
  <c r="C60" i="16" s="1"/>
  <c r="D60" i="16" s="1"/>
  <c r="H60" i="16"/>
  <c r="T60" i="16" s="1"/>
  <c r="O60" i="16"/>
  <c r="Z60" i="16" s="1"/>
  <c r="J60" i="16"/>
  <c r="AD60" i="16" s="1"/>
  <c r="G60" i="16"/>
  <c r="E60" i="16"/>
  <c r="N60" i="16"/>
  <c r="U60" i="16" s="1"/>
  <c r="A61" i="16"/>
  <c r="AK189" i="21" l="1"/>
  <c r="AI190" i="21"/>
  <c r="AJ190" i="21" s="1"/>
  <c r="V191" i="21"/>
  <c r="W191" i="21" s="1"/>
  <c r="X191" i="21" s="1"/>
  <c r="N192" i="21"/>
  <c r="U192" i="21" s="1"/>
  <c r="P192" i="21"/>
  <c r="AE192" i="21" s="1"/>
  <c r="I192" i="21"/>
  <c r="Y192" i="21" s="1"/>
  <c r="B192" i="21"/>
  <c r="C192" i="21" s="1"/>
  <c r="D192" i="21" s="1"/>
  <c r="J192" i="21"/>
  <c r="AD192" i="21" s="1"/>
  <c r="E192" i="21"/>
  <c r="G192" i="21"/>
  <c r="H192" i="21"/>
  <c r="T192" i="21" s="1"/>
  <c r="O192" i="21"/>
  <c r="Z192" i="21" s="1"/>
  <c r="A193" i="21"/>
  <c r="AA191" i="21"/>
  <c r="AB191" i="21" s="1"/>
  <c r="AC191" i="21" s="1"/>
  <c r="AF191" i="21"/>
  <c r="AG191" i="21" s="1"/>
  <c r="AH191" i="21" s="1"/>
  <c r="AF60" i="16"/>
  <c r="AG60" i="16" s="1"/>
  <c r="AH60" i="16" s="1"/>
  <c r="V60" i="16"/>
  <c r="W60" i="16" s="1"/>
  <c r="X60" i="16" s="1"/>
  <c r="AA60" i="16"/>
  <c r="AB60" i="16" s="1"/>
  <c r="AC60" i="16" s="1"/>
  <c r="AK57" i="16"/>
  <c r="AJ58" i="16"/>
  <c r="AL58" i="16" s="1"/>
  <c r="AK58" i="16"/>
  <c r="W59" i="16"/>
  <c r="X59" i="16" s="1"/>
  <c r="G61" i="16"/>
  <c r="N61" i="16"/>
  <c r="U61" i="16" s="1"/>
  <c r="E61" i="16"/>
  <c r="J61" i="16"/>
  <c r="AD61" i="16" s="1"/>
  <c r="H61" i="16"/>
  <c r="T61" i="16" s="1"/>
  <c r="P61" i="16"/>
  <c r="AE61" i="16" s="1"/>
  <c r="B61" i="16"/>
  <c r="C61" i="16" s="1"/>
  <c r="D61" i="16" s="1"/>
  <c r="O61" i="16"/>
  <c r="Z61" i="16" s="1"/>
  <c r="I61" i="16"/>
  <c r="Y61" i="16" s="1"/>
  <c r="AG59" i="16"/>
  <c r="AH59" i="16" s="1"/>
  <c r="A62" i="16"/>
  <c r="AF192" i="21" l="1"/>
  <c r="AG192" i="21" s="1"/>
  <c r="AH192" i="21" s="1"/>
  <c r="P193" i="21"/>
  <c r="AE193" i="21" s="1"/>
  <c r="N193" i="21"/>
  <c r="U193" i="21" s="1"/>
  <c r="B193" i="21"/>
  <c r="C193" i="21" s="1"/>
  <c r="D193" i="21" s="1"/>
  <c r="I193" i="21"/>
  <c r="Y193" i="21" s="1"/>
  <c r="G193" i="21"/>
  <c r="J193" i="21"/>
  <c r="AD193" i="21" s="1"/>
  <c r="O193" i="21"/>
  <c r="Z193" i="21" s="1"/>
  <c r="H193" i="21"/>
  <c r="T193" i="21" s="1"/>
  <c r="E193" i="21"/>
  <c r="A194" i="21"/>
  <c r="V192" i="21"/>
  <c r="W192" i="21" s="1"/>
  <c r="X192" i="21" s="1"/>
  <c r="AI191" i="21"/>
  <c r="AJ191" i="21" s="1"/>
  <c r="AA192" i="21"/>
  <c r="AB192" i="21" s="1"/>
  <c r="AC192" i="21" s="1"/>
  <c r="AK190" i="21"/>
  <c r="AL190" i="21"/>
  <c r="AA61" i="16"/>
  <c r="V61" i="16"/>
  <c r="W61" i="16" s="1"/>
  <c r="X61" i="16" s="1"/>
  <c r="AI60" i="16"/>
  <c r="AF61" i="16"/>
  <c r="AG61" i="16" s="1"/>
  <c r="AH61" i="16" s="1"/>
  <c r="AI59" i="16"/>
  <c r="I62" i="16"/>
  <c r="Y62" i="16" s="1"/>
  <c r="P62" i="16"/>
  <c r="AE62" i="16" s="1"/>
  <c r="B62" i="16"/>
  <c r="C62" i="16" s="1"/>
  <c r="D62" i="16" s="1"/>
  <c r="H62" i="16"/>
  <c r="T62" i="16" s="1"/>
  <c r="O62" i="16"/>
  <c r="Z62" i="16" s="1"/>
  <c r="E62" i="16"/>
  <c r="N62" i="16"/>
  <c r="U62" i="16" s="1"/>
  <c r="J62" i="16"/>
  <c r="AD62" i="16" s="1"/>
  <c r="G62" i="16"/>
  <c r="A63" i="16"/>
  <c r="V193" i="21" l="1"/>
  <c r="W193" i="21" s="1"/>
  <c r="X193" i="21" s="1"/>
  <c r="AK191" i="21"/>
  <c r="AL191" i="21"/>
  <c r="AA193" i="21"/>
  <c r="AB193" i="21" s="1"/>
  <c r="AC193" i="21" s="1"/>
  <c r="AI192" i="21"/>
  <c r="AJ192" i="21" s="1"/>
  <c r="P194" i="21"/>
  <c r="AE194" i="21" s="1"/>
  <c r="G194" i="21"/>
  <c r="B194" i="21"/>
  <c r="C194" i="21" s="1"/>
  <c r="D194" i="21" s="1"/>
  <c r="O194" i="21"/>
  <c r="Z194" i="21" s="1"/>
  <c r="H194" i="21"/>
  <c r="T194" i="21" s="1"/>
  <c r="I194" i="21"/>
  <c r="Y194" i="21" s="1"/>
  <c r="N194" i="21"/>
  <c r="U194" i="21" s="1"/>
  <c r="J194" i="21"/>
  <c r="AD194" i="21" s="1"/>
  <c r="E194" i="21"/>
  <c r="A195" i="21"/>
  <c r="AF193" i="21"/>
  <c r="AG193" i="21" s="1"/>
  <c r="AH193" i="21" s="1"/>
  <c r="AF62" i="16"/>
  <c r="AG62" i="16" s="1"/>
  <c r="AH62" i="16" s="1"/>
  <c r="AA62" i="16"/>
  <c r="AB62" i="16" s="1"/>
  <c r="AC62" i="16" s="1"/>
  <c r="V62" i="16"/>
  <c r="G63" i="16"/>
  <c r="N63" i="16"/>
  <c r="U63" i="16" s="1"/>
  <c r="E63" i="16"/>
  <c r="J63" i="16"/>
  <c r="AD63" i="16" s="1"/>
  <c r="B63" i="16"/>
  <c r="C63" i="16" s="1"/>
  <c r="D63" i="16" s="1"/>
  <c r="O63" i="16"/>
  <c r="Z63" i="16" s="1"/>
  <c r="I63" i="16"/>
  <c r="Y63" i="16" s="1"/>
  <c r="H63" i="16"/>
  <c r="T63" i="16" s="1"/>
  <c r="P63" i="16"/>
  <c r="AE63" i="16" s="1"/>
  <c r="AJ59" i="16"/>
  <c r="AL59" i="16" s="1"/>
  <c r="AK59" i="16"/>
  <c r="AK60" i="16"/>
  <c r="AJ60" i="16"/>
  <c r="AL60" i="16" s="1"/>
  <c r="AB61" i="16"/>
  <c r="AC61" i="16" s="1"/>
  <c r="AI61" i="16" s="1"/>
  <c r="A64" i="16"/>
  <c r="AF194" i="21" l="1"/>
  <c r="AG194" i="21" s="1"/>
  <c r="AH194" i="21" s="1"/>
  <c r="AI193" i="21"/>
  <c r="AK193" i="21" s="1"/>
  <c r="AA194" i="21"/>
  <c r="AB194" i="21" s="1"/>
  <c r="AC194" i="21" s="1"/>
  <c r="V194" i="21"/>
  <c r="W194" i="21" s="1"/>
  <c r="X194" i="21" s="1"/>
  <c r="N195" i="21"/>
  <c r="U195" i="21" s="1"/>
  <c r="P195" i="21"/>
  <c r="AE195" i="21" s="1"/>
  <c r="G195" i="21"/>
  <c r="I195" i="21"/>
  <c r="Y195" i="21" s="1"/>
  <c r="B195" i="21"/>
  <c r="C195" i="21" s="1"/>
  <c r="D195" i="21" s="1"/>
  <c r="O195" i="21"/>
  <c r="Z195" i="21" s="1"/>
  <c r="J195" i="21"/>
  <c r="AD195" i="21" s="1"/>
  <c r="H195" i="21"/>
  <c r="T195" i="21" s="1"/>
  <c r="E195" i="21"/>
  <c r="A196" i="21"/>
  <c r="AK192" i="21"/>
  <c r="AL192" i="21"/>
  <c r="AA63" i="16"/>
  <c r="AB63" i="16" s="1"/>
  <c r="AC63" i="16" s="1"/>
  <c r="V63" i="16"/>
  <c r="AF63" i="16"/>
  <c r="I64" i="16"/>
  <c r="Y64" i="16" s="1"/>
  <c r="P64" i="16"/>
  <c r="AE64" i="16" s="1"/>
  <c r="B64" i="16"/>
  <c r="C64" i="16" s="1"/>
  <c r="D64" i="16" s="1"/>
  <c r="H64" i="16"/>
  <c r="T64" i="16" s="1"/>
  <c r="O64" i="16"/>
  <c r="Z64" i="16" s="1"/>
  <c r="J64" i="16"/>
  <c r="AD64" i="16" s="1"/>
  <c r="G64" i="16"/>
  <c r="E64" i="16"/>
  <c r="N64" i="16"/>
  <c r="U64" i="16" s="1"/>
  <c r="W62" i="16"/>
  <c r="A65" i="16"/>
  <c r="AJ193" i="21" l="1"/>
  <c r="AL193" i="21" s="1"/>
  <c r="V195" i="21"/>
  <c r="W195" i="21" s="1"/>
  <c r="X195" i="21" s="1"/>
  <c r="AA195" i="21"/>
  <c r="AB195" i="21" s="1"/>
  <c r="AC195" i="21" s="1"/>
  <c r="AI194" i="21"/>
  <c r="AF195" i="21"/>
  <c r="AG195" i="21" s="1"/>
  <c r="AH195" i="21" s="1"/>
  <c r="E196" i="21"/>
  <c r="H196" i="21"/>
  <c r="T196" i="21" s="1"/>
  <c r="B196" i="21"/>
  <c r="C196" i="21" s="1"/>
  <c r="D196" i="21" s="1"/>
  <c r="P196" i="21"/>
  <c r="AE196" i="21" s="1"/>
  <c r="N196" i="21"/>
  <c r="U196" i="21" s="1"/>
  <c r="I196" i="21"/>
  <c r="Y196" i="21" s="1"/>
  <c r="G196" i="21"/>
  <c r="O196" i="21"/>
  <c r="Z196" i="21" s="1"/>
  <c r="J196" i="21"/>
  <c r="AD196" i="21" s="1"/>
  <c r="A197" i="21"/>
  <c r="AF64" i="16"/>
  <c r="AG64" i="16" s="1"/>
  <c r="AH64" i="16" s="1"/>
  <c r="V64" i="16"/>
  <c r="AA64" i="16"/>
  <c r="AB64" i="16" s="1"/>
  <c r="AC64" i="16" s="1"/>
  <c r="X62" i="16"/>
  <c r="AI62" i="16" s="1"/>
  <c r="AJ62" i="16" s="1"/>
  <c r="AL62" i="16" s="1"/>
  <c r="W63" i="16"/>
  <c r="X63" i="16" s="1"/>
  <c r="G65" i="16"/>
  <c r="N65" i="16"/>
  <c r="U65" i="16" s="1"/>
  <c r="E65" i="16"/>
  <c r="J65" i="16"/>
  <c r="AD65" i="16" s="1"/>
  <c r="H65" i="16"/>
  <c r="T65" i="16" s="1"/>
  <c r="P65" i="16"/>
  <c r="AE65" i="16" s="1"/>
  <c r="B65" i="16"/>
  <c r="C65" i="16" s="1"/>
  <c r="D65" i="16" s="1"/>
  <c r="O65" i="16"/>
  <c r="Z65" i="16" s="1"/>
  <c r="I65" i="16"/>
  <c r="Y65" i="16" s="1"/>
  <c r="AG63" i="16"/>
  <c r="AH63" i="16" s="1"/>
  <c r="AK61" i="16"/>
  <c r="AJ61" i="16"/>
  <c r="AL61" i="16" s="1"/>
  <c r="A66" i="16"/>
  <c r="V196" i="21" l="1"/>
  <c r="W196" i="21" s="1"/>
  <c r="X196" i="21" s="1"/>
  <c r="AJ194" i="21"/>
  <c r="AL194" i="21" s="1"/>
  <c r="AI195" i="21"/>
  <c r="AJ195" i="21" s="1"/>
  <c r="AL195" i="21" s="1"/>
  <c r="AK194" i="21"/>
  <c r="AA196" i="21"/>
  <c r="AB196" i="21" s="1"/>
  <c r="AC196" i="21" s="1"/>
  <c r="H197" i="21"/>
  <c r="T197" i="21" s="1"/>
  <c r="E197" i="21"/>
  <c r="N197" i="21"/>
  <c r="U197" i="21" s="1"/>
  <c r="I197" i="21"/>
  <c r="Y197" i="21" s="1"/>
  <c r="B197" i="21"/>
  <c r="C197" i="21" s="1"/>
  <c r="D197" i="21" s="1"/>
  <c r="G197" i="21"/>
  <c r="P197" i="21"/>
  <c r="AE197" i="21" s="1"/>
  <c r="O197" i="21"/>
  <c r="Z197" i="21" s="1"/>
  <c r="J197" i="21"/>
  <c r="AD197" i="21" s="1"/>
  <c r="AF196" i="21"/>
  <c r="AG196" i="21" s="1"/>
  <c r="AH196" i="21" s="1"/>
  <c r="AK62" i="16"/>
  <c r="AA65" i="16"/>
  <c r="AB65" i="16" s="1"/>
  <c r="AC65" i="16" s="1"/>
  <c r="V65" i="16"/>
  <c r="AI63" i="16"/>
  <c r="AF65" i="16"/>
  <c r="W64" i="16"/>
  <c r="I66" i="16"/>
  <c r="Y66" i="16" s="1"/>
  <c r="P66" i="16"/>
  <c r="AE66" i="16" s="1"/>
  <c r="B66" i="16"/>
  <c r="C66" i="16" s="1"/>
  <c r="D66" i="16" s="1"/>
  <c r="H66" i="16"/>
  <c r="T66" i="16" s="1"/>
  <c r="O66" i="16"/>
  <c r="Z66" i="16" s="1"/>
  <c r="E66" i="16"/>
  <c r="N66" i="16"/>
  <c r="U66" i="16" s="1"/>
  <c r="J66" i="16"/>
  <c r="AD66" i="16" s="1"/>
  <c r="G66" i="16"/>
  <c r="A67" i="16"/>
  <c r="AK195" i="21" l="1"/>
  <c r="AI196" i="21"/>
  <c r="AK196" i="21" s="1"/>
  <c r="AF197" i="21"/>
  <c r="AG197" i="21" s="1"/>
  <c r="AH197" i="21" s="1"/>
  <c r="AC2" i="21" s="1"/>
  <c r="V197" i="21"/>
  <c r="W197" i="21" s="1"/>
  <c r="X197" i="21" s="1"/>
  <c r="AA197" i="21"/>
  <c r="AB197" i="21" s="1"/>
  <c r="AC197" i="21" s="1"/>
  <c r="X2" i="21" s="1"/>
  <c r="AF66" i="16"/>
  <c r="AG66" i="16" s="1"/>
  <c r="AH66" i="16" s="1"/>
  <c r="V66" i="16"/>
  <c r="W66" i="16" s="1"/>
  <c r="AA66" i="16"/>
  <c r="AB66" i="16" s="1"/>
  <c r="AC66" i="16" s="1"/>
  <c r="X64" i="16"/>
  <c r="AI64" i="16" s="1"/>
  <c r="AJ64" i="16" s="1"/>
  <c r="AL64" i="16" s="1"/>
  <c r="G67" i="16"/>
  <c r="N67" i="16"/>
  <c r="U67" i="16" s="1"/>
  <c r="E67" i="16"/>
  <c r="J67" i="16"/>
  <c r="AD67" i="16" s="1"/>
  <c r="B67" i="16"/>
  <c r="C67" i="16" s="1"/>
  <c r="D67" i="16" s="1"/>
  <c r="O67" i="16"/>
  <c r="Z67" i="16" s="1"/>
  <c r="I67" i="16"/>
  <c r="Y67" i="16" s="1"/>
  <c r="H67" i="16"/>
  <c r="T67" i="16" s="1"/>
  <c r="P67" i="16"/>
  <c r="AE67" i="16" s="1"/>
  <c r="AG65" i="16"/>
  <c r="AH65" i="16" s="1"/>
  <c r="AK63" i="16"/>
  <c r="AJ63" i="16"/>
  <c r="AL63" i="16" s="1"/>
  <c r="W65" i="16"/>
  <c r="X65" i="16" s="1"/>
  <c r="A68" i="16"/>
  <c r="AJ196" i="21" l="1"/>
  <c r="AL196" i="21" s="1"/>
  <c r="AI197" i="21"/>
  <c r="AJ197" i="21" s="1"/>
  <c r="S2" i="21"/>
  <c r="AK64" i="16"/>
  <c r="V67" i="16"/>
  <c r="AI65" i="16"/>
  <c r="AF67" i="16"/>
  <c r="AA67" i="16"/>
  <c r="X66" i="16"/>
  <c r="AI66" i="16" s="1"/>
  <c r="AK66" i="16" s="1"/>
  <c r="I68" i="16"/>
  <c r="Y68" i="16" s="1"/>
  <c r="P68" i="16"/>
  <c r="AE68" i="16" s="1"/>
  <c r="B68" i="16"/>
  <c r="C68" i="16" s="1"/>
  <c r="D68" i="16" s="1"/>
  <c r="H68" i="16"/>
  <c r="T68" i="16" s="1"/>
  <c r="O68" i="16"/>
  <c r="Z68" i="16" s="1"/>
  <c r="J68" i="16"/>
  <c r="AD68" i="16" s="1"/>
  <c r="G68" i="16"/>
  <c r="E68" i="16"/>
  <c r="N68" i="16"/>
  <c r="U68" i="16" s="1"/>
  <c r="A69" i="16"/>
  <c r="AK197" i="21" l="1"/>
  <c r="AF2" i="21" s="1"/>
  <c r="AD2" i="21"/>
  <c r="AF68" i="16"/>
  <c r="AG68" i="16" s="1"/>
  <c r="AH68" i="16" s="1"/>
  <c r="AA68" i="16"/>
  <c r="AB68" i="16" s="1"/>
  <c r="AC68" i="16" s="1"/>
  <c r="V68" i="16"/>
  <c r="AJ66" i="16"/>
  <c r="AL66" i="16" s="1"/>
  <c r="AG67" i="16"/>
  <c r="AH67" i="16" s="1"/>
  <c r="AJ65" i="16"/>
  <c r="AL65" i="16" s="1"/>
  <c r="AK65" i="16"/>
  <c r="AB67" i="16"/>
  <c r="AC67" i="16" s="1"/>
  <c r="W67" i="16"/>
  <c r="X67" i="16" s="1"/>
  <c r="G69" i="16"/>
  <c r="N69" i="16"/>
  <c r="U69" i="16" s="1"/>
  <c r="E69" i="16"/>
  <c r="J69" i="16"/>
  <c r="AD69" i="16" s="1"/>
  <c r="H69" i="16"/>
  <c r="T69" i="16" s="1"/>
  <c r="P69" i="16"/>
  <c r="AE69" i="16" s="1"/>
  <c r="B69" i="16"/>
  <c r="C69" i="16" s="1"/>
  <c r="D69" i="16" s="1"/>
  <c r="O69" i="16"/>
  <c r="Z69" i="16" s="1"/>
  <c r="I69" i="16"/>
  <c r="Y69" i="16" s="1"/>
  <c r="A70" i="16"/>
  <c r="AL197" i="21" l="1"/>
  <c r="AG2" i="21" s="1"/>
  <c r="AE2" i="21"/>
  <c r="AA69" i="16"/>
  <c r="AB69" i="16" s="1"/>
  <c r="AC69" i="16" s="1"/>
  <c r="V69" i="16"/>
  <c r="AI67" i="16"/>
  <c r="AF69" i="16"/>
  <c r="AG69" i="16" s="1"/>
  <c r="AH69" i="16" s="1"/>
  <c r="W68" i="16"/>
  <c r="I70" i="16"/>
  <c r="Y70" i="16" s="1"/>
  <c r="P70" i="16"/>
  <c r="AE70" i="16" s="1"/>
  <c r="B70" i="16"/>
  <c r="C70" i="16" s="1"/>
  <c r="D70" i="16" s="1"/>
  <c r="H70" i="16"/>
  <c r="T70" i="16" s="1"/>
  <c r="O70" i="16"/>
  <c r="Z70" i="16" s="1"/>
  <c r="E70" i="16"/>
  <c r="N70" i="16"/>
  <c r="U70" i="16" s="1"/>
  <c r="J70" i="16"/>
  <c r="AD70" i="16" s="1"/>
  <c r="G70" i="16"/>
  <c r="A71" i="16"/>
  <c r="AF70" i="16" l="1"/>
  <c r="V70" i="16"/>
  <c r="AA70" i="16"/>
  <c r="AB70" i="16" s="1"/>
  <c r="AC70" i="16" s="1"/>
  <c r="G71" i="16"/>
  <c r="N71" i="16"/>
  <c r="U71" i="16" s="1"/>
  <c r="E71" i="16"/>
  <c r="J71" i="16"/>
  <c r="AD71" i="16" s="1"/>
  <c r="B71" i="16"/>
  <c r="C71" i="16" s="1"/>
  <c r="D71" i="16" s="1"/>
  <c r="O71" i="16"/>
  <c r="Z71" i="16" s="1"/>
  <c r="I71" i="16"/>
  <c r="Y71" i="16" s="1"/>
  <c r="H71" i="16"/>
  <c r="T71" i="16" s="1"/>
  <c r="P71" i="16"/>
  <c r="AE71" i="16" s="1"/>
  <c r="AK67" i="16"/>
  <c r="AJ67" i="16"/>
  <c r="AL67" i="16" s="1"/>
  <c r="X68" i="16"/>
  <c r="AI68" i="16" s="1"/>
  <c r="AJ68" i="16" s="1"/>
  <c r="AL68" i="16" s="1"/>
  <c r="W69" i="16"/>
  <c r="A72" i="16"/>
  <c r="V71" i="16" l="1"/>
  <c r="AF71" i="16"/>
  <c r="AK68" i="16"/>
  <c r="AA71" i="16"/>
  <c r="AB71" i="16" s="1"/>
  <c r="AC71" i="16" s="1"/>
  <c r="I72" i="16"/>
  <c r="Y72" i="16" s="1"/>
  <c r="P72" i="16"/>
  <c r="AE72" i="16" s="1"/>
  <c r="B72" i="16"/>
  <c r="C72" i="16" s="1"/>
  <c r="D72" i="16" s="1"/>
  <c r="H72" i="16"/>
  <c r="T72" i="16" s="1"/>
  <c r="O72" i="16"/>
  <c r="Z72" i="16" s="1"/>
  <c r="J72" i="16"/>
  <c r="AD72" i="16" s="1"/>
  <c r="G72" i="16"/>
  <c r="E72" i="16"/>
  <c r="N72" i="16"/>
  <c r="U72" i="16" s="1"/>
  <c r="W70" i="16"/>
  <c r="X70" i="16" s="1"/>
  <c r="X69" i="16"/>
  <c r="AI69" i="16" s="1"/>
  <c r="AK69" i="16" s="1"/>
  <c r="AG70" i="16"/>
  <c r="AH70" i="16" s="1"/>
  <c r="A73" i="16"/>
  <c r="AF72" i="16" l="1"/>
  <c r="AG72" i="16" s="1"/>
  <c r="AH72" i="16" s="1"/>
  <c r="V72" i="16"/>
  <c r="W72" i="16" s="1"/>
  <c r="X72" i="16" s="1"/>
  <c r="AJ69" i="16"/>
  <c r="AL69" i="16" s="1"/>
  <c r="AA72" i="16"/>
  <c r="AB72" i="16" s="1"/>
  <c r="AC72" i="16" s="1"/>
  <c r="AI70" i="16"/>
  <c r="G73" i="16"/>
  <c r="N73" i="16"/>
  <c r="U73" i="16" s="1"/>
  <c r="E73" i="16"/>
  <c r="J73" i="16"/>
  <c r="AD73" i="16" s="1"/>
  <c r="H73" i="16"/>
  <c r="T73" i="16" s="1"/>
  <c r="P73" i="16"/>
  <c r="AE73" i="16" s="1"/>
  <c r="B73" i="16"/>
  <c r="C73" i="16" s="1"/>
  <c r="D73" i="16" s="1"/>
  <c r="O73" i="16"/>
  <c r="Z73" i="16" s="1"/>
  <c r="I73" i="16"/>
  <c r="Y73" i="16" s="1"/>
  <c r="W71" i="16"/>
  <c r="X71" i="16" s="1"/>
  <c r="AG71" i="16"/>
  <c r="AH71" i="16" s="1"/>
  <c r="A74" i="16"/>
  <c r="AI72" i="16" l="1"/>
  <c r="V73" i="16"/>
  <c r="W73" i="16" s="1"/>
  <c r="X73" i="16" s="1"/>
  <c r="AF73" i="16"/>
  <c r="AG73" i="16" s="1"/>
  <c r="AH73" i="16" s="1"/>
  <c r="AA73" i="16"/>
  <c r="AI71" i="16"/>
  <c r="AJ70" i="16"/>
  <c r="AL70" i="16" s="1"/>
  <c r="AK70" i="16"/>
  <c r="I74" i="16"/>
  <c r="Y74" i="16" s="1"/>
  <c r="P74" i="16"/>
  <c r="AE74" i="16" s="1"/>
  <c r="B74" i="16"/>
  <c r="C74" i="16" s="1"/>
  <c r="D74" i="16" s="1"/>
  <c r="H74" i="16"/>
  <c r="T74" i="16" s="1"/>
  <c r="O74" i="16"/>
  <c r="Z74" i="16" s="1"/>
  <c r="E74" i="16"/>
  <c r="N74" i="16"/>
  <c r="U74" i="16" s="1"/>
  <c r="J74" i="16"/>
  <c r="AD74" i="16" s="1"/>
  <c r="G74" i="16"/>
  <c r="A75" i="16"/>
  <c r="AF74" i="16" l="1"/>
  <c r="AG74" i="16" s="1"/>
  <c r="AH74" i="16" s="1"/>
  <c r="AA74" i="16"/>
  <c r="AB74" i="16" s="1"/>
  <c r="AC74" i="16" s="1"/>
  <c r="V74" i="16"/>
  <c r="AJ71" i="16"/>
  <c r="AL71" i="16" s="1"/>
  <c r="AK71" i="16"/>
  <c r="AB73" i="16"/>
  <c r="AC73" i="16" s="1"/>
  <c r="AI73" i="16" s="1"/>
  <c r="G75" i="16"/>
  <c r="N75" i="16"/>
  <c r="U75" i="16" s="1"/>
  <c r="E75" i="16"/>
  <c r="J75" i="16"/>
  <c r="AD75" i="16" s="1"/>
  <c r="B75" i="16"/>
  <c r="C75" i="16" s="1"/>
  <c r="D75" i="16" s="1"/>
  <c r="O75" i="16"/>
  <c r="Z75" i="16" s="1"/>
  <c r="I75" i="16"/>
  <c r="Y75" i="16" s="1"/>
  <c r="H75" i="16"/>
  <c r="T75" i="16" s="1"/>
  <c r="P75" i="16"/>
  <c r="AE75" i="16" s="1"/>
  <c r="AK72" i="16"/>
  <c r="AJ72" i="16"/>
  <c r="AL72" i="16" s="1"/>
  <c r="A76" i="16"/>
  <c r="V75" i="16" l="1"/>
  <c r="AA75" i="16"/>
  <c r="AB75" i="16" s="1"/>
  <c r="AC75" i="16" s="1"/>
  <c r="AF75" i="16"/>
  <c r="AG75" i="16" s="1"/>
  <c r="AH75" i="16" s="1"/>
  <c r="AK73" i="16"/>
  <c r="AJ73" i="16"/>
  <c r="AL73" i="16" s="1"/>
  <c r="I76" i="16"/>
  <c r="Y76" i="16" s="1"/>
  <c r="P76" i="16"/>
  <c r="AE76" i="16" s="1"/>
  <c r="B76" i="16"/>
  <c r="C76" i="16" s="1"/>
  <c r="D76" i="16" s="1"/>
  <c r="H76" i="16"/>
  <c r="T76" i="16" s="1"/>
  <c r="O76" i="16"/>
  <c r="Z76" i="16" s="1"/>
  <c r="J76" i="16"/>
  <c r="AD76" i="16" s="1"/>
  <c r="G76" i="16"/>
  <c r="E76" i="16"/>
  <c r="N76" i="16"/>
  <c r="U76" i="16" s="1"/>
  <c r="W74" i="16"/>
  <c r="A77" i="16"/>
  <c r="AF76" i="16" l="1"/>
  <c r="AG76" i="16" s="1"/>
  <c r="AH76" i="16" s="1"/>
  <c r="V76" i="16"/>
  <c r="AA76" i="16"/>
  <c r="AB76" i="16" s="1"/>
  <c r="AC76" i="16" s="1"/>
  <c r="X74" i="16"/>
  <c r="AI74" i="16" s="1"/>
  <c r="AK74" i="16" s="1"/>
  <c r="G77" i="16"/>
  <c r="N77" i="16"/>
  <c r="U77" i="16" s="1"/>
  <c r="E77" i="16"/>
  <c r="J77" i="16"/>
  <c r="AD77" i="16" s="1"/>
  <c r="H77" i="16"/>
  <c r="T77" i="16" s="1"/>
  <c r="P77" i="16"/>
  <c r="AE77" i="16" s="1"/>
  <c r="B77" i="16"/>
  <c r="C77" i="16" s="1"/>
  <c r="D77" i="16" s="1"/>
  <c r="O77" i="16"/>
  <c r="Z77" i="16" s="1"/>
  <c r="I77" i="16"/>
  <c r="Y77" i="16" s="1"/>
  <c r="W75" i="16"/>
  <c r="A78" i="16"/>
  <c r="AJ74" i="16" l="1"/>
  <c r="AL74" i="16" s="1"/>
  <c r="AA77" i="16"/>
  <c r="V77" i="16"/>
  <c r="W77" i="16" s="1"/>
  <c r="X77" i="16" s="1"/>
  <c r="AF77" i="16"/>
  <c r="AG77" i="16" s="1"/>
  <c r="AH77" i="16" s="1"/>
  <c r="W76" i="16"/>
  <c r="I78" i="16"/>
  <c r="Y78" i="16" s="1"/>
  <c r="P78" i="16"/>
  <c r="AE78" i="16" s="1"/>
  <c r="B78" i="16"/>
  <c r="C78" i="16" s="1"/>
  <c r="D78" i="16" s="1"/>
  <c r="H78" i="16"/>
  <c r="T78" i="16" s="1"/>
  <c r="O78" i="16"/>
  <c r="Z78" i="16" s="1"/>
  <c r="E78" i="16"/>
  <c r="N78" i="16"/>
  <c r="U78" i="16" s="1"/>
  <c r="J78" i="16"/>
  <c r="AD78" i="16" s="1"/>
  <c r="G78" i="16"/>
  <c r="X75" i="16"/>
  <c r="AI75" i="16" s="1"/>
  <c r="AK75" i="16" s="1"/>
  <c r="A79" i="16"/>
  <c r="AF78" i="16" l="1"/>
  <c r="AG78" i="16" s="1"/>
  <c r="AH78" i="16" s="1"/>
  <c r="V78" i="16"/>
  <c r="AA78" i="16"/>
  <c r="AB78" i="16" s="1"/>
  <c r="AC78" i="16" s="1"/>
  <c r="AJ75" i="16"/>
  <c r="AL75" i="16" s="1"/>
  <c r="X76" i="16"/>
  <c r="AI76" i="16" s="1"/>
  <c r="AJ76" i="16" s="1"/>
  <c r="AL76" i="16" s="1"/>
  <c r="AB77" i="16"/>
  <c r="AC77" i="16" s="1"/>
  <c r="AI77" i="16" s="1"/>
  <c r="G79" i="16"/>
  <c r="N79" i="16"/>
  <c r="U79" i="16" s="1"/>
  <c r="E79" i="16"/>
  <c r="J79" i="16"/>
  <c r="AD79" i="16" s="1"/>
  <c r="B79" i="16"/>
  <c r="C79" i="16" s="1"/>
  <c r="D79" i="16" s="1"/>
  <c r="O79" i="16"/>
  <c r="Z79" i="16" s="1"/>
  <c r="I79" i="16"/>
  <c r="Y79" i="16" s="1"/>
  <c r="H79" i="16"/>
  <c r="T79" i="16" s="1"/>
  <c r="P79" i="16"/>
  <c r="AE79" i="16" s="1"/>
  <c r="A80" i="16"/>
  <c r="AK76" i="16" l="1"/>
  <c r="AA79" i="16"/>
  <c r="AB79" i="16" s="1"/>
  <c r="AC79" i="16" s="1"/>
  <c r="AF79" i="16"/>
  <c r="V79" i="16"/>
  <c r="AK77" i="16"/>
  <c r="W78" i="16"/>
  <c r="I80" i="16"/>
  <c r="Y80" i="16" s="1"/>
  <c r="P80" i="16"/>
  <c r="AE80" i="16" s="1"/>
  <c r="B80" i="16"/>
  <c r="C80" i="16" s="1"/>
  <c r="D80" i="16" s="1"/>
  <c r="H80" i="16"/>
  <c r="T80" i="16" s="1"/>
  <c r="O80" i="16"/>
  <c r="Z80" i="16" s="1"/>
  <c r="J80" i="16"/>
  <c r="AD80" i="16" s="1"/>
  <c r="G80" i="16"/>
  <c r="E80" i="16"/>
  <c r="N80" i="16"/>
  <c r="U80" i="16" s="1"/>
  <c r="A81" i="16"/>
  <c r="AF80" i="16" l="1"/>
  <c r="AG80" i="16" s="1"/>
  <c r="AH80" i="16" s="1"/>
  <c r="AA80" i="16"/>
  <c r="AB80" i="16" s="1"/>
  <c r="V80" i="16"/>
  <c r="W80" i="16" s="1"/>
  <c r="X80" i="16" s="1"/>
  <c r="AJ77" i="16"/>
  <c r="AL77" i="16" s="1"/>
  <c r="W79" i="16"/>
  <c r="X79" i="16" s="1"/>
  <c r="H81" i="16"/>
  <c r="T81" i="16" s="1"/>
  <c r="O81" i="16"/>
  <c r="Z81" i="16" s="1"/>
  <c r="G81" i="16"/>
  <c r="N81" i="16"/>
  <c r="U81" i="16" s="1"/>
  <c r="I81" i="16"/>
  <c r="Y81" i="16" s="1"/>
  <c r="E81" i="16"/>
  <c r="B81" i="16"/>
  <c r="C81" i="16" s="1"/>
  <c r="D81" i="16" s="1"/>
  <c r="P81" i="16"/>
  <c r="AE81" i="16" s="1"/>
  <c r="J81" i="16"/>
  <c r="AD81" i="16" s="1"/>
  <c r="AG79" i="16"/>
  <c r="AH79" i="16" s="1"/>
  <c r="X78" i="16"/>
  <c r="AI78" i="16" s="1"/>
  <c r="AK78" i="16" s="1"/>
  <c r="A82" i="16"/>
  <c r="AA81" i="16" l="1"/>
  <c r="AI79" i="16"/>
  <c r="AJ78" i="16"/>
  <c r="AL78" i="16" s="1"/>
  <c r="AF81" i="16"/>
  <c r="V81" i="16"/>
  <c r="W81" i="16" s="1"/>
  <c r="X81" i="16" s="1"/>
  <c r="AC80" i="16"/>
  <c r="AI80" i="16" s="1"/>
  <c r="AJ80" i="16" s="1"/>
  <c r="AL80" i="16" s="1"/>
  <c r="E82" i="16"/>
  <c r="J82" i="16"/>
  <c r="AD82" i="16" s="1"/>
  <c r="I82" i="16"/>
  <c r="Y82" i="16" s="1"/>
  <c r="P82" i="16"/>
  <c r="AE82" i="16" s="1"/>
  <c r="G82" i="16"/>
  <c r="B82" i="16"/>
  <c r="C82" i="16" s="1"/>
  <c r="D82" i="16" s="1"/>
  <c r="O82" i="16"/>
  <c r="Z82" i="16" s="1"/>
  <c r="N82" i="16"/>
  <c r="U82" i="16" s="1"/>
  <c r="H82" i="16"/>
  <c r="T82" i="16" s="1"/>
  <c r="A83" i="16"/>
  <c r="AF82" i="16" l="1"/>
  <c r="AA82" i="16"/>
  <c r="AB82" i="16" s="1"/>
  <c r="AC82" i="16" s="1"/>
  <c r="V82" i="16"/>
  <c r="W82" i="16" s="1"/>
  <c r="AK80" i="16"/>
  <c r="AB81" i="16"/>
  <c r="AC81" i="16" s="1"/>
  <c r="AJ79" i="16"/>
  <c r="AL79" i="16" s="1"/>
  <c r="AK79" i="16"/>
  <c r="B83" i="16"/>
  <c r="C83" i="16" s="1"/>
  <c r="D83" i="16" s="1"/>
  <c r="H83" i="16"/>
  <c r="T83" i="16" s="1"/>
  <c r="O83" i="16"/>
  <c r="Z83" i="16" s="1"/>
  <c r="G83" i="16"/>
  <c r="N83" i="16"/>
  <c r="U83" i="16" s="1"/>
  <c r="P83" i="16"/>
  <c r="AE83" i="16" s="1"/>
  <c r="J83" i="16"/>
  <c r="AD83" i="16" s="1"/>
  <c r="I83" i="16"/>
  <c r="Y83" i="16" s="1"/>
  <c r="E83" i="16"/>
  <c r="AG81" i="16"/>
  <c r="A84" i="16"/>
  <c r="AF83" i="16" l="1"/>
  <c r="AA83" i="16"/>
  <c r="V83" i="16"/>
  <c r="AH81" i="16"/>
  <c r="AI81" i="16" s="1"/>
  <c r="AG82" i="16"/>
  <c r="E84" i="16"/>
  <c r="J84" i="16"/>
  <c r="AD84" i="16" s="1"/>
  <c r="I84" i="16"/>
  <c r="Y84" i="16" s="1"/>
  <c r="P84" i="16"/>
  <c r="AE84" i="16" s="1"/>
  <c r="N84" i="16"/>
  <c r="U84" i="16" s="1"/>
  <c r="H84" i="16"/>
  <c r="T84" i="16" s="1"/>
  <c r="G84" i="16"/>
  <c r="B84" i="16"/>
  <c r="C84" i="16" s="1"/>
  <c r="D84" i="16" s="1"/>
  <c r="O84" i="16"/>
  <c r="Z84" i="16" s="1"/>
  <c r="X82" i="16"/>
  <c r="A85" i="16"/>
  <c r="AJ81" i="16" l="1"/>
  <c r="AL81" i="16" s="1"/>
  <c r="AK81" i="16"/>
  <c r="V84" i="16"/>
  <c r="AA84" i="16"/>
  <c r="AF84" i="16"/>
  <c r="AG84" i="16" s="1"/>
  <c r="AH84" i="16" s="1"/>
  <c r="AH82" i="16"/>
  <c r="AI82" i="16" s="1"/>
  <c r="B85" i="16"/>
  <c r="C85" i="16" s="1"/>
  <c r="D85" i="16" s="1"/>
  <c r="I85" i="16"/>
  <c r="Y85" i="16" s="1"/>
  <c r="P85" i="16"/>
  <c r="AE85" i="16" s="1"/>
  <c r="H85" i="16"/>
  <c r="T85" i="16" s="1"/>
  <c r="O85" i="16"/>
  <c r="Z85" i="16" s="1"/>
  <c r="J85" i="16"/>
  <c r="AD85" i="16" s="1"/>
  <c r="G85" i="16"/>
  <c r="E85" i="16"/>
  <c r="N85" i="16"/>
  <c r="U85" i="16" s="1"/>
  <c r="AB83" i="16"/>
  <c r="AC83" i="16" s="1"/>
  <c r="AG83" i="16"/>
  <c r="AH83" i="16" s="1"/>
  <c r="W83" i="16"/>
  <c r="X83" i="16" s="1"/>
  <c r="A86" i="16"/>
  <c r="AF85" i="16" l="1"/>
  <c r="AJ82" i="16"/>
  <c r="AL82" i="16" s="1"/>
  <c r="AK82" i="16"/>
  <c r="AI83" i="16"/>
  <c r="V85" i="16"/>
  <c r="AA85" i="16"/>
  <c r="AB85" i="16" s="1"/>
  <c r="AC85" i="16" s="1"/>
  <c r="W84" i="16"/>
  <c r="X84" i="16" s="1"/>
  <c r="G86" i="16"/>
  <c r="N86" i="16"/>
  <c r="U86" i="16" s="1"/>
  <c r="E86" i="16"/>
  <c r="J86" i="16"/>
  <c r="AD86" i="16" s="1"/>
  <c r="H86" i="16"/>
  <c r="T86" i="16" s="1"/>
  <c r="P86" i="16"/>
  <c r="AE86" i="16" s="1"/>
  <c r="B86" i="16"/>
  <c r="C86" i="16" s="1"/>
  <c r="D86" i="16" s="1"/>
  <c r="O86" i="16"/>
  <c r="Z86" i="16" s="1"/>
  <c r="I86" i="16"/>
  <c r="Y86" i="16" s="1"/>
  <c r="AB84" i="16"/>
  <c r="AC84" i="16" s="1"/>
  <c r="A87" i="16"/>
  <c r="V86" i="16" l="1"/>
  <c r="W86" i="16" s="1"/>
  <c r="X86" i="16" s="1"/>
  <c r="AF86" i="16"/>
  <c r="AI84" i="16"/>
  <c r="AA86" i="16"/>
  <c r="W85" i="16"/>
  <c r="X85" i="16" s="1"/>
  <c r="E87" i="16"/>
  <c r="J87" i="16"/>
  <c r="AD87" i="16" s="1"/>
  <c r="B87" i="16"/>
  <c r="C87" i="16" s="1"/>
  <c r="D87" i="16" s="1"/>
  <c r="I87" i="16"/>
  <c r="Y87" i="16" s="1"/>
  <c r="P87" i="16"/>
  <c r="AE87" i="16" s="1"/>
  <c r="G87" i="16"/>
  <c r="O87" i="16"/>
  <c r="Z87" i="16" s="1"/>
  <c r="N87" i="16"/>
  <c r="U87" i="16" s="1"/>
  <c r="H87" i="16"/>
  <c r="T87" i="16" s="1"/>
  <c r="AG85" i="16"/>
  <c r="AH85" i="16" s="1"/>
  <c r="AK83" i="16"/>
  <c r="AJ83" i="16"/>
  <c r="AL83" i="16" s="1"/>
  <c r="A88" i="16"/>
  <c r="AF87" i="16" l="1"/>
  <c r="AA87" i="16"/>
  <c r="AB87" i="16" s="1"/>
  <c r="AC87" i="16" s="1"/>
  <c r="AI85" i="16"/>
  <c r="V87" i="16"/>
  <c r="W87" i="16" s="1"/>
  <c r="B88" i="16"/>
  <c r="C88" i="16" s="1"/>
  <c r="D88" i="16" s="1"/>
  <c r="H88" i="16"/>
  <c r="T88" i="16" s="1"/>
  <c r="O88" i="16"/>
  <c r="Z88" i="16" s="1"/>
  <c r="G88" i="16"/>
  <c r="N88" i="16"/>
  <c r="U88" i="16" s="1"/>
  <c r="P88" i="16"/>
  <c r="AE88" i="16" s="1"/>
  <c r="J88" i="16"/>
  <c r="AD88" i="16" s="1"/>
  <c r="I88" i="16"/>
  <c r="Y88" i="16" s="1"/>
  <c r="E88" i="16"/>
  <c r="AB86" i="16"/>
  <c r="AC86" i="16" s="1"/>
  <c r="AG86" i="16"/>
  <c r="AH86" i="16" s="1"/>
  <c r="AJ84" i="16"/>
  <c r="AL84" i="16" s="1"/>
  <c r="AK84" i="16"/>
  <c r="A89" i="16"/>
  <c r="AI86" i="16" l="1"/>
  <c r="AA88" i="16"/>
  <c r="AF88" i="16"/>
  <c r="AG88" i="16" s="1"/>
  <c r="AH88" i="16" s="1"/>
  <c r="V88" i="16"/>
  <c r="W88" i="16" s="1"/>
  <c r="AG87" i="16"/>
  <c r="AH87" i="16" s="1"/>
  <c r="G89" i="16"/>
  <c r="N89" i="16"/>
  <c r="U89" i="16" s="1"/>
  <c r="E89" i="16"/>
  <c r="J89" i="16"/>
  <c r="AD89" i="16" s="1"/>
  <c r="O89" i="16"/>
  <c r="Z89" i="16" s="1"/>
  <c r="I89" i="16"/>
  <c r="Y89" i="16" s="1"/>
  <c r="H89" i="16"/>
  <c r="T89" i="16" s="1"/>
  <c r="B89" i="16"/>
  <c r="C89" i="16" s="1"/>
  <c r="D89" i="16" s="1"/>
  <c r="P89" i="16"/>
  <c r="AE89" i="16" s="1"/>
  <c r="AJ85" i="16"/>
  <c r="AL85" i="16" s="1"/>
  <c r="AK85" i="16"/>
  <c r="X87" i="16"/>
  <c r="AI87" i="16" s="1"/>
  <c r="A90" i="16"/>
  <c r="V89" i="16" l="1"/>
  <c r="W89" i="16" s="1"/>
  <c r="AA89" i="16"/>
  <c r="AB89" i="16" s="1"/>
  <c r="AC89" i="16" s="1"/>
  <c r="AF89" i="16"/>
  <c r="AG89" i="16" s="1"/>
  <c r="AH89" i="16" s="1"/>
  <c r="I90" i="16"/>
  <c r="Y90" i="16" s="1"/>
  <c r="P90" i="16"/>
  <c r="AE90" i="16" s="1"/>
  <c r="B90" i="16"/>
  <c r="C90" i="16" s="1"/>
  <c r="D90" i="16" s="1"/>
  <c r="H90" i="16"/>
  <c r="T90" i="16" s="1"/>
  <c r="O90" i="16"/>
  <c r="Z90" i="16" s="1"/>
  <c r="J90" i="16"/>
  <c r="AD90" i="16" s="1"/>
  <c r="G90" i="16"/>
  <c r="E90" i="16"/>
  <c r="N90" i="16"/>
  <c r="U90" i="16" s="1"/>
  <c r="AJ86" i="16"/>
  <c r="AL86" i="16" s="1"/>
  <c r="AK86" i="16"/>
  <c r="AJ87" i="16"/>
  <c r="AL87" i="16" s="1"/>
  <c r="AK87" i="16"/>
  <c r="AB88" i="16"/>
  <c r="X88" i="16"/>
  <c r="A91" i="16"/>
  <c r="V90" i="16" l="1"/>
  <c r="W90" i="16" s="1"/>
  <c r="X90" i="16" s="1"/>
  <c r="AA90" i="16"/>
  <c r="AF90" i="16"/>
  <c r="AG90" i="16" s="1"/>
  <c r="AH90" i="16" s="1"/>
  <c r="AC88" i="16"/>
  <c r="AI88" i="16" s="1"/>
  <c r="X89" i="16"/>
  <c r="AI89" i="16" s="1"/>
  <c r="H91" i="16"/>
  <c r="T91" i="16" s="1"/>
  <c r="O91" i="16"/>
  <c r="Z91" i="16" s="1"/>
  <c r="G91" i="16"/>
  <c r="N91" i="16"/>
  <c r="U91" i="16" s="1"/>
  <c r="I91" i="16"/>
  <c r="Y91" i="16" s="1"/>
  <c r="E91" i="16"/>
  <c r="B91" i="16"/>
  <c r="C91" i="16" s="1"/>
  <c r="D91" i="16" s="1"/>
  <c r="P91" i="16"/>
  <c r="AE91" i="16" s="1"/>
  <c r="J91" i="16"/>
  <c r="AD91" i="16" s="1"/>
  <c r="A92" i="16"/>
  <c r="AA91" i="16" l="1"/>
  <c r="AF91" i="16"/>
  <c r="AG91" i="16" s="1"/>
  <c r="AH91" i="16" s="1"/>
  <c r="AJ88" i="16"/>
  <c r="AL88" i="16" s="1"/>
  <c r="AK88" i="16"/>
  <c r="V91" i="16"/>
  <c r="W91" i="16" s="1"/>
  <c r="X91" i="16" s="1"/>
  <c r="AB90" i="16"/>
  <c r="E92" i="16"/>
  <c r="J92" i="16"/>
  <c r="AD92" i="16" s="1"/>
  <c r="I92" i="16"/>
  <c r="Y92" i="16" s="1"/>
  <c r="P92" i="16"/>
  <c r="AE92" i="16" s="1"/>
  <c r="G92" i="16"/>
  <c r="B92" i="16"/>
  <c r="C92" i="16" s="1"/>
  <c r="D92" i="16" s="1"/>
  <c r="O92" i="16"/>
  <c r="Z92" i="16" s="1"/>
  <c r="N92" i="16"/>
  <c r="U92" i="16" s="1"/>
  <c r="H92" i="16"/>
  <c r="T92" i="16" s="1"/>
  <c r="AJ89" i="16"/>
  <c r="AL89" i="16" s="1"/>
  <c r="AK89" i="16"/>
  <c r="A93" i="16"/>
  <c r="V92" i="16" l="1"/>
  <c r="W92" i="16" s="1"/>
  <c r="AF92" i="16"/>
  <c r="AG92" i="16" s="1"/>
  <c r="AH92" i="16" s="1"/>
  <c r="AA92" i="16"/>
  <c r="AB92" i="16" s="1"/>
  <c r="AC92" i="16" s="1"/>
  <c r="B93" i="16"/>
  <c r="C93" i="16" s="1"/>
  <c r="D93" i="16" s="1"/>
  <c r="H93" i="16"/>
  <c r="T93" i="16" s="1"/>
  <c r="O93" i="16"/>
  <c r="Z93" i="16" s="1"/>
  <c r="G93" i="16"/>
  <c r="N93" i="16"/>
  <c r="U93" i="16" s="1"/>
  <c r="P93" i="16"/>
  <c r="AE93" i="16" s="1"/>
  <c r="J93" i="16"/>
  <c r="AD93" i="16" s="1"/>
  <c r="I93" i="16"/>
  <c r="Y93" i="16" s="1"/>
  <c r="E93" i="16"/>
  <c r="AB91" i="16"/>
  <c r="AC91" i="16" s="1"/>
  <c r="AI91" i="16" s="1"/>
  <c r="AC90" i="16"/>
  <c r="AI90" i="16" s="1"/>
  <c r="AK90" i="16" s="1"/>
  <c r="A94" i="16"/>
  <c r="AJ90" i="16" l="1"/>
  <c r="AL90" i="16" s="1"/>
  <c r="V93" i="16"/>
  <c r="AF93" i="16"/>
  <c r="AA93" i="16"/>
  <c r="AB93" i="16" s="1"/>
  <c r="AC93" i="16" s="1"/>
  <c r="AJ91" i="16"/>
  <c r="AL91" i="16" s="1"/>
  <c r="E94" i="16"/>
  <c r="J94" i="16"/>
  <c r="AD94" i="16" s="1"/>
  <c r="I94" i="16"/>
  <c r="Y94" i="16" s="1"/>
  <c r="P94" i="16"/>
  <c r="AE94" i="16" s="1"/>
  <c r="N94" i="16"/>
  <c r="U94" i="16" s="1"/>
  <c r="H94" i="16"/>
  <c r="T94" i="16" s="1"/>
  <c r="G94" i="16"/>
  <c r="B94" i="16"/>
  <c r="C94" i="16" s="1"/>
  <c r="D94" i="16" s="1"/>
  <c r="O94" i="16"/>
  <c r="Z94" i="16" s="1"/>
  <c r="X92" i="16"/>
  <c r="AI92" i="16" s="1"/>
  <c r="AK92" i="16" s="1"/>
  <c r="A95" i="16"/>
  <c r="V94" i="16" l="1"/>
  <c r="W94" i="16" s="1"/>
  <c r="X94" i="16" s="1"/>
  <c r="AA94" i="16"/>
  <c r="AB94" i="16" s="1"/>
  <c r="AC94" i="16" s="1"/>
  <c r="AF94" i="16"/>
  <c r="AK91" i="16"/>
  <c r="AJ92" i="16"/>
  <c r="AL92" i="16" s="1"/>
  <c r="AG93" i="16"/>
  <c r="AH93" i="16" s="1"/>
  <c r="B95" i="16"/>
  <c r="C95" i="16" s="1"/>
  <c r="D95" i="16" s="1"/>
  <c r="H95" i="16"/>
  <c r="T95" i="16" s="1"/>
  <c r="O95" i="16"/>
  <c r="Z95" i="16" s="1"/>
  <c r="G95" i="16"/>
  <c r="N95" i="16"/>
  <c r="U95" i="16" s="1"/>
  <c r="I95" i="16"/>
  <c r="Y95" i="16" s="1"/>
  <c r="E95" i="16"/>
  <c r="P95" i="16"/>
  <c r="AE95" i="16" s="1"/>
  <c r="J95" i="16"/>
  <c r="AD95" i="16" s="1"/>
  <c r="W93" i="16"/>
  <c r="A96" i="16"/>
  <c r="V95" i="16" l="1"/>
  <c r="W95" i="16" s="1"/>
  <c r="X95" i="16" s="1"/>
  <c r="AF95" i="16"/>
  <c r="AG95" i="16" s="1"/>
  <c r="AH95" i="16" s="1"/>
  <c r="AA95" i="16"/>
  <c r="X93" i="16"/>
  <c r="AI93" i="16" s="1"/>
  <c r="AK93" i="16" s="1"/>
  <c r="E96" i="16"/>
  <c r="J96" i="16"/>
  <c r="AD96" i="16" s="1"/>
  <c r="I96" i="16"/>
  <c r="Y96" i="16" s="1"/>
  <c r="P96" i="16"/>
  <c r="AE96" i="16" s="1"/>
  <c r="G96" i="16"/>
  <c r="B96" i="16"/>
  <c r="C96" i="16" s="1"/>
  <c r="D96" i="16" s="1"/>
  <c r="O96" i="16"/>
  <c r="Z96" i="16" s="1"/>
  <c r="N96" i="16"/>
  <c r="U96" i="16" s="1"/>
  <c r="H96" i="16"/>
  <c r="T96" i="16" s="1"/>
  <c r="AG94" i="16"/>
  <c r="A97" i="16"/>
  <c r="V96" i="16" l="1"/>
  <c r="W96" i="16" s="1"/>
  <c r="X96" i="16" s="1"/>
  <c r="AF96" i="16"/>
  <c r="AG96" i="16" s="1"/>
  <c r="AH96" i="16" s="1"/>
  <c r="AA96" i="16"/>
  <c r="AB96" i="16" s="1"/>
  <c r="AC96" i="16" s="1"/>
  <c r="AJ93" i="16"/>
  <c r="AL93" i="16" s="1"/>
  <c r="AH94" i="16"/>
  <c r="AI94" i="16" s="1"/>
  <c r="AJ94" i="16" s="1"/>
  <c r="AL94" i="16" s="1"/>
  <c r="AB95" i="16"/>
  <c r="AC95" i="16" s="1"/>
  <c r="AI95" i="16" s="1"/>
  <c r="B97" i="16"/>
  <c r="C97" i="16" s="1"/>
  <c r="D97" i="16" s="1"/>
  <c r="H97" i="16"/>
  <c r="T97" i="16" s="1"/>
  <c r="O97" i="16"/>
  <c r="Z97" i="16" s="1"/>
  <c r="G97" i="16"/>
  <c r="N97" i="16"/>
  <c r="U97" i="16" s="1"/>
  <c r="P97" i="16"/>
  <c r="AE97" i="16" s="1"/>
  <c r="J97" i="16"/>
  <c r="AD97" i="16" s="1"/>
  <c r="I97" i="16"/>
  <c r="Y97" i="16" s="1"/>
  <c r="E97" i="16"/>
  <c r="A98" i="16"/>
  <c r="AA97" i="16" l="1"/>
  <c r="AB97" i="16" s="1"/>
  <c r="AC97" i="16" s="1"/>
  <c r="V97" i="16"/>
  <c r="W97" i="16" s="1"/>
  <c r="AI96" i="16"/>
  <c r="AJ96" i="16" s="1"/>
  <c r="AL96" i="16" s="1"/>
  <c r="AK94" i="16"/>
  <c r="AF97" i="16"/>
  <c r="E98" i="16"/>
  <c r="J98" i="16"/>
  <c r="AD98" i="16" s="1"/>
  <c r="I98" i="16"/>
  <c r="Y98" i="16" s="1"/>
  <c r="P98" i="16"/>
  <c r="AE98" i="16" s="1"/>
  <c r="N98" i="16"/>
  <c r="U98" i="16" s="1"/>
  <c r="H98" i="16"/>
  <c r="T98" i="16" s="1"/>
  <c r="G98" i="16"/>
  <c r="B98" i="16"/>
  <c r="C98" i="16" s="1"/>
  <c r="D98" i="16" s="1"/>
  <c r="O98" i="16"/>
  <c r="Z98" i="16" s="1"/>
  <c r="AK95" i="16"/>
  <c r="AJ95" i="16"/>
  <c r="AL95" i="16" s="1"/>
  <c r="A99" i="16"/>
  <c r="V98" i="16" l="1"/>
  <c r="W98" i="16" s="1"/>
  <c r="X98" i="16" s="1"/>
  <c r="AF98" i="16"/>
  <c r="AG98" i="16" s="1"/>
  <c r="AH98" i="16" s="1"/>
  <c r="AA98" i="16"/>
  <c r="AB98" i="16" s="1"/>
  <c r="AK96" i="16"/>
  <c r="X97" i="16"/>
  <c r="B99" i="16"/>
  <c r="C99" i="16" s="1"/>
  <c r="D99" i="16" s="1"/>
  <c r="H99" i="16"/>
  <c r="T99" i="16" s="1"/>
  <c r="O99" i="16"/>
  <c r="Z99" i="16" s="1"/>
  <c r="G99" i="16"/>
  <c r="N99" i="16"/>
  <c r="U99" i="16" s="1"/>
  <c r="I99" i="16"/>
  <c r="Y99" i="16" s="1"/>
  <c r="E99" i="16"/>
  <c r="P99" i="16"/>
  <c r="AE99" i="16" s="1"/>
  <c r="J99" i="16"/>
  <c r="AD99" i="16" s="1"/>
  <c r="AG97" i="16"/>
  <c r="A100" i="16"/>
  <c r="AF99" i="16" l="1"/>
  <c r="AG99" i="16" s="1"/>
  <c r="AH99" i="16" s="1"/>
  <c r="AA99" i="16"/>
  <c r="V99" i="16"/>
  <c r="AC98" i="16"/>
  <c r="AI98" i="16" s="1"/>
  <c r="AK98" i="16" s="1"/>
  <c r="E100" i="16"/>
  <c r="J100" i="16"/>
  <c r="AD100" i="16" s="1"/>
  <c r="I100" i="16"/>
  <c r="Y100" i="16" s="1"/>
  <c r="P100" i="16"/>
  <c r="AE100" i="16" s="1"/>
  <c r="G100" i="16"/>
  <c r="B100" i="16"/>
  <c r="C100" i="16" s="1"/>
  <c r="D100" i="16" s="1"/>
  <c r="O100" i="16"/>
  <c r="Z100" i="16" s="1"/>
  <c r="N100" i="16"/>
  <c r="U100" i="16" s="1"/>
  <c r="H100" i="16"/>
  <c r="T100" i="16" s="1"/>
  <c r="AH97" i="16"/>
  <c r="AI97" i="16" s="1"/>
  <c r="A101" i="16"/>
  <c r="AK97" i="16" l="1"/>
  <c r="AJ97" i="16"/>
  <c r="AL97" i="16" s="1"/>
  <c r="V100" i="16"/>
  <c r="W100" i="16" s="1"/>
  <c r="AF100" i="16"/>
  <c r="AG100" i="16" s="1"/>
  <c r="AH100" i="16" s="1"/>
  <c r="AA100" i="16"/>
  <c r="AB100" i="16" s="1"/>
  <c r="AC100" i="16" s="1"/>
  <c r="AJ98" i="16"/>
  <c r="AL98" i="16" s="1"/>
  <c r="AB99" i="16"/>
  <c r="AC99" i="16" s="1"/>
  <c r="B101" i="16"/>
  <c r="C101" i="16" s="1"/>
  <c r="D101" i="16" s="1"/>
  <c r="H101" i="16"/>
  <c r="T101" i="16" s="1"/>
  <c r="O101" i="16"/>
  <c r="Z101" i="16" s="1"/>
  <c r="G101" i="16"/>
  <c r="N101" i="16"/>
  <c r="U101" i="16" s="1"/>
  <c r="P101" i="16"/>
  <c r="AE101" i="16" s="1"/>
  <c r="J101" i="16"/>
  <c r="AD101" i="16" s="1"/>
  <c r="I101" i="16"/>
  <c r="Y101" i="16" s="1"/>
  <c r="E101" i="16"/>
  <c r="W99" i="16"/>
  <c r="A102" i="16"/>
  <c r="AA101" i="16" l="1"/>
  <c r="AB101" i="16" s="1"/>
  <c r="AC101" i="16" s="1"/>
  <c r="V101" i="16"/>
  <c r="W101" i="16" s="1"/>
  <c r="AF101" i="16"/>
  <c r="AG101" i="16" s="1"/>
  <c r="AH101" i="16" s="1"/>
  <c r="X99" i="16"/>
  <c r="AI99" i="16" s="1"/>
  <c r="AJ99" i="16" s="1"/>
  <c r="AL99" i="16" s="1"/>
  <c r="X100" i="16"/>
  <c r="AI100" i="16" s="1"/>
  <c r="AJ100" i="16" s="1"/>
  <c r="AL100" i="16" s="1"/>
  <c r="E102" i="16"/>
  <c r="J102" i="16"/>
  <c r="AD102" i="16" s="1"/>
  <c r="I102" i="16"/>
  <c r="Y102" i="16" s="1"/>
  <c r="P102" i="16"/>
  <c r="AE102" i="16" s="1"/>
  <c r="N102" i="16"/>
  <c r="U102" i="16" s="1"/>
  <c r="H102" i="16"/>
  <c r="T102" i="16" s="1"/>
  <c r="G102" i="16"/>
  <c r="B102" i="16"/>
  <c r="C102" i="16" s="1"/>
  <c r="D102" i="16" s="1"/>
  <c r="O102" i="16"/>
  <c r="Z102" i="16" s="1"/>
  <c r="A103" i="16"/>
  <c r="AK99" i="16" l="1"/>
  <c r="V102" i="16"/>
  <c r="W102" i="16" s="1"/>
  <c r="X102" i="16" s="1"/>
  <c r="AA102" i="16"/>
  <c r="AB102" i="16" s="1"/>
  <c r="AC102" i="16" s="1"/>
  <c r="AF102" i="16"/>
  <c r="AK100" i="16"/>
  <c r="B103" i="16"/>
  <c r="C103" i="16" s="1"/>
  <c r="D103" i="16" s="1"/>
  <c r="H103" i="16"/>
  <c r="T103" i="16" s="1"/>
  <c r="O103" i="16"/>
  <c r="Z103" i="16" s="1"/>
  <c r="G103" i="16"/>
  <c r="N103" i="16"/>
  <c r="U103" i="16" s="1"/>
  <c r="I103" i="16"/>
  <c r="Y103" i="16" s="1"/>
  <c r="E103" i="16"/>
  <c r="P103" i="16"/>
  <c r="AE103" i="16" s="1"/>
  <c r="J103" i="16"/>
  <c r="AD103" i="16" s="1"/>
  <c r="X101" i="16"/>
  <c r="AI101" i="16" s="1"/>
  <c r="AK101" i="16" s="1"/>
  <c r="A104" i="16"/>
  <c r="AA103" i="16" l="1"/>
  <c r="AF103" i="16"/>
  <c r="AG103" i="16" s="1"/>
  <c r="AH103" i="16" s="1"/>
  <c r="V103" i="16"/>
  <c r="W103" i="16" s="1"/>
  <c r="X103" i="16" s="1"/>
  <c r="AJ101" i="16"/>
  <c r="AL101" i="16" s="1"/>
  <c r="AG102" i="16"/>
  <c r="AH102" i="16" s="1"/>
  <c r="AI102" i="16" s="1"/>
  <c r="E104" i="16"/>
  <c r="J104" i="16"/>
  <c r="AD104" i="16" s="1"/>
  <c r="I104" i="16"/>
  <c r="Y104" i="16" s="1"/>
  <c r="P104" i="16"/>
  <c r="AE104" i="16" s="1"/>
  <c r="G104" i="16"/>
  <c r="B104" i="16"/>
  <c r="C104" i="16" s="1"/>
  <c r="D104" i="16" s="1"/>
  <c r="O104" i="16"/>
  <c r="Z104" i="16" s="1"/>
  <c r="N104" i="16"/>
  <c r="U104" i="16" s="1"/>
  <c r="H104" i="16"/>
  <c r="T104" i="16" s="1"/>
  <c r="A105" i="16"/>
  <c r="AF104" i="16" l="1"/>
  <c r="AG104" i="16" s="1"/>
  <c r="AH104" i="16" s="1"/>
  <c r="AA104" i="16"/>
  <c r="AB104" i="16" s="1"/>
  <c r="AC104" i="16" s="1"/>
  <c r="V104" i="16"/>
  <c r="W104" i="16" s="1"/>
  <c r="AK102" i="16"/>
  <c r="B105" i="16"/>
  <c r="C105" i="16" s="1"/>
  <c r="D105" i="16" s="1"/>
  <c r="H105" i="16"/>
  <c r="T105" i="16" s="1"/>
  <c r="O105" i="16"/>
  <c r="Z105" i="16" s="1"/>
  <c r="G105" i="16"/>
  <c r="N105" i="16"/>
  <c r="U105" i="16" s="1"/>
  <c r="P105" i="16"/>
  <c r="AE105" i="16" s="1"/>
  <c r="J105" i="16"/>
  <c r="AD105" i="16" s="1"/>
  <c r="I105" i="16"/>
  <c r="Y105" i="16" s="1"/>
  <c r="E105" i="16"/>
  <c r="AB103" i="16"/>
  <c r="A106" i="16"/>
  <c r="AA105" i="16" l="1"/>
  <c r="AF105" i="16"/>
  <c r="V105" i="16"/>
  <c r="W105" i="16" s="1"/>
  <c r="AJ102" i="16"/>
  <c r="AL102" i="16" s="1"/>
  <c r="AC103" i="16"/>
  <c r="AI103" i="16" s="1"/>
  <c r="AK103" i="16" s="1"/>
  <c r="X104" i="16"/>
  <c r="AI104" i="16" s="1"/>
  <c r="E106" i="16"/>
  <c r="J106" i="16"/>
  <c r="AD106" i="16" s="1"/>
  <c r="I106" i="16"/>
  <c r="Y106" i="16" s="1"/>
  <c r="P106" i="16"/>
  <c r="AE106" i="16" s="1"/>
  <c r="N106" i="16"/>
  <c r="U106" i="16" s="1"/>
  <c r="H106" i="16"/>
  <c r="T106" i="16" s="1"/>
  <c r="G106" i="16"/>
  <c r="B106" i="16"/>
  <c r="C106" i="16" s="1"/>
  <c r="D106" i="16" s="1"/>
  <c r="O106" i="16"/>
  <c r="Z106" i="16" s="1"/>
  <c r="A107" i="16"/>
  <c r="AJ103" i="16" l="1"/>
  <c r="AL103" i="16" s="1"/>
  <c r="AF106" i="16"/>
  <c r="AG106" i="16" s="1"/>
  <c r="AH106" i="16" s="1"/>
  <c r="V106" i="16"/>
  <c r="W106" i="16" s="1"/>
  <c r="X106" i="16" s="1"/>
  <c r="AA106" i="16"/>
  <c r="AB106" i="16" s="1"/>
  <c r="AC106" i="16" s="1"/>
  <c r="B107" i="16"/>
  <c r="C107" i="16" s="1"/>
  <c r="D107" i="16" s="1"/>
  <c r="H107" i="16"/>
  <c r="T107" i="16" s="1"/>
  <c r="O107" i="16"/>
  <c r="Z107" i="16" s="1"/>
  <c r="G107" i="16"/>
  <c r="N107" i="16"/>
  <c r="U107" i="16" s="1"/>
  <c r="I107" i="16"/>
  <c r="Y107" i="16" s="1"/>
  <c r="E107" i="16"/>
  <c r="P107" i="16"/>
  <c r="AE107" i="16" s="1"/>
  <c r="J107" i="16"/>
  <c r="AD107" i="16" s="1"/>
  <c r="AG105" i="16"/>
  <c r="AH105" i="16" s="1"/>
  <c r="X105" i="16"/>
  <c r="AB105" i="16"/>
  <c r="AC105" i="16" s="1"/>
  <c r="AK104" i="16"/>
  <c r="AJ104" i="16"/>
  <c r="AL104" i="16" s="1"/>
  <c r="A108" i="16"/>
  <c r="AA107" i="16" l="1"/>
  <c r="AI106" i="16"/>
  <c r="V107" i="16"/>
  <c r="W107" i="16" s="1"/>
  <c r="X107" i="16" s="1"/>
  <c r="AI105" i="16"/>
  <c r="AJ105" i="16" s="1"/>
  <c r="AL105" i="16" s="1"/>
  <c r="AF107" i="16"/>
  <c r="AG107" i="16" s="1"/>
  <c r="AH107" i="16" s="1"/>
  <c r="E108" i="16"/>
  <c r="J108" i="16"/>
  <c r="AD108" i="16" s="1"/>
  <c r="I108" i="16"/>
  <c r="Y108" i="16" s="1"/>
  <c r="P108" i="16"/>
  <c r="AE108" i="16" s="1"/>
  <c r="G108" i="16"/>
  <c r="B108" i="16"/>
  <c r="C108" i="16" s="1"/>
  <c r="D108" i="16" s="1"/>
  <c r="O108" i="16"/>
  <c r="Z108" i="16" s="1"/>
  <c r="N108" i="16"/>
  <c r="U108" i="16" s="1"/>
  <c r="H108" i="16"/>
  <c r="T108" i="16" s="1"/>
  <c r="A109" i="16"/>
  <c r="AA108" i="16" l="1"/>
  <c r="AB108" i="16" s="1"/>
  <c r="AC108" i="16" s="1"/>
  <c r="AF108" i="16"/>
  <c r="AG108" i="16" s="1"/>
  <c r="AH108" i="16" s="1"/>
  <c r="V108" i="16"/>
  <c r="AK105" i="16"/>
  <c r="B109" i="16"/>
  <c r="C109" i="16" s="1"/>
  <c r="D109" i="16" s="1"/>
  <c r="H109" i="16"/>
  <c r="T109" i="16" s="1"/>
  <c r="O109" i="16"/>
  <c r="Z109" i="16" s="1"/>
  <c r="G109" i="16"/>
  <c r="N109" i="16"/>
  <c r="U109" i="16" s="1"/>
  <c r="P109" i="16"/>
  <c r="AE109" i="16" s="1"/>
  <c r="J109" i="16"/>
  <c r="AD109" i="16" s="1"/>
  <c r="I109" i="16"/>
  <c r="Y109" i="16" s="1"/>
  <c r="E109" i="16"/>
  <c r="AJ106" i="16"/>
  <c r="AL106" i="16" s="1"/>
  <c r="AK106" i="16"/>
  <c r="AB107" i="16"/>
  <c r="A110" i="16"/>
  <c r="AF109" i="16" l="1"/>
  <c r="V109" i="16"/>
  <c r="AA109" i="16"/>
  <c r="AB109" i="16" s="1"/>
  <c r="AC109" i="16" s="1"/>
  <c r="AC107" i="16"/>
  <c r="AI107" i="16" s="1"/>
  <c r="AK107" i="16" s="1"/>
  <c r="E110" i="16"/>
  <c r="J110" i="16"/>
  <c r="AD110" i="16" s="1"/>
  <c r="I110" i="16"/>
  <c r="Y110" i="16" s="1"/>
  <c r="P110" i="16"/>
  <c r="AE110" i="16" s="1"/>
  <c r="N110" i="16"/>
  <c r="U110" i="16" s="1"/>
  <c r="H110" i="16"/>
  <c r="T110" i="16" s="1"/>
  <c r="G110" i="16"/>
  <c r="B110" i="16"/>
  <c r="C110" i="16" s="1"/>
  <c r="D110" i="16" s="1"/>
  <c r="O110" i="16"/>
  <c r="Z110" i="16" s="1"/>
  <c r="W108" i="16"/>
  <c r="A111" i="16"/>
  <c r="AJ107" i="16" l="1"/>
  <c r="AL107" i="16" s="1"/>
  <c r="V110" i="16"/>
  <c r="W110" i="16" s="1"/>
  <c r="X110" i="16" s="1"/>
  <c r="AA110" i="16"/>
  <c r="AB110" i="16" s="1"/>
  <c r="AC110" i="16" s="1"/>
  <c r="AF110" i="16"/>
  <c r="X108" i="16"/>
  <c r="AI108" i="16" s="1"/>
  <c r="AJ108" i="16" s="1"/>
  <c r="AL108" i="16" s="1"/>
  <c r="B111" i="16"/>
  <c r="C111" i="16" s="1"/>
  <c r="D111" i="16" s="1"/>
  <c r="H111" i="16"/>
  <c r="T111" i="16" s="1"/>
  <c r="O111" i="16"/>
  <c r="Z111" i="16" s="1"/>
  <c r="G111" i="16"/>
  <c r="N111" i="16"/>
  <c r="U111" i="16" s="1"/>
  <c r="I111" i="16"/>
  <c r="Y111" i="16" s="1"/>
  <c r="E111" i="16"/>
  <c r="P111" i="16"/>
  <c r="AE111" i="16" s="1"/>
  <c r="J111" i="16"/>
  <c r="AD111" i="16" s="1"/>
  <c r="AG109" i="16"/>
  <c r="AH109" i="16" s="1"/>
  <c r="W109" i="16"/>
  <c r="X109" i="16" s="1"/>
  <c r="A112" i="16"/>
  <c r="AK108" i="16" l="1"/>
  <c r="AI109" i="16"/>
  <c r="AA111" i="16"/>
  <c r="AF111" i="16"/>
  <c r="AG111" i="16" s="1"/>
  <c r="AH111" i="16" s="1"/>
  <c r="V111" i="16"/>
  <c r="W111" i="16" s="1"/>
  <c r="X111" i="16" s="1"/>
  <c r="E112" i="16"/>
  <c r="J112" i="16"/>
  <c r="AD112" i="16" s="1"/>
  <c r="I112" i="16"/>
  <c r="Y112" i="16" s="1"/>
  <c r="P112" i="16"/>
  <c r="AE112" i="16" s="1"/>
  <c r="G112" i="16"/>
  <c r="B112" i="16"/>
  <c r="C112" i="16" s="1"/>
  <c r="D112" i="16" s="1"/>
  <c r="O112" i="16"/>
  <c r="Z112" i="16" s="1"/>
  <c r="N112" i="16"/>
  <c r="U112" i="16" s="1"/>
  <c r="H112" i="16"/>
  <c r="T112" i="16" s="1"/>
  <c r="AG110" i="16"/>
  <c r="A113" i="16"/>
  <c r="V112" i="16" l="1"/>
  <c r="W112" i="16" s="1"/>
  <c r="AF112" i="16"/>
  <c r="AG112" i="16" s="1"/>
  <c r="AH112" i="16" s="1"/>
  <c r="AA112" i="16"/>
  <c r="AB112" i="16" s="1"/>
  <c r="AC112" i="16" s="1"/>
  <c r="AJ109" i="16"/>
  <c r="AL109" i="16" s="1"/>
  <c r="AK109" i="16"/>
  <c r="AH110" i="16"/>
  <c r="AI110" i="16" s="1"/>
  <c r="AK110" i="16" s="1"/>
  <c r="B113" i="16"/>
  <c r="C113" i="16" s="1"/>
  <c r="D113" i="16" s="1"/>
  <c r="H113" i="16"/>
  <c r="T113" i="16" s="1"/>
  <c r="O113" i="16"/>
  <c r="Z113" i="16" s="1"/>
  <c r="G113" i="16"/>
  <c r="N113" i="16"/>
  <c r="U113" i="16" s="1"/>
  <c r="P113" i="16"/>
  <c r="AE113" i="16" s="1"/>
  <c r="J113" i="16"/>
  <c r="AD113" i="16" s="1"/>
  <c r="I113" i="16"/>
  <c r="Y113" i="16" s="1"/>
  <c r="E113" i="16"/>
  <c r="AB111" i="16"/>
  <c r="A114" i="16"/>
  <c r="AA113" i="16" l="1"/>
  <c r="V113" i="16"/>
  <c r="W113" i="16" s="1"/>
  <c r="AF113" i="16"/>
  <c r="AJ110" i="16"/>
  <c r="AL110" i="16" s="1"/>
  <c r="AC111" i="16"/>
  <c r="AI111" i="16" s="1"/>
  <c r="AK111" i="16" s="1"/>
  <c r="E114" i="16"/>
  <c r="J114" i="16"/>
  <c r="AD114" i="16" s="1"/>
  <c r="I114" i="16"/>
  <c r="Y114" i="16" s="1"/>
  <c r="P114" i="16"/>
  <c r="AE114" i="16" s="1"/>
  <c r="N114" i="16"/>
  <c r="U114" i="16" s="1"/>
  <c r="H114" i="16"/>
  <c r="T114" i="16" s="1"/>
  <c r="G114" i="16"/>
  <c r="B114" i="16"/>
  <c r="C114" i="16" s="1"/>
  <c r="D114" i="16" s="1"/>
  <c r="O114" i="16"/>
  <c r="Z114" i="16" s="1"/>
  <c r="X112" i="16"/>
  <c r="AI112" i="16" s="1"/>
  <c r="A115" i="16"/>
  <c r="AJ111" i="16" l="1"/>
  <c r="AL111" i="16" s="1"/>
  <c r="AA114" i="16"/>
  <c r="AB114" i="16" s="1"/>
  <c r="AC114" i="16" s="1"/>
  <c r="V114" i="16"/>
  <c r="W114" i="16" s="1"/>
  <c r="X114" i="16" s="1"/>
  <c r="AF114" i="16"/>
  <c r="AG114" i="16" s="1"/>
  <c r="AH114" i="16" s="1"/>
  <c r="B115" i="16"/>
  <c r="C115" i="16" s="1"/>
  <c r="D115" i="16" s="1"/>
  <c r="H115" i="16"/>
  <c r="T115" i="16" s="1"/>
  <c r="O115" i="16"/>
  <c r="Z115" i="16" s="1"/>
  <c r="G115" i="16"/>
  <c r="N115" i="16"/>
  <c r="U115" i="16" s="1"/>
  <c r="I115" i="16"/>
  <c r="Y115" i="16" s="1"/>
  <c r="E115" i="16"/>
  <c r="P115" i="16"/>
  <c r="AE115" i="16" s="1"/>
  <c r="J115" i="16"/>
  <c r="AD115" i="16" s="1"/>
  <c r="AK112" i="16"/>
  <c r="AJ112" i="16"/>
  <c r="AL112" i="16" s="1"/>
  <c r="X113" i="16"/>
  <c r="AG113" i="16"/>
  <c r="AH113" i="16" s="1"/>
  <c r="AB113" i="16"/>
  <c r="AC113" i="16" s="1"/>
  <c r="A116" i="16"/>
  <c r="AF115" i="16" l="1"/>
  <c r="AG115" i="16" s="1"/>
  <c r="AH115" i="16" s="1"/>
  <c r="AI114" i="16"/>
  <c r="AK114" i="16" s="1"/>
  <c r="AA115" i="16"/>
  <c r="V115" i="16"/>
  <c r="AI113" i="16"/>
  <c r="AJ113" i="16" s="1"/>
  <c r="AL113" i="16" s="1"/>
  <c r="E116" i="16"/>
  <c r="J116" i="16"/>
  <c r="AD116" i="16" s="1"/>
  <c r="I116" i="16"/>
  <c r="Y116" i="16" s="1"/>
  <c r="P116" i="16"/>
  <c r="AE116" i="16" s="1"/>
  <c r="G116" i="16"/>
  <c r="B116" i="16"/>
  <c r="C116" i="16" s="1"/>
  <c r="D116" i="16" s="1"/>
  <c r="O116" i="16"/>
  <c r="Z116" i="16" s="1"/>
  <c r="N116" i="16"/>
  <c r="U116" i="16" s="1"/>
  <c r="H116" i="16"/>
  <c r="T116" i="16" s="1"/>
  <c r="A117" i="16"/>
  <c r="AF116" i="16" l="1"/>
  <c r="AG116" i="16" s="1"/>
  <c r="AH116" i="16" s="1"/>
  <c r="V116" i="16"/>
  <c r="AA116" i="16"/>
  <c r="AB116" i="16" s="1"/>
  <c r="AC116" i="16" s="1"/>
  <c r="AJ114" i="16"/>
  <c r="AL114" i="16" s="1"/>
  <c r="AK113" i="16"/>
  <c r="W115" i="16"/>
  <c r="X115" i="16" s="1"/>
  <c r="AB115" i="16"/>
  <c r="AC115" i="16" s="1"/>
  <c r="B117" i="16"/>
  <c r="C117" i="16" s="1"/>
  <c r="D117" i="16" s="1"/>
  <c r="H117" i="16"/>
  <c r="T117" i="16" s="1"/>
  <c r="O117" i="16"/>
  <c r="Z117" i="16" s="1"/>
  <c r="G117" i="16"/>
  <c r="N117" i="16"/>
  <c r="U117" i="16" s="1"/>
  <c r="P117" i="16"/>
  <c r="AE117" i="16" s="1"/>
  <c r="J117" i="16"/>
  <c r="AD117" i="16" s="1"/>
  <c r="I117" i="16"/>
  <c r="Y117" i="16" s="1"/>
  <c r="E117" i="16"/>
  <c r="A118" i="16"/>
  <c r="AF117" i="16" l="1"/>
  <c r="AA117" i="16"/>
  <c r="AB117" i="16" s="1"/>
  <c r="AC117" i="16" s="1"/>
  <c r="V117" i="16"/>
  <c r="AI115" i="16"/>
  <c r="E118" i="16"/>
  <c r="J118" i="16"/>
  <c r="AD118" i="16" s="1"/>
  <c r="I118" i="16"/>
  <c r="Y118" i="16" s="1"/>
  <c r="P118" i="16"/>
  <c r="AE118" i="16" s="1"/>
  <c r="N118" i="16"/>
  <c r="U118" i="16" s="1"/>
  <c r="H118" i="16"/>
  <c r="T118" i="16" s="1"/>
  <c r="G118" i="16"/>
  <c r="B118" i="16"/>
  <c r="C118" i="16" s="1"/>
  <c r="D118" i="16" s="1"/>
  <c r="O118" i="16"/>
  <c r="Z118" i="16" s="1"/>
  <c r="W116" i="16"/>
  <c r="A119" i="16"/>
  <c r="V118" i="16" l="1"/>
  <c r="W118" i="16" s="1"/>
  <c r="X118" i="16" s="1"/>
  <c r="AF118" i="16"/>
  <c r="AG118" i="16" s="1"/>
  <c r="AH118" i="16" s="1"/>
  <c r="AA118" i="16"/>
  <c r="AB118" i="16" s="1"/>
  <c r="AC118" i="16" s="1"/>
  <c r="X116" i="16"/>
  <c r="AI116" i="16" s="1"/>
  <c r="AJ116" i="16" s="1"/>
  <c r="AL116" i="16" s="1"/>
  <c r="W117" i="16"/>
  <c r="X117" i="16" s="1"/>
  <c r="AG117" i="16"/>
  <c r="AH117" i="16" s="1"/>
  <c r="AK115" i="16"/>
  <c r="AJ115" i="16"/>
  <c r="AL115" i="16" s="1"/>
  <c r="B119" i="16"/>
  <c r="C119" i="16" s="1"/>
  <c r="D119" i="16" s="1"/>
  <c r="H119" i="16"/>
  <c r="T119" i="16" s="1"/>
  <c r="O119" i="16"/>
  <c r="Z119" i="16" s="1"/>
  <c r="G119" i="16"/>
  <c r="N119" i="16"/>
  <c r="U119" i="16" s="1"/>
  <c r="I119" i="16"/>
  <c r="Y119" i="16" s="1"/>
  <c r="E119" i="16"/>
  <c r="P119" i="16"/>
  <c r="AE119" i="16" s="1"/>
  <c r="J119" i="16"/>
  <c r="AD119" i="16" s="1"/>
  <c r="A120" i="16"/>
  <c r="AK116" i="16" l="1"/>
  <c r="AA119" i="16"/>
  <c r="AB119" i="16" s="1"/>
  <c r="AC119" i="16" s="1"/>
  <c r="AF119" i="16"/>
  <c r="AG119" i="16" s="1"/>
  <c r="AH119" i="16" s="1"/>
  <c r="AI117" i="16"/>
  <c r="V119" i="16"/>
  <c r="AI118" i="16"/>
  <c r="E120" i="16"/>
  <c r="J120" i="16"/>
  <c r="AD120" i="16" s="1"/>
  <c r="I120" i="16"/>
  <c r="Y120" i="16" s="1"/>
  <c r="P120" i="16"/>
  <c r="AE120" i="16" s="1"/>
  <c r="G120" i="16"/>
  <c r="B120" i="16"/>
  <c r="C120" i="16" s="1"/>
  <c r="D120" i="16" s="1"/>
  <c r="O120" i="16"/>
  <c r="Z120" i="16" s="1"/>
  <c r="N120" i="16"/>
  <c r="U120" i="16" s="1"/>
  <c r="H120" i="16"/>
  <c r="T120" i="16" s="1"/>
  <c r="A121" i="16"/>
  <c r="AA120" i="16" l="1"/>
  <c r="AB120" i="16" s="1"/>
  <c r="AC120" i="16" s="1"/>
  <c r="AF120" i="16"/>
  <c r="V120" i="16"/>
  <c r="W120" i="16" s="1"/>
  <c r="B121" i="16"/>
  <c r="C121" i="16" s="1"/>
  <c r="D121" i="16" s="1"/>
  <c r="H121" i="16"/>
  <c r="T121" i="16" s="1"/>
  <c r="O121" i="16"/>
  <c r="Z121" i="16" s="1"/>
  <c r="G121" i="16"/>
  <c r="N121" i="16"/>
  <c r="U121" i="16" s="1"/>
  <c r="P121" i="16"/>
  <c r="AE121" i="16" s="1"/>
  <c r="J121" i="16"/>
  <c r="AD121" i="16" s="1"/>
  <c r="I121" i="16"/>
  <c r="Y121" i="16" s="1"/>
  <c r="E121" i="16"/>
  <c r="AJ118" i="16"/>
  <c r="AL118" i="16" s="1"/>
  <c r="AK118" i="16"/>
  <c r="W119" i="16"/>
  <c r="AJ117" i="16"/>
  <c r="AL117" i="16" s="1"/>
  <c r="AK117" i="16"/>
  <c r="A122" i="16"/>
  <c r="AA121" i="16" l="1"/>
  <c r="V121" i="16"/>
  <c r="W121" i="16" s="1"/>
  <c r="X121" i="16" s="1"/>
  <c r="AF121" i="16"/>
  <c r="AG121" i="16" s="1"/>
  <c r="AH121" i="16" s="1"/>
  <c r="X119" i="16"/>
  <c r="AI119" i="16" s="1"/>
  <c r="AK119" i="16" s="1"/>
  <c r="AG120" i="16"/>
  <c r="AH120" i="16" s="1"/>
  <c r="X120" i="16"/>
  <c r="E122" i="16"/>
  <c r="J122" i="16"/>
  <c r="AD122" i="16" s="1"/>
  <c r="I122" i="16"/>
  <c r="Y122" i="16" s="1"/>
  <c r="P122" i="16"/>
  <c r="AE122" i="16" s="1"/>
  <c r="N122" i="16"/>
  <c r="U122" i="16" s="1"/>
  <c r="H122" i="16"/>
  <c r="T122" i="16" s="1"/>
  <c r="G122" i="16"/>
  <c r="B122" i="16"/>
  <c r="C122" i="16" s="1"/>
  <c r="D122" i="16" s="1"/>
  <c r="O122" i="16"/>
  <c r="Z122" i="16" s="1"/>
  <c r="A123" i="16"/>
  <c r="AI120" i="16" l="1"/>
  <c r="AK120" i="16" s="1"/>
  <c r="V122" i="16"/>
  <c r="W122" i="16" s="1"/>
  <c r="AJ119" i="16"/>
  <c r="AL119" i="16" s="1"/>
  <c r="AF122" i="16"/>
  <c r="AG122" i="16" s="1"/>
  <c r="AH122" i="16" s="1"/>
  <c r="AA122" i="16"/>
  <c r="B123" i="16"/>
  <c r="C123" i="16" s="1"/>
  <c r="D123" i="16" s="1"/>
  <c r="H123" i="16"/>
  <c r="T123" i="16" s="1"/>
  <c r="O123" i="16"/>
  <c r="Z123" i="16" s="1"/>
  <c r="G123" i="16"/>
  <c r="N123" i="16"/>
  <c r="U123" i="16" s="1"/>
  <c r="I123" i="16"/>
  <c r="Y123" i="16" s="1"/>
  <c r="E123" i="16"/>
  <c r="P123" i="16"/>
  <c r="AE123" i="16" s="1"/>
  <c r="J123" i="16"/>
  <c r="AD123" i="16" s="1"/>
  <c r="AB121" i="16"/>
  <c r="A124" i="16"/>
  <c r="AJ120" i="16" l="1"/>
  <c r="AL120" i="16" s="1"/>
  <c r="AA123" i="16"/>
  <c r="AF123" i="16"/>
  <c r="AG123" i="16" s="1"/>
  <c r="AH123" i="16" s="1"/>
  <c r="V123" i="16"/>
  <c r="W123" i="16" s="1"/>
  <c r="X123" i="16" s="1"/>
  <c r="AC121" i="16"/>
  <c r="AI121" i="16" s="1"/>
  <c r="AK121" i="16" s="1"/>
  <c r="X122" i="16"/>
  <c r="E124" i="16"/>
  <c r="J124" i="16"/>
  <c r="AD124" i="16" s="1"/>
  <c r="I124" i="16"/>
  <c r="Y124" i="16" s="1"/>
  <c r="P124" i="16"/>
  <c r="AE124" i="16" s="1"/>
  <c r="G124" i="16"/>
  <c r="B124" i="16"/>
  <c r="C124" i="16" s="1"/>
  <c r="D124" i="16" s="1"/>
  <c r="O124" i="16"/>
  <c r="Z124" i="16" s="1"/>
  <c r="N124" i="16"/>
  <c r="U124" i="16" s="1"/>
  <c r="H124" i="16"/>
  <c r="T124" i="16" s="1"/>
  <c r="AB122" i="16"/>
  <c r="A125" i="16"/>
  <c r="AJ121" i="16" l="1"/>
  <c r="AL121" i="16" s="1"/>
  <c r="AA124" i="16"/>
  <c r="AB124" i="16" s="1"/>
  <c r="AC124" i="16" s="1"/>
  <c r="V124" i="16"/>
  <c r="AF124" i="16"/>
  <c r="AG124" i="16" s="1"/>
  <c r="AH124" i="16" s="1"/>
  <c r="AC122" i="16"/>
  <c r="AI122" i="16" s="1"/>
  <c r="B125" i="16"/>
  <c r="C125" i="16" s="1"/>
  <c r="D125" i="16" s="1"/>
  <c r="H125" i="16"/>
  <c r="T125" i="16" s="1"/>
  <c r="O125" i="16"/>
  <c r="Z125" i="16" s="1"/>
  <c r="G125" i="16"/>
  <c r="N125" i="16"/>
  <c r="U125" i="16" s="1"/>
  <c r="P125" i="16"/>
  <c r="AE125" i="16" s="1"/>
  <c r="J125" i="16"/>
  <c r="AD125" i="16" s="1"/>
  <c r="I125" i="16"/>
  <c r="Y125" i="16" s="1"/>
  <c r="E125" i="16"/>
  <c r="AB123" i="16"/>
  <c r="A126" i="16"/>
  <c r="AJ122" i="16" l="1"/>
  <c r="AL122" i="16" s="1"/>
  <c r="AK122" i="16"/>
  <c r="AA125" i="16"/>
  <c r="AB125" i="16" s="1"/>
  <c r="AC125" i="16" s="1"/>
  <c r="V125" i="16"/>
  <c r="AF125" i="16"/>
  <c r="AG125" i="16" s="1"/>
  <c r="AH125" i="16" s="1"/>
  <c r="AC123" i="16"/>
  <c r="AI123" i="16" s="1"/>
  <c r="AK123" i="16" s="1"/>
  <c r="W124" i="16"/>
  <c r="E126" i="16"/>
  <c r="J126" i="16"/>
  <c r="AD126" i="16" s="1"/>
  <c r="I126" i="16"/>
  <c r="Y126" i="16" s="1"/>
  <c r="P126" i="16"/>
  <c r="AE126" i="16" s="1"/>
  <c r="N126" i="16"/>
  <c r="U126" i="16" s="1"/>
  <c r="H126" i="16"/>
  <c r="T126" i="16" s="1"/>
  <c r="G126" i="16"/>
  <c r="B126" i="16"/>
  <c r="C126" i="16" s="1"/>
  <c r="D126" i="16" s="1"/>
  <c r="O126" i="16"/>
  <c r="Z126" i="16" s="1"/>
  <c r="A127" i="16"/>
  <c r="AJ123" i="16" l="1"/>
  <c r="AL123" i="16" s="1"/>
  <c r="AA126" i="16"/>
  <c r="AB126" i="16" s="1"/>
  <c r="AC126" i="16" s="1"/>
  <c r="V126" i="16"/>
  <c r="W126" i="16" s="1"/>
  <c r="X126" i="16" s="1"/>
  <c r="AF126" i="16"/>
  <c r="AG126" i="16" s="1"/>
  <c r="AH126" i="16" s="1"/>
  <c r="W125" i="16"/>
  <c r="B127" i="16"/>
  <c r="C127" i="16" s="1"/>
  <c r="D127" i="16" s="1"/>
  <c r="H127" i="16"/>
  <c r="T127" i="16" s="1"/>
  <c r="O127" i="16"/>
  <c r="Z127" i="16" s="1"/>
  <c r="G127" i="16"/>
  <c r="N127" i="16"/>
  <c r="U127" i="16" s="1"/>
  <c r="I127" i="16"/>
  <c r="Y127" i="16" s="1"/>
  <c r="E127" i="16"/>
  <c r="P127" i="16"/>
  <c r="AE127" i="16" s="1"/>
  <c r="J127" i="16"/>
  <c r="AD127" i="16" s="1"/>
  <c r="X124" i="16"/>
  <c r="AI124" i="16" s="1"/>
  <c r="AJ124" i="16" s="1"/>
  <c r="AL124" i="16" s="1"/>
  <c r="A128" i="16"/>
  <c r="V127" i="16" l="1"/>
  <c r="W127" i="16" s="1"/>
  <c r="AK124" i="16"/>
  <c r="AF127" i="16"/>
  <c r="AG127" i="16" s="1"/>
  <c r="AH127" i="16" s="1"/>
  <c r="AI126" i="16"/>
  <c r="AA127" i="16"/>
  <c r="E128" i="16"/>
  <c r="J128" i="16"/>
  <c r="AD128" i="16" s="1"/>
  <c r="I128" i="16"/>
  <c r="Y128" i="16" s="1"/>
  <c r="P128" i="16"/>
  <c r="AE128" i="16" s="1"/>
  <c r="G128" i="16"/>
  <c r="B128" i="16"/>
  <c r="C128" i="16" s="1"/>
  <c r="D128" i="16" s="1"/>
  <c r="O128" i="16"/>
  <c r="Z128" i="16" s="1"/>
  <c r="N128" i="16"/>
  <c r="U128" i="16" s="1"/>
  <c r="H128" i="16"/>
  <c r="T128" i="16" s="1"/>
  <c r="X125" i="16"/>
  <c r="AI125" i="16" s="1"/>
  <c r="AK125" i="16" s="1"/>
  <c r="A129" i="16"/>
  <c r="V128" i="16" l="1"/>
  <c r="AF128" i="16"/>
  <c r="AG128" i="16" s="1"/>
  <c r="AH128" i="16" s="1"/>
  <c r="AJ125" i="16"/>
  <c r="AL125" i="16" s="1"/>
  <c r="AA128" i="16"/>
  <c r="AB128" i="16" s="1"/>
  <c r="AC128" i="16" s="1"/>
  <c r="AB127" i="16"/>
  <c r="X127" i="16"/>
  <c r="AJ126" i="16"/>
  <c r="AL126" i="16" s="1"/>
  <c r="AK126" i="16"/>
  <c r="B129" i="16"/>
  <c r="C129" i="16" s="1"/>
  <c r="D129" i="16" s="1"/>
  <c r="H129" i="16"/>
  <c r="T129" i="16" s="1"/>
  <c r="O129" i="16"/>
  <c r="Z129" i="16" s="1"/>
  <c r="G129" i="16"/>
  <c r="N129" i="16"/>
  <c r="U129" i="16" s="1"/>
  <c r="P129" i="16"/>
  <c r="AE129" i="16" s="1"/>
  <c r="J129" i="16"/>
  <c r="AD129" i="16" s="1"/>
  <c r="I129" i="16"/>
  <c r="Y129" i="16" s="1"/>
  <c r="E129" i="16"/>
  <c r="A130" i="16"/>
  <c r="AA129" i="16" l="1"/>
  <c r="V129" i="16"/>
  <c r="AF129" i="16"/>
  <c r="AG129" i="16" s="1"/>
  <c r="AH129" i="16" s="1"/>
  <c r="E130" i="16"/>
  <c r="J130" i="16"/>
  <c r="AD130" i="16" s="1"/>
  <c r="I130" i="16"/>
  <c r="Y130" i="16" s="1"/>
  <c r="P130" i="16"/>
  <c r="AE130" i="16" s="1"/>
  <c r="N130" i="16"/>
  <c r="U130" i="16" s="1"/>
  <c r="H130" i="16"/>
  <c r="T130" i="16" s="1"/>
  <c r="G130" i="16"/>
  <c r="B130" i="16"/>
  <c r="C130" i="16" s="1"/>
  <c r="D130" i="16" s="1"/>
  <c r="O130" i="16"/>
  <c r="Z130" i="16" s="1"/>
  <c r="W128" i="16"/>
  <c r="AC127" i="16"/>
  <c r="AI127" i="16" s="1"/>
  <c r="AK127" i="16" s="1"/>
  <c r="A131" i="16"/>
  <c r="AF130" i="16" l="1"/>
  <c r="V130" i="16"/>
  <c r="AA130" i="16"/>
  <c r="AJ127" i="16"/>
  <c r="AL127" i="16" s="1"/>
  <c r="AB129" i="16"/>
  <c r="AC129" i="16" s="1"/>
  <c r="W129" i="16"/>
  <c r="B131" i="16"/>
  <c r="C131" i="16" s="1"/>
  <c r="D131" i="16" s="1"/>
  <c r="H131" i="16"/>
  <c r="T131" i="16" s="1"/>
  <c r="O131" i="16"/>
  <c r="Z131" i="16" s="1"/>
  <c r="G131" i="16"/>
  <c r="N131" i="16"/>
  <c r="U131" i="16" s="1"/>
  <c r="I131" i="16"/>
  <c r="Y131" i="16" s="1"/>
  <c r="E131" i="16"/>
  <c r="P131" i="16"/>
  <c r="AE131" i="16" s="1"/>
  <c r="J131" i="16"/>
  <c r="AD131" i="16" s="1"/>
  <c r="X128" i="16"/>
  <c r="AI128" i="16" s="1"/>
  <c r="AK128" i="16" s="1"/>
  <c r="A132" i="16"/>
  <c r="AF131" i="16" l="1"/>
  <c r="AA131" i="16"/>
  <c r="V131" i="16"/>
  <c r="W131" i="16" s="1"/>
  <c r="X131" i="16" s="1"/>
  <c r="AJ128" i="16"/>
  <c r="AL128" i="16" s="1"/>
  <c r="X129" i="16"/>
  <c r="AI129" i="16" s="1"/>
  <c r="AK129" i="16" s="1"/>
  <c r="W130" i="16"/>
  <c r="AG130" i="16"/>
  <c r="AH130" i="16" s="1"/>
  <c r="AB130" i="16"/>
  <c r="AC130" i="16" s="1"/>
  <c r="E132" i="16"/>
  <c r="J132" i="16"/>
  <c r="AD132" i="16" s="1"/>
  <c r="I132" i="16"/>
  <c r="Y132" i="16" s="1"/>
  <c r="P132" i="16"/>
  <c r="AE132" i="16" s="1"/>
  <c r="G132" i="16"/>
  <c r="B132" i="16"/>
  <c r="C132" i="16" s="1"/>
  <c r="D132" i="16" s="1"/>
  <c r="O132" i="16"/>
  <c r="Z132" i="16" s="1"/>
  <c r="N132" i="16"/>
  <c r="U132" i="16" s="1"/>
  <c r="H132" i="16"/>
  <c r="T132" i="16" s="1"/>
  <c r="A133" i="16"/>
  <c r="V132" i="16" l="1"/>
  <c r="AF132" i="16"/>
  <c r="AG132" i="16" s="1"/>
  <c r="AH132" i="16" s="1"/>
  <c r="AA132" i="16"/>
  <c r="AB132" i="16" s="1"/>
  <c r="AC132" i="16" s="1"/>
  <c r="AJ129" i="16"/>
  <c r="AL129" i="16" s="1"/>
  <c r="B133" i="16"/>
  <c r="C133" i="16" s="1"/>
  <c r="D133" i="16" s="1"/>
  <c r="H133" i="16"/>
  <c r="T133" i="16" s="1"/>
  <c r="O133" i="16"/>
  <c r="Z133" i="16" s="1"/>
  <c r="G133" i="16"/>
  <c r="N133" i="16"/>
  <c r="U133" i="16" s="1"/>
  <c r="P133" i="16"/>
  <c r="AE133" i="16" s="1"/>
  <c r="J133" i="16"/>
  <c r="AD133" i="16" s="1"/>
  <c r="I133" i="16"/>
  <c r="Y133" i="16" s="1"/>
  <c r="E133" i="16"/>
  <c r="AG131" i="16"/>
  <c r="AH131" i="16" s="1"/>
  <c r="AB131" i="16"/>
  <c r="X130" i="16"/>
  <c r="AI130" i="16" s="1"/>
  <c r="A134" i="16"/>
  <c r="AA133" i="16" l="1"/>
  <c r="AF133" i="16"/>
  <c r="AG133" i="16" s="1"/>
  <c r="AH133" i="16" s="1"/>
  <c r="V133" i="16"/>
  <c r="AC131" i="16"/>
  <c r="AI131" i="16" s="1"/>
  <c r="AK131" i="16" s="1"/>
  <c r="AJ130" i="16"/>
  <c r="AL130" i="16" s="1"/>
  <c r="AK130" i="16"/>
  <c r="E134" i="16"/>
  <c r="J134" i="16"/>
  <c r="AD134" i="16" s="1"/>
  <c r="I134" i="16"/>
  <c r="Y134" i="16" s="1"/>
  <c r="P134" i="16"/>
  <c r="AE134" i="16" s="1"/>
  <c r="N134" i="16"/>
  <c r="U134" i="16" s="1"/>
  <c r="H134" i="16"/>
  <c r="T134" i="16" s="1"/>
  <c r="G134" i="16"/>
  <c r="B134" i="16"/>
  <c r="C134" i="16" s="1"/>
  <c r="D134" i="16" s="1"/>
  <c r="O134" i="16"/>
  <c r="Z134" i="16" s="1"/>
  <c r="W132" i="16"/>
  <c r="A135" i="16"/>
  <c r="V134" i="16" l="1"/>
  <c r="W134" i="16" s="1"/>
  <c r="AA134" i="16"/>
  <c r="AB134" i="16" s="1"/>
  <c r="AC134" i="16" s="1"/>
  <c r="AF134" i="16"/>
  <c r="AG134" i="16" s="1"/>
  <c r="AH134" i="16" s="1"/>
  <c r="AJ131" i="16"/>
  <c r="AL131" i="16" s="1"/>
  <c r="X132" i="16"/>
  <c r="AI132" i="16" s="1"/>
  <c r="AJ132" i="16" s="1"/>
  <c r="AL132" i="16" s="1"/>
  <c r="W133" i="16"/>
  <c r="X133" i="16" s="1"/>
  <c r="B135" i="16"/>
  <c r="C135" i="16" s="1"/>
  <c r="D135" i="16" s="1"/>
  <c r="H135" i="16"/>
  <c r="T135" i="16" s="1"/>
  <c r="O135" i="16"/>
  <c r="Z135" i="16" s="1"/>
  <c r="G135" i="16"/>
  <c r="N135" i="16"/>
  <c r="U135" i="16" s="1"/>
  <c r="I135" i="16"/>
  <c r="Y135" i="16" s="1"/>
  <c r="E135" i="16"/>
  <c r="P135" i="16"/>
  <c r="AE135" i="16" s="1"/>
  <c r="J135" i="16"/>
  <c r="AD135" i="16" s="1"/>
  <c r="AB133" i="16"/>
  <c r="AC133" i="16" s="1"/>
  <c r="A136" i="16"/>
  <c r="AK132" i="16" l="1"/>
  <c r="AF135" i="16"/>
  <c r="AG135" i="16" s="1"/>
  <c r="AH135" i="16" s="1"/>
  <c r="AI133" i="16"/>
  <c r="AA135" i="16"/>
  <c r="V135" i="16"/>
  <c r="W135" i="16" s="1"/>
  <c r="X135" i="16" s="1"/>
  <c r="X134" i="16"/>
  <c r="AI134" i="16" s="1"/>
  <c r="AK134" i="16" s="1"/>
  <c r="E136" i="16"/>
  <c r="J136" i="16"/>
  <c r="AD136" i="16" s="1"/>
  <c r="I136" i="16"/>
  <c r="Y136" i="16" s="1"/>
  <c r="P136" i="16"/>
  <c r="AE136" i="16" s="1"/>
  <c r="G136" i="16"/>
  <c r="B136" i="16"/>
  <c r="C136" i="16" s="1"/>
  <c r="D136" i="16" s="1"/>
  <c r="O136" i="16"/>
  <c r="Z136" i="16" s="1"/>
  <c r="N136" i="16"/>
  <c r="U136" i="16" s="1"/>
  <c r="H136" i="16"/>
  <c r="T136" i="16" s="1"/>
  <c r="A137" i="16"/>
  <c r="V136" i="16" l="1"/>
  <c r="W136" i="16" s="1"/>
  <c r="X136" i="16" s="1"/>
  <c r="AA136" i="16"/>
  <c r="AB136" i="16" s="1"/>
  <c r="AC136" i="16" s="1"/>
  <c r="AF136" i="16"/>
  <c r="AG136" i="16" s="1"/>
  <c r="AH136" i="16" s="1"/>
  <c r="AJ134" i="16"/>
  <c r="AL134" i="16" s="1"/>
  <c r="B137" i="16"/>
  <c r="C137" i="16" s="1"/>
  <c r="D137" i="16" s="1"/>
  <c r="H137" i="16"/>
  <c r="T137" i="16" s="1"/>
  <c r="O137" i="16"/>
  <c r="Z137" i="16" s="1"/>
  <c r="G137" i="16"/>
  <c r="N137" i="16"/>
  <c r="U137" i="16" s="1"/>
  <c r="P137" i="16"/>
  <c r="AE137" i="16" s="1"/>
  <c r="J137" i="16"/>
  <c r="AD137" i="16" s="1"/>
  <c r="I137" i="16"/>
  <c r="Y137" i="16" s="1"/>
  <c r="E137" i="16"/>
  <c r="AJ133" i="16"/>
  <c r="AL133" i="16" s="1"/>
  <c r="AK133" i="16"/>
  <c r="AB135" i="16"/>
  <c r="A138" i="16"/>
  <c r="AA137" i="16" l="1"/>
  <c r="AF137" i="16"/>
  <c r="AI136" i="16"/>
  <c r="V137" i="16"/>
  <c r="E138" i="16"/>
  <c r="J138" i="16"/>
  <c r="AD138" i="16" s="1"/>
  <c r="I138" i="16"/>
  <c r="Y138" i="16" s="1"/>
  <c r="P138" i="16"/>
  <c r="AE138" i="16" s="1"/>
  <c r="N138" i="16"/>
  <c r="U138" i="16" s="1"/>
  <c r="H138" i="16"/>
  <c r="T138" i="16" s="1"/>
  <c r="G138" i="16"/>
  <c r="B138" i="16"/>
  <c r="C138" i="16" s="1"/>
  <c r="D138" i="16" s="1"/>
  <c r="O138" i="16"/>
  <c r="Z138" i="16" s="1"/>
  <c r="AC135" i="16"/>
  <c r="AI135" i="16" s="1"/>
  <c r="AK135" i="16" s="1"/>
  <c r="A139" i="16"/>
  <c r="V138" i="16" l="1"/>
  <c r="W138" i="16" s="1"/>
  <c r="X138" i="16" s="1"/>
  <c r="AF138" i="16"/>
  <c r="AG138" i="16" s="1"/>
  <c r="AH138" i="16" s="1"/>
  <c r="AA138" i="16"/>
  <c r="AB138" i="16" s="1"/>
  <c r="AC138" i="16" s="1"/>
  <c r="AJ135" i="16"/>
  <c r="AL135" i="16" s="1"/>
  <c r="AB137" i="16"/>
  <c r="AC137" i="16" s="1"/>
  <c r="AK136" i="16"/>
  <c r="AJ136" i="16"/>
  <c r="AL136" i="16" s="1"/>
  <c r="AG137" i="16"/>
  <c r="AH137" i="16" s="1"/>
  <c r="B139" i="16"/>
  <c r="C139" i="16" s="1"/>
  <c r="D139" i="16" s="1"/>
  <c r="H139" i="16"/>
  <c r="T139" i="16" s="1"/>
  <c r="O139" i="16"/>
  <c r="Z139" i="16" s="1"/>
  <c r="G139" i="16"/>
  <c r="N139" i="16"/>
  <c r="U139" i="16" s="1"/>
  <c r="I139" i="16"/>
  <c r="Y139" i="16" s="1"/>
  <c r="E139" i="16"/>
  <c r="P139" i="16"/>
  <c r="AE139" i="16" s="1"/>
  <c r="J139" i="16"/>
  <c r="AD139" i="16" s="1"/>
  <c r="W137" i="16"/>
  <c r="A140" i="16"/>
  <c r="AA139" i="16" l="1"/>
  <c r="AB139" i="16" s="1"/>
  <c r="AC139" i="16" s="1"/>
  <c r="V139" i="16"/>
  <c r="W139" i="16" s="1"/>
  <c r="AF139" i="16"/>
  <c r="AI138" i="16"/>
  <c r="E140" i="16"/>
  <c r="J140" i="16"/>
  <c r="AD140" i="16" s="1"/>
  <c r="I140" i="16"/>
  <c r="Y140" i="16" s="1"/>
  <c r="P140" i="16"/>
  <c r="AE140" i="16" s="1"/>
  <c r="G140" i="16"/>
  <c r="B140" i="16"/>
  <c r="C140" i="16" s="1"/>
  <c r="D140" i="16" s="1"/>
  <c r="O140" i="16"/>
  <c r="Z140" i="16" s="1"/>
  <c r="N140" i="16"/>
  <c r="U140" i="16" s="1"/>
  <c r="H140" i="16"/>
  <c r="T140" i="16" s="1"/>
  <c r="X137" i="16"/>
  <c r="AI137" i="16" s="1"/>
  <c r="AK137" i="16" s="1"/>
  <c r="A141" i="16"/>
  <c r="AA140" i="16" l="1"/>
  <c r="AB140" i="16" s="1"/>
  <c r="AC140" i="16" s="1"/>
  <c r="V140" i="16"/>
  <c r="AF140" i="16"/>
  <c r="AJ137" i="16"/>
  <c r="AL137" i="16" s="1"/>
  <c r="AG139" i="16"/>
  <c r="AJ138" i="16"/>
  <c r="AL138" i="16" s="1"/>
  <c r="AK138" i="16"/>
  <c r="X139" i="16"/>
  <c r="B141" i="16"/>
  <c r="C141" i="16" s="1"/>
  <c r="D141" i="16" s="1"/>
  <c r="H141" i="16"/>
  <c r="T141" i="16" s="1"/>
  <c r="O141" i="16"/>
  <c r="Z141" i="16" s="1"/>
  <c r="G141" i="16"/>
  <c r="N141" i="16"/>
  <c r="U141" i="16" s="1"/>
  <c r="P141" i="16"/>
  <c r="AE141" i="16" s="1"/>
  <c r="J141" i="16"/>
  <c r="AD141" i="16" s="1"/>
  <c r="I141" i="16"/>
  <c r="Y141" i="16" s="1"/>
  <c r="E141" i="16"/>
  <c r="A142" i="16"/>
  <c r="AA141" i="16" l="1"/>
  <c r="V141" i="16"/>
  <c r="AF141" i="16"/>
  <c r="AG141" i="16" s="1"/>
  <c r="AH141" i="16" s="1"/>
  <c r="E142" i="16"/>
  <c r="J142" i="16"/>
  <c r="AD142" i="16" s="1"/>
  <c r="I142" i="16"/>
  <c r="Y142" i="16" s="1"/>
  <c r="P142" i="16"/>
  <c r="AE142" i="16" s="1"/>
  <c r="N142" i="16"/>
  <c r="U142" i="16" s="1"/>
  <c r="H142" i="16"/>
  <c r="T142" i="16" s="1"/>
  <c r="G142" i="16"/>
  <c r="B142" i="16"/>
  <c r="C142" i="16" s="1"/>
  <c r="D142" i="16" s="1"/>
  <c r="O142" i="16"/>
  <c r="Z142" i="16" s="1"/>
  <c r="AH139" i="16"/>
  <c r="AI139" i="16" s="1"/>
  <c r="AG140" i="16"/>
  <c r="AH140" i="16" s="1"/>
  <c r="W140" i="16"/>
  <c r="A143" i="16"/>
  <c r="V142" i="16" l="1"/>
  <c r="W142" i="16" s="1"/>
  <c r="X142" i="16" s="1"/>
  <c r="AF142" i="16"/>
  <c r="AJ139" i="16"/>
  <c r="AL139" i="16" s="1"/>
  <c r="AK139" i="16"/>
  <c r="AA142" i="16"/>
  <c r="B143" i="16"/>
  <c r="C143" i="16" s="1"/>
  <c r="D143" i="16" s="1"/>
  <c r="H143" i="16"/>
  <c r="T143" i="16" s="1"/>
  <c r="O143" i="16"/>
  <c r="Z143" i="16" s="1"/>
  <c r="G143" i="16"/>
  <c r="N143" i="16"/>
  <c r="U143" i="16" s="1"/>
  <c r="I143" i="16"/>
  <c r="Y143" i="16" s="1"/>
  <c r="E143" i="16"/>
  <c r="P143" i="16"/>
  <c r="AE143" i="16" s="1"/>
  <c r="J143" i="16"/>
  <c r="AD143" i="16" s="1"/>
  <c r="AB141" i="16"/>
  <c r="AC141" i="16" s="1"/>
  <c r="X140" i="16"/>
  <c r="AI140" i="16" s="1"/>
  <c r="AK140" i="16" s="1"/>
  <c r="W141" i="16"/>
  <c r="X141" i="16" s="1"/>
  <c r="A144" i="16"/>
  <c r="AF143" i="16" l="1"/>
  <c r="AG143" i="16" s="1"/>
  <c r="AH143" i="16" s="1"/>
  <c r="AA143" i="16"/>
  <c r="V143" i="16"/>
  <c r="AI141" i="16"/>
  <c r="AJ140" i="16"/>
  <c r="AL140" i="16" s="1"/>
  <c r="E144" i="16"/>
  <c r="J144" i="16"/>
  <c r="AD144" i="16" s="1"/>
  <c r="I144" i="16"/>
  <c r="Y144" i="16" s="1"/>
  <c r="P144" i="16"/>
  <c r="AE144" i="16" s="1"/>
  <c r="G144" i="16"/>
  <c r="B144" i="16"/>
  <c r="C144" i="16" s="1"/>
  <c r="D144" i="16" s="1"/>
  <c r="O144" i="16"/>
  <c r="Z144" i="16" s="1"/>
  <c r="N144" i="16"/>
  <c r="U144" i="16" s="1"/>
  <c r="H144" i="16"/>
  <c r="T144" i="16" s="1"/>
  <c r="AB142" i="16"/>
  <c r="AC142" i="16" s="1"/>
  <c r="AG142" i="16"/>
  <c r="AH142" i="16" s="1"/>
  <c r="A145" i="16"/>
  <c r="V144" i="16" l="1"/>
  <c r="AI142" i="16"/>
  <c r="AF144" i="16"/>
  <c r="AA144" i="16"/>
  <c r="AB144" i="16" s="1"/>
  <c r="AC144" i="16" s="1"/>
  <c r="B145" i="16"/>
  <c r="C145" i="16" s="1"/>
  <c r="D145" i="16" s="1"/>
  <c r="H145" i="16"/>
  <c r="T145" i="16" s="1"/>
  <c r="O145" i="16"/>
  <c r="Z145" i="16" s="1"/>
  <c r="G145" i="16"/>
  <c r="N145" i="16"/>
  <c r="U145" i="16" s="1"/>
  <c r="J145" i="16"/>
  <c r="AD145" i="16" s="1"/>
  <c r="I145" i="16"/>
  <c r="Y145" i="16" s="1"/>
  <c r="E145" i="16"/>
  <c r="P145" i="16"/>
  <c r="AE145" i="16" s="1"/>
  <c r="AB143" i="16"/>
  <c r="AC143" i="16" s="1"/>
  <c r="W143" i="16"/>
  <c r="X143" i="16" s="1"/>
  <c r="AJ141" i="16"/>
  <c r="AL141" i="16" s="1"/>
  <c r="AK141" i="16"/>
  <c r="A146" i="16"/>
  <c r="AA145" i="16" l="1"/>
  <c r="AI143" i="16"/>
  <c r="AK143" i="16" s="1"/>
  <c r="AF145" i="16"/>
  <c r="AG145" i="16" s="1"/>
  <c r="AH145" i="16" s="1"/>
  <c r="V145" i="16"/>
  <c r="W144" i="16"/>
  <c r="X144" i="16" s="1"/>
  <c r="E146" i="16"/>
  <c r="J146" i="16"/>
  <c r="AD146" i="16" s="1"/>
  <c r="G146" i="16"/>
  <c r="O146" i="16"/>
  <c r="Z146" i="16" s="1"/>
  <c r="N146" i="16"/>
  <c r="U146" i="16" s="1"/>
  <c r="B146" i="16"/>
  <c r="C146" i="16" s="1"/>
  <c r="D146" i="16" s="1"/>
  <c r="I146" i="16"/>
  <c r="Y146" i="16" s="1"/>
  <c r="H146" i="16"/>
  <c r="T146" i="16" s="1"/>
  <c r="P146" i="16"/>
  <c r="AE146" i="16" s="1"/>
  <c r="AG144" i="16"/>
  <c r="AH144" i="16" s="1"/>
  <c r="AJ142" i="16"/>
  <c r="AL142" i="16" s="1"/>
  <c r="AK142" i="16"/>
  <c r="A147" i="16"/>
  <c r="V146" i="16" l="1"/>
  <c r="W146" i="16" s="1"/>
  <c r="X146" i="16" s="1"/>
  <c r="AF146" i="16"/>
  <c r="AA146" i="16"/>
  <c r="AB146" i="16" s="1"/>
  <c r="AC146" i="16" s="1"/>
  <c r="AI144" i="16"/>
  <c r="AJ143" i="16"/>
  <c r="AL143" i="16" s="1"/>
  <c r="AB145" i="16"/>
  <c r="AC145" i="16" s="1"/>
  <c r="B147" i="16"/>
  <c r="C147" i="16" s="1"/>
  <c r="D147" i="16" s="1"/>
  <c r="H147" i="16"/>
  <c r="T147" i="16" s="1"/>
  <c r="O147" i="16"/>
  <c r="Z147" i="16" s="1"/>
  <c r="G147" i="16"/>
  <c r="P147" i="16"/>
  <c r="AE147" i="16" s="1"/>
  <c r="E147" i="16"/>
  <c r="N147" i="16"/>
  <c r="U147" i="16" s="1"/>
  <c r="J147" i="16"/>
  <c r="AD147" i="16" s="1"/>
  <c r="I147" i="16"/>
  <c r="Y147" i="16" s="1"/>
  <c r="W145" i="16"/>
  <c r="A148" i="16"/>
  <c r="AA147" i="16" l="1"/>
  <c r="AF147" i="16"/>
  <c r="AG147" i="16" s="1"/>
  <c r="AH147" i="16" s="1"/>
  <c r="V147" i="16"/>
  <c r="W147" i="16" s="1"/>
  <c r="X147" i="16" s="1"/>
  <c r="E148" i="16"/>
  <c r="J148" i="16"/>
  <c r="AD148" i="16" s="1"/>
  <c r="H148" i="16"/>
  <c r="T148" i="16" s="1"/>
  <c r="P148" i="16"/>
  <c r="AE148" i="16" s="1"/>
  <c r="G148" i="16"/>
  <c r="O148" i="16"/>
  <c r="Z148" i="16" s="1"/>
  <c r="N148" i="16"/>
  <c r="U148" i="16" s="1"/>
  <c r="B148" i="16"/>
  <c r="C148" i="16" s="1"/>
  <c r="D148" i="16" s="1"/>
  <c r="I148" i="16"/>
  <c r="Y148" i="16" s="1"/>
  <c r="X145" i="16"/>
  <c r="AI145" i="16" s="1"/>
  <c r="AK145" i="16" s="1"/>
  <c r="AK144" i="16"/>
  <c r="AJ144" i="16"/>
  <c r="AL144" i="16" s="1"/>
  <c r="AG146" i="16"/>
  <c r="A149" i="16"/>
  <c r="AF148" i="16" l="1"/>
  <c r="V148" i="16"/>
  <c r="AA148" i="16"/>
  <c r="AJ145" i="16"/>
  <c r="AL145" i="16" s="1"/>
  <c r="AH146" i="16"/>
  <c r="AI146" i="16" s="1"/>
  <c r="AK146" i="16" s="1"/>
  <c r="B149" i="16"/>
  <c r="C149" i="16" s="1"/>
  <c r="D149" i="16" s="1"/>
  <c r="H149" i="16"/>
  <c r="T149" i="16" s="1"/>
  <c r="O149" i="16"/>
  <c r="Z149" i="16" s="1"/>
  <c r="I149" i="16"/>
  <c r="Y149" i="16" s="1"/>
  <c r="G149" i="16"/>
  <c r="P149" i="16"/>
  <c r="AE149" i="16" s="1"/>
  <c r="E149" i="16"/>
  <c r="N149" i="16"/>
  <c r="U149" i="16" s="1"/>
  <c r="J149" i="16"/>
  <c r="AD149" i="16" s="1"/>
  <c r="AB147" i="16"/>
  <c r="A150" i="16"/>
  <c r="AF149" i="16" l="1"/>
  <c r="AA149" i="16"/>
  <c r="V149" i="16"/>
  <c r="AJ146" i="16"/>
  <c r="AL146" i="16" s="1"/>
  <c r="AC147" i="16"/>
  <c r="AI147" i="16" s="1"/>
  <c r="AJ147" i="16" s="1"/>
  <c r="AL147" i="16" s="1"/>
  <c r="AG148" i="16"/>
  <c r="AH148" i="16" s="1"/>
  <c r="E150" i="16"/>
  <c r="J150" i="16"/>
  <c r="AD150" i="16" s="1"/>
  <c r="B150" i="16"/>
  <c r="C150" i="16" s="1"/>
  <c r="D150" i="16" s="1"/>
  <c r="I150" i="16"/>
  <c r="Y150" i="16" s="1"/>
  <c r="H150" i="16"/>
  <c r="T150" i="16" s="1"/>
  <c r="P150" i="16"/>
  <c r="AE150" i="16" s="1"/>
  <c r="G150" i="16"/>
  <c r="O150" i="16"/>
  <c r="Z150" i="16" s="1"/>
  <c r="N150" i="16"/>
  <c r="U150" i="16" s="1"/>
  <c r="W148" i="16"/>
  <c r="X148" i="16" s="1"/>
  <c r="AB148" i="16"/>
  <c r="AC148" i="16" s="1"/>
  <c r="A151" i="16"/>
  <c r="AK147" i="16" l="1"/>
  <c r="V150" i="16"/>
  <c r="AF150" i="16"/>
  <c r="AI148" i="16"/>
  <c r="AA150" i="16"/>
  <c r="AB150" i="16" s="1"/>
  <c r="AC150" i="16" s="1"/>
  <c r="B151" i="16"/>
  <c r="C151" i="16" s="1"/>
  <c r="D151" i="16" s="1"/>
  <c r="H151" i="16"/>
  <c r="T151" i="16" s="1"/>
  <c r="O151" i="16"/>
  <c r="Z151" i="16" s="1"/>
  <c r="J151" i="16"/>
  <c r="AD151" i="16" s="1"/>
  <c r="I151" i="16"/>
  <c r="Y151" i="16" s="1"/>
  <c r="G151" i="16"/>
  <c r="P151" i="16"/>
  <c r="AE151" i="16" s="1"/>
  <c r="E151" i="16"/>
  <c r="N151" i="16"/>
  <c r="U151" i="16" s="1"/>
  <c r="AG149" i="16"/>
  <c r="AH149" i="16" s="1"/>
  <c r="W149" i="16"/>
  <c r="X149" i="16" s="1"/>
  <c r="AB149" i="16"/>
  <c r="AC149" i="16" s="1"/>
  <c r="A152" i="16"/>
  <c r="AA151" i="16" l="1"/>
  <c r="AB151" i="16" s="1"/>
  <c r="AC151" i="16" s="1"/>
  <c r="V151" i="16"/>
  <c r="AI149" i="16"/>
  <c r="AF151" i="16"/>
  <c r="E152" i="16"/>
  <c r="J152" i="16"/>
  <c r="AD152" i="16" s="1"/>
  <c r="N152" i="16"/>
  <c r="U152" i="16" s="1"/>
  <c r="B152" i="16"/>
  <c r="C152" i="16" s="1"/>
  <c r="D152" i="16" s="1"/>
  <c r="I152" i="16"/>
  <c r="Y152" i="16" s="1"/>
  <c r="H152" i="16"/>
  <c r="T152" i="16" s="1"/>
  <c r="P152" i="16"/>
  <c r="AE152" i="16" s="1"/>
  <c r="G152" i="16"/>
  <c r="O152" i="16"/>
  <c r="Z152" i="16" s="1"/>
  <c r="W150" i="16"/>
  <c r="X150" i="16" s="1"/>
  <c r="AG150" i="16"/>
  <c r="AH150" i="16" s="1"/>
  <c r="AK148" i="16"/>
  <c r="AJ148" i="16"/>
  <c r="AL148" i="16" s="1"/>
  <c r="A153" i="16"/>
  <c r="AI150" i="16" l="1"/>
  <c r="AK150" i="16" s="1"/>
  <c r="AA152" i="16"/>
  <c r="AB152" i="16" s="1"/>
  <c r="AC152" i="16" s="1"/>
  <c r="V152" i="16"/>
  <c r="W152" i="16" s="1"/>
  <c r="X152" i="16" s="1"/>
  <c r="AF152" i="16"/>
  <c r="B153" i="16"/>
  <c r="C153" i="16" s="1"/>
  <c r="D153" i="16" s="1"/>
  <c r="H153" i="16"/>
  <c r="T153" i="16" s="1"/>
  <c r="E153" i="16"/>
  <c r="N153" i="16"/>
  <c r="U153" i="16" s="1"/>
  <c r="J153" i="16"/>
  <c r="AD153" i="16" s="1"/>
  <c r="I153" i="16"/>
  <c r="Y153" i="16" s="1"/>
  <c r="P153" i="16"/>
  <c r="AE153" i="16" s="1"/>
  <c r="G153" i="16"/>
  <c r="O153" i="16"/>
  <c r="Z153" i="16" s="1"/>
  <c r="W151" i="16"/>
  <c r="AJ149" i="16"/>
  <c r="AL149" i="16" s="1"/>
  <c r="AK149" i="16"/>
  <c r="AG151" i="16"/>
  <c r="AH151" i="16" s="1"/>
  <c r="A154" i="16"/>
  <c r="AF153" i="16" l="1"/>
  <c r="AG153" i="16" s="1"/>
  <c r="AH153" i="16" s="1"/>
  <c r="V153" i="16"/>
  <c r="AA153" i="16"/>
  <c r="AJ150" i="16"/>
  <c r="AL150" i="16" s="1"/>
  <c r="X151" i="16"/>
  <c r="AI151" i="16" s="1"/>
  <c r="AJ151" i="16" s="1"/>
  <c r="AL151" i="16" s="1"/>
  <c r="AG152" i="16"/>
  <c r="I154" i="16"/>
  <c r="Y154" i="16" s="1"/>
  <c r="P154" i="16"/>
  <c r="AE154" i="16" s="1"/>
  <c r="B154" i="16"/>
  <c r="C154" i="16" s="1"/>
  <c r="D154" i="16" s="1"/>
  <c r="H154" i="16"/>
  <c r="T154" i="16" s="1"/>
  <c r="O154" i="16"/>
  <c r="Z154" i="16" s="1"/>
  <c r="G154" i="16"/>
  <c r="N154" i="16"/>
  <c r="U154" i="16" s="1"/>
  <c r="E154" i="16"/>
  <c r="J154" i="16"/>
  <c r="AD154" i="16" s="1"/>
  <c r="A155" i="16"/>
  <c r="AF154" i="16" l="1"/>
  <c r="AG154" i="16" s="1"/>
  <c r="AH154" i="16" s="1"/>
  <c r="V154" i="16"/>
  <c r="AA154" i="16"/>
  <c r="AB154" i="16" s="1"/>
  <c r="AC154" i="16" s="1"/>
  <c r="AK151" i="16"/>
  <c r="G155" i="16"/>
  <c r="N155" i="16"/>
  <c r="U155" i="16" s="1"/>
  <c r="E155" i="16"/>
  <c r="J155" i="16"/>
  <c r="AD155" i="16" s="1"/>
  <c r="I155" i="16"/>
  <c r="Y155" i="16" s="1"/>
  <c r="P155" i="16"/>
  <c r="AE155" i="16" s="1"/>
  <c r="B155" i="16"/>
  <c r="C155" i="16" s="1"/>
  <c r="D155" i="16" s="1"/>
  <c r="H155" i="16"/>
  <c r="T155" i="16" s="1"/>
  <c r="O155" i="16"/>
  <c r="Z155" i="16" s="1"/>
  <c r="AH152" i="16"/>
  <c r="AI152" i="16" s="1"/>
  <c r="AK152" i="16" s="1"/>
  <c r="AB153" i="16"/>
  <c r="AC153" i="16" s="1"/>
  <c r="W153" i="16"/>
  <c r="X153" i="16" s="1"/>
  <c r="A156" i="16"/>
  <c r="V155" i="16" l="1"/>
  <c r="W155" i="16" s="1"/>
  <c r="AF155" i="16"/>
  <c r="AJ152" i="16"/>
  <c r="AL152" i="16" s="1"/>
  <c r="AA155" i="16"/>
  <c r="AB155" i="16" s="1"/>
  <c r="AC155" i="16" s="1"/>
  <c r="AI153" i="16"/>
  <c r="W154" i="16"/>
  <c r="I156" i="16"/>
  <c r="Y156" i="16" s="1"/>
  <c r="P156" i="16"/>
  <c r="AE156" i="16" s="1"/>
  <c r="B156" i="16"/>
  <c r="C156" i="16" s="1"/>
  <c r="D156" i="16" s="1"/>
  <c r="H156" i="16"/>
  <c r="T156" i="16" s="1"/>
  <c r="O156" i="16"/>
  <c r="Z156" i="16" s="1"/>
  <c r="G156" i="16"/>
  <c r="N156" i="16"/>
  <c r="U156" i="16" s="1"/>
  <c r="E156" i="16"/>
  <c r="J156" i="16"/>
  <c r="AD156" i="16" s="1"/>
  <c r="A157" i="16"/>
  <c r="AF156" i="16" l="1"/>
  <c r="AG156" i="16" s="1"/>
  <c r="AH156" i="16" s="1"/>
  <c r="V156" i="16"/>
  <c r="AA156" i="16"/>
  <c r="AB156" i="16" s="1"/>
  <c r="AC156" i="16" s="1"/>
  <c r="AK153" i="16"/>
  <c r="AJ153" i="16"/>
  <c r="AL153" i="16" s="1"/>
  <c r="E157" i="16"/>
  <c r="J157" i="16"/>
  <c r="AD157" i="16" s="1"/>
  <c r="I157" i="16"/>
  <c r="Y157" i="16" s="1"/>
  <c r="P157" i="16"/>
  <c r="AE157" i="16" s="1"/>
  <c r="H157" i="16"/>
  <c r="T157" i="16" s="1"/>
  <c r="O157" i="16"/>
  <c r="Z157" i="16" s="1"/>
  <c r="B157" i="16"/>
  <c r="C157" i="16" s="1"/>
  <c r="D157" i="16" s="1"/>
  <c r="G157" i="16"/>
  <c r="N157" i="16"/>
  <c r="U157" i="16" s="1"/>
  <c r="AG155" i="16"/>
  <c r="AH155" i="16" s="1"/>
  <c r="X154" i="16"/>
  <c r="AI154" i="16" s="1"/>
  <c r="AK154" i="16" s="1"/>
  <c r="X155" i="16"/>
  <c r="A158" i="16"/>
  <c r="AJ154" i="16" l="1"/>
  <c r="AL154" i="16" s="1"/>
  <c r="AF157" i="16"/>
  <c r="V157" i="16"/>
  <c r="AA157" i="16"/>
  <c r="AB157" i="16" s="1"/>
  <c r="AC157" i="16" s="1"/>
  <c r="AI155" i="16"/>
  <c r="AK155" i="16" s="1"/>
  <c r="W156" i="16"/>
  <c r="H158" i="16"/>
  <c r="T158" i="16" s="1"/>
  <c r="O158" i="16"/>
  <c r="Z158" i="16" s="1"/>
  <c r="G158" i="16"/>
  <c r="N158" i="16"/>
  <c r="U158" i="16" s="1"/>
  <c r="E158" i="16"/>
  <c r="J158" i="16"/>
  <c r="AD158" i="16" s="1"/>
  <c r="B158" i="16"/>
  <c r="C158" i="16" s="1"/>
  <c r="D158" i="16" s="1"/>
  <c r="I158" i="16"/>
  <c r="Y158" i="16" s="1"/>
  <c r="P158" i="16"/>
  <c r="AE158" i="16" s="1"/>
  <c r="A159" i="16"/>
  <c r="AA158" i="16" l="1"/>
  <c r="AF158" i="16"/>
  <c r="AJ155" i="16"/>
  <c r="AL155" i="16" s="1"/>
  <c r="V158" i="16"/>
  <c r="W158" i="16" s="1"/>
  <c r="X158" i="16" s="1"/>
  <c r="E159" i="16"/>
  <c r="J159" i="16"/>
  <c r="AD159" i="16" s="1"/>
  <c r="I159" i="16"/>
  <c r="Y159" i="16" s="1"/>
  <c r="P159" i="16"/>
  <c r="AE159" i="16" s="1"/>
  <c r="B159" i="16"/>
  <c r="C159" i="16" s="1"/>
  <c r="D159" i="16" s="1"/>
  <c r="H159" i="16"/>
  <c r="T159" i="16" s="1"/>
  <c r="O159" i="16"/>
  <c r="Z159" i="16" s="1"/>
  <c r="G159" i="16"/>
  <c r="N159" i="16"/>
  <c r="U159" i="16" s="1"/>
  <c r="W157" i="16"/>
  <c r="X157" i="16" s="1"/>
  <c r="AG157" i="16"/>
  <c r="AH157" i="16" s="1"/>
  <c r="X156" i="16"/>
  <c r="AI156" i="16" s="1"/>
  <c r="AJ156" i="16" s="1"/>
  <c r="AL156" i="16" s="1"/>
  <c r="A160" i="16"/>
  <c r="AI157" i="16" l="1"/>
  <c r="V159" i="16"/>
  <c r="AA159" i="16"/>
  <c r="AB159" i="16" s="1"/>
  <c r="AC159" i="16" s="1"/>
  <c r="AK156" i="16"/>
  <c r="AF159" i="16"/>
  <c r="AG159" i="16" s="1"/>
  <c r="AH159" i="16" s="1"/>
  <c r="B160" i="16"/>
  <c r="C160" i="16" s="1"/>
  <c r="D160" i="16" s="1"/>
  <c r="H160" i="16"/>
  <c r="T160" i="16" s="1"/>
  <c r="O160" i="16"/>
  <c r="Z160" i="16" s="1"/>
  <c r="G160" i="16"/>
  <c r="N160" i="16"/>
  <c r="U160" i="16" s="1"/>
  <c r="E160" i="16"/>
  <c r="J160" i="16"/>
  <c r="AD160" i="16" s="1"/>
  <c r="I160" i="16"/>
  <c r="Y160" i="16" s="1"/>
  <c r="P160" i="16"/>
  <c r="AE160" i="16" s="1"/>
  <c r="AG158" i="16"/>
  <c r="AH158" i="16" s="1"/>
  <c r="AB158" i="16"/>
  <c r="AC158" i="16" s="1"/>
  <c r="A161" i="16"/>
  <c r="AI158" i="16" l="1"/>
  <c r="AK158" i="16" s="1"/>
  <c r="AA160" i="16"/>
  <c r="V160" i="16"/>
  <c r="AF160" i="16"/>
  <c r="AG160" i="16" s="1"/>
  <c r="AH160" i="16" s="1"/>
  <c r="I161" i="16"/>
  <c r="Y161" i="16" s="1"/>
  <c r="P161" i="16"/>
  <c r="AE161" i="16" s="1"/>
  <c r="H161" i="16"/>
  <c r="T161" i="16" s="1"/>
  <c r="O161" i="16"/>
  <c r="Z161" i="16" s="1"/>
  <c r="B161" i="16"/>
  <c r="C161" i="16" s="1"/>
  <c r="D161" i="16" s="1"/>
  <c r="G161" i="16"/>
  <c r="N161" i="16"/>
  <c r="U161" i="16" s="1"/>
  <c r="E161" i="16"/>
  <c r="J161" i="16"/>
  <c r="AD161" i="16" s="1"/>
  <c r="W159" i="16"/>
  <c r="AJ157" i="16"/>
  <c r="AL157" i="16" s="1"/>
  <c r="AK157" i="16"/>
  <c r="A162" i="16"/>
  <c r="AF161" i="16" l="1"/>
  <c r="V161" i="16"/>
  <c r="AA161" i="16"/>
  <c r="AB161" i="16" s="1"/>
  <c r="AC161" i="16" s="1"/>
  <c r="AJ158" i="16"/>
  <c r="AL158" i="16" s="1"/>
  <c r="AB160" i="16"/>
  <c r="AC160" i="16" s="1"/>
  <c r="W160" i="16"/>
  <c r="G162" i="16"/>
  <c r="N162" i="16"/>
  <c r="U162" i="16" s="1"/>
  <c r="E162" i="16"/>
  <c r="J162" i="16"/>
  <c r="AD162" i="16" s="1"/>
  <c r="B162" i="16"/>
  <c r="C162" i="16" s="1"/>
  <c r="D162" i="16" s="1"/>
  <c r="I162" i="16"/>
  <c r="Y162" i="16" s="1"/>
  <c r="P162" i="16"/>
  <c r="AE162" i="16" s="1"/>
  <c r="H162" i="16"/>
  <c r="T162" i="16" s="1"/>
  <c r="O162" i="16"/>
  <c r="Z162" i="16" s="1"/>
  <c r="X159" i="16"/>
  <c r="AI159" i="16" s="1"/>
  <c r="AJ159" i="16" s="1"/>
  <c r="AL159" i="16" s="1"/>
  <c r="A163" i="16"/>
  <c r="V162" i="16" l="1"/>
  <c r="W162" i="16" s="1"/>
  <c r="X162" i="16" s="1"/>
  <c r="AA162" i="16"/>
  <c r="AK159" i="16"/>
  <c r="AF162" i="16"/>
  <c r="X160" i="16"/>
  <c r="AI160" i="16" s="1"/>
  <c r="AJ160" i="16" s="1"/>
  <c r="AL160" i="16" s="1"/>
  <c r="B163" i="16"/>
  <c r="C163" i="16" s="1"/>
  <c r="D163" i="16" s="1"/>
  <c r="H163" i="16"/>
  <c r="T163" i="16" s="1"/>
  <c r="O163" i="16"/>
  <c r="Z163" i="16" s="1"/>
  <c r="G163" i="16"/>
  <c r="N163" i="16"/>
  <c r="U163" i="16" s="1"/>
  <c r="E163" i="16"/>
  <c r="J163" i="16"/>
  <c r="AD163" i="16" s="1"/>
  <c r="I163" i="16"/>
  <c r="Y163" i="16" s="1"/>
  <c r="P163" i="16"/>
  <c r="AE163" i="16" s="1"/>
  <c r="W161" i="16"/>
  <c r="AG161" i="16"/>
  <c r="AH161" i="16" s="1"/>
  <c r="A164" i="16"/>
  <c r="AA163" i="16" l="1"/>
  <c r="V163" i="16"/>
  <c r="W163" i="16" s="1"/>
  <c r="X163" i="16" s="1"/>
  <c r="AF163" i="16"/>
  <c r="AK160" i="16"/>
  <c r="AB162" i="16"/>
  <c r="AC162" i="16" s="1"/>
  <c r="AG162" i="16"/>
  <c r="AH162" i="16" s="1"/>
  <c r="E164" i="16"/>
  <c r="J164" i="16"/>
  <c r="AD164" i="16" s="1"/>
  <c r="I164" i="16"/>
  <c r="Y164" i="16" s="1"/>
  <c r="P164" i="16"/>
  <c r="AE164" i="16" s="1"/>
  <c r="B164" i="16"/>
  <c r="C164" i="16" s="1"/>
  <c r="D164" i="16" s="1"/>
  <c r="H164" i="16"/>
  <c r="T164" i="16" s="1"/>
  <c r="O164" i="16"/>
  <c r="Z164" i="16" s="1"/>
  <c r="G164" i="16"/>
  <c r="N164" i="16"/>
  <c r="U164" i="16" s="1"/>
  <c r="X161" i="16"/>
  <c r="AI161" i="16" s="1"/>
  <c r="A165" i="16"/>
  <c r="AI162" i="16" l="1"/>
  <c r="AJ162" i="16" s="1"/>
  <c r="AL162" i="16" s="1"/>
  <c r="V164" i="16"/>
  <c r="AF164" i="16"/>
  <c r="AG164" i="16" s="1"/>
  <c r="AH164" i="16" s="1"/>
  <c r="AA164" i="16"/>
  <c r="AB164" i="16" s="1"/>
  <c r="AC164" i="16" s="1"/>
  <c r="AG163" i="16"/>
  <c r="AH163" i="16" s="1"/>
  <c r="B165" i="16"/>
  <c r="C165" i="16" s="1"/>
  <c r="D165" i="16" s="1"/>
  <c r="G165" i="16"/>
  <c r="N165" i="16"/>
  <c r="U165" i="16" s="1"/>
  <c r="E165" i="16"/>
  <c r="J165" i="16"/>
  <c r="AD165" i="16" s="1"/>
  <c r="I165" i="16"/>
  <c r="Y165" i="16" s="1"/>
  <c r="P165" i="16"/>
  <c r="AE165" i="16" s="1"/>
  <c r="H165" i="16"/>
  <c r="T165" i="16" s="1"/>
  <c r="O165" i="16"/>
  <c r="Z165" i="16" s="1"/>
  <c r="AB163" i="16"/>
  <c r="AK161" i="16"/>
  <c r="AJ161" i="16"/>
  <c r="AL161" i="16" s="1"/>
  <c r="A166" i="16"/>
  <c r="V165" i="16" l="1"/>
  <c r="W165" i="16" s="1"/>
  <c r="X165" i="16" s="1"/>
  <c r="AK162" i="16"/>
  <c r="AF165" i="16"/>
  <c r="AA165" i="16"/>
  <c r="AB165" i="16" s="1"/>
  <c r="AC165" i="16" s="1"/>
  <c r="AC163" i="16"/>
  <c r="AI163" i="16" s="1"/>
  <c r="AJ163" i="16" s="1"/>
  <c r="AL163" i="16" s="1"/>
  <c r="W164" i="16"/>
  <c r="B166" i="16"/>
  <c r="C166" i="16" s="1"/>
  <c r="D166" i="16" s="1"/>
  <c r="I166" i="16"/>
  <c r="Y166" i="16" s="1"/>
  <c r="P166" i="16"/>
  <c r="AE166" i="16" s="1"/>
  <c r="H166" i="16"/>
  <c r="T166" i="16" s="1"/>
  <c r="O166" i="16"/>
  <c r="Z166" i="16" s="1"/>
  <c r="G166" i="16"/>
  <c r="N166" i="16"/>
  <c r="U166" i="16" s="1"/>
  <c r="E166" i="16"/>
  <c r="J166" i="16"/>
  <c r="AD166" i="16" s="1"/>
  <c r="A167" i="16"/>
  <c r="AA166" i="16" l="1"/>
  <c r="AB166" i="16" s="1"/>
  <c r="AC166" i="16" s="1"/>
  <c r="V166" i="16"/>
  <c r="AF166" i="16"/>
  <c r="AG166" i="16" s="1"/>
  <c r="AH166" i="16" s="1"/>
  <c r="AK163" i="16"/>
  <c r="X164" i="16"/>
  <c r="AI164" i="16" s="1"/>
  <c r="AJ164" i="16" s="1"/>
  <c r="AL164" i="16" s="1"/>
  <c r="AG165" i="16"/>
  <c r="AH165" i="16" s="1"/>
  <c r="AI165" i="16" s="1"/>
  <c r="E167" i="16"/>
  <c r="J167" i="16"/>
  <c r="AD167" i="16" s="1"/>
  <c r="I167" i="16"/>
  <c r="Y167" i="16" s="1"/>
  <c r="P167" i="16"/>
  <c r="AE167" i="16" s="1"/>
  <c r="B167" i="16"/>
  <c r="C167" i="16" s="1"/>
  <c r="D167" i="16" s="1"/>
  <c r="H167" i="16"/>
  <c r="T167" i="16" s="1"/>
  <c r="O167" i="16"/>
  <c r="Z167" i="16" s="1"/>
  <c r="G167" i="16"/>
  <c r="N167" i="16"/>
  <c r="U167" i="16" s="1"/>
  <c r="A168" i="16"/>
  <c r="AK164" i="16" l="1"/>
  <c r="AA167" i="16"/>
  <c r="AB167" i="16" s="1"/>
  <c r="AC167" i="16" s="1"/>
  <c r="V167" i="16"/>
  <c r="AF167" i="16"/>
  <c r="AG167" i="16" s="1"/>
  <c r="AH167" i="16" s="1"/>
  <c r="AK165" i="16"/>
  <c r="W166" i="16"/>
  <c r="B168" i="16"/>
  <c r="C168" i="16" s="1"/>
  <c r="D168" i="16" s="1"/>
  <c r="G168" i="16"/>
  <c r="N168" i="16"/>
  <c r="U168" i="16" s="1"/>
  <c r="E168" i="16"/>
  <c r="J168" i="16"/>
  <c r="AD168" i="16" s="1"/>
  <c r="I168" i="16"/>
  <c r="Y168" i="16" s="1"/>
  <c r="P168" i="16"/>
  <c r="AE168" i="16" s="1"/>
  <c r="H168" i="16"/>
  <c r="T168" i="16" s="1"/>
  <c r="O168" i="16"/>
  <c r="Z168" i="16" s="1"/>
  <c r="A169" i="16"/>
  <c r="V168" i="16" l="1"/>
  <c r="AA168" i="16"/>
  <c r="AB168" i="16" s="1"/>
  <c r="AC168" i="16" s="1"/>
  <c r="AF168" i="16"/>
  <c r="AG168" i="16" s="1"/>
  <c r="AH168" i="16" s="1"/>
  <c r="AJ165" i="16"/>
  <c r="AL165" i="16" s="1"/>
  <c r="E169" i="16"/>
  <c r="J169" i="16"/>
  <c r="AD169" i="16" s="1"/>
  <c r="B169" i="16"/>
  <c r="C169" i="16" s="1"/>
  <c r="D169" i="16" s="1"/>
  <c r="I169" i="16"/>
  <c r="Y169" i="16" s="1"/>
  <c r="P169" i="16"/>
  <c r="AE169" i="16" s="1"/>
  <c r="H169" i="16"/>
  <c r="T169" i="16" s="1"/>
  <c r="O169" i="16"/>
  <c r="Z169" i="16" s="1"/>
  <c r="G169" i="16"/>
  <c r="N169" i="16"/>
  <c r="U169" i="16" s="1"/>
  <c r="W167" i="16"/>
  <c r="X166" i="16"/>
  <c r="AI166" i="16" s="1"/>
  <c r="AK166" i="16" s="1"/>
  <c r="A170" i="16"/>
  <c r="AJ166" i="16" l="1"/>
  <c r="AL166" i="16" s="1"/>
  <c r="AA169" i="16"/>
  <c r="AB169" i="16" s="1"/>
  <c r="AC169" i="16" s="1"/>
  <c r="V169" i="16"/>
  <c r="W169" i="16" s="1"/>
  <c r="X169" i="16" s="1"/>
  <c r="AF169" i="16"/>
  <c r="AG169" i="16" s="1"/>
  <c r="AH169" i="16" s="1"/>
  <c r="E170" i="16"/>
  <c r="J170" i="16"/>
  <c r="AD170" i="16" s="1"/>
  <c r="I170" i="16"/>
  <c r="Y170" i="16" s="1"/>
  <c r="P170" i="16"/>
  <c r="AE170" i="16" s="1"/>
  <c r="H170" i="16"/>
  <c r="T170" i="16" s="1"/>
  <c r="O170" i="16"/>
  <c r="Z170" i="16" s="1"/>
  <c r="B170" i="16"/>
  <c r="C170" i="16" s="1"/>
  <c r="D170" i="16" s="1"/>
  <c r="G170" i="16"/>
  <c r="N170" i="16"/>
  <c r="U170" i="16" s="1"/>
  <c r="W168" i="16"/>
  <c r="X167" i="16"/>
  <c r="AI167" i="16" s="1"/>
  <c r="AJ167" i="16" s="1"/>
  <c r="AL167" i="16" s="1"/>
  <c r="A171" i="16"/>
  <c r="AK167" i="16" l="1"/>
  <c r="V170" i="16"/>
  <c r="AF170" i="16"/>
  <c r="AI169" i="16"/>
  <c r="AA170" i="16"/>
  <c r="X168" i="16"/>
  <c r="AI168" i="16" s="1"/>
  <c r="AJ168" i="16" s="1"/>
  <c r="AL168" i="16" s="1"/>
  <c r="B171" i="16"/>
  <c r="C171" i="16" s="1"/>
  <c r="D171" i="16" s="1"/>
  <c r="I171" i="16"/>
  <c r="Y171" i="16" s="1"/>
  <c r="P171" i="16"/>
  <c r="AE171" i="16" s="1"/>
  <c r="H171" i="16"/>
  <c r="T171" i="16" s="1"/>
  <c r="O171" i="16"/>
  <c r="Z171" i="16" s="1"/>
  <c r="G171" i="16"/>
  <c r="N171" i="16"/>
  <c r="U171" i="16" s="1"/>
  <c r="E171" i="16"/>
  <c r="J171" i="16"/>
  <c r="AD171" i="16" s="1"/>
  <c r="A172" i="16"/>
  <c r="AK168" i="16" l="1"/>
  <c r="AA171" i="16"/>
  <c r="AB171" i="16" s="1"/>
  <c r="AC171" i="16" s="1"/>
  <c r="V171" i="16"/>
  <c r="W171" i="16" s="1"/>
  <c r="X171" i="16" s="1"/>
  <c r="AF171" i="16"/>
  <c r="AG171" i="16" s="1"/>
  <c r="AH171" i="16" s="1"/>
  <c r="W170" i="16"/>
  <c r="X170" i="16" s="1"/>
  <c r="AJ169" i="16"/>
  <c r="AL169" i="16" s="1"/>
  <c r="AK169" i="16"/>
  <c r="AB170" i="16"/>
  <c r="AC170" i="16" s="1"/>
  <c r="AG170" i="16"/>
  <c r="AH170" i="16" s="1"/>
  <c r="I172" i="16"/>
  <c r="Y172" i="16" s="1"/>
  <c r="P172" i="16"/>
  <c r="AE172" i="16" s="1"/>
  <c r="H172" i="16"/>
  <c r="T172" i="16" s="1"/>
  <c r="O172" i="16"/>
  <c r="Z172" i="16" s="1"/>
  <c r="B172" i="16"/>
  <c r="C172" i="16" s="1"/>
  <c r="D172" i="16" s="1"/>
  <c r="G172" i="16"/>
  <c r="N172" i="16"/>
  <c r="U172" i="16" s="1"/>
  <c r="E172" i="16"/>
  <c r="J172" i="16"/>
  <c r="AD172" i="16" s="1"/>
  <c r="A173" i="16"/>
  <c r="AI171" i="16" l="1"/>
  <c r="AK171" i="16" s="1"/>
  <c r="V172" i="16"/>
  <c r="AF172" i="16"/>
  <c r="AG172" i="16" s="1"/>
  <c r="AH172" i="16" s="1"/>
  <c r="AA172" i="16"/>
  <c r="AI170" i="16"/>
  <c r="H173" i="16"/>
  <c r="T173" i="16" s="1"/>
  <c r="O173" i="16"/>
  <c r="Z173" i="16" s="1"/>
  <c r="G173" i="16"/>
  <c r="N173" i="16"/>
  <c r="U173" i="16" s="1"/>
  <c r="E173" i="16"/>
  <c r="J173" i="16"/>
  <c r="AD173" i="16" s="1"/>
  <c r="B173" i="16"/>
  <c r="C173" i="16" s="1"/>
  <c r="D173" i="16" s="1"/>
  <c r="I173" i="16"/>
  <c r="Y173" i="16" s="1"/>
  <c r="P173" i="16"/>
  <c r="AE173" i="16" s="1"/>
  <c r="A174" i="16"/>
  <c r="AA173" i="16" l="1"/>
  <c r="V173" i="16"/>
  <c r="W173" i="16" s="1"/>
  <c r="X173" i="16" s="1"/>
  <c r="AF173" i="16"/>
  <c r="AJ171" i="16"/>
  <c r="AL171" i="16" s="1"/>
  <c r="H174" i="16"/>
  <c r="T174" i="16" s="1"/>
  <c r="O174" i="16"/>
  <c r="Z174" i="16" s="1"/>
  <c r="B174" i="16"/>
  <c r="C174" i="16" s="1"/>
  <c r="D174" i="16" s="1"/>
  <c r="G174" i="16"/>
  <c r="N174" i="16"/>
  <c r="U174" i="16" s="1"/>
  <c r="E174" i="16"/>
  <c r="J174" i="16"/>
  <c r="AD174" i="16" s="1"/>
  <c r="I174" i="16"/>
  <c r="Y174" i="16" s="1"/>
  <c r="P174" i="16"/>
  <c r="AE174" i="16" s="1"/>
  <c r="AB172" i="16"/>
  <c r="AC172" i="16" s="1"/>
  <c r="W172" i="16"/>
  <c r="AJ170" i="16"/>
  <c r="AL170" i="16" s="1"/>
  <c r="AK170" i="16"/>
  <c r="A175" i="16"/>
  <c r="AA174" i="16" l="1"/>
  <c r="AB174" i="16" s="1"/>
  <c r="AC174" i="16" s="1"/>
  <c r="AF174" i="16"/>
  <c r="V174" i="16"/>
  <c r="AG173" i="16"/>
  <c r="AH173" i="16" s="1"/>
  <c r="AB173" i="16"/>
  <c r="AC173" i="16" s="1"/>
  <c r="G175" i="16"/>
  <c r="N175" i="16"/>
  <c r="U175" i="16" s="1"/>
  <c r="E175" i="16"/>
  <c r="J175" i="16"/>
  <c r="AD175" i="16" s="1"/>
  <c r="B175" i="16"/>
  <c r="C175" i="16" s="1"/>
  <c r="D175" i="16" s="1"/>
  <c r="I175" i="16"/>
  <c r="Y175" i="16" s="1"/>
  <c r="P175" i="16"/>
  <c r="AE175" i="16" s="1"/>
  <c r="H175" i="16"/>
  <c r="T175" i="16" s="1"/>
  <c r="O175" i="16"/>
  <c r="Z175" i="16" s="1"/>
  <c r="X172" i="16"/>
  <c r="AI172" i="16" s="1"/>
  <c r="AK172" i="16" s="1"/>
  <c r="A176" i="16"/>
  <c r="V175" i="16" l="1"/>
  <c r="AA175" i="16"/>
  <c r="AB175" i="16" s="1"/>
  <c r="AC175" i="16" s="1"/>
  <c r="AI173" i="16"/>
  <c r="AK173" i="16" s="1"/>
  <c r="AF175" i="16"/>
  <c r="AJ172" i="16"/>
  <c r="AL172" i="16" s="1"/>
  <c r="B176" i="16"/>
  <c r="C176" i="16" s="1"/>
  <c r="D176" i="16" s="1"/>
  <c r="G176" i="16"/>
  <c r="N176" i="16"/>
  <c r="U176" i="16" s="1"/>
  <c r="E176" i="16"/>
  <c r="J176" i="16"/>
  <c r="AD176" i="16" s="1"/>
  <c r="I176" i="16"/>
  <c r="Y176" i="16" s="1"/>
  <c r="P176" i="16"/>
  <c r="AE176" i="16" s="1"/>
  <c r="H176" i="16"/>
  <c r="T176" i="16" s="1"/>
  <c r="O176" i="16"/>
  <c r="Z176" i="16" s="1"/>
  <c r="AG174" i="16"/>
  <c r="AH174" i="16" s="1"/>
  <c r="W174" i="16"/>
  <c r="A177" i="16"/>
  <c r="V176" i="16" l="1"/>
  <c r="W176" i="16" s="1"/>
  <c r="X176" i="16" s="1"/>
  <c r="AJ173" i="16"/>
  <c r="AL173" i="16" s="1"/>
  <c r="AA176" i="16"/>
  <c r="AB176" i="16" s="1"/>
  <c r="AC176" i="16" s="1"/>
  <c r="AF176" i="16"/>
  <c r="AG176" i="16" s="1"/>
  <c r="AH176" i="16" s="1"/>
  <c r="E177" i="16"/>
  <c r="J177" i="16"/>
  <c r="AD177" i="16" s="1"/>
  <c r="B177" i="16"/>
  <c r="C177" i="16" s="1"/>
  <c r="D177" i="16" s="1"/>
  <c r="I177" i="16"/>
  <c r="Y177" i="16" s="1"/>
  <c r="P177" i="16"/>
  <c r="AE177" i="16" s="1"/>
  <c r="H177" i="16"/>
  <c r="T177" i="16" s="1"/>
  <c r="O177" i="16"/>
  <c r="Z177" i="16" s="1"/>
  <c r="G177" i="16"/>
  <c r="N177" i="16"/>
  <c r="U177" i="16" s="1"/>
  <c r="X174" i="16"/>
  <c r="AI174" i="16" s="1"/>
  <c r="AJ174" i="16" s="1"/>
  <c r="AL174" i="16" s="1"/>
  <c r="AG175" i="16"/>
  <c r="AH175" i="16" s="1"/>
  <c r="W175" i="16"/>
  <c r="A178" i="16"/>
  <c r="AI176" i="16" l="1"/>
  <c r="AA177" i="16"/>
  <c r="AB177" i="16" s="1"/>
  <c r="AC177" i="16" s="1"/>
  <c r="V177" i="16"/>
  <c r="W177" i="16" s="1"/>
  <c r="X177" i="16" s="1"/>
  <c r="AF177" i="16"/>
  <c r="AK174" i="16"/>
  <c r="X175" i="16"/>
  <c r="AI175" i="16" s="1"/>
  <c r="AJ175" i="16" s="1"/>
  <c r="AL175" i="16" s="1"/>
  <c r="E178" i="16"/>
  <c r="J178" i="16"/>
  <c r="AD178" i="16" s="1"/>
  <c r="I178" i="16"/>
  <c r="Y178" i="16" s="1"/>
  <c r="P178" i="16"/>
  <c r="AE178" i="16" s="1"/>
  <c r="H178" i="16"/>
  <c r="T178" i="16" s="1"/>
  <c r="O178" i="16"/>
  <c r="Z178" i="16" s="1"/>
  <c r="B178" i="16"/>
  <c r="C178" i="16" s="1"/>
  <c r="D178" i="16" s="1"/>
  <c r="G178" i="16"/>
  <c r="N178" i="16"/>
  <c r="U178" i="16" s="1"/>
  <c r="A179" i="16"/>
  <c r="AA178" i="16" l="1"/>
  <c r="AB178" i="16" s="1"/>
  <c r="AC178" i="16" s="1"/>
  <c r="V178" i="16"/>
  <c r="AF178" i="16"/>
  <c r="AK175" i="16"/>
  <c r="B179" i="16"/>
  <c r="C179" i="16" s="1"/>
  <c r="D179" i="16" s="1"/>
  <c r="I179" i="16"/>
  <c r="Y179" i="16" s="1"/>
  <c r="P179" i="16"/>
  <c r="AE179" i="16" s="1"/>
  <c r="H179" i="16"/>
  <c r="T179" i="16" s="1"/>
  <c r="O179" i="16"/>
  <c r="Z179" i="16" s="1"/>
  <c r="G179" i="16"/>
  <c r="N179" i="16"/>
  <c r="U179" i="16" s="1"/>
  <c r="E179" i="16"/>
  <c r="J179" i="16"/>
  <c r="AD179" i="16" s="1"/>
  <c r="AG177" i="16"/>
  <c r="AH177" i="16" s="1"/>
  <c r="AI177" i="16" s="1"/>
  <c r="AJ176" i="16"/>
  <c r="AL176" i="16" s="1"/>
  <c r="AK176" i="16"/>
  <c r="A180" i="16"/>
  <c r="AA179" i="16" l="1"/>
  <c r="AB179" i="16" s="1"/>
  <c r="AC179" i="16" s="1"/>
  <c r="AF179" i="16"/>
  <c r="V179" i="16"/>
  <c r="W179" i="16" s="1"/>
  <c r="X179" i="16" s="1"/>
  <c r="I180" i="16"/>
  <c r="Y180" i="16" s="1"/>
  <c r="P180" i="16"/>
  <c r="AE180" i="16" s="1"/>
  <c r="H180" i="16"/>
  <c r="T180" i="16" s="1"/>
  <c r="O180" i="16"/>
  <c r="Z180" i="16" s="1"/>
  <c r="B180" i="16"/>
  <c r="C180" i="16" s="1"/>
  <c r="D180" i="16" s="1"/>
  <c r="G180" i="16"/>
  <c r="N180" i="16"/>
  <c r="U180" i="16" s="1"/>
  <c r="E180" i="16"/>
  <c r="J180" i="16"/>
  <c r="AD180" i="16" s="1"/>
  <c r="AJ177" i="16"/>
  <c r="AL177" i="16" s="1"/>
  <c r="AK177" i="16"/>
  <c r="W178" i="16"/>
  <c r="AG178" i="16"/>
  <c r="AH178" i="16" s="1"/>
  <c r="A181" i="16"/>
  <c r="AF180" i="16" l="1"/>
  <c r="AA180" i="16"/>
  <c r="AB180" i="16" s="1"/>
  <c r="AC180" i="16" s="1"/>
  <c r="V180" i="16"/>
  <c r="H181" i="16"/>
  <c r="T181" i="16" s="1"/>
  <c r="O181" i="16"/>
  <c r="Z181" i="16" s="1"/>
  <c r="G181" i="16"/>
  <c r="N181" i="16"/>
  <c r="U181" i="16" s="1"/>
  <c r="E181" i="16"/>
  <c r="J181" i="16"/>
  <c r="AD181" i="16" s="1"/>
  <c r="B181" i="16"/>
  <c r="C181" i="16" s="1"/>
  <c r="D181" i="16" s="1"/>
  <c r="I181" i="16"/>
  <c r="Y181" i="16" s="1"/>
  <c r="P181" i="16"/>
  <c r="AE181" i="16" s="1"/>
  <c r="AG179" i="16"/>
  <c r="X178" i="16"/>
  <c r="AI178" i="16" s="1"/>
  <c r="A182" i="16"/>
  <c r="AA181" i="16" l="1"/>
  <c r="AF181" i="16"/>
  <c r="AG181" i="16" s="1"/>
  <c r="AH181" i="16" s="1"/>
  <c r="V181" i="16"/>
  <c r="AH179" i="16"/>
  <c r="AI179" i="16" s="1"/>
  <c r="AK179" i="16" s="1"/>
  <c r="AK178" i="16"/>
  <c r="AJ178" i="16"/>
  <c r="AL178" i="16" s="1"/>
  <c r="H182" i="16"/>
  <c r="T182" i="16" s="1"/>
  <c r="O182" i="16"/>
  <c r="Z182" i="16" s="1"/>
  <c r="B182" i="16"/>
  <c r="C182" i="16" s="1"/>
  <c r="D182" i="16" s="1"/>
  <c r="G182" i="16"/>
  <c r="N182" i="16"/>
  <c r="U182" i="16" s="1"/>
  <c r="E182" i="16"/>
  <c r="J182" i="16"/>
  <c r="AD182" i="16" s="1"/>
  <c r="I182" i="16"/>
  <c r="Y182" i="16" s="1"/>
  <c r="P182" i="16"/>
  <c r="AE182" i="16" s="1"/>
  <c r="W180" i="16"/>
  <c r="X180" i="16" s="1"/>
  <c r="AG180" i="16"/>
  <c r="AH180" i="16" s="1"/>
  <c r="A183" i="16"/>
  <c r="AI180" i="16" l="1"/>
  <c r="AJ179" i="16"/>
  <c r="AL179" i="16" s="1"/>
  <c r="AF182" i="16"/>
  <c r="AA182" i="16"/>
  <c r="V182" i="16"/>
  <c r="G183" i="16"/>
  <c r="N183" i="16"/>
  <c r="U183" i="16" s="1"/>
  <c r="E183" i="16"/>
  <c r="J183" i="16"/>
  <c r="AD183" i="16" s="1"/>
  <c r="B183" i="16"/>
  <c r="C183" i="16" s="1"/>
  <c r="D183" i="16" s="1"/>
  <c r="I183" i="16"/>
  <c r="Y183" i="16" s="1"/>
  <c r="P183" i="16"/>
  <c r="AE183" i="16" s="1"/>
  <c r="H183" i="16"/>
  <c r="T183" i="16" s="1"/>
  <c r="O183" i="16"/>
  <c r="Z183" i="16" s="1"/>
  <c r="W181" i="16"/>
  <c r="X181" i="16" s="1"/>
  <c r="AB181" i="16"/>
  <c r="AC181" i="16" s="1"/>
  <c r="A184" i="16"/>
  <c r="V183" i="16" l="1"/>
  <c r="W183" i="16" s="1"/>
  <c r="X183" i="16" s="1"/>
  <c r="AF183" i="16"/>
  <c r="AI181" i="16"/>
  <c r="AA183" i="16"/>
  <c r="AB183" i="16" s="1"/>
  <c r="AC183" i="16" s="1"/>
  <c r="AG182" i="16"/>
  <c r="AH182" i="16" s="1"/>
  <c r="AK180" i="16"/>
  <c r="AJ180" i="16"/>
  <c r="AL180" i="16" s="1"/>
  <c r="W182" i="16"/>
  <c r="X182" i="16" s="1"/>
  <c r="AB182" i="16"/>
  <c r="AC182" i="16" s="1"/>
  <c r="B184" i="16"/>
  <c r="C184" i="16" s="1"/>
  <c r="D184" i="16" s="1"/>
  <c r="G184" i="16"/>
  <c r="N184" i="16"/>
  <c r="U184" i="16" s="1"/>
  <c r="E184" i="16"/>
  <c r="J184" i="16"/>
  <c r="AD184" i="16" s="1"/>
  <c r="I184" i="16"/>
  <c r="Y184" i="16" s="1"/>
  <c r="P184" i="16"/>
  <c r="AE184" i="16" s="1"/>
  <c r="H184" i="16"/>
  <c r="T184" i="16" s="1"/>
  <c r="O184" i="16"/>
  <c r="Z184" i="16" s="1"/>
  <c r="A185" i="16"/>
  <c r="V184" i="16" l="1"/>
  <c r="W184" i="16" s="1"/>
  <c r="X184" i="16" s="1"/>
  <c r="AF184" i="16"/>
  <c r="AG184" i="16" s="1"/>
  <c r="AH184" i="16" s="1"/>
  <c r="AI182" i="16"/>
  <c r="AA184" i="16"/>
  <c r="AB184" i="16" s="1"/>
  <c r="AC184" i="16" s="1"/>
  <c r="E185" i="16"/>
  <c r="J185" i="16"/>
  <c r="AD185" i="16" s="1"/>
  <c r="B185" i="16"/>
  <c r="C185" i="16" s="1"/>
  <c r="D185" i="16" s="1"/>
  <c r="I185" i="16"/>
  <c r="Y185" i="16" s="1"/>
  <c r="P185" i="16"/>
  <c r="AE185" i="16" s="1"/>
  <c r="H185" i="16"/>
  <c r="T185" i="16" s="1"/>
  <c r="O185" i="16"/>
  <c r="Z185" i="16" s="1"/>
  <c r="G185" i="16"/>
  <c r="N185" i="16"/>
  <c r="U185" i="16" s="1"/>
  <c r="AK181" i="16"/>
  <c r="AJ181" i="16"/>
  <c r="AL181" i="16" s="1"/>
  <c r="AG183" i="16"/>
  <c r="A186" i="16"/>
  <c r="AA185" i="16" l="1"/>
  <c r="AB185" i="16" s="1"/>
  <c r="AC185" i="16" s="1"/>
  <c r="AI184" i="16"/>
  <c r="V185" i="16"/>
  <c r="AF185" i="16"/>
  <c r="AG185" i="16" s="1"/>
  <c r="AH185" i="16" s="1"/>
  <c r="AJ182" i="16"/>
  <c r="AL182" i="16" s="1"/>
  <c r="AK182" i="16"/>
  <c r="E186" i="16"/>
  <c r="J186" i="16"/>
  <c r="AD186" i="16" s="1"/>
  <c r="I186" i="16"/>
  <c r="Y186" i="16" s="1"/>
  <c r="P186" i="16"/>
  <c r="AE186" i="16" s="1"/>
  <c r="H186" i="16"/>
  <c r="T186" i="16" s="1"/>
  <c r="O186" i="16"/>
  <c r="Z186" i="16" s="1"/>
  <c r="B186" i="16"/>
  <c r="C186" i="16" s="1"/>
  <c r="D186" i="16" s="1"/>
  <c r="G186" i="16"/>
  <c r="N186" i="16"/>
  <c r="U186" i="16" s="1"/>
  <c r="AH183" i="16"/>
  <c r="AI183" i="16" s="1"/>
  <c r="AK183" i="16" s="1"/>
  <c r="A187" i="16"/>
  <c r="V186" i="16" l="1"/>
  <c r="AJ183" i="16"/>
  <c r="AL183" i="16" s="1"/>
  <c r="AF186" i="16"/>
  <c r="AA186" i="16"/>
  <c r="AB186" i="16" s="1"/>
  <c r="AC186" i="16" s="1"/>
  <c r="B187" i="16"/>
  <c r="C187" i="16" s="1"/>
  <c r="D187" i="16" s="1"/>
  <c r="I187" i="16"/>
  <c r="Y187" i="16" s="1"/>
  <c r="P187" i="16"/>
  <c r="AE187" i="16" s="1"/>
  <c r="H187" i="16"/>
  <c r="T187" i="16" s="1"/>
  <c r="O187" i="16"/>
  <c r="Z187" i="16" s="1"/>
  <c r="G187" i="16"/>
  <c r="N187" i="16"/>
  <c r="U187" i="16" s="1"/>
  <c r="E187" i="16"/>
  <c r="J187" i="16"/>
  <c r="AD187" i="16" s="1"/>
  <c r="AK184" i="16"/>
  <c r="AJ184" i="16"/>
  <c r="AL184" i="16" s="1"/>
  <c r="W185" i="16"/>
  <c r="A188" i="16"/>
  <c r="AF187" i="16" l="1"/>
  <c r="AG187" i="16" s="1"/>
  <c r="AH187" i="16" s="1"/>
  <c r="V187" i="16"/>
  <c r="W187" i="16" s="1"/>
  <c r="X187" i="16" s="1"/>
  <c r="AA187" i="16"/>
  <c r="AB187" i="16" s="1"/>
  <c r="AC187" i="16" s="1"/>
  <c r="X185" i="16"/>
  <c r="AI185" i="16" s="1"/>
  <c r="AK185" i="16" s="1"/>
  <c r="I188" i="16"/>
  <c r="Y188" i="16" s="1"/>
  <c r="P188" i="16"/>
  <c r="AE188" i="16" s="1"/>
  <c r="H188" i="16"/>
  <c r="T188" i="16" s="1"/>
  <c r="O188" i="16"/>
  <c r="Z188" i="16" s="1"/>
  <c r="B188" i="16"/>
  <c r="C188" i="16" s="1"/>
  <c r="D188" i="16" s="1"/>
  <c r="G188" i="16"/>
  <c r="N188" i="16"/>
  <c r="U188" i="16" s="1"/>
  <c r="E188" i="16"/>
  <c r="J188" i="16"/>
  <c r="AD188" i="16" s="1"/>
  <c r="W186" i="16"/>
  <c r="AG186" i="16"/>
  <c r="AH186" i="16" s="1"/>
  <c r="A189" i="16"/>
  <c r="AJ185" i="16" l="1"/>
  <c r="AL185" i="16" s="1"/>
  <c r="AF188" i="16"/>
  <c r="AG188" i="16" s="1"/>
  <c r="AH188" i="16" s="1"/>
  <c r="AA188" i="16"/>
  <c r="AB188" i="16" s="1"/>
  <c r="AC188" i="16" s="1"/>
  <c r="AI187" i="16"/>
  <c r="V188" i="16"/>
  <c r="H189" i="16"/>
  <c r="T189" i="16" s="1"/>
  <c r="O189" i="16"/>
  <c r="Z189" i="16" s="1"/>
  <c r="G189" i="16"/>
  <c r="N189" i="16"/>
  <c r="U189" i="16" s="1"/>
  <c r="E189" i="16"/>
  <c r="J189" i="16"/>
  <c r="AD189" i="16" s="1"/>
  <c r="B189" i="16"/>
  <c r="C189" i="16" s="1"/>
  <c r="D189" i="16" s="1"/>
  <c r="I189" i="16"/>
  <c r="Y189" i="16" s="1"/>
  <c r="P189" i="16"/>
  <c r="AE189" i="16" s="1"/>
  <c r="X186" i="16"/>
  <c r="AI186" i="16" s="1"/>
  <c r="A190" i="16"/>
  <c r="AA189" i="16" l="1"/>
  <c r="AB189" i="16" s="1"/>
  <c r="AC189" i="16" s="1"/>
  <c r="AF189" i="16"/>
  <c r="AG189" i="16" s="1"/>
  <c r="AH189" i="16" s="1"/>
  <c r="V189" i="16"/>
  <c r="H190" i="16"/>
  <c r="T190" i="16" s="1"/>
  <c r="O190" i="16"/>
  <c r="Z190" i="16" s="1"/>
  <c r="B190" i="16"/>
  <c r="C190" i="16" s="1"/>
  <c r="D190" i="16" s="1"/>
  <c r="G190" i="16"/>
  <c r="N190" i="16"/>
  <c r="U190" i="16" s="1"/>
  <c r="E190" i="16"/>
  <c r="J190" i="16"/>
  <c r="AD190" i="16" s="1"/>
  <c r="I190" i="16"/>
  <c r="Y190" i="16" s="1"/>
  <c r="P190" i="16"/>
  <c r="AE190" i="16" s="1"/>
  <c r="W188" i="16"/>
  <c r="AJ186" i="16"/>
  <c r="AL186" i="16" s="1"/>
  <c r="AK186" i="16"/>
  <c r="AK187" i="16"/>
  <c r="AJ187" i="16"/>
  <c r="AL187" i="16" s="1"/>
  <c r="A191" i="16"/>
  <c r="AA190" i="16" l="1"/>
  <c r="AF190" i="16"/>
  <c r="AG190" i="16" s="1"/>
  <c r="AH190" i="16" s="1"/>
  <c r="V190" i="16"/>
  <c r="X188" i="16"/>
  <c r="AI188" i="16" s="1"/>
  <c r="AJ188" i="16" s="1"/>
  <c r="AL188" i="16" s="1"/>
  <c r="G191" i="16"/>
  <c r="N191" i="16"/>
  <c r="U191" i="16" s="1"/>
  <c r="E191" i="16"/>
  <c r="J191" i="16"/>
  <c r="AD191" i="16" s="1"/>
  <c r="B191" i="16"/>
  <c r="C191" i="16" s="1"/>
  <c r="D191" i="16" s="1"/>
  <c r="I191" i="16"/>
  <c r="Y191" i="16" s="1"/>
  <c r="P191" i="16"/>
  <c r="AE191" i="16" s="1"/>
  <c r="H191" i="16"/>
  <c r="T191" i="16" s="1"/>
  <c r="O191" i="16"/>
  <c r="Z191" i="16" s="1"/>
  <c r="W189" i="16"/>
  <c r="A192" i="16"/>
  <c r="V191" i="16" l="1"/>
  <c r="W191" i="16" s="1"/>
  <c r="X191" i="16" s="1"/>
  <c r="AK188" i="16"/>
  <c r="AF191" i="16"/>
  <c r="AG191" i="16" s="1"/>
  <c r="AH191" i="16" s="1"/>
  <c r="AA191" i="16"/>
  <c r="AB191" i="16" s="1"/>
  <c r="AC191" i="16" s="1"/>
  <c r="X189" i="16"/>
  <c r="AI189" i="16" s="1"/>
  <c r="AJ189" i="16" s="1"/>
  <c r="AL189" i="16" s="1"/>
  <c r="B192" i="16"/>
  <c r="C192" i="16" s="1"/>
  <c r="D192" i="16" s="1"/>
  <c r="G192" i="16"/>
  <c r="N192" i="16"/>
  <c r="U192" i="16" s="1"/>
  <c r="E192" i="16"/>
  <c r="J192" i="16"/>
  <c r="AD192" i="16" s="1"/>
  <c r="I192" i="16"/>
  <c r="Y192" i="16" s="1"/>
  <c r="P192" i="16"/>
  <c r="AE192" i="16" s="1"/>
  <c r="H192" i="16"/>
  <c r="T192" i="16" s="1"/>
  <c r="O192" i="16"/>
  <c r="Z192" i="16" s="1"/>
  <c r="AB190" i="16"/>
  <c r="AC190" i="16" s="1"/>
  <c r="W190" i="16"/>
  <c r="A193" i="16"/>
  <c r="AK189" i="16" l="1"/>
  <c r="V192" i="16"/>
  <c r="AA192" i="16"/>
  <c r="AB192" i="16" s="1"/>
  <c r="AC192" i="16" s="1"/>
  <c r="AI191" i="16"/>
  <c r="AF192" i="16"/>
  <c r="E193" i="16"/>
  <c r="J193" i="16"/>
  <c r="AD193" i="16" s="1"/>
  <c r="B193" i="16"/>
  <c r="C193" i="16" s="1"/>
  <c r="D193" i="16" s="1"/>
  <c r="I193" i="16"/>
  <c r="Y193" i="16" s="1"/>
  <c r="P193" i="16"/>
  <c r="AE193" i="16" s="1"/>
  <c r="H193" i="16"/>
  <c r="T193" i="16" s="1"/>
  <c r="O193" i="16"/>
  <c r="Z193" i="16" s="1"/>
  <c r="G193" i="16"/>
  <c r="N193" i="16"/>
  <c r="U193" i="16" s="1"/>
  <c r="X190" i="16"/>
  <c r="AI190" i="16" s="1"/>
  <c r="AK190" i="16" s="1"/>
  <c r="A194" i="16"/>
  <c r="AA193" i="16" l="1"/>
  <c r="AJ190" i="16"/>
  <c r="AL190" i="16" s="1"/>
  <c r="V193" i="16"/>
  <c r="AF193" i="16"/>
  <c r="AG193" i="16" s="1"/>
  <c r="AH193" i="16" s="1"/>
  <c r="AG192" i="16"/>
  <c r="AH192" i="16" s="1"/>
  <c r="H194" i="16"/>
  <c r="T194" i="16" s="1"/>
  <c r="O194" i="16"/>
  <c r="Z194" i="16" s="1"/>
  <c r="B194" i="16"/>
  <c r="C194" i="16" s="1"/>
  <c r="D194" i="16" s="1"/>
  <c r="G194" i="16"/>
  <c r="N194" i="16"/>
  <c r="U194" i="16" s="1"/>
  <c r="J194" i="16"/>
  <c r="AD194" i="16" s="1"/>
  <c r="I194" i="16"/>
  <c r="Y194" i="16" s="1"/>
  <c r="E194" i="16"/>
  <c r="P194" i="16"/>
  <c r="AE194" i="16" s="1"/>
  <c r="W192" i="16"/>
  <c r="AJ191" i="16"/>
  <c r="AL191" i="16" s="1"/>
  <c r="AK191" i="16"/>
  <c r="A195" i="16"/>
  <c r="AA194" i="16" l="1"/>
  <c r="V194" i="16"/>
  <c r="AF194" i="16"/>
  <c r="X192" i="16"/>
  <c r="AI192" i="16" s="1"/>
  <c r="AJ192" i="16" s="1"/>
  <c r="AL192" i="16" s="1"/>
  <c r="G195" i="16"/>
  <c r="N195" i="16"/>
  <c r="U195" i="16" s="1"/>
  <c r="E195" i="16"/>
  <c r="J195" i="16"/>
  <c r="AD195" i="16" s="1"/>
  <c r="I195" i="16"/>
  <c r="Y195" i="16" s="1"/>
  <c r="H195" i="16"/>
  <c r="T195" i="16" s="1"/>
  <c r="B195" i="16"/>
  <c r="C195" i="16" s="1"/>
  <c r="D195" i="16" s="1"/>
  <c r="P195" i="16"/>
  <c r="AE195" i="16" s="1"/>
  <c r="O195" i="16"/>
  <c r="Z195" i="16" s="1"/>
  <c r="AB193" i="16"/>
  <c r="AC193" i="16" s="1"/>
  <c r="W193" i="16"/>
  <c r="A196" i="16"/>
  <c r="AK192" i="16" l="1"/>
  <c r="V195" i="16"/>
  <c r="AA195" i="16"/>
  <c r="AB195" i="16" s="1"/>
  <c r="AC195" i="16" s="1"/>
  <c r="AF195" i="16"/>
  <c r="I196" i="16"/>
  <c r="Y196" i="16" s="1"/>
  <c r="P196" i="16"/>
  <c r="AE196" i="16" s="1"/>
  <c r="B196" i="16"/>
  <c r="C196" i="16" s="1"/>
  <c r="D196" i="16" s="1"/>
  <c r="H196" i="16"/>
  <c r="T196" i="16" s="1"/>
  <c r="O196" i="16"/>
  <c r="Z196" i="16" s="1"/>
  <c r="G196" i="16"/>
  <c r="E196" i="16"/>
  <c r="N196" i="16"/>
  <c r="U196" i="16" s="1"/>
  <c r="J196" i="16"/>
  <c r="AD196" i="16" s="1"/>
  <c r="AG194" i="16"/>
  <c r="AH194" i="16" s="1"/>
  <c r="AB194" i="16"/>
  <c r="AC194" i="16" s="1"/>
  <c r="W194" i="16"/>
  <c r="X193" i="16"/>
  <c r="AI193" i="16" s="1"/>
  <c r="A197" i="16"/>
  <c r="AF196" i="16" l="1"/>
  <c r="AG196" i="16" s="1"/>
  <c r="AH196" i="16" s="1"/>
  <c r="V196" i="16"/>
  <c r="AA196" i="16"/>
  <c r="AB196" i="16" s="1"/>
  <c r="AC196" i="16" s="1"/>
  <c r="X194" i="16"/>
  <c r="AI194" i="16" s="1"/>
  <c r="AJ194" i="16" s="1"/>
  <c r="AL194" i="16" s="1"/>
  <c r="W195" i="16"/>
  <c r="X195" i="16" s="1"/>
  <c r="H197" i="16"/>
  <c r="T197" i="16" s="1"/>
  <c r="O197" i="16"/>
  <c r="Z197" i="16" s="1"/>
  <c r="G197" i="16"/>
  <c r="N197" i="16"/>
  <c r="U197" i="16" s="1"/>
  <c r="E197" i="16"/>
  <c r="B197" i="16"/>
  <c r="C197" i="16" s="1"/>
  <c r="D197" i="16" s="1"/>
  <c r="P197" i="16"/>
  <c r="AE197" i="16" s="1"/>
  <c r="J197" i="16"/>
  <c r="AD197" i="16" s="1"/>
  <c r="I197" i="16"/>
  <c r="Y197" i="16" s="1"/>
  <c r="AG195" i="16"/>
  <c r="AH195" i="16" s="1"/>
  <c r="AK193" i="16"/>
  <c r="AJ193" i="16"/>
  <c r="AL193" i="16" s="1"/>
  <c r="AF197" i="16" l="1"/>
  <c r="AG197" i="16" s="1"/>
  <c r="AH197" i="16" s="1"/>
  <c r="AC2" i="16" s="1"/>
  <c r="AA197" i="16"/>
  <c r="AI195" i="16"/>
  <c r="V197" i="16"/>
  <c r="AK194" i="16"/>
  <c r="W196" i="16"/>
  <c r="W197" i="16" l="1"/>
  <c r="X197" i="16" s="1"/>
  <c r="AB197" i="16"/>
  <c r="AC197" i="16" s="1"/>
  <c r="X2" i="16" s="1"/>
  <c r="AK195" i="16"/>
  <c r="AJ195" i="16"/>
  <c r="AL195" i="16" s="1"/>
  <c r="X196" i="16"/>
  <c r="AI196" i="16" s="1"/>
  <c r="AJ196" i="16" s="1"/>
  <c r="AL196" i="16" s="1"/>
  <c r="AI197" i="16" l="1"/>
  <c r="AK196" i="16"/>
  <c r="S2" i="16"/>
  <c r="AK197" i="16" l="1"/>
  <c r="AF2" i="16" s="1"/>
  <c r="AJ197" i="16"/>
  <c r="AD2" i="16"/>
  <c r="AL197" i="16" l="1"/>
  <c r="AG2" i="16" s="1"/>
  <c r="AE2" i="16"/>
  <c r="AK91" i="10" l="1"/>
  <c r="AK46" i="10"/>
  <c r="AK37" i="10"/>
  <c r="AK55" i="10"/>
  <c r="AK82" i="10"/>
  <c r="AK28" i="10"/>
  <c r="AK64" i="10"/>
  <c r="AK73" i="10"/>
  <c r="AK19" i="10"/>
  <c r="AL19" i="10"/>
  <c r="AL101" i="10" s="1"/>
  <c r="AK98" i="10"/>
  <c r="AM14" i="10"/>
  <c r="AX14" i="10" s="1"/>
  <c r="AY14" i="10" l="1"/>
  <c r="AY19" i="10" s="1"/>
  <c r="AY101" i="10" s="1"/>
  <c r="AK103" i="10"/>
  <c r="AK101" i="10"/>
  <c r="AK102" i="10"/>
  <c r="AM19" i="10"/>
  <c r="AM101" i="10" s="1"/>
  <c r="AX19" i="10"/>
  <c r="AZ14" i="10" l="1"/>
  <c r="AX101" i="10"/>
  <c r="A19" i="10"/>
  <c r="A20" i="10" s="1"/>
  <c r="A101" i="10" l="1"/>
  <c r="A49" i="19" l="1"/>
  <c r="A48" i="19"/>
  <c r="A25" i="19"/>
  <c r="A24" i="19"/>
  <c r="A93" i="10"/>
  <c r="A94" i="10"/>
  <c r="A92" i="10"/>
  <c r="AT13" i="10"/>
  <c r="AT100" i="10" s="1"/>
  <c r="AT104" i="10" s="1"/>
  <c r="AJ13" i="10"/>
  <c r="AJ100" i="10" s="1"/>
  <c r="AJ104" i="10" s="1"/>
  <c r="AS13" i="10"/>
  <c r="AS100" i="10" s="1"/>
  <c r="AS104" i="10" s="1"/>
  <c r="AO13" i="10"/>
  <c r="AO100" i="10" s="1"/>
  <c r="AO104" i="10" s="1"/>
  <c r="AN13" i="10"/>
  <c r="AN100" i="10" s="1"/>
  <c r="AN104" i="10" s="1"/>
  <c r="AI13" i="10"/>
  <c r="AI100" i="10" s="1"/>
  <c r="AI104" i="10" s="1"/>
  <c r="AU13" i="10" l="1"/>
  <c r="AU100" i="10" s="1"/>
  <c r="AU104" i="10" s="1"/>
  <c r="AP13" i="10"/>
  <c r="AP100" i="10" s="1"/>
  <c r="AP104" i="10" s="1"/>
  <c r="AK13" i="10"/>
  <c r="AL13" i="10" s="1"/>
  <c r="AL100" i="10" s="1"/>
  <c r="AL104" i="10" s="1"/>
  <c r="AV13" i="10" l="1"/>
  <c r="AV100" i="10" s="1"/>
  <c r="AV104" i="10" s="1"/>
  <c r="AV105" i="10" s="1"/>
  <c r="AK100" i="10"/>
  <c r="AK104" i="10" s="1"/>
  <c r="AM13" i="10"/>
  <c r="AM100" i="10" s="1"/>
  <c r="AM104" i="10" s="1"/>
  <c r="AM105" i="10" s="1"/>
  <c r="AQ13" i="10"/>
  <c r="AQ100" i="10" s="1"/>
  <c r="AQ104" i="10" s="1"/>
  <c r="AW13" i="10" l="1"/>
  <c r="AW100" i="10" s="1"/>
  <c r="AW104" i="10" s="1"/>
  <c r="Q11" i="19" s="1"/>
  <c r="AR13" i="10"/>
  <c r="AR100" i="10" s="1"/>
  <c r="AR104" i="10" s="1"/>
  <c r="F11" i="19"/>
  <c r="G11" i="19" s="1"/>
  <c r="K11" i="19" s="1"/>
  <c r="F15" i="19"/>
  <c r="AW105" i="10" l="1"/>
  <c r="Q15" i="19" s="1"/>
  <c r="AX13" i="10"/>
  <c r="AX100" i="10" s="1"/>
  <c r="G15" i="19"/>
  <c r="AR105" i="10"/>
  <c r="N11" i="19"/>
  <c r="A13" i="10" l="1"/>
  <c r="A14" i="10" s="1"/>
  <c r="AY13" i="10"/>
  <c r="AY100" i="10" s="1"/>
  <c r="AZ100" i="10" s="1"/>
  <c r="A15" i="10"/>
  <c r="A16" i="10"/>
  <c r="A17" i="10" s="1"/>
  <c r="A18" i="10" s="1"/>
  <c r="K15" i="19"/>
  <c r="N15" i="19"/>
  <c r="AX105" i="10"/>
  <c r="T11" i="19"/>
  <c r="A100" i="10"/>
  <c r="AX104" i="10"/>
  <c r="A104" i="10" s="1"/>
  <c r="AY104" i="10" l="1"/>
  <c r="AZ104" i="10" s="1"/>
  <c r="A23" i="10"/>
  <c r="A24" i="10" s="1"/>
  <c r="A11" i="19"/>
  <c r="T15" i="19"/>
  <c r="A12" i="19" l="1"/>
  <c r="A29" i="10"/>
  <c r="A13" i="19" l="1"/>
  <c r="A30" i="10"/>
  <c r="A31" i="10" s="1"/>
  <c r="A1" i="10" l="1"/>
  <c r="R5" i="14"/>
  <c r="Y5" i="14"/>
  <c r="W5" i="14"/>
  <c r="X5" i="14" s="1"/>
  <c r="G5" i="14"/>
  <c r="AE5" i="14"/>
  <c r="T5" i="14"/>
  <c r="H5" i="14"/>
  <c r="K5" i="14"/>
  <c r="J5" i="14"/>
  <c r="S5" i="14"/>
  <c r="AJ5" i="14"/>
  <c r="AL5" i="14" s="1"/>
  <c r="O5" i="14"/>
  <c r="Q5" i="14"/>
  <c r="AB5" i="14"/>
  <c r="AC5" i="14" s="1"/>
  <c r="AA5" i="14"/>
  <c r="F5" i="14"/>
  <c r="N5" i="14"/>
  <c r="M5" i="14"/>
  <c r="AF5" i="14"/>
  <c r="U5" i="14"/>
  <c r="AI5" i="14"/>
  <c r="AK5" i="14" s="1"/>
  <c r="E5" i="14"/>
  <c r="L5" i="14"/>
  <c r="AD5" i="14"/>
  <c r="Z5" i="14"/>
  <c r="P5" i="14"/>
  <c r="V5" i="14"/>
  <c r="I5" i="14"/>
  <c r="AG5" i="14"/>
  <c r="AH5" i="14" s="1"/>
  <c r="A1" i="14"/>
  <c r="A6" i="14" s="1"/>
  <c r="E6" i="14" l="1"/>
  <c r="R6" i="14"/>
  <c r="AE6" i="14"/>
  <c r="Z6" i="14"/>
  <c r="B6" i="14"/>
  <c r="C6" i="14" s="1"/>
  <c r="D6" i="14" s="1"/>
  <c r="M6" i="14"/>
  <c r="AJ6" i="14"/>
  <c r="AL6" i="14" s="1"/>
  <c r="Q6" i="14"/>
  <c r="AA6" i="14"/>
  <c r="L6" i="14"/>
  <c r="H6" i="14"/>
  <c r="AI6" i="14"/>
  <c r="AK6" i="14" s="1"/>
  <c r="O6" i="14"/>
  <c r="P6" i="14"/>
  <c r="G6" i="14"/>
  <c r="AB6" i="14"/>
  <c r="AC6" i="14" s="1"/>
  <c r="F6" i="14"/>
  <c r="Y6" i="14"/>
  <c r="J6" i="14"/>
  <c r="W6" i="14"/>
  <c r="X6" i="14" s="1"/>
  <c r="AG6" i="14"/>
  <c r="AH6" i="14" s="1"/>
  <c r="AD6" i="14"/>
  <c r="S6" i="14"/>
  <c r="U6" i="14"/>
  <c r="K6" i="14"/>
  <c r="N6" i="14"/>
  <c r="AF6" i="14"/>
  <c r="T6" i="14"/>
  <c r="A7" i="14"/>
  <c r="A8" i="14" s="1"/>
  <c r="V6" i="14"/>
  <c r="I6" i="14"/>
  <c r="A9" i="14" l="1"/>
  <c r="AI9" i="14" s="1"/>
  <c r="AK9" i="14" s="1"/>
  <c r="AD8" i="14"/>
  <c r="U8" i="14"/>
  <c r="K8" i="14"/>
  <c r="J8" i="14"/>
  <c r="AJ8" i="14"/>
  <c r="AL8" i="14" s="1"/>
  <c r="AB8" i="14"/>
  <c r="AC8" i="14" s="1"/>
  <c r="O8" i="14"/>
  <c r="G8" i="14"/>
  <c r="W8" i="14"/>
  <c r="X8" i="14" s="1"/>
  <c r="B8" i="14"/>
  <c r="C8" i="14" s="1"/>
  <c r="D8" i="14" s="1"/>
  <c r="L8" i="14"/>
  <c r="Y8" i="14"/>
  <c r="M8" i="14"/>
  <c r="AI8" i="14"/>
  <c r="AK8" i="14" s="1"/>
  <c r="R8" i="14"/>
  <c r="P8" i="14"/>
  <c r="V8" i="14"/>
  <c r="Q8" i="14"/>
  <c r="S8" i="14"/>
  <c r="AE8" i="14"/>
  <c r="AG8" i="14"/>
  <c r="AH8" i="14" s="1"/>
  <c r="N8" i="14"/>
  <c r="H8" i="14"/>
  <c r="F8" i="14"/>
  <c r="I8" i="14"/>
  <c r="T8" i="14"/>
  <c r="Z8" i="14"/>
  <c r="AF8" i="14"/>
  <c r="AA8" i="14"/>
  <c r="E8" i="14"/>
  <c r="AM6" i="14"/>
  <c r="E7" i="14"/>
  <c r="AB7" i="14"/>
  <c r="AC7" i="14" s="1"/>
  <c r="AE7" i="14"/>
  <c r="R7" i="14"/>
  <c r="Y7" i="14"/>
  <c r="U7" i="14"/>
  <c r="AF7" i="14"/>
  <c r="G7" i="14"/>
  <c r="P7" i="14"/>
  <c r="Q7" i="14"/>
  <c r="K7" i="14"/>
  <c r="O7" i="14"/>
  <c r="B7" i="14"/>
  <c r="C7" i="14" s="1"/>
  <c r="D7" i="14" s="1"/>
  <c r="H7" i="14"/>
  <c r="AJ7" i="14"/>
  <c r="AL7" i="14" s="1"/>
  <c r="AD7" i="14"/>
  <c r="Z7" i="14"/>
  <c r="AG7" i="14"/>
  <c r="AH7" i="14" s="1"/>
  <c r="AI7" i="14"/>
  <c r="AK7" i="14" s="1"/>
  <c r="N7" i="14"/>
  <c r="F7" i="14"/>
  <c r="L7" i="14"/>
  <c r="I7" i="14"/>
  <c r="AA7" i="14"/>
  <c r="J7" i="14"/>
  <c r="W7" i="14"/>
  <c r="X7" i="14" s="1"/>
  <c r="M7" i="14"/>
  <c r="T7" i="14"/>
  <c r="V7" i="14"/>
  <c r="S7" i="14"/>
  <c r="A10" i="14" l="1"/>
  <c r="Z10" i="14" s="1"/>
  <c r="AD9" i="14"/>
  <c r="E9" i="14"/>
  <c r="AJ9" i="14"/>
  <c r="AL9" i="14" s="1"/>
  <c r="AA9" i="14"/>
  <c r="R9" i="14"/>
  <c r="U9" i="14"/>
  <c r="AG9" i="14"/>
  <c r="AH9" i="14" s="1"/>
  <c r="K9" i="14"/>
  <c r="T9" i="14"/>
  <c r="L9" i="14"/>
  <c r="S9" i="14"/>
  <c r="J9" i="14"/>
  <c r="Y9" i="14"/>
  <c r="N9" i="14"/>
  <c r="H9" i="14"/>
  <c r="O9" i="14"/>
  <c r="G9" i="14"/>
  <c r="F9" i="14"/>
  <c r="P9" i="14"/>
  <c r="AB9" i="14"/>
  <c r="AC9" i="14" s="1"/>
  <c r="AE9" i="14"/>
  <c r="I9" i="14"/>
  <c r="V9" i="14"/>
  <c r="M9" i="14"/>
  <c r="Q9" i="14"/>
  <c r="W9" i="14"/>
  <c r="X9" i="14" s="1"/>
  <c r="B9" i="14"/>
  <c r="C9" i="14" s="1"/>
  <c r="D9" i="14" s="1"/>
  <c r="AF9" i="14"/>
  <c r="Z9" i="14"/>
  <c r="Y10" i="14"/>
  <c r="J10" i="14"/>
  <c r="K10" i="14"/>
  <c r="R10" i="14"/>
  <c r="B10" i="14"/>
  <c r="C10" i="14" s="1"/>
  <c r="D10" i="14" s="1"/>
  <c r="W10" i="14"/>
  <c r="X10" i="14" s="1"/>
  <c r="AI10" i="14"/>
  <c r="AK10" i="14" s="1"/>
  <c r="G10" i="14"/>
  <c r="A11" i="14"/>
  <c r="A12" i="14" s="1"/>
  <c r="F10" i="14" l="1"/>
  <c r="AD10" i="14"/>
  <c r="M10" i="14"/>
  <c r="L10" i="14"/>
  <c r="P10" i="14"/>
  <c r="V10" i="14"/>
  <c r="S10" i="14"/>
  <c r="AF10" i="14"/>
  <c r="AJ10" i="14"/>
  <c r="AL10" i="14" s="1"/>
  <c r="Q10" i="14"/>
  <c r="AE10" i="14"/>
  <c r="AA10" i="14"/>
  <c r="H10" i="14"/>
  <c r="AB10" i="14"/>
  <c r="AC10" i="14" s="1"/>
  <c r="O10" i="14"/>
  <c r="T10" i="14"/>
  <c r="AG10" i="14"/>
  <c r="AH10" i="14" s="1"/>
  <c r="N10" i="14"/>
  <c r="E10" i="14"/>
  <c r="I10" i="14"/>
  <c r="U10" i="14"/>
  <c r="H12" i="14"/>
  <c r="AG12" i="14"/>
  <c r="AH12" i="14" s="1"/>
  <c r="I12" i="14"/>
  <c r="J12" i="14"/>
  <c r="AI12" i="14"/>
  <c r="AK12" i="14" s="1"/>
  <c r="S12" i="14"/>
  <c r="E12" i="14"/>
  <c r="P12" i="14"/>
  <c r="Y12" i="14"/>
  <c r="V12" i="14"/>
  <c r="M12" i="14"/>
  <c r="R12" i="14"/>
  <c r="F12" i="14"/>
  <c r="AE12" i="14"/>
  <c r="AF12" i="14"/>
  <c r="G12" i="14"/>
  <c r="AB12" i="14"/>
  <c r="AC12" i="14" s="1"/>
  <c r="AD12" i="14"/>
  <c r="O12" i="14"/>
  <c r="Q12" i="14"/>
  <c r="AJ12" i="14"/>
  <c r="AL12" i="14" s="1"/>
  <c r="W12" i="14"/>
  <c r="X12" i="14" s="1"/>
  <c r="T12" i="14"/>
  <c r="K12" i="14"/>
  <c r="Z12" i="14"/>
  <c r="B12" i="14"/>
  <c r="C12" i="14" s="1"/>
  <c r="D12" i="14" s="1"/>
  <c r="L12" i="14"/>
  <c r="AA12" i="14"/>
  <c r="U12" i="14"/>
  <c r="N12" i="14"/>
  <c r="AE11" i="14"/>
  <c r="H11" i="14"/>
  <c r="AF11" i="14"/>
  <c r="G11" i="14"/>
  <c r="S11" i="14"/>
  <c r="Y11" i="14"/>
  <c r="I11" i="14"/>
  <c r="R11" i="14"/>
  <c r="AJ11" i="14"/>
  <c r="AL11" i="14" s="1"/>
  <c r="T11" i="14"/>
  <c r="L11" i="14"/>
  <c r="P11" i="14"/>
  <c r="AB11" i="14"/>
  <c r="AC11" i="14" s="1"/>
  <c r="W11" i="14"/>
  <c r="X11" i="14" s="1"/>
  <c r="V11" i="14"/>
  <c r="AA11" i="14"/>
  <c r="N11" i="14"/>
  <c r="U11" i="14"/>
  <c r="M11" i="14"/>
  <c r="AG11" i="14"/>
  <c r="AH11" i="14" s="1"/>
  <c r="AI11" i="14"/>
  <c r="AK11" i="14" s="1"/>
  <c r="J11" i="14"/>
  <c r="B11" i="14"/>
  <c r="C11" i="14" s="1"/>
  <c r="D11" i="14" s="1"/>
  <c r="O11" i="14"/>
  <c r="K11" i="14"/>
  <c r="Q11" i="14"/>
  <c r="Z11" i="14"/>
  <c r="F11" i="14"/>
  <c r="A13" i="14"/>
  <c r="AD11" i="14"/>
  <c r="E11" i="14"/>
  <c r="E13" i="14" l="1"/>
  <c r="AG13" i="14"/>
  <c r="AH13" i="14" s="1"/>
  <c r="P13" i="14"/>
  <c r="AB13" i="14"/>
  <c r="AC13" i="14" s="1"/>
  <c r="AF13" i="14"/>
  <c r="K13" i="14"/>
  <c r="G13" i="14"/>
  <c r="AE13" i="14"/>
  <c r="J13" i="14"/>
  <c r="AI13" i="14"/>
  <c r="AK13" i="14" s="1"/>
  <c r="R13" i="14"/>
  <c r="N13" i="14"/>
  <c r="O13" i="14"/>
  <c r="S13" i="14"/>
  <c r="AA13" i="14"/>
  <c r="Z13" i="14"/>
  <c r="W13" i="14"/>
  <c r="X13" i="14" s="1"/>
  <c r="L13" i="14"/>
  <c r="AD13" i="14"/>
  <c r="AJ13" i="14"/>
  <c r="AL13" i="14" s="1"/>
  <c r="I13" i="14"/>
  <c r="V13" i="14"/>
  <c r="H13" i="14"/>
  <c r="U13" i="14"/>
  <c r="T13" i="14"/>
  <c r="Q13" i="14"/>
  <c r="Y13" i="14"/>
  <c r="F13" i="14"/>
  <c r="B13" i="14"/>
  <c r="C13" i="14" s="1"/>
  <c r="D13" i="14" s="1"/>
  <c r="M13" i="14"/>
  <c r="A14" i="14"/>
  <c r="A15" i="14" s="1"/>
  <c r="E15" i="14" l="1"/>
  <c r="AD15" i="14"/>
  <c r="O15" i="14"/>
  <c r="Q15" i="14"/>
  <c r="M15" i="14"/>
  <c r="P15" i="14"/>
  <c r="Y15" i="14"/>
  <c r="F15" i="14"/>
  <c r="H15" i="14"/>
  <c r="AI15" i="14"/>
  <c r="AK15" i="14" s="1"/>
  <c r="L15" i="14"/>
  <c r="R15" i="14"/>
  <c r="G15" i="14"/>
  <c r="B15" i="14"/>
  <c r="AJ15" i="14" s="1"/>
  <c r="AL15" i="14" s="1"/>
  <c r="N15" i="14"/>
  <c r="S15" i="14"/>
  <c r="I15" i="14"/>
  <c r="K15" i="14"/>
  <c r="T15" i="14"/>
  <c r="J15" i="14"/>
  <c r="A16" i="14"/>
  <c r="Q16" i="14" s="1"/>
  <c r="E14" i="14"/>
  <c r="H14" i="14"/>
  <c r="J14" i="14"/>
  <c r="P14" i="14"/>
  <c r="G14" i="14"/>
  <c r="L14" i="14"/>
  <c r="F14" i="14"/>
  <c r="K14" i="14"/>
  <c r="R14" i="14"/>
  <c r="N14" i="14"/>
  <c r="AD14" i="14"/>
  <c r="M14" i="14"/>
  <c r="B14" i="14"/>
  <c r="O14" i="14"/>
  <c r="S14" i="14"/>
  <c r="Q14" i="14"/>
  <c r="T14" i="14"/>
  <c r="Y14" i="14"/>
  <c r="I14" i="14"/>
  <c r="AI14" i="14"/>
  <c r="AK14" i="14" s="1"/>
  <c r="L16" i="14" l="1"/>
  <c r="G16" i="14"/>
  <c r="AI16" i="14"/>
  <c r="AK16" i="14" s="1"/>
  <c r="N16" i="14"/>
  <c r="T16" i="14"/>
  <c r="I16" i="14"/>
  <c r="Y16" i="14"/>
  <c r="M16" i="14"/>
  <c r="K16" i="14"/>
  <c r="C15" i="14"/>
  <c r="AF15" i="14" s="1"/>
  <c r="U15" i="14"/>
  <c r="Z15" i="14"/>
  <c r="J16" i="14"/>
  <c r="P16" i="14"/>
  <c r="S16" i="14"/>
  <c r="AE15" i="14"/>
  <c r="E16" i="14"/>
  <c r="A17" i="14"/>
  <c r="T17" i="14" s="1"/>
  <c r="O16" i="14"/>
  <c r="R16" i="14"/>
  <c r="B16" i="14"/>
  <c r="AJ16" i="14" s="1"/>
  <c r="AL16" i="14" s="1"/>
  <c r="F16" i="14"/>
  <c r="AD16" i="14"/>
  <c r="H16" i="14"/>
  <c r="Z14" i="14"/>
  <c r="AE14" i="14"/>
  <c r="C14" i="14"/>
  <c r="AJ14" i="14"/>
  <c r="AL14" i="14" s="1"/>
  <c r="U14" i="14"/>
  <c r="AA15" i="14" l="1"/>
  <c r="V15" i="14"/>
  <c r="D15" i="14"/>
  <c r="AB15" i="14" s="1"/>
  <c r="AC15" i="14" s="1"/>
  <c r="E17" i="14"/>
  <c r="F17" i="14"/>
  <c r="H17" i="14"/>
  <c r="A18" i="14"/>
  <c r="E18" i="14" s="1"/>
  <c r="L17" i="14"/>
  <c r="P17" i="14"/>
  <c r="Y17" i="14"/>
  <c r="B17" i="14"/>
  <c r="AJ17" i="14" s="1"/>
  <c r="AL17" i="14" s="1"/>
  <c r="I17" i="14"/>
  <c r="N17" i="14"/>
  <c r="AD17" i="14"/>
  <c r="Q17" i="14"/>
  <c r="R17" i="14"/>
  <c r="O17" i="14"/>
  <c r="K17" i="14"/>
  <c r="AI17" i="14"/>
  <c r="AK17" i="14" s="1"/>
  <c r="J17" i="14"/>
  <c r="M17" i="14"/>
  <c r="G17" i="14"/>
  <c r="S17" i="14"/>
  <c r="U16" i="14"/>
  <c r="AE16" i="14"/>
  <c r="C16" i="14"/>
  <c r="AF16" i="14" s="1"/>
  <c r="Z16" i="14"/>
  <c r="AF14" i="14"/>
  <c r="D14" i="14"/>
  <c r="V14" i="14"/>
  <c r="AA14" i="14"/>
  <c r="AG15" i="14" l="1"/>
  <c r="AH15" i="14" s="1"/>
  <c r="W15" i="14"/>
  <c r="X15" i="14" s="1"/>
  <c r="L18" i="14"/>
  <c r="S18" i="14"/>
  <c r="AI18" i="14"/>
  <c r="AK18" i="14" s="1"/>
  <c r="AE17" i="14"/>
  <c r="B18" i="14"/>
  <c r="AJ18" i="14" s="1"/>
  <c r="AL18" i="14" s="1"/>
  <c r="Q18" i="14"/>
  <c r="J18" i="14"/>
  <c r="F18" i="14"/>
  <c r="I18" i="14"/>
  <c r="G18" i="14"/>
  <c r="T18" i="14"/>
  <c r="K18" i="14"/>
  <c r="M18" i="14"/>
  <c r="A19" i="14"/>
  <c r="E19" i="14" s="1"/>
  <c r="P18" i="14"/>
  <c r="AD18" i="14"/>
  <c r="Z17" i="14"/>
  <c r="N18" i="14"/>
  <c r="O18" i="14"/>
  <c r="Y18" i="14"/>
  <c r="R18" i="14"/>
  <c r="H18" i="14"/>
  <c r="V16" i="14"/>
  <c r="AA16" i="14"/>
  <c r="D16" i="14"/>
  <c r="AG16" i="14" s="1"/>
  <c r="AH16" i="14" s="1"/>
  <c r="U17" i="14"/>
  <c r="C17" i="14"/>
  <c r="AB14" i="14"/>
  <c r="AC14" i="14" s="1"/>
  <c r="AG14" i="14"/>
  <c r="AH14" i="14" s="1"/>
  <c r="W14" i="14"/>
  <c r="X14" i="14" s="1"/>
  <c r="C18" i="14" l="1"/>
  <c r="AF18" i="14" s="1"/>
  <c r="Z18" i="14"/>
  <c r="H19" i="14"/>
  <c r="A20" i="14"/>
  <c r="E20" i="14" s="1"/>
  <c r="B19" i="14"/>
  <c r="C19" i="14" s="1"/>
  <c r="O19" i="14"/>
  <c r="J19" i="14"/>
  <c r="S19" i="14"/>
  <c r="AI19" i="14"/>
  <c r="AK19" i="14" s="1"/>
  <c r="AB16" i="14"/>
  <c r="AC16" i="14" s="1"/>
  <c r="N19" i="14"/>
  <c r="M19" i="14"/>
  <c r="F19" i="14"/>
  <c r="Q19" i="14"/>
  <c r="I19" i="14"/>
  <c r="Y19" i="14"/>
  <c r="AD19" i="14"/>
  <c r="P19" i="14"/>
  <c r="U18" i="14"/>
  <c r="R19" i="14"/>
  <c r="AE18" i="14"/>
  <c r="K19" i="14"/>
  <c r="T19" i="14"/>
  <c r="G19" i="14"/>
  <c r="L19" i="14"/>
  <c r="W16" i="14"/>
  <c r="X16" i="14" s="1"/>
  <c r="AF17" i="14"/>
  <c r="V17" i="14"/>
  <c r="D17" i="14"/>
  <c r="AA17" i="14"/>
  <c r="AE19" i="14" l="1"/>
  <c r="U19" i="14"/>
  <c r="D18" i="14"/>
  <c r="AG18" i="14" s="1"/>
  <c r="AH18" i="14" s="1"/>
  <c r="AA18" i="14"/>
  <c r="Z19" i="14"/>
  <c r="AJ19" i="14"/>
  <c r="AL19" i="14" s="1"/>
  <c r="V18" i="14"/>
  <c r="Q20" i="14"/>
  <c r="M20" i="14"/>
  <c r="AI20" i="14"/>
  <c r="AK20" i="14" s="1"/>
  <c r="G20" i="14"/>
  <c r="K20" i="14"/>
  <c r="P20" i="14"/>
  <c r="J20" i="14"/>
  <c r="I20" i="14"/>
  <c r="S20" i="14"/>
  <c r="Y20" i="14"/>
  <c r="L20" i="14"/>
  <c r="AD20" i="14"/>
  <c r="B20" i="14"/>
  <c r="C20" i="14" s="1"/>
  <c r="O20" i="14"/>
  <c r="N20" i="14"/>
  <c r="A21" i="14"/>
  <c r="O21" i="14" s="1"/>
  <c r="R20" i="14"/>
  <c r="T20" i="14"/>
  <c r="H20" i="14"/>
  <c r="F20" i="14"/>
  <c r="AG17" i="14"/>
  <c r="AH17" i="14" s="1"/>
  <c r="AB17" i="14"/>
  <c r="AC17" i="14" s="1"/>
  <c r="W17" i="14"/>
  <c r="X17" i="14" s="1"/>
  <c r="AB18" i="14"/>
  <c r="AC18" i="14" s="1"/>
  <c r="V19" i="14"/>
  <c r="AF19" i="14"/>
  <c r="D19" i="14"/>
  <c r="AA19" i="14"/>
  <c r="W18" i="14" l="1"/>
  <c r="X18" i="14" s="1"/>
  <c r="AJ20" i="14"/>
  <c r="AL20" i="14" s="1"/>
  <c r="U20" i="14"/>
  <c r="E21" i="14"/>
  <c r="R21" i="14"/>
  <c r="Z20" i="14"/>
  <c r="AE20" i="14"/>
  <c r="AI21" i="14"/>
  <c r="AK21" i="14" s="1"/>
  <c r="F21" i="14"/>
  <c r="T21" i="14"/>
  <c r="H21" i="14"/>
  <c r="K21" i="14"/>
  <c r="A22" i="14"/>
  <c r="T22" i="14" s="1"/>
  <c r="G21" i="14"/>
  <c r="B21" i="14"/>
  <c r="U21" i="14" s="1"/>
  <c r="AD21" i="14"/>
  <c r="Y21" i="14"/>
  <c r="M21" i="14"/>
  <c r="S21" i="14"/>
  <c r="Q21" i="14"/>
  <c r="N21" i="14"/>
  <c r="P21" i="14"/>
  <c r="J21" i="14"/>
  <c r="L21" i="14"/>
  <c r="I21" i="14"/>
  <c r="W19" i="14"/>
  <c r="X19" i="14" s="1"/>
  <c r="AB19" i="14"/>
  <c r="AC19" i="14" s="1"/>
  <c r="AG19" i="14"/>
  <c r="AH19" i="14" s="1"/>
  <c r="AF20" i="14"/>
  <c r="AA20" i="14"/>
  <c r="V20" i="14"/>
  <c r="D20" i="14"/>
  <c r="P22" i="14" l="1"/>
  <c r="Z21" i="14"/>
  <c r="A23" i="14"/>
  <c r="E23" i="14" s="1"/>
  <c r="S22" i="14"/>
  <c r="L22" i="14"/>
  <c r="Y22" i="14"/>
  <c r="H22" i="14"/>
  <c r="B22" i="14"/>
  <c r="AE22" i="14" s="1"/>
  <c r="O22" i="14"/>
  <c r="F22" i="14"/>
  <c r="J22" i="14"/>
  <c r="R22" i="14"/>
  <c r="E22" i="14"/>
  <c r="G22" i="14"/>
  <c r="I22" i="14"/>
  <c r="K22" i="14"/>
  <c r="M22" i="14"/>
  <c r="Q22" i="14"/>
  <c r="AD22" i="14"/>
  <c r="AI22" i="14"/>
  <c r="AK22" i="14" s="1"/>
  <c r="N22" i="14"/>
  <c r="AJ21" i="14"/>
  <c r="AL21" i="14" s="1"/>
  <c r="AE21" i="14"/>
  <c r="C21" i="14"/>
  <c r="V21" i="14" s="1"/>
  <c r="AG20" i="14"/>
  <c r="AH20" i="14" s="1"/>
  <c r="W20" i="14"/>
  <c r="X20" i="14" s="1"/>
  <c r="AB20" i="14"/>
  <c r="AC20" i="14" s="1"/>
  <c r="I23" i="14" l="1"/>
  <c r="N23" i="14"/>
  <c r="R23" i="14"/>
  <c r="S23" i="14"/>
  <c r="T23" i="14"/>
  <c r="L23" i="14"/>
  <c r="O23" i="14"/>
  <c r="AD23" i="14"/>
  <c r="A24" i="14"/>
  <c r="L24" i="14" s="1"/>
  <c r="J23" i="14"/>
  <c r="U22" i="14"/>
  <c r="M23" i="14"/>
  <c r="K23" i="14"/>
  <c r="Q23" i="14"/>
  <c r="F23" i="14"/>
  <c r="B23" i="14"/>
  <c r="Z23" i="14" s="1"/>
  <c r="Z22" i="14"/>
  <c r="AI23" i="14"/>
  <c r="AK23" i="14" s="1"/>
  <c r="H23" i="14"/>
  <c r="G23" i="14"/>
  <c r="P23" i="14"/>
  <c r="Y23" i="14"/>
  <c r="C22" i="14"/>
  <c r="V22" i="14" s="1"/>
  <c r="AJ22" i="14"/>
  <c r="AL22" i="14" s="1"/>
  <c r="AA21" i="14"/>
  <c r="AF21" i="14"/>
  <c r="D21" i="14"/>
  <c r="AB21" i="14" s="1"/>
  <c r="AC21" i="14" s="1"/>
  <c r="Q24" i="14" l="1"/>
  <c r="T24" i="14"/>
  <c r="J24" i="14"/>
  <c r="E24" i="14"/>
  <c r="H24" i="14"/>
  <c r="O24" i="14"/>
  <c r="D22" i="14"/>
  <c r="W22" i="14" s="1"/>
  <c r="X22" i="14" s="1"/>
  <c r="AF22" i="14"/>
  <c r="AA22" i="14"/>
  <c r="W21" i="14"/>
  <c r="X21" i="14" s="1"/>
  <c r="AG21" i="14"/>
  <c r="AH21" i="14" s="1"/>
  <c r="C23" i="14"/>
  <c r="V23" i="14" s="1"/>
  <c r="R24" i="14"/>
  <c r="P24" i="14"/>
  <c r="A25" i="14"/>
  <c r="I25" i="14" s="1"/>
  <c r="N24" i="14"/>
  <c r="K24" i="14"/>
  <c r="AE23" i="14"/>
  <c r="AD24" i="14"/>
  <c r="G24" i="14"/>
  <c r="S24" i="14"/>
  <c r="F24" i="14"/>
  <c r="AI24" i="14"/>
  <c r="AK24" i="14" s="1"/>
  <c r="I24" i="14"/>
  <c r="M24" i="14"/>
  <c r="Y24" i="14"/>
  <c r="B24" i="14"/>
  <c r="C24" i="14" s="1"/>
  <c r="U23" i="14"/>
  <c r="AJ23" i="14"/>
  <c r="AL23" i="14" s="1"/>
  <c r="AB22" i="14" l="1"/>
  <c r="AC22" i="14" s="1"/>
  <c r="AG22" i="14"/>
  <c r="AH22" i="14" s="1"/>
  <c r="AF23" i="14"/>
  <c r="AA23" i="14"/>
  <c r="D23" i="14"/>
  <c r="W23" i="14" s="1"/>
  <c r="X23" i="14" s="1"/>
  <c r="G25" i="14"/>
  <c r="L25" i="14"/>
  <c r="AE24" i="14"/>
  <c r="B25" i="14"/>
  <c r="U25" i="14" s="1"/>
  <c r="K25" i="14"/>
  <c r="H25" i="14"/>
  <c r="AI25" i="14"/>
  <c r="AK25" i="14" s="1"/>
  <c r="R25" i="14"/>
  <c r="O25" i="14"/>
  <c r="M25" i="14"/>
  <c r="Q25" i="14"/>
  <c r="E25" i="14"/>
  <c r="AJ24" i="14"/>
  <c r="AL24" i="14" s="1"/>
  <c r="U24" i="14"/>
  <c r="S25" i="14"/>
  <c r="AD25" i="14"/>
  <c r="P25" i="14"/>
  <c r="F25" i="14"/>
  <c r="Y25" i="14"/>
  <c r="Z24" i="14"/>
  <c r="T25" i="14"/>
  <c r="J25" i="14"/>
  <c r="A26" i="14"/>
  <c r="J26" i="14" s="1"/>
  <c r="N25" i="14"/>
  <c r="AF24" i="14"/>
  <c r="D24" i="14"/>
  <c r="AA24" i="14"/>
  <c r="V24" i="14"/>
  <c r="C25" i="14" l="1"/>
  <c r="AF25" i="14" s="1"/>
  <c r="AE25" i="14"/>
  <c r="AB23" i="14"/>
  <c r="AC23" i="14" s="1"/>
  <c r="AG23" i="14"/>
  <c r="AH23" i="14" s="1"/>
  <c r="AI26" i="14"/>
  <c r="AK26" i="14" s="1"/>
  <c r="T26" i="14"/>
  <c r="AD26" i="14"/>
  <c r="Y26" i="14"/>
  <c r="A27" i="14"/>
  <c r="F27" i="14" s="1"/>
  <c r="L26" i="14"/>
  <c r="M26" i="14"/>
  <c r="K26" i="14"/>
  <c r="AJ25" i="14"/>
  <c r="AL25" i="14" s="1"/>
  <c r="F26" i="14"/>
  <c r="Z25" i="14"/>
  <c r="O26" i="14"/>
  <c r="N26" i="14"/>
  <c r="G26" i="14"/>
  <c r="P26" i="14"/>
  <c r="Q26" i="14"/>
  <c r="S26" i="14"/>
  <c r="E26" i="14"/>
  <c r="B26" i="14"/>
  <c r="AJ26" i="14" s="1"/>
  <c r="AL26" i="14" s="1"/>
  <c r="R26" i="14"/>
  <c r="H26" i="14"/>
  <c r="I26" i="14"/>
  <c r="AB24" i="14"/>
  <c r="AC24" i="14" s="1"/>
  <c r="W24" i="14"/>
  <c r="X24" i="14" s="1"/>
  <c r="AG24" i="14"/>
  <c r="AH24" i="14" s="1"/>
  <c r="AA25" i="14" l="1"/>
  <c r="D25" i="14"/>
  <c r="W25" i="14" s="1"/>
  <c r="X25" i="14" s="1"/>
  <c r="V25" i="14"/>
  <c r="T27" i="14"/>
  <c r="A28" i="14"/>
  <c r="H28" i="14" s="1"/>
  <c r="S27" i="14"/>
  <c r="P27" i="14"/>
  <c r="M27" i="14"/>
  <c r="U26" i="14"/>
  <c r="N27" i="14"/>
  <c r="L27" i="14"/>
  <c r="R27" i="14"/>
  <c r="K27" i="14"/>
  <c r="AD27" i="14"/>
  <c r="AI27" i="14"/>
  <c r="AK27" i="14" s="1"/>
  <c r="H27" i="14"/>
  <c r="J27" i="14"/>
  <c r="I27" i="14"/>
  <c r="G27" i="14"/>
  <c r="E27" i="14"/>
  <c r="Y27" i="14"/>
  <c r="B27" i="14"/>
  <c r="AE27" i="14" s="1"/>
  <c r="Q27" i="14"/>
  <c r="O27" i="14"/>
  <c r="AE26" i="14"/>
  <c r="Z26" i="14"/>
  <c r="C26" i="14"/>
  <c r="D26" i="14" s="1"/>
  <c r="AB25" i="14" l="1"/>
  <c r="AC25" i="14" s="1"/>
  <c r="AG25" i="14"/>
  <c r="AH25" i="14" s="1"/>
  <c r="J28" i="14"/>
  <c r="R28" i="14"/>
  <c r="Y28" i="14"/>
  <c r="K28" i="14"/>
  <c r="T28" i="14"/>
  <c r="G28" i="14"/>
  <c r="E28" i="14"/>
  <c r="V26" i="14"/>
  <c r="AD28" i="14"/>
  <c r="A29" i="14"/>
  <c r="Q29" i="14" s="1"/>
  <c r="M28" i="14"/>
  <c r="S28" i="14"/>
  <c r="F28" i="14"/>
  <c r="O28" i="14"/>
  <c r="Q28" i="14"/>
  <c r="B28" i="14"/>
  <c r="Z28" i="14" s="1"/>
  <c r="I28" i="14"/>
  <c r="L28" i="14"/>
  <c r="P28" i="14"/>
  <c r="N28" i="14"/>
  <c r="AI28" i="14"/>
  <c r="AK28" i="14" s="1"/>
  <c r="Z27" i="14"/>
  <c r="AA26" i="14"/>
  <c r="AF26" i="14"/>
  <c r="AJ27" i="14"/>
  <c r="AL27" i="14" s="1"/>
  <c r="U27" i="14"/>
  <c r="C27" i="14"/>
  <c r="D27" i="14" s="1"/>
  <c r="AB26" i="14"/>
  <c r="AC26" i="14" s="1"/>
  <c r="AG26" i="14"/>
  <c r="AH26" i="14" s="1"/>
  <c r="W26" i="14"/>
  <c r="X26" i="14" s="1"/>
  <c r="A30" i="14" l="1"/>
  <c r="E30" i="14" s="1"/>
  <c r="AJ28" i="14"/>
  <c r="AL28" i="14" s="1"/>
  <c r="Y29" i="14"/>
  <c r="U28" i="14"/>
  <c r="AE28" i="14"/>
  <c r="AA27" i="14"/>
  <c r="AF27" i="14"/>
  <c r="C28" i="14"/>
  <c r="V28" i="14" s="1"/>
  <c r="R29" i="14"/>
  <c r="V27" i="14"/>
  <c r="H29" i="14"/>
  <c r="J29" i="14"/>
  <c r="AI29" i="14"/>
  <c r="AK29" i="14" s="1"/>
  <c r="O29" i="14"/>
  <c r="S29" i="14"/>
  <c r="I29" i="14"/>
  <c r="N29" i="14"/>
  <c r="E29" i="14"/>
  <c r="F29" i="14"/>
  <c r="T29" i="14"/>
  <c r="L29" i="14"/>
  <c r="K29" i="14"/>
  <c r="G29" i="14"/>
  <c r="P29" i="14"/>
  <c r="AD29" i="14"/>
  <c r="M29" i="14"/>
  <c r="B29" i="14"/>
  <c r="U29" i="14" s="1"/>
  <c r="AG27" i="14"/>
  <c r="AH27" i="14" s="1"/>
  <c r="W27" i="14"/>
  <c r="X27" i="14" s="1"/>
  <c r="AB27" i="14"/>
  <c r="AC27" i="14" s="1"/>
  <c r="AD30" i="14" l="1"/>
  <c r="F30" i="14"/>
  <c r="I30" i="14"/>
  <c r="T30" i="14"/>
  <c r="P30" i="14"/>
  <c r="AA28" i="14"/>
  <c r="AF28" i="14"/>
  <c r="N30" i="14"/>
  <c r="AI30" i="14"/>
  <c r="AK30" i="14" s="1"/>
  <c r="K30" i="14"/>
  <c r="G30" i="14"/>
  <c r="Y30" i="14"/>
  <c r="S30" i="14"/>
  <c r="B30" i="14"/>
  <c r="AE30" i="14" s="1"/>
  <c r="H30" i="14"/>
  <c r="D28" i="14"/>
  <c r="AB28" i="14" s="1"/>
  <c r="AC28" i="14" s="1"/>
  <c r="O30" i="14"/>
  <c r="M30" i="14"/>
  <c r="Q30" i="14"/>
  <c r="A31" i="14"/>
  <c r="M31" i="14" s="1"/>
  <c r="L30" i="14"/>
  <c r="J30" i="14"/>
  <c r="R30" i="14"/>
  <c r="C29" i="14"/>
  <c r="D29" i="14" s="1"/>
  <c r="AJ29" i="14"/>
  <c r="AL29" i="14" s="1"/>
  <c r="Z29" i="14"/>
  <c r="AE29" i="14"/>
  <c r="W28" i="14" l="1"/>
  <c r="X28" i="14" s="1"/>
  <c r="B31" i="14"/>
  <c r="AJ31" i="14" s="1"/>
  <c r="AL31" i="14" s="1"/>
  <c r="AF29" i="14"/>
  <c r="N31" i="14"/>
  <c r="G31" i="14"/>
  <c r="L31" i="14"/>
  <c r="AA29" i="14"/>
  <c r="T31" i="14"/>
  <c r="A32" i="14"/>
  <c r="Q32" i="14" s="1"/>
  <c r="S31" i="14"/>
  <c r="AG28" i="14"/>
  <c r="AH28" i="14" s="1"/>
  <c r="R31" i="14"/>
  <c r="K31" i="14"/>
  <c r="O31" i="14"/>
  <c r="J31" i="14"/>
  <c r="Y31" i="14"/>
  <c r="P31" i="14"/>
  <c r="Q31" i="14"/>
  <c r="V29" i="14"/>
  <c r="F31" i="14"/>
  <c r="AI31" i="14"/>
  <c r="AK31" i="14" s="1"/>
  <c r="H31" i="14"/>
  <c r="AD31" i="14"/>
  <c r="E31" i="14"/>
  <c r="AJ30" i="14"/>
  <c r="AL30" i="14" s="1"/>
  <c r="U30" i="14"/>
  <c r="I31" i="14"/>
  <c r="Z30" i="14"/>
  <c r="C30" i="14"/>
  <c r="D30" i="14" s="1"/>
  <c r="AG29" i="14"/>
  <c r="AH29" i="14" s="1"/>
  <c r="W29" i="14"/>
  <c r="X29" i="14" s="1"/>
  <c r="AB29" i="14"/>
  <c r="AC29" i="14" s="1"/>
  <c r="Z31" i="14" l="1"/>
  <c r="AE31" i="14"/>
  <c r="U31" i="14"/>
  <c r="C31" i="14"/>
  <c r="AA31" i="14" s="1"/>
  <c r="M32" i="14"/>
  <c r="AI32" i="14"/>
  <c r="AK32" i="14" s="1"/>
  <c r="T32" i="14"/>
  <c r="A33" i="14"/>
  <c r="A34" i="14" s="1"/>
  <c r="R34" i="14" s="1"/>
  <c r="I32" i="14"/>
  <c r="H32" i="14"/>
  <c r="B32" i="14"/>
  <c r="AE32" i="14" s="1"/>
  <c r="L32" i="14"/>
  <c r="R32" i="14"/>
  <c r="G32" i="14"/>
  <c r="E32" i="14"/>
  <c r="Y32" i="14"/>
  <c r="K32" i="14"/>
  <c r="J32" i="14"/>
  <c r="P32" i="14"/>
  <c r="F32" i="14"/>
  <c r="AF30" i="14"/>
  <c r="S32" i="14"/>
  <c r="N32" i="14"/>
  <c r="AD32" i="14"/>
  <c r="O32" i="14"/>
  <c r="V30" i="14"/>
  <c r="AA30" i="14"/>
  <c r="W30" i="14"/>
  <c r="X30" i="14" s="1"/>
  <c r="AB30" i="14"/>
  <c r="AC30" i="14" s="1"/>
  <c r="AG30" i="14"/>
  <c r="AH30" i="14" s="1"/>
  <c r="AJ32" i="14"/>
  <c r="AL32" i="14" s="1"/>
  <c r="U32" i="14"/>
  <c r="V31" i="14" l="1"/>
  <c r="AF31" i="14"/>
  <c r="D31" i="14"/>
  <c r="AG31" i="14" s="1"/>
  <c r="AH31" i="14" s="1"/>
  <c r="S33" i="14"/>
  <c r="C32" i="14"/>
  <c r="D32" i="14" s="1"/>
  <c r="Z32" i="14"/>
  <c r="T33" i="14"/>
  <c r="AI34" i="14"/>
  <c r="AK34" i="14" s="1"/>
  <c r="K33" i="14"/>
  <c r="E33" i="14"/>
  <c r="O34" i="14"/>
  <c r="AD33" i="14"/>
  <c r="L34" i="14"/>
  <c r="P34" i="14"/>
  <c r="Y34" i="14"/>
  <c r="R33" i="14"/>
  <c r="J33" i="14"/>
  <c r="I34" i="14"/>
  <c r="AD34" i="14"/>
  <c r="AI33" i="14"/>
  <c r="AK33" i="14" s="1"/>
  <c r="F33" i="14"/>
  <c r="P33" i="14"/>
  <c r="B34" i="14"/>
  <c r="Z34" i="14" s="1"/>
  <c r="H34" i="14"/>
  <c r="M34" i="14"/>
  <c r="E34" i="14"/>
  <c r="N33" i="14"/>
  <c r="Y33" i="14"/>
  <c r="S34" i="14"/>
  <c r="G34" i="14"/>
  <c r="A35" i="14"/>
  <c r="E35" i="14" s="1"/>
  <c r="B33" i="14"/>
  <c r="AJ33" i="14" s="1"/>
  <c r="AL33" i="14" s="1"/>
  <c r="G33" i="14"/>
  <c r="M33" i="14"/>
  <c r="F34" i="14"/>
  <c r="K34" i="14"/>
  <c r="I33" i="14"/>
  <c r="Q33" i="14"/>
  <c r="L33" i="14"/>
  <c r="H33" i="14"/>
  <c r="O33" i="14"/>
  <c r="Q34" i="14"/>
  <c r="J34" i="14"/>
  <c r="T34" i="14"/>
  <c r="N34" i="14"/>
  <c r="W31" i="14" l="1"/>
  <c r="X31" i="14" s="1"/>
  <c r="AB31" i="14"/>
  <c r="AC31" i="14" s="1"/>
  <c r="AA32" i="14"/>
  <c r="AF32" i="14"/>
  <c r="V32" i="14"/>
  <c r="C34" i="14"/>
  <c r="V34" i="14" s="1"/>
  <c r="L35" i="14"/>
  <c r="M35" i="14"/>
  <c r="C33" i="14"/>
  <c r="AF33" i="14" s="1"/>
  <c r="A36" i="14"/>
  <c r="E36" i="14" s="1"/>
  <c r="AJ34" i="14"/>
  <c r="AL34" i="14" s="1"/>
  <c r="Q35" i="14"/>
  <c r="T35" i="14"/>
  <c r="AE34" i="14"/>
  <c r="U34" i="14"/>
  <c r="S35" i="14"/>
  <c r="I35" i="14"/>
  <c r="R35" i="14"/>
  <c r="F35" i="14"/>
  <c r="H35" i="14"/>
  <c r="Z33" i="14"/>
  <c r="U33" i="14"/>
  <c r="B35" i="14"/>
  <c r="AJ35" i="14" s="1"/>
  <c r="AL35" i="14" s="1"/>
  <c r="J35" i="14"/>
  <c r="O35" i="14"/>
  <c r="AE33" i="14"/>
  <c r="K35" i="14"/>
  <c r="Y35" i="14"/>
  <c r="P35" i="14"/>
  <c r="AD35" i="14"/>
  <c r="AI35" i="14"/>
  <c r="AK35" i="14" s="1"/>
  <c r="G35" i="14"/>
  <c r="N35" i="14"/>
  <c r="W32" i="14"/>
  <c r="X32" i="14" s="1"/>
  <c r="AB32" i="14"/>
  <c r="AC32" i="14" s="1"/>
  <c r="AG32" i="14"/>
  <c r="AH32" i="14" s="1"/>
  <c r="V33" i="14" l="1"/>
  <c r="AF34" i="14"/>
  <c r="L36" i="14"/>
  <c r="P36" i="14"/>
  <c r="F36" i="14"/>
  <c r="I36" i="14"/>
  <c r="O36" i="14"/>
  <c r="D34" i="14"/>
  <c r="AB34" i="14" s="1"/>
  <c r="AC34" i="14" s="1"/>
  <c r="G36" i="14"/>
  <c r="T36" i="14"/>
  <c r="AD36" i="14"/>
  <c r="K36" i="14"/>
  <c r="Y36" i="14"/>
  <c r="AA34" i="14"/>
  <c r="Q36" i="14"/>
  <c r="H36" i="14"/>
  <c r="AI36" i="14"/>
  <c r="AK36" i="14" s="1"/>
  <c r="S36" i="14"/>
  <c r="R36" i="14"/>
  <c r="J36" i="14"/>
  <c r="A37" i="14"/>
  <c r="E37" i="14" s="1"/>
  <c r="M36" i="14"/>
  <c r="N36" i="14"/>
  <c r="B36" i="14"/>
  <c r="AJ36" i="14" s="1"/>
  <c r="AL36" i="14" s="1"/>
  <c r="AA33" i="14"/>
  <c r="D33" i="14"/>
  <c r="AG33" i="14" s="1"/>
  <c r="AH33" i="14" s="1"/>
  <c r="AE35" i="14"/>
  <c r="U35" i="14"/>
  <c r="Z35" i="14"/>
  <c r="C35" i="14"/>
  <c r="V35" i="14" s="1"/>
  <c r="AG34" i="14" l="1"/>
  <c r="AH34" i="14" s="1"/>
  <c r="AB33" i="14"/>
  <c r="AC33" i="14" s="1"/>
  <c r="A38" i="14"/>
  <c r="E38" i="14" s="1"/>
  <c r="C36" i="14"/>
  <c r="AA36" i="14" s="1"/>
  <c r="Z36" i="14"/>
  <c r="W34" i="14"/>
  <c r="X34" i="14" s="1"/>
  <c r="J37" i="14"/>
  <c r="W33" i="14"/>
  <c r="X33" i="14" s="1"/>
  <c r="U36" i="14"/>
  <c r="M37" i="14"/>
  <c r="T37" i="14"/>
  <c r="F37" i="14"/>
  <c r="I37" i="14"/>
  <c r="L37" i="14"/>
  <c r="P37" i="14"/>
  <c r="O37" i="14"/>
  <c r="H37" i="14"/>
  <c r="S37" i="14"/>
  <c r="N37" i="14"/>
  <c r="G37" i="14"/>
  <c r="R37" i="14"/>
  <c r="Q37" i="14"/>
  <c r="Y37" i="14"/>
  <c r="B37" i="14"/>
  <c r="AE37" i="14" s="1"/>
  <c r="AI37" i="14"/>
  <c r="AK37" i="14" s="1"/>
  <c r="AD37" i="14"/>
  <c r="K37" i="14"/>
  <c r="AE36" i="14"/>
  <c r="AA35" i="14"/>
  <c r="AF35" i="14"/>
  <c r="D35" i="14"/>
  <c r="AG35" i="14" s="1"/>
  <c r="AH35" i="14" s="1"/>
  <c r="AF36" i="14"/>
  <c r="Q38" i="14" l="1"/>
  <c r="J38" i="14"/>
  <c r="L38" i="14"/>
  <c r="O38" i="14"/>
  <c r="Y38" i="14"/>
  <c r="V36" i="14"/>
  <c r="R38" i="14"/>
  <c r="AD38" i="14"/>
  <c r="B38" i="14"/>
  <c r="C38" i="14" s="1"/>
  <c r="V38" i="14" s="1"/>
  <c r="S38" i="14"/>
  <c r="AI38" i="14"/>
  <c r="AK38" i="14" s="1"/>
  <c r="AB35" i="14"/>
  <c r="AC35" i="14" s="1"/>
  <c r="P38" i="14"/>
  <c r="G38" i="14"/>
  <c r="M38" i="14"/>
  <c r="A39" i="14"/>
  <c r="E39" i="14" s="1"/>
  <c r="N38" i="14"/>
  <c r="F38" i="14"/>
  <c r="K38" i="14"/>
  <c r="H38" i="14"/>
  <c r="T38" i="14"/>
  <c r="I38" i="14"/>
  <c r="Z37" i="14"/>
  <c r="D36" i="14"/>
  <c r="AG36" i="14" s="1"/>
  <c r="AH36" i="14" s="1"/>
  <c r="C37" i="14"/>
  <c r="V37" i="14" s="1"/>
  <c r="AJ37" i="14"/>
  <c r="AL37" i="14" s="1"/>
  <c r="U37" i="14"/>
  <c r="W35" i="14"/>
  <c r="X35" i="14" s="1"/>
  <c r="T39" i="14" l="1"/>
  <c r="H39" i="14"/>
  <c r="I39" i="14"/>
  <c r="K39" i="14"/>
  <c r="Q39" i="14"/>
  <c r="F39" i="14"/>
  <c r="M39" i="14"/>
  <c r="R39" i="14"/>
  <c r="AI39" i="14"/>
  <c r="AK39" i="14" s="1"/>
  <c r="J39" i="14"/>
  <c r="O39" i="14"/>
  <c r="S39" i="14"/>
  <c r="G39" i="14"/>
  <c r="B39" i="14"/>
  <c r="AE39" i="14" s="1"/>
  <c r="AA38" i="14"/>
  <c r="Y39" i="14"/>
  <c r="L39" i="14"/>
  <c r="AD39" i="14"/>
  <c r="N39" i="14"/>
  <c r="D38" i="14"/>
  <c r="W38" i="14" s="1"/>
  <c r="X38" i="14" s="1"/>
  <c r="AJ38" i="14"/>
  <c r="AL38" i="14" s="1"/>
  <c r="W36" i="14"/>
  <c r="X36" i="14" s="1"/>
  <c r="AF38" i="14"/>
  <c r="AE38" i="14"/>
  <c r="U38" i="14"/>
  <c r="AF37" i="14"/>
  <c r="P39" i="14"/>
  <c r="A40" i="14"/>
  <c r="E40" i="14" s="1"/>
  <c r="Z38" i="14"/>
  <c r="AA37" i="14"/>
  <c r="D37" i="14"/>
  <c r="AB37" i="14" s="1"/>
  <c r="AC37" i="14" s="1"/>
  <c r="AB36" i="14"/>
  <c r="AC36" i="14" s="1"/>
  <c r="U39" i="14" l="1"/>
  <c r="AB38" i="14"/>
  <c r="AC38" i="14" s="1"/>
  <c r="A41" i="14"/>
  <c r="E41" i="14" s="1"/>
  <c r="L40" i="14"/>
  <c r="Q40" i="14"/>
  <c r="R40" i="14"/>
  <c r="AG38" i="14"/>
  <c r="AH38" i="14" s="1"/>
  <c r="Y40" i="14"/>
  <c r="B40" i="14"/>
  <c r="AJ40" i="14" s="1"/>
  <c r="AL40" i="14" s="1"/>
  <c r="G40" i="14"/>
  <c r="M40" i="14"/>
  <c r="H40" i="14"/>
  <c r="C39" i="14"/>
  <c r="AF39" i="14" s="1"/>
  <c r="AI40" i="14"/>
  <c r="AK40" i="14" s="1"/>
  <c r="AJ39" i="14"/>
  <c r="AL39" i="14" s="1"/>
  <c r="T40" i="14"/>
  <c r="S40" i="14"/>
  <c r="F40" i="14"/>
  <c r="I40" i="14"/>
  <c r="K40" i="14"/>
  <c r="Z39" i="14"/>
  <c r="J40" i="14"/>
  <c r="AD40" i="14"/>
  <c r="N40" i="14"/>
  <c r="P40" i="14"/>
  <c r="O40" i="14"/>
  <c r="AG37" i="14"/>
  <c r="AH37" i="14" s="1"/>
  <c r="W37" i="14"/>
  <c r="X37" i="14" s="1"/>
  <c r="D39" i="14"/>
  <c r="W39" i="14" s="1"/>
  <c r="X39" i="14" s="1"/>
  <c r="T41" i="14" l="1"/>
  <c r="AA39" i="14"/>
  <c r="G41" i="14"/>
  <c r="N41" i="14"/>
  <c r="H41" i="14"/>
  <c r="J41" i="14"/>
  <c r="R41" i="14"/>
  <c r="B41" i="14"/>
  <c r="AE41" i="14" s="1"/>
  <c r="A42" i="14"/>
  <c r="E42" i="14" s="1"/>
  <c r="M41" i="14"/>
  <c r="AD41" i="14"/>
  <c r="P41" i="14"/>
  <c r="K41" i="14"/>
  <c r="Y41" i="14"/>
  <c r="AI41" i="14"/>
  <c r="AK41" i="14" s="1"/>
  <c r="L41" i="14"/>
  <c r="I41" i="14"/>
  <c r="S41" i="14"/>
  <c r="F41" i="14"/>
  <c r="Q41" i="14"/>
  <c r="O41" i="14"/>
  <c r="V39" i="14"/>
  <c r="C40" i="14"/>
  <c r="AA40" i="14" s="1"/>
  <c r="U40" i="14"/>
  <c r="Z40" i="14"/>
  <c r="AE40" i="14"/>
  <c r="AG39" i="14"/>
  <c r="AH39" i="14" s="1"/>
  <c r="AB39" i="14"/>
  <c r="AC39" i="14" s="1"/>
  <c r="A43" i="14" l="1"/>
  <c r="E43" i="14" s="1"/>
  <c r="D40" i="14"/>
  <c r="W40" i="14" s="1"/>
  <c r="X40" i="14" s="1"/>
  <c r="AF40" i="14"/>
  <c r="Z41" i="14"/>
  <c r="U41" i="14"/>
  <c r="C41" i="14"/>
  <c r="V41" i="14" s="1"/>
  <c r="J42" i="14"/>
  <c r="I42" i="14"/>
  <c r="AJ41" i="14"/>
  <c r="AL41" i="14" s="1"/>
  <c r="Y42" i="14"/>
  <c r="H42" i="14"/>
  <c r="AD42" i="14"/>
  <c r="S42" i="14"/>
  <c r="Q42" i="14"/>
  <c r="F42" i="14"/>
  <c r="R42" i="14"/>
  <c r="P42" i="14"/>
  <c r="B42" i="14"/>
  <c r="AE42" i="14" s="1"/>
  <c r="L42" i="14"/>
  <c r="K42" i="14"/>
  <c r="G42" i="14"/>
  <c r="AI42" i="14"/>
  <c r="AK42" i="14" s="1"/>
  <c r="T42" i="14"/>
  <c r="M42" i="14"/>
  <c r="N42" i="14"/>
  <c r="V40" i="14"/>
  <c r="O42" i="14"/>
  <c r="J43" i="14"/>
  <c r="I43" i="14"/>
  <c r="H43" i="14"/>
  <c r="P43" i="14"/>
  <c r="S43" i="14" l="1"/>
  <c r="N43" i="14"/>
  <c r="F43" i="14"/>
  <c r="Y43" i="14"/>
  <c r="O43" i="14"/>
  <c r="K43" i="14"/>
  <c r="AI43" i="14"/>
  <c r="AK43" i="14" s="1"/>
  <c r="B43" i="14"/>
  <c r="U43" i="14" s="1"/>
  <c r="A44" i="14"/>
  <c r="E44" i="14" s="1"/>
  <c r="M43" i="14"/>
  <c r="T43" i="14"/>
  <c r="R43" i="14"/>
  <c r="AD43" i="14"/>
  <c r="L43" i="14"/>
  <c r="Q43" i="14"/>
  <c r="G43" i="14"/>
  <c r="AB40" i="14"/>
  <c r="AC40" i="14" s="1"/>
  <c r="AG40" i="14"/>
  <c r="AH40" i="14" s="1"/>
  <c r="AA41" i="14"/>
  <c r="D41" i="14"/>
  <c r="W41" i="14" s="1"/>
  <c r="X41" i="14" s="1"/>
  <c r="U42" i="14"/>
  <c r="C42" i="14"/>
  <c r="AA42" i="14" s="1"/>
  <c r="AF41" i="14"/>
  <c r="AJ42" i="14"/>
  <c r="AL42" i="14" s="1"/>
  <c r="Z42" i="14"/>
  <c r="Z43" i="14" l="1"/>
  <c r="AJ43" i="14"/>
  <c r="AL43" i="14" s="1"/>
  <c r="AE43" i="14"/>
  <c r="G44" i="14"/>
  <c r="A45" i="14"/>
  <c r="E45" i="14" s="1"/>
  <c r="S44" i="14"/>
  <c r="H44" i="14"/>
  <c r="J44" i="14"/>
  <c r="O44" i="14"/>
  <c r="Y44" i="14"/>
  <c r="N44" i="14"/>
  <c r="L44" i="14"/>
  <c r="AI44" i="14"/>
  <c r="AK44" i="14" s="1"/>
  <c r="F44" i="14"/>
  <c r="I44" i="14"/>
  <c r="M44" i="14"/>
  <c r="K44" i="14"/>
  <c r="C43" i="14"/>
  <c r="V43" i="14" s="1"/>
  <c r="T44" i="14"/>
  <c r="B44" i="14"/>
  <c r="Z44" i="14" s="1"/>
  <c r="R44" i="14"/>
  <c r="P44" i="14"/>
  <c r="AD44" i="14"/>
  <c r="Q44" i="14"/>
  <c r="AG41" i="14"/>
  <c r="AH41" i="14" s="1"/>
  <c r="V42" i="14"/>
  <c r="AB41" i="14"/>
  <c r="AC41" i="14" s="1"/>
  <c r="D42" i="14"/>
  <c r="W42" i="14" s="1"/>
  <c r="X42" i="14" s="1"/>
  <c r="AF42" i="14"/>
  <c r="D43" i="14"/>
  <c r="AB43" i="14" s="1"/>
  <c r="AC43" i="14" s="1"/>
  <c r="H45" i="14" l="1"/>
  <c r="Q45" i="14"/>
  <c r="J45" i="14"/>
  <c r="G45" i="14"/>
  <c r="M45" i="14"/>
  <c r="O45" i="14"/>
  <c r="AA43" i="14"/>
  <c r="Y45" i="14"/>
  <c r="L45" i="14"/>
  <c r="K45" i="14"/>
  <c r="S45" i="14"/>
  <c r="P45" i="14"/>
  <c r="R45" i="14"/>
  <c r="I45" i="14"/>
  <c r="AE44" i="14"/>
  <c r="A46" i="14"/>
  <c r="E46" i="14" s="1"/>
  <c r="F45" i="14"/>
  <c r="AI45" i="14"/>
  <c r="AK45" i="14" s="1"/>
  <c r="AD45" i="14"/>
  <c r="B45" i="14"/>
  <c r="AJ45" i="14" s="1"/>
  <c r="AL45" i="14" s="1"/>
  <c r="N45" i="14"/>
  <c r="T45" i="14"/>
  <c r="U44" i="14"/>
  <c r="AF43" i="14"/>
  <c r="C44" i="14"/>
  <c r="D44" i="14" s="1"/>
  <c r="W44" i="14" s="1"/>
  <c r="X44" i="14" s="1"/>
  <c r="AJ44" i="14"/>
  <c r="AL44" i="14" s="1"/>
  <c r="AB42" i="14"/>
  <c r="AC42" i="14" s="1"/>
  <c r="AG42" i="14"/>
  <c r="AH42" i="14" s="1"/>
  <c r="W43" i="14"/>
  <c r="X43" i="14" s="1"/>
  <c r="AG43" i="14"/>
  <c r="AH43" i="14" s="1"/>
  <c r="H46" i="14" l="1"/>
  <c r="I46" i="14"/>
  <c r="C45" i="14"/>
  <c r="D45" i="14" s="1"/>
  <c r="AB45" i="14" s="1"/>
  <c r="AC45" i="14" s="1"/>
  <c r="AD46" i="14"/>
  <c r="O46" i="14"/>
  <c r="A47" i="14"/>
  <c r="E47" i="14" s="1"/>
  <c r="Q46" i="14"/>
  <c r="T46" i="14"/>
  <c r="F46" i="14"/>
  <c r="AE45" i="14"/>
  <c r="S46" i="14"/>
  <c r="Z45" i="14"/>
  <c r="AB44" i="14"/>
  <c r="AC44" i="14" s="1"/>
  <c r="P46" i="14"/>
  <c r="G46" i="14"/>
  <c r="J46" i="14"/>
  <c r="AI46" i="14"/>
  <c r="AK46" i="14" s="1"/>
  <c r="K46" i="14"/>
  <c r="AG44" i="14"/>
  <c r="AH44" i="14" s="1"/>
  <c r="R46" i="14"/>
  <c r="Y46" i="14"/>
  <c r="AF44" i="14"/>
  <c r="N46" i="14"/>
  <c r="L46" i="14"/>
  <c r="M46" i="14"/>
  <c r="AA44" i="14"/>
  <c r="U45" i="14"/>
  <c r="V44" i="14"/>
  <c r="B46" i="14"/>
  <c r="C46" i="14" s="1"/>
  <c r="V46" i="14" s="1"/>
  <c r="V45" i="14"/>
  <c r="AG45" i="14"/>
  <c r="AH45" i="14" s="1"/>
  <c r="F47" i="14" l="1"/>
  <c r="Q47" i="14"/>
  <c r="W45" i="14"/>
  <c r="X45" i="14" s="1"/>
  <c r="AA45" i="14"/>
  <c r="R47" i="14"/>
  <c r="P47" i="14"/>
  <c r="D46" i="14"/>
  <c r="AB46" i="14" s="1"/>
  <c r="AC46" i="14" s="1"/>
  <c r="Y47" i="14"/>
  <c r="A48" i="14"/>
  <c r="E48" i="14" s="1"/>
  <c r="L47" i="14"/>
  <c r="J47" i="14"/>
  <c r="G47" i="14"/>
  <c r="S47" i="14"/>
  <c r="M47" i="14"/>
  <c r="O47" i="14"/>
  <c r="H47" i="14"/>
  <c r="AI47" i="14"/>
  <c r="AK47" i="14" s="1"/>
  <c r="T47" i="14"/>
  <c r="AF46" i="14"/>
  <c r="AF45" i="14"/>
  <c r="I47" i="14"/>
  <c r="B47" i="14"/>
  <c r="AE47" i="14" s="1"/>
  <c r="AD47" i="14"/>
  <c r="N47" i="14"/>
  <c r="K47" i="14"/>
  <c r="AA46" i="14"/>
  <c r="U46" i="14"/>
  <c r="AE46" i="14"/>
  <c r="AJ46" i="14"/>
  <c r="AL46" i="14" s="1"/>
  <c r="Z46" i="14"/>
  <c r="W46" i="14"/>
  <c r="X46" i="14" s="1"/>
  <c r="AG46" i="14"/>
  <c r="AH46" i="14" s="1"/>
  <c r="Z47" i="14" l="1"/>
  <c r="L48" i="14"/>
  <c r="N48" i="14"/>
  <c r="M48" i="14"/>
  <c r="Y48" i="14"/>
  <c r="A49" i="14"/>
  <c r="E49" i="14" s="1"/>
  <c r="J48" i="14"/>
  <c r="S48" i="14"/>
  <c r="AI48" i="14"/>
  <c r="AK48" i="14" s="1"/>
  <c r="K48" i="14"/>
  <c r="T48" i="14"/>
  <c r="H48" i="14"/>
  <c r="Q48" i="14"/>
  <c r="O48" i="14"/>
  <c r="R48" i="14"/>
  <c r="B48" i="14"/>
  <c r="AE48" i="14" s="1"/>
  <c r="P48" i="14"/>
  <c r="AD48" i="14"/>
  <c r="G48" i="14"/>
  <c r="F48" i="14"/>
  <c r="I48" i="14"/>
  <c r="U47" i="14"/>
  <c r="C47" i="14"/>
  <c r="AA47" i="14" s="1"/>
  <c r="AJ47" i="14"/>
  <c r="AL47" i="14" s="1"/>
  <c r="J49" i="14"/>
  <c r="AD49" i="14"/>
  <c r="P49" i="14"/>
  <c r="F49" i="14"/>
  <c r="AI49" i="14"/>
  <c r="AK49" i="14" s="1"/>
  <c r="N49" i="14"/>
  <c r="O49" i="14"/>
  <c r="R49" i="14"/>
  <c r="L49" i="14"/>
  <c r="H49" i="14"/>
  <c r="I49" i="14" l="1"/>
  <c r="A50" i="14"/>
  <c r="E50" i="14" s="1"/>
  <c r="Y49" i="14"/>
  <c r="G49" i="14"/>
  <c r="K49" i="14"/>
  <c r="B49" i="14"/>
  <c r="U49" i="14" s="1"/>
  <c r="S49" i="14"/>
  <c r="T49" i="14"/>
  <c r="M49" i="14"/>
  <c r="Q49" i="14"/>
  <c r="D47" i="14"/>
  <c r="AB47" i="14" s="1"/>
  <c r="AC47" i="14" s="1"/>
  <c r="AJ48" i="14"/>
  <c r="AL48" i="14" s="1"/>
  <c r="AF47" i="14"/>
  <c r="V47" i="14"/>
  <c r="C48" i="14"/>
  <c r="AF48" i="14" s="1"/>
  <c r="Z48" i="14"/>
  <c r="U48" i="14"/>
  <c r="W47" i="14"/>
  <c r="X47" i="14" s="1"/>
  <c r="M50" i="14"/>
  <c r="N50" i="14"/>
  <c r="G50" i="14"/>
  <c r="J50" i="14"/>
  <c r="O50" i="14"/>
  <c r="AD50" i="14"/>
  <c r="F50" i="14"/>
  <c r="R50" i="14"/>
  <c r="I50" i="14"/>
  <c r="C49" i="14"/>
  <c r="AF49" i="14" s="1"/>
  <c r="AJ49" i="14"/>
  <c r="AL49" i="14" s="1"/>
  <c r="Z49" i="14" l="1"/>
  <c r="A51" i="14"/>
  <c r="E51" i="14" s="1"/>
  <c r="H50" i="14"/>
  <c r="S50" i="14"/>
  <c r="L50" i="14"/>
  <c r="P50" i="14"/>
  <c r="B50" i="14"/>
  <c r="AJ50" i="14" s="1"/>
  <c r="AL50" i="14" s="1"/>
  <c r="K50" i="14"/>
  <c r="AG47" i="14"/>
  <c r="AH47" i="14" s="1"/>
  <c r="Q50" i="14"/>
  <c r="T50" i="14"/>
  <c r="AI50" i="14"/>
  <c r="AK50" i="14" s="1"/>
  <c r="AE49" i="14"/>
  <c r="Y50" i="14"/>
  <c r="D48" i="14"/>
  <c r="AB48" i="14" s="1"/>
  <c r="AC48" i="14" s="1"/>
  <c r="V48" i="14"/>
  <c r="AA48" i="14"/>
  <c r="AG48" i="14"/>
  <c r="AH48" i="14" s="1"/>
  <c r="Z50" i="14"/>
  <c r="AE50" i="14"/>
  <c r="AA49" i="14"/>
  <c r="C50" i="14"/>
  <c r="AA50" i="14" s="1"/>
  <c r="U50" i="14"/>
  <c r="V49" i="14"/>
  <c r="J51" i="14"/>
  <c r="P51" i="14"/>
  <c r="D49" i="14"/>
  <c r="AG49" i="14" s="1"/>
  <c r="AH49" i="14" s="1"/>
  <c r="L51" i="14"/>
  <c r="T51" i="14"/>
  <c r="S51" i="14"/>
  <c r="R51" i="14"/>
  <c r="A52" i="14"/>
  <c r="E52" i="14" s="1"/>
  <c r="H51" i="14"/>
  <c r="N51" i="14"/>
  <c r="Y51" i="14"/>
  <c r="M51" i="14"/>
  <c r="I51" i="14"/>
  <c r="B51" i="14"/>
  <c r="AE51" i="14" s="1"/>
  <c r="K51" i="14"/>
  <c r="AI51" i="14"/>
  <c r="AK51" i="14" s="1"/>
  <c r="AD51" i="14"/>
  <c r="Q51" i="14"/>
  <c r="O51" i="14"/>
  <c r="F51" i="14"/>
  <c r="V50" i="14"/>
  <c r="G51" i="14" l="1"/>
  <c r="W48" i="14"/>
  <c r="X48" i="14" s="1"/>
  <c r="AF50" i="14"/>
  <c r="D50" i="14"/>
  <c r="AG50" i="14" s="1"/>
  <c r="AH50" i="14" s="1"/>
  <c r="Y52" i="14"/>
  <c r="K52" i="14"/>
  <c r="T52" i="14"/>
  <c r="C51" i="14"/>
  <c r="V51" i="14" s="1"/>
  <c r="M52" i="14"/>
  <c r="J52" i="14"/>
  <c r="A53" i="14"/>
  <c r="E53" i="14" s="1"/>
  <c r="P52" i="14"/>
  <c r="Z51" i="14"/>
  <c r="AJ51" i="14"/>
  <c r="AL51" i="14" s="1"/>
  <c r="W49" i="14"/>
  <c r="X49" i="14" s="1"/>
  <c r="AB49" i="14"/>
  <c r="AC49" i="14" s="1"/>
  <c r="U51" i="14"/>
  <c r="AI52" i="14"/>
  <c r="AK52" i="14" s="1"/>
  <c r="G52" i="14"/>
  <c r="F52" i="14"/>
  <c r="N52" i="14"/>
  <c r="H52" i="14"/>
  <c r="B52" i="14"/>
  <c r="U52" i="14" s="1"/>
  <c r="S52" i="14"/>
  <c r="L52" i="14"/>
  <c r="I52" i="14"/>
  <c r="O52" i="14"/>
  <c r="Q52" i="14"/>
  <c r="AD52" i="14"/>
  <c r="R52" i="14"/>
  <c r="AB50" i="14" l="1"/>
  <c r="AC50" i="14" s="1"/>
  <c r="W50" i="14"/>
  <c r="X50" i="14" s="1"/>
  <c r="AA51" i="14"/>
  <c r="B53" i="14"/>
  <c r="U53" i="14" s="1"/>
  <c r="I53" i="14"/>
  <c r="M53" i="14"/>
  <c r="Q53" i="14"/>
  <c r="Y53" i="14"/>
  <c r="AD53" i="14"/>
  <c r="N53" i="14"/>
  <c r="S53" i="14"/>
  <c r="J53" i="14"/>
  <c r="AI53" i="14"/>
  <c r="AK53" i="14" s="1"/>
  <c r="G53" i="14"/>
  <c r="H53" i="14"/>
  <c r="F53" i="14"/>
  <c r="P53" i="14"/>
  <c r="C52" i="14"/>
  <c r="AA52" i="14" s="1"/>
  <c r="A54" i="14"/>
  <c r="E54" i="14" s="1"/>
  <c r="K53" i="14"/>
  <c r="R53" i="14"/>
  <c r="O53" i="14"/>
  <c r="T53" i="14"/>
  <c r="L53" i="14"/>
  <c r="AF51" i="14"/>
  <c r="D51" i="14"/>
  <c r="AB51" i="14" s="1"/>
  <c r="AC51" i="14" s="1"/>
  <c r="Z52" i="14"/>
  <c r="AJ52" i="14"/>
  <c r="AL52" i="14" s="1"/>
  <c r="AE52" i="14"/>
  <c r="V52" i="14"/>
  <c r="Z53" i="14" l="1"/>
  <c r="AE53" i="14"/>
  <c r="C53" i="14"/>
  <c r="V53" i="14" s="1"/>
  <c r="AJ53" i="14"/>
  <c r="AL53" i="14" s="1"/>
  <c r="F54" i="14"/>
  <c r="T54" i="14"/>
  <c r="H54" i="14"/>
  <c r="N54" i="14"/>
  <c r="AI54" i="14"/>
  <c r="AK54" i="14" s="1"/>
  <c r="Q54" i="14"/>
  <c r="K54" i="14"/>
  <c r="AG51" i="14"/>
  <c r="AH51" i="14" s="1"/>
  <c r="R54" i="14"/>
  <c r="J54" i="14"/>
  <c r="A55" i="14"/>
  <c r="E55" i="14" s="1"/>
  <c r="Y54" i="14"/>
  <c r="W51" i="14"/>
  <c r="X51" i="14" s="1"/>
  <c r="D52" i="14"/>
  <c r="W52" i="14" s="1"/>
  <c r="X52" i="14" s="1"/>
  <c r="AD54" i="14"/>
  <c r="AF52" i="14"/>
  <c r="I54" i="14"/>
  <c r="G54" i="14"/>
  <c r="S54" i="14"/>
  <c r="L54" i="14"/>
  <c r="P54" i="14"/>
  <c r="B54" i="14"/>
  <c r="Z54" i="14" s="1"/>
  <c r="M54" i="14"/>
  <c r="O54" i="14"/>
  <c r="D53" i="14" l="1"/>
  <c r="AB53" i="14" s="1"/>
  <c r="AC53" i="14" s="1"/>
  <c r="AA53" i="14"/>
  <c r="AF53" i="14"/>
  <c r="M55" i="14"/>
  <c r="Q55" i="14"/>
  <c r="A56" i="14"/>
  <c r="E56" i="14" s="1"/>
  <c r="F55" i="14"/>
  <c r="AI55" i="14"/>
  <c r="AK55" i="14" s="1"/>
  <c r="T55" i="14"/>
  <c r="AB52" i="14"/>
  <c r="AC52" i="14" s="1"/>
  <c r="AG52" i="14"/>
  <c r="AH52" i="14" s="1"/>
  <c r="C54" i="14"/>
  <c r="AF54" i="14" s="1"/>
  <c r="U54" i="14"/>
  <c r="AE54" i="14"/>
  <c r="N55" i="14"/>
  <c r="O55" i="14"/>
  <c r="R55" i="14"/>
  <c r="I55" i="14"/>
  <c r="B55" i="14"/>
  <c r="Z55" i="14" s="1"/>
  <c r="L55" i="14"/>
  <c r="J55" i="14"/>
  <c r="H55" i="14"/>
  <c r="AD55" i="14"/>
  <c r="AJ54" i="14"/>
  <c r="AL54" i="14" s="1"/>
  <c r="K55" i="14"/>
  <c r="P55" i="14"/>
  <c r="G55" i="14"/>
  <c r="S55" i="14"/>
  <c r="Y55" i="14"/>
  <c r="AG53" i="14" l="1"/>
  <c r="AH53" i="14" s="1"/>
  <c r="W53" i="14"/>
  <c r="X53" i="14" s="1"/>
  <c r="P56" i="14"/>
  <c r="AI56" i="14"/>
  <c r="AK56" i="14" s="1"/>
  <c r="AA54" i="14"/>
  <c r="G56" i="14"/>
  <c r="AE55" i="14"/>
  <c r="H56" i="14"/>
  <c r="Q56" i="14"/>
  <c r="A57" i="14"/>
  <c r="E57" i="14" s="1"/>
  <c r="T56" i="14"/>
  <c r="M56" i="14"/>
  <c r="N56" i="14"/>
  <c r="L56" i="14"/>
  <c r="J56" i="14"/>
  <c r="I56" i="14"/>
  <c r="B56" i="14"/>
  <c r="C56" i="14" s="1"/>
  <c r="O56" i="14"/>
  <c r="Y56" i="14"/>
  <c r="F56" i="14"/>
  <c r="AD56" i="14"/>
  <c r="K56" i="14"/>
  <c r="R56" i="14"/>
  <c r="S56" i="14"/>
  <c r="D54" i="14"/>
  <c r="AB54" i="14" s="1"/>
  <c r="AC54" i="14" s="1"/>
  <c r="V54" i="14"/>
  <c r="AJ55" i="14"/>
  <c r="AL55" i="14" s="1"/>
  <c r="U55" i="14"/>
  <c r="C55" i="14"/>
  <c r="AF55" i="14" s="1"/>
  <c r="H57" i="14" l="1"/>
  <c r="Z56" i="14"/>
  <c r="A58" i="14"/>
  <c r="E58" i="14" s="1"/>
  <c r="B57" i="14"/>
  <c r="AE57" i="14" s="1"/>
  <c r="M57" i="14"/>
  <c r="Y57" i="14"/>
  <c r="O57" i="14"/>
  <c r="J57" i="14"/>
  <c r="Q57" i="14"/>
  <c r="L57" i="14"/>
  <c r="R57" i="14"/>
  <c r="D55" i="14"/>
  <c r="AB55" i="14" s="1"/>
  <c r="AC55" i="14" s="1"/>
  <c r="AI57" i="14"/>
  <c r="AK57" i="14" s="1"/>
  <c r="K57" i="14"/>
  <c r="G57" i="14"/>
  <c r="F57" i="14"/>
  <c r="AD57" i="14"/>
  <c r="AA55" i="14"/>
  <c r="P57" i="14"/>
  <c r="N57" i="14"/>
  <c r="I57" i="14"/>
  <c r="T57" i="14"/>
  <c r="S57" i="14"/>
  <c r="V55" i="14"/>
  <c r="U56" i="14"/>
  <c r="AJ56" i="14"/>
  <c r="AL56" i="14" s="1"/>
  <c r="AE56" i="14"/>
  <c r="AG54" i="14"/>
  <c r="AH54" i="14" s="1"/>
  <c r="W54" i="14"/>
  <c r="X54" i="14" s="1"/>
  <c r="V56" i="14"/>
  <c r="D56" i="14"/>
  <c r="AF56" i="14"/>
  <c r="AA56" i="14"/>
  <c r="AJ57" i="14" l="1"/>
  <c r="AL57" i="14" s="1"/>
  <c r="AI58" i="14"/>
  <c r="AK58" i="14" s="1"/>
  <c r="K58" i="14"/>
  <c r="R58" i="14"/>
  <c r="L58" i="14"/>
  <c r="B58" i="14"/>
  <c r="AE58" i="14" s="1"/>
  <c r="G58" i="14"/>
  <c r="O58" i="14"/>
  <c r="AD58" i="14"/>
  <c r="Z57" i="14"/>
  <c r="A59" i="14"/>
  <c r="E59" i="14" s="1"/>
  <c r="F58" i="14"/>
  <c r="T58" i="14"/>
  <c r="J58" i="14"/>
  <c r="P58" i="14"/>
  <c r="H58" i="14"/>
  <c r="Y58" i="14"/>
  <c r="M58" i="14"/>
  <c r="Q58" i="14"/>
  <c r="N58" i="14"/>
  <c r="U57" i="14"/>
  <c r="S58" i="14"/>
  <c r="I58" i="14"/>
  <c r="AG55" i="14"/>
  <c r="AH55" i="14" s="1"/>
  <c r="C57" i="14"/>
  <c r="V57" i="14" s="1"/>
  <c r="W55" i="14"/>
  <c r="X55" i="14" s="1"/>
  <c r="AB56" i="14"/>
  <c r="AC56" i="14" s="1"/>
  <c r="W56" i="14"/>
  <c r="X56" i="14" s="1"/>
  <c r="AG56" i="14"/>
  <c r="AH56" i="14" s="1"/>
  <c r="Z58" i="14" l="1"/>
  <c r="AJ58" i="14"/>
  <c r="AL58" i="14" s="1"/>
  <c r="C58" i="14"/>
  <c r="V58" i="14" s="1"/>
  <c r="U58" i="14"/>
  <c r="A60" i="14"/>
  <c r="E60" i="14" s="1"/>
  <c r="N59" i="14"/>
  <c r="J59" i="14"/>
  <c r="S59" i="14"/>
  <c r="T59" i="14"/>
  <c r="M59" i="14"/>
  <c r="AI59" i="14"/>
  <c r="AK59" i="14" s="1"/>
  <c r="AD59" i="14"/>
  <c r="R59" i="14"/>
  <c r="B59" i="14"/>
  <c r="AJ59" i="14" s="1"/>
  <c r="AL59" i="14" s="1"/>
  <c r="L59" i="14"/>
  <c r="F59" i="14"/>
  <c r="P59" i="14"/>
  <c r="G59" i="14"/>
  <c r="I59" i="14"/>
  <c r="O59" i="14"/>
  <c r="Q59" i="14"/>
  <c r="H59" i="14"/>
  <c r="K59" i="14"/>
  <c r="Y59" i="14"/>
  <c r="D57" i="14"/>
  <c r="W57" i="14" s="1"/>
  <c r="X57" i="14" s="1"/>
  <c r="AF57" i="14"/>
  <c r="AA57" i="14"/>
  <c r="D58" i="14" l="1"/>
  <c r="AB58" i="14" s="1"/>
  <c r="AC58" i="14" s="1"/>
  <c r="AF58" i="14"/>
  <c r="AA58" i="14"/>
  <c r="AB57" i="14"/>
  <c r="AC57" i="14" s="1"/>
  <c r="Z59" i="14"/>
  <c r="A61" i="14"/>
  <c r="E61" i="14" s="1"/>
  <c r="K60" i="14"/>
  <c r="AD60" i="14"/>
  <c r="T60" i="14"/>
  <c r="Y60" i="14"/>
  <c r="AI60" i="14"/>
  <c r="AK60" i="14" s="1"/>
  <c r="L60" i="14"/>
  <c r="H60" i="14"/>
  <c r="R60" i="14"/>
  <c r="J60" i="14"/>
  <c r="N60" i="14"/>
  <c r="O60" i="14"/>
  <c r="AG57" i="14"/>
  <c r="AH57" i="14" s="1"/>
  <c r="B60" i="14"/>
  <c r="AE60" i="14" s="1"/>
  <c r="G60" i="14"/>
  <c r="Q60" i="14"/>
  <c r="M60" i="14"/>
  <c r="P60" i="14"/>
  <c r="I60" i="14"/>
  <c r="S60" i="14"/>
  <c r="F60" i="14"/>
  <c r="C59" i="14"/>
  <c r="AF59" i="14" s="1"/>
  <c r="U59" i="14"/>
  <c r="AE59" i="14"/>
  <c r="W58" i="14" l="1"/>
  <c r="X58" i="14" s="1"/>
  <c r="AG58" i="14"/>
  <c r="AH58" i="14" s="1"/>
  <c r="M61" i="14"/>
  <c r="Y61" i="14"/>
  <c r="H61" i="14"/>
  <c r="A62" i="14"/>
  <c r="E62" i="14" s="1"/>
  <c r="O61" i="14"/>
  <c r="G61" i="14"/>
  <c r="P61" i="14"/>
  <c r="N61" i="14"/>
  <c r="T61" i="14"/>
  <c r="C60" i="14"/>
  <c r="V60" i="14" s="1"/>
  <c r="F61" i="14"/>
  <c r="R61" i="14"/>
  <c r="K61" i="14"/>
  <c r="Z60" i="14"/>
  <c r="L61" i="14"/>
  <c r="I61" i="14"/>
  <c r="S61" i="14"/>
  <c r="AI61" i="14"/>
  <c r="AK61" i="14" s="1"/>
  <c r="J61" i="14"/>
  <c r="B61" i="14"/>
  <c r="U61" i="14" s="1"/>
  <c r="Q61" i="14"/>
  <c r="AD61" i="14"/>
  <c r="AJ60" i="14"/>
  <c r="AL60" i="14" s="1"/>
  <c r="U60" i="14"/>
  <c r="D59" i="14"/>
  <c r="AG59" i="14" s="1"/>
  <c r="AH59" i="14" s="1"/>
  <c r="AA59" i="14"/>
  <c r="V59" i="14"/>
  <c r="Z61" i="14" l="1"/>
  <c r="B62" i="14"/>
  <c r="Z62" i="14" s="1"/>
  <c r="S62" i="14"/>
  <c r="R62" i="14"/>
  <c r="AI62" i="14"/>
  <c r="AK62" i="14" s="1"/>
  <c r="J62" i="14"/>
  <c r="O62" i="14"/>
  <c r="I62" i="14"/>
  <c r="Q62" i="14"/>
  <c r="K62" i="14"/>
  <c r="H62" i="14"/>
  <c r="G62" i="14"/>
  <c r="D60" i="14"/>
  <c r="AG60" i="14" s="1"/>
  <c r="AH60" i="14" s="1"/>
  <c r="N62" i="14"/>
  <c r="M62" i="14"/>
  <c r="AD62" i="14"/>
  <c r="P62" i="14"/>
  <c r="Y62" i="14"/>
  <c r="A63" i="14"/>
  <c r="E63" i="14" s="1"/>
  <c r="L62" i="14"/>
  <c r="F62" i="14"/>
  <c r="T62" i="14"/>
  <c r="AF60" i="14"/>
  <c r="AA60" i="14"/>
  <c r="C61" i="14"/>
  <c r="V61" i="14" s="1"/>
  <c r="AB59" i="14"/>
  <c r="AC59" i="14" s="1"/>
  <c r="W59" i="14"/>
  <c r="X59" i="14" s="1"/>
  <c r="AE61" i="14"/>
  <c r="AJ61" i="14"/>
  <c r="AL61" i="14" s="1"/>
  <c r="AE62" i="14"/>
  <c r="AJ62" i="14" l="1"/>
  <c r="AL62" i="14" s="1"/>
  <c r="U62" i="14"/>
  <c r="C62" i="14"/>
  <c r="AA62" i="14" s="1"/>
  <c r="AA61" i="14"/>
  <c r="AB60" i="14"/>
  <c r="AC60" i="14" s="1"/>
  <c r="AF61" i="14"/>
  <c r="W60" i="14"/>
  <c r="X60" i="14" s="1"/>
  <c r="D61" i="14"/>
  <c r="AB61" i="14" s="1"/>
  <c r="AC61" i="14" s="1"/>
  <c r="G63" i="14"/>
  <c r="K63" i="14"/>
  <c r="A64" i="14"/>
  <c r="E64" i="14" s="1"/>
  <c r="B63" i="14"/>
  <c r="U63" i="14" s="1"/>
  <c r="J63" i="14"/>
  <c r="N63" i="14"/>
  <c r="R63" i="14"/>
  <c r="Q63" i="14"/>
  <c r="I63" i="14"/>
  <c r="S63" i="14"/>
  <c r="P63" i="14"/>
  <c r="O63" i="14"/>
  <c r="M63" i="14"/>
  <c r="H63" i="14"/>
  <c r="AI63" i="14"/>
  <c r="AK63" i="14" s="1"/>
  <c r="T63" i="14"/>
  <c r="L63" i="14"/>
  <c r="AD63" i="14"/>
  <c r="Y63" i="14"/>
  <c r="F63" i="14"/>
  <c r="AF62" i="14" l="1"/>
  <c r="D62" i="14"/>
  <c r="W62" i="14" s="1"/>
  <c r="X62" i="14" s="1"/>
  <c r="V62" i="14"/>
  <c r="Z63" i="14"/>
  <c r="AI64" i="14"/>
  <c r="AK64" i="14" s="1"/>
  <c r="W61" i="14"/>
  <c r="X61" i="14" s="1"/>
  <c r="C63" i="14"/>
  <c r="D63" i="14" s="1"/>
  <c r="AE63" i="14"/>
  <c r="AG61" i="14"/>
  <c r="AH61" i="14" s="1"/>
  <c r="AJ63" i="14"/>
  <c r="AL63" i="14" s="1"/>
  <c r="Q64" i="14"/>
  <c r="N64" i="14"/>
  <c r="AD64" i="14"/>
  <c r="P64" i="14"/>
  <c r="T64" i="14"/>
  <c r="K64" i="14"/>
  <c r="B64" i="14"/>
  <c r="U64" i="14" s="1"/>
  <c r="L64" i="14"/>
  <c r="Y64" i="14"/>
  <c r="J64" i="14"/>
  <c r="H64" i="14"/>
  <c r="S64" i="14"/>
  <c r="A65" i="14"/>
  <c r="E65" i="14" s="1"/>
  <c r="M64" i="14"/>
  <c r="I64" i="14"/>
  <c r="O64" i="14"/>
  <c r="G64" i="14"/>
  <c r="F64" i="14"/>
  <c r="R64" i="14"/>
  <c r="AB62" i="14" l="1"/>
  <c r="AC62" i="14" s="1"/>
  <c r="AG62" i="14"/>
  <c r="AH62" i="14" s="1"/>
  <c r="C64" i="14"/>
  <c r="V64" i="14" s="1"/>
  <c r="AJ64" i="14"/>
  <c r="AL64" i="14" s="1"/>
  <c r="Z64" i="14"/>
  <c r="AE64" i="14"/>
  <c r="V63" i="14"/>
  <c r="AA63" i="14"/>
  <c r="AF63" i="14"/>
  <c r="S65" i="14"/>
  <c r="H65" i="14"/>
  <c r="AI65" i="14"/>
  <c r="AK65" i="14" s="1"/>
  <c r="R65" i="14"/>
  <c r="N65" i="14"/>
  <c r="AD65" i="14"/>
  <c r="I65" i="14"/>
  <c r="O65" i="14"/>
  <c r="F65" i="14"/>
  <c r="L65" i="14"/>
  <c r="P65" i="14"/>
  <c r="T65" i="14"/>
  <c r="B65" i="14"/>
  <c r="AJ65" i="14" s="1"/>
  <c r="AL65" i="14" s="1"/>
  <c r="G65" i="14"/>
  <c r="Q65" i="14"/>
  <c r="A66" i="14"/>
  <c r="E66" i="14" s="1"/>
  <c r="K65" i="14"/>
  <c r="J65" i="14"/>
  <c r="M65" i="14"/>
  <c r="Y65" i="14"/>
  <c r="Z65" i="14"/>
  <c r="AB63" i="14"/>
  <c r="AC63" i="14" s="1"/>
  <c r="AG63" i="14"/>
  <c r="AH63" i="14" s="1"/>
  <c r="W63" i="14"/>
  <c r="X63" i="14" s="1"/>
  <c r="D64" i="14" l="1"/>
  <c r="AG64" i="14" s="1"/>
  <c r="AH64" i="14" s="1"/>
  <c r="AF64" i="14"/>
  <c r="AA64" i="14"/>
  <c r="C65" i="14"/>
  <c r="D65" i="14" s="1"/>
  <c r="S66" i="14"/>
  <c r="U65" i="14"/>
  <c r="AE65" i="14"/>
  <c r="AI66" i="14"/>
  <c r="AK66" i="14" s="1"/>
  <c r="Y66" i="14"/>
  <c r="B66" i="14"/>
  <c r="AJ66" i="14" s="1"/>
  <c r="AL66" i="14" s="1"/>
  <c r="F66" i="14"/>
  <c r="A67" i="14"/>
  <c r="E67" i="14" s="1"/>
  <c r="R66" i="14"/>
  <c r="K66" i="14"/>
  <c r="O66" i="14"/>
  <c r="L66" i="14"/>
  <c r="H66" i="14"/>
  <c r="N66" i="14"/>
  <c r="M66" i="14"/>
  <c r="T66" i="14"/>
  <c r="Q66" i="14"/>
  <c r="AD66" i="14"/>
  <c r="J66" i="14"/>
  <c r="G66" i="14"/>
  <c r="P66" i="14"/>
  <c r="I66" i="14"/>
  <c r="W64" i="14"/>
  <c r="X64" i="14" s="1"/>
  <c r="AB64" i="14"/>
  <c r="AC64" i="14" s="1"/>
  <c r="Z66" i="14" l="1"/>
  <c r="AF65" i="14"/>
  <c r="V65" i="14"/>
  <c r="AA65" i="14"/>
  <c r="AI67" i="14"/>
  <c r="AK67" i="14" s="1"/>
  <c r="K67" i="14"/>
  <c r="T67" i="14"/>
  <c r="G67" i="14"/>
  <c r="N67" i="14"/>
  <c r="Q67" i="14"/>
  <c r="M67" i="14"/>
  <c r="F67" i="14"/>
  <c r="B67" i="14"/>
  <c r="AJ67" i="14" s="1"/>
  <c r="AL67" i="14" s="1"/>
  <c r="AD67" i="14"/>
  <c r="J67" i="14"/>
  <c r="AE66" i="14"/>
  <c r="C66" i="14"/>
  <c r="AA66" i="14" s="1"/>
  <c r="U66" i="14"/>
  <c r="H67" i="14"/>
  <c r="P67" i="14"/>
  <c r="O67" i="14"/>
  <c r="R67" i="14"/>
  <c r="A68" i="14"/>
  <c r="E68" i="14" s="1"/>
  <c r="S67" i="14"/>
  <c r="Y67" i="14"/>
  <c r="I67" i="14"/>
  <c r="L67" i="14"/>
  <c r="AG65" i="14"/>
  <c r="AH65" i="14" s="1"/>
  <c r="AB65" i="14"/>
  <c r="AC65" i="14" s="1"/>
  <c r="W65" i="14"/>
  <c r="X65" i="14" s="1"/>
  <c r="C67" i="14" l="1"/>
  <c r="V67" i="14" s="1"/>
  <c r="AE67" i="14"/>
  <c r="U67" i="14"/>
  <c r="V66" i="14"/>
  <c r="Z67" i="14"/>
  <c r="AF66" i="14"/>
  <c r="D66" i="14"/>
  <c r="AB66" i="14" s="1"/>
  <c r="AC66" i="14" s="1"/>
  <c r="AD68" i="14"/>
  <c r="F68" i="14"/>
  <c r="AI68" i="14"/>
  <c r="AK68" i="14" s="1"/>
  <c r="N68" i="14"/>
  <c r="Y68" i="14"/>
  <c r="J68" i="14"/>
  <c r="O68" i="14"/>
  <c r="L68" i="14"/>
  <c r="H68" i="14"/>
  <c r="P68" i="14"/>
  <c r="Q68" i="14"/>
  <c r="S68" i="14"/>
  <c r="I68" i="14"/>
  <c r="B68" i="14"/>
  <c r="AE68" i="14" s="1"/>
  <c r="T68" i="14"/>
  <c r="A69" i="14"/>
  <c r="E69" i="14" s="1"/>
  <c r="R68" i="14"/>
  <c r="K68" i="14"/>
  <c r="G68" i="14"/>
  <c r="M68" i="14"/>
  <c r="AF67" i="14"/>
  <c r="D67" i="14"/>
  <c r="AA67" i="14" l="1"/>
  <c r="W66" i="14"/>
  <c r="X66" i="14" s="1"/>
  <c r="AG66" i="14"/>
  <c r="AH66" i="14" s="1"/>
  <c r="A70" i="14"/>
  <c r="E70" i="14" s="1"/>
  <c r="Z68" i="14"/>
  <c r="U68" i="14"/>
  <c r="O69" i="14"/>
  <c r="P69" i="14"/>
  <c r="AD69" i="14"/>
  <c r="Y69" i="14"/>
  <c r="G69" i="14"/>
  <c r="B69" i="14"/>
  <c r="AJ69" i="14" s="1"/>
  <c r="AL69" i="14" s="1"/>
  <c r="M69" i="14"/>
  <c r="I69" i="14"/>
  <c r="R69" i="14"/>
  <c r="K69" i="14"/>
  <c r="J69" i="14"/>
  <c r="T69" i="14"/>
  <c r="L69" i="14"/>
  <c r="H69" i="14"/>
  <c r="S69" i="14"/>
  <c r="Q69" i="14"/>
  <c r="AI69" i="14"/>
  <c r="AK69" i="14" s="1"/>
  <c r="N69" i="14"/>
  <c r="F69" i="14"/>
  <c r="AJ68" i="14"/>
  <c r="AL68" i="14" s="1"/>
  <c r="C68" i="14"/>
  <c r="AF68" i="14" s="1"/>
  <c r="C69" i="14"/>
  <c r="AG67" i="14"/>
  <c r="AH67" i="14" s="1"/>
  <c r="W67" i="14"/>
  <c r="X67" i="14" s="1"/>
  <c r="AB67" i="14"/>
  <c r="AC67" i="14" s="1"/>
  <c r="S70" i="14" l="1"/>
  <c r="R70" i="14"/>
  <c r="B70" i="14"/>
  <c r="U70" i="14" s="1"/>
  <c r="I70" i="14"/>
  <c r="Q70" i="14"/>
  <c r="K70" i="14"/>
  <c r="P70" i="14"/>
  <c r="AD70" i="14"/>
  <c r="J70" i="14"/>
  <c r="A71" i="14"/>
  <c r="E71" i="14" s="1"/>
  <c r="M70" i="14"/>
  <c r="F70" i="14"/>
  <c r="H70" i="14"/>
  <c r="T70" i="14"/>
  <c r="L70" i="14"/>
  <c r="O70" i="14"/>
  <c r="G70" i="14"/>
  <c r="AI70" i="14"/>
  <c r="AK70" i="14" s="1"/>
  <c r="N70" i="14"/>
  <c r="Y70" i="14"/>
  <c r="AA68" i="14"/>
  <c r="D68" i="14"/>
  <c r="AG68" i="14" s="1"/>
  <c r="AH68" i="14" s="1"/>
  <c r="V68" i="14"/>
  <c r="Z69" i="14"/>
  <c r="U69" i="14"/>
  <c r="AE69" i="14"/>
  <c r="AE70" i="14"/>
  <c r="AF69" i="14"/>
  <c r="D69" i="14"/>
  <c r="V69" i="14"/>
  <c r="AA69" i="14"/>
  <c r="AJ70" i="14" l="1"/>
  <c r="AL70" i="14" s="1"/>
  <c r="C70" i="14"/>
  <c r="AA70" i="14" s="1"/>
  <c r="Z70" i="14"/>
  <c r="AB68" i="14"/>
  <c r="AC68" i="14" s="1"/>
  <c r="A72" i="14"/>
  <c r="E72" i="14" s="1"/>
  <c r="L71" i="14"/>
  <c r="N71" i="14"/>
  <c r="J71" i="14"/>
  <c r="AI71" i="14"/>
  <c r="AK71" i="14" s="1"/>
  <c r="S71" i="14"/>
  <c r="W68" i="14"/>
  <c r="X68" i="14" s="1"/>
  <c r="I71" i="14"/>
  <c r="B71" i="14"/>
  <c r="AE71" i="14" s="1"/>
  <c r="F71" i="14"/>
  <c r="Q71" i="14"/>
  <c r="AD71" i="14"/>
  <c r="K71" i="14"/>
  <c r="T71" i="14"/>
  <c r="H71" i="14"/>
  <c r="R71" i="14"/>
  <c r="G71" i="14"/>
  <c r="M71" i="14"/>
  <c r="O71" i="14"/>
  <c r="P71" i="14"/>
  <c r="Y71" i="14"/>
  <c r="V70" i="14"/>
  <c r="AG69" i="14"/>
  <c r="AH69" i="14" s="1"/>
  <c r="W69" i="14"/>
  <c r="X69" i="14" s="1"/>
  <c r="AB69" i="14"/>
  <c r="AC69" i="14" s="1"/>
  <c r="AF70" i="14" l="1"/>
  <c r="D70" i="14"/>
  <c r="AG70" i="14" s="1"/>
  <c r="AH70" i="14" s="1"/>
  <c r="U71" i="14"/>
  <c r="O72" i="14"/>
  <c r="I72" i="14"/>
  <c r="A73" i="14"/>
  <c r="E73" i="14" s="1"/>
  <c r="AD72" i="14"/>
  <c r="N72" i="14"/>
  <c r="C71" i="14"/>
  <c r="AF71" i="14" s="1"/>
  <c r="K72" i="14"/>
  <c r="M72" i="14"/>
  <c r="F72" i="14"/>
  <c r="Z71" i="14"/>
  <c r="P72" i="14"/>
  <c r="R72" i="14"/>
  <c r="L72" i="14"/>
  <c r="AJ71" i="14"/>
  <c r="AL71" i="14" s="1"/>
  <c r="G72" i="14"/>
  <c r="B72" i="14"/>
  <c r="AE72" i="14" s="1"/>
  <c r="Q72" i="14"/>
  <c r="H72" i="14"/>
  <c r="AI72" i="14"/>
  <c r="AK72" i="14" s="1"/>
  <c r="S72" i="14"/>
  <c r="J72" i="14"/>
  <c r="Y72" i="14"/>
  <c r="T72" i="14"/>
  <c r="Z72" i="14"/>
  <c r="W70" i="14"/>
  <c r="X70" i="14" s="1"/>
  <c r="AB70" i="14" l="1"/>
  <c r="AC70" i="14" s="1"/>
  <c r="I73" i="14"/>
  <c r="Y73" i="14"/>
  <c r="AI73" i="14"/>
  <c r="AK73" i="14" s="1"/>
  <c r="AD73" i="14"/>
  <c r="N73" i="14"/>
  <c r="R73" i="14"/>
  <c r="S73" i="14"/>
  <c r="Q73" i="14"/>
  <c r="P73" i="14"/>
  <c r="L73" i="14"/>
  <c r="F73" i="14"/>
  <c r="H73" i="14"/>
  <c r="T73" i="14"/>
  <c r="A74" i="14"/>
  <c r="E74" i="14" s="1"/>
  <c r="J73" i="14"/>
  <c r="O73" i="14"/>
  <c r="G73" i="14"/>
  <c r="B73" i="14"/>
  <c r="AE73" i="14" s="1"/>
  <c r="K73" i="14"/>
  <c r="M73" i="14"/>
  <c r="D71" i="14"/>
  <c r="AG71" i="14" s="1"/>
  <c r="AH71" i="14" s="1"/>
  <c r="AA71" i="14"/>
  <c r="V71" i="14"/>
  <c r="AJ72" i="14"/>
  <c r="AL72" i="14" s="1"/>
  <c r="U72" i="14"/>
  <c r="C72" i="14"/>
  <c r="AF72" i="14" s="1"/>
  <c r="W71" i="14" l="1"/>
  <c r="X71" i="14" s="1"/>
  <c r="AB71" i="14"/>
  <c r="AC71" i="14" s="1"/>
  <c r="AI74" i="14"/>
  <c r="AK74" i="14" s="1"/>
  <c r="D72" i="14"/>
  <c r="AG72" i="14" s="1"/>
  <c r="AH72" i="14" s="1"/>
  <c r="A75" i="14"/>
  <c r="E75" i="14" s="1"/>
  <c r="Z73" i="14"/>
  <c r="N74" i="14"/>
  <c r="T74" i="14"/>
  <c r="L74" i="14"/>
  <c r="AD74" i="14"/>
  <c r="P74" i="14"/>
  <c r="U73" i="14"/>
  <c r="B74" i="14"/>
  <c r="AJ74" i="14" s="1"/>
  <c r="AL74" i="14" s="1"/>
  <c r="S74" i="14"/>
  <c r="C73" i="14"/>
  <c r="V73" i="14" s="1"/>
  <c r="R74" i="14"/>
  <c r="O74" i="14"/>
  <c r="H74" i="14"/>
  <c r="Q74" i="14"/>
  <c r="K74" i="14"/>
  <c r="I74" i="14"/>
  <c r="AJ73" i="14"/>
  <c r="AL73" i="14" s="1"/>
  <c r="G74" i="14"/>
  <c r="J74" i="14"/>
  <c r="F74" i="14"/>
  <c r="M74" i="14"/>
  <c r="Y74" i="14"/>
  <c r="AA72" i="14"/>
  <c r="V72" i="14"/>
  <c r="W72" i="14" l="1"/>
  <c r="X72" i="14" s="1"/>
  <c r="Y75" i="14"/>
  <c r="H75" i="14"/>
  <c r="I75" i="14"/>
  <c r="B75" i="14"/>
  <c r="AE75" i="14" s="1"/>
  <c r="N75" i="14"/>
  <c r="T75" i="14"/>
  <c r="AD75" i="14"/>
  <c r="M75" i="14"/>
  <c r="Q75" i="14"/>
  <c r="K75" i="14"/>
  <c r="AB72" i="14"/>
  <c r="AC72" i="14" s="1"/>
  <c r="AI75" i="14"/>
  <c r="AK75" i="14" s="1"/>
  <c r="O75" i="14"/>
  <c r="P75" i="14"/>
  <c r="S75" i="14"/>
  <c r="R75" i="14"/>
  <c r="A76" i="14"/>
  <c r="E76" i="14" s="1"/>
  <c r="G75" i="14"/>
  <c r="J75" i="14"/>
  <c r="L75" i="14"/>
  <c r="F75" i="14"/>
  <c r="D73" i="14"/>
  <c r="W73" i="14" s="1"/>
  <c r="X73" i="14" s="1"/>
  <c r="AE74" i="14"/>
  <c r="AA73" i="14"/>
  <c r="AF73" i="14"/>
  <c r="C74" i="14"/>
  <c r="AF74" i="14" s="1"/>
  <c r="U74" i="14"/>
  <c r="Z74" i="14"/>
  <c r="U75" i="14" l="1"/>
  <c r="AJ75" i="14"/>
  <c r="AL75" i="14" s="1"/>
  <c r="Z75" i="14"/>
  <c r="C75" i="14"/>
  <c r="AF75" i="14" s="1"/>
  <c r="AA74" i="14"/>
  <c r="S76" i="14"/>
  <c r="H76" i="14"/>
  <c r="L76" i="14"/>
  <c r="AI76" i="14"/>
  <c r="AK76" i="14" s="1"/>
  <c r="B76" i="14"/>
  <c r="U76" i="14" s="1"/>
  <c r="J76" i="14"/>
  <c r="N76" i="14"/>
  <c r="Y76" i="14"/>
  <c r="Q76" i="14"/>
  <c r="M76" i="14"/>
  <c r="G76" i="14"/>
  <c r="I76" i="14"/>
  <c r="K76" i="14"/>
  <c r="F76" i="14"/>
  <c r="R76" i="14"/>
  <c r="AG73" i="14"/>
  <c r="AH73" i="14" s="1"/>
  <c r="AB73" i="14"/>
  <c r="AC73" i="14" s="1"/>
  <c r="D74" i="14"/>
  <c r="AB74" i="14" s="1"/>
  <c r="AC74" i="14" s="1"/>
  <c r="A77" i="14"/>
  <c r="E77" i="14" s="1"/>
  <c r="T76" i="14"/>
  <c r="O76" i="14"/>
  <c r="AD76" i="14"/>
  <c r="P76" i="14"/>
  <c r="V74" i="14"/>
  <c r="AE76" i="14"/>
  <c r="V75" i="14" l="1"/>
  <c r="AJ76" i="14"/>
  <c r="AL76" i="14" s="1"/>
  <c r="AA75" i="14"/>
  <c r="D75" i="14"/>
  <c r="AB75" i="14" s="1"/>
  <c r="AC75" i="14" s="1"/>
  <c r="A78" i="14"/>
  <c r="E78" i="14" s="1"/>
  <c r="C76" i="14"/>
  <c r="AA76" i="14" s="1"/>
  <c r="AG74" i="14"/>
  <c r="AH74" i="14" s="1"/>
  <c r="W74" i="14"/>
  <c r="X74" i="14" s="1"/>
  <c r="Z76" i="14"/>
  <c r="AD77" i="14"/>
  <c r="K77" i="14"/>
  <c r="N77" i="14"/>
  <c r="B77" i="14"/>
  <c r="AE77" i="14" s="1"/>
  <c r="M77" i="14"/>
  <c r="O77" i="14"/>
  <c r="H77" i="14"/>
  <c r="G77" i="14"/>
  <c r="L77" i="14"/>
  <c r="R77" i="14"/>
  <c r="Q77" i="14"/>
  <c r="S77" i="14"/>
  <c r="T77" i="14"/>
  <c r="J77" i="14"/>
  <c r="F77" i="14"/>
  <c r="Y77" i="14"/>
  <c r="AI77" i="14"/>
  <c r="AK77" i="14" s="1"/>
  <c r="P77" i="14"/>
  <c r="I77" i="14"/>
  <c r="Z77" i="14"/>
  <c r="C77" i="14" l="1"/>
  <c r="V77" i="14" s="1"/>
  <c r="AG75" i="14"/>
  <c r="AH75" i="14" s="1"/>
  <c r="H78" i="14"/>
  <c r="S78" i="14"/>
  <c r="W75" i="14"/>
  <c r="X75" i="14" s="1"/>
  <c r="D76" i="14"/>
  <c r="AB76" i="14" s="1"/>
  <c r="AC76" i="14" s="1"/>
  <c r="AF76" i="14"/>
  <c r="V76" i="14"/>
  <c r="T78" i="14"/>
  <c r="A79" i="14"/>
  <c r="E79" i="14" s="1"/>
  <c r="L78" i="14"/>
  <c r="B78" i="14"/>
  <c r="C78" i="14" s="1"/>
  <c r="Q78" i="14"/>
  <c r="I78" i="14"/>
  <c r="K78" i="14"/>
  <c r="AD78" i="14"/>
  <c r="P78" i="14"/>
  <c r="N78" i="14"/>
  <c r="AJ77" i="14"/>
  <c r="AL77" i="14" s="1"/>
  <c r="F78" i="14"/>
  <c r="G78" i="14"/>
  <c r="Y78" i="14"/>
  <c r="U77" i="14"/>
  <c r="M78" i="14"/>
  <c r="R78" i="14"/>
  <c r="AI78" i="14"/>
  <c r="AK78" i="14" s="1"/>
  <c r="O78" i="14"/>
  <c r="J78" i="14"/>
  <c r="AF77" i="14"/>
  <c r="D77" i="14"/>
  <c r="AA77" i="14" l="1"/>
  <c r="U78" i="14"/>
  <c r="AE78" i="14"/>
  <c r="Z78" i="14"/>
  <c r="W76" i="14"/>
  <c r="X76" i="14" s="1"/>
  <c r="AD79" i="14"/>
  <c r="AJ78" i="14"/>
  <c r="AL78" i="14" s="1"/>
  <c r="AG76" i="14"/>
  <c r="AH76" i="14" s="1"/>
  <c r="B79" i="14"/>
  <c r="C79" i="14" s="1"/>
  <c r="M79" i="14"/>
  <c r="H79" i="14"/>
  <c r="G79" i="14"/>
  <c r="T79" i="14"/>
  <c r="R79" i="14"/>
  <c r="F79" i="14"/>
  <c r="P79" i="14"/>
  <c r="A80" i="14"/>
  <c r="E80" i="14" s="1"/>
  <c r="O79" i="14"/>
  <c r="AI79" i="14"/>
  <c r="AK79" i="14" s="1"/>
  <c r="Q79" i="14"/>
  <c r="I79" i="14"/>
  <c r="Y79" i="14"/>
  <c r="L79" i="14"/>
  <c r="N79" i="14"/>
  <c r="J79" i="14"/>
  <c r="K79" i="14"/>
  <c r="S79" i="14"/>
  <c r="AB77" i="14"/>
  <c r="AC77" i="14" s="1"/>
  <c r="AG77" i="14"/>
  <c r="AH77" i="14" s="1"/>
  <c r="W77" i="14"/>
  <c r="X77" i="14" s="1"/>
  <c r="AA78" i="14"/>
  <c r="V78" i="14"/>
  <c r="AF78" i="14"/>
  <c r="D78" i="14"/>
  <c r="Z79" i="14" l="1"/>
  <c r="F80" i="14"/>
  <c r="G80" i="14"/>
  <c r="O80" i="14"/>
  <c r="P80" i="14"/>
  <c r="U79" i="14"/>
  <c r="AE79" i="14"/>
  <c r="M80" i="14"/>
  <c r="R80" i="14"/>
  <c r="A81" i="14"/>
  <c r="E81" i="14" s="1"/>
  <c r="I80" i="14"/>
  <c r="Q80" i="14"/>
  <c r="Y80" i="14"/>
  <c r="K80" i="14"/>
  <c r="AJ79" i="14"/>
  <c r="AL79" i="14" s="1"/>
  <c r="J80" i="14"/>
  <c r="B80" i="14"/>
  <c r="U80" i="14" s="1"/>
  <c r="S80" i="14"/>
  <c r="AI80" i="14"/>
  <c r="AK80" i="14" s="1"/>
  <c r="L80" i="14"/>
  <c r="N80" i="14"/>
  <c r="T80" i="14"/>
  <c r="AD80" i="14"/>
  <c r="H80" i="14"/>
  <c r="W78" i="14"/>
  <c r="X78" i="14" s="1"/>
  <c r="AB78" i="14"/>
  <c r="AC78" i="14" s="1"/>
  <c r="AG78" i="14"/>
  <c r="AH78" i="14" s="1"/>
  <c r="AF79" i="14"/>
  <c r="D79" i="14"/>
  <c r="AA79" i="14"/>
  <c r="V79" i="14"/>
  <c r="A82" i="14" l="1"/>
  <c r="E82" i="14" s="1"/>
  <c r="O81" i="14"/>
  <c r="N81" i="14"/>
  <c r="M81" i="14"/>
  <c r="S81" i="14"/>
  <c r="AI81" i="14"/>
  <c r="AK81" i="14" s="1"/>
  <c r="F81" i="14"/>
  <c r="P81" i="14"/>
  <c r="L81" i="14"/>
  <c r="T81" i="14"/>
  <c r="J81" i="14"/>
  <c r="K81" i="14"/>
  <c r="B81" i="14"/>
  <c r="C81" i="14" s="1"/>
  <c r="R81" i="14"/>
  <c r="G81" i="14"/>
  <c r="AD81" i="14"/>
  <c r="H81" i="14"/>
  <c r="Y81" i="14"/>
  <c r="I81" i="14"/>
  <c r="Q81" i="14"/>
  <c r="AJ80" i="14"/>
  <c r="AL80" i="14" s="1"/>
  <c r="C80" i="14"/>
  <c r="D80" i="14" s="1"/>
  <c r="Z80" i="14"/>
  <c r="AE80" i="14"/>
  <c r="AE81" i="14"/>
  <c r="AG79" i="14"/>
  <c r="AH79" i="14" s="1"/>
  <c r="AB79" i="14"/>
  <c r="AC79" i="14" s="1"/>
  <c r="W79" i="14"/>
  <c r="X79" i="14" s="1"/>
  <c r="T82" i="14"/>
  <c r="G82" i="14"/>
  <c r="AI82" i="14"/>
  <c r="AK82" i="14" s="1"/>
  <c r="S82" i="14"/>
  <c r="J82" i="14"/>
  <c r="P82" i="14"/>
  <c r="O82" i="14" l="1"/>
  <c r="F82" i="14"/>
  <c r="R82" i="14"/>
  <c r="H82" i="14"/>
  <c r="A83" i="14"/>
  <c r="E83" i="14" s="1"/>
  <c r="N82" i="14"/>
  <c r="M82" i="14"/>
  <c r="Y82" i="14"/>
  <c r="I82" i="14"/>
  <c r="B82" i="14"/>
  <c r="U82" i="14" s="1"/>
  <c r="L82" i="14"/>
  <c r="AD82" i="14"/>
  <c r="K82" i="14"/>
  <c r="Q82" i="14"/>
  <c r="AF80" i="14"/>
  <c r="AJ81" i="14"/>
  <c r="AL81" i="14" s="1"/>
  <c r="V80" i="14"/>
  <c r="AA80" i="14"/>
  <c r="Z81" i="14"/>
  <c r="U81" i="14"/>
  <c r="AB80" i="14"/>
  <c r="AC80" i="14" s="1"/>
  <c r="AG80" i="14"/>
  <c r="AH80" i="14" s="1"/>
  <c r="W80" i="14"/>
  <c r="X80" i="14" s="1"/>
  <c r="V81" i="14"/>
  <c r="D81" i="14"/>
  <c r="AF81" i="14"/>
  <c r="AA81" i="14"/>
  <c r="Y83" i="14" l="1"/>
  <c r="P83" i="14"/>
  <c r="Q83" i="14"/>
  <c r="AI83" i="14"/>
  <c r="I83" i="14"/>
  <c r="J83" i="14"/>
  <c r="H83" i="14"/>
  <c r="F83" i="14"/>
  <c r="N83" i="14"/>
  <c r="R83" i="14"/>
  <c r="AJ82" i="14"/>
  <c r="AL82" i="14" s="1"/>
  <c r="Z82" i="14"/>
  <c r="AE82" i="14"/>
  <c r="S83" i="14"/>
  <c r="AD83" i="14"/>
  <c r="M83" i="14"/>
  <c r="T83" i="14"/>
  <c r="C82" i="14"/>
  <c r="AF82" i="14" s="1"/>
  <c r="B83" i="14"/>
  <c r="U83" i="14" s="1"/>
  <c r="O83" i="14"/>
  <c r="G83" i="14"/>
  <c r="L83" i="14"/>
  <c r="K83" i="14"/>
  <c r="AK83" i="14"/>
  <c r="AK2" i="14" s="1"/>
  <c r="AI2" i="14"/>
  <c r="W81" i="14"/>
  <c r="X81" i="14" s="1"/>
  <c r="AB81" i="14"/>
  <c r="AC81" i="14" s="1"/>
  <c r="AG81" i="14"/>
  <c r="AH81" i="14" s="1"/>
  <c r="D82" i="14" l="1"/>
  <c r="V82" i="14"/>
  <c r="AE83" i="14"/>
  <c r="AA82" i="14"/>
  <c r="AJ83" i="14"/>
  <c r="Z83" i="14"/>
  <c r="C83" i="14"/>
  <c r="D83" i="14" s="1"/>
  <c r="AK3" i="14"/>
  <c r="AL83" i="14"/>
  <c r="AL2" i="14" s="1"/>
  <c r="AM2" i="14" s="1"/>
  <c r="AJ2" i="14"/>
  <c r="AG82" i="14"/>
  <c r="AH82" i="14" s="1"/>
  <c r="W82" i="14"/>
  <c r="X82" i="14" s="1"/>
  <c r="AB82" i="14"/>
  <c r="AC82" i="14" s="1"/>
  <c r="V83" i="14" l="1"/>
  <c r="AF83" i="14"/>
  <c r="AA83" i="14"/>
  <c r="W83" i="14"/>
  <c r="AB83" i="14"/>
  <c r="AG83" i="14"/>
  <c r="AC83" i="14" l="1"/>
  <c r="AC2" i="14" s="1"/>
  <c r="AB2" i="14"/>
  <c r="AH83" i="14"/>
  <c r="AH2" i="14" s="1"/>
  <c r="AG2" i="14"/>
  <c r="X83" i="14"/>
  <c r="X2" i="14" s="1"/>
  <c r="W2" i="14"/>
  <c r="Y6" i="17" l="1"/>
  <c r="AA6" i="17" s="1"/>
  <c r="AB6" i="17" s="1"/>
  <c r="AB10" i="8"/>
  <c r="Z41" i="8"/>
  <c r="AI41" i="8" s="1"/>
  <c r="AJ41" i="8" s="1"/>
  <c r="AK41" i="8" s="1"/>
  <c r="AL41" i="8" s="1"/>
  <c r="Z36" i="8"/>
  <c r="Z31" i="8"/>
  <c r="AE31" i="8" s="1"/>
  <c r="AF31" i="8" s="1"/>
  <c r="AG31" i="8" s="1"/>
  <c r="AH31" i="8" s="1"/>
  <c r="Z20" i="8"/>
  <c r="AI20" i="8" s="1"/>
  <c r="AJ20" i="8" s="1"/>
  <c r="AK20" i="8" s="1"/>
  <c r="AL20" i="8" s="1"/>
  <c r="Z38" i="8"/>
  <c r="AI38" i="8" s="1"/>
  <c r="AJ38" i="8" s="1"/>
  <c r="AK38" i="8" s="1"/>
  <c r="AL38" i="8" s="1"/>
  <c r="Z35" i="8"/>
  <c r="AA35" i="8" s="1"/>
  <c r="AB35" i="8" s="1"/>
  <c r="AC35" i="8" s="1"/>
  <c r="AD35" i="8" s="1"/>
  <c r="Z30" i="8"/>
  <c r="AI30" i="8" s="1"/>
  <c r="AJ30" i="8" s="1"/>
  <c r="AK30" i="8" s="1"/>
  <c r="AL30" i="8" s="1"/>
  <c r="Z28" i="8"/>
  <c r="AI28" i="8" s="1"/>
  <c r="AJ28" i="8" s="1"/>
  <c r="AK28" i="8" s="1"/>
  <c r="AL28" i="8" s="1"/>
  <c r="Z29" i="8"/>
  <c r="AA29" i="8" s="1"/>
  <c r="AB29" i="8" s="1"/>
  <c r="AC29" i="8" s="1"/>
  <c r="AD29" i="8" s="1"/>
  <c r="Z16" i="8"/>
  <c r="AA16" i="8" s="1"/>
  <c r="AB16" i="8" s="1"/>
  <c r="AC16" i="8" s="1"/>
  <c r="AD16" i="8" s="1"/>
  <c r="Z18" i="8"/>
  <c r="AE18" i="8" s="1"/>
  <c r="AF18" i="8" s="1"/>
  <c r="AG18" i="8" s="1"/>
  <c r="AH18" i="8" s="1"/>
  <c r="Z24" i="8"/>
  <c r="Z23" i="8"/>
  <c r="AA23" i="8" s="1"/>
  <c r="AB23" i="8" s="1"/>
  <c r="AC23" i="8" s="1"/>
  <c r="AD23" i="8" s="1"/>
  <c r="Z15" i="8"/>
  <c r="AE15" i="8" s="1"/>
  <c r="Y5" i="17" s="1"/>
  <c r="AA5" i="17" s="1"/>
  <c r="AB5" i="17" s="1"/>
  <c r="AC5" i="17" s="1"/>
  <c r="Z17" i="8"/>
  <c r="AI17" i="8" s="1"/>
  <c r="AJ17" i="8" s="1"/>
  <c r="AK17" i="8" s="1"/>
  <c r="AL17" i="8" s="1"/>
  <c r="Z39" i="8"/>
  <c r="AA39" i="8" s="1"/>
  <c r="AB39" i="8" s="1"/>
  <c r="AC39" i="8" s="1"/>
  <c r="AD39" i="8" s="1"/>
  <c r="Z19" i="8"/>
  <c r="AE19" i="8" s="1"/>
  <c r="AF19" i="8" s="1"/>
  <c r="AG19" i="8" s="1"/>
  <c r="AH19" i="8" s="1"/>
  <c r="Z25" i="8"/>
  <c r="AI25" i="8" s="1"/>
  <c r="AJ25" i="8" s="1"/>
  <c r="AK25" i="8" s="1"/>
  <c r="AL25" i="8" s="1"/>
  <c r="Z32" i="8"/>
  <c r="AI32" i="8" s="1"/>
  <c r="AJ32" i="8" s="1"/>
  <c r="AK32" i="8" s="1"/>
  <c r="AL32" i="8" s="1"/>
  <c r="Z34" i="8"/>
  <c r="AA34" i="8" s="1"/>
  <c r="AB34" i="8" s="1"/>
  <c r="AC34" i="8" s="1"/>
  <c r="AD34" i="8" s="1"/>
  <c r="Z37" i="8"/>
  <c r="AA37" i="8" s="1"/>
  <c r="AB37" i="8" s="1"/>
  <c r="AC37" i="8" s="1"/>
  <c r="AD37" i="8" s="1"/>
  <c r="Z22" i="8"/>
  <c r="AI22" i="8" s="1"/>
  <c r="AJ22" i="8" s="1"/>
  <c r="AK22" i="8" s="1"/>
  <c r="AL22" i="8" s="1"/>
  <c r="Z26" i="8"/>
  <c r="Z40" i="8"/>
  <c r="AI40" i="8" s="1"/>
  <c r="AJ40" i="8" s="1"/>
  <c r="AK40" i="8" s="1"/>
  <c r="AL40" i="8" s="1"/>
  <c r="AE38" i="8" l="1"/>
  <c r="AF38" i="8" s="1"/>
  <c r="AG38" i="8" s="1"/>
  <c r="AH38" i="8" s="1"/>
  <c r="AA38" i="8"/>
  <c r="AB38" i="8" s="1"/>
  <c r="AC38" i="8" s="1"/>
  <c r="AD38" i="8" s="1"/>
  <c r="AA17" i="8"/>
  <c r="AB17" i="8" s="1"/>
  <c r="AC17" i="8" s="1"/>
  <c r="AD17" i="8" s="1"/>
  <c r="AE37" i="8"/>
  <c r="AF37" i="8" s="1"/>
  <c r="AG37" i="8" s="1"/>
  <c r="AH37" i="8" s="1"/>
  <c r="AA25" i="8"/>
  <c r="AB25" i="8" s="1"/>
  <c r="AC25" i="8" s="1"/>
  <c r="AD25" i="8" s="1"/>
  <c r="AI6" i="17"/>
  <c r="AC6" i="17"/>
  <c r="AE40" i="8"/>
  <c r="AF40" i="8" s="1"/>
  <c r="AG40" i="8" s="1"/>
  <c r="AH40" i="8" s="1"/>
  <c r="AI15" i="8"/>
  <c r="AE23" i="8"/>
  <c r="AF23" i="8" s="1"/>
  <c r="AG23" i="8" s="1"/>
  <c r="AH23" i="8" s="1"/>
  <c r="AI18" i="8"/>
  <c r="AJ18" i="8" s="1"/>
  <c r="AK18" i="8" s="1"/>
  <c r="AL18" i="8" s="1"/>
  <c r="AE29" i="8"/>
  <c r="AF29" i="8" s="1"/>
  <c r="AG29" i="8" s="1"/>
  <c r="AH29" i="8" s="1"/>
  <c r="AI37" i="8"/>
  <c r="AJ37" i="8" s="1"/>
  <c r="AK37" i="8" s="1"/>
  <c r="AL37" i="8" s="1"/>
  <c r="AI35" i="8"/>
  <c r="AJ35" i="8" s="1"/>
  <c r="AK35" i="8" s="1"/>
  <c r="AL35" i="8" s="1"/>
  <c r="AI23" i="8"/>
  <c r="AJ23" i="8" s="1"/>
  <c r="AK23" i="8" s="1"/>
  <c r="AL23" i="8" s="1"/>
  <c r="AA18" i="8"/>
  <c r="AB18" i="8" s="1"/>
  <c r="AC18" i="8" s="1"/>
  <c r="AD18" i="8" s="1"/>
  <c r="AA19" i="8"/>
  <c r="AB19" i="8" s="1"/>
  <c r="AC19" i="8" s="1"/>
  <c r="AD19" i="8" s="1"/>
  <c r="AE34" i="8"/>
  <c r="AF34" i="8" s="1"/>
  <c r="AG34" i="8" s="1"/>
  <c r="AH34" i="8" s="1"/>
  <c r="AA15" i="8"/>
  <c r="AA22" i="8"/>
  <c r="AB22" i="8" s="1"/>
  <c r="AC22" i="8" s="1"/>
  <c r="AD22" i="8" s="1"/>
  <c r="AI39" i="8"/>
  <c r="AJ39" i="8" s="1"/>
  <c r="AK39" i="8" s="1"/>
  <c r="AL39" i="8" s="1"/>
  <c r="AI34" i="8"/>
  <c r="AJ34" i="8" s="1"/>
  <c r="AK34" i="8" s="1"/>
  <c r="AL34" i="8" s="1"/>
  <c r="AE32" i="8"/>
  <c r="AF32" i="8" s="1"/>
  <c r="AG32" i="8" s="1"/>
  <c r="AH32" i="8" s="1"/>
  <c r="AE25" i="8"/>
  <c r="AF25" i="8" s="1"/>
  <c r="AG25" i="8" s="1"/>
  <c r="AH25" i="8" s="1"/>
  <c r="AE39" i="8"/>
  <c r="AF39" i="8" s="1"/>
  <c r="AG39" i="8" s="1"/>
  <c r="AH39" i="8" s="1"/>
  <c r="AE22" i="8"/>
  <c r="AF22" i="8" s="1"/>
  <c r="AG22" i="8" s="1"/>
  <c r="AH22" i="8" s="1"/>
  <c r="AE30" i="8"/>
  <c r="AF30" i="8" s="1"/>
  <c r="AG30" i="8" s="1"/>
  <c r="AH30" i="8" s="1"/>
  <c r="AE35" i="8"/>
  <c r="AF35" i="8" s="1"/>
  <c r="AG35" i="8" s="1"/>
  <c r="AH35" i="8" s="1"/>
  <c r="AA31" i="8"/>
  <c r="AB31" i="8" s="1"/>
  <c r="AC31" i="8" s="1"/>
  <c r="AD31" i="8" s="1"/>
  <c r="AA30" i="8"/>
  <c r="AB30" i="8" s="1"/>
  <c r="AC30" i="8" s="1"/>
  <c r="AD30" i="8" s="1"/>
  <c r="AE17" i="8"/>
  <c r="AF17" i="8" s="1"/>
  <c r="AG17" i="8" s="1"/>
  <c r="AH17" i="8" s="1"/>
  <c r="AE16" i="8"/>
  <c r="AF16" i="8" s="1"/>
  <c r="AG16" i="8" s="1"/>
  <c r="AH16" i="8" s="1"/>
  <c r="AE24" i="8"/>
  <c r="AF24" i="8" s="1"/>
  <c r="AG24" i="8" s="1"/>
  <c r="AH24" i="8" s="1"/>
  <c r="AI24" i="8"/>
  <c r="AJ24" i="8" s="1"/>
  <c r="AK24" i="8" s="1"/>
  <c r="AL24" i="8" s="1"/>
  <c r="AA40" i="8"/>
  <c r="AB40" i="8" s="1"/>
  <c r="AC40" i="8" s="1"/>
  <c r="AD40" i="8" s="1"/>
  <c r="AA20" i="8"/>
  <c r="AB20" i="8" s="1"/>
  <c r="AC20" i="8" s="1"/>
  <c r="AD20" i="8" s="1"/>
  <c r="AE20" i="8"/>
  <c r="AF20" i="8" s="1"/>
  <c r="AG20" i="8" s="1"/>
  <c r="AH20" i="8" s="1"/>
  <c r="AE36" i="8"/>
  <c r="AF36" i="8" s="1"/>
  <c r="AG36" i="8" s="1"/>
  <c r="AH36" i="8" s="1"/>
  <c r="AI36" i="8"/>
  <c r="AJ36" i="8" s="1"/>
  <c r="AK36" i="8" s="1"/>
  <c r="AL36" i="8" s="1"/>
  <c r="AA36" i="8"/>
  <c r="AB36" i="8" s="1"/>
  <c r="AC36" i="8" s="1"/>
  <c r="AD36" i="8" s="1"/>
  <c r="AA26" i="8"/>
  <c r="AB26" i="8" s="1"/>
  <c r="AC26" i="8" s="1"/>
  <c r="AD26" i="8" s="1"/>
  <c r="AI26" i="8"/>
  <c r="AJ26" i="8" s="1"/>
  <c r="AK26" i="8" s="1"/>
  <c r="AL26" i="8" s="1"/>
  <c r="AE28" i="8"/>
  <c r="AF28" i="8" s="1"/>
  <c r="AG28" i="8" s="1"/>
  <c r="AH28" i="8" s="1"/>
  <c r="AA28" i="8"/>
  <c r="AB28" i="8" s="1"/>
  <c r="AC28" i="8" s="1"/>
  <c r="AD28" i="8" s="1"/>
  <c r="AA41" i="8"/>
  <c r="AB41" i="8" s="1"/>
  <c r="AC41" i="8" s="1"/>
  <c r="AD41" i="8" s="1"/>
  <c r="AE41" i="8"/>
  <c r="AF41" i="8" s="1"/>
  <c r="AG41" i="8" s="1"/>
  <c r="AH41" i="8" s="1"/>
  <c r="AE26" i="8"/>
  <c r="AF26" i="8" s="1"/>
  <c r="AG26" i="8" s="1"/>
  <c r="AH26" i="8" s="1"/>
  <c r="AI19" i="8"/>
  <c r="AJ19" i="8" s="1"/>
  <c r="AK19" i="8" s="1"/>
  <c r="AL19" i="8" s="1"/>
  <c r="AI16" i="8"/>
  <c r="AJ16" i="8" s="1"/>
  <c r="AK16" i="8" s="1"/>
  <c r="AL16" i="8" s="1"/>
  <c r="AF15" i="8"/>
  <c r="AA24" i="8"/>
  <c r="AB24" i="8" s="1"/>
  <c r="AC24" i="8" s="1"/>
  <c r="AD24" i="8" s="1"/>
  <c r="AI31" i="8"/>
  <c r="AJ31" i="8" s="1"/>
  <c r="AK31" i="8" s="1"/>
  <c r="AL31" i="8" s="1"/>
  <c r="AI29" i="8"/>
  <c r="AJ29" i="8" s="1"/>
  <c r="AK29" i="8" s="1"/>
  <c r="AL29" i="8" s="1"/>
  <c r="AA32" i="8"/>
  <c r="AB32" i="8" s="1"/>
  <c r="AC32" i="8" s="1"/>
  <c r="AD32" i="8" s="1"/>
  <c r="AJ15" i="8" l="1"/>
  <c r="AK15" i="8" s="1"/>
  <c r="AL15" i="8" s="1"/>
  <c r="AD5" i="17"/>
  <c r="AF5" i="17" s="1"/>
  <c r="AG5" i="17" s="1"/>
  <c r="AH5" i="17" s="1"/>
  <c r="AB15" i="8"/>
  <c r="AC15" i="8" s="1"/>
  <c r="AC42" i="8" s="1"/>
  <c r="F14" i="19" s="1"/>
  <c r="T5" i="17"/>
  <c r="V5" i="17" s="1"/>
  <c r="W5" i="17" s="1"/>
  <c r="AL42" i="8"/>
  <c r="Q18" i="19" s="1"/>
  <c r="Q53" i="19" s="1"/>
  <c r="AK6" i="17"/>
  <c r="AJ6" i="17"/>
  <c r="AL6" i="17" s="1"/>
  <c r="AI42" i="8"/>
  <c r="AA42" i="8"/>
  <c r="AF42" i="8"/>
  <c r="AG42" i="8" s="1"/>
  <c r="N14" i="19" s="1"/>
  <c r="AG15" i="8"/>
  <c r="AH15" i="8" s="1"/>
  <c r="AH42" i="8" s="1"/>
  <c r="N18" i="19" s="1"/>
  <c r="N53" i="19" s="1"/>
  <c r="AJ42" i="8"/>
  <c r="AK42" i="8" s="1"/>
  <c r="Q14" i="19" s="1"/>
  <c r="AE42" i="8"/>
  <c r="AB42" i="8"/>
  <c r="AD15" i="8" l="1"/>
  <c r="AD42" i="8" s="1"/>
  <c r="F18" i="19" s="1"/>
  <c r="X5" i="17"/>
  <c r="AI5" i="17"/>
  <c r="G18" i="19"/>
  <c r="G53" i="19" s="1"/>
  <c r="F53" i="19"/>
  <c r="F20" i="19"/>
  <c r="F21" i="19" s="1"/>
  <c r="G14" i="19"/>
  <c r="K14" i="19" s="1"/>
  <c r="F52" i="19"/>
  <c r="N20" i="19"/>
  <c r="N21" i="19" s="1"/>
  <c r="N52" i="19"/>
  <c r="N55" i="19" s="1"/>
  <c r="Q52" i="19"/>
  <c r="Q55" i="19" s="1"/>
  <c r="Q20" i="19"/>
  <c r="Q21" i="19" s="1"/>
  <c r="AJ5" i="17" l="1"/>
  <c r="AL5" i="17" s="1"/>
  <c r="AK5" i="17"/>
  <c r="T14" i="19"/>
  <c r="K52" i="19"/>
  <c r="F55" i="19"/>
  <c r="G20" i="19"/>
  <c r="G21" i="19" s="1"/>
  <c r="G52" i="19"/>
  <c r="G55" i="19" s="1"/>
  <c r="K18" i="19"/>
  <c r="K53" i="19" l="1"/>
  <c r="K55" i="19" s="1"/>
  <c r="T18" i="19"/>
  <c r="T20" i="19" s="1"/>
  <c r="K20" i="19"/>
  <c r="K21" i="19" s="1"/>
  <c r="T52" i="19"/>
  <c r="A14" i="19"/>
  <c r="A15" i="19" l="1"/>
  <c r="A16" i="19" s="1"/>
  <c r="T21" i="19"/>
  <c r="A21" i="19" s="1"/>
  <c r="A20" i="19"/>
  <c r="T53" i="19"/>
  <c r="A53" i="19" s="1"/>
  <c r="A52" i="19"/>
  <c r="A17" i="19" l="1"/>
  <c r="A18" i="19" s="1"/>
  <c r="T55" i="19"/>
  <c r="A55" i="19" s="1"/>
  <c r="A1" i="19" l="1"/>
</calcChain>
</file>

<file path=xl/comments1.xml><?xml version="1.0" encoding="utf-8"?>
<comments xmlns="http://schemas.openxmlformats.org/spreadsheetml/2006/main">
  <authors>
    <author>Radisa Djorovic</author>
  </authors>
  <commentList>
    <comment ref="D2" authorId="0" shapeId="0">
      <text>
        <r>
          <rPr>
            <b/>
            <sz val="8"/>
            <color indexed="81"/>
            <rFont val="Tahoma"/>
            <family val="2"/>
            <charset val="204"/>
          </rPr>
          <t>Основица се аутоматски учитава само на страници 1-а уношењем шифре корисника, на осталим страницама се уноси ручно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D5" authorId="0" shapeId="0">
      <text>
        <r>
          <rPr>
            <sz val="8"/>
            <color indexed="81"/>
            <rFont val="Tahoma"/>
            <family val="2"/>
            <charset val="238"/>
          </rPr>
          <t xml:space="preserve">унети апсолутни број (на пример 4,5) а не као проценат (4,5%)
</t>
        </r>
      </text>
    </comment>
    <comment ref="AK5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Проценат увећања основице се аутоматски учитава уношењем шифре ДБК на страници "1-средства"
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C7" authorId="0" shapeId="0">
      <text>
        <r>
          <rPr>
            <sz val="8"/>
            <color indexed="81"/>
            <rFont val="Tahoma"/>
            <family val="2"/>
            <charset val="238"/>
          </rPr>
          <t xml:space="preserve">унети апсолутни број (на пример 4,5) а не као проценат (4,5%)
</t>
        </r>
      </text>
    </comment>
  </commentList>
</comments>
</file>

<file path=xl/comments4.xml><?xml version="1.0" encoding="utf-8"?>
<comments xmlns="http://schemas.openxmlformats.org/spreadsheetml/2006/main">
  <authors>
    <author>Administrator</author>
  </authors>
  <commentList>
    <comment ref="C6" authorId="0" shapeId="0">
      <text>
        <r>
          <rPr>
            <sz val="8"/>
            <color indexed="81"/>
            <rFont val="Tahoma"/>
            <family val="2"/>
            <charset val="238"/>
          </rPr>
          <t xml:space="preserve">унети апсолутни број (на пример 4,5) а не као проценат (4,5%)
</t>
        </r>
      </text>
    </comment>
  </commentList>
</comments>
</file>

<file path=xl/comments5.xml><?xml version="1.0" encoding="utf-8"?>
<comments xmlns="http://schemas.openxmlformats.org/spreadsheetml/2006/main">
  <authors>
    <author>Administrator</author>
  </authors>
  <commentList>
    <comment ref="C6" authorId="0" shapeId="0">
      <text>
        <r>
          <rPr>
            <sz val="8"/>
            <color indexed="81"/>
            <rFont val="Tahoma"/>
            <family val="2"/>
            <charset val="238"/>
          </rPr>
          <t xml:space="preserve">унети апсолутни број (на пример 4,5) а не као проценат (4,5%)
</t>
        </r>
      </text>
    </comment>
  </commentList>
</comments>
</file>

<file path=xl/comments6.xml><?xml version="1.0" encoding="utf-8"?>
<comments xmlns="http://schemas.openxmlformats.org/spreadsheetml/2006/main">
  <authors>
    <author>Administrator</author>
    <author>Radisa Djorovic</author>
  </authors>
  <commentList>
    <comment ref="D6" authorId="0" shapeId="0">
      <text>
        <r>
          <rPr>
            <sz val="8"/>
            <color indexed="81"/>
            <rFont val="Tahoma"/>
            <family val="2"/>
            <charset val="238"/>
          </rPr>
          <t xml:space="preserve">унети апсолутни број (на пример 4,5) а не као проценат (4,5%)
</t>
        </r>
      </text>
    </comment>
    <comment ref="Z10" authorId="1" shapeId="0">
      <text>
        <r>
          <rPr>
            <sz val="9"/>
            <color indexed="81"/>
            <rFont val="Tahoma"/>
            <family val="2"/>
          </rPr>
          <t xml:space="preserve">Уколико се основица разликује од наведене у пољу Z10, изменити је у одговарајућем пољу у колони Z </t>
        </r>
      </text>
    </comment>
  </commentList>
</comments>
</file>

<file path=xl/comments7.xml><?xml version="1.0" encoding="utf-8"?>
<comments xmlns="http://schemas.openxmlformats.org/spreadsheetml/2006/main">
  <authors>
    <author>Radisa Djorovic</author>
  </authors>
  <commentList>
    <comment ref="K3" authorId="0" shapeId="0">
      <text>
        <r>
          <rPr>
            <b/>
            <sz val="9"/>
            <color indexed="81"/>
            <rFont val="Tahoma"/>
            <family val="2"/>
            <charset val="238"/>
          </rPr>
          <t>Унети број запослених</t>
        </r>
      </text>
    </comment>
  </commentList>
</comments>
</file>

<file path=xl/connections.xml><?xml version="1.0" encoding="utf-8"?>
<connections xmlns="http://schemas.openxmlformats.org/spreadsheetml/2006/main">
  <connection id="1" sourceFile="Z:\SEKTOR BUDZETA\Baze\BAZE2012avg\PLATE.accdb" keepAlive="1" name="PLATE" type="5" refreshedVersion="3" saveData="1">
    <dbPr connection="Provider=Microsoft.ACE.OLEDB.12.0;User ID=Admin;Data Source=Z:\SEKTOR BUDZETA\Baze\BAZE2012avg\PLATE.accdb;Mode=Read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SELECT * FROM RAZRADA" commandType="3"/>
  </connection>
</connections>
</file>

<file path=xl/sharedStrings.xml><?xml version="1.0" encoding="utf-8"?>
<sst xmlns="http://schemas.openxmlformats.org/spreadsheetml/2006/main" count="1332" uniqueCount="649">
  <si>
    <t>Назив корисника:</t>
  </si>
  <si>
    <t>Функционална класификација:</t>
  </si>
  <si>
    <t>а) запослени који живе и раде на територији АП КиМ (увећање плате  50%)</t>
  </si>
  <si>
    <t>б) запослени који живе ван територије АП КиМ а раде на територији АП КиМ (увећање плате  12,5%)</t>
  </si>
  <si>
    <t>д) запослени који живе на територији АП КиМ а не раде (накнада 8.526+30%)</t>
  </si>
  <si>
    <t>опис</t>
  </si>
  <si>
    <t>411 - Плате, додаци и накнаде запослених (зараде)</t>
  </si>
  <si>
    <t>412 - Социјални доприноси на терет послодавца</t>
  </si>
  <si>
    <t>укупно I (411+412):</t>
  </si>
  <si>
    <t>укупно I (411+412+463):</t>
  </si>
  <si>
    <t>II  Потребна средства  за извршиоце са територије АП КиМ</t>
  </si>
  <si>
    <t>укупно 411+412:</t>
  </si>
  <si>
    <t>укупно II :</t>
  </si>
  <si>
    <t>укупно II (411+412) :</t>
  </si>
  <si>
    <t>СВЕГА (I+II):</t>
  </si>
  <si>
    <t>463 - Трансфери осталим нивоима власти (образовање на територији АП Војводина)</t>
  </si>
  <si>
    <t>Шифра ДБК:</t>
  </si>
  <si>
    <t>Шифра функције:</t>
  </si>
  <si>
    <t>г) изабрана и постављена лица која живе ван територије АП КиМ а  раде на територији АП КиМ (увећање плате 5%)</t>
  </si>
  <si>
    <t>ђ) запослени који живе ван територије АП КиМ и не раде (накнада 8.526 )</t>
  </si>
  <si>
    <t>в)изабрана и постављена лица која живе на територији АП КиМ и раде на територији АП КиМ (увећање плате  10%)</t>
  </si>
  <si>
    <t>СВЕГА (411+412+463)</t>
  </si>
  <si>
    <t>Опис</t>
  </si>
  <si>
    <t>Коефицијент</t>
  </si>
  <si>
    <t>председник Републике</t>
  </si>
  <si>
    <t>председник Народне скупштине, председник Владе</t>
  </si>
  <si>
    <t>потпредседник Народне скупштине, потпредседник Владе</t>
  </si>
  <si>
    <t>министар</t>
  </si>
  <si>
    <t>председник сталног радног тела Народне скупштине, председник посланичке групе</t>
  </si>
  <si>
    <t>заменик председника сталног радног тела Народне скупштине, заменик председника посланичке групе</t>
  </si>
  <si>
    <t>народни посланик на сталном раду у Народној скупштини</t>
  </si>
  <si>
    <t>народни посланик који прима разлику у плати</t>
  </si>
  <si>
    <t>председник Уставног суда</t>
  </si>
  <si>
    <t>судија Уставног суда</t>
  </si>
  <si>
    <t>Прва група положаја</t>
  </si>
  <si>
    <t>Друга група положаја</t>
  </si>
  <si>
    <t>Трећа група положаја</t>
  </si>
  <si>
    <t>Четврта група положаја</t>
  </si>
  <si>
    <t>Пета група положаја</t>
  </si>
  <si>
    <t>Виши саветник (укупно)</t>
  </si>
  <si>
    <t>I платни разред</t>
  </si>
  <si>
    <t>II платни разред</t>
  </si>
  <si>
    <t>III платни разред</t>
  </si>
  <si>
    <t>V платни разред</t>
  </si>
  <si>
    <t>VI платни разред</t>
  </si>
  <si>
    <t>VII платни разред</t>
  </si>
  <si>
    <t>VIII платни разред</t>
  </si>
  <si>
    <t>Самостални саветник (укупно)</t>
  </si>
  <si>
    <t>Саветник (укупно)</t>
  </si>
  <si>
    <t>Сарадник (укупно)</t>
  </si>
  <si>
    <t>Референт (укупно)</t>
  </si>
  <si>
    <t>II платна група</t>
  </si>
  <si>
    <t>III платна група</t>
  </si>
  <si>
    <t>IV платна група</t>
  </si>
  <si>
    <t>в) изабрана и постављена лица која живе на територије АП КиМ и раде на територији АП КиМ (увећање плате  10%)</t>
  </si>
  <si>
    <t>Послови према уредбама о коефицијентима за обрачун и исплату плата донетим на основу Закона о платама у државним органима и јавним службама, односно према актима донетим на основу посебних закона</t>
  </si>
  <si>
    <t>I Групе послова</t>
  </si>
  <si>
    <t>УКУПНО I:</t>
  </si>
  <si>
    <t xml:space="preserve">II Извршиоци из АП Косова и Метохије </t>
  </si>
  <si>
    <t>УКУПНО II:</t>
  </si>
  <si>
    <t>број извршилаца</t>
  </si>
  <si>
    <t>суд до 20 судија</t>
  </si>
  <si>
    <t xml:space="preserve">суд до 40 судија </t>
  </si>
  <si>
    <t xml:space="preserve">суд до 60 судија </t>
  </si>
  <si>
    <t xml:space="preserve">суд до 80 судија </t>
  </si>
  <si>
    <t xml:space="preserve">суд преко 80 судија </t>
  </si>
  <si>
    <t>СУДИЈА</t>
  </si>
  <si>
    <t>прекршајни судови</t>
  </si>
  <si>
    <t>основни судови</t>
  </si>
  <si>
    <t>привредни и виши судови и Виши прекршајни суд</t>
  </si>
  <si>
    <t>Привредни апелациони суд, апелациони судови и Управни суд</t>
  </si>
  <si>
    <t>Врховни касациони суд</t>
  </si>
  <si>
    <t>чланови Високог савета судства</t>
  </si>
  <si>
    <t>ПРЕДСЕДНИК СУДА</t>
  </si>
  <si>
    <t>ЗАМЕНИК ПРЕДСЕДНИКА СУДА</t>
  </si>
  <si>
    <t>Врховног касационог суда</t>
  </si>
  <si>
    <t>ЈАВНО ТУЖИЛАШТВО</t>
  </si>
  <si>
    <t>заменици основних јавних тужилаца</t>
  </si>
  <si>
    <t>заменици виших јавних тужилаца, заменици тужилаца посебне надлежности</t>
  </si>
  <si>
    <t>заменици апелационих тужилаца</t>
  </si>
  <si>
    <t>заменици Републичког јавног тужиоца</t>
  </si>
  <si>
    <t>Републички јавни тужилац</t>
  </si>
  <si>
    <t>Чланови Државног већа тужилаца</t>
  </si>
  <si>
    <t>Тужилац за ратне злочине, тужилац за организовани криминал</t>
  </si>
  <si>
    <t>тужиоци апелационих , виших и основних тужилаштва</t>
  </si>
  <si>
    <t>укупно:</t>
  </si>
  <si>
    <t>Укупан коефицијент</t>
  </si>
  <si>
    <t>основица</t>
  </si>
  <si>
    <t>Укупна нето плата</t>
  </si>
  <si>
    <t>основни</t>
  </si>
  <si>
    <t>додатни</t>
  </si>
  <si>
    <t>Oпис</t>
  </si>
  <si>
    <t xml:space="preserve">Број запослених </t>
  </si>
  <si>
    <t>укупно потребна средства</t>
  </si>
  <si>
    <t>I</t>
  </si>
  <si>
    <t>ЈУБИЛАРНА НАГРАДА</t>
  </si>
  <si>
    <t>за 10 година</t>
  </si>
  <si>
    <t>за 20 година</t>
  </si>
  <si>
    <t>за 30 година</t>
  </si>
  <si>
    <t>за 40 година</t>
  </si>
  <si>
    <t>УКУПНО I</t>
  </si>
  <si>
    <t>II</t>
  </si>
  <si>
    <t>ОТПРЕМНИНЕ</t>
  </si>
  <si>
    <t xml:space="preserve">УКУПНО I и II </t>
  </si>
  <si>
    <t>Млађи саветник (укупно)</t>
  </si>
  <si>
    <t>Млађи сарадник (укупно)</t>
  </si>
  <si>
    <t>Млађи референт (укупно)</t>
  </si>
  <si>
    <t>Намештеник (укупно)</t>
  </si>
  <si>
    <t>виши саветник</t>
  </si>
  <si>
    <t>самостални саветник</t>
  </si>
  <si>
    <t>саветник</t>
  </si>
  <si>
    <t>млађи саветник</t>
  </si>
  <si>
    <t>сарадник</t>
  </si>
  <si>
    <t>млађи сарадник</t>
  </si>
  <si>
    <t>референт</t>
  </si>
  <si>
    <t>млађи референт</t>
  </si>
  <si>
    <t>намештеник</t>
  </si>
  <si>
    <t>због повећаног обима посла</t>
  </si>
  <si>
    <t>у кабинетима</t>
  </si>
  <si>
    <t xml:space="preserve">приправници   </t>
  </si>
  <si>
    <t>коефицијент</t>
  </si>
  <si>
    <t>Државни секретар</t>
  </si>
  <si>
    <t>УКУПНО:</t>
  </si>
  <si>
    <t>државни секретари</t>
  </si>
  <si>
    <t>државни службеници</t>
  </si>
  <si>
    <t>намештеници</t>
  </si>
  <si>
    <t>државни службеници на положају</t>
  </si>
  <si>
    <t>држ.служ.на положају (укупно)</t>
  </si>
  <si>
    <t>на неодређено време</t>
  </si>
  <si>
    <t>на одређено време</t>
  </si>
  <si>
    <t>9 (4+5+6+7+8)</t>
  </si>
  <si>
    <r>
      <t>I   Потребна средства</t>
    </r>
    <r>
      <rPr>
        <i/>
        <sz val="9"/>
        <color indexed="10"/>
        <rFont val="Arial"/>
        <family val="2"/>
      </rPr>
      <t xml:space="preserve"> </t>
    </r>
    <r>
      <rPr>
        <b/>
        <i/>
        <u/>
        <sz val="9"/>
        <color indexed="10"/>
        <rFont val="Arial"/>
        <family val="2"/>
      </rPr>
      <t>без</t>
    </r>
    <r>
      <rPr>
        <i/>
        <sz val="7"/>
        <color indexed="10"/>
        <rFont val="Arial"/>
        <family val="2"/>
        <charset val="238"/>
      </rPr>
      <t xml:space="preserve"> средстава потребних за извршиоце са територије АП КиМ</t>
    </r>
  </si>
  <si>
    <t>маса коефицијената за постојеће стање</t>
  </si>
  <si>
    <t>маса коефицијената за планирано стање</t>
  </si>
  <si>
    <t>Изабрана лица</t>
  </si>
  <si>
    <t xml:space="preserve">ИЗАБРАНА ЛИЦА </t>
  </si>
  <si>
    <t>Просечан % за "минули рад":________________</t>
  </si>
  <si>
    <t>9 (7+8)</t>
  </si>
  <si>
    <t>411-Плате, додаци и накнаде запослених (зараде)</t>
  </si>
  <si>
    <t>463-Трансфери осталим нивоима власти (образовање на територији АП Војводина)</t>
  </si>
  <si>
    <t>уговор о привременим и повременим пословима</t>
  </si>
  <si>
    <t>уговор о делу</t>
  </si>
  <si>
    <t>омладинска и студентска задруга</t>
  </si>
  <si>
    <t>по другим основама</t>
  </si>
  <si>
    <t>облик ангажовања</t>
  </si>
  <si>
    <t>010</t>
  </si>
  <si>
    <t>Болест и инвалидност</t>
  </si>
  <si>
    <t>040</t>
  </si>
  <si>
    <t>Породица и деца</t>
  </si>
  <si>
    <t>070</t>
  </si>
  <si>
    <t>Социјална помоћ угроженом становништву некласификована на другом месту</t>
  </si>
  <si>
    <t>090</t>
  </si>
  <si>
    <t>Социјална заштита некласификована на другом месту</t>
  </si>
  <si>
    <t>110</t>
  </si>
  <si>
    <t>Извршни и законодавни органи, финансијски и фискални послови и спољни послови</t>
  </si>
  <si>
    <t>111</t>
  </si>
  <si>
    <t>Извршни и законодавни органи</t>
  </si>
  <si>
    <t>113</t>
  </si>
  <si>
    <t>Спољни послови</t>
  </si>
  <si>
    <t>130</t>
  </si>
  <si>
    <t>Опште услуге</t>
  </si>
  <si>
    <t>133</t>
  </si>
  <si>
    <t>Остале опште услуге</t>
  </si>
  <si>
    <t>140</t>
  </si>
  <si>
    <t>Основно истраживање</t>
  </si>
  <si>
    <t>160</t>
  </si>
  <si>
    <t>170</t>
  </si>
  <si>
    <t>180</t>
  </si>
  <si>
    <t>Трансакције општег карактера између различитих нивоа власти</t>
  </si>
  <si>
    <t>210</t>
  </si>
  <si>
    <t>Војна одбрана</t>
  </si>
  <si>
    <t>250</t>
  </si>
  <si>
    <t>Одбрана некласификована на другом месту</t>
  </si>
  <si>
    <t>310</t>
  </si>
  <si>
    <t>Полицијске услуге</t>
  </si>
  <si>
    <t>330</t>
  </si>
  <si>
    <t>Судови</t>
  </si>
  <si>
    <t>340</t>
  </si>
  <si>
    <t>Затвори</t>
  </si>
  <si>
    <t>360</t>
  </si>
  <si>
    <t>410</t>
  </si>
  <si>
    <t>Општи економски и комерцијални послови и послови по питању рада</t>
  </si>
  <si>
    <t>411</t>
  </si>
  <si>
    <t>Општи економски и комерцијални послови</t>
  </si>
  <si>
    <t>412</t>
  </si>
  <si>
    <t>Општи послови по питању рада</t>
  </si>
  <si>
    <t>420</t>
  </si>
  <si>
    <t>Пољопривреда, шумарство, лов и риболов</t>
  </si>
  <si>
    <t>430</t>
  </si>
  <si>
    <t>Гориво и енергија</t>
  </si>
  <si>
    <t>440</t>
  </si>
  <si>
    <t>Рударство, производња и изградња</t>
  </si>
  <si>
    <t>450</t>
  </si>
  <si>
    <t>460</t>
  </si>
  <si>
    <t>Комуникације</t>
  </si>
  <si>
    <t>473</t>
  </si>
  <si>
    <t>Туризам</t>
  </si>
  <si>
    <t>474</t>
  </si>
  <si>
    <t>Вишенаменски развојни пројекти</t>
  </si>
  <si>
    <t>490</t>
  </si>
  <si>
    <t>Економски послови некласификовани на другом месту</t>
  </si>
  <si>
    <t>560</t>
  </si>
  <si>
    <t>Заштита животне средине некласификована на другом месту</t>
  </si>
  <si>
    <t>620</t>
  </si>
  <si>
    <t>Развој заједнице</t>
  </si>
  <si>
    <t>630</t>
  </si>
  <si>
    <t>Водоснабдевање</t>
  </si>
  <si>
    <t>760</t>
  </si>
  <si>
    <t>Здравство некласификовано на другом месту</t>
  </si>
  <si>
    <t>810</t>
  </si>
  <si>
    <t>Услуге рекреације и спорта</t>
  </si>
  <si>
    <t>820</t>
  </si>
  <si>
    <t>Услуге културе</t>
  </si>
  <si>
    <t>840</t>
  </si>
  <si>
    <t>910</t>
  </si>
  <si>
    <t>Предшколско и основно образовање</t>
  </si>
  <si>
    <t>920</t>
  </si>
  <si>
    <t>Средње образовање</t>
  </si>
  <si>
    <t>940</t>
  </si>
  <si>
    <t>Високо образовање</t>
  </si>
  <si>
    <t>960</t>
  </si>
  <si>
    <t>Помоћне услуге образовању</t>
  </si>
  <si>
    <t>980</t>
  </si>
  <si>
    <t>Образовање некласификовано на другом месту</t>
  </si>
  <si>
    <t>БУЏЕТСКИ ФОНД ЗА ВАНРЕДНЕ СИТУАЦИЈЕ</t>
  </si>
  <si>
    <t>БУЏЕТСКИ ФОНД ЗА РАЗВОЈ ЛОВСТВА РЕПУБЛИКЕ СРБИЈЕ</t>
  </si>
  <si>
    <t>ФОНД ЗА ПОДСТИЦАЊЕ РАЗВОЈА ПОЉОПРИВРЕДНЕ ПРОИЗВОДЊЕ У РЕПУБЛИЦИ</t>
  </si>
  <si>
    <t>БУЏЕТСКИ ФОНД ЗА ВОДЕ РЕПУБЛИКЕ СРБИЈЕ</t>
  </si>
  <si>
    <t>БУЏЕТСКИ ФОНД ЗА ШУМЕ РЕПУБЛИКЕ СРБИЈЕ</t>
  </si>
  <si>
    <t>БУЏЕТСКИ ФОНД ЗА ПРОФЕСИОНАЛНУ РЕХАБИЛИТАЦИЈУ И ПОДСТИЦАЊЕ ЗАПОШЉАВАЊА ОСОБА СА ИНВАЛИДИТЕТОМ</t>
  </si>
  <si>
    <t>БУЏЕТСКИ ФОНД ЗА ПРОГРАМ ЛОКАЛНЕ САМОУПРАВЕ</t>
  </si>
  <si>
    <t>БУЏЕТСКИ ФОНД ЗА НАЦИОНАЛНЕ МАЊИНЕ</t>
  </si>
  <si>
    <t>АВИО-СЛУЖБА ВЛАДЕ</t>
  </si>
  <si>
    <t>МИНИСТАРСТВО СПОЉНИХ ПОСЛОВА</t>
  </si>
  <si>
    <t>ДИПЛОМАТСКО-КОНЗУЛАРНА ПРЕДСТАВНИШТВА</t>
  </si>
  <si>
    <t>МИНИСТАРСТВО ОДБРАНЕ</t>
  </si>
  <si>
    <t>ЗАВОД ЗА ИНТЕЛЕКТУАЛНУ СВОЈИНУ</t>
  </si>
  <si>
    <t>ПРЕДСЕДНИК РЕПУБЛИКЕ</t>
  </si>
  <si>
    <t>ГЕНЕРАЛНИ СЕКРЕТАРИЈАТ ВЛАДЕ</t>
  </si>
  <si>
    <t>КАНЦЕЛАРИЈА ЗА САРАДЊУ С МЕДИЈИМА</t>
  </si>
  <si>
    <t>ЦЕНТАР ЗА РАЗМИНИРАЊЕ</t>
  </si>
  <si>
    <t>КАБИНЕТ ПРЕДСЕДНИКА ВЛАДЕ</t>
  </si>
  <si>
    <t>СЛУЖБА ЗА УПРАВЉАЊЕ КАДРОВИМА</t>
  </si>
  <si>
    <t>СЛУЖБА КООРДИНАЦИОНОГ ТЕЛА ВЛАДЕ РЕПУБЛИКЕ СРБИЈЕ ЗА ОПШТИНЕ ПРЕШЕВО, БУЈАНОВАЦ И МЕДВЕЂА</t>
  </si>
  <si>
    <t>КАНЦЕЛАРИЈА САВЕТА ЗА НАЦИОНАЛНУ БЕЗБЕДНОСТ И ЗАШТИТУ ТАЈНИХ ПОДАТАКА</t>
  </si>
  <si>
    <t>КАНЦЕЛАРИЈА ЗА РЕВИЗИЈУ СИСТЕМА УПРАВЉАЊА СРЕДСТВИМА ЕВРОПСКЕ УНИЈЕ</t>
  </si>
  <si>
    <t>КАНЦЕЛАРИЈА ЗА КОСОВО И МЕТОХИЈУ</t>
  </si>
  <si>
    <t>КАНЦЕЛАРИЈА ЗА ЉУДСКА И МАЊИНСКА ПРАВА</t>
  </si>
  <si>
    <t>УПРАВА ЗА ИЗВРШЕЊЕ КРИВИЧНИХ САНКЦИЈА</t>
  </si>
  <si>
    <t>ДИРЕКЦИЈА ЗА УПРАВЉАЊЕ ОДУЗЕТОМ ИМОВИНОМ</t>
  </si>
  <si>
    <t>ПРАВОСУДНА АКАДЕМИЈА</t>
  </si>
  <si>
    <t>УПРАВА ЦАРИНА</t>
  </si>
  <si>
    <t>УПРАВА ЗА ТРЕЗОР</t>
  </si>
  <si>
    <t>УПРАВА ЗА ДУВАН</t>
  </si>
  <si>
    <t>УПРАВА ЗА СПРЕЧАВАЊЕ ПРАЊА НОВЦА</t>
  </si>
  <si>
    <t>УПРАВА ЗА СЛОБОДНЕ ЗОНЕ</t>
  </si>
  <si>
    <t>УПРАВА ЗА ЈАВНИ ДУГ</t>
  </si>
  <si>
    <t>ДИРЕКЦИЈА ЗА МЕРЕ И ДРАГОЦЕНЕ МЕТАЛЕ</t>
  </si>
  <si>
    <t>УСТАНОВА У ОБЛАСТИ СТАНДАРДИЗАЦИЈЕ</t>
  </si>
  <si>
    <t>УСТАНОВА У ОБЛАСТИ АКРЕДИТАЦИЈЕ</t>
  </si>
  <si>
    <t>МИНИСТАРСТВО УНУТРАШЊИХ ПОСЛОВА</t>
  </si>
  <si>
    <t>РЕПУБЛИЧКА ДИРЕКЦИЈА ЗА ВОДЕ</t>
  </si>
  <si>
    <t>УПРАВА ЗА ПОЉОПРИВРЕДНО ЗЕМЉИШТЕ</t>
  </si>
  <si>
    <t>ДИРЕКЦИЈА ЗА НАЦИОНАЛНЕ РЕФЕРЕНТНЕ ЛАБОРАТОРИЈЕ</t>
  </si>
  <si>
    <t>УПРАВА ЗА АГРАРНА ПЛАЋАЊА</t>
  </si>
  <si>
    <t>МИНИСТАРСТВО КУЛТУРЕ И ИНФОРМИСАЊА</t>
  </si>
  <si>
    <t>УСТАНОВЕ КУЛТУРЕ</t>
  </si>
  <si>
    <t>МИНИСТАРСТВО ЗДРАВЉА</t>
  </si>
  <si>
    <t>УПРАВА ЗА БИОМЕДИЦИНУ</t>
  </si>
  <si>
    <t>УПРАВА ЗА ШУМЕ</t>
  </si>
  <si>
    <t>ДИРЕКЦИЈА ЗА ВОДНЕ ПУТЕВЕ</t>
  </si>
  <si>
    <t>ДИРЕКЦИЈА ЗА ЖЕЛЕЗНИЦЕ</t>
  </si>
  <si>
    <t>УПРАВА ЗА БЕЗБЕДНОСТ И ЗДРАВЉЕ НА РАДУ</t>
  </si>
  <si>
    <t>МИНИСТАРСТВО ПРОСВЕТЕ, НАУКЕ И ТЕХНОЛОШКОГ РАЗВОЈА</t>
  </si>
  <si>
    <t>ОСНОВНО ОБРАЗОВАЊЕ</t>
  </si>
  <si>
    <t>СРЕДЊЕ ОБРАЗОВАЊЕ</t>
  </si>
  <si>
    <t>УЧЕНИЧКИ СТАНДАРД</t>
  </si>
  <si>
    <t>ВИШЕ И УНИВЕРЗИТЕТСКО ОБРАЗОВАЊЕ</t>
  </si>
  <si>
    <t>СТУДЕНТСКИ СТАНДАРД</t>
  </si>
  <si>
    <t>ЗАВОД ЗА УНАПРЕЂИВАЊЕ ОБРАЗОВАЊА И ВАСПИТАЊА</t>
  </si>
  <si>
    <t>ЗАВОД ЗА ВРЕДНОВАЊЕ КВАЛИТЕТА ОБРAЗОВАЊА И ВАСПИТАЊА</t>
  </si>
  <si>
    <t>МИНИСТАРСТВО ОМЛАДИНЕ И СПОРТА</t>
  </si>
  <si>
    <t>АНТИДОПИНГ АГЕНЦИЈА РЕПУБЛИКЕ СРБИЈЕ</t>
  </si>
  <si>
    <t>УСТАНОВЕ У ОБЛАСТИ ФИЗИЧКЕ КУЛТУРЕ</t>
  </si>
  <si>
    <t>ФОНД ЗА МЛАДЕ ТАЛЕНТЕ</t>
  </si>
  <si>
    <t>УПРАВА ЗА УТВРЂИВАЊЕ СПОСОБНОСТИ БРОДОВА ЗА ПЛОВИДБУ</t>
  </si>
  <si>
    <t>УПРАВА ЗА ТРАНСПОРТ ОПАСНОГ ТЕРЕТА</t>
  </si>
  <si>
    <t>АГЕНЦИЈА ЗА ЗАШТИТУ ЖИВОТНЕ СРЕДИНЕ</t>
  </si>
  <si>
    <t>НАРОДНА СКУПШТИНА</t>
  </si>
  <si>
    <t>НАРОДНА СКУПШТИНА - СТРУЧНЕ СЛУЖБЕ</t>
  </si>
  <si>
    <t>ДРЖАВНА РЕВИЗОРСКА ИНСТИТУЦИЈА</t>
  </si>
  <si>
    <t>ФИСКАЛНИ САВЕТ</t>
  </si>
  <si>
    <t>УСТАВНИ СУД</t>
  </si>
  <si>
    <t>ЈАВНА ТУЖИЛАШТВА</t>
  </si>
  <si>
    <t>УПРАВНИ СУД</t>
  </si>
  <si>
    <t>АПЕЛАЦИОНИ СУДОВИ</t>
  </si>
  <si>
    <t>ТУЖИЛАШТВО ЗА РАТНЕ ЗЛОЧИНЕ</t>
  </si>
  <si>
    <t>ДРЖАВНО ВЕЋЕ ТУЖИЛАЦА</t>
  </si>
  <si>
    <t>ВИСОКИ САВЕТ СУДСТВА</t>
  </si>
  <si>
    <t>ВРХОВНИ КАСАЦИОНИ СУД</t>
  </si>
  <si>
    <t>ПРИВРЕДНИ АПЕЛАЦИОНИ СУД</t>
  </si>
  <si>
    <t>ВИШИ СУДОВИ</t>
  </si>
  <si>
    <t>ОСНОВНИ СУДОВИ</t>
  </si>
  <si>
    <t>ПРИВРЕДНИ СУДОВИ</t>
  </si>
  <si>
    <t>ВИША ЈАВНА ТУЖИЛАШТВА</t>
  </si>
  <si>
    <t>ОСНОВНА ЈАВНА ТУЖИЛАШТВА</t>
  </si>
  <si>
    <t>ПРЕКРШАЈНИ СУДОВИ</t>
  </si>
  <si>
    <t>ТУЖИЛАШТВО ЗА ОРГАНИЗОВАНИ КРИМИНАЛ</t>
  </si>
  <si>
    <t>АПЕЛАЦИОНА ЈАВНА ТУЖИЛАШТВА</t>
  </si>
  <si>
    <t>СУДОВИ</t>
  </si>
  <si>
    <t>РЕПУБЛИЧКИ СЕКРЕТАРИЈАТ ЗА ЗАКОНОДАВСТВО</t>
  </si>
  <si>
    <t>ПОРЕСКА УПРАВА</t>
  </si>
  <si>
    <t>РЕПУБЛИЧКИ ЗАВОД ЗА СТАТИСТИКУ</t>
  </si>
  <si>
    <t>РЕПУБЛИЧКИ ХИДРОМЕТЕОРОЛОШКИ ЗАВОД</t>
  </si>
  <si>
    <t>РЕПУБЛИЧКИ ГЕОДЕТСКИ ЗАВОД</t>
  </si>
  <si>
    <t>РЕПУБЛИЧКА ДИРЕКЦИЈА ЗА ИМОВИНУ РЕПУБЛИКЕ СРБИЈЕ</t>
  </si>
  <si>
    <t>РЕПУБЛИЧКИ СЕИЗМОЛОШКИ ЗАВОД</t>
  </si>
  <si>
    <t>УПРАВА ЗА ЗАЈЕДНИЧКЕ ПОСЛОВЕ РЕПУБЛИЧКИХ ОРГАНА</t>
  </si>
  <si>
    <t>СЕВЕРНОБАЧКИ УПРАВНИ ОКРУГ</t>
  </si>
  <si>
    <t>СРЕДЊOБАНАТСКИ УПРАВНИ ОКРУГ</t>
  </si>
  <si>
    <t>СЕВЕРНОБАНАТСКИ УПРАВНИ ОКРУГ</t>
  </si>
  <si>
    <t>ЗАПАДНОБАЧКИ УПРАВНИ ОКРУГ</t>
  </si>
  <si>
    <t>ЈУЖНОБАЧКИ УПРАВНИ ОКРУГ</t>
  </si>
  <si>
    <t>СРЕМСКИ УПРАВНИ ОКРУГ</t>
  </si>
  <si>
    <t>МАЧВАНСКИ УПРАВНИ ОКРУГ</t>
  </si>
  <si>
    <t>КОЛУБАРСКИ УПРАВНИ ОКРУГ</t>
  </si>
  <si>
    <t>ПОДУНАВСКИ УПРАВНИ ОКРУГ</t>
  </si>
  <si>
    <t>БРАНИЧЕВСКИ УПРАВНИ ОКРУГ</t>
  </si>
  <si>
    <t>ШУМАДИЈСКИ УПРАВНИ ОКРУГ</t>
  </si>
  <si>
    <t>ПОМОРАВСКИ УПРАВНИ ОКРУГ</t>
  </si>
  <si>
    <t>БОРСКИ УПРАВНИ ОКРУГ</t>
  </si>
  <si>
    <t>ЗАЈЕЧАРСКИ УПРАВНИ ОКРУГ</t>
  </si>
  <si>
    <t>ЗЛАТИБОРСКИ УПРАВНИ ОКРУГ</t>
  </si>
  <si>
    <t>МОРАВИЧКИ УПРАВНИ ОКРУГ</t>
  </si>
  <si>
    <t>РАШКИ УПРАВНИ ОКРУГ</t>
  </si>
  <si>
    <t>РАСИНСКИ УПРАВНИ ОКРУГ</t>
  </si>
  <si>
    <t>НИШАВСКИ УПРАВНИ ОКРУГ</t>
  </si>
  <si>
    <t>ТОПЛИЧКИ УПРАВНИ ОКРУГ</t>
  </si>
  <si>
    <t>ПИРОТСКИ УПРАВНИ ОКРУГ</t>
  </si>
  <si>
    <t>ЈАБЛАНИЧКИ УПРАВНИ ОКРУГ</t>
  </si>
  <si>
    <t>ПЧИЊСКИ УПРАВНИ ОКРУГ</t>
  </si>
  <si>
    <t>КОСОВСКИ УПРАВНИ ОКРУГ</t>
  </si>
  <si>
    <t>ПЕЋКИ УПРАВНИ ОКРУГ</t>
  </si>
  <si>
    <t>ПРИЗРЕНСКИ УПРАВНИ ОКРУГ</t>
  </si>
  <si>
    <t>КОСОВСКО-МИТРОВАЧКИ УПРАВНИ ОКРУГ</t>
  </si>
  <si>
    <t>КОСОВСКО-ПОМОРАВСКИ УПРАВНИ ОКРУГ</t>
  </si>
  <si>
    <t>УПРАВА ЗА ЈАВНЕ НАБАВКЕ</t>
  </si>
  <si>
    <t>РЕПУБЛИЧКА КОМИСИЈА ЗА ЗАШТИТУ ПРАВА У ПОСТУПЦИМА ЈАВНИХ НАБАВКИ</t>
  </si>
  <si>
    <t>БЕЗБЕДНОСНО - ИНФОРМАТИВНА АГЕНЦИЈА</t>
  </si>
  <si>
    <t>УПРАВА ЗА ВЕТЕРИНУ</t>
  </si>
  <si>
    <t>УПРАВА ЗА ЗАШТИТУ БИЉА</t>
  </si>
  <si>
    <t>КАНЦЕЛАРИЈА ЗА ЕВРОПСКЕ ИНТЕГРАЦИЈЕ</t>
  </si>
  <si>
    <t>СРПСКА АКАДЕМИЈА НАУКА И УМЕТНОСТИ</t>
  </si>
  <si>
    <t>САВЕТ ЗА БОРБУ ПРОТИВ КОРУПЦИЈЕ</t>
  </si>
  <si>
    <t>ПОВЕРЕНИК ЗА ИНФОРМАЦИЈЕ ОД ЈАВНОГ ЗНАЧАЈА И ЗАШТИТУ ПОДАТАКА О ЛИЧНОСТИ</t>
  </si>
  <si>
    <t>ЗАШТИТНИК ГРАЂАНА</t>
  </si>
  <si>
    <t>РЕПУБЛИЧКА АГЕНЦИЈА ЗА МИРНО РЕШАВАЊЕ РАДНИХ СПОРОВА</t>
  </si>
  <si>
    <t>АГЕНЦИЈА ЗА БОРБУ ПРОТИВ КОРУПЦИЈЕ</t>
  </si>
  <si>
    <t>ПОВЕРЕНИК ЗА ЗАШТИТУ РАВНОПРАВНОСТИ</t>
  </si>
  <si>
    <t>РЕПУБЛИЧКА ДИРЕКЦИЈА ЗА РОБНЕ РЕЗЕРВЕ</t>
  </si>
  <si>
    <t>БУЏЕТСКИ ФОНД ЗА ФИНАНСИРАЊЕ ЦРВЕНОГ КРСТА СРБИЈЕ</t>
  </si>
  <si>
    <t>ИНСПЕКТОРАТ ЗА РАД</t>
  </si>
  <si>
    <t>ЗАВОД ЗА СОЦИЈАЛНО ОСИГУРАЊЕ</t>
  </si>
  <si>
    <t>БУЏЕТСКИ ФОНД ЗА ПРОГРАМЕ ЗАШТИТЕ И УНАПРЕЂЕЊА ПОЛОЖАЈА ОСОБА СА ИНВАЛИДИТЕТОМ</t>
  </si>
  <si>
    <t>БУЏЕТСКИ ФОНД ЗА УСТАНОВЕ СОЦИЈАЛНЕ ЗАШТИТЕ</t>
  </si>
  <si>
    <t>БУЏЕТСКИ ФОНД ЗА ФИНАНСИРАЊЕ СПОРТА</t>
  </si>
  <si>
    <t>FUNKCIJA</t>
  </si>
  <si>
    <t>NAZIV</t>
  </si>
  <si>
    <t>SIFRA</t>
  </si>
  <si>
    <t>GRUPA</t>
  </si>
  <si>
    <t>PGRUPA</t>
  </si>
  <si>
    <t>I   Потребна средства без средстава потребних за извршиоце са територије АП КиМ</t>
  </si>
  <si>
    <t xml:space="preserve">а) запослени који живе ван територије АП КиМ </t>
  </si>
  <si>
    <t>б) Трансфери осталим нивоима власти (образовање на територији АП Војводина)</t>
  </si>
  <si>
    <t xml:space="preserve">преглед броја осталих извршилаца </t>
  </si>
  <si>
    <t>ЈУЖНОБАНАТСКИ  УПРАВНИ ОКРУГ</t>
  </si>
  <si>
    <t>РЕПУБЛИЧКО ЈАВНО ТУЖИЛАШТВО</t>
  </si>
  <si>
    <t xml:space="preserve">Унети шифру функције </t>
  </si>
  <si>
    <t>FFF</t>
  </si>
  <si>
    <t xml:space="preserve"> </t>
  </si>
  <si>
    <t>Прилог 1</t>
  </si>
  <si>
    <t>Прилог 1а</t>
  </si>
  <si>
    <t>Прилог 1б</t>
  </si>
  <si>
    <t>Прилог 1в</t>
  </si>
  <si>
    <t>Прилог 1г</t>
  </si>
  <si>
    <t>Прилог 1д</t>
  </si>
  <si>
    <t>I платна група</t>
  </si>
  <si>
    <t>V платна група</t>
  </si>
  <si>
    <t>VI  платна група</t>
  </si>
  <si>
    <t>КОМЕСАРИЈАТ ЗА ИЗБЕГЛИЦЕ И МИГРАЦИЈЕ</t>
  </si>
  <si>
    <t>ГЕОЛОШКИ ЗАВОД СРБИЈЕ</t>
  </si>
  <si>
    <t>organizacija</t>
  </si>
  <si>
    <t>naziv_organizacije</t>
  </si>
  <si>
    <t>КАНЦЕЛАРИЈА ЗА САРАДЊУ СА ЦИВИЛНИМ ДРУШТВОМ</t>
  </si>
  <si>
    <t>МИНИСТАРСТВО ФИНАНСИЈА</t>
  </si>
  <si>
    <t>МИНИСТАРСТВО ПРИВРЕДЕ</t>
  </si>
  <si>
    <t>УСТАНОВЕ ОБРАЗОВАЊА ЗА НАЦИОНАЛНУ БЕЗБЕДНОСТ</t>
  </si>
  <si>
    <t>Опште јавне услуге некласификоване на другом месту</t>
  </si>
  <si>
    <t>Трансакције  јавног дуга</t>
  </si>
  <si>
    <t>Јавни ред и безбедност некласификован на другом месту</t>
  </si>
  <si>
    <t>Саобраћај</t>
  </si>
  <si>
    <t>Верске и остале услуге заједнице</t>
  </si>
  <si>
    <t>Место, Датум</t>
  </si>
  <si>
    <t>M.П.</t>
  </si>
  <si>
    <t>Потпис одговорног лица</t>
  </si>
  <si>
    <t>IV платни разред</t>
  </si>
  <si>
    <t>звања</t>
  </si>
  <si>
    <t xml:space="preserve"> платни разреди</t>
  </si>
  <si>
    <t xml:space="preserve">просечан број навршених година радног стажа </t>
  </si>
  <si>
    <t>укупан број коефицијената</t>
  </si>
  <si>
    <t xml:space="preserve">за извршиоце на одређено време  </t>
  </si>
  <si>
    <t xml:space="preserve">Просечан број навршених година радног стажа </t>
  </si>
  <si>
    <t xml:space="preserve">                     ПРЕГЛЕД БРОЈА ИЗВРШИЛАЦА</t>
  </si>
  <si>
    <t>остали</t>
  </si>
  <si>
    <t>neto-mesečno</t>
  </si>
  <si>
    <t>411-Плате, додаци и накнаде осталих -Прилог 1в</t>
  </si>
  <si>
    <t>411-Плате, додаци и накнаде изабраних лица у правосуђу -Прилог 1г</t>
  </si>
  <si>
    <t>411-Плате, додаци и накнаде изабраних лица у Влади, НС и Уставном суду -Прилог 1б</t>
  </si>
  <si>
    <t>Свега</t>
  </si>
  <si>
    <t>5(3+4)</t>
  </si>
  <si>
    <t>6(2+5)</t>
  </si>
  <si>
    <t xml:space="preserve">за извршиоце на нeодређено време </t>
  </si>
  <si>
    <t>неодређено време</t>
  </si>
  <si>
    <t>одређено време</t>
  </si>
  <si>
    <t>12(11*2)</t>
  </si>
  <si>
    <t>13(11*5)</t>
  </si>
  <si>
    <t>14(12+13)</t>
  </si>
  <si>
    <t>Број запослених на одређено време</t>
  </si>
  <si>
    <t>Шифра корисника:</t>
  </si>
  <si>
    <t>коефи-цијент</t>
  </si>
  <si>
    <t>маса плата- нето - месечно</t>
  </si>
  <si>
    <t>маса плата- бруто - месечно</t>
  </si>
  <si>
    <t>Доприноси на терет послодавца</t>
  </si>
  <si>
    <t>Доприноси на терет послодавца -конто 412</t>
  </si>
  <si>
    <t>412-Социјални доприноси на терет послодавца изабраних лица у правосуђу- Прилог 1г</t>
  </si>
  <si>
    <t>412-Социјални доприноси на терет послодавца изабраних лица у Влади, НС и Уставном суду- Прилог 1б</t>
  </si>
  <si>
    <t>412-Социјални доприноси на терет послодавца код запослених - Прилог 1а</t>
  </si>
  <si>
    <t>412-Социјални доприноси на терет послодавца - остали - Прилог 1в</t>
  </si>
  <si>
    <t>Маса плата за постојећи број запослених</t>
  </si>
  <si>
    <t>на неодређено</t>
  </si>
  <si>
    <t>на одређено</t>
  </si>
  <si>
    <t>Маса плата за новозапослене</t>
  </si>
  <si>
    <t>укупно</t>
  </si>
  <si>
    <t>свега нето</t>
  </si>
  <si>
    <t>бруто</t>
  </si>
  <si>
    <t>Извршиоци на одређено време</t>
  </si>
  <si>
    <t>нето плата</t>
  </si>
  <si>
    <t>5(3*4)</t>
  </si>
  <si>
    <t>5а</t>
  </si>
  <si>
    <t>Повећање броја запослених</t>
  </si>
  <si>
    <t>6а</t>
  </si>
  <si>
    <t>6б</t>
  </si>
  <si>
    <t>Смањење броја запослених</t>
  </si>
  <si>
    <t>Промена броја запослених на НЕОДРЕЂЕНО ВРЕМЕ</t>
  </si>
  <si>
    <t>6в</t>
  </si>
  <si>
    <t>6г</t>
  </si>
  <si>
    <t>svega 411</t>
  </si>
  <si>
    <t>Укупна маса средстава за ПОВЕЋАНИ број запослених на</t>
  </si>
  <si>
    <t>Уштеда на маси средстава кроз СМАЊЕЊЕ броја запослених на</t>
  </si>
  <si>
    <t>Укупна маса средстава за ПОСТОЈЕЋИ број запослених на</t>
  </si>
  <si>
    <t xml:space="preserve">Повећање </t>
  </si>
  <si>
    <t>Смањење</t>
  </si>
  <si>
    <t>Извршиоци на неодређено време</t>
  </si>
  <si>
    <t>%</t>
  </si>
  <si>
    <t>НОВО запошљавање на одређено време - СВЕГА</t>
  </si>
  <si>
    <t>РЕЗИМЕ:</t>
  </si>
  <si>
    <t>RB</t>
  </si>
  <si>
    <t>Zvanja</t>
  </si>
  <si>
    <t>Platni razredi</t>
  </si>
  <si>
    <t>koeficijent</t>
  </si>
  <si>
    <t>NOV-postojeći broj</t>
  </si>
  <si>
    <t>NOV-povećanje</t>
  </si>
  <si>
    <t>NOV-smanjenje</t>
  </si>
  <si>
    <t>kabineti</t>
  </si>
  <si>
    <t>Masa-NOV-postojeći</t>
  </si>
  <si>
    <t>Masa-OV-postojeći</t>
  </si>
  <si>
    <t>OrgId</t>
  </si>
  <si>
    <t>Naziv</t>
  </si>
  <si>
    <t>F-ja</t>
  </si>
  <si>
    <t>Masa-postojeći-NETO-meses</t>
  </si>
  <si>
    <t>minili rad</t>
  </si>
  <si>
    <t>kontrola</t>
  </si>
  <si>
    <t>zvanja</t>
  </si>
  <si>
    <t>КАБИНЕТ ПОТПРЕДСЕДНИКА ВЛАДЕ  И МИНИСТРА ТРГОВИНЕ, ТУРИЗМА И ТЕЛЕКОМУНИКАЦИЈА</t>
  </si>
  <si>
    <t>КАБИНЕТ МИНИСТРА БЕЗ ПОРТФЕЉА ЗАДУЖЕНОГ ЗА ЕВРОПСКЕ ИНТЕГРАЦИЈЕ</t>
  </si>
  <si>
    <t>КАБИНЕТ ПРВОГ ПОТПРЕДСЕДНИКА ВЛАДЕ И МИНИСТРА СПОЉНИХ ПОСЛОВА</t>
  </si>
  <si>
    <t>КАБИНЕТ ПОТПРЕДСЕДНИКА ВЛАДЕ И МИНИСТРА ДРЖАВНЕ УПРАВЕ И ЛОКАЛНЕ САМОУПРАВЕ</t>
  </si>
  <si>
    <t>КАБИНЕТ ПОТПРЕДСЕДНИКА ВЛАДЕ И МИНИСТРА ГРАЂЕВИНАРСТВА, САОБРАЋАЈА И ИНФРАСТРУКТУРЕ</t>
  </si>
  <si>
    <t>КАБИНЕТ МИНИСТРА БЕЗ ПОРТФЕЉА ЗАДУЖЕНОГ ЗА ВАНРЕДНЕ СИТУАЦИЈЕ</t>
  </si>
  <si>
    <t>КАНЦЕЛАРИЈА ЗА ПОМОЋ И ОБНОВУ ПОПЛАВЉЕНИХ ПОДРУЧЈА</t>
  </si>
  <si>
    <t>КАНЦЕЛАРИЈА ЗА БОРБУ ПРОТИВ ДРОГА</t>
  </si>
  <si>
    <t>МИНИСТАРСТВО ПРАВДЕ</t>
  </si>
  <si>
    <t>УПРАВА ЗА САРАДЊУ С ЦРКВАМА И ВЕРСКИМ ЗАЈЕДНИЦАМА</t>
  </si>
  <si>
    <t>УСТАНОВА ЗА РЕГИСТАР ОБАВЕЗНОГ СОЦИЈАЛНОГ ОСИГУРАЊА</t>
  </si>
  <si>
    <t>УПРАВА ЗА БРЗИ ОДГОВОР</t>
  </si>
  <si>
    <t>МИНИСТАРСТВО ЗА РАД, ЗАПОШЉАВАЊЕ, БОРАЧКА И СОЦИЈАЛНА ПИТАЊА</t>
  </si>
  <si>
    <t>УСТАНОВЕ ЗА ОСТВАРИВАЊЕ ПРАВА ЗАПОСЛЕНИХ ИЗ РАДНОГ ОДНОСА И САВЕТА ЗА РАЗВОЈ СОЦИЈАЛНОГ ДИЈАЛОГА</t>
  </si>
  <si>
    <t>МИНИСТАРСТВО ДРЖАВНЕ УПРАВЕ И ЛОКАЛНЕ САМОУПРАВЕ</t>
  </si>
  <si>
    <t>ДИРЕКЦИЈА ЗА ЕЛЕКТРОНСКУ УПРАВУ</t>
  </si>
  <si>
    <t>МИНИСТАРСТВО ГРАЂЕВИНАРСТВА, САОБРАЋАЈА И ИНФРАСТРУКТУРЕ</t>
  </si>
  <si>
    <t>МИНИСТАРСТВО РУДАРСТВА И ЕНЕРГЕТИКЕ</t>
  </si>
  <si>
    <t>МИНИСТАРСТВО ТРГОВИНЕ, ТУРИЗМА И ТЕЛЕКОМУНИКАЦИЈА</t>
  </si>
  <si>
    <t>ПРЕКРШАЈНИ АПЕЛАЦИОНИ СУД</t>
  </si>
  <si>
    <t>РЕПУБЛИЧКИ СЕКРЕТАРИЈАТ ЗА ЈАВНЕ ПОЛИТИКЕ</t>
  </si>
  <si>
    <t>БУЏЕТСКИ ФОНД ЗА ФИНАНСИРАЊЕ СТАМБЕНИХ ПОТРЕБА ПРОФЕСИОНАЛНИХ ПРИПАДНИКА ВОЈСКЕ СРБИЈЕ И ЗАПОСЛЕНИХ У МИНИСТАРСТВУ ОДБРАНЕ</t>
  </si>
  <si>
    <t>БУЏЕТСКИ ФОНД ЗА УНАПРЕЂЕЊЕ ЕНЕРГЕТСКЕ ЕФИКАСНОСТИ РЕПУБЛИКЕ СРБИЈЕ</t>
  </si>
  <si>
    <t>БУЏЕТСКИ ФОНД ЗА УНАПРЕЂЕЊЕ И РАЗВОЈ ОБЛАСТИ ЕЛЕКТРОНСКИХ КОМУНИКАЦИЈА И ИНФОРМАЦИОНОГ ДРУШТВА</t>
  </si>
  <si>
    <t>БУЏЕТСКИ ФОНД ЗА ЛЕЧЕЊЕ ОБОЉЕЊА, СТАЊА ИЛИ ПОВРЕДА КОЈЕ СЕ НЕ МОГУ УСПЕШНО ЛЕЧИТИ У РЕПУБЛИЦИ СРБИЈИ</t>
  </si>
  <si>
    <t>УПРАВА ЗА САРАДЊУ СА ДИЈАСПОРОМ И СРБИМА У РЕГИОНУ</t>
  </si>
  <si>
    <t>2014-masa koeficijenata</t>
  </si>
  <si>
    <t>ispravljene formule</t>
  </si>
  <si>
    <t>Masa-NOV-za povećani br zap</t>
  </si>
  <si>
    <t>Masa-OV-za povećani br zap</t>
  </si>
  <si>
    <t>Masa-za povećani br.zap-NETO-mes</t>
  </si>
  <si>
    <t>Masa-NOV-za smanjenje br.zap.</t>
  </si>
  <si>
    <t>Masa-OV-za smanjenje br.zap.</t>
  </si>
  <si>
    <t>Masa-za smanjenje br.zap-NETO-mes</t>
  </si>
  <si>
    <t>Masa-smanjenje br.zap.-BRUTO-mes</t>
  </si>
  <si>
    <t>Masa-SMANJENI br zap-BRUTO-GOD</t>
  </si>
  <si>
    <t>Прилог 1ђ</t>
  </si>
  <si>
    <t>Назив буџетског корисника</t>
  </si>
  <si>
    <t xml:space="preserve">Месец </t>
  </si>
  <si>
    <t>ИЗВОР 01</t>
  </si>
  <si>
    <t>411+412</t>
  </si>
  <si>
    <t>Број запослених</t>
  </si>
  <si>
    <t>Напомена*</t>
  </si>
  <si>
    <t>Јануар</t>
  </si>
  <si>
    <t>Фебруар</t>
  </si>
  <si>
    <t>Март</t>
  </si>
  <si>
    <t>Април</t>
  </si>
  <si>
    <t>Мај</t>
  </si>
  <si>
    <t>Јун</t>
  </si>
  <si>
    <t>Јул</t>
  </si>
  <si>
    <t>Август</t>
  </si>
  <si>
    <t>Септембар</t>
  </si>
  <si>
    <t>Октобар</t>
  </si>
  <si>
    <t>Новембар</t>
  </si>
  <si>
    <t>Децембар</t>
  </si>
  <si>
    <t>УКУПНО</t>
  </si>
  <si>
    <t>ИЗВОР 04</t>
  </si>
  <si>
    <t>ИЗВОР 13</t>
  </si>
  <si>
    <t>*Напомена: Дати образложење уколико се месечна маса мења из одређених разлога (новозапослење, одлазак у пензију, итд.) и навести број и структуру запослених који се мења (виши саветник, сам. саветник, судија, итд.).</t>
  </si>
  <si>
    <t>Основица</t>
  </si>
  <si>
    <t>Постојећи број запослених за који се врши обрачун плата</t>
  </si>
  <si>
    <t>Годишњи износ средстава потребан за исплату основне плате за постојећи број запослених (коефицијент * основица)</t>
  </si>
  <si>
    <t>Средства потребна за исплату минулог рада на годишњем нивоу</t>
  </si>
  <si>
    <t>Додаци (на годишњем нивоу) у складу са Законом о платама државних службеника и намештеника и Законом о платама у државним органима и јавним службама</t>
  </si>
  <si>
    <t xml:space="preserve">Додатак (на годишњем нивоу) за остварене резултате рада намештеника </t>
  </si>
  <si>
    <t>Средства потребна за напредовање државних службеника у складу са Законом о платама државних службеника и намештеника</t>
  </si>
  <si>
    <t>укупна средства на годишњем нивоу за постојећи број запослених</t>
  </si>
  <si>
    <t>Повећање броја запослених у складу са кадровским планом</t>
  </si>
  <si>
    <t>Средства потребна за повећање броја запослених у складу са кадровским планом</t>
  </si>
  <si>
    <t>Смањење броја запослених у складу са кадровским планом</t>
  </si>
  <si>
    <t>Уштеда по основу смањења броја запослених у складу са кадровским планом</t>
  </si>
  <si>
    <t>16(2+10-13)</t>
  </si>
  <si>
    <t>17(3+11-14)</t>
  </si>
  <si>
    <t>18 (9+12+15)</t>
  </si>
  <si>
    <t>повећање обима посла и приправници</t>
  </si>
  <si>
    <t>Промена броја запослених на ОДРЕЂЕНО време</t>
  </si>
  <si>
    <t>БУЏЕТСКИ ФОНД ЗА РЕСТИТУЦИЈУ</t>
  </si>
  <si>
    <t>БУЏЕТСКИ ФОНД ЗА ПОТРЕБЕ СИСТЕМА СПЕЦИЈАЛНИХ ВЕЗА</t>
  </si>
  <si>
    <t>ЗЕЛЕНИ ФОНД РЕПУБЛИКЕ СРБИЈЕ</t>
  </si>
  <si>
    <t>КАБИНЕТ МИНИСТРА БЕЗ ПОРТФЕЉА ЗАДУЖЕНОГ ЗА ДЕМОГРАФИЈУ И ПОПУЛАЦИОНУ ПОЛИТИКУ</t>
  </si>
  <si>
    <t>КАБИНЕТ ПОТПРЕДСЕДНИКА ВЛАДЕ И МИНИСТРА УНУТРАШЊИХ ПОСЛОВА</t>
  </si>
  <si>
    <t>КАБИНЕТ МИНИСТРА БЕЗ ПОРТФЕЉА ЗАДУЖЕНОГ ЗА РЕГИОНАЛНИ РАЗВОЈ И ЈАВНА ПРЕДУЗЕЋА</t>
  </si>
  <si>
    <t>КАНЦЕЛАРИЈА ЗА УПРАВЉАЊЕ ЈАВНИМ УЛАГАЊИМА</t>
  </si>
  <si>
    <t>БУЏЕТСКИ ФОНД ЗА ПОТРЕБЕ ВОЈНОГ ОБРАЗОВАЊА И ВОЈНЕ НАУЧНОИСТРАЖИВАЧКЕ ДЕЛАТНОСТИ</t>
  </si>
  <si>
    <t>БУЏЕТСКИ ФОНД ЗА НАОРУЖАЊЕ И ВОЈНУ ОПРЕМУ</t>
  </si>
  <si>
    <t>УПРАВА ЗА РЕЗЕРВЕ ЕНЕРГЕНАТА</t>
  </si>
  <si>
    <t>КАНЦЕЛАРИЈА ЗА КООРДИНАЦИОНЕ ПОСЛОВЕ У ПРЕГОВАРАЧКОМ ПРОЦЕСУ СА ПРИВРЕМЕНИМ ИНСТИТУЦИЈАМА САМОУПРАВЕ У ПРИШТИНИ</t>
  </si>
  <si>
    <t>Смањење масе плата по основу смањења броја запослених</t>
  </si>
  <si>
    <t>бруто-2018</t>
  </si>
  <si>
    <t>број</t>
  </si>
  <si>
    <t xml:space="preserve">Укупан број </t>
  </si>
  <si>
    <t xml:space="preserve">Укупна маса средстава за ПОСТОЈЕЋИ број </t>
  </si>
  <si>
    <t>2018 - маса бруто плата</t>
  </si>
  <si>
    <t xml:space="preserve">Укупна маса средстава за ПОВЕЋАНИ број </t>
  </si>
  <si>
    <t xml:space="preserve">Уштеда на маси средстава кроз СМАЊЕЊЕ броја </t>
  </si>
  <si>
    <t>свега</t>
  </si>
  <si>
    <t>постојећи</t>
  </si>
  <si>
    <t>УКУПНО II</t>
  </si>
  <si>
    <t>КАНЦЕЛАРИЈА НАЦИОНАЛНОГ САВЕТА ЗА КООРДИНАЦИЈУ САРАДЊЕ СА РУСКОМ ФЕДЕРАЦИЈОМ И НАРОДНОМ РЕПУБЛИКОМ КИНОМ</t>
  </si>
  <si>
    <t>КАБИНЕТ МИНИСТРА БЕЗ ПОРТФЕЉА ЗАДУЖЕН ЗА ИНОВАЦИЈЕ И ТЕХНОЛОШКИ РАЗВОЈ</t>
  </si>
  <si>
    <t>КАНЦЕЛАРИЈА ЗА ИНФОРМАЦИОНЕ ТЕХНОЛОГИЈЕ И ЕЛЕКТРОНСКУ УПРАВУ</t>
  </si>
  <si>
    <t>МИНИСТАРСТВО ПОЉОПРИВРЕДЕ, ШУМАРСТВА И ВОДОПРИВРЕДЕ</t>
  </si>
  <si>
    <t>МИНИСТАРСТВО ЗАШТИТЕ ЖИВОТНЕ СРЕДИНЕ</t>
  </si>
  <si>
    <t>МИНИСТАРСТВО ЗА ЕВРОПСКЕ ИНТЕГРАЦИЈЕ</t>
  </si>
  <si>
    <t>27(9+15+21)</t>
  </si>
  <si>
    <t>28(10+16+22)</t>
  </si>
  <si>
    <t>29(11+17+23)</t>
  </si>
  <si>
    <t>Број на неодређено</t>
  </si>
  <si>
    <t>Број на одређено</t>
  </si>
  <si>
    <t>pripravnici-postojeći broj</t>
  </si>
  <si>
    <t>pripravnici-povećanje</t>
  </si>
  <si>
    <t>pripravnici-smanjenje</t>
  </si>
  <si>
    <t>POP-povećanje</t>
  </si>
  <si>
    <t>POP-smanjenje</t>
  </si>
  <si>
    <t>kabineti-povećanje</t>
  </si>
  <si>
    <t>kabineti-smanjenje</t>
  </si>
  <si>
    <t>% uvećanja</t>
  </si>
  <si>
    <t>osnovica</t>
  </si>
  <si>
    <t>10a</t>
  </si>
  <si>
    <t>2018- UKUPNO 411</t>
  </si>
  <si>
    <t>2018- UKUPNO 412</t>
  </si>
  <si>
    <t>2018- UKUPNO 411- sa min.rad.</t>
  </si>
  <si>
    <t>2018- UKUPNO 412-sa min.rad.</t>
  </si>
  <si>
    <t>Masa-postojeći-BRUTO 1-mesec</t>
  </si>
  <si>
    <t>Masa-postojeći-BRUTO 1-GOD</t>
  </si>
  <si>
    <t>MP-za povećani.br.zap-BRUTO 1-mes</t>
  </si>
  <si>
    <t>Masa-za POVEĆANI br zap-BRUTO 1-GOD</t>
  </si>
  <si>
    <t>bruto 1</t>
  </si>
  <si>
    <t>ДРЖАВНО ПРАВОБРАНИЛАШТВО</t>
  </si>
  <si>
    <t>НАЦИОНАЛНА АКАДЕМИЈА ЗА ЈАВНУ УПРАВУ</t>
  </si>
  <si>
    <t>POP-postojeći broj</t>
  </si>
  <si>
    <t>Masa-postojeći-NETO-mesec</t>
  </si>
  <si>
    <t xml:space="preserve">Преглед планираних средстава за плате  у 2019. години </t>
  </si>
  <si>
    <t>Укупан број запослених за који су обзбеђена средства у буџету за 2019. год.</t>
  </si>
  <si>
    <t xml:space="preserve">Укупна средства обезбеђена у буџету за 2019. годину </t>
  </si>
  <si>
    <t xml:space="preserve">Планирано ПОВЕЋАЊЕ броја запослених у 2019. години </t>
  </si>
  <si>
    <t xml:space="preserve">Планирано СМАЊЕЊЕ броја запослених у 2019. години </t>
  </si>
  <si>
    <t>у децембру 2019. год.</t>
  </si>
  <si>
    <t>Планирано СМАЊЕЊЕ броја запослених у 2019. години - СВЕГА</t>
  </si>
  <si>
    <t>Mаса коефицијената 
 за одређено време у 2019.г.</t>
  </si>
  <si>
    <t>Mаса коефицијената за новозапослене на одређено време у 2019.г.</t>
  </si>
  <si>
    <t>2019-повећање</t>
  </si>
  <si>
    <t>2019-смањење</t>
  </si>
  <si>
    <t>2019-свега - бруто 1</t>
  </si>
  <si>
    <t>број лица у 2019.-просечно месечно</t>
  </si>
  <si>
    <r>
      <t xml:space="preserve">Број запослених у складу са </t>
    </r>
    <r>
      <rPr>
        <b/>
        <sz val="8"/>
        <rFont val="Arial"/>
        <family val="2"/>
        <charset val="204"/>
      </rPr>
      <t>важећом систематизацијом</t>
    </r>
  </si>
  <si>
    <t>Преглед броја запослених у 2019. години на које се не односи Закон о платама државних службеника и намештеника и у МУП-у, Војсци РС и БИА-и</t>
  </si>
  <si>
    <t>број лица у 2018. - просечно месечно</t>
  </si>
  <si>
    <t>Преглед броја носиоца правосудних функција на које се односи Закон о судијама и Закон о јавном тужилаштву за 2019. годину</t>
  </si>
  <si>
    <t>за 35 година</t>
  </si>
  <si>
    <t>Број запослених и потребна средства за јубиларне награде и отпремнине запосленима у 2019. години</t>
  </si>
  <si>
    <t>Стопа додатног доприноса за пензијско и инвалидско осигурање за стаж са увећаним трајањем</t>
  </si>
  <si>
    <t>ЦЕНТАР ЗА ИСТРАЖИВАЊЕ НЕСРЕЋА У САОБРАЋАЈУ</t>
  </si>
  <si>
    <t>* УПИСАТИ РЕАЛИЗАЦИЈУ ЗА ПЕРИОД ЈАНУАР-ОКТОБАР 2018. ГОДИНЕ, А ЗА ПЕРИОД НОВЕМБАР-ДЕЦЕМБАР ПЛАНИРАНУ МАСУ СРЕДСТАВА И БРОЈ ЗАПОСЛЕНИХ</t>
  </si>
  <si>
    <t>Број запослених на неодређено време у складу са важећом Одлуком о максималном броју запослених</t>
  </si>
  <si>
    <t>nova osnovica - nije dobra</t>
  </si>
  <si>
    <t>у јануару 2019. год.</t>
  </si>
  <si>
    <t xml:space="preserve">Број запослених на неодређено време у јануару 2019. године  </t>
  </si>
  <si>
    <t>Број запослених на одређено време у јануару 2019. године</t>
  </si>
  <si>
    <t xml:space="preserve">Број запослених у јануару 2019. године за који су обезбеђена средства за плате у буџету за 2019. годину </t>
  </si>
  <si>
    <t>Број у јануару 2019. године</t>
  </si>
  <si>
    <r>
      <t>ПРОЈЕКЦИЈА ПЛАТА И БРОЈА ЗАПОСЛЕНИХ ПО МЕСЕЦИМА У</t>
    </r>
    <r>
      <rPr>
        <b/>
        <sz val="11"/>
        <color rgb="FFFF0000"/>
        <rFont val="Calibri"/>
        <family val="2"/>
        <scheme val="minor"/>
      </rPr>
      <t xml:space="preserve"> 2019.</t>
    </r>
    <r>
      <rPr>
        <b/>
        <sz val="11"/>
        <color theme="1"/>
        <rFont val="Calibri"/>
        <family val="2"/>
        <scheme val="minor"/>
      </rPr>
      <t xml:space="preserve"> ГОДИНИ</t>
    </r>
  </si>
  <si>
    <r>
      <t xml:space="preserve">ПРОЈЕКЦИЈА ПЛАТА И БРОЈА ЗАПОСЛЕНИХ ПО МЕСЕЦИМА У </t>
    </r>
    <r>
      <rPr>
        <b/>
        <sz val="11"/>
        <color rgb="FFFF0000"/>
        <rFont val="Calibri"/>
        <family val="2"/>
        <scheme val="minor"/>
      </rPr>
      <t>2020.</t>
    </r>
    <r>
      <rPr>
        <b/>
        <sz val="11"/>
        <color theme="1"/>
        <rFont val="Calibri"/>
        <family val="2"/>
        <scheme val="minor"/>
      </rPr>
      <t xml:space="preserve"> ГОДИНИ</t>
    </r>
  </si>
  <si>
    <t xml:space="preserve">важећа основица </t>
  </si>
  <si>
    <t>важећа основица</t>
  </si>
  <si>
    <t>11 (9*10)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</si>
</sst>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0000"/>
  </numFmts>
  <fonts count="6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38"/>
    </font>
    <font>
      <b/>
      <sz val="8"/>
      <name val="Arial"/>
      <family val="2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u/>
      <sz val="8"/>
      <name val="Arial"/>
      <family val="2"/>
      <charset val="238"/>
    </font>
    <font>
      <sz val="8"/>
      <name val="Arial"/>
      <family val="2"/>
    </font>
    <font>
      <sz val="7"/>
      <name val="Arial"/>
      <family val="2"/>
      <charset val="238"/>
    </font>
    <font>
      <b/>
      <i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</font>
    <font>
      <sz val="6"/>
      <name val="Arial"/>
      <family val="2"/>
      <charset val="238"/>
    </font>
    <font>
      <sz val="7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b/>
      <i/>
      <sz val="7"/>
      <name val="Arial"/>
      <family val="2"/>
    </font>
    <font>
      <sz val="6"/>
      <name val="Arial"/>
      <family val="2"/>
    </font>
    <font>
      <b/>
      <sz val="9"/>
      <name val="Arial"/>
      <family val="2"/>
    </font>
    <font>
      <b/>
      <sz val="7"/>
      <name val="Arial"/>
      <family val="2"/>
      <charset val="238"/>
    </font>
    <font>
      <i/>
      <sz val="7"/>
      <name val="Arial"/>
      <family val="2"/>
      <charset val="238"/>
    </font>
    <font>
      <i/>
      <sz val="7"/>
      <color indexed="10"/>
      <name val="Arial"/>
      <family val="2"/>
      <charset val="238"/>
    </font>
    <font>
      <i/>
      <sz val="9"/>
      <color indexed="10"/>
      <name val="Arial"/>
      <family val="2"/>
    </font>
    <font>
      <b/>
      <i/>
      <u/>
      <sz val="9"/>
      <color indexed="10"/>
      <name val="Arial"/>
      <family val="2"/>
    </font>
    <font>
      <b/>
      <i/>
      <sz val="9"/>
      <name val="Arial"/>
      <family val="2"/>
    </font>
    <font>
      <sz val="10"/>
      <color indexed="8"/>
      <name val="Arial"/>
      <family val="2"/>
    </font>
    <font>
      <i/>
      <sz val="8"/>
      <name val="Arial"/>
      <family val="2"/>
      <charset val="238"/>
    </font>
    <font>
      <sz val="11"/>
      <color indexed="8"/>
      <name val="Calibri"/>
      <family val="2"/>
    </font>
    <font>
      <b/>
      <sz val="12"/>
      <name val="Arial"/>
      <family val="2"/>
      <charset val="238"/>
    </font>
    <font>
      <b/>
      <sz val="11"/>
      <name val="Arial"/>
      <family val="2"/>
    </font>
    <font>
      <b/>
      <u/>
      <sz val="8"/>
      <name val="Arial"/>
      <family val="2"/>
      <charset val="238"/>
    </font>
    <font>
      <sz val="8"/>
      <color indexed="81"/>
      <name val="Tahoma"/>
      <family val="2"/>
      <charset val="238"/>
    </font>
    <font>
      <sz val="11"/>
      <color rgb="FF006100"/>
      <name val="Calibri"/>
      <family val="2"/>
      <charset val="238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7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7"/>
      <color theme="1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b/>
      <sz val="11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8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indexed="81"/>
      <name val="Tahoma"/>
      <family val="2"/>
      <charset val="204"/>
    </font>
    <font>
      <sz val="10"/>
      <name val="Arial"/>
      <family val="2"/>
      <charset val="204"/>
    </font>
    <font>
      <b/>
      <sz val="9"/>
      <color indexed="81"/>
      <name val="Tahoma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CF3FD"/>
        <bgColor indexed="64"/>
      </patternFill>
    </fill>
    <fill>
      <patternFill patternType="solid">
        <fgColor rgb="FFF4AA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EB9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C4D79B"/>
        <bgColor indexed="64"/>
      </patternFill>
    </fill>
  </fills>
  <borders count="9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thin">
        <color auto="1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7" fillId="6" borderId="0" applyNumberFormat="0" applyBorder="0" applyAlignment="0" applyProtection="0"/>
    <xf numFmtId="0" fontId="30" fillId="0" borderId="0"/>
    <xf numFmtId="0" fontId="30" fillId="0" borderId="0"/>
    <xf numFmtId="0" fontId="52" fillId="32" borderId="0" applyNumberFormat="0" applyBorder="0" applyAlignment="0" applyProtection="0"/>
    <xf numFmtId="0" fontId="3" fillId="0" borderId="0"/>
    <xf numFmtId="0" fontId="52" fillId="32" borderId="0" applyNumberFormat="0" applyBorder="0" applyAlignment="0" applyProtection="0"/>
  </cellStyleXfs>
  <cellXfs count="674">
    <xf numFmtId="0" fontId="0" fillId="0" borderId="0" xfId="0"/>
    <xf numFmtId="0" fontId="4" fillId="0" borderId="0" xfId="0" applyFont="1" applyProtection="1">
      <protection locked="0"/>
    </xf>
    <xf numFmtId="0" fontId="4" fillId="0" borderId="2" xfId="0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11" fillId="0" borderId="4" xfId="0" applyFont="1" applyFill="1" applyBorder="1" applyProtection="1">
      <protection locked="0"/>
    </xf>
    <xf numFmtId="0" fontId="11" fillId="0" borderId="4" xfId="0" applyFont="1" applyBorder="1" applyAlignment="1" applyProtection="1">
      <alignment horizontal="right" wrapText="1"/>
      <protection locked="0"/>
    </xf>
    <xf numFmtId="0" fontId="11" fillId="0" borderId="4" xfId="0" applyFont="1" applyBorder="1" applyAlignment="1" applyProtection="1">
      <alignment horizontal="right"/>
      <protection locked="0"/>
    </xf>
    <xf numFmtId="0" fontId="5" fillId="0" borderId="4" xfId="0" applyFont="1" applyBorder="1" applyProtection="1">
      <protection locked="0"/>
    </xf>
    <xf numFmtId="0" fontId="11" fillId="7" borderId="4" xfId="0" applyFont="1" applyFill="1" applyBorder="1" applyProtection="1">
      <protection locked="0"/>
    </xf>
    <xf numFmtId="0" fontId="5" fillId="0" borderId="4" xfId="0" applyFont="1" applyFill="1" applyBorder="1" applyAlignment="1" applyProtection="1">
      <alignment wrapText="1"/>
      <protection locked="0"/>
    </xf>
    <xf numFmtId="0" fontId="12" fillId="0" borderId="4" xfId="0" applyFont="1" applyBorder="1" applyAlignment="1">
      <alignment wrapText="1"/>
    </xf>
    <xf numFmtId="0" fontId="12" fillId="0" borderId="0" xfId="0" applyFont="1"/>
    <xf numFmtId="0" fontId="12" fillId="0" borderId="4" xfId="0" applyFont="1" applyBorder="1" applyAlignment="1" applyProtection="1">
      <alignment horizontal="center"/>
      <protection locked="0"/>
    </xf>
    <xf numFmtId="0" fontId="12" fillId="0" borderId="4" xfId="0" applyFont="1" applyBorder="1" applyProtection="1"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12" fillId="0" borderId="4" xfId="0" applyFont="1" applyBorder="1" applyAlignment="1" applyProtection="1">
      <alignment wrapText="1"/>
      <protection locked="0"/>
    </xf>
    <xf numFmtId="0" fontId="5" fillId="0" borderId="4" xfId="0" applyFont="1" applyFill="1" applyBorder="1" applyAlignment="1" applyProtection="1">
      <alignment horizontal="center" wrapText="1"/>
      <protection locked="0"/>
    </xf>
    <xf numFmtId="4" fontId="12" fillId="0" borderId="4" xfId="0" applyNumberFormat="1" applyFont="1" applyBorder="1" applyProtection="1">
      <protection locked="0"/>
    </xf>
    <xf numFmtId="3" fontId="12" fillId="0" borderId="4" xfId="0" applyNumberFormat="1" applyFont="1" applyBorder="1" applyProtection="1">
      <protection locked="0"/>
    </xf>
    <xf numFmtId="0" fontId="9" fillId="0" borderId="0" xfId="0" applyFont="1"/>
    <xf numFmtId="0" fontId="9" fillId="0" borderId="4" xfId="0" applyFont="1" applyBorder="1" applyProtection="1"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11" fillId="0" borderId="4" xfId="0" applyFont="1" applyFill="1" applyBorder="1"/>
    <xf numFmtId="0" fontId="11" fillId="0" borderId="0" xfId="0" applyFont="1" applyFill="1" applyBorder="1"/>
    <xf numFmtId="0" fontId="11" fillId="0" borderId="0" xfId="0" applyFont="1" applyAlignment="1">
      <alignment horizontal="center"/>
    </xf>
    <xf numFmtId="0" fontId="9" fillId="0" borderId="4" xfId="0" applyFont="1" applyBorder="1"/>
    <xf numFmtId="0" fontId="9" fillId="0" borderId="0" xfId="0" applyFont="1" applyBorder="1"/>
    <xf numFmtId="0" fontId="6" fillId="0" borderId="4" xfId="0" applyFont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21" fillId="0" borderId="0" xfId="0" applyFont="1"/>
    <xf numFmtId="3" fontId="18" fillId="0" borderId="0" xfId="0" applyNumberFormat="1" applyFont="1"/>
    <xf numFmtId="0" fontId="22" fillId="0" borderId="5" xfId="0" applyFont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</xf>
    <xf numFmtId="0" fontId="25" fillId="0" borderId="0" xfId="0" applyFont="1" applyAlignment="1" applyProtection="1">
      <alignment horizontal="center" vertical="center" wrapText="1"/>
      <protection locked="0"/>
    </xf>
    <xf numFmtId="0" fontId="25" fillId="0" borderId="0" xfId="0" applyFont="1" applyAlignment="1">
      <alignment horizontal="center" vertical="center" wrapText="1"/>
    </xf>
    <xf numFmtId="0" fontId="10" fillId="0" borderId="0" xfId="0" applyFont="1" applyProtection="1">
      <protection locked="0"/>
    </xf>
    <xf numFmtId="0" fontId="10" fillId="0" borderId="0" xfId="0" applyFont="1"/>
    <xf numFmtId="0" fontId="10" fillId="7" borderId="0" xfId="0" applyFont="1" applyFill="1" applyProtection="1">
      <protection locked="0"/>
    </xf>
    <xf numFmtId="0" fontId="10" fillId="7" borderId="0" xfId="0" applyFont="1" applyFill="1"/>
    <xf numFmtId="4" fontId="0" fillId="0" borderId="0" xfId="0" applyNumberFormat="1"/>
    <xf numFmtId="4" fontId="18" fillId="0" borderId="0" xfId="0" applyNumberFormat="1" applyFont="1"/>
    <xf numFmtId="3" fontId="0" fillId="0" borderId="0" xfId="0" applyNumberFormat="1"/>
    <xf numFmtId="3" fontId="18" fillId="0" borderId="5" xfId="0" applyNumberFormat="1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wrapText="1"/>
      <protection locked="0"/>
    </xf>
    <xf numFmtId="0" fontId="13" fillId="0" borderId="0" xfId="0" applyFont="1" applyAlignment="1">
      <alignment horizontal="center"/>
    </xf>
    <xf numFmtId="0" fontId="8" fillId="0" borderId="0" xfId="0" applyFont="1" applyFill="1" applyBorder="1" applyProtection="1">
      <protection locked="0"/>
    </xf>
    <xf numFmtId="0" fontId="13" fillId="0" borderId="0" xfId="0" applyFont="1"/>
    <xf numFmtId="0" fontId="19" fillId="0" borderId="4" xfId="0" applyFont="1" applyBorder="1" applyAlignment="1">
      <alignment horizontal="center" vertical="center" wrapText="1"/>
    </xf>
    <xf numFmtId="0" fontId="30" fillId="0" borderId="0" xfId="2"/>
    <xf numFmtId="0" fontId="38" fillId="0" borderId="2" xfId="0" applyFont="1" applyBorder="1" applyProtection="1"/>
    <xf numFmtId="0" fontId="4" fillId="0" borderId="0" xfId="0" applyFont="1"/>
    <xf numFmtId="0" fontId="32" fillId="2" borderId="6" xfId="3" applyFont="1" applyFill="1" applyBorder="1" applyAlignment="1">
      <alignment horizontal="center"/>
    </xf>
    <xf numFmtId="0" fontId="32" fillId="0" borderId="1" xfId="3" applyFont="1" applyFill="1" applyBorder="1" applyAlignment="1">
      <alignment horizontal="right" wrapText="1"/>
    </xf>
    <xf numFmtId="0" fontId="32" fillId="0" borderId="1" xfId="3" applyFont="1" applyFill="1" applyBorder="1" applyAlignment="1">
      <alignment wrapText="1"/>
    </xf>
    <xf numFmtId="0" fontId="6" fillId="0" borderId="0" xfId="0" applyFont="1" applyProtection="1"/>
    <xf numFmtId="0" fontId="30" fillId="0" borderId="0" xfId="2" applyProtection="1"/>
    <xf numFmtId="0" fontId="4" fillId="0" borderId="0" xfId="0" applyFont="1" applyProtection="1"/>
    <xf numFmtId="0" fontId="6" fillId="0" borderId="0" xfId="0" applyFont="1" applyBorder="1" applyAlignment="1" applyProtection="1">
      <alignment horizontal="center" vertical="center" wrapText="1"/>
    </xf>
    <xf numFmtId="0" fontId="16" fillId="0" borderId="0" xfId="0" applyNumberFormat="1" applyFont="1" applyAlignment="1">
      <alignment horizontal="right" wrapText="1"/>
    </xf>
    <xf numFmtId="0" fontId="0" fillId="0" borderId="0" xfId="0" applyNumberFormat="1" applyAlignment="1">
      <alignment horizontal="right" wrapText="1"/>
    </xf>
    <xf numFmtId="0" fontId="26" fillId="0" borderId="13" xfId="0" applyFont="1" applyFill="1" applyBorder="1" applyAlignment="1" applyProtection="1">
      <alignment horizontal="left" vertical="center" wrapText="1"/>
    </xf>
    <xf numFmtId="0" fontId="29" fillId="0" borderId="13" xfId="0" applyFont="1" applyBorder="1" applyProtection="1"/>
    <xf numFmtId="3" fontId="25" fillId="0" borderId="11" xfId="0" applyNumberFormat="1" applyFont="1" applyFill="1" applyBorder="1" applyAlignment="1" applyProtection="1">
      <alignment horizontal="right" vertical="center" wrapText="1"/>
    </xf>
    <xf numFmtId="3" fontId="10" fillId="0" borderId="11" xfId="0" applyNumberFormat="1" applyFont="1" applyFill="1" applyBorder="1" applyProtection="1"/>
    <xf numFmtId="3" fontId="10" fillId="0" borderId="15" xfId="0" applyNumberFormat="1" applyFont="1" applyFill="1" applyBorder="1" applyProtection="1"/>
    <xf numFmtId="3" fontId="4" fillId="0" borderId="11" xfId="0" applyNumberFormat="1" applyFont="1" applyBorder="1" applyProtection="1"/>
    <xf numFmtId="49" fontId="25" fillId="0" borderId="11" xfId="0" applyNumberFormat="1" applyFont="1" applyFill="1" applyBorder="1" applyAlignment="1" applyProtection="1">
      <alignment horizontal="right" wrapText="1"/>
    </xf>
    <xf numFmtId="0" fontId="23" fillId="0" borderId="4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8" fillId="0" borderId="0" xfId="0" applyFont="1" applyBorder="1" applyAlignment="1" applyProtection="1">
      <alignment vertical="center"/>
      <protection locked="0"/>
    </xf>
    <xf numFmtId="0" fontId="30" fillId="0" borderId="0" xfId="2" applyProtection="1">
      <protection locked="0"/>
    </xf>
    <xf numFmtId="3" fontId="24" fillId="4" borderId="11" xfId="0" applyNumberFormat="1" applyFont="1" applyFill="1" applyBorder="1" applyAlignment="1" applyProtection="1">
      <alignment horizontal="right" vertical="center"/>
    </xf>
    <xf numFmtId="3" fontId="24" fillId="4" borderId="11" xfId="0" applyNumberFormat="1" applyFont="1" applyFill="1" applyBorder="1" applyAlignment="1" applyProtection="1">
      <alignment vertical="center"/>
    </xf>
    <xf numFmtId="3" fontId="24" fillId="4" borderId="15" xfId="0" applyNumberFormat="1" applyFont="1" applyFill="1" applyBorder="1" applyAlignment="1" applyProtection="1">
      <alignment vertical="center"/>
    </xf>
    <xf numFmtId="3" fontId="10" fillId="0" borderId="11" xfId="0" applyNumberFormat="1" applyFont="1" applyBorder="1" applyAlignment="1" applyProtection="1">
      <alignment horizontal="right" vertical="center"/>
    </xf>
    <xf numFmtId="3" fontId="10" fillId="0" borderId="11" xfId="0" applyNumberFormat="1" applyFont="1" applyBorder="1" applyAlignment="1" applyProtection="1">
      <alignment vertical="center"/>
    </xf>
    <xf numFmtId="3" fontId="10" fillId="0" borderId="15" xfId="0" applyNumberFormat="1" applyFont="1" applyBorder="1" applyAlignment="1" applyProtection="1">
      <alignment vertical="center"/>
    </xf>
    <xf numFmtId="0" fontId="9" fillId="0" borderId="0" xfId="0" applyFont="1" applyProtection="1"/>
    <xf numFmtId="0" fontId="16" fillId="0" borderId="2" xfId="0" applyFont="1" applyBorder="1" applyProtection="1"/>
    <xf numFmtId="0" fontId="16" fillId="0" borderId="3" xfId="0" applyFont="1" applyBorder="1" applyProtection="1"/>
    <xf numFmtId="0" fontId="9" fillId="13" borderId="0" xfId="0" applyFont="1" applyFill="1" applyAlignment="1" applyProtection="1">
      <alignment horizontal="right"/>
    </xf>
    <xf numFmtId="0" fontId="16" fillId="0" borderId="0" xfId="0" applyFont="1" applyProtection="1"/>
    <xf numFmtId="0" fontId="5" fillId="0" borderId="0" xfId="0" applyFont="1" applyAlignment="1" applyProtection="1">
      <alignment wrapText="1"/>
    </xf>
    <xf numFmtId="0" fontId="5" fillId="0" borderId="4" xfId="0" applyFont="1" applyBorder="1" applyAlignment="1" applyProtection="1">
      <alignment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vertical="center" wrapText="1"/>
    </xf>
    <xf numFmtId="0" fontId="14" fillId="0" borderId="4" xfId="0" applyFont="1" applyBorder="1" applyAlignment="1" applyProtection="1">
      <alignment horizontal="center" wrapText="1"/>
    </xf>
    <xf numFmtId="0" fontId="14" fillId="0" borderId="11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/>
    </xf>
    <xf numFmtId="1" fontId="9" fillId="13" borderId="0" xfId="0" applyNumberFormat="1" applyFont="1" applyFill="1" applyBorder="1" applyProtection="1"/>
    <xf numFmtId="0" fontId="9" fillId="13" borderId="0" xfId="0" applyFont="1" applyFill="1" applyProtection="1"/>
    <xf numFmtId="49" fontId="9" fillId="13" borderId="0" xfId="0" applyNumberFormat="1" applyFont="1" applyFill="1" applyBorder="1" applyAlignment="1" applyProtection="1">
      <alignment horizontal="right"/>
    </xf>
    <xf numFmtId="0" fontId="9" fillId="0" borderId="4" xfId="0" applyFont="1" applyBorder="1" applyProtection="1"/>
    <xf numFmtId="0" fontId="12" fillId="0" borderId="4" xfId="0" applyFont="1" applyBorder="1" applyProtection="1"/>
    <xf numFmtId="0" fontId="5" fillId="0" borderId="4" xfId="0" applyFont="1" applyBorder="1" applyProtection="1"/>
    <xf numFmtId="0" fontId="12" fillId="0" borderId="0" xfId="0" applyFont="1" applyProtection="1"/>
    <xf numFmtId="0" fontId="12" fillId="0" borderId="2" xfId="0" applyFont="1" applyBorder="1" applyProtection="1"/>
    <xf numFmtId="0" fontId="12" fillId="0" borderId="3" xfId="0" applyFont="1" applyBorder="1" applyProtection="1"/>
    <xf numFmtId="0" fontId="13" fillId="0" borderId="4" xfId="0" applyFont="1" applyBorder="1" applyAlignment="1" applyProtection="1">
      <alignment horizontal="center" vertical="center" wrapText="1"/>
    </xf>
    <xf numFmtId="0" fontId="9" fillId="0" borderId="2" xfId="0" applyFont="1" applyBorder="1" applyProtection="1"/>
    <xf numFmtId="0" fontId="9" fillId="0" borderId="3" xfId="0" applyFont="1" applyBorder="1" applyProtection="1"/>
    <xf numFmtId="0" fontId="8" fillId="0" borderId="0" xfId="0" applyFont="1" applyFill="1" applyBorder="1" applyProtection="1"/>
    <xf numFmtId="0" fontId="18" fillId="0" borderId="0" xfId="0" applyFont="1" applyProtection="1"/>
    <xf numFmtId="3" fontId="0" fillId="0" borderId="0" xfId="0" applyNumberFormat="1" applyProtection="1"/>
    <xf numFmtId="0" fontId="9" fillId="0" borderId="7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 wrapText="1"/>
    </xf>
    <xf numFmtId="2" fontId="9" fillId="0" borderId="4" xfId="0" applyNumberFormat="1" applyFont="1" applyBorder="1" applyAlignment="1" applyProtection="1">
      <alignment horizontal="center" vertical="center" wrapText="1"/>
    </xf>
    <xf numFmtId="0" fontId="11" fillId="0" borderId="7" xfId="0" applyFont="1" applyBorder="1" applyAlignment="1" applyProtection="1">
      <alignment horizontal="center" vertical="center" wrapText="1"/>
    </xf>
    <xf numFmtId="0" fontId="11" fillId="0" borderId="11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3" fontId="11" fillId="0" borderId="4" xfId="0" applyNumberFormat="1" applyFont="1" applyBorder="1" applyAlignment="1" applyProtection="1">
      <alignment horizontal="center" vertical="center" wrapText="1"/>
    </xf>
    <xf numFmtId="0" fontId="11" fillId="0" borderId="16" xfId="0" applyFont="1" applyBorder="1" applyProtection="1"/>
    <xf numFmtId="0" fontId="5" fillId="0" borderId="17" xfId="0" applyFont="1" applyBorder="1" applyProtection="1"/>
    <xf numFmtId="0" fontId="11" fillId="0" borderId="18" xfId="0" applyFont="1" applyBorder="1" applyProtection="1"/>
    <xf numFmtId="0" fontId="5" fillId="0" borderId="20" xfId="0" applyFont="1" applyBorder="1" applyProtection="1"/>
    <xf numFmtId="0" fontId="5" fillId="0" borderId="4" xfId="0" applyFont="1" applyFill="1" applyBorder="1" applyAlignment="1" applyProtection="1">
      <alignment wrapText="1"/>
    </xf>
    <xf numFmtId="1" fontId="16" fillId="13" borderId="0" xfId="0" applyNumberFormat="1" applyFont="1" applyFill="1" applyBorder="1" applyProtection="1"/>
    <xf numFmtId="0" fontId="16" fillId="13" borderId="0" xfId="0" applyFont="1" applyFill="1" applyProtection="1"/>
    <xf numFmtId="0" fontId="16" fillId="13" borderId="0" xfId="0" applyFont="1" applyFill="1" applyAlignment="1" applyProtection="1">
      <alignment horizontal="right"/>
    </xf>
    <xf numFmtId="49" fontId="16" fillId="13" borderId="0" xfId="0" applyNumberFormat="1" applyFont="1" applyFill="1" applyBorder="1" applyAlignment="1" applyProtection="1">
      <alignment horizontal="right"/>
    </xf>
    <xf numFmtId="3" fontId="4" fillId="0" borderId="4" xfId="0" applyNumberFormat="1" applyFont="1" applyBorder="1" applyAlignment="1" applyProtection="1">
      <alignment horizontal="center" vertical="center" wrapText="1"/>
    </xf>
    <xf numFmtId="0" fontId="13" fillId="0" borderId="7" xfId="0" applyFont="1" applyBorder="1" applyAlignment="1" applyProtection="1">
      <alignment horizontal="center" vertical="center" wrapText="1"/>
    </xf>
    <xf numFmtId="3" fontId="13" fillId="0" borderId="11" xfId="0" applyNumberFormat="1" applyFont="1" applyBorder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/>
    </xf>
    <xf numFmtId="0" fontId="11" fillId="5" borderId="4" xfId="0" applyFont="1" applyFill="1" applyBorder="1" applyProtection="1"/>
    <xf numFmtId="0" fontId="9" fillId="0" borderId="4" xfId="0" applyFont="1" applyBorder="1" applyAlignment="1" applyProtection="1">
      <alignment wrapText="1"/>
    </xf>
    <xf numFmtId="0" fontId="0" fillId="0" borderId="0" xfId="0" applyProtection="1"/>
    <xf numFmtId="4" fontId="0" fillId="0" borderId="0" xfId="0" applyNumberFormat="1" applyProtection="1"/>
    <xf numFmtId="0" fontId="16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3" fontId="0" fillId="0" borderId="0" xfId="0" applyNumberFormat="1" applyBorder="1" applyAlignment="1" applyProtection="1">
      <alignment horizontal="center"/>
    </xf>
    <xf numFmtId="4" fontId="0" fillId="0" borderId="0" xfId="0" applyNumberFormat="1" applyBorder="1" applyAlignment="1" applyProtection="1">
      <alignment horizontal="center"/>
    </xf>
    <xf numFmtId="0" fontId="18" fillId="0" borderId="5" xfId="0" applyFont="1" applyBorder="1" applyAlignment="1" applyProtection="1">
      <alignment horizontal="center"/>
    </xf>
    <xf numFmtId="3" fontId="18" fillId="0" borderId="5" xfId="0" applyNumberFormat="1" applyFont="1" applyBorder="1" applyAlignment="1" applyProtection="1">
      <alignment horizontal="center"/>
    </xf>
    <xf numFmtId="3" fontId="18" fillId="0" borderId="4" xfId="0" applyNumberFormat="1" applyFont="1" applyBorder="1" applyAlignment="1" applyProtection="1">
      <alignment horizontal="center"/>
    </xf>
    <xf numFmtId="0" fontId="18" fillId="0" borderId="4" xfId="0" applyFont="1" applyBorder="1" applyAlignment="1" applyProtection="1">
      <alignment horizontal="center"/>
    </xf>
    <xf numFmtId="4" fontId="18" fillId="7" borderId="4" xfId="0" applyNumberFormat="1" applyFont="1" applyFill="1" applyBorder="1" applyProtection="1"/>
    <xf numFmtId="4" fontId="18" fillId="0" borderId="4" xfId="0" applyNumberFormat="1" applyFont="1" applyBorder="1" applyAlignment="1" applyProtection="1">
      <alignment horizontal="right"/>
    </xf>
    <xf numFmtId="0" fontId="10" fillId="0" borderId="4" xfId="0" applyFont="1" applyBorder="1" applyProtection="1"/>
    <xf numFmtId="49" fontId="18" fillId="0" borderId="4" xfId="0" applyNumberFormat="1" applyFont="1" applyBorder="1" applyProtection="1"/>
    <xf numFmtId="0" fontId="21" fillId="0" borderId="4" xfId="0" applyFont="1" applyBorder="1" applyProtection="1"/>
    <xf numFmtId="0" fontId="18" fillId="0" borderId="4" xfId="0" applyFont="1" applyBorder="1" applyProtection="1"/>
    <xf numFmtId="4" fontId="42" fillId="0" borderId="4" xfId="0" applyNumberFormat="1" applyFont="1" applyBorder="1" applyProtection="1"/>
    <xf numFmtId="0" fontId="18" fillId="0" borderId="4" xfId="0" applyFont="1" applyBorder="1" applyAlignment="1" applyProtection="1">
      <alignment horizontal="left"/>
    </xf>
    <xf numFmtId="0" fontId="20" fillId="0" borderId="0" xfId="0" applyFont="1" applyBorder="1" applyProtection="1"/>
    <xf numFmtId="0" fontId="23" fillId="0" borderId="0" xfId="0" applyFont="1" applyBorder="1" applyAlignment="1" applyProtection="1">
      <alignment horizontal="center"/>
    </xf>
    <xf numFmtId="0" fontId="23" fillId="0" borderId="0" xfId="0" applyFont="1" applyProtection="1"/>
    <xf numFmtId="0" fontId="23" fillId="0" borderId="4" xfId="0" applyFont="1" applyBorder="1" applyAlignment="1" applyProtection="1">
      <alignment horizontal="right"/>
    </xf>
    <xf numFmtId="0" fontId="23" fillId="0" borderId="4" xfId="0" applyFont="1" applyBorder="1" applyProtection="1"/>
    <xf numFmtId="3" fontId="18" fillId="0" borderId="4" xfId="0" applyNumberFormat="1" applyFont="1" applyBorder="1" applyProtection="1">
      <protection locked="0"/>
    </xf>
    <xf numFmtId="3" fontId="20" fillId="0" borderId="4" xfId="0" applyNumberFormat="1" applyFont="1" applyBorder="1" applyProtection="1">
      <protection locked="0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/>
    </xf>
    <xf numFmtId="0" fontId="23" fillId="0" borderId="0" xfId="0" applyFont="1" applyAlignment="1">
      <alignment horizontal="left" vertical="top"/>
    </xf>
    <xf numFmtId="0" fontId="43" fillId="14" borderId="34" xfId="0" applyFont="1" applyFill="1" applyBorder="1" applyAlignment="1" applyProtection="1">
      <alignment horizontal="center" vertical="center"/>
      <protection locked="0"/>
    </xf>
    <xf numFmtId="0" fontId="43" fillId="0" borderId="34" xfId="0" applyFont="1" applyFill="1" applyBorder="1" applyAlignment="1" applyProtection="1">
      <alignment horizontal="center" vertical="center"/>
      <protection locked="0"/>
    </xf>
    <xf numFmtId="0" fontId="44" fillId="0" borderId="35" xfId="0" applyFont="1" applyFill="1" applyBorder="1" applyAlignment="1" applyProtection="1">
      <alignment vertical="center" wrapText="1"/>
      <protection locked="0"/>
    </xf>
    <xf numFmtId="3" fontId="18" fillId="0" borderId="4" xfId="0" applyNumberFormat="1" applyFont="1" applyBorder="1" applyAlignment="1" applyProtection="1">
      <alignment horizontal="right" vertical="center" wrapText="1"/>
      <protection locked="0"/>
    </xf>
    <xf numFmtId="3" fontId="18" fillId="0" borderId="4" xfId="0" applyNumberFormat="1" applyFont="1" applyBorder="1" applyAlignment="1" applyProtection="1">
      <alignment horizontal="right"/>
      <protection locked="0"/>
    </xf>
    <xf numFmtId="3" fontId="23" fillId="0" borderId="4" xfId="0" applyNumberFormat="1" applyFont="1" applyBorder="1" applyAlignment="1" applyProtection="1">
      <alignment horizontal="right"/>
    </xf>
    <xf numFmtId="0" fontId="45" fillId="0" borderId="0" xfId="0" applyFont="1" applyProtection="1"/>
    <xf numFmtId="0" fontId="45" fillId="0" borderId="21" xfId="0" applyFont="1" applyBorder="1" applyProtection="1"/>
    <xf numFmtId="0" fontId="45" fillId="0" borderId="0" xfId="0" applyFont="1" applyAlignment="1" applyProtection="1">
      <alignment horizontal="center"/>
    </xf>
    <xf numFmtId="0" fontId="46" fillId="0" borderId="0" xfId="0" applyFont="1" applyAlignment="1" applyProtection="1">
      <alignment horizontal="center"/>
    </xf>
    <xf numFmtId="0" fontId="18" fillId="0" borderId="5" xfId="0" applyFont="1" applyBorder="1" applyAlignment="1" applyProtection="1">
      <alignment horizontal="center" vertical="center" wrapText="1"/>
    </xf>
    <xf numFmtId="49" fontId="42" fillId="0" borderId="22" xfId="0" applyNumberFormat="1" applyFont="1" applyBorder="1" applyAlignment="1" applyProtection="1">
      <alignment horizontal="center" vertical="center" textRotation="90"/>
    </xf>
    <xf numFmtId="0" fontId="18" fillId="0" borderId="11" xfId="0" applyFont="1" applyBorder="1" applyAlignment="1" applyProtection="1">
      <alignment horizontal="center"/>
    </xf>
    <xf numFmtId="0" fontId="18" fillId="0" borderId="0" xfId="0" applyFont="1" applyBorder="1" applyProtection="1"/>
    <xf numFmtId="0" fontId="47" fillId="0" borderId="0" xfId="0" applyFont="1" applyProtection="1"/>
    <xf numFmtId="3" fontId="9" fillId="0" borderId="0" xfId="0" applyNumberFormat="1" applyFont="1"/>
    <xf numFmtId="2" fontId="9" fillId="0" borderId="11" xfId="0" applyNumberFormat="1" applyFont="1" applyBorder="1" applyAlignment="1" applyProtection="1">
      <alignment horizontal="center" vertical="center" wrapText="1"/>
    </xf>
    <xf numFmtId="0" fontId="9" fillId="0" borderId="0" xfId="0" applyFont="1" applyAlignment="1" applyProtection="1"/>
    <xf numFmtId="0" fontId="9" fillId="0" borderId="8" xfId="0" applyFont="1" applyBorder="1" applyAlignment="1" applyProtection="1">
      <alignment horizontal="center" wrapText="1"/>
    </xf>
    <xf numFmtId="3" fontId="11" fillId="0" borderId="11" xfId="0" applyNumberFormat="1" applyFont="1" applyBorder="1" applyAlignment="1" applyProtection="1">
      <alignment horizontal="center" wrapText="1"/>
    </xf>
    <xf numFmtId="0" fontId="9" fillId="0" borderId="0" xfId="0" applyFont="1" applyAlignment="1"/>
    <xf numFmtId="0" fontId="23" fillId="0" borderId="7" xfId="0" applyFont="1" applyBorder="1" applyAlignment="1">
      <alignment vertical="center" wrapText="1"/>
    </xf>
    <xf numFmtId="0" fontId="20" fillId="0" borderId="7" xfId="0" applyFont="1" applyBorder="1" applyAlignment="1">
      <alignment vertical="center" wrapText="1"/>
    </xf>
    <xf numFmtId="0" fontId="20" fillId="0" borderId="7" xfId="0" applyFont="1" applyBorder="1" applyAlignment="1"/>
    <xf numFmtId="0" fontId="9" fillId="0" borderId="7" xfId="0" applyFont="1" applyBorder="1" applyAlignment="1" applyProtection="1">
      <alignment horizontal="center" vertical="top" wrapText="1"/>
    </xf>
    <xf numFmtId="0" fontId="9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3" fontId="9" fillId="0" borderId="4" xfId="0" applyNumberFormat="1" applyFont="1" applyBorder="1" applyProtection="1">
      <protection locked="0"/>
    </xf>
    <xf numFmtId="3" fontId="9" fillId="0" borderId="4" xfId="0" applyNumberFormat="1" applyFont="1" applyBorder="1" applyProtection="1"/>
    <xf numFmtId="3" fontId="5" fillId="0" borderId="17" xfId="0" applyNumberFormat="1" applyFont="1" applyBorder="1" applyProtection="1"/>
    <xf numFmtId="3" fontId="11" fillId="0" borderId="16" xfId="0" applyNumberFormat="1" applyFont="1" applyBorder="1" applyProtection="1"/>
    <xf numFmtId="0" fontId="9" fillId="13" borderId="0" xfId="0" applyFont="1" applyFill="1" applyBorder="1" applyAlignment="1" applyProtection="1">
      <alignment horizontal="left" vertical="center"/>
    </xf>
    <xf numFmtId="0" fontId="9" fillId="0" borderId="3" xfId="0" applyFont="1" applyBorder="1"/>
    <xf numFmtId="0" fontId="9" fillId="16" borderId="4" xfId="0" applyFont="1" applyFill="1" applyBorder="1" applyAlignment="1" applyProtection="1">
      <alignment horizontal="left" vertical="center" wrapText="1"/>
    </xf>
    <xf numFmtId="0" fontId="5" fillId="16" borderId="4" xfId="0" applyFont="1" applyFill="1" applyBorder="1" applyAlignment="1" applyProtection="1">
      <alignment horizontal="right" wrapText="1"/>
    </xf>
    <xf numFmtId="0" fontId="9" fillId="16" borderId="4" xfId="0" applyFont="1" applyFill="1" applyBorder="1" applyProtection="1"/>
    <xf numFmtId="3" fontId="9" fillId="16" borderId="4" xfId="0" applyNumberFormat="1" applyFont="1" applyFill="1" applyBorder="1" applyProtection="1"/>
    <xf numFmtId="0" fontId="11" fillId="16" borderId="20" xfId="0" applyFont="1" applyFill="1" applyBorder="1" applyProtection="1"/>
    <xf numFmtId="0" fontId="11" fillId="16" borderId="23" xfId="0" applyFont="1" applyFill="1" applyBorder="1" applyProtection="1"/>
    <xf numFmtId="0" fontId="9" fillId="16" borderId="4" xfId="0" applyFont="1" applyFill="1" applyBorder="1" applyAlignment="1" applyProtection="1">
      <alignment horizontal="left" vertical="center" wrapText="1"/>
      <protection locked="0"/>
    </xf>
    <xf numFmtId="3" fontId="18" fillId="17" borderId="4" xfId="0" applyNumberFormat="1" applyFont="1" applyFill="1" applyBorder="1" applyAlignment="1" applyProtection="1">
      <alignment horizontal="right"/>
    </xf>
    <xf numFmtId="4" fontId="18" fillId="17" borderId="4" xfId="0" applyNumberFormat="1" applyFont="1" applyFill="1" applyBorder="1" applyAlignment="1" applyProtection="1">
      <alignment horizontal="right"/>
    </xf>
    <xf numFmtId="0" fontId="48" fillId="0" borderId="0" xfId="0" applyFont="1" applyBorder="1" applyAlignment="1" applyProtection="1">
      <alignment vertical="center" wrapText="1"/>
    </xf>
    <xf numFmtId="0" fontId="48" fillId="0" borderId="0" xfId="0" applyFont="1" applyBorder="1" applyAlignment="1" applyProtection="1">
      <alignment vertical="center"/>
    </xf>
    <xf numFmtId="0" fontId="39" fillId="18" borderId="25" xfId="0" applyFont="1" applyFill="1" applyBorder="1" applyAlignment="1" applyProtection="1">
      <alignment vertical="top"/>
    </xf>
    <xf numFmtId="0" fontId="39" fillId="18" borderId="26" xfId="0" applyFont="1" applyFill="1" applyBorder="1" applyAlignment="1" applyProtection="1">
      <alignment vertical="top"/>
    </xf>
    <xf numFmtId="0" fontId="39" fillId="18" borderId="25" xfId="0" applyFont="1" applyFill="1" applyBorder="1" applyAlignment="1" applyProtection="1"/>
    <xf numFmtId="0" fontId="39" fillId="18" borderId="26" xfId="0" applyFont="1" applyFill="1" applyBorder="1" applyAlignment="1" applyProtection="1"/>
    <xf numFmtId="0" fontId="6" fillId="9" borderId="28" xfId="0" applyFont="1" applyFill="1" applyBorder="1" applyAlignment="1" applyProtection="1">
      <alignment vertical="top" wrapText="1"/>
    </xf>
    <xf numFmtId="3" fontId="23" fillId="18" borderId="4" xfId="0" applyNumberFormat="1" applyFont="1" applyFill="1" applyBorder="1" applyAlignment="1" applyProtection="1">
      <alignment horizontal="right"/>
    </xf>
    <xf numFmtId="0" fontId="9" fillId="0" borderId="0" xfId="0" applyFont="1" applyAlignment="1" applyProtection="1">
      <alignment vertical="top"/>
    </xf>
    <xf numFmtId="0" fontId="9" fillId="0" borderId="4" xfId="0" applyFont="1" applyBorder="1" applyAlignment="1" applyProtection="1">
      <alignment horizontal="right"/>
    </xf>
    <xf numFmtId="0" fontId="5" fillId="0" borderId="4" xfId="0" applyFont="1" applyBorder="1" applyAlignment="1" applyProtection="1"/>
    <xf numFmtId="0" fontId="33" fillId="12" borderId="2" xfId="0" applyFont="1" applyFill="1" applyBorder="1" applyAlignment="1" applyProtection="1">
      <alignment vertical="center" wrapText="1"/>
    </xf>
    <xf numFmtId="0" fontId="6" fillId="12" borderId="0" xfId="0" applyFont="1" applyFill="1"/>
    <xf numFmtId="0" fontId="9" fillId="12" borderId="0" xfId="0" applyFont="1" applyFill="1"/>
    <xf numFmtId="0" fontId="33" fillId="0" borderId="2" xfId="0" applyFont="1" applyFill="1" applyBorder="1" applyAlignment="1" applyProtection="1">
      <alignment vertical="center" wrapText="1"/>
    </xf>
    <xf numFmtId="0" fontId="6" fillId="0" borderId="0" xfId="0" applyFont="1" applyFill="1"/>
    <xf numFmtId="0" fontId="9" fillId="0" borderId="0" xfId="0" applyFont="1" applyFill="1"/>
    <xf numFmtId="0" fontId="33" fillId="0" borderId="0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vertical="center" wrapText="1"/>
    </xf>
    <xf numFmtId="3" fontId="12" fillId="0" borderId="0" xfId="0" applyNumberFormat="1" applyFont="1"/>
    <xf numFmtId="0" fontId="9" fillId="19" borderId="4" xfId="0" applyFont="1" applyFill="1" applyBorder="1" applyAlignment="1" applyProtection="1">
      <alignment horizontal="center" vertical="center" wrapText="1"/>
    </xf>
    <xf numFmtId="0" fontId="12" fillId="19" borderId="4" xfId="0" applyFont="1" applyFill="1" applyBorder="1" applyProtection="1">
      <protection locked="0"/>
    </xf>
    <xf numFmtId="0" fontId="12" fillId="19" borderId="4" xfId="0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vertical="top" wrapText="1"/>
    </xf>
    <xf numFmtId="4" fontId="12" fillId="0" borderId="0" xfId="0" applyNumberFormat="1" applyFont="1"/>
    <xf numFmtId="4" fontId="9" fillId="0" borderId="0" xfId="0" applyNumberFormat="1" applyFont="1"/>
    <xf numFmtId="10" fontId="12" fillId="0" borderId="0" xfId="0" applyNumberFormat="1" applyFont="1"/>
    <xf numFmtId="0" fontId="34" fillId="0" borderId="0" xfId="0" applyFont="1" applyAlignment="1" applyProtection="1"/>
    <xf numFmtId="3" fontId="18" fillId="0" borderId="0" xfId="0" applyNumberFormat="1" applyFont="1" applyAlignment="1">
      <alignment horizontal="right"/>
    </xf>
    <xf numFmtId="3" fontId="23" fillId="21" borderId="4" xfId="0" applyNumberFormat="1" applyFont="1" applyFill="1" applyBorder="1" applyAlignment="1" applyProtection="1">
      <alignment horizontal="right"/>
    </xf>
    <xf numFmtId="3" fontId="23" fillId="16" borderId="4" xfId="0" applyNumberFormat="1" applyFont="1" applyFill="1" applyBorder="1" applyAlignment="1" applyProtection="1">
      <alignment horizontal="right"/>
    </xf>
    <xf numFmtId="0" fontId="9" fillId="16" borderId="0" xfId="0" applyFont="1" applyFill="1"/>
    <xf numFmtId="0" fontId="9" fillId="16" borderId="0" xfId="0" applyFont="1" applyFill="1" applyAlignment="1">
      <alignment vertical="top" wrapText="1"/>
    </xf>
    <xf numFmtId="3" fontId="12" fillId="16" borderId="0" xfId="0" applyNumberFormat="1" applyFont="1" applyFill="1"/>
    <xf numFmtId="4" fontId="15" fillId="0" borderId="0" xfId="0" applyNumberFormat="1" applyFont="1" applyFill="1" applyBorder="1" applyAlignment="1" applyProtection="1">
      <alignment vertical="center"/>
    </xf>
    <xf numFmtId="0" fontId="9" fillId="0" borderId="3" xfId="0" applyFont="1" applyBorder="1" applyAlignment="1" applyProtection="1">
      <alignment vertical="top"/>
    </xf>
    <xf numFmtId="0" fontId="15" fillId="12" borderId="0" xfId="0" applyFont="1" applyFill="1" applyBorder="1" applyAlignment="1" applyProtection="1">
      <alignment horizontal="center"/>
    </xf>
    <xf numFmtId="0" fontId="16" fillId="13" borderId="0" xfId="0" applyFont="1" applyFill="1" applyBorder="1" applyAlignment="1" applyProtection="1">
      <alignment vertical="center"/>
    </xf>
    <xf numFmtId="0" fontId="16" fillId="13" borderId="0" xfId="0" applyFont="1" applyFill="1" applyBorder="1" applyAlignment="1" applyProtection="1">
      <alignment vertical="top" wrapText="1"/>
    </xf>
    <xf numFmtId="3" fontId="13" fillId="0" borderId="4" xfId="0" applyNumberFormat="1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top" wrapText="1"/>
    </xf>
    <xf numFmtId="3" fontId="9" fillId="0" borderId="3" xfId="0" applyNumberFormat="1" applyFont="1" applyBorder="1"/>
    <xf numFmtId="0" fontId="9" fillId="0" borderId="3" xfId="0" applyFont="1" applyBorder="1" applyAlignment="1">
      <alignment horizontal="right"/>
    </xf>
    <xf numFmtId="3" fontId="18" fillId="22" borderId="5" xfId="0" applyNumberFormat="1" applyFont="1" applyFill="1" applyBorder="1" applyAlignment="1" applyProtection="1">
      <alignment horizontal="center"/>
    </xf>
    <xf numFmtId="0" fontId="35" fillId="0" borderId="0" xfId="0" applyFont="1" applyFill="1" applyBorder="1" applyAlignment="1" applyProtection="1">
      <alignment wrapText="1"/>
      <protection locked="0"/>
    </xf>
    <xf numFmtId="4" fontId="33" fillId="10" borderId="12" xfId="0" applyNumberFormat="1" applyFont="1" applyFill="1" applyBorder="1" applyProtection="1">
      <protection locked="0"/>
    </xf>
    <xf numFmtId="3" fontId="9" fillId="16" borderId="0" xfId="0" applyNumberFormat="1" applyFont="1" applyFill="1"/>
    <xf numFmtId="0" fontId="9" fillId="16" borderId="3" xfId="0" applyFont="1" applyFill="1" applyBorder="1" applyAlignment="1">
      <alignment horizontal="center" vertical="center" wrapText="1"/>
    </xf>
    <xf numFmtId="0" fontId="9" fillId="26" borderId="3" xfId="0" applyFont="1" applyFill="1" applyBorder="1" applyAlignment="1">
      <alignment horizontal="center" vertical="center" wrapText="1"/>
    </xf>
    <xf numFmtId="0" fontId="9" fillId="26" borderId="0" xfId="0" applyFont="1" applyFill="1" applyAlignment="1">
      <alignment vertical="top" wrapText="1"/>
    </xf>
    <xf numFmtId="0" fontId="11" fillId="26" borderId="11" xfId="0" applyFont="1" applyFill="1" applyBorder="1" applyAlignment="1" applyProtection="1">
      <alignment horizontal="center" vertical="center" wrapText="1"/>
    </xf>
    <xf numFmtId="0" fontId="9" fillId="26" borderId="0" xfId="0" applyFont="1" applyFill="1"/>
    <xf numFmtId="3" fontId="12" fillId="26" borderId="0" xfId="0" applyNumberFormat="1" applyFont="1" applyFill="1"/>
    <xf numFmtId="3" fontId="9" fillId="26" borderId="0" xfId="0" applyNumberFormat="1" applyFont="1" applyFill="1"/>
    <xf numFmtId="0" fontId="11" fillId="16" borderId="11" xfId="0" applyFont="1" applyFill="1" applyBorder="1" applyAlignment="1" applyProtection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1" fillId="9" borderId="4" xfId="0" applyFont="1" applyFill="1" applyBorder="1" applyAlignment="1" applyProtection="1">
      <alignment horizontal="left"/>
    </xf>
    <xf numFmtId="4" fontId="18" fillId="9" borderId="4" xfId="0" applyNumberFormat="1" applyFont="1" applyFill="1" applyBorder="1" applyProtection="1"/>
    <xf numFmtId="3" fontId="18" fillId="9" borderId="4" xfId="0" applyNumberFormat="1" applyFont="1" applyFill="1" applyBorder="1" applyAlignment="1" applyProtection="1">
      <alignment horizontal="right" vertical="center" wrapText="1"/>
      <protection locked="0"/>
    </xf>
    <xf numFmtId="3" fontId="18" fillId="9" borderId="4" xfId="0" applyNumberFormat="1" applyFont="1" applyFill="1" applyBorder="1" applyAlignment="1" applyProtection="1">
      <alignment horizontal="right"/>
      <protection locked="0"/>
    </xf>
    <xf numFmtId="4" fontId="18" fillId="9" borderId="4" xfId="0" applyNumberFormat="1" applyFont="1" applyFill="1" applyBorder="1" applyAlignment="1" applyProtection="1">
      <alignment horizontal="right"/>
    </xf>
    <xf numFmtId="3" fontId="18" fillId="9" borderId="4" xfId="0" applyNumberFormat="1" applyFont="1" applyFill="1" applyBorder="1" applyAlignment="1" applyProtection="1">
      <alignment horizontal="right"/>
    </xf>
    <xf numFmtId="3" fontId="21" fillId="9" borderId="4" xfId="0" applyNumberFormat="1" applyFont="1" applyFill="1" applyBorder="1" applyAlignment="1" applyProtection="1">
      <alignment horizontal="right"/>
    </xf>
    <xf numFmtId="4" fontId="21" fillId="9" borderId="4" xfId="0" applyNumberFormat="1" applyFont="1" applyFill="1" applyBorder="1" applyAlignment="1" applyProtection="1">
      <alignment horizontal="right"/>
    </xf>
    <xf numFmtId="49" fontId="21" fillId="9" borderId="4" xfId="0" applyNumberFormat="1" applyFont="1" applyFill="1" applyBorder="1" applyProtection="1"/>
    <xf numFmtId="49" fontId="19" fillId="9" borderId="4" xfId="0" applyNumberFormat="1" applyFont="1" applyFill="1" applyBorder="1" applyProtection="1"/>
    <xf numFmtId="0" fontId="19" fillId="9" borderId="4" xfId="0" applyFont="1" applyFill="1" applyBorder="1" applyProtection="1"/>
    <xf numFmtId="0" fontId="20" fillId="0" borderId="0" xfId="0" applyFont="1" applyBorder="1" applyAlignment="1" applyProtection="1">
      <alignment horizontal="right"/>
    </xf>
    <xf numFmtId="0" fontId="18" fillId="0" borderId="0" xfId="0" applyFont="1" applyAlignment="1">
      <alignment horizontal="right"/>
    </xf>
    <xf numFmtId="4" fontId="23" fillId="18" borderId="4" xfId="0" applyNumberFormat="1" applyFont="1" applyFill="1" applyBorder="1" applyAlignment="1" applyProtection="1">
      <alignment horizontal="right"/>
    </xf>
    <xf numFmtId="0" fontId="9" fillId="16" borderId="4" xfId="0" applyFont="1" applyFill="1" applyBorder="1" applyAlignment="1" applyProtection="1">
      <alignment horizontal="center"/>
      <protection locked="0"/>
    </xf>
    <xf numFmtId="0" fontId="5" fillId="16" borderId="4" xfId="0" applyFont="1" applyFill="1" applyBorder="1" applyProtection="1"/>
    <xf numFmtId="0" fontId="9" fillId="16" borderId="4" xfId="0" applyFont="1" applyFill="1" applyBorder="1" applyAlignment="1" applyProtection="1">
      <alignment horizontal="right"/>
    </xf>
    <xf numFmtId="0" fontId="12" fillId="0" borderId="30" xfId="0" applyFont="1" applyBorder="1" applyProtection="1"/>
    <xf numFmtId="0" fontId="12" fillId="0" borderId="14" xfId="0" applyFont="1" applyBorder="1" applyProtection="1"/>
    <xf numFmtId="0" fontId="5" fillId="0" borderId="11" xfId="0" applyFont="1" applyBorder="1" applyAlignment="1" applyProtection="1">
      <alignment horizontal="center"/>
      <protection locked="0"/>
    </xf>
    <xf numFmtId="0" fontId="12" fillId="19" borderId="11" xfId="0" applyFont="1" applyFill="1" applyBorder="1" applyProtection="1">
      <protection locked="0"/>
    </xf>
    <xf numFmtId="0" fontId="12" fillId="0" borderId="11" xfId="0" applyFont="1" applyBorder="1" applyProtection="1">
      <protection locked="0"/>
    </xf>
    <xf numFmtId="0" fontId="13" fillId="0" borderId="9" xfId="0" applyFont="1" applyBorder="1" applyAlignment="1" applyProtection="1">
      <alignment horizontal="center" vertical="center"/>
    </xf>
    <xf numFmtId="0" fontId="13" fillId="19" borderId="9" xfId="0" applyFont="1" applyFill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wrapText="1"/>
      <protection locked="0"/>
    </xf>
    <xf numFmtId="0" fontId="5" fillId="0" borderId="9" xfId="0" applyFont="1" applyBorder="1"/>
    <xf numFmtId="3" fontId="12" fillId="0" borderId="10" xfId="0" applyNumberFormat="1" applyFont="1" applyBorder="1"/>
    <xf numFmtId="3" fontId="12" fillId="0" borderId="24" xfId="0" applyNumberFormat="1" applyFont="1" applyBorder="1"/>
    <xf numFmtId="0" fontId="9" fillId="0" borderId="4" xfId="0" applyFont="1" applyFill="1" applyBorder="1" applyAlignment="1" applyProtection="1">
      <alignment horizontal="center" vertical="center" wrapText="1"/>
    </xf>
    <xf numFmtId="0" fontId="13" fillId="0" borderId="9" xfId="0" applyFont="1" applyFill="1" applyBorder="1" applyAlignment="1" applyProtection="1">
      <alignment horizontal="center" vertical="center" wrapText="1"/>
    </xf>
    <xf numFmtId="0" fontId="12" fillId="0" borderId="11" xfId="0" applyFont="1" applyFill="1" applyBorder="1" applyProtection="1">
      <protection locked="0"/>
    </xf>
    <xf numFmtId="0" fontId="12" fillId="0" borderId="4" xfId="0" applyFont="1" applyFill="1" applyBorder="1" applyProtection="1">
      <protection locked="0"/>
    </xf>
    <xf numFmtId="0" fontId="12" fillId="0" borderId="4" xfId="0" applyFont="1" applyFill="1" applyBorder="1" applyAlignment="1" applyProtection="1">
      <alignment horizontal="center"/>
      <protection locked="0"/>
    </xf>
    <xf numFmtId="0" fontId="5" fillId="0" borderId="9" xfId="0" applyFont="1" applyFill="1" applyBorder="1"/>
    <xf numFmtId="4" fontId="50" fillId="10" borderId="12" xfId="0" applyNumberFormat="1" applyFont="1" applyFill="1" applyBorder="1" applyProtection="1">
      <protection locked="0"/>
    </xf>
    <xf numFmtId="3" fontId="7" fillId="0" borderId="0" xfId="0" applyNumberFormat="1" applyFont="1" applyProtection="1"/>
    <xf numFmtId="2" fontId="9" fillId="0" borderId="4" xfId="0" applyNumberFormat="1" applyFont="1" applyBorder="1" applyProtection="1"/>
    <xf numFmtId="0" fontId="7" fillId="0" borderId="0" xfId="0" applyFont="1"/>
    <xf numFmtId="1" fontId="0" fillId="0" borderId="0" xfId="0" applyNumberFormat="1"/>
    <xf numFmtId="0" fontId="7" fillId="0" borderId="24" xfId="0" applyFont="1" applyBorder="1" applyAlignment="1">
      <alignment vertical="top"/>
    </xf>
    <xf numFmtId="0" fontId="7" fillId="0" borderId="24" xfId="0" applyFont="1" applyBorder="1" applyAlignment="1">
      <alignment vertical="top" wrapText="1"/>
    </xf>
    <xf numFmtId="0" fontId="7" fillId="28" borderId="24" xfId="0" applyFont="1" applyFill="1" applyBorder="1" applyAlignment="1">
      <alignment vertical="top" wrapText="1"/>
    </xf>
    <xf numFmtId="0" fontId="7" fillId="27" borderId="24" xfId="0" applyFont="1" applyFill="1" applyBorder="1" applyAlignment="1">
      <alignment vertical="top" wrapText="1"/>
    </xf>
    <xf numFmtId="0" fontId="7" fillId="29" borderId="24" xfId="0" applyFont="1" applyFill="1" applyBorder="1" applyAlignment="1">
      <alignment vertical="top" wrapText="1"/>
    </xf>
    <xf numFmtId="0" fontId="33" fillId="29" borderId="0" xfId="0" applyFont="1" applyFill="1"/>
    <xf numFmtId="0" fontId="0" fillId="0" borderId="36" xfId="0" applyBorder="1"/>
    <xf numFmtId="0" fontId="11" fillId="0" borderId="16" xfId="0" applyFont="1" applyBorder="1" applyAlignment="1" applyProtection="1">
      <alignment horizontal="right"/>
    </xf>
    <xf numFmtId="0" fontId="5" fillId="0" borderId="17" xfId="0" applyFont="1" applyBorder="1" applyAlignment="1" applyProtection="1">
      <alignment horizontal="right"/>
    </xf>
    <xf numFmtId="2" fontId="9" fillId="16" borderId="4" xfId="0" applyNumberFormat="1" applyFont="1" applyFill="1" applyBorder="1" applyProtection="1"/>
    <xf numFmtId="3" fontId="11" fillId="0" borderId="38" xfId="0" applyNumberFormat="1" applyFont="1" applyBorder="1" applyProtection="1"/>
    <xf numFmtId="3" fontId="9" fillId="16" borderId="3" xfId="0" applyNumberFormat="1" applyFont="1" applyFill="1" applyBorder="1"/>
    <xf numFmtId="3" fontId="12" fillId="16" borderId="3" xfId="0" applyNumberFormat="1" applyFont="1" applyFill="1" applyBorder="1"/>
    <xf numFmtId="3" fontId="5" fillId="16" borderId="4" xfId="0" applyNumberFormat="1" applyFont="1" applyFill="1" applyBorder="1" applyAlignment="1" applyProtection="1">
      <alignment horizontal="right" wrapText="1"/>
    </xf>
    <xf numFmtId="0" fontId="9" fillId="16" borderId="4" xfId="0" applyFont="1" applyFill="1" applyBorder="1" applyProtection="1">
      <protection locked="0"/>
    </xf>
    <xf numFmtId="3" fontId="9" fillId="16" borderId="4" xfId="0" applyNumberFormat="1" applyFont="1" applyFill="1" applyBorder="1" applyProtection="1">
      <protection locked="0"/>
    </xf>
    <xf numFmtId="3" fontId="11" fillId="16" borderId="23" xfId="0" applyNumberFormat="1" applyFont="1" applyFill="1" applyBorder="1" applyProtection="1"/>
    <xf numFmtId="0" fontId="9" fillId="0" borderId="32" xfId="0" applyFont="1" applyBorder="1" applyAlignment="1">
      <alignment horizontal="left" vertical="center"/>
    </xf>
    <xf numFmtId="3" fontId="18" fillId="0" borderId="5" xfId="0" applyNumberFormat="1" applyFont="1" applyFill="1" applyBorder="1" applyAlignment="1" applyProtection="1">
      <alignment horizontal="center"/>
    </xf>
    <xf numFmtId="3" fontId="18" fillId="0" borderId="4" xfId="0" applyNumberFormat="1" applyFont="1" applyFill="1" applyBorder="1" applyAlignment="1" applyProtection="1">
      <alignment horizontal="right"/>
      <protection locked="0"/>
    </xf>
    <xf numFmtId="0" fontId="20" fillId="0" borderId="0" xfId="0" applyFont="1" applyFill="1" applyBorder="1" applyProtection="1"/>
    <xf numFmtId="3" fontId="23" fillId="0" borderId="4" xfId="0" applyNumberFormat="1" applyFont="1" applyFill="1" applyBorder="1" applyAlignment="1" applyProtection="1">
      <alignment horizontal="right"/>
    </xf>
    <xf numFmtId="3" fontId="18" fillId="0" borderId="0" xfId="0" applyNumberFormat="1" applyFont="1" applyFill="1"/>
    <xf numFmtId="0" fontId="51" fillId="0" borderId="0" xfId="0" applyFont="1"/>
    <xf numFmtId="4" fontId="0" fillId="0" borderId="4" xfId="0" applyNumberFormat="1" applyBorder="1"/>
    <xf numFmtId="0" fontId="7" fillId="10" borderId="24" xfId="0" applyFont="1" applyFill="1" applyBorder="1" applyAlignment="1">
      <alignment vertical="top" wrapText="1"/>
    </xf>
    <xf numFmtId="3" fontId="9" fillId="0" borderId="4" xfId="0" applyNumberFormat="1" applyFont="1" applyBorder="1" applyAlignment="1" applyProtection="1">
      <alignment wrapText="1"/>
    </xf>
    <xf numFmtId="3" fontId="11" fillId="7" borderId="4" xfId="0" applyNumberFormat="1" applyFont="1" applyFill="1" applyBorder="1" applyProtection="1"/>
    <xf numFmtId="0" fontId="9" fillId="25" borderId="4" xfId="0" applyFont="1" applyFill="1" applyBorder="1" applyAlignment="1" applyProtection="1">
      <alignment horizontal="center" vertical="center" wrapText="1"/>
    </xf>
    <xf numFmtId="0" fontId="9" fillId="24" borderId="4" xfId="0" applyFont="1" applyFill="1" applyBorder="1" applyAlignment="1" applyProtection="1">
      <alignment horizontal="center" vertical="center" wrapText="1"/>
    </xf>
    <xf numFmtId="0" fontId="33" fillId="31" borderId="0" xfId="0" applyFont="1" applyFill="1"/>
    <xf numFmtId="4" fontId="3" fillId="0" borderId="0" xfId="5" applyNumberFormat="1"/>
    <xf numFmtId="4" fontId="54" fillId="0" borderId="0" xfId="5" applyNumberFormat="1" applyFont="1"/>
    <xf numFmtId="4" fontId="53" fillId="0" borderId="0" xfId="5" applyNumberFormat="1" applyFont="1"/>
    <xf numFmtId="4" fontId="3" fillId="0" borderId="0" xfId="5" applyNumberFormat="1" applyBorder="1"/>
    <xf numFmtId="49" fontId="53" fillId="0" borderId="38" xfId="5" applyNumberFormat="1" applyFont="1" applyBorder="1" applyAlignment="1">
      <alignment horizontal="center"/>
    </xf>
    <xf numFmtId="49" fontId="53" fillId="0" borderId="32" xfId="5" applyNumberFormat="1" applyFont="1" applyBorder="1" applyAlignment="1">
      <alignment horizontal="center"/>
    </xf>
    <xf numFmtId="49" fontId="53" fillId="33" borderId="44" xfId="5" applyNumberFormat="1" applyFont="1" applyFill="1" applyBorder="1" applyAlignment="1">
      <alignment horizontal="center"/>
    </xf>
    <xf numFmtId="4" fontId="53" fillId="0" borderId="45" xfId="5" applyNumberFormat="1" applyFont="1" applyBorder="1" applyAlignment="1">
      <alignment horizontal="center"/>
    </xf>
    <xf numFmtId="4" fontId="3" fillId="0" borderId="39" xfId="5" applyNumberFormat="1" applyBorder="1"/>
    <xf numFmtId="3" fontId="3" fillId="33" borderId="39" xfId="5" applyNumberFormat="1" applyFill="1" applyBorder="1" applyAlignment="1">
      <alignment horizontal="right"/>
    </xf>
    <xf numFmtId="4" fontId="3" fillId="0" borderId="49" xfId="5" applyNumberFormat="1" applyBorder="1"/>
    <xf numFmtId="3" fontId="3" fillId="33" borderId="49" xfId="5" applyNumberFormat="1" applyFill="1" applyBorder="1" applyAlignment="1">
      <alignment horizontal="right"/>
    </xf>
    <xf numFmtId="4" fontId="3" fillId="0" borderId="43" xfId="5" applyNumberFormat="1" applyBorder="1"/>
    <xf numFmtId="3" fontId="3" fillId="33" borderId="55" xfId="5" applyNumberFormat="1" applyFill="1" applyBorder="1" applyAlignment="1">
      <alignment horizontal="right"/>
    </xf>
    <xf numFmtId="4" fontId="3" fillId="0" borderId="57" xfId="5" applyNumberFormat="1" applyBorder="1"/>
    <xf numFmtId="3" fontId="3" fillId="24" borderId="58" xfId="5" applyNumberFormat="1" applyFill="1" applyBorder="1" applyAlignment="1">
      <alignment horizontal="right"/>
    </xf>
    <xf numFmtId="3" fontId="3" fillId="24" borderId="41" xfId="5" applyNumberFormat="1" applyFill="1" applyBorder="1" applyAlignment="1">
      <alignment horizontal="right"/>
    </xf>
    <xf numFmtId="3" fontId="3" fillId="24" borderId="57" xfId="5" applyNumberFormat="1" applyFill="1" applyBorder="1" applyAlignment="1">
      <alignment horizontal="right"/>
    </xf>
    <xf numFmtId="4" fontId="3" fillId="0" borderId="59" xfId="5" applyNumberFormat="1" applyFill="1" applyBorder="1" applyAlignment="1">
      <alignment horizontal="right"/>
    </xf>
    <xf numFmtId="49" fontId="53" fillId="0" borderId="62" xfId="5" applyNumberFormat="1" applyFont="1" applyBorder="1" applyAlignment="1">
      <alignment horizontal="center"/>
    </xf>
    <xf numFmtId="49" fontId="53" fillId="0" borderId="63" xfId="5" applyNumberFormat="1" applyFont="1" applyBorder="1" applyAlignment="1">
      <alignment horizontal="center"/>
    </xf>
    <xf numFmtId="49" fontId="53" fillId="33" borderId="57" xfId="5" applyNumberFormat="1" applyFont="1" applyFill="1" applyBorder="1" applyAlignment="1">
      <alignment horizontal="center"/>
    </xf>
    <xf numFmtId="4" fontId="3" fillId="0" borderId="60" xfId="5" applyNumberFormat="1" applyBorder="1"/>
    <xf numFmtId="3" fontId="3" fillId="33" borderId="65" xfId="5" applyNumberFormat="1" applyFill="1" applyBorder="1" applyAlignment="1">
      <alignment horizontal="right"/>
    </xf>
    <xf numFmtId="4" fontId="3" fillId="0" borderId="66" xfId="5" applyNumberFormat="1" applyBorder="1"/>
    <xf numFmtId="4" fontId="3" fillId="0" borderId="68" xfId="5" applyNumberFormat="1" applyBorder="1"/>
    <xf numFmtId="4" fontId="3" fillId="0" borderId="40" xfId="5" applyNumberFormat="1" applyBorder="1"/>
    <xf numFmtId="3" fontId="3" fillId="24" borderId="72" xfId="5" applyNumberFormat="1" applyFill="1" applyBorder="1" applyAlignment="1">
      <alignment horizontal="right"/>
    </xf>
    <xf numFmtId="3" fontId="3" fillId="33" borderId="43" xfId="5" applyNumberFormat="1" applyFill="1" applyBorder="1" applyAlignment="1">
      <alignment horizontal="right"/>
    </xf>
    <xf numFmtId="4" fontId="52" fillId="32" borderId="2" xfId="4" applyNumberFormat="1" applyBorder="1"/>
    <xf numFmtId="3" fontId="11" fillId="0" borderId="4" xfId="0" applyNumberFormat="1" applyFont="1" applyFill="1" applyBorder="1" applyProtection="1">
      <protection locked="0"/>
    </xf>
    <xf numFmtId="3" fontId="9" fillId="19" borderId="4" xfId="0" applyNumberFormat="1" applyFont="1" applyFill="1" applyBorder="1" applyProtection="1"/>
    <xf numFmtId="0" fontId="6" fillId="19" borderId="4" xfId="0" applyFont="1" applyFill="1" applyBorder="1" applyProtection="1"/>
    <xf numFmtId="0" fontId="18" fillId="0" borderId="0" xfId="0" applyFont="1" applyAlignment="1" applyProtection="1">
      <alignment horizontal="center" vertical="center" wrapText="1"/>
    </xf>
    <xf numFmtId="0" fontId="18" fillId="16" borderId="0" xfId="0" applyFont="1" applyFill="1" applyAlignment="1" applyProtection="1">
      <alignment horizontal="center" vertical="center" wrapText="1"/>
    </xf>
    <xf numFmtId="0" fontId="18" fillId="21" borderId="0" xfId="0" applyFont="1" applyFill="1" applyAlignment="1" applyProtection="1">
      <alignment horizontal="center" vertical="center" wrapText="1"/>
    </xf>
    <xf numFmtId="0" fontId="9" fillId="16" borderId="0" xfId="0" applyFont="1" applyFill="1" applyAlignment="1" applyProtection="1">
      <alignment vertical="top" wrapText="1"/>
    </xf>
    <xf numFmtId="3" fontId="17" fillId="0" borderId="32" xfId="0" applyNumberFormat="1" applyFont="1" applyFill="1" applyBorder="1" applyAlignment="1" applyProtection="1">
      <alignment horizontal="center" vertical="top" wrapText="1"/>
    </xf>
    <xf numFmtId="3" fontId="17" fillId="0" borderId="4" xfId="0" applyNumberFormat="1" applyFont="1" applyFill="1" applyBorder="1" applyAlignment="1" applyProtection="1">
      <alignment horizontal="center" vertical="center" wrapText="1"/>
    </xf>
    <xf numFmtId="0" fontId="0" fillId="16" borderId="0" xfId="0" applyFill="1" applyProtection="1"/>
    <xf numFmtId="0" fontId="0" fillId="31" borderId="0" xfId="0" applyFill="1" applyProtection="1"/>
    <xf numFmtId="0" fontId="0" fillId="21" borderId="0" xfId="0" applyFill="1" applyProtection="1"/>
    <xf numFmtId="10" fontId="12" fillId="16" borderId="0" xfId="0" applyNumberFormat="1" applyFont="1" applyFill="1" applyProtection="1"/>
    <xf numFmtId="3" fontId="17" fillId="0" borderId="15" xfId="0" applyNumberFormat="1" applyFont="1" applyFill="1" applyBorder="1" applyAlignment="1" applyProtection="1">
      <alignment horizontal="center" vertical="top" wrapText="1"/>
    </xf>
    <xf numFmtId="4" fontId="15" fillId="0" borderId="0" xfId="0" applyNumberFormat="1" applyFont="1" applyFill="1" applyBorder="1" applyAlignment="1" applyProtection="1">
      <alignment horizontal="center" vertical="center"/>
    </xf>
    <xf numFmtId="0" fontId="9" fillId="13" borderId="0" xfId="0" applyFont="1" applyFill="1" applyBorder="1" applyAlignment="1" applyProtection="1">
      <alignment horizontal="left" vertical="center"/>
    </xf>
    <xf numFmtId="0" fontId="39" fillId="8" borderId="73" xfId="0" applyFont="1" applyFill="1" applyBorder="1" applyProtection="1"/>
    <xf numFmtId="0" fontId="38" fillId="10" borderId="73" xfId="0" applyNumberFormat="1" applyFont="1" applyFill="1" applyBorder="1" applyAlignment="1" applyProtection="1">
      <alignment horizontal="right" vertical="top"/>
      <protection locked="0"/>
    </xf>
    <xf numFmtId="49" fontId="38" fillId="10" borderId="73" xfId="0" applyNumberFormat="1" applyFont="1" applyFill="1" applyBorder="1" applyAlignment="1" applyProtection="1">
      <alignment horizontal="right" vertical="top"/>
      <protection locked="0"/>
    </xf>
    <xf numFmtId="0" fontId="38" fillId="0" borderId="74" xfId="0" applyFont="1" applyBorder="1" applyProtection="1"/>
    <xf numFmtId="0" fontId="4" fillId="0" borderId="0" xfId="0" applyFont="1" applyAlignment="1" applyProtection="1">
      <alignment horizontal="right"/>
    </xf>
    <xf numFmtId="0" fontId="4" fillId="0" borderId="0" xfId="0" applyFont="1" applyAlignment="1" applyProtection="1">
      <alignment wrapText="1"/>
      <protection locked="0"/>
    </xf>
    <xf numFmtId="0" fontId="49" fillId="0" borderId="76" xfId="0" applyFont="1" applyBorder="1" applyAlignment="1" applyProtection="1">
      <alignment vertical="center" wrapText="1"/>
    </xf>
    <xf numFmtId="0" fontId="10" fillId="9" borderId="73" xfId="0" applyFont="1" applyFill="1" applyBorder="1" applyAlignment="1" applyProtection="1">
      <alignment horizontal="center" vertical="center" wrapText="1"/>
    </xf>
    <xf numFmtId="0" fontId="10" fillId="9" borderId="51" xfId="0" applyFont="1" applyFill="1" applyBorder="1" applyAlignment="1" applyProtection="1">
      <alignment horizontal="center" vertical="center" wrapText="1"/>
    </xf>
    <xf numFmtId="0" fontId="10" fillId="9" borderId="50" xfId="0" applyFont="1" applyFill="1" applyBorder="1" applyAlignment="1" applyProtection="1">
      <alignment horizontal="center" vertical="center" wrapText="1"/>
    </xf>
    <xf numFmtId="0" fontId="4" fillId="9" borderId="73" xfId="0" applyFont="1" applyFill="1" applyBorder="1" applyAlignment="1" applyProtection="1">
      <alignment horizontal="center" vertical="center" wrapText="1"/>
    </xf>
    <xf numFmtId="0" fontId="25" fillId="9" borderId="78" xfId="0" applyFont="1" applyFill="1" applyBorder="1" applyAlignment="1" applyProtection="1">
      <alignment horizontal="center" vertical="center" wrapText="1"/>
    </xf>
    <xf numFmtId="0" fontId="25" fillId="9" borderId="79" xfId="0" applyFont="1" applyFill="1" applyBorder="1" applyAlignment="1" applyProtection="1">
      <alignment horizontal="center" vertical="center" wrapText="1"/>
    </xf>
    <xf numFmtId="0" fontId="25" fillId="9" borderId="75" xfId="0" applyFont="1" applyFill="1" applyBorder="1" applyAlignment="1" applyProtection="1">
      <alignment horizontal="center" vertical="center" wrapText="1"/>
    </xf>
    <xf numFmtId="0" fontId="25" fillId="9" borderId="80" xfId="0" applyFont="1" applyFill="1" applyBorder="1" applyAlignment="1" applyProtection="1">
      <alignment horizontal="center" vertical="center" wrapText="1"/>
    </xf>
    <xf numFmtId="0" fontId="31" fillId="9" borderId="79" xfId="0" applyFont="1" applyFill="1" applyBorder="1" applyAlignment="1" applyProtection="1">
      <alignment horizontal="center" vertical="center" wrapText="1"/>
    </xf>
    <xf numFmtId="0" fontId="10" fillId="15" borderId="50" xfId="0" applyFont="1" applyFill="1" applyBorder="1" applyAlignment="1" applyProtection="1">
      <alignment horizontal="left" vertical="center" wrapText="1"/>
    </xf>
    <xf numFmtId="3" fontId="10" fillId="17" borderId="73" xfId="0" applyNumberFormat="1" applyFont="1" applyFill="1" applyBorder="1" applyAlignment="1" applyProtection="1">
      <alignment horizontal="right" vertical="center" wrapText="1"/>
    </xf>
    <xf numFmtId="3" fontId="40" fillId="17" borderId="73" xfId="1" applyNumberFormat="1" applyFont="1" applyFill="1" applyBorder="1" applyAlignment="1" applyProtection="1">
      <alignment horizontal="right" vertical="center" wrapText="1"/>
    </xf>
    <xf numFmtId="3" fontId="40" fillId="7" borderId="73" xfId="1" applyNumberFormat="1" applyFont="1" applyFill="1" applyBorder="1" applyAlignment="1" applyProtection="1">
      <alignment vertical="center"/>
      <protection locked="0"/>
    </xf>
    <xf numFmtId="3" fontId="10" fillId="17" borderId="51" xfId="0" applyNumberFormat="1" applyFont="1" applyFill="1" applyBorder="1" applyAlignment="1" applyProtection="1">
      <alignment vertical="center"/>
    </xf>
    <xf numFmtId="3" fontId="10" fillId="17" borderId="73" xfId="0" applyNumberFormat="1" applyFont="1" applyFill="1" applyBorder="1" applyAlignment="1" applyProtection="1">
      <alignment vertical="center"/>
    </xf>
    <xf numFmtId="3" fontId="41" fillId="17" borderId="73" xfId="1" applyNumberFormat="1" applyFont="1" applyFill="1" applyBorder="1" applyAlignment="1" applyProtection="1">
      <alignment vertical="center"/>
    </xf>
    <xf numFmtId="3" fontId="10" fillId="7" borderId="51" xfId="0" applyNumberFormat="1" applyFont="1" applyFill="1" applyBorder="1" applyAlignment="1" applyProtection="1">
      <alignment vertical="center"/>
      <protection locked="0"/>
    </xf>
    <xf numFmtId="3" fontId="41" fillId="6" borderId="73" xfId="1" applyNumberFormat="1" applyFont="1" applyBorder="1" applyAlignment="1" applyProtection="1">
      <alignment vertical="center"/>
      <protection locked="0"/>
    </xf>
    <xf numFmtId="3" fontId="10" fillId="20" borderId="51" xfId="0" applyNumberFormat="1" applyFont="1" applyFill="1" applyBorder="1" applyAlignment="1" applyProtection="1">
      <alignment vertical="center"/>
    </xf>
    <xf numFmtId="0" fontId="10" fillId="12" borderId="50" xfId="0" applyFont="1" applyFill="1" applyBorder="1" applyAlignment="1" applyProtection="1">
      <alignment horizontal="left" vertical="center" wrapText="1"/>
    </xf>
    <xf numFmtId="3" fontId="10" fillId="20" borderId="73" xfId="0" applyNumberFormat="1" applyFont="1" applyFill="1" applyBorder="1" applyAlignment="1" applyProtection="1">
      <alignment horizontal="right" vertical="center" wrapText="1"/>
    </xf>
    <xf numFmtId="0" fontId="10" fillId="7" borderId="50" xfId="0" applyFont="1" applyFill="1" applyBorder="1" applyAlignment="1" applyProtection="1">
      <alignment horizontal="left" vertical="center" wrapText="1"/>
    </xf>
    <xf numFmtId="3" fontId="10" fillId="7" borderId="73" xfId="0" applyNumberFormat="1" applyFont="1" applyFill="1" applyBorder="1" applyAlignment="1" applyProtection="1">
      <alignment horizontal="right" vertical="center" wrapText="1"/>
      <protection locked="0"/>
    </xf>
    <xf numFmtId="3" fontId="40" fillId="7" borderId="73" xfId="1" applyNumberFormat="1" applyFont="1" applyFill="1" applyBorder="1" applyAlignment="1" applyProtection="1">
      <alignment horizontal="right" vertical="center" wrapText="1"/>
      <protection locked="0"/>
    </xf>
    <xf numFmtId="0" fontId="24" fillId="4" borderId="50" xfId="0" applyFont="1" applyFill="1" applyBorder="1" applyAlignment="1" applyProtection="1">
      <alignment horizontal="left" vertical="center" wrapText="1"/>
    </xf>
    <xf numFmtId="3" fontId="24" fillId="4" borderId="73" xfId="0" applyNumberFormat="1" applyFont="1" applyFill="1" applyBorder="1" applyAlignment="1" applyProtection="1">
      <alignment horizontal="right" vertical="center"/>
    </xf>
    <xf numFmtId="0" fontId="26" fillId="0" borderId="53" xfId="0" applyFont="1" applyFill="1" applyBorder="1" applyAlignment="1" applyProtection="1">
      <alignment horizontal="left" vertical="center" wrapText="1"/>
    </xf>
    <xf numFmtId="3" fontId="10" fillId="0" borderId="73" xfId="0" applyNumberFormat="1" applyFont="1" applyFill="1" applyBorder="1" applyAlignment="1" applyProtection="1">
      <alignment vertical="center"/>
    </xf>
    <xf numFmtId="3" fontId="4" fillId="0" borderId="73" xfId="0" applyNumberFormat="1" applyFont="1" applyBorder="1" applyAlignment="1" applyProtection="1">
      <alignment vertical="center"/>
    </xf>
    <xf numFmtId="0" fontId="25" fillId="0" borderId="13" xfId="0" applyFont="1" applyFill="1" applyBorder="1" applyAlignment="1" applyProtection="1">
      <alignment horizontal="left" vertical="center" wrapText="1"/>
    </xf>
    <xf numFmtId="0" fontId="24" fillId="7" borderId="50" xfId="0" applyFont="1" applyFill="1" applyBorder="1" applyAlignment="1" applyProtection="1">
      <alignment horizontal="left" vertical="center" wrapText="1"/>
    </xf>
    <xf numFmtId="3" fontId="6" fillId="0" borderId="73" xfId="0" applyNumberFormat="1" applyFont="1" applyBorder="1" applyAlignment="1" applyProtection="1">
      <alignment vertical="center"/>
    </xf>
    <xf numFmtId="0" fontId="25" fillId="7" borderId="50" xfId="0" applyFont="1" applyFill="1" applyBorder="1" applyAlignment="1" applyProtection="1">
      <alignment horizontal="left" vertical="center" wrapText="1"/>
    </xf>
    <xf numFmtId="3" fontId="25" fillId="7" borderId="73" xfId="0" applyNumberFormat="1" applyFont="1" applyFill="1" applyBorder="1" applyAlignment="1" applyProtection="1">
      <alignment horizontal="right" vertical="center" wrapText="1"/>
    </xf>
    <xf numFmtId="3" fontId="10" fillId="7" borderId="73" xfId="0" applyNumberFormat="1" applyFont="1" applyFill="1" applyBorder="1" applyAlignment="1" applyProtection="1">
      <alignment vertical="center"/>
    </xf>
    <xf numFmtId="3" fontId="10" fillId="7" borderId="73" xfId="0" applyNumberFormat="1" applyFont="1" applyFill="1" applyBorder="1" applyAlignment="1" applyProtection="1">
      <alignment horizontal="right" vertical="center"/>
    </xf>
    <xf numFmtId="3" fontId="41" fillId="6" borderId="73" xfId="1" applyNumberFormat="1" applyFont="1" applyBorder="1" applyAlignment="1" applyProtection="1">
      <alignment vertical="center"/>
    </xf>
    <xf numFmtId="0" fontId="10" fillId="7" borderId="50" xfId="0" applyFont="1" applyFill="1" applyBorder="1" applyAlignment="1" applyProtection="1">
      <alignment vertical="top" wrapText="1"/>
    </xf>
    <xf numFmtId="3" fontId="41" fillId="6" borderId="73" xfId="1" applyNumberFormat="1" applyFont="1" applyBorder="1" applyAlignment="1" applyProtection="1">
      <alignment horizontal="left" vertical="center"/>
    </xf>
    <xf numFmtId="0" fontId="10" fillId="7" borderId="50" xfId="0" applyFont="1" applyFill="1" applyBorder="1" applyAlignment="1" applyProtection="1">
      <alignment horizontal="left" vertical="top" wrapText="1"/>
    </xf>
    <xf numFmtId="0" fontId="24" fillId="0" borderId="74" xfId="0" applyFont="1" applyBorder="1" applyAlignment="1" applyProtection="1">
      <alignment horizontal="left" vertical="center" wrapText="1"/>
    </xf>
    <xf numFmtId="3" fontId="24" fillId="4" borderId="73" xfId="0" applyNumberFormat="1" applyFont="1" applyFill="1" applyBorder="1" applyAlignment="1" applyProtection="1">
      <alignment vertical="center"/>
    </xf>
    <xf numFmtId="3" fontId="24" fillId="4" borderId="51" xfId="0" applyNumberFormat="1" applyFont="1" applyFill="1" applyBorder="1" applyAlignment="1" applyProtection="1">
      <alignment vertical="center"/>
    </xf>
    <xf numFmtId="3" fontId="4" fillId="3" borderId="73" xfId="0" applyNumberFormat="1" applyFont="1" applyFill="1" applyBorder="1" applyAlignment="1" applyProtection="1">
      <alignment vertical="center"/>
    </xf>
    <xf numFmtId="0" fontId="10" fillId="4" borderId="50" xfId="0" applyFont="1" applyFill="1" applyBorder="1" applyAlignment="1" applyProtection="1">
      <alignment horizontal="left" vertical="top" wrapText="1"/>
    </xf>
    <xf numFmtId="3" fontId="6" fillId="4" borderId="73" xfId="0" applyNumberFormat="1" applyFont="1" applyFill="1" applyBorder="1" applyAlignment="1" applyProtection="1">
      <alignment vertical="center"/>
    </xf>
    <xf numFmtId="3" fontId="10" fillId="0" borderId="73" xfId="0" applyNumberFormat="1" applyFont="1" applyBorder="1" applyAlignment="1" applyProtection="1">
      <alignment vertical="center"/>
    </xf>
    <xf numFmtId="3" fontId="24" fillId="12" borderId="73" xfId="0" applyNumberFormat="1" applyFont="1" applyFill="1" applyBorder="1" applyAlignment="1" applyProtection="1">
      <alignment horizontal="right" vertical="center"/>
    </xf>
    <xf numFmtId="0" fontId="10" fillId="12" borderId="53" xfId="0" applyFont="1" applyFill="1" applyBorder="1" applyAlignment="1" applyProtection="1">
      <alignment horizontal="left" vertical="center" wrapText="1"/>
    </xf>
    <xf numFmtId="0" fontId="10" fillId="12" borderId="50" xfId="0" applyFont="1" applyFill="1" applyBorder="1" applyProtection="1"/>
    <xf numFmtId="0" fontId="45" fillId="0" borderId="0" xfId="0" applyFont="1" applyBorder="1" applyAlignment="1" applyProtection="1">
      <alignment horizontal="center"/>
    </xf>
    <xf numFmtId="3" fontId="18" fillId="0" borderId="4" xfId="0" applyNumberFormat="1" applyFont="1" applyBorder="1" applyAlignment="1" applyProtection="1">
      <alignment horizontal="right"/>
    </xf>
    <xf numFmtId="3" fontId="18" fillId="16" borderId="4" xfId="0" applyNumberFormat="1" applyFont="1" applyFill="1" applyBorder="1" applyAlignment="1" applyProtection="1">
      <alignment horizontal="right"/>
    </xf>
    <xf numFmtId="3" fontId="18" fillId="21" borderId="4" xfId="0" applyNumberFormat="1" applyFont="1" applyFill="1" applyBorder="1" applyAlignment="1" applyProtection="1">
      <alignment horizontal="right"/>
    </xf>
    <xf numFmtId="1" fontId="9" fillId="0" borderId="0" xfId="0" applyNumberFormat="1" applyFont="1" applyProtection="1"/>
    <xf numFmtId="1" fontId="0" fillId="0" borderId="0" xfId="0" applyNumberFormat="1" applyProtection="1"/>
    <xf numFmtId="1" fontId="0" fillId="0" borderId="0" xfId="0" applyNumberFormat="1" applyBorder="1" applyAlignment="1" applyProtection="1">
      <alignment horizontal="center"/>
    </xf>
    <xf numFmtId="1" fontId="18" fillId="0" borderId="5" xfId="0" applyNumberFormat="1" applyFont="1" applyBorder="1" applyAlignment="1" applyProtection="1">
      <alignment horizontal="center"/>
    </xf>
    <xf numFmtId="1" fontId="18" fillId="17" borderId="4" xfId="0" applyNumberFormat="1" applyFont="1" applyFill="1" applyBorder="1" applyAlignment="1" applyProtection="1">
      <alignment horizontal="right"/>
    </xf>
    <xf numFmtId="1" fontId="21" fillId="9" borderId="4" xfId="0" applyNumberFormat="1" applyFont="1" applyFill="1" applyBorder="1" applyAlignment="1" applyProtection="1">
      <alignment horizontal="right"/>
    </xf>
    <xf numFmtId="1" fontId="20" fillId="0" borderId="0" xfId="0" applyNumberFormat="1" applyFont="1" applyBorder="1" applyProtection="1"/>
    <xf numFmtId="1" fontId="18" fillId="0" borderId="4" xfId="0" applyNumberFormat="1" applyFont="1" applyBorder="1" applyAlignment="1" applyProtection="1">
      <alignment horizontal="right"/>
    </xf>
    <xf numFmtId="1" fontId="23" fillId="18" borderId="4" xfId="0" applyNumberFormat="1" applyFont="1" applyFill="1" applyBorder="1" applyAlignment="1" applyProtection="1">
      <alignment horizontal="right"/>
    </xf>
    <xf numFmtId="1" fontId="18" fillId="0" borderId="0" xfId="0" applyNumberFormat="1" applyFont="1"/>
    <xf numFmtId="1" fontId="9" fillId="13" borderId="0" xfId="0" applyNumberFormat="1" applyFont="1" applyFill="1" applyBorder="1" applyAlignment="1" applyProtection="1">
      <alignment horizontal="right"/>
    </xf>
    <xf numFmtId="0" fontId="9" fillId="13" borderId="0" xfId="0" applyFont="1" applyFill="1" applyBorder="1" applyAlignment="1" applyProtection="1">
      <alignment vertical="center"/>
    </xf>
    <xf numFmtId="1" fontId="9" fillId="13" borderId="0" xfId="0" applyNumberFormat="1" applyFont="1" applyFill="1" applyBorder="1" applyAlignment="1" applyProtection="1">
      <alignment vertical="center"/>
    </xf>
    <xf numFmtId="3" fontId="3" fillId="0" borderId="46" xfId="5" applyNumberFormat="1" applyBorder="1" applyAlignment="1" applyProtection="1">
      <alignment horizontal="right"/>
      <protection locked="0"/>
    </xf>
    <xf numFmtId="3" fontId="3" fillId="0" borderId="47" xfId="5" applyNumberFormat="1" applyBorder="1" applyAlignment="1" applyProtection="1">
      <alignment horizontal="right"/>
      <protection locked="0"/>
    </xf>
    <xf numFmtId="3" fontId="3" fillId="0" borderId="50" xfId="5" applyNumberFormat="1" applyBorder="1" applyAlignment="1" applyProtection="1">
      <alignment horizontal="right"/>
      <protection locked="0"/>
    </xf>
    <xf numFmtId="3" fontId="3" fillId="0" borderId="51" xfId="5" applyNumberFormat="1" applyBorder="1" applyAlignment="1" applyProtection="1">
      <alignment horizontal="right"/>
      <protection locked="0"/>
    </xf>
    <xf numFmtId="3" fontId="3" fillId="0" borderId="53" xfId="5" applyNumberFormat="1" applyBorder="1" applyAlignment="1" applyProtection="1">
      <alignment horizontal="right"/>
      <protection locked="0"/>
    </xf>
    <xf numFmtId="3" fontId="3" fillId="0" borderId="54" xfId="5" applyNumberFormat="1" applyBorder="1" applyAlignment="1" applyProtection="1">
      <alignment horizontal="right"/>
      <protection locked="0"/>
    </xf>
    <xf numFmtId="3" fontId="3" fillId="0" borderId="13" xfId="5" applyNumberFormat="1" applyBorder="1" applyProtection="1">
      <protection locked="0"/>
    </xf>
    <xf numFmtId="4" fontId="3" fillId="0" borderId="48" xfId="5" applyNumberFormat="1" applyBorder="1" applyProtection="1">
      <protection locked="0"/>
    </xf>
    <xf numFmtId="4" fontId="3" fillId="0" borderId="52" xfId="5" applyNumberFormat="1" applyBorder="1" applyProtection="1">
      <protection locked="0"/>
    </xf>
    <xf numFmtId="4" fontId="3" fillId="0" borderId="56" xfId="5" applyNumberFormat="1" applyBorder="1" applyProtection="1">
      <protection locked="0"/>
    </xf>
    <xf numFmtId="3" fontId="3" fillId="0" borderId="64" xfId="5" applyNumberFormat="1" applyBorder="1" applyAlignment="1" applyProtection="1">
      <alignment horizontal="right"/>
      <protection locked="0"/>
    </xf>
    <xf numFmtId="3" fontId="3" fillId="0" borderId="15" xfId="5" applyNumberFormat="1" applyBorder="1" applyAlignment="1" applyProtection="1">
      <alignment horizontal="right"/>
      <protection locked="0"/>
    </xf>
    <xf numFmtId="3" fontId="3" fillId="0" borderId="67" xfId="5" applyNumberFormat="1" applyBorder="1" applyAlignment="1" applyProtection="1">
      <alignment horizontal="right"/>
      <protection locked="0"/>
    </xf>
    <xf numFmtId="3" fontId="3" fillId="0" borderId="69" xfId="5" applyNumberFormat="1" applyBorder="1" applyAlignment="1" applyProtection="1">
      <alignment horizontal="right"/>
      <protection locked="0"/>
    </xf>
    <xf numFmtId="3" fontId="3" fillId="0" borderId="70" xfId="5" applyNumberFormat="1" applyBorder="1" applyAlignment="1" applyProtection="1">
      <alignment horizontal="right"/>
      <protection locked="0"/>
    </xf>
    <xf numFmtId="4" fontId="3" fillId="0" borderId="71" xfId="5" applyNumberFormat="1" applyBorder="1" applyProtection="1">
      <protection locked="0"/>
    </xf>
    <xf numFmtId="3" fontId="3" fillId="0" borderId="13" xfId="5" applyNumberFormat="1" applyBorder="1" applyAlignment="1" applyProtection="1">
      <alignment horizontal="right"/>
      <protection locked="0"/>
    </xf>
    <xf numFmtId="3" fontId="3" fillId="0" borderId="59" xfId="5" applyNumberFormat="1" applyFill="1" applyBorder="1" applyAlignment="1">
      <alignment horizontal="right"/>
    </xf>
    <xf numFmtId="3" fontId="3" fillId="33" borderId="73" xfId="5" applyNumberFormat="1" applyFill="1" applyBorder="1" applyAlignment="1">
      <alignment horizontal="right"/>
    </xf>
    <xf numFmtId="0" fontId="39" fillId="18" borderId="26" xfId="0" applyFont="1" applyFill="1" applyBorder="1" applyAlignment="1" applyProtection="1">
      <alignment vertical="top"/>
      <protection locked="0"/>
    </xf>
    <xf numFmtId="0" fontId="39" fillId="18" borderId="26" xfId="0" applyFont="1" applyFill="1" applyBorder="1" applyAlignment="1" applyProtection="1">
      <protection locked="0"/>
    </xf>
    <xf numFmtId="0" fontId="57" fillId="0" borderId="0" xfId="0" applyFont="1" applyProtection="1"/>
    <xf numFmtId="0" fontId="57" fillId="0" borderId="0" xfId="0" applyFont="1"/>
    <xf numFmtId="0" fontId="58" fillId="0" borderId="0" xfId="0" applyFont="1" applyAlignment="1" applyProtection="1"/>
    <xf numFmtId="0" fontId="57" fillId="0" borderId="32" xfId="0" applyFont="1" applyBorder="1" applyAlignment="1" applyProtection="1">
      <alignment horizontal="center" vertical="top" wrapText="1"/>
    </xf>
    <xf numFmtId="0" fontId="59" fillId="6" borderId="0" xfId="1" applyFont="1" applyBorder="1" applyAlignment="1" applyProtection="1">
      <alignment horizontal="center" vertical="center" wrapText="1"/>
    </xf>
    <xf numFmtId="0" fontId="59" fillId="6" borderId="0" xfId="1" applyFont="1" applyBorder="1" applyProtection="1"/>
    <xf numFmtId="0" fontId="60" fillId="0" borderId="10" xfId="0" applyFont="1" applyBorder="1" applyProtection="1"/>
    <xf numFmtId="4" fontId="57" fillId="6" borderId="0" xfId="1" applyNumberFormat="1" applyFont="1" applyBorder="1" applyProtection="1">
      <protection locked="0"/>
    </xf>
    <xf numFmtId="0" fontId="57" fillId="35" borderId="0" xfId="1" applyFont="1" applyFill="1" applyBorder="1" applyAlignment="1" applyProtection="1">
      <alignment horizontal="center" vertical="center" wrapText="1"/>
    </xf>
    <xf numFmtId="4" fontId="57" fillId="35" borderId="0" xfId="0" applyNumberFormat="1" applyFont="1" applyFill="1" applyProtection="1"/>
    <xf numFmtId="4" fontId="61" fillId="0" borderId="0" xfId="5" applyNumberFormat="1" applyFont="1"/>
    <xf numFmtId="4" fontId="2" fillId="0" borderId="52" xfId="5" applyNumberFormat="1" applyFont="1" applyBorder="1" applyProtection="1">
      <protection locked="0"/>
    </xf>
    <xf numFmtId="0" fontId="33" fillId="12" borderId="2" xfId="0" applyFont="1" applyFill="1" applyBorder="1" applyAlignment="1" applyProtection="1">
      <alignment horizontal="left" vertical="center"/>
    </xf>
    <xf numFmtId="0" fontId="0" fillId="0" borderId="81" xfId="0" applyBorder="1"/>
    <xf numFmtId="0" fontId="9" fillId="0" borderId="5" xfId="0" applyFont="1" applyBorder="1" applyAlignment="1" applyProtection="1">
      <alignment horizontal="center" vertical="center" wrapText="1"/>
    </xf>
    <xf numFmtId="0" fontId="9" fillId="0" borderId="73" xfId="0" applyFont="1" applyBorder="1" applyAlignment="1" applyProtection="1">
      <alignment horizontal="center" vertical="center" wrapText="1"/>
    </xf>
    <xf numFmtId="0" fontId="14" fillId="0" borderId="4" xfId="0" applyFont="1" applyFill="1" applyBorder="1" applyProtection="1"/>
    <xf numFmtId="1" fontId="0" fillId="0" borderId="0" xfId="0" applyNumberFormat="1" applyAlignment="1">
      <alignment horizontal="left" indent="1"/>
    </xf>
    <xf numFmtId="1" fontId="7" fillId="0" borderId="24" xfId="0" applyNumberFormat="1" applyFont="1" applyBorder="1" applyAlignment="1">
      <alignment horizontal="left" vertical="top" indent="1"/>
    </xf>
    <xf numFmtId="1" fontId="7" fillId="0" borderId="24" xfId="0" applyNumberFormat="1" applyFont="1" applyBorder="1" applyAlignment="1">
      <alignment vertical="top"/>
    </xf>
    <xf numFmtId="1" fontId="0" fillId="0" borderId="0" xfId="0" applyNumberFormat="1" applyAlignment="1">
      <alignment horizontal="right"/>
    </xf>
    <xf numFmtId="0" fontId="0" fillId="0" borderId="0" xfId="0" applyFill="1"/>
    <xf numFmtId="0" fontId="0" fillId="0" borderId="0" xfId="0" applyBorder="1" applyAlignment="1" applyProtection="1">
      <alignment horizontal="center"/>
    </xf>
    <xf numFmtId="0" fontId="0" fillId="0" borderId="0" xfId="0" applyNumberFormat="1" applyFill="1" applyAlignment="1" applyProtection="1"/>
    <xf numFmtId="3" fontId="18" fillId="9" borderId="73" xfId="0" applyNumberFormat="1" applyFont="1" applyFill="1" applyBorder="1" applyAlignment="1" applyProtection="1">
      <alignment horizontal="right"/>
    </xf>
    <xf numFmtId="3" fontId="18" fillId="0" borderId="0" xfId="0" applyNumberFormat="1" applyFont="1" applyAlignment="1" applyProtection="1">
      <alignment horizontal="right"/>
    </xf>
    <xf numFmtId="3" fontId="18" fillId="30" borderId="0" xfId="0" applyNumberFormat="1" applyFont="1" applyFill="1" applyAlignment="1" applyProtection="1">
      <alignment horizontal="right"/>
    </xf>
    <xf numFmtId="3" fontId="18" fillId="21" borderId="0" xfId="0" applyNumberFormat="1" applyFont="1" applyFill="1" applyAlignment="1" applyProtection="1">
      <alignment horizontal="right"/>
    </xf>
    <xf numFmtId="3" fontId="12" fillId="16" borderId="0" xfId="0" applyNumberFormat="1" applyFont="1" applyFill="1" applyAlignment="1" applyProtection="1">
      <alignment horizontal="right"/>
    </xf>
    <xf numFmtId="3" fontId="18" fillId="12" borderId="7" xfId="0" applyNumberFormat="1" applyFont="1" applyFill="1" applyBorder="1" applyAlignment="1" applyProtection="1">
      <alignment horizontal="right"/>
    </xf>
    <xf numFmtId="3" fontId="18" fillId="30" borderId="7" xfId="0" applyNumberFormat="1" applyFont="1" applyFill="1" applyBorder="1" applyAlignment="1" applyProtection="1">
      <alignment horizontal="right"/>
    </xf>
    <xf numFmtId="3" fontId="18" fillId="21" borderId="7" xfId="0" applyNumberFormat="1" applyFont="1" applyFill="1" applyBorder="1" applyAlignment="1" applyProtection="1">
      <alignment horizontal="right"/>
    </xf>
    <xf numFmtId="3" fontId="18" fillId="16" borderId="7" xfId="0" applyNumberFormat="1" applyFont="1" applyFill="1" applyBorder="1" applyAlignment="1" applyProtection="1">
      <alignment horizontal="right"/>
    </xf>
    <xf numFmtId="3" fontId="18" fillId="0" borderId="7" xfId="0" applyNumberFormat="1" applyFont="1" applyBorder="1" applyAlignment="1" applyProtection="1">
      <alignment horizontal="right"/>
    </xf>
    <xf numFmtId="0" fontId="9" fillId="12" borderId="0" xfId="0" applyFont="1" applyFill="1" applyProtection="1"/>
    <xf numFmtId="0" fontId="9" fillId="20" borderId="0" xfId="0" applyFont="1" applyFill="1" applyProtection="1"/>
    <xf numFmtId="0" fontId="9" fillId="10" borderId="0" xfId="0" applyFont="1" applyFill="1" applyProtection="1"/>
    <xf numFmtId="0" fontId="9" fillId="16" borderId="0" xfId="0" applyFont="1" applyFill="1" applyProtection="1"/>
    <xf numFmtId="0" fontId="18" fillId="0" borderId="0" xfId="0" applyFont="1" applyAlignment="1" applyProtection="1">
      <alignment horizontal="center"/>
    </xf>
    <xf numFmtId="0" fontId="18" fillId="16" borderId="0" xfId="0" applyFont="1" applyFill="1" applyAlignment="1" applyProtection="1">
      <alignment horizontal="center"/>
    </xf>
    <xf numFmtId="0" fontId="18" fillId="21" borderId="0" xfId="0" applyFont="1" applyFill="1" applyAlignment="1" applyProtection="1">
      <alignment horizontal="center"/>
    </xf>
    <xf numFmtId="3" fontId="12" fillId="16" borderId="0" xfId="0" applyNumberFormat="1" applyFont="1" applyFill="1" applyProtection="1"/>
    <xf numFmtId="3" fontId="17" fillId="23" borderId="4" xfId="0" applyNumberFormat="1" applyFont="1" applyFill="1" applyBorder="1" applyAlignment="1" applyProtection="1">
      <alignment horizontal="center" vertical="center" wrapText="1"/>
    </xf>
    <xf numFmtId="3" fontId="17" fillId="36" borderId="4" xfId="0" applyNumberFormat="1" applyFont="1" applyFill="1" applyBorder="1" applyAlignment="1" applyProtection="1">
      <alignment horizontal="center" vertical="center" wrapText="1"/>
    </xf>
    <xf numFmtId="3" fontId="18" fillId="36" borderId="4" xfId="0" applyNumberFormat="1" applyFont="1" applyFill="1" applyBorder="1" applyAlignment="1" applyProtection="1">
      <alignment horizontal="right"/>
    </xf>
    <xf numFmtId="4" fontId="53" fillId="0" borderId="83" xfId="5" applyNumberFormat="1" applyFont="1" applyBorder="1" applyAlignment="1">
      <alignment horizontal="center" wrapText="1"/>
    </xf>
    <xf numFmtId="3" fontId="3" fillId="0" borderId="2" xfId="5" applyNumberFormat="1" applyBorder="1" applyProtection="1">
      <protection locked="0"/>
    </xf>
    <xf numFmtId="3" fontId="3" fillId="0" borderId="84" xfId="5" applyNumberFormat="1" applyBorder="1" applyProtection="1">
      <protection locked="0"/>
    </xf>
    <xf numFmtId="3" fontId="3" fillId="0" borderId="85" xfId="5" applyNumberFormat="1" applyBorder="1" applyProtection="1">
      <protection locked="0"/>
    </xf>
    <xf numFmtId="4" fontId="53" fillId="0" borderId="58" xfId="5" applyNumberFormat="1" applyFont="1" applyBorder="1" applyAlignment="1">
      <alignment horizontal="center" wrapText="1"/>
    </xf>
    <xf numFmtId="3" fontId="3" fillId="0" borderId="86" xfId="5" applyNumberFormat="1" applyBorder="1" applyProtection="1">
      <protection locked="0"/>
    </xf>
    <xf numFmtId="3" fontId="3" fillId="0" borderId="87" xfId="5" applyNumberFormat="1" applyBorder="1" applyProtection="1">
      <protection locked="0"/>
    </xf>
    <xf numFmtId="4" fontId="53" fillId="33" borderId="57" xfId="5" applyNumberFormat="1" applyFont="1" applyFill="1" applyBorder="1" applyAlignment="1" applyProtection="1">
      <alignment horizontal="center" wrapText="1"/>
    </xf>
    <xf numFmtId="3" fontId="3" fillId="33" borderId="65" xfId="5" applyNumberFormat="1" applyFill="1" applyBorder="1" applyProtection="1"/>
    <xf numFmtId="3" fontId="3" fillId="33" borderId="88" xfId="5" applyNumberFormat="1" applyFill="1" applyBorder="1" applyProtection="1"/>
    <xf numFmtId="4" fontId="1" fillId="0" borderId="0" xfId="5" applyNumberFormat="1" applyFont="1" applyBorder="1"/>
    <xf numFmtId="4" fontId="33" fillId="0" borderId="0" xfId="0" applyNumberFormat="1" applyFont="1" applyFill="1" applyBorder="1" applyAlignment="1" applyProtection="1">
      <alignment horizontal="center" vertical="center"/>
    </xf>
    <xf numFmtId="4" fontId="33" fillId="0" borderId="0" xfId="0" applyNumberFormat="1" applyFont="1" applyFill="1" applyBorder="1" applyAlignment="1" applyProtection="1">
      <alignment horizontal="left" vertical="center"/>
    </xf>
    <xf numFmtId="0" fontId="9" fillId="0" borderId="11" xfId="0" applyFont="1" applyBorder="1" applyAlignment="1" applyProtection="1">
      <alignment horizontal="center" vertical="center" wrapText="1"/>
    </xf>
    <xf numFmtId="164" fontId="0" fillId="0" borderId="0" xfId="0" applyNumberFormat="1"/>
    <xf numFmtId="9" fontId="4" fillId="0" borderId="0" xfId="0" applyNumberFormat="1" applyFont="1"/>
    <xf numFmtId="3" fontId="18" fillId="0" borderId="0" xfId="0" applyNumberFormat="1" applyFont="1" applyAlignment="1">
      <alignment horizontal="center"/>
    </xf>
    <xf numFmtId="0" fontId="5" fillId="16" borderId="73" xfId="0" applyFont="1" applyFill="1" applyBorder="1" applyAlignment="1" applyProtection="1">
      <alignment horizontal="right" wrapText="1"/>
    </xf>
    <xf numFmtId="3" fontId="5" fillId="16" borderId="73" xfId="0" applyNumberFormat="1" applyFont="1" applyFill="1" applyBorder="1" applyAlignment="1" applyProtection="1">
      <alignment horizontal="right" wrapText="1"/>
    </xf>
    <xf numFmtId="10" fontId="33" fillId="29" borderId="0" xfId="0" applyNumberFormat="1" applyFont="1" applyFill="1"/>
    <xf numFmtId="3" fontId="18" fillId="0" borderId="0" xfId="0" applyNumberFormat="1" applyFont="1" applyFill="1" applyAlignment="1" applyProtection="1">
      <alignment horizontal="right"/>
    </xf>
    <xf numFmtId="164" fontId="50" fillId="10" borderId="12" xfId="0" applyNumberFormat="1" applyFont="1" applyFill="1" applyBorder="1" applyAlignment="1" applyProtection="1">
      <alignment horizontal="center" vertical="center"/>
    </xf>
    <xf numFmtId="0" fontId="9" fillId="0" borderId="73" xfId="0" applyFont="1" applyBorder="1" applyProtection="1"/>
    <xf numFmtId="3" fontId="9" fillId="0" borderId="73" xfId="0" applyNumberFormat="1" applyFont="1" applyBorder="1" applyProtection="1"/>
    <xf numFmtId="3" fontId="9" fillId="16" borderId="73" xfId="0" applyNumberFormat="1" applyFont="1" applyFill="1" applyBorder="1" applyProtection="1"/>
    <xf numFmtId="3" fontId="9" fillId="0" borderId="0" xfId="0" applyNumberFormat="1" applyFont="1" applyProtection="1"/>
    <xf numFmtId="0" fontId="0" fillId="0" borderId="89" xfId="0" applyBorder="1"/>
    <xf numFmtId="0" fontId="7" fillId="31" borderId="24" xfId="0" applyFont="1" applyFill="1" applyBorder="1" applyAlignment="1">
      <alignment vertical="top" wrapText="1"/>
    </xf>
    <xf numFmtId="0" fontId="7" fillId="0" borderId="24" xfId="0" applyFont="1" applyFill="1" applyBorder="1" applyAlignment="1">
      <alignment vertical="top" wrapText="1"/>
    </xf>
    <xf numFmtId="0" fontId="9" fillId="0" borderId="11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0" fillId="0" borderId="0" xfId="0" applyBorder="1"/>
    <xf numFmtId="0" fontId="0" fillId="0" borderId="2" xfId="0" applyBorder="1"/>
    <xf numFmtId="0" fontId="49" fillId="0" borderId="2" xfId="0" applyFont="1" applyBorder="1" applyAlignment="1" applyProtection="1">
      <alignment vertical="center" wrapText="1"/>
    </xf>
    <xf numFmtId="3" fontId="25" fillId="0" borderId="73" xfId="0" applyNumberFormat="1" applyFont="1" applyFill="1" applyBorder="1" applyAlignment="1" applyProtection="1">
      <alignment horizontal="right" vertical="center" wrapText="1"/>
    </xf>
    <xf numFmtId="3" fontId="10" fillId="0" borderId="73" xfId="0" applyNumberFormat="1" applyFont="1" applyFill="1" applyBorder="1" applyAlignment="1" applyProtection="1">
      <alignment horizontal="right" vertical="center"/>
    </xf>
    <xf numFmtId="0" fontId="10" fillId="0" borderId="73" xfId="0" applyFont="1" applyBorder="1"/>
    <xf numFmtId="0" fontId="9" fillId="0" borderId="73" xfId="0" applyFont="1" applyBorder="1"/>
    <xf numFmtId="3" fontId="9" fillId="0" borderId="73" xfId="0" applyNumberFormat="1" applyFont="1" applyBorder="1" applyProtection="1">
      <protection locked="0"/>
    </xf>
    <xf numFmtId="164" fontId="9" fillId="0" borderId="73" xfId="0" applyNumberFormat="1" applyFont="1" applyFill="1" applyBorder="1" applyProtection="1">
      <protection locked="0"/>
    </xf>
    <xf numFmtId="3" fontId="11" fillId="16" borderId="73" xfId="0" applyNumberFormat="1" applyFont="1" applyFill="1" applyBorder="1" applyProtection="1"/>
    <xf numFmtId="3" fontId="9" fillId="16" borderId="73" xfId="0" applyNumberFormat="1" applyFont="1" applyFill="1" applyBorder="1"/>
    <xf numFmtId="3" fontId="9" fillId="16" borderId="84" xfId="0" applyNumberFormat="1" applyFont="1" applyFill="1" applyBorder="1"/>
    <xf numFmtId="165" fontId="0" fillId="0" borderId="0" xfId="0" applyNumberFormat="1"/>
    <xf numFmtId="0" fontId="43" fillId="14" borderId="34" xfId="0" applyFont="1" applyFill="1" applyBorder="1" applyAlignment="1" applyProtection="1">
      <alignment horizontal="center" vertical="center" wrapText="1"/>
      <protection locked="0"/>
    </xf>
    <xf numFmtId="0" fontId="0" fillId="0" borderId="37" xfId="0" applyBorder="1" applyAlignment="1">
      <alignment wrapText="1"/>
    </xf>
    <xf numFmtId="0" fontId="0" fillId="0" borderId="82" xfId="0" applyBorder="1" applyAlignment="1">
      <alignment wrapText="1"/>
    </xf>
    <xf numFmtId="0" fontId="63" fillId="0" borderId="90" xfId="0" applyFont="1" applyBorder="1" applyAlignment="1">
      <alignment wrapText="1"/>
    </xf>
    <xf numFmtId="4" fontId="43" fillId="14" borderId="34" xfId="0" applyNumberFormat="1" applyFont="1" applyFill="1" applyBorder="1" applyAlignment="1" applyProtection="1">
      <alignment horizontal="center" vertical="center"/>
      <protection locked="0"/>
    </xf>
    <xf numFmtId="4" fontId="57" fillId="0" borderId="0" xfId="0" applyNumberFormat="1" applyFont="1"/>
    <xf numFmtId="2" fontId="0" fillId="0" borderId="0" xfId="0" applyNumberFormat="1"/>
    <xf numFmtId="10" fontId="50" fillId="10" borderId="12" xfId="0" applyNumberFormat="1" applyFont="1" applyFill="1" applyBorder="1" applyProtection="1"/>
    <xf numFmtId="3" fontId="3" fillId="10" borderId="12" xfId="5" applyNumberFormat="1" applyFill="1" applyBorder="1" applyProtection="1">
      <protection locked="0"/>
    </xf>
    <xf numFmtId="4" fontId="43" fillId="14" borderId="34" xfId="0" applyNumberFormat="1" applyFont="1" applyFill="1" applyBorder="1" applyAlignment="1" applyProtection="1">
      <alignment horizontal="center" vertical="center" wrapText="1"/>
      <protection locked="0"/>
    </xf>
    <xf numFmtId="3" fontId="3" fillId="33" borderId="92" xfId="5" applyNumberFormat="1" applyFill="1" applyBorder="1" applyAlignment="1">
      <alignment horizontal="right"/>
    </xf>
    <xf numFmtId="0" fontId="10" fillId="10" borderId="22" xfId="0" applyFont="1" applyFill="1" applyBorder="1" applyAlignment="1" applyProtection="1">
      <alignment horizontal="center" vertical="top" wrapText="1"/>
    </xf>
    <xf numFmtId="0" fontId="10" fillId="10" borderId="11" xfId="0" applyFont="1" applyFill="1" applyBorder="1" applyAlignment="1" applyProtection="1">
      <alignment horizontal="center" vertical="top" wrapText="1"/>
    </xf>
    <xf numFmtId="0" fontId="10" fillId="9" borderId="18" xfId="0" applyFont="1" applyFill="1" applyBorder="1" applyAlignment="1" applyProtection="1">
      <alignment horizontal="center" vertical="center" wrapText="1"/>
    </xf>
    <xf numFmtId="0" fontId="10" fillId="9" borderId="77" xfId="0" applyFont="1" applyFill="1" applyBorder="1" applyAlignment="1" applyProtection="1">
      <alignment horizontal="center" vertical="center" wrapText="1"/>
    </xf>
    <xf numFmtId="0" fontId="10" fillId="9" borderId="27" xfId="0" applyFont="1" applyFill="1" applyBorder="1" applyAlignment="1" applyProtection="1">
      <alignment horizontal="center" vertical="top" wrapText="1"/>
    </xf>
    <xf numFmtId="0" fontId="10" fillId="9" borderId="29" xfId="0" applyFont="1" applyFill="1" applyBorder="1" applyAlignment="1" applyProtection="1">
      <alignment horizontal="center" vertical="top" wrapText="1"/>
    </xf>
    <xf numFmtId="0" fontId="10" fillId="9" borderId="22" xfId="0" applyFont="1" applyFill="1" applyBorder="1" applyAlignment="1" applyProtection="1">
      <alignment horizontal="center" vertical="top" wrapText="1"/>
    </xf>
    <xf numFmtId="0" fontId="10" fillId="9" borderId="11" xfId="0" applyFont="1" applyFill="1" applyBorder="1" applyAlignment="1" applyProtection="1">
      <alignment horizontal="center" vertical="top" wrapText="1"/>
    </xf>
    <xf numFmtId="0" fontId="18" fillId="34" borderId="15" xfId="0" applyFont="1" applyFill="1" applyBorder="1" applyAlignment="1" applyProtection="1">
      <alignment horizontal="center" vertical="top" wrapText="1"/>
    </xf>
    <xf numFmtId="0" fontId="18" fillId="34" borderId="13" xfId="0" applyFont="1" applyFill="1" applyBorder="1" applyAlignment="1" applyProtection="1">
      <alignment horizontal="center" vertical="top" wrapText="1"/>
    </xf>
    <xf numFmtId="0" fontId="6" fillId="17" borderId="32" xfId="0" applyFont="1" applyFill="1" applyBorder="1" applyAlignment="1" applyProtection="1">
      <alignment horizontal="center" vertical="top" wrapText="1"/>
    </xf>
    <xf numFmtId="0" fontId="6" fillId="17" borderId="15" xfId="0" applyFont="1" applyFill="1" applyBorder="1" applyAlignment="1" applyProtection="1">
      <alignment horizontal="center" vertical="top" wrapText="1"/>
    </xf>
    <xf numFmtId="0" fontId="45" fillId="0" borderId="28" xfId="0" applyFont="1" applyBorder="1" applyAlignment="1" applyProtection="1">
      <alignment horizontal="center"/>
    </xf>
    <xf numFmtId="0" fontId="6" fillId="17" borderId="22" xfId="0" applyFont="1" applyFill="1" applyBorder="1" applyAlignment="1" applyProtection="1">
      <alignment horizontal="center" vertical="top" wrapText="1"/>
    </xf>
    <xf numFmtId="0" fontId="6" fillId="17" borderId="11" xfId="0" applyFont="1" applyFill="1" applyBorder="1" applyAlignment="1" applyProtection="1">
      <alignment horizontal="center" vertical="top" wrapText="1"/>
    </xf>
    <xf numFmtId="0" fontId="10" fillId="20" borderId="15" xfId="0" applyFont="1" applyFill="1" applyBorder="1" applyAlignment="1" applyProtection="1">
      <alignment horizontal="center" vertical="top" wrapText="1"/>
    </xf>
    <xf numFmtId="0" fontId="10" fillId="20" borderId="13" xfId="0" applyFont="1" applyFill="1" applyBorder="1" applyAlignment="1" applyProtection="1">
      <alignment horizontal="center" vertical="top" wrapText="1"/>
    </xf>
    <xf numFmtId="0" fontId="18" fillId="9" borderId="22" xfId="0" applyFont="1" applyFill="1" applyBorder="1" applyAlignment="1" applyProtection="1">
      <alignment horizontal="center" vertical="top" wrapText="1"/>
    </xf>
    <xf numFmtId="0" fontId="18" fillId="9" borderId="11" xfId="0" applyFont="1" applyFill="1" applyBorder="1" applyAlignment="1" applyProtection="1">
      <alignment horizontal="center" vertical="top" wrapText="1"/>
    </xf>
    <xf numFmtId="0" fontId="10" fillId="12" borderId="15" xfId="0" applyFont="1" applyFill="1" applyBorder="1" applyAlignment="1" applyProtection="1">
      <alignment horizontal="center" vertical="top" wrapText="1"/>
    </xf>
    <xf numFmtId="0" fontId="10" fillId="12" borderId="13" xfId="0" applyFont="1" applyFill="1" applyBorder="1" applyAlignment="1" applyProtection="1">
      <alignment horizontal="center" vertical="top" wrapText="1"/>
    </xf>
    <xf numFmtId="3" fontId="17" fillId="23" borderId="22" xfId="0" applyNumberFormat="1" applyFont="1" applyFill="1" applyBorder="1" applyAlignment="1" applyProtection="1">
      <alignment horizontal="center" vertical="top" wrapText="1"/>
    </xf>
    <xf numFmtId="3" fontId="17" fillId="23" borderId="11" xfId="0" applyNumberFormat="1" applyFont="1" applyFill="1" applyBorder="1" applyAlignment="1" applyProtection="1">
      <alignment horizontal="center" vertical="top" wrapText="1"/>
    </xf>
    <xf numFmtId="3" fontId="17" fillId="0" borderId="22" xfId="0" applyNumberFormat="1" applyFont="1" applyFill="1" applyBorder="1" applyAlignment="1" applyProtection="1">
      <alignment horizontal="center" vertical="top" wrapText="1"/>
    </xf>
    <xf numFmtId="3" fontId="17" fillId="0" borderId="11" xfId="0" applyNumberFormat="1" applyFont="1" applyFill="1" applyBorder="1" applyAlignment="1" applyProtection="1">
      <alignment horizontal="center" vertical="top" wrapText="1"/>
    </xf>
    <xf numFmtId="3" fontId="17" fillId="0" borderId="19" xfId="0" applyNumberFormat="1" applyFont="1" applyFill="1" applyBorder="1" applyAlignment="1" applyProtection="1">
      <alignment horizontal="center" vertical="top" wrapText="1"/>
    </xf>
    <xf numFmtId="3" fontId="9" fillId="18" borderId="25" xfId="0" applyNumberFormat="1" applyFont="1" applyFill="1" applyBorder="1" applyAlignment="1" applyProtection="1">
      <alignment horizontal="center"/>
    </xf>
    <xf numFmtId="3" fontId="9" fillId="18" borderId="26" xfId="0" applyNumberFormat="1" applyFont="1" applyFill="1" applyBorder="1" applyAlignment="1" applyProtection="1">
      <alignment horizontal="center"/>
    </xf>
    <xf numFmtId="3" fontId="9" fillId="18" borderId="31" xfId="0" applyNumberFormat="1" applyFont="1" applyFill="1" applyBorder="1" applyAlignment="1" applyProtection="1">
      <alignment horizontal="center"/>
    </xf>
    <xf numFmtId="3" fontId="17" fillId="36" borderId="19" xfId="0" applyNumberFormat="1" applyFont="1" applyFill="1" applyBorder="1" applyAlignment="1" applyProtection="1">
      <alignment horizontal="center" vertical="top" wrapText="1"/>
    </xf>
    <xf numFmtId="3" fontId="17" fillId="36" borderId="11" xfId="0" applyNumberFormat="1" applyFont="1" applyFill="1" applyBorder="1" applyAlignment="1" applyProtection="1">
      <alignment horizontal="center" vertical="top" wrapText="1"/>
    </xf>
    <xf numFmtId="3" fontId="17" fillId="17" borderId="22" xfId="0" applyNumberFormat="1" applyFont="1" applyFill="1" applyBorder="1" applyAlignment="1" applyProtection="1">
      <alignment horizontal="center" vertical="top" wrapText="1"/>
    </xf>
    <xf numFmtId="3" fontId="17" fillId="17" borderId="11" xfId="0" applyNumberFormat="1" applyFont="1" applyFill="1" applyBorder="1" applyAlignment="1" applyProtection="1">
      <alignment horizontal="center" vertical="top" wrapText="1"/>
    </xf>
    <xf numFmtId="1" fontId="17" fillId="0" borderId="19" xfId="0" applyNumberFormat="1" applyFont="1" applyBorder="1" applyAlignment="1" applyProtection="1">
      <alignment horizontal="center" vertical="top" wrapText="1"/>
    </xf>
    <xf numFmtId="1" fontId="17" fillId="0" borderId="11" xfId="0" applyNumberFormat="1" applyFont="1" applyBorder="1" applyAlignment="1" applyProtection="1">
      <alignment horizontal="center" vertical="top" wrapText="1"/>
    </xf>
    <xf numFmtId="3" fontId="18" fillId="0" borderId="15" xfId="0" applyNumberFormat="1" applyFont="1" applyBorder="1" applyAlignment="1" applyProtection="1">
      <alignment horizontal="center" vertical="center" wrapText="1"/>
    </xf>
    <xf numFmtId="3" fontId="18" fillId="0" borderId="2" xfId="0" applyNumberFormat="1" applyFont="1" applyBorder="1" applyAlignment="1" applyProtection="1">
      <alignment horizontal="center" vertical="center" wrapText="1"/>
    </xf>
    <xf numFmtId="3" fontId="18" fillId="0" borderId="13" xfId="0" applyNumberFormat="1" applyFont="1" applyBorder="1" applyAlignment="1" applyProtection="1">
      <alignment horizontal="center" vertical="center" wrapText="1"/>
    </xf>
    <xf numFmtId="0" fontId="18" fillId="0" borderId="4" xfId="0" applyFont="1" applyBorder="1" applyAlignment="1">
      <alignment horizontal="left"/>
    </xf>
    <xf numFmtId="0" fontId="19" fillId="0" borderId="4" xfId="0" applyFont="1" applyBorder="1" applyAlignment="1">
      <alignment horizontal="center" vertical="center" wrapText="1"/>
    </xf>
    <xf numFmtId="0" fontId="18" fillId="0" borderId="4" xfId="0" applyFont="1" applyBorder="1" applyAlignment="1" applyProtection="1">
      <alignment horizontal="center" vertical="center" textRotation="90" wrapText="1"/>
    </xf>
    <xf numFmtId="0" fontId="22" fillId="0" borderId="4" xfId="0" applyFont="1" applyBorder="1" applyAlignment="1" applyProtection="1">
      <alignment horizontal="center" vertical="center" textRotation="90" wrapText="1"/>
    </xf>
    <xf numFmtId="0" fontId="42" fillId="0" borderId="5" xfId="0" applyFont="1" applyBorder="1" applyAlignment="1" applyProtection="1">
      <alignment horizontal="center" vertical="center" wrapText="1"/>
    </xf>
    <xf numFmtId="0" fontId="42" fillId="0" borderId="11" xfId="0" applyFont="1" applyBorder="1" applyAlignment="1" applyProtection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8" fillId="0" borderId="4" xfId="0" applyFont="1" applyBorder="1" applyAlignment="1">
      <alignment horizontal="left" vertical="center" wrapText="1"/>
    </xf>
    <xf numFmtId="0" fontId="16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9" fillId="16" borderId="25" xfId="0" applyFont="1" applyFill="1" applyBorder="1" applyAlignment="1" applyProtection="1">
      <alignment horizontal="center"/>
    </xf>
    <xf numFmtId="0" fontId="9" fillId="16" borderId="26" xfId="0" applyFont="1" applyFill="1" applyBorder="1" applyAlignment="1" applyProtection="1">
      <alignment horizontal="center"/>
    </xf>
    <xf numFmtId="0" fontId="9" fillId="16" borderId="31" xfId="0" applyFont="1" applyFill="1" applyBorder="1" applyAlignment="1" applyProtection="1">
      <alignment horizontal="center"/>
    </xf>
    <xf numFmtId="3" fontId="17" fillId="0" borderId="22" xfId="0" applyNumberFormat="1" applyFont="1" applyBorder="1" applyAlignment="1" applyProtection="1">
      <alignment horizontal="center" vertical="top" wrapText="1"/>
    </xf>
    <xf numFmtId="3" fontId="17" fillId="0" borderId="11" xfId="0" applyNumberFormat="1" applyFont="1" applyBorder="1" applyAlignment="1" applyProtection="1">
      <alignment horizontal="center" vertical="top" wrapText="1"/>
    </xf>
    <xf numFmtId="4" fontId="17" fillId="0" borderId="19" xfId="0" applyNumberFormat="1" applyFont="1" applyBorder="1" applyAlignment="1" applyProtection="1">
      <alignment horizontal="center" vertical="top" wrapText="1"/>
    </xf>
    <xf numFmtId="4" fontId="17" fillId="0" borderId="11" xfId="0" applyNumberFormat="1" applyFont="1" applyBorder="1" applyAlignment="1" applyProtection="1">
      <alignment horizontal="center" vertical="top" wrapText="1"/>
    </xf>
    <xf numFmtId="3" fontId="17" fillId="23" borderId="19" xfId="0" applyNumberFormat="1" applyFont="1" applyFill="1" applyBorder="1" applyAlignment="1" applyProtection="1">
      <alignment horizontal="center" vertical="top" wrapText="1"/>
    </xf>
    <xf numFmtId="0" fontId="15" fillId="12" borderId="4" xfId="0" applyFont="1" applyFill="1" applyBorder="1" applyAlignment="1" applyProtection="1">
      <alignment horizontal="center"/>
    </xf>
    <xf numFmtId="4" fontId="15" fillId="0" borderId="0" xfId="0" applyNumberFormat="1" applyFont="1" applyFill="1" applyBorder="1" applyAlignment="1" applyProtection="1">
      <alignment horizontal="center" vertical="center"/>
    </xf>
    <xf numFmtId="0" fontId="16" fillId="13" borderId="0" xfId="0" applyFont="1" applyFill="1" applyBorder="1" applyAlignment="1" applyProtection="1">
      <alignment horizontal="left" vertical="top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top" wrapText="1"/>
    </xf>
    <xf numFmtId="0" fontId="9" fillId="0" borderId="11" xfId="0" applyFont="1" applyBorder="1" applyAlignment="1" applyProtection="1">
      <alignment horizontal="center" vertical="top" wrapText="1"/>
    </xf>
    <xf numFmtId="0" fontId="9" fillId="0" borderId="7" xfId="0" applyFont="1" applyBorder="1" applyAlignment="1" applyProtection="1">
      <alignment horizontal="center" vertical="top" wrapText="1"/>
    </xf>
    <xf numFmtId="0" fontId="9" fillId="0" borderId="8" xfId="0" applyFont="1" applyBorder="1" applyAlignment="1" applyProtection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9" fillId="13" borderId="0" xfId="0" applyFont="1" applyFill="1" applyBorder="1" applyAlignment="1" applyProtection="1">
      <alignment horizontal="left" vertical="center"/>
    </xf>
    <xf numFmtId="0" fontId="9" fillId="11" borderId="32" xfId="0" applyFont="1" applyFill="1" applyBorder="1" applyAlignment="1">
      <alignment horizontal="center" vertical="center" wrapText="1"/>
    </xf>
    <xf numFmtId="0" fontId="9" fillId="11" borderId="0" xfId="0" applyFont="1" applyFill="1" applyBorder="1" applyAlignment="1">
      <alignment horizontal="center" vertical="center" wrapText="1"/>
    </xf>
    <xf numFmtId="0" fontId="9" fillId="16" borderId="32" xfId="0" applyFont="1" applyFill="1" applyBorder="1" applyAlignment="1">
      <alignment horizontal="center" vertical="center" wrapText="1"/>
    </xf>
    <xf numFmtId="0" fontId="9" fillId="16" borderId="0" xfId="0" applyFont="1" applyFill="1" applyBorder="1" applyAlignment="1">
      <alignment horizontal="center" vertical="center" wrapText="1"/>
    </xf>
    <xf numFmtId="0" fontId="9" fillId="0" borderId="91" xfId="0" applyFont="1" applyBorder="1" applyAlignment="1" applyProtection="1">
      <alignment horizontal="center" vertical="center" wrapText="1"/>
    </xf>
    <xf numFmtId="0" fontId="15" fillId="0" borderId="7" xfId="0" applyFont="1" applyBorder="1" applyAlignment="1" applyProtection="1">
      <alignment horizontal="center" vertical="center"/>
    </xf>
    <xf numFmtId="0" fontId="15" fillId="0" borderId="3" xfId="0" applyFont="1" applyBorder="1" applyAlignment="1" applyProtection="1">
      <alignment horizontal="center" vertical="center"/>
    </xf>
    <xf numFmtId="0" fontId="15" fillId="0" borderId="8" xfId="0" applyFont="1" applyBorder="1" applyAlignment="1" applyProtection="1">
      <alignment horizontal="center" vertical="center"/>
    </xf>
    <xf numFmtId="0" fontId="12" fillId="0" borderId="30" xfId="0" applyFont="1" applyBorder="1" applyAlignment="1" applyProtection="1">
      <alignment horizontal="center" vertical="center" wrapText="1"/>
    </xf>
    <xf numFmtId="0" fontId="12" fillId="0" borderId="33" xfId="0" applyFont="1" applyBorder="1" applyAlignment="1" applyProtection="1">
      <alignment horizontal="center" vertical="center" wrapText="1"/>
    </xf>
    <xf numFmtId="0" fontId="12" fillId="0" borderId="14" xfId="0" applyFont="1" applyBorder="1" applyAlignment="1" applyProtection="1">
      <alignment horizontal="center" vertical="center" wrapText="1"/>
    </xf>
    <xf numFmtId="0" fontId="12" fillId="0" borderId="7" xfId="0" applyFont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center" vertical="center" wrapText="1"/>
    </xf>
    <xf numFmtId="0" fontId="12" fillId="0" borderId="8" xfId="0" applyFont="1" applyBorder="1" applyAlignment="1" applyProtection="1">
      <alignment horizontal="center" vertical="center" wrapText="1"/>
    </xf>
    <xf numFmtId="0" fontId="9" fillId="10" borderId="32" xfId="0" applyFont="1" applyFill="1" applyBorder="1" applyAlignment="1">
      <alignment horizontal="center" vertical="center" wrapText="1"/>
    </xf>
    <xf numFmtId="0" fontId="9" fillId="10" borderId="0" xfId="0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wrapText="1"/>
    </xf>
    <xf numFmtId="0" fontId="9" fillId="13" borderId="0" xfId="0" applyFont="1" applyFill="1" applyBorder="1" applyAlignment="1" applyProtection="1">
      <alignment horizontal="left"/>
    </xf>
    <xf numFmtId="4" fontId="3" fillId="0" borderId="0" xfId="5" applyNumberFormat="1" applyAlignment="1">
      <alignment horizontal="center" wrapText="1"/>
    </xf>
    <xf numFmtId="4" fontId="53" fillId="0" borderId="60" xfId="5" applyNumberFormat="1" applyFont="1" applyBorder="1" applyAlignment="1">
      <alignment horizontal="center" vertical="center" wrapText="1"/>
    </xf>
    <xf numFmtId="4" fontId="53" fillId="0" borderId="61" xfId="5" applyNumberFormat="1" applyFont="1" applyBorder="1" applyAlignment="1">
      <alignment horizontal="center" vertical="center" wrapText="1"/>
    </xf>
    <xf numFmtId="4" fontId="53" fillId="0" borderId="40" xfId="5" applyNumberFormat="1" applyFont="1" applyBorder="1" applyAlignment="1">
      <alignment horizontal="center"/>
    </xf>
    <xf numFmtId="4" fontId="53" fillId="0" borderId="41" xfId="5" applyNumberFormat="1" applyFont="1" applyBorder="1" applyAlignment="1">
      <alignment horizontal="center"/>
    </xf>
    <xf numFmtId="4" fontId="53" fillId="0" borderId="42" xfId="5" applyNumberFormat="1" applyFont="1" applyBorder="1" applyAlignment="1">
      <alignment horizontal="center"/>
    </xf>
    <xf numFmtId="4" fontId="53" fillId="0" borderId="0" xfId="5" applyNumberFormat="1" applyFont="1" applyBorder="1" applyAlignment="1">
      <alignment horizontal="center"/>
    </xf>
    <xf numFmtId="4" fontId="53" fillId="0" borderId="39" xfId="5" applyNumberFormat="1" applyFont="1" applyBorder="1" applyAlignment="1">
      <alignment horizontal="center" vertical="center" wrapText="1"/>
    </xf>
    <xf numFmtId="4" fontId="53" fillId="0" borderId="43" xfId="5" applyNumberFormat="1" applyFont="1" applyBorder="1" applyAlignment="1">
      <alignment horizontal="center" vertical="center" wrapText="1"/>
    </xf>
  </cellXfs>
  <cellStyles count="7">
    <cellStyle name="Good" xfId="1" builtinId="26"/>
    <cellStyle name="Neutral" xfId="4" builtinId="28"/>
    <cellStyle name="Neutral 2" xfId="6"/>
    <cellStyle name="Normal" xfId="0" builtinId="0"/>
    <cellStyle name="Normal 2" xfId="5"/>
    <cellStyle name="Normal_Sheet1" xfId="2"/>
    <cellStyle name="Normal_Sheet3" xfId="3"/>
  </cellStyles>
  <dxfs count="0"/>
  <tableStyles count="0" defaultTableStyle="TableStyleMedium9" defaultPivotStyle="PivotStyleLight16"/>
  <colors>
    <mruColors>
      <color rgb="FFC4D79B"/>
      <color rgb="FFF4AAF0"/>
      <color rgb="FFC6EFCE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onnections" Target="connection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205"/>
  <sheetViews>
    <sheetView tabSelected="1" topLeftCell="C1" zoomScaleNormal="100" workbookViewId="0">
      <pane xSplit="1" ySplit="9" topLeftCell="D10" activePane="bottomRight" state="frozen"/>
      <selection activeCell="C1" sqref="C1"/>
      <selection pane="topRight" activeCell="D1" sqref="D1"/>
      <selection pane="bottomLeft" activeCell="C10" sqref="C10"/>
      <selection pane="bottomRight" activeCell="D2" sqref="D2"/>
    </sheetView>
  </sheetViews>
  <sheetFormatPr defaultColWidth="9.140625" defaultRowHeight="12.75" x14ac:dyDescent="0.2"/>
  <cols>
    <col min="1" max="2" width="5" hidden="1" customWidth="1"/>
    <col min="3" max="3" width="40.5703125" style="65" customWidth="1"/>
    <col min="4" max="4" width="9.7109375" style="59" customWidth="1"/>
    <col min="5" max="5" width="8.140625" style="59" customWidth="1"/>
    <col min="6" max="6" width="13.7109375" style="59" customWidth="1"/>
    <col min="7" max="7" width="12" style="59" customWidth="1"/>
    <col min="8" max="8" width="15.7109375" style="59" customWidth="1"/>
    <col min="9" max="9" width="12.42578125" style="59" customWidth="1"/>
    <col min="10" max="10" width="14.85546875" style="59" customWidth="1"/>
    <col min="11" max="11" width="13.28515625" style="59" customWidth="1"/>
    <col min="12" max="12" width="7.85546875" style="59" customWidth="1"/>
    <col min="13" max="13" width="7.7109375" style="59" customWidth="1"/>
    <col min="14" max="14" width="11.42578125" style="59" customWidth="1"/>
    <col min="15" max="15" width="7.85546875" style="59" customWidth="1"/>
    <col min="16" max="16" width="7.7109375" style="59" customWidth="1"/>
    <col min="17" max="17" width="10.85546875" customWidth="1"/>
    <col min="18" max="18" width="8.5703125" customWidth="1"/>
    <col min="19" max="19" width="9" customWidth="1"/>
    <col min="20" max="20" width="11.42578125" style="59" customWidth="1"/>
    <col min="21" max="21" width="7" style="59" customWidth="1"/>
    <col min="22" max="24" width="9.140625" style="59"/>
    <col min="25" max="25" width="29.42578125" style="59" hidden="1" customWidth="1"/>
    <col min="26" max="26" width="15.7109375" style="59" hidden="1" customWidth="1"/>
    <col min="27" max="27" width="28.140625" style="59" hidden="1" customWidth="1"/>
    <col min="28" max="28" width="53" style="59" hidden="1" customWidth="1"/>
    <col min="29" max="16384" width="9.140625" style="59"/>
  </cols>
  <sheetData>
    <row r="1" spans="1:28" ht="18" customHeight="1" thickBot="1" x14ac:dyDescent="0.25">
      <c r="A1">
        <f>+MAX(A13:A104)</f>
        <v>0</v>
      </c>
      <c r="C1" s="63"/>
      <c r="D1" s="63"/>
      <c r="E1" s="63"/>
      <c r="F1" s="63"/>
      <c r="G1" s="65"/>
      <c r="H1" s="65"/>
      <c r="I1" s="65"/>
      <c r="J1" s="65"/>
      <c r="K1" s="65"/>
      <c r="L1" s="65"/>
      <c r="M1" s="65"/>
      <c r="N1" s="377" t="s">
        <v>380</v>
      </c>
      <c r="O1" s="65"/>
      <c r="P1" s="65"/>
      <c r="T1" s="65"/>
      <c r="U1" s="1"/>
      <c r="Y1" s="377"/>
      <c r="Z1" s="377"/>
      <c r="AA1" s="377"/>
      <c r="AB1" s="377"/>
    </row>
    <row r="2" spans="1:28" ht="17.25" customHeight="1" thickBot="1" x14ac:dyDescent="0.35">
      <c r="C2" s="379" t="s">
        <v>428</v>
      </c>
      <c r="D2" s="380"/>
      <c r="E2" s="58"/>
      <c r="F2" s="209" t="str">
        <f>+IF(D2=0,"",VLOOKUP(D2,Korisnici!A2:B256,2,FALSE))</f>
        <v/>
      </c>
      <c r="G2" s="210"/>
      <c r="H2" s="210"/>
      <c r="I2" s="210"/>
      <c r="J2" s="210"/>
      <c r="K2" s="210"/>
      <c r="L2" s="210"/>
      <c r="M2" s="210"/>
      <c r="N2" s="210"/>
      <c r="O2" s="472"/>
      <c r="P2" s="210"/>
      <c r="T2"/>
      <c r="U2" s="57"/>
      <c r="Y2" s="210"/>
      <c r="Z2" s="210"/>
      <c r="AA2" s="210"/>
      <c r="AB2" s="210"/>
    </row>
    <row r="3" spans="1:28" ht="17.25" customHeight="1" thickBot="1" x14ac:dyDescent="0.35">
      <c r="C3" s="379" t="s">
        <v>1</v>
      </c>
      <c r="D3" s="381"/>
      <c r="E3" s="382"/>
      <c r="F3" s="211" t="str">
        <f>+IF(D3=0,"",VLOOKUP(D3,Funkcije!A2:C250,2,FALSE))</f>
        <v/>
      </c>
      <c r="G3" s="212"/>
      <c r="H3" s="212"/>
      <c r="I3" s="212"/>
      <c r="J3" s="212"/>
      <c r="K3" s="212"/>
      <c r="L3" s="212"/>
      <c r="M3" s="212"/>
      <c r="N3" s="212"/>
      <c r="O3" s="473"/>
      <c r="P3" s="212"/>
      <c r="T3"/>
      <c r="U3" s="57"/>
      <c r="Y3" s="212"/>
      <c r="Z3" s="212"/>
      <c r="AA3" s="212"/>
      <c r="AB3" s="212"/>
    </row>
    <row r="4" spans="1:28" hidden="1" x14ac:dyDescent="0.2">
      <c r="C4" s="64"/>
      <c r="D4" s="79"/>
      <c r="E4" s="64"/>
      <c r="F4" s="64"/>
      <c r="G4" s="65"/>
      <c r="H4" s="65"/>
      <c r="I4" s="65"/>
      <c r="J4" s="65"/>
      <c r="K4" s="383"/>
      <c r="L4" s="383"/>
      <c r="M4" s="383"/>
      <c r="N4" s="383"/>
      <c r="O4" s="383"/>
      <c r="P4" s="383"/>
      <c r="T4" s="383"/>
      <c r="U4" s="1"/>
      <c r="Y4" s="65"/>
      <c r="Z4" s="65"/>
      <c r="AA4" s="65"/>
      <c r="AB4" s="65"/>
    </row>
    <row r="5" spans="1:28" ht="21" customHeight="1" x14ac:dyDescent="0.2">
      <c r="C5" s="208" t="s">
        <v>615</v>
      </c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550"/>
      <c r="R5" s="550"/>
      <c r="S5" s="550"/>
      <c r="T5" s="207"/>
      <c r="U5" s="384"/>
      <c r="Y5" s="207"/>
      <c r="Z5" s="207"/>
      <c r="AA5" s="207"/>
      <c r="AB5" s="207"/>
    </row>
    <row r="6" spans="1:28" ht="13.5" customHeight="1" thickBot="1" x14ac:dyDescent="0.25">
      <c r="C6" s="66"/>
      <c r="D6" s="66"/>
      <c r="E6" s="66"/>
      <c r="F6" s="552"/>
      <c r="G6" s="552"/>
      <c r="H6" s="552"/>
      <c r="I6" s="552"/>
      <c r="J6" s="552"/>
      <c r="K6" s="552"/>
      <c r="L6" s="552"/>
      <c r="M6" s="552"/>
      <c r="N6" s="552"/>
      <c r="O6" s="552"/>
      <c r="P6" s="552"/>
      <c r="Q6" s="551"/>
      <c r="R6" s="551"/>
      <c r="S6" s="551"/>
      <c r="T6" s="552"/>
      <c r="U6" s="1"/>
      <c r="Y6" s="385"/>
      <c r="Z6" s="385"/>
      <c r="AA6" s="385"/>
      <c r="AB6" s="385"/>
    </row>
    <row r="7" spans="1:28" s="41" customFormat="1" ht="47.25" customHeight="1" x14ac:dyDescent="0.2">
      <c r="A7"/>
      <c r="B7"/>
      <c r="C7" s="576" t="s">
        <v>5</v>
      </c>
      <c r="D7" s="578" t="s">
        <v>543</v>
      </c>
      <c r="E7" s="579"/>
      <c r="F7" s="580" t="s">
        <v>544</v>
      </c>
      <c r="G7" s="580" t="s">
        <v>545</v>
      </c>
      <c r="H7" s="574" t="s">
        <v>546</v>
      </c>
      <c r="I7" s="574" t="s">
        <v>547</v>
      </c>
      <c r="J7" s="574" t="s">
        <v>548</v>
      </c>
      <c r="K7" s="587" t="s">
        <v>549</v>
      </c>
      <c r="L7" s="589" t="s">
        <v>550</v>
      </c>
      <c r="M7" s="590"/>
      <c r="N7" s="591" t="s">
        <v>551</v>
      </c>
      <c r="O7" s="593" t="s">
        <v>552</v>
      </c>
      <c r="P7" s="594"/>
      <c r="Q7" s="591" t="s">
        <v>553</v>
      </c>
      <c r="R7" s="582" t="s">
        <v>616</v>
      </c>
      <c r="S7" s="583"/>
      <c r="T7" s="584" t="s">
        <v>617</v>
      </c>
      <c r="U7" s="40"/>
      <c r="Y7" s="213"/>
      <c r="Z7" s="213"/>
      <c r="AA7" s="213"/>
      <c r="AB7" s="213"/>
    </row>
    <row r="8" spans="1:28" s="41" customFormat="1" ht="32.25" customHeight="1" x14ac:dyDescent="0.2">
      <c r="A8"/>
      <c r="B8"/>
      <c r="C8" s="577"/>
      <c r="D8" s="386" t="s">
        <v>128</v>
      </c>
      <c r="E8" s="386" t="s">
        <v>129</v>
      </c>
      <c r="F8" s="581"/>
      <c r="G8" s="581"/>
      <c r="H8" s="575"/>
      <c r="I8" s="575"/>
      <c r="J8" s="575"/>
      <c r="K8" s="588"/>
      <c r="L8" s="387" t="s">
        <v>128</v>
      </c>
      <c r="M8" s="388" t="s">
        <v>129</v>
      </c>
      <c r="N8" s="592"/>
      <c r="O8" s="387" t="s">
        <v>128</v>
      </c>
      <c r="P8" s="388" t="s">
        <v>129</v>
      </c>
      <c r="Q8" s="592"/>
      <c r="R8" s="387" t="s">
        <v>128</v>
      </c>
      <c r="S8" s="388" t="s">
        <v>129</v>
      </c>
      <c r="T8" s="585"/>
      <c r="U8" s="40"/>
      <c r="Y8" s="389"/>
      <c r="Z8" s="389"/>
      <c r="AA8" s="389"/>
      <c r="AB8" s="389"/>
    </row>
    <row r="9" spans="1:28" s="43" customFormat="1" ht="12" customHeight="1" thickBot="1" x14ac:dyDescent="0.25">
      <c r="A9" s="19"/>
      <c r="B9" s="19"/>
      <c r="C9" s="390">
        <v>1</v>
      </c>
      <c r="D9" s="391">
        <v>2</v>
      </c>
      <c r="E9" s="391">
        <v>3</v>
      </c>
      <c r="F9" s="391">
        <v>4</v>
      </c>
      <c r="G9" s="391">
        <v>5</v>
      </c>
      <c r="H9" s="391">
        <v>6</v>
      </c>
      <c r="I9" s="391">
        <v>7</v>
      </c>
      <c r="J9" s="391">
        <v>8</v>
      </c>
      <c r="K9" s="392" t="s">
        <v>130</v>
      </c>
      <c r="L9" s="391">
        <v>10</v>
      </c>
      <c r="M9" s="391">
        <v>11</v>
      </c>
      <c r="N9" s="391">
        <v>12</v>
      </c>
      <c r="O9" s="391">
        <v>13</v>
      </c>
      <c r="P9" s="391">
        <v>14</v>
      </c>
      <c r="Q9" s="391">
        <v>15</v>
      </c>
      <c r="R9" s="392" t="s">
        <v>554</v>
      </c>
      <c r="S9" s="392" t="s">
        <v>555</v>
      </c>
      <c r="T9" s="393" t="s">
        <v>556</v>
      </c>
      <c r="U9" s="42"/>
      <c r="V9" s="41"/>
      <c r="W9" s="41"/>
      <c r="X9" s="41"/>
      <c r="Y9" s="394"/>
      <c r="Z9" s="394"/>
      <c r="AA9" s="394"/>
      <c r="AB9" s="394"/>
    </row>
    <row r="10" spans="1:28" s="45" customFormat="1" ht="21.75" x14ac:dyDescent="0.2">
      <c r="A10" s="35"/>
      <c r="B10" s="35"/>
      <c r="C10" s="69" t="s">
        <v>131</v>
      </c>
      <c r="D10" s="75"/>
      <c r="E10" s="71"/>
      <c r="F10" s="71"/>
      <c r="G10" s="72"/>
      <c r="H10" s="72"/>
      <c r="I10" s="72"/>
      <c r="J10" s="72"/>
      <c r="K10" s="73"/>
      <c r="L10" s="73"/>
      <c r="M10" s="73"/>
      <c r="N10" s="73"/>
      <c r="O10" s="73"/>
      <c r="P10" s="73"/>
      <c r="T10" s="72"/>
      <c r="U10" s="44"/>
      <c r="V10" s="41"/>
      <c r="W10" s="41"/>
      <c r="X10" s="41"/>
      <c r="Y10" s="74"/>
      <c r="Z10" s="74"/>
      <c r="AA10" s="74"/>
      <c r="AB10" s="74"/>
    </row>
    <row r="11" spans="1:28" s="47" customFormat="1" ht="11.25" customHeight="1" x14ac:dyDescent="0.2">
      <c r="A11" s="35">
        <f>+IF(AND(B11&gt;0,T11&gt;0),MAX(A$9:A10)+1,0)</f>
        <v>0</v>
      </c>
      <c r="B11" s="35">
        <v>1</v>
      </c>
      <c r="C11" s="395" t="s">
        <v>138</v>
      </c>
      <c r="D11" s="396">
        <f>+'1а - drž,sek,drž.sl.i nam.'!F104</f>
        <v>0</v>
      </c>
      <c r="E11" s="396">
        <f>+'1а - drž,sek,drž.sl.i nam.'!AD104</f>
        <v>0</v>
      </c>
      <c r="F11" s="397">
        <f>+'1а - drž,sek,drž.sl.i nam.'!AM104</f>
        <v>0</v>
      </c>
      <c r="G11" s="397">
        <f>+F11*'1а - drž,sek,drž.sl.i nam.'!$D$5/100</f>
        <v>0</v>
      </c>
      <c r="H11" s="398"/>
      <c r="I11" s="398"/>
      <c r="J11" s="398"/>
      <c r="K11" s="399">
        <f>F11+G11+H11+I11+J11</f>
        <v>0</v>
      </c>
      <c r="L11" s="399">
        <f>+'1а - drž,sek,drž.sl.i nam.'!G104</f>
        <v>0</v>
      </c>
      <c r="M11" s="399">
        <f>+'1а - drž,sek,drž.sl.i nam.'!AE104</f>
        <v>0</v>
      </c>
      <c r="N11" s="399">
        <f>+'1а - drž,sek,drž.sl.i nam.'!AR104</f>
        <v>0</v>
      </c>
      <c r="O11" s="399">
        <f>+'1а - drž,sek,drž.sl.i nam.'!H104</f>
        <v>0</v>
      </c>
      <c r="P11" s="399">
        <f>+'1а - drž,sek,drž.sl.i nam.'!AF104</f>
        <v>0</v>
      </c>
      <c r="Q11" s="399">
        <f>-'1а - drž,sek,drž.sl.i nam.'!AW104</f>
        <v>0</v>
      </c>
      <c r="R11" s="399">
        <f t="shared" ref="R11:S14" si="0">+D11+L11-O11</f>
        <v>0</v>
      </c>
      <c r="S11" s="399">
        <f t="shared" si="0"/>
        <v>0</v>
      </c>
      <c r="T11" s="400">
        <f>+K11+N11+Q11</f>
        <v>0</v>
      </c>
      <c r="U11" s="46"/>
      <c r="V11" s="41"/>
      <c r="W11" s="41"/>
      <c r="X11" s="41"/>
      <c r="Y11" s="401" t="str">
        <f>CONCATENATE("T4S*",ROW(),"*",$D$2,"*",$D$3,"*",Z11)</f>
        <v>T4S*11***411</v>
      </c>
      <c r="Z11" s="401">
        <v>411</v>
      </c>
      <c r="AA11" s="401" t="str">
        <f>VLOOKUP(ROW(),NASLOVI!$A$2:$C$15,2,TRUE)</f>
        <v>I   Потребна средства без средстава потребних за извршиоце са територије АП КиМ</v>
      </c>
      <c r="AB11" s="401" t="str">
        <f>VLOOKUP(ROW(),NASLOVI!$A$2:$C$15,3,TRUE)</f>
        <v xml:space="preserve">а) запослени који живе ван територије АП КиМ </v>
      </c>
    </row>
    <row r="12" spans="1:28" s="47" customFormat="1" ht="19.5" customHeight="1" x14ac:dyDescent="0.2">
      <c r="A12" s="35">
        <f>+IF(AND(B12&gt;0,T12&gt;0),MAX(A$9:A11)+1,0)</f>
        <v>0</v>
      </c>
      <c r="B12" s="35">
        <v>1</v>
      </c>
      <c r="C12" s="395" t="s">
        <v>417</v>
      </c>
      <c r="D12" s="396">
        <f>+'1b - izabrana lica u Vl,NS i US'!C26</f>
        <v>0</v>
      </c>
      <c r="E12" s="396">
        <v>0</v>
      </c>
      <c r="F12" s="397">
        <f>+'1b - izabrana lica u Vl,NS i US'!J26</f>
        <v>0</v>
      </c>
      <c r="G12" s="397">
        <f>+F12*'1b - izabrana lica u Vl,NS i US'!C$7/100</f>
        <v>0</v>
      </c>
      <c r="H12" s="398"/>
      <c r="I12" s="398"/>
      <c r="J12" s="398"/>
      <c r="K12" s="399">
        <f t="shared" ref="K12:K19" si="1">F12+G12+H12+I12+J12</f>
        <v>0</v>
      </c>
      <c r="L12" s="402"/>
      <c r="M12" s="402"/>
      <c r="N12" s="402"/>
      <c r="O12" s="402"/>
      <c r="P12" s="402"/>
      <c r="Q12" s="402"/>
      <c r="R12" s="399">
        <f t="shared" si="0"/>
        <v>0</v>
      </c>
      <c r="S12" s="399">
        <f t="shared" si="0"/>
        <v>0</v>
      </c>
      <c r="T12" s="400">
        <f t="shared" ref="T12:T19" si="2">+K12+N12+Q12</f>
        <v>0</v>
      </c>
      <c r="U12" s="46"/>
      <c r="V12" s="41"/>
      <c r="W12" s="41"/>
      <c r="X12" s="41"/>
      <c r="Y12" s="403"/>
      <c r="Z12" s="403"/>
      <c r="AA12" s="403"/>
      <c r="AB12" s="403"/>
    </row>
    <row r="13" spans="1:28" s="47" customFormat="1" ht="15.75" customHeight="1" x14ac:dyDescent="0.2">
      <c r="A13" s="35">
        <f>+IF(AND(B13&gt;0,T13&gt;0),MAX(A$9:A12)+1,0)</f>
        <v>0</v>
      </c>
      <c r="B13" s="35">
        <v>1</v>
      </c>
      <c r="C13" s="395" t="s">
        <v>415</v>
      </c>
      <c r="D13" s="396">
        <f>+'1v -ostali'!C194+'1v -beneficirani'!C194</f>
        <v>0</v>
      </c>
      <c r="E13" s="396">
        <f>+'1v -ostali'!F194+'1v -beneficirani'!F194</f>
        <v>0</v>
      </c>
      <c r="F13" s="397">
        <f>+'1v -ostali'!V194+'1v -beneficirani'!W194</f>
        <v>0</v>
      </c>
      <c r="G13" s="397">
        <f>'1v -ostali'!V194*'1v -ostali'!$C$6/100+'1v -beneficirani'!W194*'1v -beneficirani'!$C$6/100</f>
        <v>0</v>
      </c>
      <c r="H13" s="398"/>
      <c r="I13" s="398"/>
      <c r="J13" s="398"/>
      <c r="K13" s="399">
        <f t="shared" si="1"/>
        <v>0</v>
      </c>
      <c r="L13" s="399">
        <f>+'1v -ostali'!H194+'1v -beneficirani'!H194</f>
        <v>0</v>
      </c>
      <c r="M13" s="399">
        <f>+'1v -ostali'!J194+'1v -beneficirani'!J194</f>
        <v>0</v>
      </c>
      <c r="N13" s="399">
        <f>+'1v -ostali'!Z194+'1v -beneficirani'!AA194</f>
        <v>0</v>
      </c>
      <c r="O13" s="399">
        <f>+'1v -ostali'!I194+'1v -beneficirani'!I194</f>
        <v>0</v>
      </c>
      <c r="P13" s="399">
        <f>+'1v -ostali'!K194+'1v -beneficirani'!K194</f>
        <v>0</v>
      </c>
      <c r="Q13" s="399">
        <f>-'1v -ostali'!AD194+'1v -beneficirani'!AE194</f>
        <v>0</v>
      </c>
      <c r="R13" s="399">
        <f t="shared" si="0"/>
        <v>0</v>
      </c>
      <c r="S13" s="399">
        <f t="shared" si="0"/>
        <v>0</v>
      </c>
      <c r="T13" s="400">
        <f t="shared" si="2"/>
        <v>0</v>
      </c>
      <c r="U13" s="46"/>
      <c r="V13" s="41"/>
      <c r="W13" s="41"/>
      <c r="X13" s="41"/>
      <c r="Y13" s="403"/>
      <c r="Z13" s="403"/>
      <c r="AA13" s="403"/>
      <c r="AB13" s="403"/>
    </row>
    <row r="14" spans="1:28" s="47" customFormat="1" ht="24.75" customHeight="1" x14ac:dyDescent="0.2">
      <c r="A14" s="35">
        <f>+IF(AND(B14&gt;0,T14&gt;0),MAX(A$9:A13)+1,0)</f>
        <v>0</v>
      </c>
      <c r="B14" s="35">
        <v>1</v>
      </c>
      <c r="C14" s="395" t="s">
        <v>416</v>
      </c>
      <c r="D14" s="396">
        <f>+'1g -izabrana lica u pravosuđu'!AN42</f>
        <v>0</v>
      </c>
      <c r="E14" s="396">
        <v>0</v>
      </c>
      <c r="F14" s="397">
        <f>+'1g -izabrana lica u pravosuđu'!AC42</f>
        <v>0</v>
      </c>
      <c r="G14" s="397">
        <f>+F14*'1g -izabrana lica u pravosuđu'!$D$6/100</f>
        <v>0</v>
      </c>
      <c r="H14" s="398"/>
      <c r="I14" s="398"/>
      <c r="J14" s="398"/>
      <c r="K14" s="399">
        <f t="shared" si="1"/>
        <v>0</v>
      </c>
      <c r="L14" s="399">
        <f>+'1g -izabrana lica u pravosuđu'!AO42</f>
        <v>0</v>
      </c>
      <c r="M14" s="404"/>
      <c r="N14" s="399">
        <f>+'1g -izabrana lica u pravosuđu'!AG42</f>
        <v>0</v>
      </c>
      <c r="O14" s="399">
        <f>+'1g -izabrana lica u pravosuđu'!AP42</f>
        <v>0</v>
      </c>
      <c r="P14" s="404"/>
      <c r="Q14" s="399">
        <f>-'1g -izabrana lica u pravosuđu'!AK42</f>
        <v>0</v>
      </c>
      <c r="R14" s="399">
        <f t="shared" si="0"/>
        <v>0</v>
      </c>
      <c r="S14" s="399">
        <f t="shared" si="0"/>
        <v>0</v>
      </c>
      <c r="T14" s="400">
        <f t="shared" si="2"/>
        <v>0</v>
      </c>
      <c r="U14" s="46"/>
      <c r="V14" s="41"/>
      <c r="W14" s="41"/>
      <c r="X14" s="41"/>
      <c r="Y14" s="403"/>
      <c r="Z14" s="403"/>
      <c r="AA14" s="403"/>
      <c r="AB14" s="403"/>
    </row>
    <row r="15" spans="1:28" s="47" customFormat="1" ht="19.5" x14ac:dyDescent="0.2">
      <c r="A15" s="35">
        <f>+IF(AND(B15&gt;0,T15&gt;0),MAX(A$9:A14)+1,0)</f>
        <v>0</v>
      </c>
      <c r="B15" s="35">
        <v>1</v>
      </c>
      <c r="C15" s="405" t="s">
        <v>436</v>
      </c>
      <c r="D15" s="406"/>
      <c r="E15" s="406"/>
      <c r="F15" s="397">
        <f>+'1а - drž,sek,drž.sl.i nam.'!AM105</f>
        <v>0</v>
      </c>
      <c r="G15" s="397">
        <f>+F15*'1а - drž,sek,drž.sl.i nam.'!$D$5/100</f>
        <v>0</v>
      </c>
      <c r="H15" s="398"/>
      <c r="I15" s="398"/>
      <c r="J15" s="398"/>
      <c r="K15" s="399">
        <f>F15+G15+H15+I15+J15</f>
        <v>0</v>
      </c>
      <c r="L15" s="404"/>
      <c r="M15" s="404"/>
      <c r="N15" s="397">
        <f>+'1а - drž,sek,drž.sl.i nam.'!AR105</f>
        <v>0</v>
      </c>
      <c r="O15" s="404"/>
      <c r="P15" s="404"/>
      <c r="Q15" s="399">
        <f>-'1а - drž,sek,drž.sl.i nam.'!AW105</f>
        <v>0</v>
      </c>
      <c r="R15" s="404"/>
      <c r="S15" s="404"/>
      <c r="T15" s="400">
        <f>+K15+N15+Q15</f>
        <v>0</v>
      </c>
      <c r="U15" s="46"/>
      <c r="V15" s="41"/>
      <c r="W15" s="41"/>
      <c r="X15" s="41"/>
      <c r="Y15" s="403" t="str">
        <f>CONCATENATE("T4S*",ROW(),"*",$D$2,"*",$D$3,"*",Z15)</f>
        <v>T4S*15***412</v>
      </c>
      <c r="Z15" s="403">
        <v>412</v>
      </c>
      <c r="AA15" s="403" t="str">
        <f>VLOOKUP(ROW(),NASLOVI!$A$2:$C$15,2,TRUE)</f>
        <v>I   Потребна средства без средстава потребних за извршиоце са територије АП КиМ</v>
      </c>
      <c r="AB15" s="403" t="str">
        <f>VLOOKUP(ROW(),NASLOVI!$A$2:$C$15,3,TRUE)</f>
        <v>б) Трансфери осталим нивоима власти (образовање на територији АП Војводина)</v>
      </c>
    </row>
    <row r="16" spans="1:28" s="47" customFormat="1" ht="19.5" x14ac:dyDescent="0.2">
      <c r="A16" s="35">
        <f>+IF(AND(B16&gt;0,T16&gt;0),MAX(A$9:A15)+1,0)</f>
        <v>0</v>
      </c>
      <c r="B16" s="35">
        <v>1</v>
      </c>
      <c r="C16" s="405" t="s">
        <v>435</v>
      </c>
      <c r="D16" s="406"/>
      <c r="E16" s="406"/>
      <c r="F16" s="397">
        <f>+'1b - izabrana lica u Vl,NS i US'!K26</f>
        <v>0</v>
      </c>
      <c r="G16" s="397">
        <f>+F16*'1b - izabrana lica u Vl,NS i US'!C$7/100</f>
        <v>0</v>
      </c>
      <c r="H16" s="398"/>
      <c r="I16" s="398"/>
      <c r="J16" s="398"/>
      <c r="K16" s="399">
        <f t="shared" si="1"/>
        <v>0</v>
      </c>
      <c r="L16" s="404"/>
      <c r="M16" s="404"/>
      <c r="N16" s="402"/>
      <c r="O16" s="404"/>
      <c r="P16" s="404"/>
      <c r="Q16" s="402"/>
      <c r="R16" s="404"/>
      <c r="S16" s="404"/>
      <c r="T16" s="400">
        <f t="shared" si="2"/>
        <v>0</v>
      </c>
      <c r="U16" s="46"/>
      <c r="V16" s="41"/>
      <c r="W16" s="41"/>
      <c r="X16" s="41"/>
      <c r="Y16" s="403"/>
      <c r="Z16" s="403"/>
      <c r="AA16" s="403"/>
      <c r="AB16" s="403"/>
    </row>
    <row r="17" spans="1:28" s="47" customFormat="1" ht="19.5" x14ac:dyDescent="0.2">
      <c r="A17" s="35">
        <f>+IF(AND(B17&gt;0,T17&gt;0),MAX(A$9:A16)+1,0)</f>
        <v>0</v>
      </c>
      <c r="B17" s="35">
        <v>1</v>
      </c>
      <c r="C17" s="405" t="s">
        <v>437</v>
      </c>
      <c r="D17" s="406"/>
      <c r="E17" s="406"/>
      <c r="F17" s="397">
        <f>+'1v -ostali'!W194+'1v -beneficirani'!X194</f>
        <v>0</v>
      </c>
      <c r="G17" s="397">
        <f>+'1v -ostali'!W194*'1v -ostali'!$C$6/100+'1v -beneficirani'!X194*'1v -beneficirani'!$C$6/100</f>
        <v>0</v>
      </c>
      <c r="H17" s="398"/>
      <c r="I17" s="398"/>
      <c r="J17" s="398"/>
      <c r="K17" s="399">
        <f t="shared" si="1"/>
        <v>0</v>
      </c>
      <c r="L17" s="404"/>
      <c r="M17" s="404"/>
      <c r="N17" s="399">
        <f>+'1v -ostali'!AA194+'1v -beneficirani'!AB194</f>
        <v>0</v>
      </c>
      <c r="O17" s="404"/>
      <c r="P17" s="404"/>
      <c r="Q17" s="399">
        <f>-'1v -ostali'!AE194+'1v -beneficirani'!AF194</f>
        <v>0</v>
      </c>
      <c r="R17" s="404"/>
      <c r="S17" s="404"/>
      <c r="T17" s="400">
        <f t="shared" si="2"/>
        <v>0</v>
      </c>
      <c r="U17" s="46"/>
      <c r="V17" s="41"/>
      <c r="W17" s="41"/>
      <c r="X17" s="41"/>
      <c r="Y17" s="403"/>
      <c r="Z17" s="403"/>
      <c r="AA17" s="403"/>
      <c r="AB17" s="403"/>
    </row>
    <row r="18" spans="1:28" s="47" customFormat="1" ht="19.5" x14ac:dyDescent="0.2">
      <c r="A18" s="35">
        <f>+IF(AND(B18&gt;0,T18&gt;0),MAX(A$9:A17)+1,0)</f>
        <v>0</v>
      </c>
      <c r="B18" s="35">
        <v>1</v>
      </c>
      <c r="C18" s="405" t="s">
        <v>434</v>
      </c>
      <c r="D18" s="406"/>
      <c r="E18" s="406"/>
      <c r="F18" s="397">
        <f>+'1g -izabrana lica u pravosuđu'!AD42</f>
        <v>0</v>
      </c>
      <c r="G18" s="397">
        <f>+F18*'1g -izabrana lica u pravosuđu'!$D$6/100</f>
        <v>0</v>
      </c>
      <c r="H18" s="398"/>
      <c r="I18" s="398"/>
      <c r="J18" s="398"/>
      <c r="K18" s="399">
        <f t="shared" si="1"/>
        <v>0</v>
      </c>
      <c r="L18" s="404"/>
      <c r="M18" s="404"/>
      <c r="N18" s="399">
        <f>+'1g -izabrana lica u pravosuđu'!AH42</f>
        <v>0</v>
      </c>
      <c r="O18" s="404"/>
      <c r="P18" s="404"/>
      <c r="Q18" s="399">
        <f>-'1g -izabrana lica u pravosuđu'!AL42</f>
        <v>0</v>
      </c>
      <c r="R18" s="404"/>
      <c r="S18" s="404"/>
      <c r="T18" s="400">
        <f t="shared" si="2"/>
        <v>0</v>
      </c>
      <c r="U18" s="46"/>
      <c r="V18" s="41"/>
      <c r="W18" s="41"/>
      <c r="X18" s="41"/>
      <c r="Y18" s="403"/>
      <c r="Z18" s="403"/>
      <c r="AA18" s="403"/>
      <c r="AB18" s="403"/>
    </row>
    <row r="19" spans="1:28" s="47" customFormat="1" ht="24" customHeight="1" x14ac:dyDescent="0.2">
      <c r="A19" s="35">
        <f>+IF(AND(B19&gt;0,T19&gt;0),MAX(A$9:A18)+1,0)</f>
        <v>0</v>
      </c>
      <c r="B19" s="35">
        <v>1</v>
      </c>
      <c r="C19" s="407" t="s">
        <v>139</v>
      </c>
      <c r="D19" s="408"/>
      <c r="E19" s="408"/>
      <c r="F19" s="409"/>
      <c r="G19" s="398"/>
      <c r="H19" s="398"/>
      <c r="I19" s="398"/>
      <c r="J19" s="398"/>
      <c r="K19" s="399">
        <f t="shared" si="1"/>
        <v>0</v>
      </c>
      <c r="L19" s="402"/>
      <c r="M19" s="402"/>
      <c r="N19" s="402"/>
      <c r="O19" s="402"/>
      <c r="P19" s="402"/>
      <c r="Q19" s="402"/>
      <c r="R19" s="402"/>
      <c r="S19" s="402"/>
      <c r="T19" s="400">
        <f t="shared" si="2"/>
        <v>0</v>
      </c>
      <c r="U19" s="46"/>
      <c r="V19" s="41"/>
      <c r="W19" s="41"/>
      <c r="X19" s="41"/>
      <c r="Y19" s="403" t="str">
        <f>CONCATENATE("T4S*",ROW(),"*",$D$2,"*",$D$3,"*",Z19)</f>
        <v>T4S*19***463</v>
      </c>
      <c r="Z19" s="403">
        <v>463</v>
      </c>
      <c r="AA19" s="403" t="str">
        <f>VLOOKUP(ROW(),NASLOVI!$A$2:$C$15,2,TRUE)</f>
        <v>II  Потребна средства  за извршиоце са територије АП КиМ</v>
      </c>
      <c r="AB19" s="403" t="str">
        <f>VLOOKUP(ROW(),NASLOVI!$A$2:$C$15,3,TRUE)</f>
        <v>а) запослени који живе и раде на територији АП КиМ (увећање плате  50%)</v>
      </c>
    </row>
    <row r="20" spans="1:28" s="45" customFormat="1" ht="12.75" customHeight="1" x14ac:dyDescent="0.2">
      <c r="A20" s="35">
        <f>+IF(AND(B20&gt;0,T20&gt;0),MAX(A$9:A19)+1,0)</f>
        <v>0</v>
      </c>
      <c r="B20" s="35"/>
      <c r="C20" s="410" t="s">
        <v>8</v>
      </c>
      <c r="D20" s="411">
        <f>+SUM(D11:D14)</f>
        <v>0</v>
      </c>
      <c r="E20" s="411">
        <f>+SUM(E11:E14)</f>
        <v>0</v>
      </c>
      <c r="F20" s="411">
        <f>+SUM(F11:F18)</f>
        <v>0</v>
      </c>
      <c r="G20" s="411">
        <f>+SUM(G11:G18)</f>
        <v>0</v>
      </c>
      <c r="H20" s="411">
        <f t="shared" ref="H20:P20" si="3">+SUM(H11:H18)</f>
        <v>0</v>
      </c>
      <c r="I20" s="411">
        <f t="shared" si="3"/>
        <v>0</v>
      </c>
      <c r="J20" s="411">
        <f t="shared" si="3"/>
        <v>0</v>
      </c>
      <c r="K20" s="411">
        <f>+SUM(K11:K18)</f>
        <v>0</v>
      </c>
      <c r="L20" s="411">
        <f t="shared" si="3"/>
        <v>0</v>
      </c>
      <c r="M20" s="411">
        <f t="shared" si="3"/>
        <v>0</v>
      </c>
      <c r="N20" s="411">
        <f>+SUM(N11:N18)</f>
        <v>0</v>
      </c>
      <c r="O20" s="411">
        <f t="shared" si="3"/>
        <v>0</v>
      </c>
      <c r="P20" s="411">
        <f t="shared" si="3"/>
        <v>0</v>
      </c>
      <c r="Q20" s="411">
        <f>+SUM(Q11:Q18)</f>
        <v>0</v>
      </c>
      <c r="R20" s="411">
        <f>+SUM(R11:R18)</f>
        <v>0</v>
      </c>
      <c r="S20" s="411">
        <f>+SUM(S11:S18)</f>
        <v>0</v>
      </c>
      <c r="T20" s="411">
        <f>+SUM(T11:T18)</f>
        <v>0</v>
      </c>
      <c r="U20" s="44"/>
      <c r="V20" s="41"/>
      <c r="W20" s="41"/>
      <c r="X20" s="41"/>
      <c r="Y20" s="411">
        <f>+SUM(Y11:Y18)</f>
        <v>0</v>
      </c>
      <c r="Z20" s="411">
        <f>+SUM(Z11:Z18)</f>
        <v>823</v>
      </c>
      <c r="AA20" s="411">
        <f>+SUM(AA11:AA18)</f>
        <v>0</v>
      </c>
      <c r="AB20" s="411">
        <f>+SUM(AB11:AB18)</f>
        <v>0</v>
      </c>
    </row>
    <row r="21" spans="1:28" s="45" customFormat="1" ht="9.75" x14ac:dyDescent="0.2">
      <c r="A21" s="35">
        <f>+IF(AND(B21&gt;0,T21&gt;0),MAX(A$9:A20)+1,0)</f>
        <v>0</v>
      </c>
      <c r="B21" s="35"/>
      <c r="C21" s="410" t="s">
        <v>9</v>
      </c>
      <c r="D21" s="411">
        <f>D20+D19</f>
        <v>0</v>
      </c>
      <c r="E21" s="411">
        <f>E20+E19</f>
        <v>0</v>
      </c>
      <c r="F21" s="411">
        <f>+F20+F19</f>
        <v>0</v>
      </c>
      <c r="G21" s="411">
        <f>+G20+G19</f>
        <v>0</v>
      </c>
      <c r="H21" s="411">
        <f t="shared" ref="H21:P21" si="4">+H20+H19</f>
        <v>0</v>
      </c>
      <c r="I21" s="411">
        <f t="shared" si="4"/>
        <v>0</v>
      </c>
      <c r="J21" s="411">
        <f t="shared" si="4"/>
        <v>0</v>
      </c>
      <c r="K21" s="411">
        <f>+K20+K19</f>
        <v>0</v>
      </c>
      <c r="L21" s="411">
        <f t="shared" si="4"/>
        <v>0</v>
      </c>
      <c r="M21" s="411">
        <f t="shared" si="4"/>
        <v>0</v>
      </c>
      <c r="N21" s="411">
        <f>+N20+N19</f>
        <v>0</v>
      </c>
      <c r="O21" s="411">
        <f t="shared" si="4"/>
        <v>0</v>
      </c>
      <c r="P21" s="411">
        <f t="shared" si="4"/>
        <v>0</v>
      </c>
      <c r="Q21" s="411">
        <f>+Q20+Q19</f>
        <v>0</v>
      </c>
      <c r="R21" s="411">
        <f>+R20+R19</f>
        <v>0</v>
      </c>
      <c r="S21" s="411">
        <f>+S20+S19</f>
        <v>0</v>
      </c>
      <c r="T21" s="411">
        <f>+T20+T19</f>
        <v>0</v>
      </c>
      <c r="U21" s="44"/>
      <c r="V21" s="41"/>
      <c r="W21" s="41"/>
      <c r="X21" s="41"/>
      <c r="Y21" s="411" t="e">
        <f>+Y20+Y19</f>
        <v>#VALUE!</v>
      </c>
      <c r="Z21" s="411">
        <f>+Z20+Z19</f>
        <v>1286</v>
      </c>
      <c r="AA21" s="411" t="e">
        <f>+AA20+AA19</f>
        <v>#VALUE!</v>
      </c>
      <c r="AB21" s="411" t="e">
        <f>+AB20+AB19</f>
        <v>#VALUE!</v>
      </c>
    </row>
    <row r="22" spans="1:28" s="45" customFormat="1" ht="15" customHeight="1" x14ac:dyDescent="0.2">
      <c r="A22" s="35">
        <f>+IF(AND(B22&gt;0,T22&gt;0),MAX(A$9:A21)+1,0)</f>
        <v>0</v>
      </c>
      <c r="B22" s="35"/>
      <c r="C22" s="412" t="s">
        <v>10</v>
      </c>
      <c r="D22" s="553"/>
      <c r="E22" s="553"/>
      <c r="F22" s="554"/>
      <c r="G22" s="413"/>
      <c r="H22" s="413"/>
      <c r="I22" s="413"/>
      <c r="J22" s="413"/>
      <c r="K22" s="413"/>
      <c r="L22" s="413"/>
      <c r="M22" s="413"/>
      <c r="N22" s="413"/>
      <c r="O22" s="413"/>
      <c r="P22" s="413"/>
      <c r="Q22" s="555"/>
      <c r="R22" s="555"/>
      <c r="S22" s="555"/>
      <c r="T22" s="413"/>
      <c r="U22" s="44"/>
      <c r="V22" s="41"/>
      <c r="W22" s="41"/>
      <c r="X22" s="41"/>
      <c r="Y22" s="414"/>
      <c r="Z22" s="414"/>
      <c r="AA22" s="414"/>
      <c r="AB22" s="414"/>
    </row>
    <row r="23" spans="1:28" s="45" customFormat="1" ht="22.5" customHeight="1" x14ac:dyDescent="0.2">
      <c r="A23" s="35">
        <f>+IF(AND(B23&gt;0,T23&gt;0),MAX(A$9:A22)+1,0)</f>
        <v>0</v>
      </c>
      <c r="B23" s="35"/>
      <c r="C23" s="415" t="s">
        <v>2</v>
      </c>
      <c r="D23" s="553"/>
      <c r="E23" s="553"/>
      <c r="F23" s="554"/>
      <c r="G23" s="413"/>
      <c r="H23" s="413"/>
      <c r="I23" s="413"/>
      <c r="J23" s="413"/>
      <c r="K23" s="413"/>
      <c r="L23" s="413"/>
      <c r="M23" s="413"/>
      <c r="N23" s="413"/>
      <c r="O23" s="413"/>
      <c r="P23" s="413"/>
      <c r="Q23" s="555"/>
      <c r="R23" s="555"/>
      <c r="S23" s="555"/>
      <c r="T23" s="413"/>
      <c r="U23" s="44"/>
      <c r="Y23" s="414"/>
      <c r="Z23" s="414"/>
      <c r="AA23" s="414"/>
      <c r="AB23" s="414"/>
    </row>
    <row r="24" spans="1:28" s="47" customFormat="1" ht="11.25" customHeight="1" x14ac:dyDescent="0.2">
      <c r="A24" s="35">
        <f>+IF(AND(B24&gt;0,T24&gt;0),MAX(A$9:A23)+1,0)</f>
        <v>0</v>
      </c>
      <c r="B24" s="35">
        <v>1</v>
      </c>
      <c r="C24" s="407" t="s">
        <v>6</v>
      </c>
      <c r="D24" s="396">
        <f>+'1v -ostali'!C196+'1v -beneficirani'!C196</f>
        <v>0</v>
      </c>
      <c r="E24" s="396">
        <f>+'1v -ostali'!F196+'1v -beneficirani'!F196</f>
        <v>0</v>
      </c>
      <c r="F24" s="397">
        <f>+'1v -ostali'!V196+'1v -beneficirani'!W196</f>
        <v>0</v>
      </c>
      <c r="G24" s="397">
        <f>+'1v -ostali'!V196*'1v -ostali'!$C$6/100+'1v -beneficirani'!W196*'1v -beneficirani'!$C$6/100</f>
        <v>0</v>
      </c>
      <c r="H24" s="398"/>
      <c r="I24" s="398"/>
      <c r="J24" s="398"/>
      <c r="K24" s="399">
        <f>F24+G24+H24+I24+J24</f>
        <v>0</v>
      </c>
      <c r="L24" s="399">
        <f>+'1v -ostali'!H196+'1v -beneficirani'!H196</f>
        <v>0</v>
      </c>
      <c r="M24" s="399">
        <f>+'1v -ostali'!J196+'1v -beneficirani'!J196</f>
        <v>0</v>
      </c>
      <c r="N24" s="399">
        <f>+'1v -ostali'!Z196+'1v -beneficirani'!AA196</f>
        <v>0</v>
      </c>
      <c r="O24" s="399">
        <f>+'1v -ostali'!I196+'1v -beneficirani'!I196</f>
        <v>0</v>
      </c>
      <c r="P24" s="399">
        <f>+'1v -ostali'!K196+'1v -beneficirani'!K196</f>
        <v>0</v>
      </c>
      <c r="Q24" s="399">
        <f>-'1v -ostali'!AD196+'1v -beneficirani'!AE196</f>
        <v>0</v>
      </c>
      <c r="R24" s="399">
        <f>+D24+L24-O24</f>
        <v>0</v>
      </c>
      <c r="S24" s="399">
        <f>+E24+M24-P24</f>
        <v>0</v>
      </c>
      <c r="T24" s="400">
        <f>+K24+N24+Q24</f>
        <v>0</v>
      </c>
      <c r="U24" s="46"/>
      <c r="Y24" s="403" t="str">
        <f>CONCATENATE("T4S*",ROW(),"*",$D$2,"*",$D$3,"*",Z24)</f>
        <v>T4S*24***411</v>
      </c>
      <c r="Z24" s="403">
        <v>411</v>
      </c>
      <c r="AA24" s="403" t="str">
        <f>VLOOKUP(ROW(),NASLOVI!$A$2:$C$15,2,TRUE)</f>
        <v>II  Потребна средства  за извршиоце са територије АП КиМ</v>
      </c>
      <c r="AB24" s="403" t="str">
        <f>VLOOKUP(ROW(),NASLOVI!$A$2:$C$15,3,TRUE)</f>
        <v>б) запослени који живе ван територије АП КиМ а раде на територији АП КиМ (увећање плате  12,5%)</v>
      </c>
    </row>
    <row r="25" spans="1:28" s="47" customFormat="1" ht="15" x14ac:dyDescent="0.2">
      <c r="A25" s="35">
        <f>+IF(AND(B25&gt;0,T25&gt;0),MAX(A$9:A24)+1,0)</f>
        <v>0</v>
      </c>
      <c r="B25" s="35">
        <v>1</v>
      </c>
      <c r="C25" s="407" t="s">
        <v>7</v>
      </c>
      <c r="D25" s="406"/>
      <c r="E25" s="406"/>
      <c r="F25" s="397">
        <f>+'1v -ostali'!W196</f>
        <v>0</v>
      </c>
      <c r="G25" s="397">
        <f>+F25*'1v -ostali'!$C$6/100</f>
        <v>0</v>
      </c>
      <c r="H25" s="398"/>
      <c r="I25" s="398"/>
      <c r="J25" s="398"/>
      <c r="K25" s="399">
        <f>F25+G25+H25+I25+J25</f>
        <v>0</v>
      </c>
      <c r="L25" s="402"/>
      <c r="M25" s="402"/>
      <c r="N25" s="399">
        <f>+'1v -ostali'!AA196</f>
        <v>0</v>
      </c>
      <c r="O25" s="402"/>
      <c r="P25" s="402"/>
      <c r="Q25" s="399">
        <f>-'1v -ostali'!AE196</f>
        <v>0</v>
      </c>
      <c r="R25" s="404"/>
      <c r="S25" s="404"/>
      <c r="T25" s="400">
        <f>+K25+N25+Q25</f>
        <v>0</v>
      </c>
      <c r="U25" s="46"/>
      <c r="Y25" s="403" t="str">
        <f>CONCATENATE("T4S*",ROW(),"*",$D$2,"*",$D$3,"*",Z25)</f>
        <v>T4S*25***412</v>
      </c>
      <c r="Z25" s="403">
        <v>412</v>
      </c>
      <c r="AA25" s="403" t="str">
        <f>VLOOKUP(ROW(),NASLOVI!$A$2:$C$15,2,TRUE)</f>
        <v>II  Потребна средства  за извршиоце са територије АП КиМ</v>
      </c>
      <c r="AB25" s="403" t="str">
        <f>VLOOKUP(ROW(),NASLOVI!$A$2:$C$15,3,TRUE)</f>
        <v>б) запослени који живе ван територије АП КиМ а раде на територији АП КиМ (увећање плате  12,5%)</v>
      </c>
    </row>
    <row r="26" spans="1:28" s="47" customFormat="1" ht="12.75" customHeight="1" x14ac:dyDescent="0.2">
      <c r="A26" s="35">
        <f>+IF(AND(B26&gt;0,T26&gt;0),MAX(A$9:A25)+1,0)</f>
        <v>0</v>
      </c>
      <c r="B26" s="35"/>
      <c r="C26" s="416" t="s">
        <v>11</v>
      </c>
      <c r="D26" s="396">
        <f>D24+D25</f>
        <v>0</v>
      </c>
      <c r="E26" s="396">
        <f>E24+E25</f>
        <v>0</v>
      </c>
      <c r="F26" s="397">
        <f>F24+F25</f>
        <v>0</v>
      </c>
      <c r="G26" s="397">
        <f t="shared" ref="G26:L26" si="5">G24+G25</f>
        <v>0</v>
      </c>
      <c r="H26" s="397">
        <f t="shared" si="5"/>
        <v>0</v>
      </c>
      <c r="I26" s="397">
        <f t="shared" si="5"/>
        <v>0</v>
      </c>
      <c r="J26" s="397">
        <f t="shared" si="5"/>
        <v>0</v>
      </c>
      <c r="K26" s="399">
        <f t="shared" si="5"/>
        <v>0</v>
      </c>
      <c r="L26" s="399">
        <f t="shared" si="5"/>
        <v>0</v>
      </c>
      <c r="M26" s="399">
        <f>M24+M25</f>
        <v>0</v>
      </c>
      <c r="N26" s="399">
        <f>N24+N25</f>
        <v>0</v>
      </c>
      <c r="O26" s="399">
        <f>O24+O25</f>
        <v>0</v>
      </c>
      <c r="P26" s="399">
        <f>P24+P25</f>
        <v>0</v>
      </c>
      <c r="Q26" s="399">
        <f>+Q24+Q25</f>
        <v>0</v>
      </c>
      <c r="R26" s="399">
        <f>+D26+L26-O26</f>
        <v>0</v>
      </c>
      <c r="S26" s="399">
        <f>+E26+M26-P26</f>
        <v>0</v>
      </c>
      <c r="T26" s="400">
        <f>+K26+N26+Q26</f>
        <v>0</v>
      </c>
      <c r="U26" s="46"/>
      <c r="Y26" s="417"/>
      <c r="Z26" s="417"/>
      <c r="AA26" s="417"/>
      <c r="AB26" s="417"/>
    </row>
    <row r="27" spans="1:28" s="47" customFormat="1" ht="22.5" customHeight="1" x14ac:dyDescent="0.2">
      <c r="A27" s="35">
        <f>+IF(AND(B27&gt;0,T27&gt;0),MAX(A$9:A26)+1,0)</f>
        <v>0</v>
      </c>
      <c r="B27" s="35"/>
      <c r="C27" s="418" t="s">
        <v>3</v>
      </c>
      <c r="D27" s="419"/>
      <c r="E27" s="419"/>
      <c r="F27" s="397"/>
      <c r="G27" s="397"/>
      <c r="H27" s="420"/>
      <c r="I27" s="420"/>
      <c r="J27" s="420"/>
      <c r="K27" s="399"/>
      <c r="L27" s="420"/>
      <c r="M27" s="420"/>
      <c r="N27" s="420"/>
      <c r="O27" s="420"/>
      <c r="P27" s="420"/>
      <c r="Q27" s="399"/>
      <c r="R27" s="399"/>
      <c r="S27" s="399"/>
      <c r="T27" s="420"/>
      <c r="U27" s="46"/>
      <c r="Y27" s="414"/>
      <c r="Z27" s="414"/>
      <c r="AA27" s="414"/>
      <c r="AB27" s="414"/>
    </row>
    <row r="28" spans="1:28" s="47" customFormat="1" ht="11.25" customHeight="1" x14ac:dyDescent="0.2">
      <c r="A28" s="35">
        <f>+IF(AND(B28&gt;0,T28&gt;0),MAX(A$9:A27)+1,0)</f>
        <v>0</v>
      </c>
      <c r="B28" s="35">
        <v>1</v>
      </c>
      <c r="C28" s="407" t="s">
        <v>6</v>
      </c>
      <c r="D28" s="396">
        <f>+'1v -ostali'!C297+'1v -beneficirani'!C297</f>
        <v>0</v>
      </c>
      <c r="E28" s="396">
        <f>+'1v -ostali'!F297+'1v -beneficirani'!F297</f>
        <v>0</v>
      </c>
      <c r="F28" s="397">
        <f>+'1v -ostali'!V297+'1v -beneficirani'!W297</f>
        <v>0</v>
      </c>
      <c r="G28" s="397">
        <f>+'1v -ostali'!V297*'1v -ostali'!$C$6/100+'1v -beneficirani'!W297*'1v -beneficirani'!$C$6/100</f>
        <v>0</v>
      </c>
      <c r="H28" s="398"/>
      <c r="I28" s="398"/>
      <c r="J28" s="398"/>
      <c r="K28" s="399">
        <f>F28+G28+H28+I28+J28</f>
        <v>0</v>
      </c>
      <c r="L28" s="399">
        <f>+'1v -ostali'!H297+'1v -beneficirani'!H297</f>
        <v>0</v>
      </c>
      <c r="M28" s="399">
        <f>+'1v -ostali'!J297+'1v -beneficirani'!J297</f>
        <v>0</v>
      </c>
      <c r="N28" s="399">
        <f>+'1v -ostali'!Z297+'1v -beneficirani'!AA297</f>
        <v>0</v>
      </c>
      <c r="O28" s="399">
        <f>+'1v -ostali'!I297+'1v -beneficirani'!I297</f>
        <v>0</v>
      </c>
      <c r="P28" s="399">
        <f>+'1v -ostali'!K297+'1v -beneficirani'!K297</f>
        <v>0</v>
      </c>
      <c r="Q28" s="399">
        <f>-'1v -ostali'!AD297+'1v -beneficirani'!AE297</f>
        <v>0</v>
      </c>
      <c r="R28" s="399">
        <f>+D28+L28-O28</f>
        <v>0</v>
      </c>
      <c r="S28" s="399">
        <f>+E28+M28-P28</f>
        <v>0</v>
      </c>
      <c r="T28" s="400">
        <f>+K28+N28+Q28</f>
        <v>0</v>
      </c>
      <c r="U28" s="46"/>
      <c r="Y28" s="403" t="str">
        <f>CONCATENATE("T4S*",ROW(),"*",$D$2,"*",$D$3,"*",Z28)</f>
        <v>T4S*28***411</v>
      </c>
      <c r="Z28" s="403">
        <v>411</v>
      </c>
      <c r="AA28" s="403" t="str">
        <f>VLOOKUP(ROW(),NASLOVI!$A$2:$C$15,2,TRUE)</f>
        <v>II  Потребна средства  за извршиоце са територије АП КиМ</v>
      </c>
      <c r="AB28" s="403" t="str">
        <f>VLOOKUP(ROW(),NASLOVI!$A$2:$C$15,3,TRUE)</f>
        <v>в)изабрана и постављена лица која живе на територији АП КиМ и раде на територији АП КиМ (увећање плате  10%)</v>
      </c>
    </row>
    <row r="29" spans="1:28" s="47" customFormat="1" ht="15" x14ac:dyDescent="0.2">
      <c r="A29" s="35">
        <f>+IF(AND(B29&gt;0,T29&gt;0),MAX(A$9:A28)+1,0)</f>
        <v>0</v>
      </c>
      <c r="B29" s="35">
        <v>1</v>
      </c>
      <c r="C29" s="407" t="s">
        <v>7</v>
      </c>
      <c r="D29" s="406"/>
      <c r="E29" s="406"/>
      <c r="F29" s="397">
        <f>+'1v -ostali'!W297</f>
        <v>0</v>
      </c>
      <c r="G29" s="397">
        <f>+F29*'1v -ostali'!$C$6/100</f>
        <v>0</v>
      </c>
      <c r="H29" s="398"/>
      <c r="I29" s="398"/>
      <c r="J29" s="398"/>
      <c r="K29" s="399">
        <f>F29+G29+H29+I29+J29</f>
        <v>0</v>
      </c>
      <c r="L29" s="398"/>
      <c r="M29" s="398"/>
      <c r="N29" s="399">
        <f>+'1v -ostali'!AA297</f>
        <v>0</v>
      </c>
      <c r="O29" s="398"/>
      <c r="P29" s="398"/>
      <c r="Q29" s="399">
        <f>-'1v -ostali'!AE297</f>
        <v>0</v>
      </c>
      <c r="R29" s="404"/>
      <c r="S29" s="404"/>
      <c r="T29" s="400">
        <f>+K29+N29+Q29</f>
        <v>0</v>
      </c>
      <c r="U29" s="46"/>
      <c r="Y29" s="403" t="str">
        <f>CONCATENATE("T4S*",ROW(),"*",$D$2,"*",$D$3,"*",Z29)</f>
        <v>T4S*29***412</v>
      </c>
      <c r="Z29" s="403">
        <v>412</v>
      </c>
      <c r="AA29" s="403" t="str">
        <f>VLOOKUP(ROW(),NASLOVI!$A$2:$C$15,2,TRUE)</f>
        <v>II  Потребна средства  за извршиоце са територије АП КиМ</v>
      </c>
      <c r="AB29" s="403" t="str">
        <f>VLOOKUP(ROW(),NASLOVI!$A$2:$C$15,3,TRUE)</f>
        <v>в)изабрана и постављена лица која живе на територији АП КиМ и раде на територији АП КиМ (увећање плате  10%)</v>
      </c>
    </row>
    <row r="30" spans="1:28" s="47" customFormat="1" ht="12.75" customHeight="1" x14ac:dyDescent="0.2">
      <c r="A30" s="35">
        <f>+IF(AND(B30&gt;0,T30&gt;0),MAX(A$9:A29)+1,0)</f>
        <v>0</v>
      </c>
      <c r="B30" s="35"/>
      <c r="C30" s="416" t="s">
        <v>11</v>
      </c>
      <c r="D30" s="396">
        <f>D28+D29</f>
        <v>0</v>
      </c>
      <c r="E30" s="396">
        <f>E28+E29</f>
        <v>0</v>
      </c>
      <c r="F30" s="397">
        <f>F28+F29</f>
        <v>0</v>
      </c>
      <c r="G30" s="397">
        <f t="shared" ref="G30:L30" si="6">G28+G29</f>
        <v>0</v>
      </c>
      <c r="H30" s="397">
        <f t="shared" si="6"/>
        <v>0</v>
      </c>
      <c r="I30" s="397">
        <f t="shared" si="6"/>
        <v>0</v>
      </c>
      <c r="J30" s="397">
        <f t="shared" si="6"/>
        <v>0</v>
      </c>
      <c r="K30" s="399">
        <f t="shared" si="6"/>
        <v>0</v>
      </c>
      <c r="L30" s="399">
        <f t="shared" si="6"/>
        <v>0</v>
      </c>
      <c r="M30" s="399">
        <f>M28+M29</f>
        <v>0</v>
      </c>
      <c r="N30" s="399">
        <f>N28+N29</f>
        <v>0</v>
      </c>
      <c r="O30" s="399">
        <f>O28+O29</f>
        <v>0</v>
      </c>
      <c r="P30" s="399">
        <f>P28+P29</f>
        <v>0</v>
      </c>
      <c r="Q30" s="399">
        <f>+Q28+Q29</f>
        <v>0</v>
      </c>
      <c r="R30" s="399">
        <f>+D30+L30-O30</f>
        <v>0</v>
      </c>
      <c r="S30" s="399">
        <f>+E30+M30-P30</f>
        <v>0</v>
      </c>
      <c r="T30" s="400">
        <f>+K30+N30+Q30</f>
        <v>0</v>
      </c>
      <c r="U30" s="46"/>
      <c r="Y30" s="417"/>
      <c r="Z30" s="417"/>
      <c r="AA30" s="417"/>
      <c r="AB30" s="417"/>
    </row>
    <row r="31" spans="1:28" s="47" customFormat="1" ht="23.25" customHeight="1" x14ac:dyDescent="0.2">
      <c r="A31" s="35">
        <f>+IF(AND(B31&gt;0,T31&gt;0),MAX(A$9:A30)+1,0)</f>
        <v>0</v>
      </c>
      <c r="B31" s="35"/>
      <c r="C31" s="418" t="s">
        <v>20</v>
      </c>
      <c r="D31" s="421"/>
      <c r="E31" s="421"/>
      <c r="F31" s="397"/>
      <c r="G31" s="397"/>
      <c r="H31" s="420"/>
      <c r="I31" s="420"/>
      <c r="J31" s="420"/>
      <c r="K31" s="399"/>
      <c r="L31" s="420"/>
      <c r="M31" s="420"/>
      <c r="N31" s="420"/>
      <c r="O31" s="420"/>
      <c r="P31" s="420"/>
      <c r="Q31" s="399"/>
      <c r="R31" s="399"/>
      <c r="S31" s="399"/>
      <c r="T31" s="420"/>
      <c r="U31" s="46"/>
      <c r="Y31" s="414"/>
      <c r="Z31" s="414"/>
      <c r="AA31" s="414"/>
      <c r="AB31" s="414"/>
    </row>
    <row r="32" spans="1:28" s="47" customFormat="1" ht="11.25" customHeight="1" x14ac:dyDescent="0.2">
      <c r="A32" s="35">
        <f>+IF(AND(B32&gt;0,T32&gt;0),MAX(A$9:A31)+1,0)</f>
        <v>0</v>
      </c>
      <c r="B32" s="35">
        <v>1</v>
      </c>
      <c r="C32" s="407" t="s">
        <v>6</v>
      </c>
      <c r="D32" s="396">
        <f>+'1v -ostali'!C335+'1v -beneficirani'!C335</f>
        <v>0</v>
      </c>
      <c r="E32" s="396">
        <f>+'1v -ostali'!F335+'1v -beneficirani'!F335</f>
        <v>0</v>
      </c>
      <c r="F32" s="397">
        <f>+'1v -ostali'!V335+'1v -beneficirani'!W335</f>
        <v>0</v>
      </c>
      <c r="G32" s="397">
        <f>+'1v -ostali'!V335*'1v -ostali'!$C$6/100+'1v -beneficirani'!W335*'1v -beneficirani'!$C$6/100</f>
        <v>0</v>
      </c>
      <c r="H32" s="398"/>
      <c r="I32" s="398"/>
      <c r="J32" s="398"/>
      <c r="K32" s="399">
        <f>F32+G32+H32+I32+J32</f>
        <v>0</v>
      </c>
      <c r="L32" s="399">
        <f>+'1v -ostali'!H335+'1v -beneficirani'!H335</f>
        <v>0</v>
      </c>
      <c r="M32" s="399">
        <f>+'1v -ostali'!J335+'1v -beneficirani'!J335</f>
        <v>0</v>
      </c>
      <c r="N32" s="399">
        <f>+'1v -ostali'!Z335+'1v -beneficirani'!AA335</f>
        <v>0</v>
      </c>
      <c r="O32" s="399">
        <f>+'1v -ostali'!I335+'1v -beneficirani'!I335</f>
        <v>0</v>
      </c>
      <c r="P32" s="399">
        <f>+'1v -ostali'!K335+'1v -beneficirani'!K335</f>
        <v>0</v>
      </c>
      <c r="Q32" s="399">
        <f>-'1v -ostali'!AD335+'1v -beneficirani'!AE335</f>
        <v>0</v>
      </c>
      <c r="R32" s="399">
        <f>+D32+L32-O32</f>
        <v>0</v>
      </c>
      <c r="S32" s="399">
        <f>+E32+M32-P32</f>
        <v>0</v>
      </c>
      <c r="T32" s="400">
        <f>+K32+N32+Q32</f>
        <v>0</v>
      </c>
      <c r="U32" s="46"/>
      <c r="Y32" s="403" t="str">
        <f>CONCATENATE("T4S*",ROW(),"*",$D$2,"*",$D$3,"*",Z32)</f>
        <v>T4S*32***411</v>
      </c>
      <c r="Z32" s="403">
        <v>411</v>
      </c>
      <c r="AA32" s="403" t="str">
        <f>VLOOKUP(ROW(),NASLOVI!$A$2:$C$15,2,TRUE)</f>
        <v>II  Потребна средства  за извршиоце са територије АП КиМ</v>
      </c>
      <c r="AB32" s="403" t="str">
        <f>VLOOKUP(ROW(),NASLOVI!$A$2:$C$15,3,TRUE)</f>
        <v>г) изабрана и постављена лица која живе ван територије АП КиМ а  раде на територији АП КиМ (увећање плате 5%)</v>
      </c>
    </row>
    <row r="33" spans="1:28" s="47" customFormat="1" ht="15" x14ac:dyDescent="0.2">
      <c r="A33" s="35">
        <f>+IF(AND(B33&gt;0,T33&gt;0),MAX(A$9:A32)+1,0)</f>
        <v>0</v>
      </c>
      <c r="B33" s="35">
        <v>1</v>
      </c>
      <c r="C33" s="407" t="s">
        <v>7</v>
      </c>
      <c r="D33" s="406"/>
      <c r="E33" s="406"/>
      <c r="F33" s="397">
        <f>+'1v -ostali'!W335</f>
        <v>0</v>
      </c>
      <c r="G33" s="397">
        <f>+F33*'1v -ostali'!$C$6/100</f>
        <v>0</v>
      </c>
      <c r="H33" s="398"/>
      <c r="I33" s="398"/>
      <c r="J33" s="398"/>
      <c r="K33" s="399">
        <f>F33+G33+H33+I33+J33</f>
        <v>0</v>
      </c>
      <c r="L33" s="398"/>
      <c r="M33" s="398"/>
      <c r="N33" s="399">
        <f>+'1v -ostali'!AA335</f>
        <v>0</v>
      </c>
      <c r="O33" s="398"/>
      <c r="P33" s="398"/>
      <c r="Q33" s="399">
        <f>-'1v -ostali'!AE335</f>
        <v>0</v>
      </c>
      <c r="R33" s="404"/>
      <c r="S33" s="404"/>
      <c r="T33" s="400">
        <f>+K33+N33+Q33</f>
        <v>0</v>
      </c>
      <c r="U33" s="46"/>
      <c r="Y33" s="403" t="str">
        <f>CONCATENATE("T4S*",ROW(),"*",$D$2,"*",$D$3,"*",Z33)</f>
        <v>T4S*33***412</v>
      </c>
      <c r="Z33" s="403">
        <v>412</v>
      </c>
      <c r="AA33" s="403" t="str">
        <f>VLOOKUP(ROW(),NASLOVI!$A$2:$C$15,2,TRUE)</f>
        <v>II  Потребна средства  за извршиоце са територије АП КиМ</v>
      </c>
      <c r="AB33" s="403" t="str">
        <f>VLOOKUP(ROW(),NASLOVI!$A$2:$C$15,3,TRUE)</f>
        <v>г) изабрана и постављена лица која живе ван територије АП КиМ а  раде на територији АП КиМ (увећање плате 5%)</v>
      </c>
    </row>
    <row r="34" spans="1:28" s="47" customFormat="1" ht="12.75" customHeight="1" x14ac:dyDescent="0.2">
      <c r="A34" s="35">
        <f>+IF(AND(B34&gt;0,T34&gt;0),MAX(A$9:A33)+1,0)</f>
        <v>0</v>
      </c>
      <c r="B34" s="35"/>
      <c r="C34" s="416" t="s">
        <v>11</v>
      </c>
      <c r="D34" s="396">
        <f>D32+D33</f>
        <v>0</v>
      </c>
      <c r="E34" s="396">
        <f>E32+E33</f>
        <v>0</v>
      </c>
      <c r="F34" s="397">
        <f>F32+F33</f>
        <v>0</v>
      </c>
      <c r="G34" s="397">
        <f t="shared" ref="G34:L34" si="7">G32+G33</f>
        <v>0</v>
      </c>
      <c r="H34" s="397">
        <f t="shared" si="7"/>
        <v>0</v>
      </c>
      <c r="I34" s="397">
        <f t="shared" si="7"/>
        <v>0</v>
      </c>
      <c r="J34" s="397">
        <f t="shared" si="7"/>
        <v>0</v>
      </c>
      <c r="K34" s="399">
        <f t="shared" si="7"/>
        <v>0</v>
      </c>
      <c r="L34" s="399">
        <f t="shared" si="7"/>
        <v>0</v>
      </c>
      <c r="M34" s="399">
        <f>M32+M33</f>
        <v>0</v>
      </c>
      <c r="N34" s="399">
        <f>N32+N33</f>
        <v>0</v>
      </c>
      <c r="O34" s="399">
        <f>O32+O33</f>
        <v>0</v>
      </c>
      <c r="P34" s="399">
        <f>P32+P33</f>
        <v>0</v>
      </c>
      <c r="Q34" s="399">
        <f>+Q32+Q33</f>
        <v>0</v>
      </c>
      <c r="R34" s="399">
        <f>+D34+L34-O34</f>
        <v>0</v>
      </c>
      <c r="S34" s="399">
        <f>+E34+M34-P34</f>
        <v>0</v>
      </c>
      <c r="T34" s="400">
        <f>+K34+N34+Q34</f>
        <v>0</v>
      </c>
      <c r="U34" s="46"/>
      <c r="Y34" s="417"/>
      <c r="Z34" s="417"/>
      <c r="AA34" s="417"/>
      <c r="AB34" s="417"/>
    </row>
    <row r="35" spans="1:28" s="47" customFormat="1" ht="21.75" customHeight="1" x14ac:dyDescent="0.2">
      <c r="A35" s="35">
        <f>+IF(AND(B35&gt;0,T35&gt;0),MAX(A$9:A34)+1,0)</f>
        <v>0</v>
      </c>
      <c r="B35" s="35"/>
      <c r="C35" s="418" t="s">
        <v>18</v>
      </c>
      <c r="D35" s="421"/>
      <c r="E35" s="421"/>
      <c r="F35" s="397"/>
      <c r="G35" s="397"/>
      <c r="H35" s="420"/>
      <c r="I35" s="420"/>
      <c r="J35" s="420"/>
      <c r="K35" s="399"/>
      <c r="L35" s="420"/>
      <c r="M35" s="420"/>
      <c r="N35" s="420"/>
      <c r="O35" s="420"/>
      <c r="P35" s="420"/>
      <c r="Q35" s="399">
        <f>-'1а - drž,sek,drž.sl.i nam.'!AW128</f>
        <v>0</v>
      </c>
      <c r="R35" s="399"/>
      <c r="S35" s="399"/>
      <c r="T35" s="420"/>
      <c r="U35" s="46"/>
      <c r="Y35" s="414"/>
      <c r="Z35" s="414"/>
      <c r="AA35" s="414"/>
      <c r="AB35" s="414"/>
    </row>
    <row r="36" spans="1:28" s="47" customFormat="1" ht="11.25" customHeight="1" x14ac:dyDescent="0.2">
      <c r="A36" s="35">
        <f>+IF(AND(B36&gt;0,T36&gt;0),MAX(A$9:A35)+1,0)</f>
        <v>0</v>
      </c>
      <c r="B36" s="35">
        <v>1</v>
      </c>
      <c r="C36" s="407" t="s">
        <v>6</v>
      </c>
      <c r="D36" s="396">
        <f>+'1v -ostali'!C341+'1v -beneficirani'!C341</f>
        <v>0</v>
      </c>
      <c r="E36" s="396">
        <f>+'1v -ostali'!F341+'1v -beneficirani'!F341</f>
        <v>0</v>
      </c>
      <c r="F36" s="397">
        <f>+'1v -ostali'!V341+'1v -beneficirani'!W341</f>
        <v>0</v>
      </c>
      <c r="G36" s="397">
        <f>+'1v -ostali'!V341*'1v -ostali'!$C$6/100+'1v -beneficirani'!W341*'1v -beneficirani'!$C$6/100</f>
        <v>0</v>
      </c>
      <c r="H36" s="398"/>
      <c r="I36" s="398"/>
      <c r="J36" s="398"/>
      <c r="K36" s="399">
        <f>F36+G36+H36+I36+J36</f>
        <v>0</v>
      </c>
      <c r="L36" s="399">
        <f>+'1v -ostali'!H341+'1v -beneficirani'!H341</f>
        <v>0</v>
      </c>
      <c r="M36" s="399">
        <f>+'1v -ostali'!J341+'1v -beneficirani'!J341</f>
        <v>0</v>
      </c>
      <c r="N36" s="399">
        <f>+'1v -ostali'!Z341+'1v -beneficirani'!AA341</f>
        <v>0</v>
      </c>
      <c r="O36" s="399">
        <f>+'1v -ostali'!I341+'1v -beneficirani'!I341</f>
        <v>0</v>
      </c>
      <c r="P36" s="399">
        <f>+'1v -ostali'!K341+'1v -beneficirani'!K341</f>
        <v>0</v>
      </c>
      <c r="Q36" s="399">
        <f>-'1v -ostali'!AD341+'1v -beneficirani'!AE341</f>
        <v>0</v>
      </c>
      <c r="R36" s="399">
        <f>+D36+L36-O36</f>
        <v>0</v>
      </c>
      <c r="S36" s="399">
        <f>+E36+M36-P36</f>
        <v>0</v>
      </c>
      <c r="T36" s="400">
        <f>+K36+N36+Q36</f>
        <v>0</v>
      </c>
      <c r="U36" s="46"/>
      <c r="Y36" s="403" t="str">
        <f>CONCATENATE("T4S*",ROW(),"*",$D$2,"*",$D$3,"*",Z36)</f>
        <v>T4S*36***411</v>
      </c>
      <c r="Z36" s="403">
        <v>411</v>
      </c>
      <c r="AA36" s="403" t="str">
        <f>VLOOKUP(ROW(),NASLOVI!$A$2:$C$15,2,TRUE)</f>
        <v>II  Потребна средства  за извршиоце са територије АП КиМ</v>
      </c>
      <c r="AB36" s="403" t="str">
        <f>VLOOKUP(ROW(),NASLOVI!$A$2:$C$15,3,TRUE)</f>
        <v>д) запослени који живе на територији АП КиМ а не раде (накнада 8.526+30%)</v>
      </c>
    </row>
    <row r="37" spans="1:28" s="47" customFormat="1" ht="15" x14ac:dyDescent="0.2">
      <c r="A37" s="35">
        <f>+IF(AND(B37&gt;0,T37&gt;0),MAX(A$9:A36)+1,0)</f>
        <v>0</v>
      </c>
      <c r="B37" s="35">
        <v>1</v>
      </c>
      <c r="C37" s="407" t="s">
        <v>7</v>
      </c>
      <c r="D37" s="406"/>
      <c r="E37" s="406"/>
      <c r="F37" s="397">
        <f>+'1v -ostali'!W341</f>
        <v>0</v>
      </c>
      <c r="G37" s="397">
        <f>+F37*'1v -ostali'!$C$6/100</f>
        <v>0</v>
      </c>
      <c r="H37" s="398"/>
      <c r="I37" s="398"/>
      <c r="J37" s="398"/>
      <c r="K37" s="399">
        <f>F37+G37+H37+I37+J37</f>
        <v>0</v>
      </c>
      <c r="L37" s="398"/>
      <c r="M37" s="398"/>
      <c r="N37" s="399">
        <f>+'1v -ostali'!AA341</f>
        <v>0</v>
      </c>
      <c r="O37" s="398"/>
      <c r="P37" s="398"/>
      <c r="Q37" s="399">
        <f>-'1v -ostali'!AE341</f>
        <v>0</v>
      </c>
      <c r="R37" s="404"/>
      <c r="S37" s="404"/>
      <c r="T37" s="400">
        <f>+K37+N37+Q37</f>
        <v>0</v>
      </c>
      <c r="U37" s="46"/>
      <c r="Y37" s="403" t="str">
        <f>CONCATENATE("T4S*",ROW(),"*",$D$2,"*",$D$3,"*",Z37)</f>
        <v>T4S*37***412</v>
      </c>
      <c r="Z37" s="403">
        <v>412</v>
      </c>
      <c r="AA37" s="403" t="str">
        <f>VLOOKUP(ROW(),NASLOVI!$A$2:$C$15,2,TRUE)</f>
        <v>II  Потребна средства  за извршиоце са територије АП КиМ</v>
      </c>
      <c r="AB37" s="403" t="str">
        <f>VLOOKUP(ROW(),NASLOVI!$A$2:$C$15,3,TRUE)</f>
        <v>д) запослени који живе на територији АП КиМ а не раде (накнада 8.526+30%)</v>
      </c>
    </row>
    <row r="38" spans="1:28" s="47" customFormat="1" ht="12.75" customHeight="1" x14ac:dyDescent="0.2">
      <c r="A38" s="35">
        <f>+IF(AND(B38&gt;0,T38&gt;0),MAX(A$9:A37)+1,0)</f>
        <v>0</v>
      </c>
      <c r="B38" s="35"/>
      <c r="C38" s="416" t="s">
        <v>11</v>
      </c>
      <c r="D38" s="396">
        <f>D36+D37</f>
        <v>0</v>
      </c>
      <c r="E38" s="396">
        <f>E36+E37</f>
        <v>0</v>
      </c>
      <c r="F38" s="397">
        <f>F36+F37</f>
        <v>0</v>
      </c>
      <c r="G38" s="397">
        <f t="shared" ref="G38:L38" si="8">G36+G37</f>
        <v>0</v>
      </c>
      <c r="H38" s="397">
        <f t="shared" si="8"/>
        <v>0</v>
      </c>
      <c r="I38" s="397">
        <f t="shared" si="8"/>
        <v>0</v>
      </c>
      <c r="J38" s="397">
        <f t="shared" si="8"/>
        <v>0</v>
      </c>
      <c r="K38" s="399">
        <f t="shared" si="8"/>
        <v>0</v>
      </c>
      <c r="L38" s="399">
        <f t="shared" si="8"/>
        <v>0</v>
      </c>
      <c r="M38" s="399">
        <f>M36+M37</f>
        <v>0</v>
      </c>
      <c r="N38" s="399">
        <f>N36+N37</f>
        <v>0</v>
      </c>
      <c r="O38" s="399">
        <f>O36+O37</f>
        <v>0</v>
      </c>
      <c r="P38" s="399">
        <f>P36+P37</f>
        <v>0</v>
      </c>
      <c r="Q38" s="399">
        <f>+Q37+Q36</f>
        <v>0</v>
      </c>
      <c r="R38" s="399">
        <f>+D38+L38-O38</f>
        <v>0</v>
      </c>
      <c r="S38" s="399">
        <f>+E38+M38-P38</f>
        <v>0</v>
      </c>
      <c r="T38" s="400">
        <f>+K38+N38+Q38</f>
        <v>0</v>
      </c>
      <c r="U38" s="46"/>
      <c r="Y38" s="417"/>
      <c r="Z38" s="417"/>
      <c r="AA38" s="417"/>
      <c r="AB38" s="417"/>
    </row>
    <row r="39" spans="1:28" s="47" customFormat="1" ht="21" customHeight="1" x14ac:dyDescent="0.2">
      <c r="A39" s="35">
        <f>+IF(AND(B39&gt;0,T39&gt;0),MAX(A$9:A38)+1,0)</f>
        <v>0</v>
      </c>
      <c r="B39" s="35"/>
      <c r="C39" s="418" t="s">
        <v>4</v>
      </c>
      <c r="D39" s="421"/>
      <c r="E39" s="421"/>
      <c r="F39" s="397"/>
      <c r="G39" s="397"/>
      <c r="H39" s="420"/>
      <c r="I39" s="420"/>
      <c r="J39" s="420"/>
      <c r="K39" s="399"/>
      <c r="L39" s="420"/>
      <c r="M39" s="420"/>
      <c r="N39" s="420"/>
      <c r="O39" s="420"/>
      <c r="P39" s="420"/>
      <c r="Q39" s="399"/>
      <c r="R39" s="399"/>
      <c r="S39" s="399"/>
      <c r="T39" s="420"/>
      <c r="U39" s="46"/>
      <c r="Y39" s="414"/>
      <c r="Z39" s="414"/>
      <c r="AA39" s="414"/>
      <c r="AB39" s="414"/>
    </row>
    <row r="40" spans="1:28" s="47" customFormat="1" ht="11.25" customHeight="1" x14ac:dyDescent="0.2">
      <c r="A40" s="35">
        <f>+IF(AND(B40&gt;0,T40&gt;0),MAX(A$9:A39)+1,0)</f>
        <v>0</v>
      </c>
      <c r="B40" s="35">
        <v>1</v>
      </c>
      <c r="C40" s="407" t="s">
        <v>6</v>
      </c>
      <c r="D40" s="396">
        <f>+'1v -ostali'!C347+'1v -beneficirani'!C347</f>
        <v>0</v>
      </c>
      <c r="E40" s="396">
        <f>+'1v -ostali'!F347+'1v -beneficirani'!F347</f>
        <v>0</v>
      </c>
      <c r="F40" s="397">
        <f>+'1v -ostali'!V347+'1v -beneficirani'!W347</f>
        <v>0</v>
      </c>
      <c r="G40" s="397">
        <f>+'1v -ostali'!V347*'1v -ostali'!$C$6/100+'1v -beneficirani'!W347*'1v -beneficirani'!$C$6/100</f>
        <v>0</v>
      </c>
      <c r="H40" s="398"/>
      <c r="I40" s="398"/>
      <c r="J40" s="398"/>
      <c r="K40" s="399">
        <f>F40+G40+H40+I40+J40</f>
        <v>0</v>
      </c>
      <c r="L40" s="399">
        <f>+'1v -ostali'!H347+'1v -beneficirani'!H347</f>
        <v>0</v>
      </c>
      <c r="M40" s="399">
        <f>+'1v -ostali'!J347+'1v -beneficirani'!J347</f>
        <v>0</v>
      </c>
      <c r="N40" s="399">
        <f>+'1v -ostali'!Z347+'1v -beneficirani'!AA347</f>
        <v>0</v>
      </c>
      <c r="O40" s="399">
        <f>+'1v -ostali'!I347+'1v -beneficirani'!I347</f>
        <v>0</v>
      </c>
      <c r="P40" s="399">
        <f>+'1v -ostali'!K347+'1v -beneficirani'!K347</f>
        <v>0</v>
      </c>
      <c r="Q40" s="399">
        <f>-'1v -ostali'!AD347+'1v -beneficirani'!AE347</f>
        <v>0</v>
      </c>
      <c r="R40" s="399">
        <f>+D40+L40-O40</f>
        <v>0</v>
      </c>
      <c r="S40" s="399">
        <f>+E40+M40-P40</f>
        <v>0</v>
      </c>
      <c r="T40" s="400">
        <f>+K40+N40+Q40</f>
        <v>0</v>
      </c>
      <c r="U40" s="46"/>
      <c r="Y40" s="422" t="str">
        <f>CONCATENATE("T4S*",ROW(),"*",$D$2,"*",$D$3,"*",Z40)</f>
        <v>T4S*40***411</v>
      </c>
      <c r="Z40" s="403">
        <v>411</v>
      </c>
      <c r="AA40" s="403" t="str">
        <f>VLOOKUP(ROW(),NASLOVI!$A$2:$C$15,2,TRUE)</f>
        <v>II  Потребна средства  за извршиоце са територије АП КиМ</v>
      </c>
      <c r="AB40" s="403" t="str">
        <f>VLOOKUP(ROW(),NASLOVI!$A$2:$C$15,3,TRUE)</f>
        <v>ђ) запослени који живе ван територије АП КиМ и не раде (накнада 8.526 )</v>
      </c>
    </row>
    <row r="41" spans="1:28" s="47" customFormat="1" ht="15" x14ac:dyDescent="0.2">
      <c r="A41" s="35">
        <f>+IF(AND(B41&gt;0,T41&gt;0),MAX(A$9:A40)+1,0)</f>
        <v>0</v>
      </c>
      <c r="B41" s="35">
        <v>1</v>
      </c>
      <c r="C41" s="407" t="s">
        <v>7</v>
      </c>
      <c r="D41" s="406"/>
      <c r="E41" s="406"/>
      <c r="F41" s="397">
        <f>+'1v -ostali'!W347</f>
        <v>0</v>
      </c>
      <c r="G41" s="397">
        <f>+F41*'1v -ostali'!$C$6/100</f>
        <v>0</v>
      </c>
      <c r="H41" s="398"/>
      <c r="I41" s="398"/>
      <c r="J41" s="398"/>
      <c r="K41" s="399">
        <f>F41+G41+H41+I41+J41</f>
        <v>0</v>
      </c>
      <c r="L41" s="398"/>
      <c r="M41" s="398"/>
      <c r="N41" s="399">
        <f>+'1v -ostali'!AA347</f>
        <v>0</v>
      </c>
      <c r="O41" s="398"/>
      <c r="P41" s="398"/>
      <c r="Q41" s="399">
        <f>-'1v -ostali'!AE347</f>
        <v>0</v>
      </c>
      <c r="R41" s="404"/>
      <c r="S41" s="404"/>
      <c r="T41" s="400">
        <f>+K41+N41+Q41</f>
        <v>0</v>
      </c>
      <c r="U41" s="46"/>
      <c r="Y41" s="422" t="str">
        <f>CONCATENATE("T4S*",ROW(),"*",$D$2,"*",$D$3,"*",Z41)</f>
        <v>T4S*41***412</v>
      </c>
      <c r="Z41" s="403">
        <v>412</v>
      </c>
      <c r="AA41" s="403" t="str">
        <f>VLOOKUP(ROW(),NASLOVI!$A$2:$C$15,2,TRUE)</f>
        <v>II  Потребна средства  за извршиоце са територије АП КиМ</v>
      </c>
      <c r="AB41" s="403" t="str">
        <f>VLOOKUP(ROW(),NASLOVI!$A$2:$C$15,3,TRUE)</f>
        <v>ђ) запослени који живе ван територије АП КиМ и не раде (накнада 8.526 )</v>
      </c>
    </row>
    <row r="42" spans="1:28" s="47" customFormat="1" ht="12.75" customHeight="1" x14ac:dyDescent="0.2">
      <c r="A42" s="35">
        <f>+IF(AND(B42&gt;0,T42&gt;0),MAX(A$9:A41)+1,0)</f>
        <v>0</v>
      </c>
      <c r="B42" s="35"/>
      <c r="C42" s="416" t="s">
        <v>11</v>
      </c>
      <c r="D42" s="397">
        <f>D40+D41</f>
        <v>0</v>
      </c>
      <c r="E42" s="397">
        <f>E40+E41</f>
        <v>0</v>
      </c>
      <c r="F42" s="397">
        <f>F40+F41</f>
        <v>0</v>
      </c>
      <c r="G42" s="397">
        <f t="shared" ref="G42:L42" si="9">G40+G41</f>
        <v>0</v>
      </c>
      <c r="H42" s="397">
        <f t="shared" si="9"/>
        <v>0</v>
      </c>
      <c r="I42" s="397">
        <f t="shared" si="9"/>
        <v>0</v>
      </c>
      <c r="J42" s="397">
        <f t="shared" si="9"/>
        <v>0</v>
      </c>
      <c r="K42" s="399">
        <f t="shared" si="9"/>
        <v>0</v>
      </c>
      <c r="L42" s="399">
        <f t="shared" si="9"/>
        <v>0</v>
      </c>
      <c r="M42" s="399">
        <f>M40+M41</f>
        <v>0</v>
      </c>
      <c r="N42" s="399">
        <f>N40+N41</f>
        <v>0</v>
      </c>
      <c r="O42" s="399">
        <f>O40+O41</f>
        <v>0</v>
      </c>
      <c r="P42" s="399">
        <f>P40+P41</f>
        <v>0</v>
      </c>
      <c r="Q42" s="399">
        <f>SUM(Q40:Q41)</f>
        <v>0</v>
      </c>
      <c r="R42" s="399">
        <f>+D42+L42-O42</f>
        <v>0</v>
      </c>
      <c r="S42" s="399">
        <f>+E42+M42-P42</f>
        <v>0</v>
      </c>
      <c r="T42" s="400">
        <f>+K42+N42+Q42</f>
        <v>0</v>
      </c>
      <c r="U42" s="46"/>
      <c r="Y42" s="417"/>
      <c r="Z42" s="417"/>
      <c r="AA42" s="417"/>
      <c r="AB42" s="417"/>
    </row>
    <row r="43" spans="1:28" s="47" customFormat="1" ht="21.75" customHeight="1" x14ac:dyDescent="0.2">
      <c r="A43" s="35">
        <f>+IF(AND(B43&gt;0,T43&gt;0),MAX(A$9:A42)+1,0)</f>
        <v>0</v>
      </c>
      <c r="B43" s="35"/>
      <c r="C43" s="418" t="s">
        <v>19</v>
      </c>
      <c r="D43" s="421"/>
      <c r="E43" s="421"/>
      <c r="F43" s="397"/>
      <c r="G43" s="397"/>
      <c r="H43" s="420"/>
      <c r="I43" s="420"/>
      <c r="J43" s="420"/>
      <c r="K43" s="399"/>
      <c r="L43" s="420"/>
      <c r="M43" s="420"/>
      <c r="N43" s="420"/>
      <c r="O43" s="420"/>
      <c r="P43" s="420"/>
      <c r="Q43" s="399"/>
      <c r="R43" s="399"/>
      <c r="S43" s="399"/>
      <c r="T43" s="420"/>
      <c r="U43" s="46"/>
      <c r="Y43" s="414"/>
      <c r="Z43" s="414"/>
      <c r="AA43" s="414"/>
      <c r="AB43" s="414"/>
    </row>
    <row r="44" spans="1:28" s="47" customFormat="1" ht="11.25" customHeight="1" x14ac:dyDescent="0.2">
      <c r="A44" s="35">
        <f>+IF(AND(B44&gt;0,T44&gt;0),MAX(A$9:A43)+1,0)</f>
        <v>0</v>
      </c>
      <c r="B44" s="35">
        <v>1</v>
      </c>
      <c r="C44" s="423" t="s">
        <v>6</v>
      </c>
      <c r="D44" s="396">
        <f>+'1v -ostali'!C348+'1v -beneficirani'!C348</f>
        <v>0</v>
      </c>
      <c r="E44" s="396">
        <f>+'1v -ostali'!F348+'1v -beneficirani'!F348</f>
        <v>0</v>
      </c>
      <c r="F44" s="397">
        <f>+'1v -ostali'!V348+'1v -beneficirani'!W348</f>
        <v>0</v>
      </c>
      <c r="G44" s="397">
        <f>+'1v -ostali'!V348*'1v -ostali'!$C$6/100+'1v -beneficirani'!W348*'1v -beneficirani'!$C$6/100</f>
        <v>0</v>
      </c>
      <c r="H44" s="398"/>
      <c r="I44" s="398"/>
      <c r="J44" s="398"/>
      <c r="K44" s="399">
        <f>F44+G44+H44+I44+J44</f>
        <v>0</v>
      </c>
      <c r="L44" s="399">
        <f>+'1v -ostali'!H348+'1v -beneficirani'!H348</f>
        <v>0</v>
      </c>
      <c r="M44" s="399">
        <f>+'1v -ostali'!J348+'1v -beneficirani'!J348</f>
        <v>0</v>
      </c>
      <c r="N44" s="399">
        <f>+'1v -ostali'!Z348+'1v -beneficirani'!AA348</f>
        <v>0</v>
      </c>
      <c r="O44" s="399">
        <f>+'1v -ostali'!I348+'1v -beneficirani'!I348</f>
        <v>0</v>
      </c>
      <c r="P44" s="399">
        <f>+'1v -ostali'!K348+'1v -beneficirani'!K348</f>
        <v>0</v>
      </c>
      <c r="Q44" s="399">
        <f>-'1v -ostali'!AD348+'1v -beneficirani'!AE348</f>
        <v>0</v>
      </c>
      <c r="R44" s="399">
        <f>+D44+L44-O44</f>
        <v>0</v>
      </c>
      <c r="S44" s="399">
        <f>+E44+M44-P44</f>
        <v>0</v>
      </c>
      <c r="T44" s="400">
        <f>+K44+N44+Q44</f>
        <v>0</v>
      </c>
      <c r="U44" s="46"/>
      <c r="Y44" s="424" t="str">
        <f>CONCATENATE("T4S*",ROW(),"*",$D$2,"*",$D$3,"*",Z44)</f>
        <v>T4S*44***411</v>
      </c>
      <c r="Z44" s="403">
        <v>411</v>
      </c>
      <c r="AA44" s="403" t="str">
        <f>VLOOKUP(ROW(),NASLOVI!$A$2:$C$15,2,TRUE)</f>
        <v>II  Потребна средства  за извршиоце са територије АП КиМ</v>
      </c>
      <c r="AB44" s="403" t="str">
        <f>VLOOKUP(ROW(),NASLOVI!$A$2:$C$15,3,TRUE)</f>
        <v>ђ) запослени који живе ван територије АП КиМ и не раде (накнада 8.526 )</v>
      </c>
    </row>
    <row r="45" spans="1:28" s="47" customFormat="1" ht="15" x14ac:dyDescent="0.2">
      <c r="A45" s="35">
        <f>+IF(AND(B45&gt;0,T45&gt;0),MAX(A$9:A44)+1,0)</f>
        <v>0</v>
      </c>
      <c r="B45" s="35">
        <v>1</v>
      </c>
      <c r="C45" s="425" t="s">
        <v>7</v>
      </c>
      <c r="D45" s="406"/>
      <c r="E45" s="406"/>
      <c r="F45" s="397">
        <f>+'1v -ostali'!W348</f>
        <v>0</v>
      </c>
      <c r="G45" s="397">
        <f>+F45*'1v -ostali'!$C$6/100</f>
        <v>0</v>
      </c>
      <c r="H45" s="398"/>
      <c r="I45" s="398"/>
      <c r="J45" s="398"/>
      <c r="K45" s="399">
        <f>F45+G45+H45+I45+J45</f>
        <v>0</v>
      </c>
      <c r="L45" s="398"/>
      <c r="M45" s="398"/>
      <c r="N45" s="399">
        <f>+'1v -ostali'!AA348</f>
        <v>0</v>
      </c>
      <c r="O45" s="398"/>
      <c r="P45" s="398"/>
      <c r="Q45" s="399">
        <f>-'1v -ostali'!AE348</f>
        <v>0</v>
      </c>
      <c r="R45" s="404"/>
      <c r="S45" s="404"/>
      <c r="T45" s="400">
        <f>+K45+N45+Q45</f>
        <v>0</v>
      </c>
      <c r="U45" s="46"/>
      <c r="Y45" s="424" t="str">
        <f>CONCATENATE("T4S*",ROW(),"*",$D$2,"*",$D$3,"*",Z45)</f>
        <v>T4S*45***412</v>
      </c>
      <c r="Z45" s="403">
        <v>412</v>
      </c>
      <c r="AA45" s="403" t="str">
        <f>VLOOKUP(ROW(),NASLOVI!$A$2:$C$15,2,TRUE)</f>
        <v>II  Потребна средства  за извршиоце са територије АП КиМ</v>
      </c>
      <c r="AB45" s="403" t="str">
        <f>VLOOKUP(ROW(),NASLOVI!$A$2:$C$15,3,TRUE)</f>
        <v>ђ) запослени који живе ван територије АП КиМ и не раде (накнада 8.526 )</v>
      </c>
    </row>
    <row r="46" spans="1:28" s="45" customFormat="1" ht="12.75" customHeight="1" x14ac:dyDescent="0.2">
      <c r="A46" s="35">
        <f>+IF(AND(B46&gt;0,T46&gt;0),MAX(A$9:A45)+1,0)</f>
        <v>0</v>
      </c>
      <c r="B46" s="35"/>
      <c r="C46" s="426" t="s">
        <v>11</v>
      </c>
      <c r="D46" s="397">
        <f>D44+D45</f>
        <v>0</v>
      </c>
      <c r="E46" s="397">
        <f>E44+E45</f>
        <v>0</v>
      </c>
      <c r="F46" s="397">
        <f>F44+F45</f>
        <v>0</v>
      </c>
      <c r="G46" s="397">
        <f t="shared" ref="G46:L46" si="10">G44+G45</f>
        <v>0</v>
      </c>
      <c r="H46" s="397">
        <f t="shared" si="10"/>
        <v>0</v>
      </c>
      <c r="I46" s="397">
        <f t="shared" si="10"/>
        <v>0</v>
      </c>
      <c r="J46" s="397">
        <f t="shared" si="10"/>
        <v>0</v>
      </c>
      <c r="K46" s="399">
        <f t="shared" si="10"/>
        <v>0</v>
      </c>
      <c r="L46" s="399">
        <f t="shared" si="10"/>
        <v>0</v>
      </c>
      <c r="M46" s="399">
        <f>M44+M45</f>
        <v>0</v>
      </c>
      <c r="N46" s="399">
        <f>N44+N45</f>
        <v>0</v>
      </c>
      <c r="O46" s="399">
        <f>O44+O45</f>
        <v>0</v>
      </c>
      <c r="P46" s="399">
        <f>P44+P45</f>
        <v>0</v>
      </c>
      <c r="Q46" s="399">
        <f>SUM(Q44:Q45)</f>
        <v>0</v>
      </c>
      <c r="R46" s="399">
        <f>+D46+L46-O46</f>
        <v>0</v>
      </c>
      <c r="S46" s="399">
        <f>+E46+M46-P46</f>
        <v>0</v>
      </c>
      <c r="T46" s="400">
        <f>+K46+N46+Q46</f>
        <v>0</v>
      </c>
      <c r="U46" s="44"/>
      <c r="Y46" s="417"/>
      <c r="Z46" s="417"/>
      <c r="AA46" s="417"/>
      <c r="AB46" s="417"/>
    </row>
    <row r="47" spans="1:28" s="45" customFormat="1" ht="12.75" customHeight="1" x14ac:dyDescent="0.2">
      <c r="A47" s="35">
        <f>+IF(AND(B47&gt;0,T47&gt;0),MAX(A$9:A46)+1,0)</f>
        <v>0</v>
      </c>
      <c r="B47" s="35"/>
      <c r="C47" s="410" t="s">
        <v>12</v>
      </c>
      <c r="D47" s="411"/>
      <c r="E47" s="411"/>
      <c r="F47" s="411"/>
      <c r="G47" s="427"/>
      <c r="H47" s="427"/>
      <c r="I47" s="427"/>
      <c r="J47" s="427"/>
      <c r="K47" s="428"/>
      <c r="L47" s="427"/>
      <c r="M47" s="427"/>
      <c r="N47" s="427"/>
      <c r="O47" s="427"/>
      <c r="P47" s="427"/>
      <c r="Q47" s="427"/>
      <c r="R47" s="427"/>
      <c r="S47" s="427"/>
      <c r="T47" s="427"/>
      <c r="U47" s="44"/>
      <c r="Y47" s="429"/>
      <c r="Z47" s="429"/>
      <c r="AA47" s="429"/>
      <c r="AB47" s="429"/>
    </row>
    <row r="48" spans="1:28" s="45" customFormat="1" ht="12.75" customHeight="1" x14ac:dyDescent="0.2">
      <c r="A48" s="35">
        <f>+IF(AND(B48&gt;0,T48&gt;0),MAX(A$9:A47)+1,0)</f>
        <v>0</v>
      </c>
      <c r="B48" s="35">
        <v>1</v>
      </c>
      <c r="C48" s="430" t="s">
        <v>6</v>
      </c>
      <c r="D48" s="411">
        <f t="shared" ref="D48:T49" si="11">D24+D28+D32+D36+D40+D44</f>
        <v>0</v>
      </c>
      <c r="E48" s="411">
        <f t="shared" si="11"/>
        <v>0</v>
      </c>
      <c r="F48" s="411">
        <f t="shared" si="11"/>
        <v>0</v>
      </c>
      <c r="G48" s="427">
        <f t="shared" si="11"/>
        <v>0</v>
      </c>
      <c r="H48" s="427">
        <f>H24+H28+H32+H36+H40+H44</f>
        <v>0</v>
      </c>
      <c r="I48" s="427">
        <f t="shared" si="11"/>
        <v>0</v>
      </c>
      <c r="J48" s="427">
        <f t="shared" si="11"/>
        <v>0</v>
      </c>
      <c r="K48" s="428">
        <f t="shared" si="11"/>
        <v>0</v>
      </c>
      <c r="L48" s="427">
        <f t="shared" si="11"/>
        <v>0</v>
      </c>
      <c r="M48" s="427">
        <f t="shared" si="11"/>
        <v>0</v>
      </c>
      <c r="N48" s="427">
        <f t="shared" si="11"/>
        <v>0</v>
      </c>
      <c r="O48" s="427">
        <f t="shared" si="11"/>
        <v>0</v>
      </c>
      <c r="P48" s="427">
        <f t="shared" si="11"/>
        <v>0</v>
      </c>
      <c r="Q48" s="427">
        <f t="shared" si="11"/>
        <v>0</v>
      </c>
      <c r="R48" s="427">
        <f t="shared" si="11"/>
        <v>0</v>
      </c>
      <c r="S48" s="427">
        <f t="shared" si="11"/>
        <v>0</v>
      </c>
      <c r="T48" s="427">
        <f t="shared" si="11"/>
        <v>0</v>
      </c>
      <c r="U48" s="44"/>
      <c r="Y48" s="431"/>
      <c r="Z48" s="431"/>
      <c r="AA48" s="431"/>
      <c r="AB48" s="431"/>
    </row>
    <row r="49" spans="1:28" s="45" customFormat="1" ht="12.75" customHeight="1" x14ac:dyDescent="0.2">
      <c r="A49" s="35">
        <f>+IF(AND(B49&gt;0,T49&gt;0),MAX(A$9:A48)+1,0)</f>
        <v>0</v>
      </c>
      <c r="B49" s="35">
        <v>1</v>
      </c>
      <c r="C49" s="430" t="s">
        <v>7</v>
      </c>
      <c r="D49" s="411">
        <f t="shared" si="11"/>
        <v>0</v>
      </c>
      <c r="E49" s="411">
        <f t="shared" si="11"/>
        <v>0</v>
      </c>
      <c r="F49" s="411">
        <f t="shared" si="11"/>
        <v>0</v>
      </c>
      <c r="G49" s="427">
        <f t="shared" si="11"/>
        <v>0</v>
      </c>
      <c r="H49" s="427">
        <f>H25+H29+H33+H37+H41+H45</f>
        <v>0</v>
      </c>
      <c r="I49" s="427">
        <f t="shared" si="11"/>
        <v>0</v>
      </c>
      <c r="J49" s="427">
        <f t="shared" si="11"/>
        <v>0</v>
      </c>
      <c r="K49" s="428">
        <f t="shared" si="11"/>
        <v>0</v>
      </c>
      <c r="L49" s="427">
        <f t="shared" si="11"/>
        <v>0</v>
      </c>
      <c r="M49" s="427">
        <f t="shared" si="11"/>
        <v>0</v>
      </c>
      <c r="N49" s="427">
        <f t="shared" si="11"/>
        <v>0</v>
      </c>
      <c r="O49" s="427">
        <f t="shared" si="11"/>
        <v>0</v>
      </c>
      <c r="P49" s="427">
        <f t="shared" si="11"/>
        <v>0</v>
      </c>
      <c r="Q49" s="427">
        <f t="shared" si="11"/>
        <v>0</v>
      </c>
      <c r="R49" s="404"/>
      <c r="S49" s="404"/>
      <c r="T49" s="427">
        <f t="shared" si="11"/>
        <v>0</v>
      </c>
      <c r="U49" s="44"/>
      <c r="Y49" s="431"/>
      <c r="Z49" s="431"/>
      <c r="AA49" s="431"/>
      <c r="AB49" s="431"/>
    </row>
    <row r="50" spans="1:28" s="45" customFormat="1" ht="12.75" customHeight="1" x14ac:dyDescent="0.2">
      <c r="A50" s="35">
        <f>+IF(AND(B50&gt;0,T50&gt;0),MAX(A$9:A49)+1,0)</f>
        <v>0</v>
      </c>
      <c r="B50" s="35"/>
      <c r="C50" s="410" t="s">
        <v>13</v>
      </c>
      <c r="D50" s="80">
        <f>D48+D49</f>
        <v>0</v>
      </c>
      <c r="E50" s="80">
        <f>E48+E49</f>
        <v>0</v>
      </c>
      <c r="F50" s="80">
        <f>F48+F49</f>
        <v>0</v>
      </c>
      <c r="G50" s="81">
        <f t="shared" ref="G50:L50" si="12">G48+G49</f>
        <v>0</v>
      </c>
      <c r="H50" s="81">
        <f t="shared" si="12"/>
        <v>0</v>
      </c>
      <c r="I50" s="81">
        <f t="shared" si="12"/>
        <v>0</v>
      </c>
      <c r="J50" s="81">
        <f t="shared" si="12"/>
        <v>0</v>
      </c>
      <c r="K50" s="82">
        <f t="shared" si="12"/>
        <v>0</v>
      </c>
      <c r="L50" s="81">
        <f t="shared" si="12"/>
        <v>0</v>
      </c>
      <c r="M50" s="81">
        <f t="shared" ref="M50:T50" si="13">M48+M49</f>
        <v>0</v>
      </c>
      <c r="N50" s="81">
        <f t="shared" si="13"/>
        <v>0</v>
      </c>
      <c r="O50" s="81">
        <f t="shared" si="13"/>
        <v>0</v>
      </c>
      <c r="P50" s="81">
        <f t="shared" si="13"/>
        <v>0</v>
      </c>
      <c r="Q50" s="81">
        <f t="shared" si="13"/>
        <v>0</v>
      </c>
      <c r="R50" s="81">
        <f t="shared" si="13"/>
        <v>0</v>
      </c>
      <c r="S50" s="81">
        <f t="shared" si="13"/>
        <v>0</v>
      </c>
      <c r="T50" s="427">
        <f t="shared" si="13"/>
        <v>0</v>
      </c>
      <c r="U50" s="44"/>
      <c r="Y50" s="431"/>
      <c r="Z50" s="431"/>
      <c r="AA50" s="431"/>
      <c r="AB50" s="431"/>
    </row>
    <row r="51" spans="1:28" s="45" customFormat="1" ht="12" x14ac:dyDescent="0.2">
      <c r="A51" s="35">
        <f>+IF(AND(B51&gt;0,T51&gt;0),MAX(A$9:A50)+1,0)</f>
        <v>0</v>
      </c>
      <c r="B51" s="35"/>
      <c r="C51" s="70" t="s">
        <v>14</v>
      </c>
      <c r="D51" s="83"/>
      <c r="E51" s="83"/>
      <c r="F51" s="83"/>
      <c r="G51" s="84"/>
      <c r="H51" s="84"/>
      <c r="I51" s="84"/>
      <c r="J51" s="84"/>
      <c r="K51" s="85"/>
      <c r="L51" s="84"/>
      <c r="M51" s="84"/>
      <c r="N51" s="84"/>
      <c r="O51" s="84"/>
      <c r="P51" s="84"/>
      <c r="Q51" s="84"/>
      <c r="R51" s="84"/>
      <c r="S51" s="84"/>
      <c r="T51" s="432"/>
      <c r="U51" s="44"/>
      <c r="Y51" s="414"/>
      <c r="Z51" s="414"/>
      <c r="AA51" s="414"/>
      <c r="AB51" s="414"/>
    </row>
    <row r="52" spans="1:28" s="45" customFormat="1" ht="12.75" customHeight="1" x14ac:dyDescent="0.2">
      <c r="A52" s="35">
        <f>+IF(AND(B52&gt;0,T52&gt;0),MAX(A$9:A51)+1,0)</f>
        <v>0</v>
      </c>
      <c r="B52" s="35"/>
      <c r="C52" s="405" t="s">
        <v>6</v>
      </c>
      <c r="D52" s="433">
        <f>D20+D48</f>
        <v>0</v>
      </c>
      <c r="E52" s="433">
        <f>E20+E48</f>
        <v>0</v>
      </c>
      <c r="F52" s="433">
        <f t="shared" ref="F52:T52" si="14">+SUM(F11:F14)+F48</f>
        <v>0</v>
      </c>
      <c r="G52" s="433">
        <f t="shared" si="14"/>
        <v>0</v>
      </c>
      <c r="H52" s="433">
        <f t="shared" si="14"/>
        <v>0</v>
      </c>
      <c r="I52" s="433">
        <f t="shared" si="14"/>
        <v>0</v>
      </c>
      <c r="J52" s="433">
        <f t="shared" si="14"/>
        <v>0</v>
      </c>
      <c r="K52" s="433">
        <f t="shared" si="14"/>
        <v>0</v>
      </c>
      <c r="L52" s="433">
        <f t="shared" si="14"/>
        <v>0</v>
      </c>
      <c r="M52" s="433">
        <f t="shared" si="14"/>
        <v>0</v>
      </c>
      <c r="N52" s="433">
        <f t="shared" si="14"/>
        <v>0</v>
      </c>
      <c r="O52" s="433">
        <f t="shared" si="14"/>
        <v>0</v>
      </c>
      <c r="P52" s="433">
        <f t="shared" si="14"/>
        <v>0</v>
      </c>
      <c r="Q52" s="433">
        <f t="shared" si="14"/>
        <v>0</v>
      </c>
      <c r="R52" s="433">
        <f t="shared" si="14"/>
        <v>0</v>
      </c>
      <c r="S52" s="433">
        <f t="shared" si="14"/>
        <v>0</v>
      </c>
      <c r="T52" s="433">
        <f t="shared" si="14"/>
        <v>0</v>
      </c>
      <c r="U52" s="44"/>
      <c r="Y52" s="433">
        <f>+SUM(Y11:Y14)+Y48</f>
        <v>0</v>
      </c>
      <c r="Z52" s="433">
        <f>+SUM(Z11:Z14)+Z48</f>
        <v>411</v>
      </c>
      <c r="AA52" s="433">
        <f>+SUM(AA11:AA14)+AA48</f>
        <v>0</v>
      </c>
      <c r="AB52" s="433">
        <f>+SUM(AB11:AB14)+AB48</f>
        <v>0</v>
      </c>
    </row>
    <row r="53" spans="1:28" s="45" customFormat="1" ht="9.75" x14ac:dyDescent="0.2">
      <c r="A53" s="35">
        <f>+IF(AND(B53&gt;0,T53&gt;0),MAX(A$9:A52)+1,0)</f>
        <v>0</v>
      </c>
      <c r="B53" s="35"/>
      <c r="C53" s="434" t="s">
        <v>7</v>
      </c>
      <c r="D53" s="433">
        <v>0</v>
      </c>
      <c r="E53" s="433">
        <v>0</v>
      </c>
      <c r="F53" s="433">
        <f t="shared" ref="F53:T53" si="15">+SUM(F15:F18)+F49</f>
        <v>0</v>
      </c>
      <c r="G53" s="433">
        <f t="shared" si="15"/>
        <v>0</v>
      </c>
      <c r="H53" s="433">
        <f t="shared" si="15"/>
        <v>0</v>
      </c>
      <c r="I53" s="433">
        <f t="shared" si="15"/>
        <v>0</v>
      </c>
      <c r="J53" s="433">
        <f t="shared" si="15"/>
        <v>0</v>
      </c>
      <c r="K53" s="433">
        <f t="shared" si="15"/>
        <v>0</v>
      </c>
      <c r="L53" s="433">
        <f t="shared" si="15"/>
        <v>0</v>
      </c>
      <c r="M53" s="433">
        <f t="shared" si="15"/>
        <v>0</v>
      </c>
      <c r="N53" s="433">
        <f t="shared" si="15"/>
        <v>0</v>
      </c>
      <c r="O53" s="433">
        <f t="shared" si="15"/>
        <v>0</v>
      </c>
      <c r="P53" s="433">
        <f t="shared" si="15"/>
        <v>0</v>
      </c>
      <c r="Q53" s="433">
        <f t="shared" si="15"/>
        <v>0</v>
      </c>
      <c r="R53" s="433">
        <f t="shared" si="15"/>
        <v>0</v>
      </c>
      <c r="S53" s="433">
        <f t="shared" si="15"/>
        <v>0</v>
      </c>
      <c r="T53" s="433">
        <f t="shared" si="15"/>
        <v>0</v>
      </c>
      <c r="U53" s="44"/>
      <c r="Y53" s="433">
        <f>+SUM(Y15:Y18)+Y49</f>
        <v>0</v>
      </c>
      <c r="Z53" s="433">
        <f>+SUM(Z15:Z18)+Z49</f>
        <v>412</v>
      </c>
      <c r="AA53" s="433">
        <f>+SUM(AA15:AA18)+AA49</f>
        <v>0</v>
      </c>
      <c r="AB53" s="433">
        <f>+SUM(AB15:AB18)+AB49</f>
        <v>0</v>
      </c>
    </row>
    <row r="54" spans="1:28" s="45" customFormat="1" ht="19.5" x14ac:dyDescent="0.2">
      <c r="A54" s="35">
        <f>+IF(AND(B54&gt;0,T54&gt;0),MAX(A$9:A53)+1,0)</f>
        <v>0</v>
      </c>
      <c r="B54" s="35"/>
      <c r="C54" s="405" t="s">
        <v>15</v>
      </c>
      <c r="D54" s="433">
        <f>D19</f>
        <v>0</v>
      </c>
      <c r="E54" s="433">
        <f>E19</f>
        <v>0</v>
      </c>
      <c r="F54" s="433">
        <f>F19</f>
        <v>0</v>
      </c>
      <c r="G54" s="433">
        <f t="shared" ref="G54:T54" si="16">G19</f>
        <v>0</v>
      </c>
      <c r="H54" s="433">
        <f t="shared" si="16"/>
        <v>0</v>
      </c>
      <c r="I54" s="433">
        <f t="shared" si="16"/>
        <v>0</v>
      </c>
      <c r="J54" s="433">
        <f t="shared" si="16"/>
        <v>0</v>
      </c>
      <c r="K54" s="433">
        <f t="shared" si="16"/>
        <v>0</v>
      </c>
      <c r="L54" s="433">
        <f t="shared" si="16"/>
        <v>0</v>
      </c>
      <c r="M54" s="433">
        <f t="shared" si="16"/>
        <v>0</v>
      </c>
      <c r="N54" s="433">
        <f t="shared" si="16"/>
        <v>0</v>
      </c>
      <c r="O54" s="433">
        <f t="shared" si="16"/>
        <v>0</v>
      </c>
      <c r="P54" s="433">
        <f t="shared" si="16"/>
        <v>0</v>
      </c>
      <c r="Q54" s="433">
        <f>Q19</f>
        <v>0</v>
      </c>
      <c r="R54" s="433">
        <f>R19</f>
        <v>0</v>
      </c>
      <c r="S54" s="433">
        <f>S19</f>
        <v>0</v>
      </c>
      <c r="T54" s="433">
        <f t="shared" si="16"/>
        <v>0</v>
      </c>
      <c r="U54" s="44"/>
      <c r="Y54" s="433" t="str">
        <f>Y19</f>
        <v>T4S*19***463</v>
      </c>
      <c r="Z54" s="433">
        <f>Z19</f>
        <v>463</v>
      </c>
      <c r="AA54" s="433" t="str">
        <f>AA19</f>
        <v>II  Потребна средства  за извршиоце са територије АП КиМ</v>
      </c>
      <c r="AB54" s="433" t="str">
        <f>AB19</f>
        <v>а) запослени који живе и раде на територији АП КиМ (увећање плате  50%)</v>
      </c>
    </row>
    <row r="55" spans="1:28" s="45" customFormat="1" ht="9.75" x14ac:dyDescent="0.2">
      <c r="A55" s="35">
        <f>+IF(AND(B55&gt;0,T55&gt;0),MAX(A$9:A54)+1,0)</f>
        <v>0</v>
      </c>
      <c r="B55" s="35"/>
      <c r="C55" s="435" t="s">
        <v>21</v>
      </c>
      <c r="D55" s="433">
        <f>+D52+D53+D54</f>
        <v>0</v>
      </c>
      <c r="E55" s="433">
        <f>+E52+E53+E54</f>
        <v>0</v>
      </c>
      <c r="F55" s="433">
        <f>SUM(F52:F54)</f>
        <v>0</v>
      </c>
      <c r="G55" s="433">
        <f>SUM(G52:G54)</f>
        <v>0</v>
      </c>
      <c r="H55" s="433">
        <f t="shared" ref="H55:P55" si="17">SUM(H52:H54)</f>
        <v>0</v>
      </c>
      <c r="I55" s="433">
        <f t="shared" si="17"/>
        <v>0</v>
      </c>
      <c r="J55" s="433">
        <f t="shared" si="17"/>
        <v>0</v>
      </c>
      <c r="K55" s="433">
        <f>SUM(K52:K54)</f>
        <v>0</v>
      </c>
      <c r="L55" s="433">
        <f t="shared" si="17"/>
        <v>0</v>
      </c>
      <c r="M55" s="433">
        <f t="shared" si="17"/>
        <v>0</v>
      </c>
      <c r="N55" s="433">
        <f>SUM(N52:N54)</f>
        <v>0</v>
      </c>
      <c r="O55" s="433">
        <f t="shared" si="17"/>
        <v>0</v>
      </c>
      <c r="P55" s="433">
        <f t="shared" si="17"/>
        <v>0</v>
      </c>
      <c r="Q55" s="433">
        <f>SUM(Q52:Q54)</f>
        <v>0</v>
      </c>
      <c r="R55" s="433">
        <f>SUM(R52:R54)</f>
        <v>0</v>
      </c>
      <c r="S55" s="433">
        <f>SUM(S52:S54)</f>
        <v>0</v>
      </c>
      <c r="T55" s="433">
        <f>SUM(T52:T54)</f>
        <v>0</v>
      </c>
      <c r="U55" s="44"/>
      <c r="Y55" s="433">
        <f>SUM(Y52:Y54)</f>
        <v>0</v>
      </c>
      <c r="Z55" s="433">
        <f>SUM(Z52:Z54)</f>
        <v>1286</v>
      </c>
      <c r="AA55" s="433">
        <f>SUM(AA52:AA54)</f>
        <v>0</v>
      </c>
      <c r="AB55" s="433">
        <f>SUM(AB52:AB54)</f>
        <v>0</v>
      </c>
    </row>
    <row r="56" spans="1:28" x14ac:dyDescent="0.2">
      <c r="A56" s="35"/>
      <c r="B56" s="35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T56" s="1"/>
      <c r="U56" s="1"/>
      <c r="Y56" s="1"/>
      <c r="Z56" s="1"/>
      <c r="AA56" s="1"/>
      <c r="AB56" s="1"/>
    </row>
    <row r="57" spans="1:28" ht="15" x14ac:dyDescent="0.25">
      <c r="A57" s="35"/>
      <c r="B57" s="35"/>
      <c r="C57" s="171"/>
      <c r="D57" s="171"/>
      <c r="E57" s="171"/>
      <c r="F57" s="171"/>
      <c r="G57" s="171"/>
      <c r="H57" s="171"/>
      <c r="I57" s="171"/>
      <c r="J57" s="171"/>
      <c r="K57" s="171"/>
      <c r="L57" s="171"/>
      <c r="M57" s="171"/>
      <c r="N57" s="171"/>
      <c r="O57" s="171"/>
      <c r="P57" s="171"/>
      <c r="T57" s="1"/>
      <c r="U57" s="1"/>
      <c r="Y57" s="1"/>
      <c r="Z57" s="1"/>
      <c r="AA57" s="1"/>
      <c r="AB57" s="1"/>
    </row>
    <row r="58" spans="1:28" ht="15.75" thickBot="1" x14ac:dyDescent="0.3">
      <c r="A58" s="35"/>
      <c r="B58" s="35"/>
      <c r="C58" s="171"/>
      <c r="D58" s="171"/>
      <c r="E58" s="172"/>
      <c r="F58" s="172"/>
      <c r="G58" s="172"/>
      <c r="H58" s="171"/>
      <c r="I58" s="171"/>
      <c r="J58" s="171"/>
      <c r="K58" s="171"/>
      <c r="L58" s="172"/>
      <c r="M58" s="172"/>
      <c r="N58" s="172"/>
      <c r="O58" s="172"/>
      <c r="P58" s="172"/>
      <c r="T58" s="1"/>
      <c r="U58" s="1"/>
      <c r="Y58" s="1"/>
      <c r="Z58" s="1"/>
      <c r="AA58" s="1"/>
      <c r="AB58" s="1"/>
    </row>
    <row r="59" spans="1:28" ht="15" x14ac:dyDescent="0.25">
      <c r="A59" s="35"/>
      <c r="B59" s="35"/>
      <c r="C59" s="171"/>
      <c r="D59" s="171"/>
      <c r="F59" s="173" t="s">
        <v>402</v>
      </c>
      <c r="G59" s="171"/>
      <c r="H59" s="171"/>
      <c r="I59" s="179"/>
      <c r="J59" s="174" t="s">
        <v>403</v>
      </c>
      <c r="K59" s="171"/>
      <c r="L59" s="586" t="s">
        <v>404</v>
      </c>
      <c r="M59" s="586"/>
      <c r="N59" s="586"/>
      <c r="O59" s="436"/>
      <c r="P59" s="436"/>
      <c r="T59" s="1"/>
      <c r="U59" s="1"/>
      <c r="Y59" s="1"/>
      <c r="Z59" s="1"/>
      <c r="AA59" s="1"/>
      <c r="AB59" s="1"/>
    </row>
    <row r="60" spans="1:28" ht="15" x14ac:dyDescent="0.25">
      <c r="A60" s="35"/>
      <c r="B60" s="35"/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T60" s="1"/>
      <c r="U60" s="1"/>
      <c r="Y60" s="1"/>
      <c r="Z60" s="1"/>
      <c r="AA60" s="1"/>
      <c r="AB60" s="1"/>
    </row>
    <row r="61" spans="1:28" x14ac:dyDescent="0.2">
      <c r="A61" s="35"/>
      <c r="B61" s="35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T61" s="1"/>
      <c r="U61" s="1"/>
      <c r="Y61" s="1"/>
      <c r="Z61" s="1"/>
      <c r="AA61" s="1"/>
      <c r="AB61" s="1"/>
    </row>
    <row r="62" spans="1:28" x14ac:dyDescent="0.2">
      <c r="A62" s="35"/>
      <c r="B62" s="35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T62" s="1"/>
      <c r="U62" s="1"/>
      <c r="Y62" s="1"/>
      <c r="Z62" s="1"/>
      <c r="AA62" s="1"/>
      <c r="AB62" s="1"/>
    </row>
    <row r="63" spans="1:28" x14ac:dyDescent="0.2">
      <c r="A63" s="35"/>
      <c r="B63" s="35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T63" s="1"/>
      <c r="U63" s="1"/>
      <c r="Y63" s="1"/>
      <c r="Z63" s="1"/>
      <c r="AA63" s="1"/>
      <c r="AB63" s="1"/>
    </row>
    <row r="64" spans="1:28" x14ac:dyDescent="0.2">
      <c r="A64" s="35"/>
      <c r="B64" s="35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T64" s="1"/>
      <c r="U64" s="1"/>
      <c r="Y64" s="1"/>
      <c r="Z64" s="1"/>
      <c r="AA64" s="1"/>
      <c r="AB64" s="1"/>
    </row>
    <row r="65" spans="1:28" x14ac:dyDescent="0.2">
      <c r="A65" s="35"/>
      <c r="B65" s="35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T65" s="1"/>
      <c r="U65" s="1"/>
      <c r="Y65" s="1"/>
      <c r="Z65" s="1"/>
      <c r="AA65" s="1"/>
      <c r="AB65" s="1"/>
    </row>
    <row r="66" spans="1:28" x14ac:dyDescent="0.2">
      <c r="A66" s="35"/>
      <c r="B66" s="35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T66" s="1"/>
      <c r="U66" s="1"/>
      <c r="Y66" s="1"/>
      <c r="Z66" s="1"/>
      <c r="AA66" s="1"/>
      <c r="AB66" s="1"/>
    </row>
    <row r="67" spans="1:28" x14ac:dyDescent="0.2">
      <c r="A67" s="35"/>
      <c r="B67" s="35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T67" s="1"/>
      <c r="U67" s="1"/>
      <c r="Y67" s="1"/>
      <c r="Z67" s="1"/>
      <c r="AA67" s="1"/>
      <c r="AB67" s="1"/>
    </row>
    <row r="68" spans="1:28" x14ac:dyDescent="0.2">
      <c r="A68" s="35"/>
      <c r="B68" s="35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T68" s="1"/>
      <c r="U68" s="1"/>
      <c r="Y68" s="1"/>
      <c r="Z68" s="1"/>
      <c r="AA68" s="1"/>
      <c r="AB68" s="1"/>
    </row>
    <row r="69" spans="1:28" x14ac:dyDescent="0.2">
      <c r="A69" s="35"/>
      <c r="B69" s="35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T69" s="1"/>
      <c r="U69" s="1"/>
      <c r="Y69" s="1"/>
      <c r="Z69" s="1"/>
      <c r="AA69" s="1"/>
      <c r="AB69" s="1"/>
    </row>
    <row r="70" spans="1:28" x14ac:dyDescent="0.2">
      <c r="A70" s="35"/>
      <c r="B70" s="35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T70" s="1"/>
      <c r="U70" s="1"/>
      <c r="Y70" s="1"/>
      <c r="Z70" s="1"/>
      <c r="AA70" s="1"/>
      <c r="AB70" s="1"/>
    </row>
    <row r="71" spans="1:28" x14ac:dyDescent="0.2">
      <c r="A71" s="35"/>
      <c r="B71" s="35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T71" s="1"/>
      <c r="U71" s="1"/>
      <c r="Y71" s="1"/>
      <c r="Z71" s="1"/>
      <c r="AA71" s="1"/>
      <c r="AB71" s="1"/>
    </row>
    <row r="72" spans="1:28" x14ac:dyDescent="0.2">
      <c r="A72" s="35"/>
      <c r="B72" s="35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T72" s="1"/>
      <c r="U72" s="1"/>
      <c r="Y72" s="1"/>
      <c r="Z72" s="1"/>
      <c r="AA72" s="1"/>
      <c r="AB72" s="1"/>
    </row>
    <row r="73" spans="1:28" x14ac:dyDescent="0.2">
      <c r="A73" s="35"/>
      <c r="B73" s="35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T73" s="1"/>
      <c r="U73" s="1"/>
      <c r="Y73" s="1"/>
      <c r="Z73" s="1"/>
      <c r="AA73" s="1"/>
      <c r="AB73" s="1"/>
    </row>
    <row r="74" spans="1:28" x14ac:dyDescent="0.2">
      <c r="A74" s="35"/>
      <c r="B74" s="35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T74" s="1"/>
      <c r="U74" s="1"/>
      <c r="Y74" s="1"/>
      <c r="Z74" s="1"/>
      <c r="AA74" s="1"/>
      <c r="AB74" s="1"/>
    </row>
    <row r="75" spans="1:28" x14ac:dyDescent="0.2">
      <c r="A75" s="35"/>
      <c r="B75" s="35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T75" s="1"/>
      <c r="U75" s="1"/>
      <c r="Y75" s="1"/>
      <c r="Z75" s="1"/>
      <c r="AA75" s="1"/>
      <c r="AB75" s="1"/>
    </row>
    <row r="76" spans="1:28" x14ac:dyDescent="0.2">
      <c r="A76" s="35"/>
      <c r="B76" s="35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T76" s="1"/>
      <c r="U76" s="1"/>
      <c r="Y76" s="1"/>
      <c r="Z76" s="1"/>
      <c r="AA76" s="1"/>
      <c r="AB76" s="1"/>
    </row>
    <row r="77" spans="1:28" x14ac:dyDescent="0.2">
      <c r="A77" s="35"/>
      <c r="B77" s="35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T77" s="1"/>
      <c r="U77" s="1"/>
      <c r="Y77" s="1"/>
      <c r="Z77" s="1"/>
      <c r="AA77" s="1"/>
      <c r="AB77" s="1"/>
    </row>
    <row r="78" spans="1:28" x14ac:dyDescent="0.2">
      <c r="A78" s="35"/>
      <c r="B78" s="35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T78" s="1"/>
      <c r="U78" s="1"/>
      <c r="Y78" s="1"/>
      <c r="Z78" s="1"/>
      <c r="AA78" s="1"/>
      <c r="AB78" s="1"/>
    </row>
    <row r="79" spans="1:28" x14ac:dyDescent="0.2">
      <c r="A79" s="35"/>
      <c r="B79" s="35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T79" s="1"/>
      <c r="U79" s="1"/>
      <c r="Y79" s="1"/>
      <c r="Z79" s="1"/>
      <c r="AA79" s="1"/>
      <c r="AB79" s="1"/>
    </row>
    <row r="80" spans="1:28" x14ac:dyDescent="0.2">
      <c r="A80" s="35"/>
      <c r="B80" s="35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T80" s="1"/>
      <c r="U80" s="1"/>
      <c r="Y80" s="1"/>
      <c r="Z80" s="1"/>
      <c r="AA80" s="1"/>
      <c r="AB80" s="1"/>
    </row>
    <row r="81" spans="1:28" x14ac:dyDescent="0.2">
      <c r="A81" s="35"/>
      <c r="B81" s="35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T81" s="1"/>
      <c r="U81" s="1"/>
      <c r="Y81" s="1"/>
      <c r="Z81" s="1"/>
      <c r="AA81" s="1"/>
      <c r="AB81" s="1"/>
    </row>
    <row r="82" spans="1:28" x14ac:dyDescent="0.2">
      <c r="A82" s="35"/>
      <c r="B82" s="35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T82" s="1"/>
      <c r="U82" s="1"/>
      <c r="Y82" s="1"/>
      <c r="Z82" s="1"/>
      <c r="AA82" s="1"/>
      <c r="AB82" s="1"/>
    </row>
    <row r="83" spans="1:28" x14ac:dyDescent="0.2">
      <c r="A83" s="35"/>
      <c r="B83" s="35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T83" s="1"/>
      <c r="U83" s="1"/>
      <c r="Y83" s="1"/>
      <c r="Z83" s="1"/>
      <c r="AA83" s="1"/>
      <c r="AB83" s="1"/>
    </row>
    <row r="84" spans="1:28" x14ac:dyDescent="0.2">
      <c r="A84" s="35"/>
      <c r="B84" s="35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T84" s="1"/>
      <c r="U84" s="1"/>
      <c r="Y84" s="1"/>
      <c r="Z84" s="1"/>
      <c r="AA84" s="1"/>
      <c r="AB84" s="1"/>
    </row>
    <row r="85" spans="1:28" x14ac:dyDescent="0.2">
      <c r="A85" s="35"/>
      <c r="B85" s="35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T85" s="1"/>
      <c r="U85" s="1"/>
      <c r="Y85" s="1"/>
      <c r="Z85" s="1"/>
      <c r="AA85" s="1"/>
      <c r="AB85" s="1"/>
    </row>
    <row r="86" spans="1:28" x14ac:dyDescent="0.2">
      <c r="A86" s="35"/>
      <c r="B86" s="35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T86" s="1"/>
      <c r="U86" s="1"/>
      <c r="Y86" s="1"/>
      <c r="Z86" s="1"/>
      <c r="AA86" s="1"/>
      <c r="AB86" s="1"/>
    </row>
    <row r="87" spans="1:28" x14ac:dyDescent="0.2">
      <c r="A87" s="35"/>
      <c r="B87" s="35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T87" s="1"/>
      <c r="U87" s="1"/>
      <c r="Y87" s="1"/>
      <c r="Z87" s="1"/>
      <c r="AA87" s="1"/>
      <c r="AB87" s="1"/>
    </row>
    <row r="88" spans="1:28" x14ac:dyDescent="0.2">
      <c r="A88" s="35"/>
      <c r="B88" s="35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T88" s="1"/>
      <c r="U88" s="1"/>
      <c r="Y88" s="1"/>
      <c r="Z88" s="1"/>
      <c r="AA88" s="1"/>
      <c r="AB88" s="1"/>
    </row>
    <row r="89" spans="1:28" x14ac:dyDescent="0.2">
      <c r="A89" s="35"/>
      <c r="B89" s="35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T89" s="1"/>
      <c r="U89" s="1"/>
      <c r="Y89" s="1"/>
      <c r="Z89" s="1"/>
      <c r="AA89" s="1"/>
      <c r="AB89" s="1"/>
    </row>
    <row r="90" spans="1:28" x14ac:dyDescent="0.2">
      <c r="A90" s="35"/>
      <c r="B90" s="35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T90" s="1"/>
      <c r="U90" s="1"/>
      <c r="Y90" s="1"/>
      <c r="Z90" s="1"/>
      <c r="AA90" s="1"/>
      <c r="AB90" s="1"/>
    </row>
    <row r="91" spans="1:28" x14ac:dyDescent="0.2">
      <c r="A91" s="35"/>
      <c r="B91" s="35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T91" s="1"/>
      <c r="U91" s="1"/>
      <c r="Y91" s="1"/>
      <c r="Z91" s="1"/>
      <c r="AA91" s="1"/>
      <c r="AB91" s="1"/>
    </row>
    <row r="92" spans="1:28" x14ac:dyDescent="0.2">
      <c r="A92" s="35"/>
      <c r="B92" s="35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T92" s="1"/>
      <c r="U92" s="1"/>
      <c r="Y92" s="1"/>
      <c r="Z92" s="1"/>
      <c r="AA92" s="1"/>
      <c r="AB92" s="1"/>
    </row>
    <row r="93" spans="1:28" x14ac:dyDescent="0.2">
      <c r="A93" s="35"/>
      <c r="B93" s="35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T93" s="1"/>
      <c r="U93" s="1"/>
      <c r="Y93" s="1"/>
      <c r="Z93" s="1"/>
      <c r="AA93" s="1"/>
      <c r="AB93" s="1"/>
    </row>
    <row r="94" spans="1:28" x14ac:dyDescent="0.2">
      <c r="A94" s="35"/>
      <c r="B94" s="35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T94" s="1"/>
      <c r="U94" s="1"/>
      <c r="Y94" s="1"/>
      <c r="Z94" s="1"/>
      <c r="AA94" s="1"/>
      <c r="AB94" s="1"/>
    </row>
    <row r="95" spans="1:28" x14ac:dyDescent="0.2">
      <c r="A95" s="35"/>
      <c r="B95" s="35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T95" s="1"/>
      <c r="U95" s="1"/>
      <c r="Y95" s="1"/>
      <c r="Z95" s="1"/>
      <c r="AA95" s="1"/>
      <c r="AB95" s="1"/>
    </row>
    <row r="96" spans="1:28" x14ac:dyDescent="0.2">
      <c r="A96" s="35"/>
      <c r="B96" s="35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T96" s="1"/>
      <c r="U96" s="1"/>
      <c r="Y96" s="1"/>
      <c r="Z96" s="1"/>
      <c r="AA96" s="1"/>
      <c r="AB96" s="1"/>
    </row>
    <row r="97" spans="1:28" x14ac:dyDescent="0.2">
      <c r="A97" s="35"/>
      <c r="B97" s="35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T97" s="1"/>
      <c r="U97" s="1"/>
      <c r="Y97" s="1"/>
      <c r="Z97" s="1"/>
      <c r="AA97" s="1"/>
      <c r="AB97" s="1"/>
    </row>
    <row r="98" spans="1:28" x14ac:dyDescent="0.2">
      <c r="A98" s="35"/>
      <c r="B98" s="35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T98" s="1"/>
      <c r="U98" s="1"/>
      <c r="Y98" s="1"/>
      <c r="Z98" s="1"/>
      <c r="AA98" s="1"/>
      <c r="AB98" s="1"/>
    </row>
    <row r="99" spans="1:28" x14ac:dyDescent="0.2">
      <c r="A99" s="35"/>
      <c r="B99" s="35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T99" s="1"/>
      <c r="U99" s="1"/>
      <c r="Y99" s="1"/>
      <c r="Z99" s="1"/>
      <c r="AA99" s="1"/>
      <c r="AB99" s="1"/>
    </row>
    <row r="100" spans="1:28" x14ac:dyDescent="0.2">
      <c r="A100" s="35"/>
      <c r="B100" s="35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T100" s="1"/>
      <c r="U100" s="1"/>
      <c r="Y100" s="1"/>
      <c r="Z100" s="1"/>
      <c r="AA100" s="1"/>
      <c r="AB100" s="1"/>
    </row>
    <row r="101" spans="1:28" x14ac:dyDescent="0.2">
      <c r="A101" s="35"/>
      <c r="B101" s="35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T101" s="1"/>
      <c r="U101" s="1"/>
      <c r="Y101" s="1"/>
      <c r="Z101" s="1"/>
      <c r="AA101" s="1"/>
      <c r="AB101" s="1"/>
    </row>
    <row r="102" spans="1:28" x14ac:dyDescent="0.2">
      <c r="A102" s="35"/>
      <c r="B102" s="35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T102" s="1"/>
      <c r="U102" s="1"/>
      <c r="Y102" s="1"/>
      <c r="Z102" s="1"/>
      <c r="AA102" s="1"/>
      <c r="AB102" s="1"/>
    </row>
    <row r="103" spans="1:28" x14ac:dyDescent="0.2">
      <c r="A103" s="35"/>
      <c r="B103" s="35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T103" s="1"/>
      <c r="U103" s="1"/>
      <c r="Y103" s="1"/>
      <c r="Z103" s="1"/>
      <c r="AA103" s="1"/>
      <c r="AB103" s="1"/>
    </row>
    <row r="104" spans="1:28" x14ac:dyDescent="0.2">
      <c r="A104" s="35"/>
      <c r="B104" s="35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T104" s="1"/>
      <c r="U104" s="1"/>
      <c r="Y104" s="1"/>
      <c r="Z104" s="1"/>
      <c r="AA104" s="1"/>
      <c r="AB104" s="1"/>
    </row>
    <row r="105" spans="1:28" x14ac:dyDescent="0.2">
      <c r="A105" s="34"/>
      <c r="B105" s="34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T105" s="1"/>
      <c r="U105" s="1"/>
      <c r="Y105" s="1"/>
      <c r="Z105" s="1"/>
      <c r="AA105" s="1"/>
      <c r="AB105" s="1"/>
    </row>
    <row r="106" spans="1:28" x14ac:dyDescent="0.2">
      <c r="A106" s="34"/>
      <c r="B106" s="34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T106" s="1"/>
      <c r="U106" s="1"/>
      <c r="Y106" s="1"/>
      <c r="Z106" s="1"/>
      <c r="AA106" s="1"/>
      <c r="AB106" s="1"/>
    </row>
    <row r="107" spans="1:28" x14ac:dyDescent="0.2">
      <c r="A107" s="34"/>
      <c r="B107" s="34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T107" s="1"/>
      <c r="U107" s="1"/>
      <c r="Y107" s="1"/>
      <c r="Z107" s="1"/>
      <c r="AA107" s="1"/>
      <c r="AB107" s="1"/>
    </row>
    <row r="108" spans="1:28" x14ac:dyDescent="0.2">
      <c r="A108" s="34"/>
      <c r="B108" s="34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T108" s="1"/>
      <c r="U108" s="1"/>
      <c r="Y108" s="1"/>
      <c r="Z108" s="1"/>
      <c r="AA108" s="1"/>
      <c r="AB108" s="1"/>
    </row>
    <row r="109" spans="1:28" x14ac:dyDescent="0.2">
      <c r="A109" s="34"/>
      <c r="B109" s="34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T109" s="1"/>
      <c r="U109" s="1"/>
      <c r="Y109" s="1"/>
      <c r="Z109" s="1"/>
      <c r="AA109" s="1"/>
      <c r="AB109" s="1"/>
    </row>
    <row r="110" spans="1:28" x14ac:dyDescent="0.2">
      <c r="A110" s="34"/>
      <c r="B110" s="34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T110" s="1"/>
      <c r="U110" s="1"/>
      <c r="Y110" s="1"/>
      <c r="Z110" s="1"/>
      <c r="AA110" s="1"/>
      <c r="AB110" s="1"/>
    </row>
    <row r="111" spans="1:28" x14ac:dyDescent="0.2">
      <c r="A111" s="34"/>
      <c r="B111" s="34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T111" s="1"/>
      <c r="U111" s="1"/>
      <c r="Y111" s="1"/>
      <c r="Z111" s="1"/>
      <c r="AA111" s="1"/>
      <c r="AB111" s="1"/>
    </row>
    <row r="112" spans="1:28" x14ac:dyDescent="0.2">
      <c r="A112" s="34"/>
      <c r="B112" s="34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T112" s="1"/>
      <c r="U112" s="1"/>
      <c r="Y112" s="1"/>
      <c r="Z112" s="1"/>
      <c r="AA112" s="1"/>
      <c r="AB112" s="1"/>
    </row>
    <row r="113" spans="1:28" x14ac:dyDescent="0.2">
      <c r="A113" s="34"/>
      <c r="B113" s="34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T113" s="1"/>
      <c r="U113" s="1"/>
      <c r="Y113" s="1"/>
      <c r="Z113" s="1"/>
      <c r="AA113" s="1"/>
      <c r="AB113" s="1"/>
    </row>
    <row r="114" spans="1:28" x14ac:dyDescent="0.2">
      <c r="A114" s="34"/>
      <c r="B114" s="34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T114" s="1"/>
      <c r="U114" s="1"/>
      <c r="Y114" s="1"/>
      <c r="Z114" s="1"/>
      <c r="AA114" s="1"/>
      <c r="AB114" s="1"/>
    </row>
    <row r="115" spans="1:28" x14ac:dyDescent="0.2">
      <c r="A115" s="34"/>
      <c r="B115" s="34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T115" s="1"/>
      <c r="U115" s="1"/>
      <c r="Y115" s="1"/>
      <c r="Z115" s="1"/>
      <c r="AA115" s="1"/>
      <c r="AB115" s="1"/>
    </row>
    <row r="116" spans="1:28" x14ac:dyDescent="0.2">
      <c r="A116" s="34"/>
      <c r="B116" s="34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T116" s="1"/>
      <c r="U116" s="1"/>
      <c r="Y116" s="1"/>
      <c r="Z116" s="1"/>
      <c r="AA116" s="1"/>
      <c r="AB116" s="1"/>
    </row>
    <row r="117" spans="1:28" x14ac:dyDescent="0.2">
      <c r="A117" s="34"/>
      <c r="B117" s="34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T117" s="1"/>
      <c r="U117" s="1"/>
      <c r="Y117" s="1"/>
      <c r="Z117" s="1"/>
      <c r="AA117" s="1"/>
      <c r="AB117" s="1"/>
    </row>
    <row r="118" spans="1:28" x14ac:dyDescent="0.2">
      <c r="A118" s="34"/>
      <c r="B118" s="34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T118" s="1"/>
      <c r="U118" s="1"/>
      <c r="Y118" s="1"/>
      <c r="Z118" s="1"/>
      <c r="AA118" s="1"/>
      <c r="AB118" s="1"/>
    </row>
    <row r="119" spans="1:28" x14ac:dyDescent="0.2">
      <c r="A119" s="34"/>
      <c r="B119" s="34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T119" s="1"/>
      <c r="U119" s="1"/>
      <c r="Y119" s="1"/>
      <c r="Z119" s="1"/>
      <c r="AA119" s="1"/>
      <c r="AB119" s="1"/>
    </row>
    <row r="120" spans="1:28" x14ac:dyDescent="0.2">
      <c r="A120" s="34"/>
      <c r="B120" s="34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T120" s="1"/>
      <c r="U120" s="1"/>
      <c r="Y120" s="1"/>
      <c r="Z120" s="1"/>
      <c r="AA120" s="1"/>
      <c r="AB120" s="1"/>
    </row>
    <row r="121" spans="1:28" x14ac:dyDescent="0.2">
      <c r="A121" s="34"/>
      <c r="B121" s="34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T121" s="1"/>
      <c r="U121" s="1"/>
      <c r="Y121" s="1"/>
      <c r="Z121" s="1"/>
      <c r="AA121" s="1"/>
      <c r="AB121" s="1"/>
    </row>
    <row r="122" spans="1:28" x14ac:dyDescent="0.2">
      <c r="A122" s="34"/>
      <c r="B122" s="34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T122" s="1"/>
      <c r="U122" s="1"/>
      <c r="Y122" s="1"/>
      <c r="Z122" s="1"/>
      <c r="AA122" s="1"/>
      <c r="AB122" s="1"/>
    </row>
    <row r="123" spans="1:28" x14ac:dyDescent="0.2">
      <c r="A123" s="34"/>
      <c r="B123" s="34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T123" s="1"/>
      <c r="U123" s="1"/>
      <c r="Y123" s="1"/>
      <c r="Z123" s="1"/>
      <c r="AA123" s="1"/>
      <c r="AB123" s="1"/>
    </row>
    <row r="124" spans="1:28" x14ac:dyDescent="0.2">
      <c r="A124" s="34"/>
      <c r="B124" s="34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T124" s="1"/>
      <c r="U124" s="1"/>
      <c r="Y124" s="1"/>
      <c r="Z124" s="1"/>
      <c r="AA124" s="1"/>
      <c r="AB124" s="1"/>
    </row>
    <row r="125" spans="1:28" x14ac:dyDescent="0.2">
      <c r="A125" s="34"/>
      <c r="B125" s="34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T125" s="1"/>
      <c r="U125" s="1"/>
      <c r="Y125" s="1"/>
      <c r="Z125" s="1"/>
      <c r="AA125" s="1"/>
      <c r="AB125" s="1"/>
    </row>
    <row r="126" spans="1:28" x14ac:dyDescent="0.2">
      <c r="A126" s="34"/>
      <c r="B126" s="34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T126" s="1"/>
      <c r="U126" s="1"/>
      <c r="Y126" s="1"/>
      <c r="Z126" s="1"/>
      <c r="AA126" s="1"/>
      <c r="AB126" s="1"/>
    </row>
    <row r="127" spans="1:28" x14ac:dyDescent="0.2">
      <c r="A127" s="34"/>
      <c r="B127" s="34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T127" s="1"/>
      <c r="U127" s="1"/>
      <c r="Y127" s="1"/>
      <c r="Z127" s="1"/>
      <c r="AA127" s="1"/>
      <c r="AB127" s="1"/>
    </row>
    <row r="128" spans="1:28" x14ac:dyDescent="0.2">
      <c r="A128" s="34"/>
      <c r="B128" s="34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T128" s="1"/>
      <c r="U128" s="1"/>
      <c r="Y128" s="1"/>
      <c r="Z128" s="1"/>
      <c r="AA128" s="1"/>
      <c r="AB128" s="1"/>
    </row>
    <row r="129" spans="1:28" x14ac:dyDescent="0.2">
      <c r="A129" s="34"/>
      <c r="B129" s="34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T129" s="1"/>
      <c r="U129" s="1"/>
      <c r="Y129" s="1"/>
      <c r="Z129" s="1"/>
      <c r="AA129" s="1"/>
      <c r="AB129" s="1"/>
    </row>
    <row r="130" spans="1:28" x14ac:dyDescent="0.2">
      <c r="A130" s="34"/>
      <c r="B130" s="34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T130" s="1"/>
      <c r="U130" s="1"/>
      <c r="Y130" s="1"/>
      <c r="Z130" s="1"/>
      <c r="AA130" s="1"/>
      <c r="AB130" s="1"/>
    </row>
    <row r="131" spans="1:28" x14ac:dyDescent="0.2">
      <c r="A131" s="34"/>
      <c r="B131" s="34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T131" s="1"/>
      <c r="U131" s="1"/>
      <c r="Y131" s="1"/>
      <c r="Z131" s="1"/>
      <c r="AA131" s="1"/>
      <c r="AB131" s="1"/>
    </row>
    <row r="132" spans="1:28" x14ac:dyDescent="0.2">
      <c r="A132" s="34"/>
      <c r="B132" s="34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T132" s="1"/>
      <c r="U132" s="1"/>
      <c r="Y132" s="1"/>
      <c r="Z132" s="1"/>
      <c r="AA132" s="1"/>
      <c r="AB132" s="1"/>
    </row>
    <row r="133" spans="1:28" x14ac:dyDescent="0.2">
      <c r="A133" s="34"/>
      <c r="B133" s="34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T133" s="1"/>
      <c r="U133" s="1"/>
      <c r="Y133" s="1"/>
      <c r="Z133" s="1"/>
      <c r="AA133" s="1"/>
      <c r="AB133" s="1"/>
    </row>
    <row r="134" spans="1:28" x14ac:dyDescent="0.2">
      <c r="A134" s="34"/>
      <c r="B134" s="34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T134" s="1"/>
      <c r="U134" s="1"/>
      <c r="Y134" s="1"/>
      <c r="Z134" s="1"/>
      <c r="AA134" s="1"/>
      <c r="AB134" s="1"/>
    </row>
    <row r="135" spans="1:28" x14ac:dyDescent="0.2">
      <c r="A135" s="34"/>
      <c r="B135" s="34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T135" s="1"/>
      <c r="U135" s="1"/>
      <c r="Y135" s="1"/>
      <c r="Z135" s="1"/>
      <c r="AA135" s="1"/>
      <c r="AB135" s="1"/>
    </row>
    <row r="136" spans="1:28" x14ac:dyDescent="0.2">
      <c r="A136" s="34"/>
      <c r="B136" s="34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T136" s="1"/>
      <c r="U136" s="1"/>
      <c r="Y136" s="1"/>
      <c r="Z136" s="1"/>
      <c r="AA136" s="1"/>
      <c r="AB136" s="1"/>
    </row>
    <row r="137" spans="1:28" x14ac:dyDescent="0.2">
      <c r="A137" s="34"/>
      <c r="B137" s="34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T137" s="1"/>
      <c r="U137" s="1"/>
      <c r="Y137" s="1"/>
      <c r="Z137" s="1"/>
      <c r="AA137" s="1"/>
      <c r="AB137" s="1"/>
    </row>
    <row r="138" spans="1:28" x14ac:dyDescent="0.2">
      <c r="A138" s="34"/>
      <c r="B138" s="34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T138" s="1"/>
      <c r="U138" s="1"/>
      <c r="Y138" s="1"/>
      <c r="Z138" s="1"/>
      <c r="AA138" s="1"/>
      <c r="AB138" s="1"/>
    </row>
    <row r="139" spans="1:28" x14ac:dyDescent="0.2">
      <c r="A139" s="34"/>
      <c r="B139" s="34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T139" s="1"/>
      <c r="U139" s="1"/>
      <c r="Y139" s="1"/>
      <c r="Z139" s="1"/>
      <c r="AA139" s="1"/>
      <c r="AB139" s="1"/>
    </row>
    <row r="140" spans="1:28" x14ac:dyDescent="0.2">
      <c r="A140" s="34"/>
      <c r="B140" s="34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T140" s="1"/>
      <c r="U140" s="1"/>
      <c r="Y140" s="1"/>
      <c r="Z140" s="1"/>
      <c r="AA140" s="1"/>
      <c r="AB140" s="1"/>
    </row>
    <row r="141" spans="1:28" x14ac:dyDescent="0.2">
      <c r="A141" s="34"/>
      <c r="B141" s="34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T141" s="1"/>
      <c r="U141" s="1"/>
      <c r="Y141" s="1"/>
      <c r="Z141" s="1"/>
      <c r="AA141" s="1"/>
      <c r="AB141" s="1"/>
    </row>
    <row r="142" spans="1:28" x14ac:dyDescent="0.2">
      <c r="A142" s="34"/>
      <c r="B142" s="34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T142" s="1"/>
      <c r="U142" s="1"/>
      <c r="Y142" s="1"/>
      <c r="Z142" s="1"/>
      <c r="AA142" s="1"/>
      <c r="AB142" s="1"/>
    </row>
    <row r="143" spans="1:28" x14ac:dyDescent="0.2">
      <c r="A143" s="34"/>
      <c r="B143" s="34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T143" s="1"/>
      <c r="U143" s="1"/>
      <c r="Y143" s="1"/>
      <c r="Z143" s="1"/>
      <c r="AA143" s="1"/>
      <c r="AB143" s="1"/>
    </row>
    <row r="144" spans="1:28" x14ac:dyDescent="0.2">
      <c r="A144" s="34"/>
      <c r="B144" s="34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T144" s="1"/>
      <c r="U144" s="1"/>
      <c r="Y144" s="1"/>
      <c r="Z144" s="1"/>
      <c r="AA144" s="1"/>
      <c r="AB144" s="1"/>
    </row>
    <row r="145" spans="3:28" x14ac:dyDescent="0.2"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T145" s="1"/>
      <c r="U145" s="1"/>
      <c r="Y145" s="1"/>
      <c r="Z145" s="1"/>
      <c r="AA145" s="1"/>
      <c r="AB145" s="1"/>
    </row>
    <row r="146" spans="3:28" x14ac:dyDescent="0.2"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T146" s="1"/>
      <c r="U146" s="1"/>
      <c r="Y146" s="1"/>
      <c r="Z146" s="1"/>
      <c r="AA146" s="1"/>
      <c r="AB146" s="1"/>
    </row>
    <row r="147" spans="3:28" x14ac:dyDescent="0.2"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T147" s="1"/>
      <c r="U147" s="1"/>
      <c r="Y147" s="1"/>
      <c r="Z147" s="1"/>
      <c r="AA147" s="1"/>
      <c r="AB147" s="1"/>
    </row>
    <row r="148" spans="3:28" x14ac:dyDescent="0.2"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T148" s="1"/>
      <c r="U148" s="1"/>
      <c r="Y148" s="1"/>
      <c r="Z148" s="1"/>
      <c r="AA148" s="1"/>
      <c r="AB148" s="1"/>
    </row>
    <row r="149" spans="3:28" x14ac:dyDescent="0.2"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T149" s="1"/>
      <c r="U149" s="1"/>
      <c r="Y149" s="1"/>
      <c r="Z149" s="1"/>
      <c r="AA149" s="1"/>
      <c r="AB149" s="1"/>
    </row>
    <row r="150" spans="3:28" x14ac:dyDescent="0.2"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T150" s="1"/>
      <c r="U150" s="1"/>
      <c r="Y150" s="1"/>
      <c r="Z150" s="1"/>
      <c r="AA150" s="1"/>
      <c r="AB150" s="1"/>
    </row>
    <row r="151" spans="3:28" x14ac:dyDescent="0.2"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T151" s="1"/>
      <c r="U151" s="1"/>
      <c r="Y151" s="1"/>
      <c r="Z151" s="1"/>
      <c r="AA151" s="1"/>
      <c r="AB151" s="1"/>
    </row>
    <row r="152" spans="3:28" x14ac:dyDescent="0.2"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T152" s="1"/>
      <c r="U152" s="1"/>
      <c r="Y152" s="1"/>
      <c r="Z152" s="1"/>
      <c r="AA152" s="1"/>
      <c r="AB152" s="1"/>
    </row>
    <row r="153" spans="3:28" x14ac:dyDescent="0.2"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T153" s="1"/>
      <c r="U153" s="1"/>
      <c r="Y153" s="1"/>
      <c r="Z153" s="1"/>
      <c r="AA153" s="1"/>
      <c r="AB153" s="1"/>
    </row>
    <row r="154" spans="3:28" x14ac:dyDescent="0.2"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T154" s="1"/>
      <c r="U154" s="1"/>
      <c r="Y154" s="1"/>
      <c r="Z154" s="1"/>
      <c r="AA154" s="1"/>
      <c r="AB154" s="1"/>
    </row>
    <row r="155" spans="3:28" x14ac:dyDescent="0.2"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T155" s="1"/>
      <c r="U155" s="1"/>
      <c r="Y155" s="1"/>
      <c r="Z155" s="1"/>
      <c r="AA155" s="1"/>
      <c r="AB155" s="1"/>
    </row>
    <row r="156" spans="3:28" x14ac:dyDescent="0.2"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T156" s="1"/>
      <c r="U156" s="1"/>
      <c r="Y156" s="1"/>
      <c r="Z156" s="1"/>
      <c r="AA156" s="1"/>
      <c r="AB156" s="1"/>
    </row>
    <row r="157" spans="3:28" x14ac:dyDescent="0.2"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T157" s="1"/>
      <c r="U157" s="1"/>
      <c r="Y157" s="1"/>
      <c r="Z157" s="1"/>
      <c r="AA157" s="1"/>
      <c r="AB157" s="1"/>
    </row>
    <row r="158" spans="3:28" x14ac:dyDescent="0.2"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T158" s="1"/>
      <c r="U158" s="1"/>
      <c r="Y158" s="1"/>
      <c r="Z158" s="1"/>
      <c r="AA158" s="1"/>
      <c r="AB158" s="1"/>
    </row>
    <row r="159" spans="3:28" x14ac:dyDescent="0.2"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T159" s="1"/>
      <c r="U159" s="1"/>
      <c r="Y159" s="1"/>
      <c r="Z159" s="1"/>
      <c r="AA159" s="1"/>
      <c r="AB159" s="1"/>
    </row>
    <row r="160" spans="3:28" x14ac:dyDescent="0.2"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T160" s="1"/>
      <c r="U160" s="1"/>
      <c r="Y160" s="1"/>
      <c r="Z160" s="1"/>
      <c r="AA160" s="1"/>
      <c r="AB160" s="1"/>
    </row>
    <row r="161" spans="3:28" x14ac:dyDescent="0.2"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T161" s="1"/>
      <c r="U161" s="1"/>
      <c r="Y161" s="1"/>
      <c r="Z161" s="1"/>
      <c r="AA161" s="1"/>
      <c r="AB161" s="1"/>
    </row>
    <row r="162" spans="3:28" x14ac:dyDescent="0.2"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T162" s="1"/>
      <c r="U162" s="1"/>
      <c r="Y162" s="1"/>
      <c r="Z162" s="1"/>
      <c r="AA162" s="1"/>
      <c r="AB162" s="1"/>
    </row>
    <row r="163" spans="3:28" x14ac:dyDescent="0.2"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T163" s="1"/>
      <c r="U163" s="1"/>
      <c r="Y163" s="1"/>
      <c r="Z163" s="1"/>
      <c r="AA163" s="1"/>
      <c r="AB163" s="1"/>
    </row>
    <row r="164" spans="3:28" x14ac:dyDescent="0.2"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T164" s="1"/>
      <c r="U164" s="1"/>
      <c r="Y164" s="1"/>
      <c r="Z164" s="1"/>
      <c r="AA164" s="1"/>
      <c r="AB164" s="1"/>
    </row>
    <row r="165" spans="3:28" x14ac:dyDescent="0.2"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T165" s="1"/>
      <c r="U165" s="1"/>
      <c r="Y165" s="1"/>
      <c r="Z165" s="1"/>
      <c r="AA165" s="1"/>
      <c r="AB165" s="1"/>
    </row>
    <row r="166" spans="3:28" x14ac:dyDescent="0.2"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T166" s="1"/>
      <c r="U166" s="1"/>
      <c r="Y166" s="1"/>
      <c r="Z166" s="1"/>
      <c r="AA166" s="1"/>
      <c r="AB166" s="1"/>
    </row>
    <row r="167" spans="3:28" x14ac:dyDescent="0.2"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T167" s="1"/>
      <c r="U167" s="1"/>
      <c r="Y167" s="1"/>
      <c r="Z167" s="1"/>
      <c r="AA167" s="1"/>
      <c r="AB167" s="1"/>
    </row>
    <row r="168" spans="3:28" x14ac:dyDescent="0.2"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T168" s="1"/>
      <c r="U168" s="1"/>
      <c r="Y168" s="1"/>
      <c r="Z168" s="1"/>
      <c r="AA168" s="1"/>
      <c r="AB168" s="1"/>
    </row>
    <row r="169" spans="3:28" x14ac:dyDescent="0.2"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T169" s="1"/>
      <c r="U169" s="1"/>
      <c r="Y169" s="1"/>
      <c r="Z169" s="1"/>
      <c r="AA169" s="1"/>
      <c r="AB169" s="1"/>
    </row>
    <row r="170" spans="3:28" x14ac:dyDescent="0.2"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T170" s="1"/>
      <c r="U170" s="1"/>
      <c r="Y170" s="1"/>
      <c r="Z170" s="1"/>
      <c r="AA170" s="1"/>
      <c r="AB170" s="1"/>
    </row>
    <row r="171" spans="3:28" x14ac:dyDescent="0.2"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T171" s="1"/>
      <c r="U171" s="1"/>
      <c r="Y171" s="1"/>
      <c r="Z171" s="1"/>
      <c r="AA171" s="1"/>
      <c r="AB171" s="1"/>
    </row>
    <row r="172" spans="3:28" x14ac:dyDescent="0.2"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T172" s="1"/>
      <c r="U172" s="1"/>
      <c r="Y172" s="1"/>
      <c r="Z172" s="1"/>
      <c r="AA172" s="1"/>
      <c r="AB172" s="1"/>
    </row>
    <row r="173" spans="3:28" x14ac:dyDescent="0.2"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T173" s="1"/>
      <c r="U173" s="1"/>
      <c r="Y173" s="1"/>
      <c r="Z173" s="1"/>
      <c r="AA173" s="1"/>
      <c r="AB173" s="1"/>
    </row>
    <row r="174" spans="3:28" x14ac:dyDescent="0.2"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T174" s="1"/>
      <c r="U174" s="1"/>
      <c r="Y174" s="1"/>
      <c r="Z174" s="1"/>
      <c r="AA174" s="1"/>
      <c r="AB174" s="1"/>
    </row>
    <row r="175" spans="3:28" x14ac:dyDescent="0.2"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T175" s="1"/>
      <c r="U175" s="1"/>
      <c r="Y175" s="1"/>
      <c r="Z175" s="1"/>
      <c r="AA175" s="1"/>
      <c r="AB175" s="1"/>
    </row>
    <row r="176" spans="3:28" x14ac:dyDescent="0.2"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T176" s="1"/>
      <c r="U176" s="1"/>
      <c r="Y176" s="1"/>
      <c r="Z176" s="1"/>
      <c r="AA176" s="1"/>
      <c r="AB176" s="1"/>
    </row>
    <row r="177" spans="3:28" x14ac:dyDescent="0.2"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T177" s="1"/>
      <c r="U177" s="1"/>
      <c r="Y177" s="1"/>
      <c r="Z177" s="1"/>
      <c r="AA177" s="1"/>
      <c r="AB177" s="1"/>
    </row>
    <row r="178" spans="3:28" x14ac:dyDescent="0.2"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T178" s="1"/>
      <c r="U178" s="1"/>
      <c r="Y178" s="1"/>
      <c r="Z178" s="1"/>
      <c r="AA178" s="1"/>
      <c r="AB178" s="1"/>
    </row>
    <row r="179" spans="3:28" x14ac:dyDescent="0.2"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T179" s="1"/>
      <c r="U179" s="1"/>
      <c r="Y179" s="1"/>
      <c r="Z179" s="1"/>
      <c r="AA179" s="1"/>
      <c r="AB179" s="1"/>
    </row>
    <row r="180" spans="3:28" x14ac:dyDescent="0.2"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T180" s="1"/>
      <c r="U180" s="1"/>
      <c r="Y180" s="1"/>
      <c r="Z180" s="1"/>
      <c r="AA180" s="1"/>
      <c r="AB180" s="1"/>
    </row>
    <row r="181" spans="3:28" x14ac:dyDescent="0.2"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T181" s="1"/>
      <c r="U181" s="1"/>
      <c r="Y181" s="1"/>
      <c r="Z181" s="1"/>
      <c r="AA181" s="1"/>
      <c r="AB181" s="1"/>
    </row>
    <row r="182" spans="3:28" x14ac:dyDescent="0.2"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T182" s="1"/>
      <c r="U182" s="1"/>
      <c r="Y182" s="1"/>
      <c r="Z182" s="1"/>
      <c r="AA182" s="1"/>
      <c r="AB182" s="1"/>
    </row>
    <row r="183" spans="3:28" x14ac:dyDescent="0.2"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T183" s="1"/>
      <c r="U183" s="1"/>
      <c r="Y183" s="1"/>
      <c r="Z183" s="1"/>
      <c r="AA183" s="1"/>
      <c r="AB183" s="1"/>
    </row>
    <row r="184" spans="3:28" x14ac:dyDescent="0.2"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T184" s="1"/>
      <c r="U184" s="1"/>
      <c r="Y184" s="1"/>
      <c r="Z184" s="1"/>
      <c r="AA184" s="1"/>
      <c r="AB184" s="1"/>
    </row>
    <row r="185" spans="3:28" x14ac:dyDescent="0.2"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T185" s="1"/>
      <c r="U185" s="1"/>
      <c r="Y185" s="1"/>
      <c r="Z185" s="1"/>
      <c r="AA185" s="1"/>
      <c r="AB185" s="1"/>
    </row>
    <row r="186" spans="3:28" x14ac:dyDescent="0.2"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T186" s="1"/>
      <c r="U186" s="1"/>
      <c r="Y186" s="1"/>
      <c r="Z186" s="1"/>
      <c r="AA186" s="1"/>
      <c r="AB186" s="1"/>
    </row>
    <row r="187" spans="3:28" x14ac:dyDescent="0.2"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T187" s="1"/>
      <c r="U187" s="1"/>
      <c r="Y187" s="1"/>
      <c r="Z187" s="1"/>
      <c r="AA187" s="1"/>
      <c r="AB187" s="1"/>
    </row>
    <row r="188" spans="3:28" x14ac:dyDescent="0.2"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T188" s="1"/>
      <c r="U188" s="1"/>
      <c r="Y188" s="1"/>
      <c r="Z188" s="1"/>
      <c r="AA188" s="1"/>
      <c r="AB188" s="1"/>
    </row>
    <row r="189" spans="3:28" x14ac:dyDescent="0.2"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T189" s="1"/>
      <c r="U189" s="1"/>
      <c r="Y189" s="1"/>
      <c r="Z189" s="1"/>
      <c r="AA189" s="1"/>
      <c r="AB189" s="1"/>
    </row>
    <row r="190" spans="3:28" x14ac:dyDescent="0.2"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T190" s="1"/>
      <c r="U190" s="1"/>
      <c r="Y190" s="1"/>
      <c r="Z190" s="1"/>
      <c r="AA190" s="1"/>
      <c r="AB190" s="1"/>
    </row>
    <row r="191" spans="3:28" x14ac:dyDescent="0.2"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T191" s="1"/>
      <c r="U191" s="1"/>
      <c r="Y191" s="1"/>
      <c r="Z191" s="1"/>
      <c r="AA191" s="1"/>
      <c r="AB191" s="1"/>
    </row>
    <row r="192" spans="3:28" x14ac:dyDescent="0.2"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T192" s="1"/>
      <c r="U192" s="1"/>
      <c r="Y192" s="1"/>
      <c r="Z192" s="1"/>
      <c r="AA192" s="1"/>
      <c r="AB192" s="1"/>
    </row>
    <row r="193" spans="3:28" x14ac:dyDescent="0.2"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T193" s="1"/>
      <c r="U193" s="1"/>
      <c r="Y193" s="1"/>
      <c r="Z193" s="1"/>
      <c r="AA193" s="1"/>
      <c r="AB193" s="1"/>
    </row>
    <row r="194" spans="3:28" x14ac:dyDescent="0.2"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T194" s="1"/>
      <c r="U194" s="1"/>
      <c r="Y194" s="1"/>
      <c r="Z194" s="1"/>
      <c r="AA194" s="1"/>
      <c r="AB194" s="1"/>
    </row>
    <row r="195" spans="3:28" x14ac:dyDescent="0.2"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T195" s="1"/>
      <c r="U195" s="1"/>
      <c r="Y195" s="1"/>
      <c r="Z195" s="1"/>
      <c r="AA195" s="1"/>
      <c r="AB195" s="1"/>
    </row>
    <row r="196" spans="3:28" x14ac:dyDescent="0.2"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T196" s="1"/>
      <c r="U196" s="1"/>
      <c r="Y196" s="1"/>
      <c r="Z196" s="1"/>
      <c r="AA196" s="1"/>
      <c r="AB196" s="1"/>
    </row>
    <row r="197" spans="3:28" x14ac:dyDescent="0.2"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T197" s="1"/>
      <c r="U197" s="1"/>
      <c r="Y197" s="1"/>
      <c r="Z197" s="1"/>
      <c r="AA197" s="1"/>
      <c r="AB197" s="1"/>
    </row>
    <row r="198" spans="3:28" x14ac:dyDescent="0.2"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T198" s="1"/>
      <c r="U198" s="1"/>
      <c r="Y198" s="1"/>
      <c r="Z198" s="1"/>
      <c r="AA198" s="1"/>
      <c r="AB198" s="1"/>
    </row>
    <row r="199" spans="3:28" x14ac:dyDescent="0.2"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T199" s="1"/>
      <c r="U199" s="1"/>
      <c r="Y199" s="1"/>
      <c r="Z199" s="1"/>
      <c r="AA199" s="1"/>
      <c r="AB199" s="1"/>
    </row>
    <row r="200" spans="3:28" x14ac:dyDescent="0.2"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T200" s="1"/>
      <c r="U200" s="1"/>
      <c r="Y200" s="1"/>
      <c r="Z200" s="1"/>
      <c r="AA200" s="1"/>
      <c r="AB200" s="1"/>
    </row>
    <row r="201" spans="3:28" x14ac:dyDescent="0.2"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T201" s="1"/>
      <c r="U201" s="1"/>
      <c r="Y201" s="1"/>
      <c r="Z201" s="1"/>
      <c r="AA201" s="1"/>
      <c r="AB201" s="1"/>
    </row>
    <row r="202" spans="3:28" x14ac:dyDescent="0.2"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T202" s="1"/>
      <c r="U202" s="1"/>
      <c r="Y202" s="1"/>
      <c r="Z202" s="1"/>
      <c r="AA202" s="1"/>
      <c r="AB202" s="1"/>
    </row>
    <row r="203" spans="3:28" x14ac:dyDescent="0.2"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T203" s="1"/>
      <c r="U203" s="1"/>
      <c r="Y203" s="1"/>
      <c r="Z203" s="1"/>
      <c r="AA203" s="1"/>
      <c r="AB203" s="1"/>
    </row>
    <row r="204" spans="3:28" x14ac:dyDescent="0.2"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T204" s="1"/>
      <c r="U204" s="1"/>
      <c r="Y204" s="1"/>
      <c r="Z204" s="1"/>
      <c r="AA204" s="1"/>
      <c r="AB204" s="1"/>
    </row>
    <row r="205" spans="3:28" x14ac:dyDescent="0.2"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T205" s="1"/>
      <c r="U205" s="1"/>
      <c r="Y205" s="1"/>
      <c r="Z205" s="1"/>
      <c r="AA205" s="1"/>
      <c r="AB205" s="1"/>
    </row>
  </sheetData>
  <sheetProtection algorithmName="SHA-512" hashValue="PPZyQlC2w/104NEzLIEvZNuzwA1yK0kJSZyJOxQVIDzIHtfAV2JwdXNZuuSoBxtT9C+2SCM3I+dfKE5coURk0Q==" saltValue="/lgrVcVIV+xD1K5yvYHDuw==" spinCount="100000" sheet="1" objects="1" scenarios="1"/>
  <mergeCells count="15">
    <mergeCell ref="R7:S7"/>
    <mergeCell ref="T7:T8"/>
    <mergeCell ref="L59:N59"/>
    <mergeCell ref="J7:J8"/>
    <mergeCell ref="K7:K8"/>
    <mergeCell ref="L7:M7"/>
    <mergeCell ref="N7:N8"/>
    <mergeCell ref="O7:P7"/>
    <mergeCell ref="Q7:Q8"/>
    <mergeCell ref="I7:I8"/>
    <mergeCell ref="C7:C8"/>
    <mergeCell ref="D7:E7"/>
    <mergeCell ref="F7:F8"/>
    <mergeCell ref="G7:G8"/>
    <mergeCell ref="H7:H8"/>
  </mergeCells>
  <dataValidations count="2">
    <dataValidation operator="greaterThan" allowBlank="1" showInputMessage="1" showErrorMessage="1" error="Шифра функције три поѕиције" sqref="D3"/>
    <dataValidation operator="notEqual" allowBlank="1" showInputMessage="1" showErrorMessage="1" error="Погрешна шифра корисника" sqref="D2"/>
  </dataValidations>
  <pageMargins left="0.11811023622047245" right="0.11811023622047245" top="0.33" bottom="0.41" header="0.31496062992125984" footer="0.31496062992125984"/>
  <pageSetup paperSize="9" scale="6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J144"/>
  <sheetViews>
    <sheetView showZeros="0" zoomScale="120" zoomScaleNormal="120" workbookViewId="0">
      <pane xSplit="4" ySplit="12" topLeftCell="E13" activePane="bottomRight" state="frozen"/>
      <selection pane="topRight" activeCell="D1" sqref="D1"/>
      <selection pane="bottomLeft" activeCell="A13" sqref="A13"/>
      <selection pane="bottomRight" activeCell="D5" sqref="D5"/>
    </sheetView>
  </sheetViews>
  <sheetFormatPr defaultRowHeight="12.75" x14ac:dyDescent="0.2"/>
  <cols>
    <col min="1" max="1" width="5" hidden="1" customWidth="1"/>
    <col min="2" max="2" width="5.5703125" customWidth="1"/>
    <col min="3" max="3" width="22.140625" customWidth="1"/>
    <col min="4" max="4" width="7.7109375" style="34" customWidth="1"/>
    <col min="5" max="5" width="14.5703125" style="50" customWidth="1"/>
    <col min="6" max="6" width="6.5703125" style="50" customWidth="1"/>
    <col min="7" max="8" width="8" style="50" customWidth="1"/>
    <col min="9" max="9" width="7.5703125" style="301" customWidth="1"/>
    <col min="10" max="11" width="10.28515625" style="48" customWidth="1"/>
    <col min="12" max="12" width="8.140625" style="50" customWidth="1"/>
    <col min="13" max="17" width="9" style="50" customWidth="1"/>
    <col min="18" max="18" width="7.42578125" style="50" customWidth="1"/>
    <col min="19" max="19" width="8.28515625" style="50" customWidth="1"/>
    <col min="20" max="23" width="9" style="50" customWidth="1"/>
    <col min="24" max="24" width="7.42578125" style="50" customWidth="1"/>
    <col min="25" max="25" width="8.7109375" style="50" customWidth="1"/>
    <col min="26" max="32" width="9" style="50" customWidth="1"/>
    <col min="33" max="33" width="10.7109375" style="50" customWidth="1"/>
    <col min="34" max="34" width="11.140625" customWidth="1"/>
    <col min="35" max="38" width="9.140625" hidden="1" customWidth="1"/>
    <col min="39" max="39" width="11" hidden="1" customWidth="1"/>
    <col min="40" max="47" width="9.140625" hidden="1" customWidth="1"/>
    <col min="48" max="48" width="11.85546875" hidden="1" customWidth="1"/>
    <col min="49" max="49" width="11.28515625" hidden="1" customWidth="1"/>
    <col min="50" max="50" width="11" hidden="1" customWidth="1"/>
    <col min="51" max="51" width="14.28515625" hidden="1" customWidth="1"/>
    <col min="52" max="55" width="9.140625" hidden="1" customWidth="1"/>
    <col min="56" max="56" width="21.5703125" hidden="1" customWidth="1"/>
    <col min="57" max="57" width="11.85546875" hidden="1" customWidth="1"/>
    <col min="58" max="62" width="9.140625" hidden="1" customWidth="1"/>
    <col min="63" max="65" width="9.140625" customWidth="1"/>
  </cols>
  <sheetData>
    <row r="1" spans="1:57" ht="12.75" customHeight="1" x14ac:dyDescent="0.2">
      <c r="A1">
        <f>+MAX(A13:A104)</f>
        <v>0</v>
      </c>
      <c r="C1" s="2" t="s">
        <v>0</v>
      </c>
      <c r="D1" s="451" t="str">
        <f>+'1 -sredstva'!F2</f>
        <v/>
      </c>
      <c r="E1" s="451"/>
      <c r="F1" s="451"/>
      <c r="G1" s="451"/>
      <c r="H1" s="451"/>
      <c r="I1" s="452"/>
      <c r="J1" s="451"/>
      <c r="K1" s="78"/>
      <c r="L1" s="298"/>
      <c r="M1" s="298"/>
      <c r="N1" s="298"/>
      <c r="O1" s="298"/>
      <c r="P1" s="298"/>
      <c r="Q1" s="298"/>
      <c r="R1" s="298"/>
      <c r="S1" s="298"/>
      <c r="T1" s="298"/>
      <c r="U1" s="531" t="s">
        <v>381</v>
      </c>
      <c r="V1" s="530"/>
      <c r="W1" s="530"/>
      <c r="X1" s="530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>
        <f t="shared" ref="AL1:AY1" si="0">+COLUMN(AL:AL)</f>
        <v>38</v>
      </c>
      <c r="AM1" s="112">
        <f t="shared" si="0"/>
        <v>39</v>
      </c>
      <c r="AN1" s="112">
        <f t="shared" si="0"/>
        <v>40</v>
      </c>
      <c r="AO1" s="112">
        <f t="shared" si="0"/>
        <v>41</v>
      </c>
      <c r="AP1" s="112">
        <f t="shared" si="0"/>
        <v>42</v>
      </c>
      <c r="AQ1" s="112">
        <f t="shared" si="0"/>
        <v>43</v>
      </c>
      <c r="AR1" s="112">
        <f t="shared" si="0"/>
        <v>44</v>
      </c>
      <c r="AS1" s="112">
        <f t="shared" si="0"/>
        <v>45</v>
      </c>
      <c r="AT1" s="112">
        <f t="shared" si="0"/>
        <v>46</v>
      </c>
      <c r="AU1" s="112">
        <f t="shared" si="0"/>
        <v>47</v>
      </c>
      <c r="AV1" s="112">
        <f t="shared" si="0"/>
        <v>48</v>
      </c>
      <c r="AW1" s="112">
        <f t="shared" si="0"/>
        <v>49</v>
      </c>
      <c r="AX1" s="112">
        <f t="shared" si="0"/>
        <v>50</v>
      </c>
      <c r="AY1" s="112">
        <f t="shared" si="0"/>
        <v>51</v>
      </c>
      <c r="BE1" s="300">
        <f>+COLUMN(BE:BE)</f>
        <v>57</v>
      </c>
    </row>
    <row r="2" spans="1:57" x14ac:dyDescent="0.2">
      <c r="B2" s="136"/>
      <c r="C2" s="3" t="s">
        <v>1</v>
      </c>
      <c r="D2" s="451" t="str">
        <f>+'1 -sredstva'!F3</f>
        <v/>
      </c>
      <c r="E2" s="451"/>
      <c r="F2" s="451"/>
      <c r="G2" s="451"/>
      <c r="H2" s="451"/>
      <c r="I2" s="452"/>
      <c r="J2" s="451"/>
      <c r="K2" s="78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L2" s="235"/>
    </row>
    <row r="3" spans="1:57" x14ac:dyDescent="0.2">
      <c r="B3" s="136"/>
      <c r="C3" s="2" t="s">
        <v>16</v>
      </c>
      <c r="D3" s="98">
        <f>'1 -sredstva'!$D$2</f>
        <v>0</v>
      </c>
      <c r="E3" s="99"/>
      <c r="F3" s="89"/>
      <c r="G3" s="86"/>
      <c r="H3" s="86"/>
      <c r="I3" s="440"/>
      <c r="J3" s="86"/>
      <c r="K3" s="137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J3" s="534"/>
      <c r="AL3" s="235"/>
    </row>
    <row r="4" spans="1:57" ht="13.5" thickBot="1" x14ac:dyDescent="0.25">
      <c r="B4" s="136"/>
      <c r="C4" s="3" t="s">
        <v>17</v>
      </c>
      <c r="D4" s="450">
        <f>'1 -sredstva'!$D$3</f>
        <v>0</v>
      </c>
      <c r="E4" s="99"/>
      <c r="F4" s="89"/>
      <c r="G4" s="86"/>
      <c r="H4" s="86"/>
      <c r="I4" s="440"/>
      <c r="J4" s="86"/>
      <c r="K4" s="137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235"/>
      <c r="AB4" s="112"/>
      <c r="AC4" s="112"/>
      <c r="AD4" s="112"/>
      <c r="AE4" s="112"/>
      <c r="AF4" s="112"/>
      <c r="AG4" s="112"/>
      <c r="AJ4">
        <f>1500</f>
        <v>1500</v>
      </c>
    </row>
    <row r="5" spans="1:57" ht="24" thickBot="1" x14ac:dyDescent="0.3">
      <c r="B5" s="136"/>
      <c r="C5" s="251" t="s">
        <v>136</v>
      </c>
      <c r="D5" s="297"/>
      <c r="E5" s="298" t="s">
        <v>463</v>
      </c>
      <c r="F5" s="112"/>
      <c r="G5" s="112"/>
      <c r="H5" s="112"/>
      <c r="I5" s="441"/>
      <c r="J5" s="137"/>
      <c r="K5" s="137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I5" s="34" t="s">
        <v>87</v>
      </c>
      <c r="AK5" s="570">
        <f>+IF(D3=0,0,VLOOKUP(D3,Korisnici!A2:C205,3,FALSE))</f>
        <v>0</v>
      </c>
      <c r="AR5" s="325" t="s">
        <v>510</v>
      </c>
    </row>
    <row r="6" spans="1:57" x14ac:dyDescent="0.2">
      <c r="B6" s="136" t="s">
        <v>379</v>
      </c>
      <c r="C6" s="54"/>
      <c r="D6" s="111"/>
      <c r="E6" s="112"/>
      <c r="F6" s="112"/>
      <c r="G6" s="112"/>
      <c r="H6" s="112"/>
      <c r="I6" s="441"/>
      <c r="J6" s="137"/>
      <c r="K6" s="137"/>
      <c r="L6" s="112" t="s">
        <v>379</v>
      </c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I6" s="151" t="s">
        <v>123</v>
      </c>
      <c r="AJ6" s="49">
        <v>2835.44</v>
      </c>
      <c r="AK6" s="49">
        <f>+IF(AK5=0,0,AJ6+AJ6*AK5)</f>
        <v>0</v>
      </c>
    </row>
    <row r="7" spans="1:57" x14ac:dyDescent="0.2">
      <c r="B7" s="136"/>
      <c r="C7" s="620" t="s">
        <v>412</v>
      </c>
      <c r="D7" s="621"/>
      <c r="E7" s="621"/>
      <c r="F7" s="621"/>
      <c r="G7" s="621"/>
      <c r="H7" s="621"/>
      <c r="I7" s="621"/>
      <c r="J7" s="621"/>
      <c r="K7" s="621"/>
      <c r="L7" s="621"/>
      <c r="M7" s="621"/>
      <c r="N7" s="621"/>
      <c r="O7" s="621"/>
      <c r="P7" s="621"/>
      <c r="Q7" s="621"/>
      <c r="R7" s="621"/>
      <c r="S7" s="621"/>
      <c r="T7" s="621"/>
      <c r="U7" s="621"/>
      <c r="V7" s="621"/>
      <c r="W7" s="621"/>
      <c r="X7" s="621"/>
      <c r="Y7" s="621"/>
      <c r="Z7" s="139"/>
      <c r="AA7" s="496"/>
      <c r="AB7" s="496"/>
      <c r="AC7" s="496"/>
      <c r="AD7" s="139"/>
      <c r="AE7" s="139"/>
      <c r="AF7" s="139"/>
      <c r="AG7" s="139"/>
      <c r="AI7" s="178" t="s">
        <v>413</v>
      </c>
      <c r="AJ7" s="49">
        <f>+IF(D3=0,0,VLOOKUP(D3,Korisnici!A2:D242,4,FALSE))</f>
        <v>0</v>
      </c>
      <c r="AK7" s="49">
        <f>IF(AJ7=0,0,+AJ7+AJ7*AK5)</f>
        <v>0</v>
      </c>
    </row>
    <row r="8" spans="1:57" ht="13.5" thickBot="1" x14ac:dyDescent="0.25">
      <c r="B8" s="136"/>
      <c r="C8" s="138"/>
      <c r="D8" s="139"/>
      <c r="E8" s="140"/>
      <c r="F8" s="140"/>
      <c r="G8" s="140"/>
      <c r="H8" s="140"/>
      <c r="I8" s="442"/>
      <c r="J8" s="141"/>
      <c r="K8" s="141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</row>
    <row r="9" spans="1:57" s="19" customFormat="1" ht="13.5" customHeight="1" thickBot="1" x14ac:dyDescent="0.25">
      <c r="B9" s="86"/>
      <c r="C9" s="86"/>
      <c r="D9" s="111"/>
      <c r="E9" s="622" t="s">
        <v>462</v>
      </c>
      <c r="F9" s="623"/>
      <c r="G9" s="623"/>
      <c r="H9" s="623"/>
      <c r="I9" s="623"/>
      <c r="J9" s="623"/>
      <c r="K9" s="624"/>
      <c r="L9" s="600" t="s">
        <v>445</v>
      </c>
      <c r="M9" s="601"/>
      <c r="N9" s="601"/>
      <c r="O9" s="601"/>
      <c r="P9" s="601"/>
      <c r="Q9" s="601"/>
      <c r="R9" s="601"/>
      <c r="S9" s="601"/>
      <c r="T9" s="601"/>
      <c r="U9" s="601"/>
      <c r="V9" s="601"/>
      <c r="W9" s="601"/>
      <c r="X9" s="601"/>
      <c r="Y9" s="601"/>
      <c r="Z9" s="601"/>
      <c r="AA9" s="601"/>
      <c r="AB9" s="601"/>
      <c r="AC9" s="601"/>
      <c r="AD9" s="601"/>
      <c r="AE9" s="601"/>
      <c r="AF9" s="601"/>
      <c r="AG9" s="601"/>
      <c r="AH9" s="602"/>
      <c r="AI9" s="508" t="s">
        <v>438</v>
      </c>
      <c r="AJ9" s="508"/>
      <c r="AK9" s="508"/>
      <c r="AL9" s="508"/>
      <c r="AM9" s="508"/>
      <c r="AN9" s="509" t="s">
        <v>441</v>
      </c>
      <c r="AO9" s="509"/>
      <c r="AP9" s="509"/>
      <c r="AQ9" s="509"/>
      <c r="AR9" s="509"/>
      <c r="AS9" s="510" t="s">
        <v>570</v>
      </c>
      <c r="AT9" s="510"/>
      <c r="AU9" s="510"/>
      <c r="AV9" s="510"/>
      <c r="AW9" s="510"/>
      <c r="AX9" s="508" t="s">
        <v>442</v>
      </c>
      <c r="AY9" s="511"/>
    </row>
    <row r="10" spans="1:57" s="366" customFormat="1" ht="24.75" customHeight="1" x14ac:dyDescent="0.2">
      <c r="B10" s="175"/>
      <c r="C10" s="616" t="s">
        <v>407</v>
      </c>
      <c r="D10" s="615" t="s">
        <v>120</v>
      </c>
      <c r="E10" s="625" t="s">
        <v>628</v>
      </c>
      <c r="F10" s="625" t="s">
        <v>639</v>
      </c>
      <c r="G10" s="629" t="s">
        <v>618</v>
      </c>
      <c r="H10" s="603" t="s">
        <v>619</v>
      </c>
      <c r="I10" s="607" t="s">
        <v>620</v>
      </c>
      <c r="J10" s="627" t="s">
        <v>132</v>
      </c>
      <c r="K10" s="627" t="s">
        <v>133</v>
      </c>
      <c r="L10" s="609" t="s">
        <v>119</v>
      </c>
      <c r="M10" s="610"/>
      <c r="N10" s="610"/>
      <c r="O10" s="610"/>
      <c r="P10" s="610"/>
      <c r="Q10" s="611"/>
      <c r="R10" s="609" t="s">
        <v>117</v>
      </c>
      <c r="S10" s="610"/>
      <c r="T10" s="610"/>
      <c r="U10" s="610"/>
      <c r="V10" s="610"/>
      <c r="W10" s="611"/>
      <c r="X10" s="609" t="s">
        <v>118</v>
      </c>
      <c r="Y10" s="610"/>
      <c r="Z10" s="610"/>
      <c r="AA10" s="610"/>
      <c r="AB10" s="610"/>
      <c r="AC10" s="611"/>
      <c r="AD10" s="597" t="s">
        <v>427</v>
      </c>
      <c r="AE10" s="595" t="s">
        <v>464</v>
      </c>
      <c r="AF10" s="605" t="s">
        <v>621</v>
      </c>
      <c r="AG10" s="597" t="s">
        <v>622</v>
      </c>
      <c r="AH10" s="599" t="s">
        <v>623</v>
      </c>
      <c r="AI10" s="366" t="s">
        <v>439</v>
      </c>
      <c r="AJ10" s="366" t="s">
        <v>440</v>
      </c>
      <c r="AK10" s="366" t="s">
        <v>443</v>
      </c>
      <c r="AL10" s="366" t="s">
        <v>444</v>
      </c>
      <c r="AM10" s="367">
        <v>2019</v>
      </c>
      <c r="AN10" s="366" t="s">
        <v>439</v>
      </c>
      <c r="AO10" s="366" t="s">
        <v>440</v>
      </c>
      <c r="AP10" s="366" t="s">
        <v>443</v>
      </c>
      <c r="AQ10" s="366" t="s">
        <v>444</v>
      </c>
      <c r="AR10" s="367" t="s">
        <v>624</v>
      </c>
      <c r="AS10" s="366" t="s">
        <v>439</v>
      </c>
      <c r="AT10" s="366" t="s">
        <v>440</v>
      </c>
      <c r="AU10" s="366" t="s">
        <v>443</v>
      </c>
      <c r="AV10" s="366" t="s">
        <v>444</v>
      </c>
      <c r="AW10" s="367" t="s">
        <v>625</v>
      </c>
      <c r="AX10" s="368" t="s">
        <v>626</v>
      </c>
      <c r="AY10" s="369" t="s">
        <v>433</v>
      </c>
      <c r="BC10" s="370" t="s">
        <v>509</v>
      </c>
    </row>
    <row r="11" spans="1:57" s="136" customFormat="1" ht="42" customHeight="1" x14ac:dyDescent="0.2">
      <c r="B11" s="176" t="s">
        <v>406</v>
      </c>
      <c r="C11" s="617"/>
      <c r="D11" s="615"/>
      <c r="E11" s="626"/>
      <c r="F11" s="626"/>
      <c r="G11" s="596"/>
      <c r="H11" s="604"/>
      <c r="I11" s="608"/>
      <c r="J11" s="628"/>
      <c r="K11" s="628"/>
      <c r="L11" s="371" t="s">
        <v>639</v>
      </c>
      <c r="M11" s="516" t="s">
        <v>618</v>
      </c>
      <c r="N11" s="517" t="s">
        <v>619</v>
      </c>
      <c r="O11" s="371" t="s">
        <v>620</v>
      </c>
      <c r="P11" s="371" t="s">
        <v>132</v>
      </c>
      <c r="Q11" s="371" t="s">
        <v>133</v>
      </c>
      <c r="R11" s="371" t="s">
        <v>639</v>
      </c>
      <c r="S11" s="516" t="s">
        <v>618</v>
      </c>
      <c r="T11" s="517" t="s">
        <v>619</v>
      </c>
      <c r="U11" s="371" t="s">
        <v>620</v>
      </c>
      <c r="V11" s="371" t="s">
        <v>132</v>
      </c>
      <c r="W11" s="371" t="s">
        <v>133</v>
      </c>
      <c r="X11" s="371" t="s">
        <v>639</v>
      </c>
      <c r="Y11" s="516" t="s">
        <v>618</v>
      </c>
      <c r="Z11" s="517" t="s">
        <v>619</v>
      </c>
      <c r="AA11" s="371" t="s">
        <v>620</v>
      </c>
      <c r="AB11" s="371" t="s">
        <v>132</v>
      </c>
      <c r="AC11" s="371" t="s">
        <v>133</v>
      </c>
      <c r="AD11" s="598"/>
      <c r="AE11" s="596"/>
      <c r="AF11" s="606"/>
      <c r="AG11" s="598"/>
      <c r="AH11" s="598"/>
      <c r="AL11" s="136">
        <v>0.70099999999999996</v>
      </c>
      <c r="AM11" s="372">
        <v>12</v>
      </c>
      <c r="AQ11" s="136">
        <v>0.70099999999999996</v>
      </c>
      <c r="AR11" s="373">
        <f>+AM11</f>
        <v>12</v>
      </c>
      <c r="AS11" s="373"/>
      <c r="AT11" s="373"/>
      <c r="AU11" s="373"/>
      <c r="AV11" s="373">
        <v>0.70099999999999996</v>
      </c>
      <c r="AW11" s="373">
        <f>+AM11</f>
        <v>12</v>
      </c>
      <c r="AX11" s="374"/>
      <c r="AY11" s="375">
        <v>0.17150000000000001</v>
      </c>
      <c r="BC11" s="376"/>
    </row>
    <row r="12" spans="1:57" s="35" customFormat="1" ht="10.5" customHeight="1" x14ac:dyDescent="0.2">
      <c r="B12" s="177"/>
      <c r="C12" s="142">
        <v>1</v>
      </c>
      <c r="D12" s="38">
        <v>2</v>
      </c>
      <c r="E12" s="51">
        <v>3</v>
      </c>
      <c r="F12" s="143">
        <v>4</v>
      </c>
      <c r="G12" s="143">
        <v>5</v>
      </c>
      <c r="H12" s="250" t="s">
        <v>448</v>
      </c>
      <c r="I12" s="443">
        <v>6</v>
      </c>
      <c r="J12" s="143">
        <v>7</v>
      </c>
      <c r="K12" s="143">
        <v>8</v>
      </c>
      <c r="L12" s="143">
        <v>9</v>
      </c>
      <c r="M12" s="143">
        <f>+L12+1</f>
        <v>10</v>
      </c>
      <c r="N12" s="143">
        <f t="shared" ref="N12:W12" si="1">+M12+1</f>
        <v>11</v>
      </c>
      <c r="O12" s="143">
        <f t="shared" si="1"/>
        <v>12</v>
      </c>
      <c r="P12" s="143">
        <f t="shared" si="1"/>
        <v>13</v>
      </c>
      <c r="Q12" s="143">
        <f t="shared" si="1"/>
        <v>14</v>
      </c>
      <c r="R12" s="143">
        <f t="shared" si="1"/>
        <v>15</v>
      </c>
      <c r="S12" s="143">
        <f t="shared" si="1"/>
        <v>16</v>
      </c>
      <c r="T12" s="143">
        <f t="shared" si="1"/>
        <v>17</v>
      </c>
      <c r="U12" s="143">
        <f t="shared" si="1"/>
        <v>18</v>
      </c>
      <c r="V12" s="143">
        <f t="shared" si="1"/>
        <v>19</v>
      </c>
      <c r="W12" s="143">
        <f t="shared" si="1"/>
        <v>20</v>
      </c>
      <c r="X12" s="143">
        <f t="shared" ref="X12:AC12" si="2">+W12+1</f>
        <v>21</v>
      </c>
      <c r="Y12" s="143">
        <f t="shared" si="2"/>
        <v>22</v>
      </c>
      <c r="Z12" s="143">
        <f t="shared" si="2"/>
        <v>23</v>
      </c>
      <c r="AA12" s="143">
        <f t="shared" si="2"/>
        <v>24</v>
      </c>
      <c r="AB12" s="143">
        <f t="shared" si="2"/>
        <v>25</v>
      </c>
      <c r="AC12" s="143">
        <f t="shared" si="2"/>
        <v>26</v>
      </c>
      <c r="AD12" s="143" t="s">
        <v>587</v>
      </c>
      <c r="AE12" s="143" t="s">
        <v>588</v>
      </c>
      <c r="AF12" s="250" t="s">
        <v>589</v>
      </c>
      <c r="AG12" s="144">
        <v>30</v>
      </c>
      <c r="AH12" s="177">
        <v>31</v>
      </c>
      <c r="AI12" s="512"/>
      <c r="AJ12" s="512"/>
      <c r="AK12" s="512"/>
      <c r="AL12" s="512"/>
      <c r="AM12" s="513"/>
      <c r="AN12" s="512"/>
      <c r="AO12" s="512"/>
      <c r="AP12" s="512"/>
      <c r="AQ12" s="512"/>
      <c r="AR12" s="513"/>
      <c r="AS12" s="512"/>
      <c r="AT12" s="512"/>
      <c r="AU12" s="512"/>
      <c r="AV12" s="512"/>
      <c r="AW12" s="513"/>
      <c r="AX12" s="514"/>
      <c r="AY12" s="515"/>
      <c r="BC12" s="320"/>
    </row>
    <row r="13" spans="1:57" s="35" customFormat="1" ht="10.5" customHeight="1" x14ac:dyDescent="0.2">
      <c r="A13" s="35">
        <f>+IF(AND(D13&gt;0,AX13&gt;0),MAX(A$12:A12)+1,0)</f>
        <v>0</v>
      </c>
      <c r="B13" s="145"/>
      <c r="C13" s="263" t="s">
        <v>121</v>
      </c>
      <c r="D13" s="264">
        <v>31.2</v>
      </c>
      <c r="E13" s="265"/>
      <c r="F13" s="266"/>
      <c r="G13" s="266"/>
      <c r="H13" s="266"/>
      <c r="I13" s="268">
        <f t="shared" ref="I13:I18" si="3">+F13+G13-H13</f>
        <v>0</v>
      </c>
      <c r="J13" s="267">
        <f t="shared" ref="J13:J18" si="4">+D13*F13</f>
        <v>0</v>
      </c>
      <c r="K13" s="267">
        <f t="shared" ref="K13:K18" si="5">+D13*I13</f>
        <v>0</v>
      </c>
      <c r="L13" s="268"/>
      <c r="M13" s="268"/>
      <c r="N13" s="268"/>
      <c r="O13" s="268">
        <f t="shared" ref="O13:O18" si="6">+L13+M13-N13</f>
        <v>0</v>
      </c>
      <c r="P13" s="267">
        <f>+J13*L13</f>
        <v>0</v>
      </c>
      <c r="Q13" s="267">
        <f>+J13*O13</f>
        <v>0</v>
      </c>
      <c r="R13" s="268"/>
      <c r="S13" s="268"/>
      <c r="T13" s="268">
        <f>IF(S13&gt;R13,+S13-R13,0)</f>
        <v>0</v>
      </c>
      <c r="U13" s="498"/>
      <c r="V13" s="498"/>
      <c r="W13" s="498"/>
      <c r="X13" s="268"/>
      <c r="Y13" s="268"/>
      <c r="Z13" s="268">
        <f>IF(Y13&gt;X13,+Y13-X13,0)</f>
        <v>0</v>
      </c>
      <c r="AA13" s="498"/>
      <c r="AB13" s="498"/>
      <c r="AC13" s="498"/>
      <c r="AD13" s="268">
        <f t="shared" ref="AD13:AF14" si="7">+L13+R13+X13</f>
        <v>0</v>
      </c>
      <c r="AE13" s="268">
        <f t="shared" si="7"/>
        <v>0</v>
      </c>
      <c r="AF13" s="268">
        <f t="shared" si="7"/>
        <v>0</v>
      </c>
      <c r="AG13" s="267">
        <f t="shared" ref="AG13:AH18" si="8">+P13+V13+AB13</f>
        <v>0</v>
      </c>
      <c r="AH13" s="267">
        <f t="shared" si="8"/>
        <v>0</v>
      </c>
      <c r="AI13" s="539">
        <f>+F13*$D13*$AK$6</f>
        <v>0</v>
      </c>
      <c r="AJ13" s="539">
        <f>+L13*80%*$D13*$AK$7+R13*$D13*$AK$7+X13*$D13*$AK$6</f>
        <v>0</v>
      </c>
      <c r="AK13" s="539">
        <f t="shared" ref="AK13:AK18" si="9">+AI13+AJ13</f>
        <v>0</v>
      </c>
      <c r="AL13" s="499">
        <f t="shared" ref="AL13:AL18" si="10">+IF(AK13=0,0,((AK13/(F13+AD13))-$AJ$4)/$AL$11*(F13+AD13))</f>
        <v>0</v>
      </c>
      <c r="AM13" s="500">
        <f t="shared" ref="AM13:AM18" si="11">+AL13*AM$11</f>
        <v>0</v>
      </c>
      <c r="AN13" s="500">
        <f>+$D13*G13*$AK$6</f>
        <v>0</v>
      </c>
      <c r="AO13" s="500">
        <f>+M13*80%*$D13*$AK$7+S13*$D13*$AK$7+Y13*$D13*$AK$6</f>
        <v>0</v>
      </c>
      <c r="AP13" s="500">
        <f t="shared" ref="AP13:AP18" si="12">+AN13+AO13</f>
        <v>0</v>
      </c>
      <c r="AQ13" s="500">
        <f>+IF(AP13=0,0,((AP13/(G13+AE13))-$AJ$4)/$AL$11*(G13+AE13))</f>
        <v>0</v>
      </c>
      <c r="AR13" s="500">
        <f>+AQ13*AR$11</f>
        <v>0</v>
      </c>
      <c r="AS13" s="500">
        <f>+$D13*H13*$AK$6</f>
        <v>0</v>
      </c>
      <c r="AT13" s="500">
        <f>+N13*80%*$D13*$AK$7+T13*$D13*$AK$7+Z13*$D13*$AK$6</f>
        <v>0</v>
      </c>
      <c r="AU13" s="500">
        <f t="shared" ref="AU13:AU18" si="13">+AS13+AT13</f>
        <v>0</v>
      </c>
      <c r="AV13" s="500">
        <f t="shared" ref="AV13:AV18" si="14">+IF(AU13=0,0,((AU13/(H13+AF13))-$AJ$4)/$AL$11*(H13+AF13))</f>
        <v>0</v>
      </c>
      <c r="AW13" s="500">
        <f t="shared" ref="AW13:AW18" si="15">+AV13*AW$11</f>
        <v>0</v>
      </c>
      <c r="AX13" s="501">
        <f t="shared" ref="AX13:AX18" si="16">+AR13+AM13-AW13</f>
        <v>0</v>
      </c>
      <c r="AY13" s="502">
        <f t="shared" ref="AY13:AY18" si="17">+AX13*AY$11</f>
        <v>0</v>
      </c>
      <c r="AZ13" s="535"/>
      <c r="BC13" s="206">
        <f t="shared" ref="BC13:BC18" si="18">($D13*80%*L13)+($D13*R13)+($D13*X13)</f>
        <v>0</v>
      </c>
      <c r="BD13" s="161" t="str">
        <f>CONCATENATE("T42",$D$3,$D$4,RIGHT(CONCATENATE("000",ROW()),3))</f>
        <v>T4200013</v>
      </c>
      <c r="BE13" s="263" t="s">
        <v>121</v>
      </c>
    </row>
    <row r="14" spans="1:57" s="35" customFormat="1" ht="11.25" customHeight="1" x14ac:dyDescent="0.2">
      <c r="A14" s="35">
        <f>+IF(AND(D14&gt;0,AX14&gt;0),MAX(A$12:A13)+1,0)</f>
        <v>0</v>
      </c>
      <c r="B14" s="614" t="s">
        <v>126</v>
      </c>
      <c r="C14" s="148" t="s">
        <v>34</v>
      </c>
      <c r="D14" s="146">
        <v>9</v>
      </c>
      <c r="E14" s="168"/>
      <c r="F14" s="168"/>
      <c r="G14" s="169"/>
      <c r="H14" s="169"/>
      <c r="I14" s="444">
        <f t="shared" si="3"/>
        <v>0</v>
      </c>
      <c r="J14" s="206">
        <f>+$D14*F14</f>
        <v>0</v>
      </c>
      <c r="K14" s="206">
        <f>+$D14*I14</f>
        <v>0</v>
      </c>
      <c r="L14" s="168"/>
      <c r="M14" s="169"/>
      <c r="N14" s="169"/>
      <c r="O14" s="444">
        <f t="shared" si="6"/>
        <v>0</v>
      </c>
      <c r="P14" s="206">
        <f>+$D14*80%*L14</f>
        <v>0</v>
      </c>
      <c r="Q14" s="206">
        <f>+$D14*80%*O14</f>
        <v>0</v>
      </c>
      <c r="R14" s="168"/>
      <c r="S14" s="169"/>
      <c r="T14" s="169"/>
      <c r="U14" s="444">
        <f>+R14+S14-T14</f>
        <v>0</v>
      </c>
      <c r="V14" s="206">
        <f>+$D14*R14</f>
        <v>0</v>
      </c>
      <c r="W14" s="206">
        <f>+$D14*U14</f>
        <v>0</v>
      </c>
      <c r="X14" s="168"/>
      <c r="Y14" s="169"/>
      <c r="Z14" s="169"/>
      <c r="AA14" s="444">
        <f>+X14+Y14-Z14</f>
        <v>0</v>
      </c>
      <c r="AB14" s="206">
        <f>+$D14*X14</f>
        <v>0</v>
      </c>
      <c r="AC14" s="206">
        <f>+$D14*AA14</f>
        <v>0</v>
      </c>
      <c r="AD14" s="205">
        <f t="shared" si="7"/>
        <v>0</v>
      </c>
      <c r="AE14" s="205">
        <f t="shared" si="7"/>
        <v>0</v>
      </c>
      <c r="AF14" s="518">
        <f t="shared" si="7"/>
        <v>0</v>
      </c>
      <c r="AG14" s="206">
        <f t="shared" si="8"/>
        <v>0</v>
      </c>
      <c r="AH14" s="206">
        <f t="shared" si="8"/>
        <v>0</v>
      </c>
      <c r="AI14" s="499">
        <f>+F14*$D14*$AK$7</f>
        <v>0</v>
      </c>
      <c r="AJ14" s="499">
        <f>+L14*80%*$D14*$AK$7+R14*$D14*$AK$7+X14*$D14*$AK$7</f>
        <v>0</v>
      </c>
      <c r="AK14" s="499">
        <f t="shared" si="9"/>
        <v>0</v>
      </c>
      <c r="AL14" s="499">
        <f t="shared" si="10"/>
        <v>0</v>
      </c>
      <c r="AM14" s="500">
        <f t="shared" si="11"/>
        <v>0</v>
      </c>
      <c r="AN14" s="500">
        <f>+$D14*G14*$AK$7</f>
        <v>0</v>
      </c>
      <c r="AO14" s="500">
        <f>+M14*80%*$D14*$AK$7+S14*$D14*$AK$7+Y14*$D14*$AK$7</f>
        <v>0</v>
      </c>
      <c r="AP14" s="500">
        <f t="shared" si="12"/>
        <v>0</v>
      </c>
      <c r="AQ14" s="500">
        <f t="shared" ref="AQ14:AQ77" si="19">+IF(AP14=0,0,((AP14/(G14+AE14))-$AJ$4)/$AL$11*(G14+AE14))</f>
        <v>0</v>
      </c>
      <c r="AR14" s="500">
        <f>+AQ14*AR$11</f>
        <v>0</v>
      </c>
      <c r="AS14" s="500">
        <f>+$D14*H14*$AK$7</f>
        <v>0</v>
      </c>
      <c r="AT14" s="500">
        <f>+N14*80%*$D14*$AK$7+T14*$D14*$AK$7+Z14*$D14*$AK$7</f>
        <v>0</v>
      </c>
      <c r="AU14" s="500">
        <f t="shared" si="13"/>
        <v>0</v>
      </c>
      <c r="AV14" s="500">
        <f t="shared" si="14"/>
        <v>0</v>
      </c>
      <c r="AW14" s="500">
        <f t="shared" si="15"/>
        <v>0</v>
      </c>
      <c r="AX14" s="501">
        <f t="shared" si="16"/>
        <v>0</v>
      </c>
      <c r="AY14" s="502">
        <f t="shared" si="17"/>
        <v>0</v>
      </c>
      <c r="AZ14" s="535">
        <f>+AX14+AY14</f>
        <v>0</v>
      </c>
      <c r="BC14" s="206">
        <f t="shared" si="18"/>
        <v>0</v>
      </c>
      <c r="BD14" s="161" t="str">
        <f t="shared" ref="BD14:BD77" si="20">CONCATENATE("T42",$D$3,$D$4,RIGHT(CONCATENATE("000",ROW()),3))</f>
        <v>T4200014</v>
      </c>
      <c r="BE14" s="162" t="s">
        <v>126</v>
      </c>
    </row>
    <row r="15" spans="1:57" s="35" customFormat="1" ht="10.5" customHeight="1" x14ac:dyDescent="0.2">
      <c r="A15" s="35">
        <f>+IF(AND(D15&gt;0,AX15&gt;0),MAX(A$13:A14)+1,0)</f>
        <v>0</v>
      </c>
      <c r="B15" s="614"/>
      <c r="C15" s="148" t="s">
        <v>35</v>
      </c>
      <c r="D15" s="146">
        <v>8</v>
      </c>
      <c r="E15" s="168"/>
      <c r="F15" s="168"/>
      <c r="G15" s="169"/>
      <c r="H15" s="169"/>
      <c r="I15" s="444">
        <f t="shared" si="3"/>
        <v>0</v>
      </c>
      <c r="J15" s="206">
        <f t="shared" si="4"/>
        <v>0</v>
      </c>
      <c r="K15" s="206">
        <f t="shared" si="5"/>
        <v>0</v>
      </c>
      <c r="L15" s="168"/>
      <c r="M15" s="169"/>
      <c r="N15" s="169"/>
      <c r="O15" s="444">
        <f t="shared" si="6"/>
        <v>0</v>
      </c>
      <c r="P15" s="206">
        <f>+$D15*L15</f>
        <v>0</v>
      </c>
      <c r="Q15" s="206">
        <f>+$D15*O15</f>
        <v>0</v>
      </c>
      <c r="R15" s="168"/>
      <c r="S15" s="169"/>
      <c r="T15" s="169"/>
      <c r="U15" s="444">
        <f>+R15+S15-T15</f>
        <v>0</v>
      </c>
      <c r="V15" s="206">
        <f>+$D15*R15</f>
        <v>0</v>
      </c>
      <c r="W15" s="206">
        <f>+$D15*U15</f>
        <v>0</v>
      </c>
      <c r="X15" s="168"/>
      <c r="Y15" s="169"/>
      <c r="Z15" s="169"/>
      <c r="AA15" s="444">
        <f>+X15+Y15-Z15</f>
        <v>0</v>
      </c>
      <c r="AB15" s="206">
        <f>+$D15*X15</f>
        <v>0</v>
      </c>
      <c r="AC15" s="206">
        <f>+$D15*AA15</f>
        <v>0</v>
      </c>
      <c r="AD15" s="205">
        <f>+L15+R15+X15</f>
        <v>0</v>
      </c>
      <c r="AE15" s="205">
        <f t="shared" ref="AE15:AE78" si="21">+M15+S15+Y15</f>
        <v>0</v>
      </c>
      <c r="AF15" s="518">
        <f>+N15+T15+Z15</f>
        <v>0</v>
      </c>
      <c r="AG15" s="206">
        <f t="shared" si="8"/>
        <v>0</v>
      </c>
      <c r="AH15" s="206">
        <f t="shared" si="8"/>
        <v>0</v>
      </c>
      <c r="AI15" s="499">
        <f>+F15*$D15*$AK$7</f>
        <v>0</v>
      </c>
      <c r="AJ15" s="499">
        <f>+L15*80%*$D15*$AK$7+R15*$D15*$AK$7+X15*$D15*$AK$7</f>
        <v>0</v>
      </c>
      <c r="AK15" s="499">
        <f t="shared" si="9"/>
        <v>0</v>
      </c>
      <c r="AL15" s="499">
        <f t="shared" si="10"/>
        <v>0</v>
      </c>
      <c r="AM15" s="500">
        <f t="shared" si="11"/>
        <v>0</v>
      </c>
      <c r="AN15" s="500">
        <f>+$D15*G15*$AK$7</f>
        <v>0</v>
      </c>
      <c r="AO15" s="500">
        <f>+M15*80%*$D15*$AK$7+S15*$D15*$AK$7+Y15*$D15*$AK$7</f>
        <v>0</v>
      </c>
      <c r="AP15" s="500">
        <f t="shared" si="12"/>
        <v>0</v>
      </c>
      <c r="AQ15" s="500">
        <f t="shared" si="19"/>
        <v>0</v>
      </c>
      <c r="AR15" s="500">
        <f t="shared" ref="AR15:AR27" si="22">+AQ15*AR$11</f>
        <v>0</v>
      </c>
      <c r="AS15" s="500">
        <f>+$D15*H15*$AK$7</f>
        <v>0</v>
      </c>
      <c r="AT15" s="500">
        <f>+N15*80%*$D15*$AK$7+T15*$D15*$AK$7+Z15*$D15*$AK$7</f>
        <v>0</v>
      </c>
      <c r="AU15" s="500">
        <f t="shared" si="13"/>
        <v>0</v>
      </c>
      <c r="AV15" s="500">
        <f t="shared" si="14"/>
        <v>0</v>
      </c>
      <c r="AW15" s="500">
        <f t="shared" si="15"/>
        <v>0</v>
      </c>
      <c r="AX15" s="501">
        <f t="shared" si="16"/>
        <v>0</v>
      </c>
      <c r="AY15" s="502">
        <f t="shared" si="17"/>
        <v>0</v>
      </c>
      <c r="BC15" s="206">
        <f t="shared" si="18"/>
        <v>0</v>
      </c>
      <c r="BD15" s="161" t="str">
        <f t="shared" si="20"/>
        <v>T4200015</v>
      </c>
      <c r="BE15" s="162" t="s">
        <v>126</v>
      </c>
    </row>
    <row r="16" spans="1:57" s="35" customFormat="1" ht="11.25" customHeight="1" x14ac:dyDescent="0.2">
      <c r="A16" s="35">
        <f>+IF(AND(D16&gt;0,AX16&gt;0),MAX(A$13:A15)+1,0)</f>
        <v>0</v>
      </c>
      <c r="B16" s="614"/>
      <c r="C16" s="148" t="s">
        <v>36</v>
      </c>
      <c r="D16" s="146">
        <v>7.11</v>
      </c>
      <c r="E16" s="168"/>
      <c r="F16" s="168"/>
      <c r="G16" s="169"/>
      <c r="H16" s="169"/>
      <c r="I16" s="444">
        <f t="shared" si="3"/>
        <v>0</v>
      </c>
      <c r="J16" s="206">
        <f t="shared" si="4"/>
        <v>0</v>
      </c>
      <c r="K16" s="206">
        <f t="shared" si="5"/>
        <v>0</v>
      </c>
      <c r="L16" s="168"/>
      <c r="M16" s="169"/>
      <c r="N16" s="169"/>
      <c r="O16" s="444">
        <f t="shared" si="6"/>
        <v>0</v>
      </c>
      <c r="P16" s="206">
        <f>+$D16*L16</f>
        <v>0</v>
      </c>
      <c r="Q16" s="206">
        <f>+$D16*O16</f>
        <v>0</v>
      </c>
      <c r="R16" s="168"/>
      <c r="S16" s="169"/>
      <c r="T16" s="169"/>
      <c r="U16" s="444">
        <f>+R16+S16-T16</f>
        <v>0</v>
      </c>
      <c r="V16" s="206">
        <f>+$D16*R16</f>
        <v>0</v>
      </c>
      <c r="W16" s="206">
        <f>+$D16*U16</f>
        <v>0</v>
      </c>
      <c r="X16" s="168"/>
      <c r="Y16" s="169"/>
      <c r="Z16" s="169"/>
      <c r="AA16" s="444">
        <f>+X16+Y16-Z16</f>
        <v>0</v>
      </c>
      <c r="AB16" s="206">
        <f>+$D16*X16</f>
        <v>0</v>
      </c>
      <c r="AC16" s="206">
        <f>+$D16*AA16</f>
        <v>0</v>
      </c>
      <c r="AD16" s="205">
        <f>+L16+R16+X16</f>
        <v>0</v>
      </c>
      <c r="AE16" s="205">
        <f t="shared" si="21"/>
        <v>0</v>
      </c>
      <c r="AF16" s="518">
        <f>+N16+T16+Z16</f>
        <v>0</v>
      </c>
      <c r="AG16" s="206">
        <f t="shared" si="8"/>
        <v>0</v>
      </c>
      <c r="AH16" s="206">
        <f t="shared" si="8"/>
        <v>0</v>
      </c>
      <c r="AI16" s="499">
        <f>+F16*$D16*$AK$7</f>
        <v>0</v>
      </c>
      <c r="AJ16" s="499">
        <f>+L16*80%*$D16*$AK$7+R16*$D16*$AK$7+X16*$D16*$AK$7</f>
        <v>0</v>
      </c>
      <c r="AK16" s="499">
        <f t="shared" si="9"/>
        <v>0</v>
      </c>
      <c r="AL16" s="499">
        <f t="shared" si="10"/>
        <v>0</v>
      </c>
      <c r="AM16" s="500">
        <f t="shared" si="11"/>
        <v>0</v>
      </c>
      <c r="AN16" s="500">
        <f>+$D16*G16*$AK$7</f>
        <v>0</v>
      </c>
      <c r="AO16" s="500">
        <f>+M16*80%*$D16*$AK$7+S16*$D16*$AK$7+Y16*$D16*$AK$7</f>
        <v>0</v>
      </c>
      <c r="AP16" s="500">
        <f t="shared" si="12"/>
        <v>0</v>
      </c>
      <c r="AQ16" s="500">
        <f t="shared" si="19"/>
        <v>0</v>
      </c>
      <c r="AR16" s="500">
        <f t="shared" si="22"/>
        <v>0</v>
      </c>
      <c r="AS16" s="500">
        <f>+$D16*H16*$AK$7</f>
        <v>0</v>
      </c>
      <c r="AT16" s="500">
        <f>+N16*80%*$D16*$AK$7+T16*$D16*$AK$7+Z16*$D16*$AK$7</f>
        <v>0</v>
      </c>
      <c r="AU16" s="500">
        <f t="shared" si="13"/>
        <v>0</v>
      </c>
      <c r="AV16" s="500">
        <f t="shared" si="14"/>
        <v>0</v>
      </c>
      <c r="AW16" s="500">
        <f t="shared" si="15"/>
        <v>0</v>
      </c>
      <c r="AX16" s="501">
        <f t="shared" si="16"/>
        <v>0</v>
      </c>
      <c r="AY16" s="502">
        <f t="shared" si="17"/>
        <v>0</v>
      </c>
      <c r="BC16" s="206">
        <f t="shared" si="18"/>
        <v>0</v>
      </c>
      <c r="BD16" s="161" t="str">
        <f t="shared" si="20"/>
        <v>T4200016</v>
      </c>
      <c r="BE16" s="162" t="s">
        <v>126</v>
      </c>
    </row>
    <row r="17" spans="1:57" s="35" customFormat="1" ht="10.5" customHeight="1" x14ac:dyDescent="0.2">
      <c r="A17" s="35">
        <f>+IF(AND(D17&gt;0,AX17&gt;0),MAX(A$13:A16)+1,0)</f>
        <v>0</v>
      </c>
      <c r="B17" s="614"/>
      <c r="C17" s="148" t="s">
        <v>37</v>
      </c>
      <c r="D17" s="146">
        <v>6.32</v>
      </c>
      <c r="E17" s="168"/>
      <c r="F17" s="168"/>
      <c r="G17" s="169"/>
      <c r="H17" s="169"/>
      <c r="I17" s="444">
        <f t="shared" si="3"/>
        <v>0</v>
      </c>
      <c r="J17" s="206">
        <f t="shared" si="4"/>
        <v>0</v>
      </c>
      <c r="K17" s="206">
        <f t="shared" si="5"/>
        <v>0</v>
      </c>
      <c r="L17" s="168"/>
      <c r="M17" s="169"/>
      <c r="N17" s="169"/>
      <c r="O17" s="444">
        <f t="shared" si="6"/>
        <v>0</v>
      </c>
      <c r="P17" s="206">
        <f>+$D17*L17</f>
        <v>0</v>
      </c>
      <c r="Q17" s="206">
        <f>+$D17*O17</f>
        <v>0</v>
      </c>
      <c r="R17" s="168"/>
      <c r="S17" s="169"/>
      <c r="T17" s="169"/>
      <c r="U17" s="444">
        <f>+R17+S17-T17</f>
        <v>0</v>
      </c>
      <c r="V17" s="206">
        <f>+$D17*R17</f>
        <v>0</v>
      </c>
      <c r="W17" s="206">
        <f>+$D17*U17</f>
        <v>0</v>
      </c>
      <c r="X17" s="168"/>
      <c r="Y17" s="169"/>
      <c r="Z17" s="169"/>
      <c r="AA17" s="444">
        <f>+X17+Y17-Z17</f>
        <v>0</v>
      </c>
      <c r="AB17" s="206">
        <f>+$D17*X17</f>
        <v>0</v>
      </c>
      <c r="AC17" s="206">
        <f>+$D17*AA17</f>
        <v>0</v>
      </c>
      <c r="AD17" s="205">
        <f>+L17+R17+X17</f>
        <v>0</v>
      </c>
      <c r="AE17" s="205">
        <f t="shared" si="21"/>
        <v>0</v>
      </c>
      <c r="AF17" s="518">
        <f>+N17+T17+Z17</f>
        <v>0</v>
      </c>
      <c r="AG17" s="206">
        <f t="shared" si="8"/>
        <v>0</v>
      </c>
      <c r="AH17" s="206">
        <f t="shared" si="8"/>
        <v>0</v>
      </c>
      <c r="AI17" s="499">
        <f>+F17*$D17*$AK$7</f>
        <v>0</v>
      </c>
      <c r="AJ17" s="499">
        <f>+L17*80%*$D17*$AK$7+R17*$D17*$AK$7+X17*$D17*$AK$7</f>
        <v>0</v>
      </c>
      <c r="AK17" s="499">
        <f t="shared" si="9"/>
        <v>0</v>
      </c>
      <c r="AL17" s="499">
        <f t="shared" si="10"/>
        <v>0</v>
      </c>
      <c r="AM17" s="500">
        <f t="shared" si="11"/>
        <v>0</v>
      </c>
      <c r="AN17" s="500">
        <f>+$D17*G17*$AK$7</f>
        <v>0</v>
      </c>
      <c r="AO17" s="500">
        <f>+M17*80%*$D17*$AK$7+S17*$D17*$AK$7+Y17*$D17*$AK$7</f>
        <v>0</v>
      </c>
      <c r="AP17" s="500">
        <f t="shared" si="12"/>
        <v>0</v>
      </c>
      <c r="AQ17" s="500">
        <f t="shared" si="19"/>
        <v>0</v>
      </c>
      <c r="AR17" s="500">
        <f t="shared" si="22"/>
        <v>0</v>
      </c>
      <c r="AS17" s="500">
        <f>+$D17*H17*$AK$7</f>
        <v>0</v>
      </c>
      <c r="AT17" s="500">
        <f>+N17*80%*$D17*$AK$7+T17*$D17*$AK$7+Z17*$D17*$AK$7</f>
        <v>0</v>
      </c>
      <c r="AU17" s="500">
        <f t="shared" si="13"/>
        <v>0</v>
      </c>
      <c r="AV17" s="500">
        <f t="shared" si="14"/>
        <v>0</v>
      </c>
      <c r="AW17" s="500">
        <f t="shared" si="15"/>
        <v>0</v>
      </c>
      <c r="AX17" s="501">
        <f t="shared" si="16"/>
        <v>0</v>
      </c>
      <c r="AY17" s="502">
        <f t="shared" si="17"/>
        <v>0</v>
      </c>
      <c r="BC17" s="206">
        <f t="shared" si="18"/>
        <v>0</v>
      </c>
      <c r="BD17" s="161" t="str">
        <f t="shared" si="20"/>
        <v>T4200017</v>
      </c>
      <c r="BE17" s="162" t="s">
        <v>126</v>
      </c>
    </row>
    <row r="18" spans="1:57" s="35" customFormat="1" ht="10.5" customHeight="1" x14ac:dyDescent="0.2">
      <c r="A18" s="35">
        <f>+IF(AND(D18&gt;0,AX18&gt;0),MAX(A$13:A17)+1,0)</f>
        <v>0</v>
      </c>
      <c r="B18" s="614"/>
      <c r="C18" s="148" t="s">
        <v>38</v>
      </c>
      <c r="D18" s="146">
        <v>5.62</v>
      </c>
      <c r="E18" s="168"/>
      <c r="F18" s="169"/>
      <c r="G18" s="169"/>
      <c r="H18" s="169"/>
      <c r="I18" s="444">
        <f t="shared" si="3"/>
        <v>0</v>
      </c>
      <c r="J18" s="206">
        <f t="shared" si="4"/>
        <v>0</v>
      </c>
      <c r="K18" s="206">
        <f t="shared" si="5"/>
        <v>0</v>
      </c>
      <c r="L18" s="169"/>
      <c r="M18" s="169"/>
      <c r="N18" s="169"/>
      <c r="O18" s="444">
        <f t="shared" si="6"/>
        <v>0</v>
      </c>
      <c r="P18" s="206">
        <f>+$D18*L18</f>
        <v>0</v>
      </c>
      <c r="Q18" s="206">
        <f>+$D18*O18</f>
        <v>0</v>
      </c>
      <c r="R18" s="169"/>
      <c r="S18" s="169"/>
      <c r="T18" s="169"/>
      <c r="U18" s="444">
        <f>+R18+S18-T18</f>
        <v>0</v>
      </c>
      <c r="V18" s="206">
        <f>+$D18*R18</f>
        <v>0</v>
      </c>
      <c r="W18" s="206">
        <f>+$D18*U18</f>
        <v>0</v>
      </c>
      <c r="X18" s="169"/>
      <c r="Y18" s="169"/>
      <c r="Z18" s="169"/>
      <c r="AA18" s="444">
        <f>+X18+Y18-Z18</f>
        <v>0</v>
      </c>
      <c r="AB18" s="206">
        <f>+$D18*X18</f>
        <v>0</v>
      </c>
      <c r="AC18" s="206">
        <f>+$D18*AA18</f>
        <v>0</v>
      </c>
      <c r="AD18" s="205">
        <f>+L18+R18+X18</f>
        <v>0</v>
      </c>
      <c r="AE18" s="205">
        <f t="shared" si="21"/>
        <v>0</v>
      </c>
      <c r="AF18" s="518">
        <f>+N18+T18+Z18</f>
        <v>0</v>
      </c>
      <c r="AG18" s="206">
        <f t="shared" si="8"/>
        <v>0</v>
      </c>
      <c r="AH18" s="206">
        <f t="shared" si="8"/>
        <v>0</v>
      </c>
      <c r="AI18" s="499">
        <f>+F18*$D18*$AK$7</f>
        <v>0</v>
      </c>
      <c r="AJ18" s="499">
        <f>+L18*80%*$D18*$AK$7+R18*$D18*$AK$7+X18*$D18*$AK$7</f>
        <v>0</v>
      </c>
      <c r="AK18" s="499">
        <f t="shared" si="9"/>
        <v>0</v>
      </c>
      <c r="AL18" s="499">
        <f t="shared" si="10"/>
        <v>0</v>
      </c>
      <c r="AM18" s="500">
        <f t="shared" si="11"/>
        <v>0</v>
      </c>
      <c r="AN18" s="500">
        <f>+$D18*G18*$AK$7</f>
        <v>0</v>
      </c>
      <c r="AO18" s="500">
        <f>+M18*80%*$D18*$AK$7+S18*$D18*$AK$7+Y18*$D18*$AK$7</f>
        <v>0</v>
      </c>
      <c r="AP18" s="500">
        <f t="shared" si="12"/>
        <v>0</v>
      </c>
      <c r="AQ18" s="500">
        <f t="shared" si="19"/>
        <v>0</v>
      </c>
      <c r="AR18" s="500">
        <f t="shared" si="22"/>
        <v>0</v>
      </c>
      <c r="AS18" s="500">
        <f>+$D18*H18*$AK$7</f>
        <v>0</v>
      </c>
      <c r="AT18" s="500">
        <f>+N18*80%*$D18*$AK$7+T18*$D18*$AK$7+Z18*$D18*$AK$7</f>
        <v>0</v>
      </c>
      <c r="AU18" s="500">
        <f t="shared" si="13"/>
        <v>0</v>
      </c>
      <c r="AV18" s="500">
        <f t="shared" si="14"/>
        <v>0</v>
      </c>
      <c r="AW18" s="500">
        <f t="shared" si="15"/>
        <v>0</v>
      </c>
      <c r="AX18" s="501">
        <f t="shared" si="16"/>
        <v>0</v>
      </c>
      <c r="AY18" s="502">
        <f t="shared" si="17"/>
        <v>0</v>
      </c>
      <c r="BC18" s="206">
        <f t="shared" si="18"/>
        <v>0</v>
      </c>
      <c r="BD18" s="161" t="str">
        <f t="shared" si="20"/>
        <v>T4200018</v>
      </c>
      <c r="BE18" s="162" t="s">
        <v>126</v>
      </c>
    </row>
    <row r="19" spans="1:57" s="35" customFormat="1" ht="10.5" customHeight="1" x14ac:dyDescent="0.2">
      <c r="A19" s="35">
        <f>+IF(AND(D19&gt;0,AX19&gt;0),MAX(A$13:A18)+1,0)</f>
        <v>0</v>
      </c>
      <c r="B19" s="145"/>
      <c r="C19" s="263" t="s">
        <v>127</v>
      </c>
      <c r="D19" s="264"/>
      <c r="E19" s="269">
        <f t="shared" ref="E19:K19" si="23">SUM(E14:E18)</f>
        <v>0</v>
      </c>
      <c r="F19" s="269">
        <f t="shared" si="23"/>
        <v>0</v>
      </c>
      <c r="G19" s="269">
        <f t="shared" si="23"/>
        <v>0</v>
      </c>
      <c r="H19" s="269">
        <f t="shared" si="23"/>
        <v>0</v>
      </c>
      <c r="I19" s="445">
        <f t="shared" si="23"/>
        <v>0</v>
      </c>
      <c r="J19" s="269">
        <f t="shared" si="23"/>
        <v>0</v>
      </c>
      <c r="K19" s="269">
        <f t="shared" si="23"/>
        <v>0</v>
      </c>
      <c r="L19" s="269">
        <f t="shared" ref="L19:Q19" si="24">SUM(L14:L18)</f>
        <v>0</v>
      </c>
      <c r="M19" s="269">
        <f t="shared" si="24"/>
        <v>0</v>
      </c>
      <c r="N19" s="269">
        <f t="shared" si="24"/>
        <v>0</v>
      </c>
      <c r="O19" s="445">
        <f t="shared" si="24"/>
        <v>0</v>
      </c>
      <c r="P19" s="269">
        <f t="shared" si="24"/>
        <v>0</v>
      </c>
      <c r="Q19" s="269">
        <f t="shared" si="24"/>
        <v>0</v>
      </c>
      <c r="R19" s="269">
        <f t="shared" ref="R19:W19" si="25">SUM(R14:R18)</f>
        <v>0</v>
      </c>
      <c r="S19" s="269">
        <f t="shared" si="25"/>
        <v>0</v>
      </c>
      <c r="T19" s="269">
        <f t="shared" si="25"/>
        <v>0</v>
      </c>
      <c r="U19" s="445">
        <f t="shared" si="25"/>
        <v>0</v>
      </c>
      <c r="V19" s="269">
        <f t="shared" si="25"/>
        <v>0</v>
      </c>
      <c r="W19" s="269">
        <f t="shared" si="25"/>
        <v>0</v>
      </c>
      <c r="X19" s="269">
        <f t="shared" ref="X19:AC19" si="26">SUM(X14:X18)</f>
        <v>0</v>
      </c>
      <c r="Y19" s="269">
        <f t="shared" si="26"/>
        <v>0</v>
      </c>
      <c r="Z19" s="269">
        <f t="shared" si="26"/>
        <v>0</v>
      </c>
      <c r="AA19" s="445">
        <f t="shared" si="26"/>
        <v>0</v>
      </c>
      <c r="AB19" s="269">
        <f t="shared" si="26"/>
        <v>0</v>
      </c>
      <c r="AC19" s="269">
        <f t="shared" si="26"/>
        <v>0</v>
      </c>
      <c r="AD19" s="269">
        <f>SUM(AD14:AD18)</f>
        <v>0</v>
      </c>
      <c r="AE19" s="269">
        <f>SUM(AE14:AE18)</f>
        <v>0</v>
      </c>
      <c r="AF19" s="269">
        <f>SUM(AF14:AF18)</f>
        <v>0</v>
      </c>
      <c r="AG19" s="269">
        <f>SUM(AG14:AG18)</f>
        <v>0</v>
      </c>
      <c r="AH19" s="269">
        <f>SUM(AH14:AH18)</f>
        <v>0</v>
      </c>
      <c r="AI19" s="503">
        <f>+SUM(AI14:AI18)</f>
        <v>0</v>
      </c>
      <c r="AJ19" s="503">
        <f>+SUM(AJ14:AJ18)</f>
        <v>0</v>
      </c>
      <c r="AK19" s="503">
        <f t="shared" ref="AK19:AY19" si="27">+SUM(AK14:AK18)</f>
        <v>0</v>
      </c>
      <c r="AL19" s="503">
        <f t="shared" si="27"/>
        <v>0</v>
      </c>
      <c r="AM19" s="504">
        <f t="shared" si="27"/>
        <v>0</v>
      </c>
      <c r="AN19" s="504">
        <f t="shared" si="27"/>
        <v>0</v>
      </c>
      <c r="AO19" s="504">
        <f t="shared" si="27"/>
        <v>0</v>
      </c>
      <c r="AP19" s="504">
        <f t="shared" si="27"/>
        <v>0</v>
      </c>
      <c r="AQ19" s="504">
        <f t="shared" si="27"/>
        <v>0</v>
      </c>
      <c r="AR19" s="504">
        <f t="shared" si="27"/>
        <v>0</v>
      </c>
      <c r="AS19" s="504">
        <f>+SUM(AS14:AS18)</f>
        <v>0</v>
      </c>
      <c r="AT19" s="504">
        <f>+SUM(AT14:AT18)</f>
        <v>0</v>
      </c>
      <c r="AU19" s="504">
        <f>+SUM(AU14:AU18)</f>
        <v>0</v>
      </c>
      <c r="AV19" s="504">
        <f>+SUM(AV14:AV18)</f>
        <v>0</v>
      </c>
      <c r="AW19" s="504">
        <f>+SUM(AW14:AW18)</f>
        <v>0</v>
      </c>
      <c r="AX19" s="505">
        <f t="shared" si="27"/>
        <v>0</v>
      </c>
      <c r="AY19" s="506">
        <f t="shared" si="27"/>
        <v>0</v>
      </c>
      <c r="BC19" s="269">
        <f>SUM(BC14:BC18)</f>
        <v>0</v>
      </c>
      <c r="BD19" s="161" t="str">
        <f t="shared" si="20"/>
        <v>T4200019</v>
      </c>
      <c r="BE19" s="162"/>
    </row>
    <row r="20" spans="1:57" s="34" customFormat="1" ht="11.25" x14ac:dyDescent="0.2">
      <c r="A20" s="35">
        <f>+IF(AND(D20&gt;0,AX20&gt;0),MAX(A$13:A19)+1,0)</f>
        <v>0</v>
      </c>
      <c r="B20" s="614" t="s">
        <v>108</v>
      </c>
      <c r="C20" s="149" t="s">
        <v>46</v>
      </c>
      <c r="D20" s="146">
        <v>5.57</v>
      </c>
      <c r="E20" s="169"/>
      <c r="F20" s="169"/>
      <c r="G20" s="169"/>
      <c r="H20" s="169"/>
      <c r="I20" s="444">
        <f t="shared" ref="I20:I83" si="28">+F20+G20-H20</f>
        <v>0</v>
      </c>
      <c r="J20" s="206">
        <f t="shared" ref="J20:J27" si="29">+D20*F20</f>
        <v>0</v>
      </c>
      <c r="K20" s="206">
        <f t="shared" ref="K20:K27" si="30">+D20*I20</f>
        <v>0</v>
      </c>
      <c r="L20" s="169"/>
      <c r="M20" s="169"/>
      <c r="N20" s="169"/>
      <c r="O20" s="444">
        <f t="shared" ref="O20:O27" si="31">+L20+M20-N20</f>
        <v>0</v>
      </c>
      <c r="P20" s="206">
        <f t="shared" ref="P20:P27" si="32">+$D20*L20</f>
        <v>0</v>
      </c>
      <c r="Q20" s="206">
        <f t="shared" ref="Q20:Q27" si="33">+$D20*O20</f>
        <v>0</v>
      </c>
      <c r="R20" s="169"/>
      <c r="S20" s="169"/>
      <c r="T20" s="169"/>
      <c r="U20" s="444">
        <f t="shared" ref="U20:U27" si="34">+R20+S20-T20</f>
        <v>0</v>
      </c>
      <c r="V20" s="206">
        <f t="shared" ref="V20:V27" si="35">+$D20*R20</f>
        <v>0</v>
      </c>
      <c r="W20" s="206">
        <f t="shared" ref="W20:W27" si="36">+$D20*U20</f>
        <v>0</v>
      </c>
      <c r="X20" s="169"/>
      <c r="Y20" s="169"/>
      <c r="Z20" s="169"/>
      <c r="AA20" s="444">
        <f t="shared" ref="AA20:AA27" si="37">+X20+Y20-Z20</f>
        <v>0</v>
      </c>
      <c r="AB20" s="206">
        <f t="shared" ref="AB20:AB27" si="38">+$D20*X20</f>
        <v>0</v>
      </c>
      <c r="AC20" s="206">
        <f t="shared" ref="AC20:AC27" si="39">+$D20*AA20</f>
        <v>0</v>
      </c>
      <c r="AD20" s="205">
        <f t="shared" ref="AD20:AD27" si="40">+L20+R20+X20</f>
        <v>0</v>
      </c>
      <c r="AE20" s="205">
        <f t="shared" si="21"/>
        <v>0</v>
      </c>
      <c r="AF20" s="518">
        <f t="shared" ref="AF20:AF27" si="41">+N20+T20+Z20</f>
        <v>0</v>
      </c>
      <c r="AG20" s="206">
        <f t="shared" ref="AG20:AG27" si="42">+P20+V20+AB20</f>
        <v>0</v>
      </c>
      <c r="AH20" s="206">
        <f t="shared" ref="AH20:AH27" si="43">+Q20+W20+AC20</f>
        <v>0</v>
      </c>
      <c r="AI20" s="499">
        <f>+F20*$D20*$AK$7*(100+D5)/100</f>
        <v>0</v>
      </c>
      <c r="AJ20" s="499">
        <f t="shared" ref="AJ20:AJ27" si="44">+L20*80%*$D20*$AK$7+R20*$D20*$AK$7+X20*$D20*$AK$7</f>
        <v>0</v>
      </c>
      <c r="AK20" s="499">
        <f>+AI20+AJ20</f>
        <v>0</v>
      </c>
      <c r="AL20" s="499">
        <f>+IF(AK20=0,0,((AK20/(F20+AD20))-$AJ$4)/$AL$11*(F20+AD20))</f>
        <v>0</v>
      </c>
      <c r="AM20" s="500">
        <f t="shared" ref="AM20:AM27" si="45">+AL20*AM$11</f>
        <v>0</v>
      </c>
      <c r="AN20" s="500">
        <f t="shared" ref="AN20:AN27" si="46">+$D20*G20*$AK$7</f>
        <v>0</v>
      </c>
      <c r="AO20" s="500">
        <f t="shared" ref="AO20:AO27" si="47">+M20*80%*$D20*$AK$7+S20*$D20*$AK$7+Y20*$D20*$AK$7</f>
        <v>0</v>
      </c>
      <c r="AP20" s="500">
        <f>+AN20+AO20</f>
        <v>0</v>
      </c>
      <c r="AQ20" s="500">
        <f t="shared" si="19"/>
        <v>0</v>
      </c>
      <c r="AR20" s="500">
        <f t="shared" si="22"/>
        <v>0</v>
      </c>
      <c r="AS20" s="500">
        <f t="shared" ref="AS20:AS27" si="48">+$D20*H20*$AK$7</f>
        <v>0</v>
      </c>
      <c r="AT20" s="500">
        <f t="shared" ref="AT20:AT27" si="49">+N20*80%*$D20*$AK$7+T20*$D20*$AK$7+Z20*$D20*$AK$7</f>
        <v>0</v>
      </c>
      <c r="AU20" s="500">
        <f>+AS20+AT20</f>
        <v>0</v>
      </c>
      <c r="AV20" s="500">
        <f t="shared" ref="AV20:AV27" si="50">+IF(AU20=0,0,((AU20/(H20+AF20))-$AJ$4)/$AL$11*(H20+AF20))</f>
        <v>0</v>
      </c>
      <c r="AW20" s="500">
        <f>+AV20*AW$11</f>
        <v>0</v>
      </c>
      <c r="AX20" s="501">
        <f>+AR20+AM20-AW20</f>
        <v>0</v>
      </c>
      <c r="AY20" s="502">
        <f>+AX20*AY$11</f>
        <v>0</v>
      </c>
      <c r="AZ20" s="37">
        <f>+AX20+AY20</f>
        <v>0</v>
      </c>
      <c r="BA20" s="37">
        <f>+AZ20*1.14</f>
        <v>0</v>
      </c>
      <c r="BC20" s="206">
        <f t="shared" ref="BC20:BC27" si="51">($D20*80%*L20)+($D20*R20)+($D20*X20)</f>
        <v>0</v>
      </c>
      <c r="BD20" s="34" t="str">
        <f t="shared" si="20"/>
        <v>T4200020</v>
      </c>
      <c r="BE20" s="162" t="s">
        <v>108</v>
      </c>
    </row>
    <row r="21" spans="1:57" s="34" customFormat="1" ht="11.25" x14ac:dyDescent="0.2">
      <c r="A21" s="35">
        <f>+IF(AND(D21&gt;0,AX21&gt;0),MAX(A$13:A20)+1,0)</f>
        <v>0</v>
      </c>
      <c r="B21" s="614"/>
      <c r="C21" s="149" t="s">
        <v>45</v>
      </c>
      <c r="D21" s="146">
        <v>5.3</v>
      </c>
      <c r="E21" s="169"/>
      <c r="F21" s="169"/>
      <c r="G21" s="169"/>
      <c r="H21" s="169"/>
      <c r="I21" s="444">
        <f t="shared" si="28"/>
        <v>0</v>
      </c>
      <c r="J21" s="206">
        <f t="shared" si="29"/>
        <v>0</v>
      </c>
      <c r="K21" s="206">
        <f t="shared" si="30"/>
        <v>0</v>
      </c>
      <c r="L21" s="169"/>
      <c r="M21" s="169"/>
      <c r="N21" s="169"/>
      <c r="O21" s="444">
        <f t="shared" si="31"/>
        <v>0</v>
      </c>
      <c r="P21" s="206">
        <f t="shared" si="32"/>
        <v>0</v>
      </c>
      <c r="Q21" s="206">
        <f t="shared" si="33"/>
        <v>0</v>
      </c>
      <c r="R21" s="169"/>
      <c r="S21" s="169"/>
      <c r="T21" s="169"/>
      <c r="U21" s="444">
        <f t="shared" si="34"/>
        <v>0</v>
      </c>
      <c r="V21" s="206">
        <f t="shared" si="35"/>
        <v>0</v>
      </c>
      <c r="W21" s="206">
        <f t="shared" si="36"/>
        <v>0</v>
      </c>
      <c r="X21" s="169"/>
      <c r="Y21" s="169"/>
      <c r="Z21" s="169"/>
      <c r="AA21" s="444">
        <f t="shared" si="37"/>
        <v>0</v>
      </c>
      <c r="AB21" s="206">
        <f t="shared" si="38"/>
        <v>0</v>
      </c>
      <c r="AC21" s="206">
        <f t="shared" si="39"/>
        <v>0</v>
      </c>
      <c r="AD21" s="205">
        <f t="shared" si="40"/>
        <v>0</v>
      </c>
      <c r="AE21" s="205">
        <f t="shared" si="21"/>
        <v>0</v>
      </c>
      <c r="AF21" s="518">
        <f t="shared" si="41"/>
        <v>0</v>
      </c>
      <c r="AG21" s="206">
        <f t="shared" si="42"/>
        <v>0</v>
      </c>
      <c r="AH21" s="206">
        <f t="shared" si="43"/>
        <v>0</v>
      </c>
      <c r="AI21" s="499">
        <f t="shared" ref="AI21:AI27" si="52">+F21*$D21*$AK$7</f>
        <v>0</v>
      </c>
      <c r="AJ21" s="499">
        <f t="shared" si="44"/>
        <v>0</v>
      </c>
      <c r="AK21" s="499">
        <f t="shared" ref="AK21:AK27" si="53">+AI21+AJ21</f>
        <v>0</v>
      </c>
      <c r="AL21" s="499">
        <f t="shared" ref="AL21:AL27" si="54">+IF(AK21=0,0,((AK21/(F21+AD21))-$AJ$4)/$AL$11*(F21+AD21))</f>
        <v>0</v>
      </c>
      <c r="AM21" s="500">
        <f t="shared" si="45"/>
        <v>0</v>
      </c>
      <c r="AN21" s="500">
        <f t="shared" si="46"/>
        <v>0</v>
      </c>
      <c r="AO21" s="500">
        <f t="shared" si="47"/>
        <v>0</v>
      </c>
      <c r="AP21" s="500">
        <f t="shared" ref="AP21:AP27" si="55">+AN21+AO21</f>
        <v>0</v>
      </c>
      <c r="AQ21" s="500">
        <f t="shared" si="19"/>
        <v>0</v>
      </c>
      <c r="AR21" s="500">
        <f t="shared" si="22"/>
        <v>0</v>
      </c>
      <c r="AS21" s="500">
        <f t="shared" si="48"/>
        <v>0</v>
      </c>
      <c r="AT21" s="500">
        <f t="shared" si="49"/>
        <v>0</v>
      </c>
      <c r="AU21" s="500">
        <f t="shared" ref="AU21:AU27" si="56">+AS21+AT21</f>
        <v>0</v>
      </c>
      <c r="AV21" s="500">
        <f t="shared" si="50"/>
        <v>0</v>
      </c>
      <c r="AW21" s="500">
        <f t="shared" ref="AW21:AW27" si="57">+AV21*AW$11</f>
        <v>0</v>
      </c>
      <c r="AX21" s="501">
        <f t="shared" ref="AX21:AX27" si="58">+AR21+AM21-AW21</f>
        <v>0</v>
      </c>
      <c r="AY21" s="502">
        <f t="shared" ref="AY21:AY27" si="59">+AX21*AY$11</f>
        <v>0</v>
      </c>
      <c r="BC21" s="206">
        <f t="shared" si="51"/>
        <v>0</v>
      </c>
      <c r="BD21" s="34" t="str">
        <f t="shared" si="20"/>
        <v>T4200021</v>
      </c>
      <c r="BE21" s="162" t="s">
        <v>108</v>
      </c>
    </row>
    <row r="22" spans="1:57" s="34" customFormat="1" ht="11.25" x14ac:dyDescent="0.2">
      <c r="A22" s="35">
        <f>+IF(AND(D22&gt;0,AX22&gt;0),MAX(A$13:A21)+1,0)</f>
        <v>0</v>
      </c>
      <c r="B22" s="614"/>
      <c r="C22" s="149" t="s">
        <v>44</v>
      </c>
      <c r="D22" s="146">
        <v>5.05</v>
      </c>
      <c r="E22" s="169"/>
      <c r="F22" s="169"/>
      <c r="G22" s="169"/>
      <c r="H22" s="169"/>
      <c r="I22" s="444">
        <f t="shared" si="28"/>
        <v>0</v>
      </c>
      <c r="J22" s="206">
        <f t="shared" si="29"/>
        <v>0</v>
      </c>
      <c r="K22" s="206">
        <f t="shared" si="30"/>
        <v>0</v>
      </c>
      <c r="L22" s="169"/>
      <c r="M22" s="169"/>
      <c r="N22" s="169"/>
      <c r="O22" s="444">
        <f t="shared" si="31"/>
        <v>0</v>
      </c>
      <c r="P22" s="206">
        <f t="shared" si="32"/>
        <v>0</v>
      </c>
      <c r="Q22" s="206">
        <f t="shared" si="33"/>
        <v>0</v>
      </c>
      <c r="R22" s="169"/>
      <c r="S22" s="169"/>
      <c r="T22" s="169"/>
      <c r="U22" s="444">
        <f t="shared" si="34"/>
        <v>0</v>
      </c>
      <c r="V22" s="206">
        <f t="shared" si="35"/>
        <v>0</v>
      </c>
      <c r="W22" s="206">
        <f t="shared" si="36"/>
        <v>0</v>
      </c>
      <c r="X22" s="169"/>
      <c r="Y22" s="169"/>
      <c r="Z22" s="169"/>
      <c r="AA22" s="444">
        <f t="shared" si="37"/>
        <v>0</v>
      </c>
      <c r="AB22" s="206">
        <f t="shared" si="38"/>
        <v>0</v>
      </c>
      <c r="AC22" s="206">
        <f t="shared" si="39"/>
        <v>0</v>
      </c>
      <c r="AD22" s="205">
        <f t="shared" si="40"/>
        <v>0</v>
      </c>
      <c r="AE22" s="205">
        <f t="shared" si="21"/>
        <v>0</v>
      </c>
      <c r="AF22" s="518">
        <f t="shared" si="41"/>
        <v>0</v>
      </c>
      <c r="AG22" s="206">
        <f t="shared" si="42"/>
        <v>0</v>
      </c>
      <c r="AH22" s="206">
        <f t="shared" si="43"/>
        <v>0</v>
      </c>
      <c r="AI22" s="499">
        <f t="shared" si="52"/>
        <v>0</v>
      </c>
      <c r="AJ22" s="499">
        <f t="shared" si="44"/>
        <v>0</v>
      </c>
      <c r="AK22" s="499">
        <f t="shared" si="53"/>
        <v>0</v>
      </c>
      <c r="AL22" s="499">
        <f t="shared" si="54"/>
        <v>0</v>
      </c>
      <c r="AM22" s="500">
        <f t="shared" si="45"/>
        <v>0</v>
      </c>
      <c r="AN22" s="500">
        <f t="shared" si="46"/>
        <v>0</v>
      </c>
      <c r="AO22" s="500">
        <f t="shared" si="47"/>
        <v>0</v>
      </c>
      <c r="AP22" s="500">
        <f t="shared" si="55"/>
        <v>0</v>
      </c>
      <c r="AQ22" s="500">
        <f t="shared" si="19"/>
        <v>0</v>
      </c>
      <c r="AR22" s="500">
        <f t="shared" si="22"/>
        <v>0</v>
      </c>
      <c r="AS22" s="500">
        <f t="shared" si="48"/>
        <v>0</v>
      </c>
      <c r="AT22" s="500">
        <f t="shared" si="49"/>
        <v>0</v>
      </c>
      <c r="AU22" s="500">
        <f t="shared" si="56"/>
        <v>0</v>
      </c>
      <c r="AV22" s="500">
        <f t="shared" si="50"/>
        <v>0</v>
      </c>
      <c r="AW22" s="500">
        <f t="shared" si="57"/>
        <v>0</v>
      </c>
      <c r="AX22" s="501">
        <f t="shared" si="58"/>
        <v>0</v>
      </c>
      <c r="AY22" s="502">
        <f t="shared" si="59"/>
        <v>0</v>
      </c>
      <c r="BC22" s="206">
        <f t="shared" si="51"/>
        <v>0</v>
      </c>
      <c r="BD22" s="34" t="str">
        <f t="shared" si="20"/>
        <v>T4200022</v>
      </c>
      <c r="BE22" s="162" t="s">
        <v>108</v>
      </c>
    </row>
    <row r="23" spans="1:57" s="34" customFormat="1" ht="11.25" x14ac:dyDescent="0.2">
      <c r="A23" s="35">
        <f>+IF(AND(D23&gt;0,AX23&gt;0),MAX(A$13:A22)+1,0)</f>
        <v>0</v>
      </c>
      <c r="B23" s="614"/>
      <c r="C23" s="149" t="s">
        <v>43</v>
      </c>
      <c r="D23" s="146">
        <v>4.8099999999999996</v>
      </c>
      <c r="E23" s="169"/>
      <c r="F23" s="169"/>
      <c r="G23" s="169"/>
      <c r="H23" s="169"/>
      <c r="I23" s="444">
        <f t="shared" si="28"/>
        <v>0</v>
      </c>
      <c r="J23" s="206">
        <f t="shared" si="29"/>
        <v>0</v>
      </c>
      <c r="K23" s="206">
        <f t="shared" si="30"/>
        <v>0</v>
      </c>
      <c r="L23" s="169"/>
      <c r="M23" s="169"/>
      <c r="N23" s="169"/>
      <c r="O23" s="444">
        <f t="shared" si="31"/>
        <v>0</v>
      </c>
      <c r="P23" s="206">
        <f t="shared" si="32"/>
        <v>0</v>
      </c>
      <c r="Q23" s="206">
        <f t="shared" si="33"/>
        <v>0</v>
      </c>
      <c r="R23" s="169"/>
      <c r="S23" s="169"/>
      <c r="T23" s="169"/>
      <c r="U23" s="444">
        <f t="shared" si="34"/>
        <v>0</v>
      </c>
      <c r="V23" s="206">
        <f t="shared" si="35"/>
        <v>0</v>
      </c>
      <c r="W23" s="206">
        <f t="shared" si="36"/>
        <v>0</v>
      </c>
      <c r="X23" s="169"/>
      <c r="Y23" s="169"/>
      <c r="Z23" s="169"/>
      <c r="AA23" s="444">
        <f t="shared" si="37"/>
        <v>0</v>
      </c>
      <c r="AB23" s="206">
        <f t="shared" si="38"/>
        <v>0</v>
      </c>
      <c r="AC23" s="206">
        <f t="shared" si="39"/>
        <v>0</v>
      </c>
      <c r="AD23" s="205">
        <f t="shared" si="40"/>
        <v>0</v>
      </c>
      <c r="AE23" s="205">
        <f t="shared" si="21"/>
        <v>0</v>
      </c>
      <c r="AF23" s="518">
        <f t="shared" si="41"/>
        <v>0</v>
      </c>
      <c r="AG23" s="206">
        <f t="shared" si="42"/>
        <v>0</v>
      </c>
      <c r="AH23" s="206">
        <f t="shared" si="43"/>
        <v>0</v>
      </c>
      <c r="AI23" s="499">
        <f t="shared" si="52"/>
        <v>0</v>
      </c>
      <c r="AJ23" s="499">
        <f t="shared" si="44"/>
        <v>0</v>
      </c>
      <c r="AK23" s="499">
        <f t="shared" si="53"/>
        <v>0</v>
      </c>
      <c r="AL23" s="499">
        <f t="shared" si="54"/>
        <v>0</v>
      </c>
      <c r="AM23" s="500">
        <f t="shared" si="45"/>
        <v>0</v>
      </c>
      <c r="AN23" s="500">
        <f t="shared" si="46"/>
        <v>0</v>
      </c>
      <c r="AO23" s="500">
        <f t="shared" si="47"/>
        <v>0</v>
      </c>
      <c r="AP23" s="500">
        <f t="shared" si="55"/>
        <v>0</v>
      </c>
      <c r="AQ23" s="500">
        <f t="shared" si="19"/>
        <v>0</v>
      </c>
      <c r="AR23" s="500">
        <f t="shared" si="22"/>
        <v>0</v>
      </c>
      <c r="AS23" s="500">
        <f t="shared" si="48"/>
        <v>0</v>
      </c>
      <c r="AT23" s="500">
        <f t="shared" si="49"/>
        <v>0</v>
      </c>
      <c r="AU23" s="500">
        <f t="shared" si="56"/>
        <v>0</v>
      </c>
      <c r="AV23" s="500">
        <f t="shared" si="50"/>
        <v>0</v>
      </c>
      <c r="AW23" s="500">
        <f t="shared" si="57"/>
        <v>0</v>
      </c>
      <c r="AX23" s="501">
        <f t="shared" si="58"/>
        <v>0</v>
      </c>
      <c r="AY23" s="502">
        <f t="shared" si="59"/>
        <v>0</v>
      </c>
      <c r="BC23" s="206">
        <f t="shared" si="51"/>
        <v>0</v>
      </c>
      <c r="BD23" s="34" t="str">
        <f t="shared" si="20"/>
        <v>T4200023</v>
      </c>
      <c r="BE23" s="162" t="s">
        <v>108</v>
      </c>
    </row>
    <row r="24" spans="1:57" s="34" customFormat="1" ht="11.25" x14ac:dyDescent="0.2">
      <c r="A24" s="35">
        <f>+IF(AND(D24&gt;0,AX24&gt;0),MAX(A$13:A23)+1,0)</f>
        <v>0</v>
      </c>
      <c r="B24" s="614"/>
      <c r="C24" s="149" t="s">
        <v>405</v>
      </c>
      <c r="D24" s="146">
        <v>4.58</v>
      </c>
      <c r="E24" s="169"/>
      <c r="F24" s="169"/>
      <c r="G24" s="169"/>
      <c r="H24" s="169"/>
      <c r="I24" s="444">
        <f t="shared" si="28"/>
        <v>0</v>
      </c>
      <c r="J24" s="206">
        <f t="shared" si="29"/>
        <v>0</v>
      </c>
      <c r="K24" s="206">
        <f t="shared" si="30"/>
        <v>0</v>
      </c>
      <c r="L24" s="169"/>
      <c r="M24" s="169"/>
      <c r="N24" s="169"/>
      <c r="O24" s="444">
        <f t="shared" si="31"/>
        <v>0</v>
      </c>
      <c r="P24" s="206">
        <f t="shared" si="32"/>
        <v>0</v>
      </c>
      <c r="Q24" s="206">
        <f t="shared" si="33"/>
        <v>0</v>
      </c>
      <c r="R24" s="169"/>
      <c r="S24" s="169"/>
      <c r="T24" s="169"/>
      <c r="U24" s="444">
        <f t="shared" si="34"/>
        <v>0</v>
      </c>
      <c r="V24" s="206">
        <f t="shared" si="35"/>
        <v>0</v>
      </c>
      <c r="W24" s="206">
        <f t="shared" si="36"/>
        <v>0</v>
      </c>
      <c r="X24" s="169"/>
      <c r="Y24" s="169"/>
      <c r="Z24" s="169"/>
      <c r="AA24" s="444">
        <f t="shared" si="37"/>
        <v>0</v>
      </c>
      <c r="AB24" s="206">
        <f t="shared" si="38"/>
        <v>0</v>
      </c>
      <c r="AC24" s="206">
        <f t="shared" si="39"/>
        <v>0</v>
      </c>
      <c r="AD24" s="205">
        <f t="shared" si="40"/>
        <v>0</v>
      </c>
      <c r="AE24" s="205">
        <f t="shared" si="21"/>
        <v>0</v>
      </c>
      <c r="AF24" s="518">
        <f t="shared" si="41"/>
        <v>0</v>
      </c>
      <c r="AG24" s="206">
        <f t="shared" si="42"/>
        <v>0</v>
      </c>
      <c r="AH24" s="206">
        <f t="shared" si="43"/>
        <v>0</v>
      </c>
      <c r="AI24" s="499">
        <f t="shared" si="52"/>
        <v>0</v>
      </c>
      <c r="AJ24" s="499">
        <f t="shared" si="44"/>
        <v>0</v>
      </c>
      <c r="AK24" s="499">
        <f t="shared" si="53"/>
        <v>0</v>
      </c>
      <c r="AL24" s="499">
        <f t="shared" si="54"/>
        <v>0</v>
      </c>
      <c r="AM24" s="500">
        <f t="shared" si="45"/>
        <v>0</v>
      </c>
      <c r="AN24" s="500">
        <f t="shared" si="46"/>
        <v>0</v>
      </c>
      <c r="AO24" s="500">
        <f t="shared" si="47"/>
        <v>0</v>
      </c>
      <c r="AP24" s="500">
        <f t="shared" si="55"/>
        <v>0</v>
      </c>
      <c r="AQ24" s="500">
        <f t="shared" si="19"/>
        <v>0</v>
      </c>
      <c r="AR24" s="500">
        <f t="shared" si="22"/>
        <v>0</v>
      </c>
      <c r="AS24" s="500">
        <f t="shared" si="48"/>
        <v>0</v>
      </c>
      <c r="AT24" s="500">
        <f t="shared" si="49"/>
        <v>0</v>
      </c>
      <c r="AU24" s="500">
        <f t="shared" si="56"/>
        <v>0</v>
      </c>
      <c r="AV24" s="500">
        <f t="shared" si="50"/>
        <v>0</v>
      </c>
      <c r="AW24" s="500">
        <f t="shared" si="57"/>
        <v>0</v>
      </c>
      <c r="AX24" s="501">
        <f t="shared" si="58"/>
        <v>0</v>
      </c>
      <c r="AY24" s="502">
        <f t="shared" si="59"/>
        <v>0</v>
      </c>
      <c r="BC24" s="206">
        <f t="shared" si="51"/>
        <v>0</v>
      </c>
      <c r="BD24" s="34" t="str">
        <f t="shared" si="20"/>
        <v>T4200024</v>
      </c>
      <c r="BE24" s="162" t="s">
        <v>108</v>
      </c>
    </row>
    <row r="25" spans="1:57" s="34" customFormat="1" ht="11.25" x14ac:dyDescent="0.2">
      <c r="A25" s="35">
        <f>+IF(AND(D25&gt;0,AX25&gt;0),MAX(A$13:A24)+1,0)</f>
        <v>0</v>
      </c>
      <c r="B25" s="614"/>
      <c r="C25" s="149" t="s">
        <v>42</v>
      </c>
      <c r="D25" s="146">
        <v>4.3600000000000003</v>
      </c>
      <c r="E25" s="169"/>
      <c r="F25" s="169"/>
      <c r="G25" s="169"/>
      <c r="H25" s="169"/>
      <c r="I25" s="444">
        <f t="shared" si="28"/>
        <v>0</v>
      </c>
      <c r="J25" s="206">
        <f t="shared" si="29"/>
        <v>0</v>
      </c>
      <c r="K25" s="206">
        <f t="shared" si="30"/>
        <v>0</v>
      </c>
      <c r="L25" s="169"/>
      <c r="M25" s="169"/>
      <c r="N25" s="169"/>
      <c r="O25" s="444">
        <f t="shared" si="31"/>
        <v>0</v>
      </c>
      <c r="P25" s="206">
        <f t="shared" si="32"/>
        <v>0</v>
      </c>
      <c r="Q25" s="206">
        <f t="shared" si="33"/>
        <v>0</v>
      </c>
      <c r="R25" s="169"/>
      <c r="S25" s="169"/>
      <c r="T25" s="169"/>
      <c r="U25" s="444">
        <f t="shared" si="34"/>
        <v>0</v>
      </c>
      <c r="V25" s="206">
        <f t="shared" si="35"/>
        <v>0</v>
      </c>
      <c r="W25" s="206">
        <f t="shared" si="36"/>
        <v>0</v>
      </c>
      <c r="X25" s="169"/>
      <c r="Y25" s="169"/>
      <c r="Z25" s="169"/>
      <c r="AA25" s="444">
        <f t="shared" si="37"/>
        <v>0</v>
      </c>
      <c r="AB25" s="206">
        <f t="shared" si="38"/>
        <v>0</v>
      </c>
      <c r="AC25" s="206">
        <f t="shared" si="39"/>
        <v>0</v>
      </c>
      <c r="AD25" s="205">
        <f t="shared" si="40"/>
        <v>0</v>
      </c>
      <c r="AE25" s="205">
        <f t="shared" si="21"/>
        <v>0</v>
      </c>
      <c r="AF25" s="518">
        <f t="shared" si="41"/>
        <v>0</v>
      </c>
      <c r="AG25" s="206">
        <f t="shared" si="42"/>
        <v>0</v>
      </c>
      <c r="AH25" s="206">
        <f t="shared" si="43"/>
        <v>0</v>
      </c>
      <c r="AI25" s="499">
        <f t="shared" si="52"/>
        <v>0</v>
      </c>
      <c r="AJ25" s="499">
        <f t="shared" si="44"/>
        <v>0</v>
      </c>
      <c r="AK25" s="499">
        <f t="shared" si="53"/>
        <v>0</v>
      </c>
      <c r="AL25" s="499">
        <f t="shared" si="54"/>
        <v>0</v>
      </c>
      <c r="AM25" s="500">
        <f t="shared" si="45"/>
        <v>0</v>
      </c>
      <c r="AN25" s="500">
        <f t="shared" si="46"/>
        <v>0</v>
      </c>
      <c r="AO25" s="500">
        <f t="shared" si="47"/>
        <v>0</v>
      </c>
      <c r="AP25" s="500">
        <f t="shared" si="55"/>
        <v>0</v>
      </c>
      <c r="AQ25" s="500">
        <f t="shared" si="19"/>
        <v>0</v>
      </c>
      <c r="AR25" s="500">
        <f t="shared" si="22"/>
        <v>0</v>
      </c>
      <c r="AS25" s="500">
        <f t="shared" si="48"/>
        <v>0</v>
      </c>
      <c r="AT25" s="500">
        <f t="shared" si="49"/>
        <v>0</v>
      </c>
      <c r="AU25" s="500">
        <f t="shared" si="56"/>
        <v>0</v>
      </c>
      <c r="AV25" s="500">
        <f t="shared" si="50"/>
        <v>0</v>
      </c>
      <c r="AW25" s="500">
        <f t="shared" si="57"/>
        <v>0</v>
      </c>
      <c r="AX25" s="501">
        <f t="shared" si="58"/>
        <v>0</v>
      </c>
      <c r="AY25" s="502">
        <f t="shared" si="59"/>
        <v>0</v>
      </c>
      <c r="BC25" s="206">
        <f t="shared" si="51"/>
        <v>0</v>
      </c>
      <c r="BD25" s="34" t="str">
        <f t="shared" si="20"/>
        <v>T4200025</v>
      </c>
      <c r="BE25" s="162" t="s">
        <v>108</v>
      </c>
    </row>
    <row r="26" spans="1:57" s="34" customFormat="1" ht="11.25" x14ac:dyDescent="0.2">
      <c r="A26" s="35">
        <f>+IF(AND(D26&gt;0,AX26&gt;0),MAX(A$13:A25)+1,0)</f>
        <v>0</v>
      </c>
      <c r="B26" s="614"/>
      <c r="C26" s="149" t="s">
        <v>41</v>
      </c>
      <c r="D26" s="146">
        <v>4.1500000000000004</v>
      </c>
      <c r="E26" s="169"/>
      <c r="F26" s="169"/>
      <c r="G26" s="169"/>
      <c r="H26" s="169"/>
      <c r="I26" s="444">
        <f>+F26+G26-H26</f>
        <v>0</v>
      </c>
      <c r="J26" s="206">
        <f>+D26*F26</f>
        <v>0</v>
      </c>
      <c r="K26" s="206">
        <f>+D26*I26</f>
        <v>0</v>
      </c>
      <c r="L26" s="169"/>
      <c r="M26" s="169"/>
      <c r="N26" s="169"/>
      <c r="O26" s="444">
        <f>+L26+M26-N26</f>
        <v>0</v>
      </c>
      <c r="P26" s="206">
        <f>+$D26*L26</f>
        <v>0</v>
      </c>
      <c r="Q26" s="206">
        <f>+$D26*O26</f>
        <v>0</v>
      </c>
      <c r="R26" s="169"/>
      <c r="S26" s="169"/>
      <c r="T26" s="169"/>
      <c r="U26" s="444">
        <f>+R26+S26-T26</f>
        <v>0</v>
      </c>
      <c r="V26" s="206">
        <f>+$D26*R26</f>
        <v>0</v>
      </c>
      <c r="W26" s="206">
        <f>+$D26*U26</f>
        <v>0</v>
      </c>
      <c r="X26" s="169"/>
      <c r="Y26" s="169"/>
      <c r="Z26" s="169"/>
      <c r="AA26" s="444">
        <f>+X26+Y26-Z26</f>
        <v>0</v>
      </c>
      <c r="AB26" s="206">
        <f>+$D26*X26</f>
        <v>0</v>
      </c>
      <c r="AC26" s="206">
        <f>+$D26*AA26</f>
        <v>0</v>
      </c>
      <c r="AD26" s="205">
        <f>+L26+R26+X26</f>
        <v>0</v>
      </c>
      <c r="AE26" s="205">
        <f>+M26+S26+Y26</f>
        <v>0</v>
      </c>
      <c r="AF26" s="518">
        <f>+N26+T26+Z26</f>
        <v>0</v>
      </c>
      <c r="AG26" s="206">
        <f>+P26+V26+AB26</f>
        <v>0</v>
      </c>
      <c r="AH26" s="206">
        <f>+Q26+W26+AC26</f>
        <v>0</v>
      </c>
      <c r="AI26" s="499">
        <f t="shared" si="52"/>
        <v>0</v>
      </c>
      <c r="AJ26" s="499">
        <f t="shared" si="44"/>
        <v>0</v>
      </c>
      <c r="AK26" s="499">
        <f t="shared" si="53"/>
        <v>0</v>
      </c>
      <c r="AL26" s="499">
        <f>+IF(AK26=0,0,((AK26/(F26+AD26))-$AJ$4)/$AL$11*(F26+AD26))</f>
        <v>0</v>
      </c>
      <c r="AM26" s="500">
        <f t="shared" si="45"/>
        <v>0</v>
      </c>
      <c r="AN26" s="500">
        <f t="shared" si="46"/>
        <v>0</v>
      </c>
      <c r="AO26" s="500">
        <f t="shared" si="47"/>
        <v>0</v>
      </c>
      <c r="AP26" s="500">
        <f t="shared" si="55"/>
        <v>0</v>
      </c>
      <c r="AQ26" s="500">
        <f t="shared" si="19"/>
        <v>0</v>
      </c>
      <c r="AR26" s="500">
        <f t="shared" si="22"/>
        <v>0</v>
      </c>
      <c r="AS26" s="500">
        <f t="shared" si="48"/>
        <v>0</v>
      </c>
      <c r="AT26" s="500">
        <f t="shared" si="49"/>
        <v>0</v>
      </c>
      <c r="AU26" s="500">
        <f t="shared" si="56"/>
        <v>0</v>
      </c>
      <c r="AV26" s="500">
        <f t="shared" si="50"/>
        <v>0</v>
      </c>
      <c r="AW26" s="500">
        <f t="shared" si="57"/>
        <v>0</v>
      </c>
      <c r="AX26" s="501">
        <f t="shared" si="58"/>
        <v>0</v>
      </c>
      <c r="AY26" s="502">
        <f t="shared" si="59"/>
        <v>0</v>
      </c>
      <c r="BC26" s="206">
        <f t="shared" si="51"/>
        <v>0</v>
      </c>
      <c r="BD26" s="34" t="str">
        <f t="shared" si="20"/>
        <v>T4200026</v>
      </c>
      <c r="BE26" s="162" t="s">
        <v>108</v>
      </c>
    </row>
    <row r="27" spans="1:57" s="34" customFormat="1" ht="11.25" x14ac:dyDescent="0.2">
      <c r="A27" s="35">
        <f>+IF(AND(D27&gt;0,AX27&gt;0),MAX(A$13:A26)+1,0)</f>
        <v>0</v>
      </c>
      <c r="B27" s="614"/>
      <c r="C27" s="149" t="s">
        <v>40</v>
      </c>
      <c r="D27" s="146">
        <v>3.96</v>
      </c>
      <c r="E27" s="169"/>
      <c r="F27" s="169"/>
      <c r="G27" s="169"/>
      <c r="H27" s="169"/>
      <c r="I27" s="444">
        <f t="shared" si="28"/>
        <v>0</v>
      </c>
      <c r="J27" s="206">
        <f t="shared" si="29"/>
        <v>0</v>
      </c>
      <c r="K27" s="206">
        <f t="shared" si="30"/>
        <v>0</v>
      </c>
      <c r="L27" s="169"/>
      <c r="M27" s="169"/>
      <c r="N27" s="169"/>
      <c r="O27" s="444">
        <f t="shared" si="31"/>
        <v>0</v>
      </c>
      <c r="P27" s="206">
        <f t="shared" si="32"/>
        <v>0</v>
      </c>
      <c r="Q27" s="206">
        <f t="shared" si="33"/>
        <v>0</v>
      </c>
      <c r="R27" s="169"/>
      <c r="S27" s="169"/>
      <c r="T27" s="169"/>
      <c r="U27" s="444">
        <f t="shared" si="34"/>
        <v>0</v>
      </c>
      <c r="V27" s="206">
        <f t="shared" si="35"/>
        <v>0</v>
      </c>
      <c r="W27" s="206">
        <f t="shared" si="36"/>
        <v>0</v>
      </c>
      <c r="X27" s="169"/>
      <c r="Y27" s="169"/>
      <c r="Z27" s="169"/>
      <c r="AA27" s="444">
        <f t="shared" si="37"/>
        <v>0</v>
      </c>
      <c r="AB27" s="206">
        <f t="shared" si="38"/>
        <v>0</v>
      </c>
      <c r="AC27" s="206">
        <f t="shared" si="39"/>
        <v>0</v>
      </c>
      <c r="AD27" s="205">
        <f t="shared" si="40"/>
        <v>0</v>
      </c>
      <c r="AE27" s="205">
        <f t="shared" si="21"/>
        <v>0</v>
      </c>
      <c r="AF27" s="518">
        <f t="shared" si="41"/>
        <v>0</v>
      </c>
      <c r="AG27" s="206">
        <f t="shared" si="42"/>
        <v>0</v>
      </c>
      <c r="AH27" s="206">
        <f t="shared" si="43"/>
        <v>0</v>
      </c>
      <c r="AI27" s="499">
        <f t="shared" si="52"/>
        <v>0</v>
      </c>
      <c r="AJ27" s="499">
        <f t="shared" si="44"/>
        <v>0</v>
      </c>
      <c r="AK27" s="499">
        <f t="shared" si="53"/>
        <v>0</v>
      </c>
      <c r="AL27" s="499">
        <f t="shared" si="54"/>
        <v>0</v>
      </c>
      <c r="AM27" s="500">
        <f t="shared" si="45"/>
        <v>0</v>
      </c>
      <c r="AN27" s="500">
        <f t="shared" si="46"/>
        <v>0</v>
      </c>
      <c r="AO27" s="500">
        <f t="shared" si="47"/>
        <v>0</v>
      </c>
      <c r="AP27" s="500">
        <f t="shared" si="55"/>
        <v>0</v>
      </c>
      <c r="AQ27" s="500">
        <f t="shared" si="19"/>
        <v>0</v>
      </c>
      <c r="AR27" s="500">
        <f t="shared" si="22"/>
        <v>0</v>
      </c>
      <c r="AS27" s="500">
        <f t="shared" si="48"/>
        <v>0</v>
      </c>
      <c r="AT27" s="500">
        <f t="shared" si="49"/>
        <v>0</v>
      </c>
      <c r="AU27" s="500">
        <f t="shared" si="56"/>
        <v>0</v>
      </c>
      <c r="AV27" s="500">
        <f t="shared" si="50"/>
        <v>0</v>
      </c>
      <c r="AW27" s="500">
        <f t="shared" si="57"/>
        <v>0</v>
      </c>
      <c r="AX27" s="501">
        <f t="shared" si="58"/>
        <v>0</v>
      </c>
      <c r="AY27" s="502">
        <f t="shared" si="59"/>
        <v>0</v>
      </c>
      <c r="BC27" s="206">
        <f t="shared" si="51"/>
        <v>0</v>
      </c>
      <c r="BD27" s="34" t="str">
        <f t="shared" si="20"/>
        <v>T4200027</v>
      </c>
      <c r="BE27" s="162" t="s">
        <v>108</v>
      </c>
    </row>
    <row r="28" spans="1:57" s="36" customFormat="1" ht="9.75" x14ac:dyDescent="0.2">
      <c r="A28" s="35">
        <f>+IF(AND(D28&gt;0,AX28&gt;0),MAX(A$13:A27)+1,0)</f>
        <v>0</v>
      </c>
      <c r="B28" s="150"/>
      <c r="C28" s="271" t="s">
        <v>39</v>
      </c>
      <c r="D28" s="271"/>
      <c r="E28" s="269">
        <f t="shared" ref="E28:K28" si="60">SUM(E20:E27)</f>
        <v>0</v>
      </c>
      <c r="F28" s="269">
        <f t="shared" si="60"/>
        <v>0</v>
      </c>
      <c r="G28" s="269">
        <f t="shared" si="60"/>
        <v>0</v>
      </c>
      <c r="H28" s="269">
        <f t="shared" si="60"/>
        <v>0</v>
      </c>
      <c r="I28" s="445">
        <f t="shared" si="60"/>
        <v>0</v>
      </c>
      <c r="J28" s="269">
        <f t="shared" si="60"/>
        <v>0</v>
      </c>
      <c r="K28" s="269">
        <f t="shared" si="60"/>
        <v>0</v>
      </c>
      <c r="L28" s="269">
        <f t="shared" ref="L28:Q28" si="61">SUM(L20:L27)</f>
        <v>0</v>
      </c>
      <c r="M28" s="269">
        <f t="shared" si="61"/>
        <v>0</v>
      </c>
      <c r="N28" s="269">
        <f t="shared" si="61"/>
        <v>0</v>
      </c>
      <c r="O28" s="445">
        <f t="shared" si="61"/>
        <v>0</v>
      </c>
      <c r="P28" s="269">
        <f t="shared" si="61"/>
        <v>0</v>
      </c>
      <c r="Q28" s="269">
        <f t="shared" si="61"/>
        <v>0</v>
      </c>
      <c r="R28" s="269">
        <f t="shared" ref="R28:W28" si="62">SUM(R20:R27)</f>
        <v>0</v>
      </c>
      <c r="S28" s="269">
        <f t="shared" si="62"/>
        <v>0</v>
      </c>
      <c r="T28" s="269">
        <f t="shared" si="62"/>
        <v>0</v>
      </c>
      <c r="U28" s="445">
        <f t="shared" si="62"/>
        <v>0</v>
      </c>
      <c r="V28" s="269">
        <f t="shared" si="62"/>
        <v>0</v>
      </c>
      <c r="W28" s="269">
        <f t="shared" si="62"/>
        <v>0</v>
      </c>
      <c r="X28" s="269">
        <f t="shared" ref="X28:AC28" si="63">SUM(X20:X27)</f>
        <v>0</v>
      </c>
      <c r="Y28" s="269">
        <f t="shared" si="63"/>
        <v>0</v>
      </c>
      <c r="Z28" s="269">
        <f t="shared" si="63"/>
        <v>0</v>
      </c>
      <c r="AA28" s="445">
        <f t="shared" si="63"/>
        <v>0</v>
      </c>
      <c r="AB28" s="269">
        <f t="shared" si="63"/>
        <v>0</v>
      </c>
      <c r="AC28" s="269">
        <f t="shared" si="63"/>
        <v>0</v>
      </c>
      <c r="AD28" s="269">
        <f>SUM(AD20:AD27)</f>
        <v>0</v>
      </c>
      <c r="AE28" s="269">
        <f>SUM(AE20:AE27)</f>
        <v>0</v>
      </c>
      <c r="AF28" s="269">
        <f>SUM(AF20:AF27)</f>
        <v>0</v>
      </c>
      <c r="AG28" s="269">
        <f>SUM(AG20:AG27)</f>
        <v>0</v>
      </c>
      <c r="AH28" s="269">
        <f>SUM(AH20:AH27)</f>
        <v>0</v>
      </c>
      <c r="AI28" s="503">
        <f>+SUM(AI20:AI27)</f>
        <v>0</v>
      </c>
      <c r="AJ28" s="503">
        <f>+SUM(AJ20:AJ27)</f>
        <v>0</v>
      </c>
      <c r="AK28" s="503">
        <f t="shared" ref="AK28:AY28" si="64">+SUM(AK20:AK27)</f>
        <v>0</v>
      </c>
      <c r="AL28" s="503">
        <f t="shared" si="64"/>
        <v>0</v>
      </c>
      <c r="AM28" s="504">
        <f t="shared" si="64"/>
        <v>0</v>
      </c>
      <c r="AN28" s="504">
        <f t="shared" si="64"/>
        <v>0</v>
      </c>
      <c r="AO28" s="504">
        <f t="shared" si="64"/>
        <v>0</v>
      </c>
      <c r="AP28" s="504">
        <f t="shared" si="64"/>
        <v>0</v>
      </c>
      <c r="AQ28" s="504">
        <f t="shared" si="64"/>
        <v>0</v>
      </c>
      <c r="AR28" s="504">
        <f t="shared" si="64"/>
        <v>0</v>
      </c>
      <c r="AS28" s="504">
        <f>+SUM(AS20:AS27)</f>
        <v>0</v>
      </c>
      <c r="AT28" s="504">
        <f>+SUM(AT20:AT27)</f>
        <v>0</v>
      </c>
      <c r="AU28" s="504">
        <f>+SUM(AU20:AU27)</f>
        <v>0</v>
      </c>
      <c r="AV28" s="504">
        <f>+SUM(AV20:AV27)</f>
        <v>0</v>
      </c>
      <c r="AW28" s="504">
        <f>+SUM(AW20:AW27)</f>
        <v>0</v>
      </c>
      <c r="AX28" s="505">
        <f t="shared" si="64"/>
        <v>0</v>
      </c>
      <c r="AY28" s="506">
        <f t="shared" si="64"/>
        <v>0</v>
      </c>
      <c r="BC28" s="269">
        <f>SUM(BC20:BC27)</f>
        <v>0</v>
      </c>
      <c r="BD28" s="36" t="str">
        <f t="shared" si="20"/>
        <v>T4200028</v>
      </c>
      <c r="BE28" s="163"/>
    </row>
    <row r="29" spans="1:57" s="34" customFormat="1" ht="11.25" x14ac:dyDescent="0.2">
      <c r="A29" s="35">
        <f>+IF(AND(D29&gt;0,AX29&gt;0),MAX(A$13:A28)+1,0)</f>
        <v>0</v>
      </c>
      <c r="B29" s="614" t="s">
        <v>109</v>
      </c>
      <c r="C29" s="149" t="s">
        <v>46</v>
      </c>
      <c r="D29" s="146">
        <v>4.45</v>
      </c>
      <c r="E29" s="169"/>
      <c r="F29" s="169"/>
      <c r="G29" s="169"/>
      <c r="H29" s="169"/>
      <c r="I29" s="444">
        <f t="shared" si="28"/>
        <v>0</v>
      </c>
      <c r="J29" s="206">
        <f t="shared" ref="J29:J36" si="65">+D29*F29</f>
        <v>0</v>
      </c>
      <c r="K29" s="206">
        <f t="shared" ref="K29:K36" si="66">+D29*I29</f>
        <v>0</v>
      </c>
      <c r="L29" s="169"/>
      <c r="M29" s="169"/>
      <c r="N29" s="169"/>
      <c r="O29" s="444">
        <f t="shared" ref="O29:O36" si="67">+L29+M29-N29</f>
        <v>0</v>
      </c>
      <c r="P29" s="206">
        <f t="shared" ref="P29:P36" si="68">+$D29*L29</f>
        <v>0</v>
      </c>
      <c r="Q29" s="206">
        <f t="shared" ref="Q29:Q36" si="69">+$D29*O29</f>
        <v>0</v>
      </c>
      <c r="R29" s="169"/>
      <c r="S29" s="169"/>
      <c r="T29" s="169"/>
      <c r="U29" s="444">
        <f t="shared" ref="U29:U36" si="70">+R29+S29-T29</f>
        <v>0</v>
      </c>
      <c r="V29" s="206">
        <f t="shared" ref="V29:V36" si="71">+$D29*R29</f>
        <v>0</v>
      </c>
      <c r="W29" s="206">
        <f t="shared" ref="W29:W36" si="72">+$D29*U29</f>
        <v>0</v>
      </c>
      <c r="X29" s="169"/>
      <c r="Y29" s="169"/>
      <c r="Z29" s="169"/>
      <c r="AA29" s="444">
        <f t="shared" ref="AA29:AA36" si="73">+X29+Y29-Z29</f>
        <v>0</v>
      </c>
      <c r="AB29" s="206">
        <f t="shared" ref="AB29:AB36" si="74">+$D29*X29</f>
        <v>0</v>
      </c>
      <c r="AC29" s="206">
        <f t="shared" ref="AC29:AC36" si="75">+$D29*AA29</f>
        <v>0</v>
      </c>
      <c r="AD29" s="205">
        <f t="shared" ref="AD29:AD36" si="76">+L29+R29+X29</f>
        <v>0</v>
      </c>
      <c r="AE29" s="205">
        <f t="shared" si="21"/>
        <v>0</v>
      </c>
      <c r="AF29" s="518">
        <f t="shared" ref="AF29:AF36" si="77">+N29+T29+Z29</f>
        <v>0</v>
      </c>
      <c r="AG29" s="206">
        <f t="shared" ref="AG29:AG36" si="78">+P29+V29+AB29</f>
        <v>0</v>
      </c>
      <c r="AH29" s="206">
        <f t="shared" ref="AH29:AH36" si="79">+Q29+W29+AC29</f>
        <v>0</v>
      </c>
      <c r="AI29" s="499">
        <f t="shared" ref="AI29:AI36" si="80">+F29*$D29*$AK$7</f>
        <v>0</v>
      </c>
      <c r="AJ29" s="499">
        <f t="shared" ref="AJ29:AJ36" si="81">+L29*80%*$D29*$AK$7+R29*$D29*$AK$7+X29*$D29*$AK$7</f>
        <v>0</v>
      </c>
      <c r="AK29" s="499">
        <f>+AI29+AJ29</f>
        <v>0</v>
      </c>
      <c r="AL29" s="499">
        <f t="shared" ref="AL29:AL36" si="82">+IF(AK29=0,0,((AK29/(F29+AD29))-$AJ$4)/$AL$11*(F29+AD29))</f>
        <v>0</v>
      </c>
      <c r="AM29" s="500">
        <f t="shared" ref="AM29:AM36" si="83">+AL29*AM$11</f>
        <v>0</v>
      </c>
      <c r="AN29" s="500">
        <f t="shared" ref="AN29:AN36" si="84">+$D29*G29*$AK$7</f>
        <v>0</v>
      </c>
      <c r="AO29" s="500">
        <f t="shared" ref="AO29:AO36" si="85">+M29*80%*$D29*$AK$7+S29*$D29*$AK$7+Y29*$D29*$AK$7</f>
        <v>0</v>
      </c>
      <c r="AP29" s="500">
        <f>+AN29+AO29</f>
        <v>0</v>
      </c>
      <c r="AQ29" s="500">
        <f t="shared" si="19"/>
        <v>0</v>
      </c>
      <c r="AR29" s="500">
        <f>+AQ29*AR$11</f>
        <v>0</v>
      </c>
      <c r="AS29" s="500">
        <f t="shared" ref="AS29:AS36" si="86">+$D29*H29*$AK$7</f>
        <v>0</v>
      </c>
      <c r="AT29" s="500">
        <f t="shared" ref="AT29:AT36" si="87">+N29*80%*$D29*$AK$7+T29*$D29*$AK$7+Z29*$D29*$AK$7</f>
        <v>0</v>
      </c>
      <c r="AU29" s="500">
        <f>+AS29+AT29</f>
        <v>0</v>
      </c>
      <c r="AV29" s="500">
        <f t="shared" ref="AV29:AV36" si="88">+IF(AU29=0,0,((AU29/(H29+AF29))-$AJ$4)/$AL$11*(H29+AF29))</f>
        <v>0</v>
      </c>
      <c r="AW29" s="500">
        <f>+AV29*AW$11</f>
        <v>0</v>
      </c>
      <c r="AX29" s="501">
        <f>+AR29+AM29-AW29</f>
        <v>0</v>
      </c>
      <c r="AY29" s="502">
        <f>+AX29*AY$11</f>
        <v>0</v>
      </c>
      <c r="BC29" s="206">
        <f t="shared" ref="BC29:BC36" si="89">($D29*80%*L29)+($D29*R29)+($D29*X29)</f>
        <v>0</v>
      </c>
      <c r="BD29" s="34" t="str">
        <f t="shared" si="20"/>
        <v>T4200029</v>
      </c>
      <c r="BE29" s="162" t="s">
        <v>109</v>
      </c>
    </row>
    <row r="30" spans="1:57" s="34" customFormat="1" ht="11.25" x14ac:dyDescent="0.2">
      <c r="A30" s="35">
        <f>+IF(AND(D30&gt;0,AX30&gt;0),MAX(A$13:A29)+1,0)</f>
        <v>0</v>
      </c>
      <c r="B30" s="614"/>
      <c r="C30" s="149" t="s">
        <v>45</v>
      </c>
      <c r="D30" s="146">
        <v>4.24</v>
      </c>
      <c r="E30" s="169"/>
      <c r="F30" s="169"/>
      <c r="G30" s="169"/>
      <c r="H30" s="169"/>
      <c r="I30" s="444">
        <f t="shared" si="28"/>
        <v>0</v>
      </c>
      <c r="J30" s="206">
        <f t="shared" si="65"/>
        <v>0</v>
      </c>
      <c r="K30" s="206">
        <f t="shared" si="66"/>
        <v>0</v>
      </c>
      <c r="L30" s="169"/>
      <c r="M30" s="169"/>
      <c r="N30" s="169"/>
      <c r="O30" s="444">
        <f t="shared" si="67"/>
        <v>0</v>
      </c>
      <c r="P30" s="206">
        <f t="shared" si="68"/>
        <v>0</v>
      </c>
      <c r="Q30" s="206">
        <f t="shared" si="69"/>
        <v>0</v>
      </c>
      <c r="R30" s="169"/>
      <c r="S30" s="169"/>
      <c r="T30" s="169"/>
      <c r="U30" s="444">
        <f t="shared" si="70"/>
        <v>0</v>
      </c>
      <c r="V30" s="206">
        <f t="shared" si="71"/>
        <v>0</v>
      </c>
      <c r="W30" s="206">
        <f t="shared" si="72"/>
        <v>0</v>
      </c>
      <c r="X30" s="169"/>
      <c r="Y30" s="169"/>
      <c r="Z30" s="169"/>
      <c r="AA30" s="444">
        <f t="shared" si="73"/>
        <v>0</v>
      </c>
      <c r="AB30" s="206">
        <f t="shared" si="74"/>
        <v>0</v>
      </c>
      <c r="AC30" s="206">
        <f t="shared" si="75"/>
        <v>0</v>
      </c>
      <c r="AD30" s="205">
        <f t="shared" si="76"/>
        <v>0</v>
      </c>
      <c r="AE30" s="205">
        <f t="shared" si="21"/>
        <v>0</v>
      </c>
      <c r="AF30" s="518">
        <f t="shared" si="77"/>
        <v>0</v>
      </c>
      <c r="AG30" s="206">
        <f t="shared" si="78"/>
        <v>0</v>
      </c>
      <c r="AH30" s="206">
        <f t="shared" si="79"/>
        <v>0</v>
      </c>
      <c r="AI30" s="499">
        <f t="shared" si="80"/>
        <v>0</v>
      </c>
      <c r="AJ30" s="499">
        <f t="shared" si="81"/>
        <v>0</v>
      </c>
      <c r="AK30" s="499">
        <f t="shared" ref="AK30:AK36" si="90">+AI30+AJ30</f>
        <v>0</v>
      </c>
      <c r="AL30" s="499">
        <f t="shared" si="82"/>
        <v>0</v>
      </c>
      <c r="AM30" s="500">
        <f t="shared" si="83"/>
        <v>0</v>
      </c>
      <c r="AN30" s="500">
        <f t="shared" si="84"/>
        <v>0</v>
      </c>
      <c r="AO30" s="500">
        <f t="shared" si="85"/>
        <v>0</v>
      </c>
      <c r="AP30" s="500">
        <f t="shared" ref="AP30:AP36" si="91">+AN30+AO30</f>
        <v>0</v>
      </c>
      <c r="AQ30" s="500">
        <f t="shared" si="19"/>
        <v>0</v>
      </c>
      <c r="AR30" s="500">
        <f t="shared" ref="AR30:AR36" si="92">+AQ30*AR$11</f>
        <v>0</v>
      </c>
      <c r="AS30" s="500">
        <f t="shared" si="86"/>
        <v>0</v>
      </c>
      <c r="AT30" s="500">
        <f t="shared" si="87"/>
        <v>0</v>
      </c>
      <c r="AU30" s="500">
        <f t="shared" ref="AU30:AU36" si="93">+AS30+AT30</f>
        <v>0</v>
      </c>
      <c r="AV30" s="500">
        <f t="shared" si="88"/>
        <v>0</v>
      </c>
      <c r="AW30" s="500">
        <f t="shared" ref="AW30:AW36" si="94">+AV30*AW$11</f>
        <v>0</v>
      </c>
      <c r="AX30" s="501">
        <f t="shared" ref="AX30:AX36" si="95">+AR30+AM30-AW30</f>
        <v>0</v>
      </c>
      <c r="AY30" s="502">
        <f t="shared" ref="AY30:AY36" si="96">+AX30*AY$11</f>
        <v>0</v>
      </c>
      <c r="BC30" s="206">
        <f t="shared" si="89"/>
        <v>0</v>
      </c>
      <c r="BD30" s="34" t="str">
        <f t="shared" si="20"/>
        <v>T4200030</v>
      </c>
      <c r="BE30" s="162" t="s">
        <v>109</v>
      </c>
    </row>
    <row r="31" spans="1:57" s="34" customFormat="1" ht="11.25" x14ac:dyDescent="0.2">
      <c r="A31" s="35">
        <f>+IF(AND(D31&gt;0,AX31&gt;0),MAX(A$13:A30)+1,0)</f>
        <v>0</v>
      </c>
      <c r="B31" s="614"/>
      <c r="C31" s="149" t="s">
        <v>44</v>
      </c>
      <c r="D31" s="146">
        <v>4.04</v>
      </c>
      <c r="E31" s="169"/>
      <c r="F31" s="169"/>
      <c r="G31" s="169"/>
      <c r="H31" s="169"/>
      <c r="I31" s="444">
        <f t="shared" si="28"/>
        <v>0</v>
      </c>
      <c r="J31" s="206">
        <f t="shared" si="65"/>
        <v>0</v>
      </c>
      <c r="K31" s="206">
        <f t="shared" si="66"/>
        <v>0</v>
      </c>
      <c r="L31" s="169"/>
      <c r="M31" s="169"/>
      <c r="N31" s="169"/>
      <c r="O31" s="444">
        <f t="shared" si="67"/>
        <v>0</v>
      </c>
      <c r="P31" s="206">
        <f t="shared" si="68"/>
        <v>0</v>
      </c>
      <c r="Q31" s="206">
        <f t="shared" si="69"/>
        <v>0</v>
      </c>
      <c r="R31" s="169"/>
      <c r="S31" s="169"/>
      <c r="T31" s="169"/>
      <c r="U31" s="444">
        <f t="shared" si="70"/>
        <v>0</v>
      </c>
      <c r="V31" s="206">
        <f t="shared" si="71"/>
        <v>0</v>
      </c>
      <c r="W31" s="206">
        <f t="shared" si="72"/>
        <v>0</v>
      </c>
      <c r="X31" s="169"/>
      <c r="Y31" s="169"/>
      <c r="Z31" s="169"/>
      <c r="AA31" s="444">
        <f t="shared" si="73"/>
        <v>0</v>
      </c>
      <c r="AB31" s="206">
        <f t="shared" si="74"/>
        <v>0</v>
      </c>
      <c r="AC31" s="206">
        <f t="shared" si="75"/>
        <v>0</v>
      </c>
      <c r="AD31" s="205">
        <f t="shared" si="76"/>
        <v>0</v>
      </c>
      <c r="AE31" s="205">
        <f t="shared" si="21"/>
        <v>0</v>
      </c>
      <c r="AF31" s="518">
        <f t="shared" si="77"/>
        <v>0</v>
      </c>
      <c r="AG31" s="206">
        <f t="shared" si="78"/>
        <v>0</v>
      </c>
      <c r="AH31" s="206">
        <f t="shared" si="79"/>
        <v>0</v>
      </c>
      <c r="AI31" s="499">
        <f t="shared" si="80"/>
        <v>0</v>
      </c>
      <c r="AJ31" s="499">
        <f t="shared" si="81"/>
        <v>0</v>
      </c>
      <c r="AK31" s="499">
        <f t="shared" si="90"/>
        <v>0</v>
      </c>
      <c r="AL31" s="499">
        <f t="shared" si="82"/>
        <v>0</v>
      </c>
      <c r="AM31" s="500">
        <f t="shared" si="83"/>
        <v>0</v>
      </c>
      <c r="AN31" s="500">
        <f t="shared" si="84"/>
        <v>0</v>
      </c>
      <c r="AO31" s="500">
        <f t="shared" si="85"/>
        <v>0</v>
      </c>
      <c r="AP31" s="500">
        <f t="shared" si="91"/>
        <v>0</v>
      </c>
      <c r="AQ31" s="500">
        <f t="shared" si="19"/>
        <v>0</v>
      </c>
      <c r="AR31" s="500">
        <f t="shared" si="92"/>
        <v>0</v>
      </c>
      <c r="AS31" s="500">
        <f t="shared" si="86"/>
        <v>0</v>
      </c>
      <c r="AT31" s="500">
        <f t="shared" si="87"/>
        <v>0</v>
      </c>
      <c r="AU31" s="500">
        <f t="shared" si="93"/>
        <v>0</v>
      </c>
      <c r="AV31" s="500">
        <f t="shared" si="88"/>
        <v>0</v>
      </c>
      <c r="AW31" s="500">
        <f t="shared" si="94"/>
        <v>0</v>
      </c>
      <c r="AX31" s="501">
        <f t="shared" si="95"/>
        <v>0</v>
      </c>
      <c r="AY31" s="502">
        <f t="shared" si="96"/>
        <v>0</v>
      </c>
      <c r="BC31" s="206">
        <f t="shared" si="89"/>
        <v>0</v>
      </c>
      <c r="BD31" s="34" t="str">
        <f t="shared" si="20"/>
        <v>T4200031</v>
      </c>
      <c r="BE31" s="162" t="s">
        <v>109</v>
      </c>
    </row>
    <row r="32" spans="1:57" s="34" customFormat="1" ht="11.25" x14ac:dyDescent="0.2">
      <c r="A32" s="35">
        <f>+IF(AND(D32&gt;0,AX32&gt;0),MAX(A$13:A31)+1,0)</f>
        <v>0</v>
      </c>
      <c r="B32" s="614"/>
      <c r="C32" s="149" t="s">
        <v>43</v>
      </c>
      <c r="D32" s="146">
        <v>3.85</v>
      </c>
      <c r="E32" s="169"/>
      <c r="F32" s="169"/>
      <c r="G32" s="169"/>
      <c r="H32" s="169"/>
      <c r="I32" s="444">
        <f t="shared" si="28"/>
        <v>0</v>
      </c>
      <c r="J32" s="206">
        <f t="shared" si="65"/>
        <v>0</v>
      </c>
      <c r="K32" s="206">
        <f t="shared" si="66"/>
        <v>0</v>
      </c>
      <c r="L32" s="169"/>
      <c r="M32" s="169"/>
      <c r="N32" s="169"/>
      <c r="O32" s="444">
        <f t="shared" si="67"/>
        <v>0</v>
      </c>
      <c r="P32" s="206">
        <f t="shared" si="68"/>
        <v>0</v>
      </c>
      <c r="Q32" s="206">
        <f t="shared" si="69"/>
        <v>0</v>
      </c>
      <c r="R32" s="169"/>
      <c r="S32" s="169"/>
      <c r="T32" s="169"/>
      <c r="U32" s="444">
        <f t="shared" si="70"/>
        <v>0</v>
      </c>
      <c r="V32" s="206">
        <f t="shared" si="71"/>
        <v>0</v>
      </c>
      <c r="W32" s="206">
        <f t="shared" si="72"/>
        <v>0</v>
      </c>
      <c r="X32" s="169"/>
      <c r="Y32" s="169"/>
      <c r="Z32" s="169"/>
      <c r="AA32" s="444">
        <f t="shared" si="73"/>
        <v>0</v>
      </c>
      <c r="AB32" s="206">
        <f t="shared" si="74"/>
        <v>0</v>
      </c>
      <c r="AC32" s="206">
        <f t="shared" si="75"/>
        <v>0</v>
      </c>
      <c r="AD32" s="205">
        <f t="shared" si="76"/>
        <v>0</v>
      </c>
      <c r="AE32" s="205">
        <f t="shared" si="21"/>
        <v>0</v>
      </c>
      <c r="AF32" s="518">
        <f t="shared" si="77"/>
        <v>0</v>
      </c>
      <c r="AG32" s="206">
        <f t="shared" si="78"/>
        <v>0</v>
      </c>
      <c r="AH32" s="206">
        <f t="shared" si="79"/>
        <v>0</v>
      </c>
      <c r="AI32" s="499">
        <f t="shared" si="80"/>
        <v>0</v>
      </c>
      <c r="AJ32" s="499">
        <f t="shared" si="81"/>
        <v>0</v>
      </c>
      <c r="AK32" s="499">
        <f t="shared" si="90"/>
        <v>0</v>
      </c>
      <c r="AL32" s="499">
        <f t="shared" si="82"/>
        <v>0</v>
      </c>
      <c r="AM32" s="500">
        <f t="shared" si="83"/>
        <v>0</v>
      </c>
      <c r="AN32" s="500">
        <f t="shared" si="84"/>
        <v>0</v>
      </c>
      <c r="AO32" s="500">
        <f t="shared" si="85"/>
        <v>0</v>
      </c>
      <c r="AP32" s="500">
        <f t="shared" si="91"/>
        <v>0</v>
      </c>
      <c r="AQ32" s="500">
        <f t="shared" si="19"/>
        <v>0</v>
      </c>
      <c r="AR32" s="500">
        <f t="shared" si="92"/>
        <v>0</v>
      </c>
      <c r="AS32" s="500">
        <f t="shared" si="86"/>
        <v>0</v>
      </c>
      <c r="AT32" s="500">
        <f t="shared" si="87"/>
        <v>0</v>
      </c>
      <c r="AU32" s="500">
        <f t="shared" si="93"/>
        <v>0</v>
      </c>
      <c r="AV32" s="500">
        <f t="shared" si="88"/>
        <v>0</v>
      </c>
      <c r="AW32" s="500">
        <f t="shared" si="94"/>
        <v>0</v>
      </c>
      <c r="AX32" s="501">
        <f t="shared" si="95"/>
        <v>0</v>
      </c>
      <c r="AY32" s="502">
        <f t="shared" si="96"/>
        <v>0</v>
      </c>
      <c r="BC32" s="206">
        <f t="shared" si="89"/>
        <v>0</v>
      </c>
      <c r="BD32" s="34" t="str">
        <f t="shared" si="20"/>
        <v>T4200032</v>
      </c>
      <c r="BE32" s="162" t="s">
        <v>109</v>
      </c>
    </row>
    <row r="33" spans="1:57" s="34" customFormat="1" ht="11.25" x14ac:dyDescent="0.2">
      <c r="A33" s="35">
        <f>+IF(AND(D33&gt;0,AX33&gt;0),MAX(A$13:A32)+1,0)</f>
        <v>0</v>
      </c>
      <c r="B33" s="614"/>
      <c r="C33" s="149" t="s">
        <v>405</v>
      </c>
      <c r="D33" s="146">
        <v>3.66</v>
      </c>
      <c r="E33" s="169"/>
      <c r="F33" s="169"/>
      <c r="G33" s="169"/>
      <c r="H33" s="169"/>
      <c r="I33" s="444">
        <f t="shared" si="28"/>
        <v>0</v>
      </c>
      <c r="J33" s="206">
        <f t="shared" si="65"/>
        <v>0</v>
      </c>
      <c r="K33" s="206">
        <f t="shared" si="66"/>
        <v>0</v>
      </c>
      <c r="L33" s="169"/>
      <c r="M33" s="169"/>
      <c r="N33" s="169"/>
      <c r="O33" s="444">
        <f t="shared" si="67"/>
        <v>0</v>
      </c>
      <c r="P33" s="206">
        <f t="shared" si="68"/>
        <v>0</v>
      </c>
      <c r="Q33" s="206">
        <f t="shared" si="69"/>
        <v>0</v>
      </c>
      <c r="R33" s="169"/>
      <c r="S33" s="169"/>
      <c r="T33" s="169"/>
      <c r="U33" s="444">
        <f t="shared" si="70"/>
        <v>0</v>
      </c>
      <c r="V33" s="206">
        <f t="shared" si="71"/>
        <v>0</v>
      </c>
      <c r="W33" s="206">
        <f t="shared" si="72"/>
        <v>0</v>
      </c>
      <c r="X33" s="169"/>
      <c r="Y33" s="169"/>
      <c r="Z33" s="169"/>
      <c r="AA33" s="444">
        <f t="shared" si="73"/>
        <v>0</v>
      </c>
      <c r="AB33" s="206">
        <f t="shared" si="74"/>
        <v>0</v>
      </c>
      <c r="AC33" s="206">
        <f t="shared" si="75"/>
        <v>0</v>
      </c>
      <c r="AD33" s="205">
        <f t="shared" si="76"/>
        <v>0</v>
      </c>
      <c r="AE33" s="205">
        <f t="shared" si="21"/>
        <v>0</v>
      </c>
      <c r="AF33" s="518">
        <f t="shared" si="77"/>
        <v>0</v>
      </c>
      <c r="AG33" s="206">
        <f t="shared" si="78"/>
        <v>0</v>
      </c>
      <c r="AH33" s="206">
        <f t="shared" si="79"/>
        <v>0</v>
      </c>
      <c r="AI33" s="499">
        <f t="shared" si="80"/>
        <v>0</v>
      </c>
      <c r="AJ33" s="499">
        <f t="shared" si="81"/>
        <v>0</v>
      </c>
      <c r="AK33" s="499">
        <f t="shared" si="90"/>
        <v>0</v>
      </c>
      <c r="AL33" s="499">
        <f t="shared" si="82"/>
        <v>0</v>
      </c>
      <c r="AM33" s="500">
        <f t="shared" si="83"/>
        <v>0</v>
      </c>
      <c r="AN33" s="500">
        <f t="shared" si="84"/>
        <v>0</v>
      </c>
      <c r="AO33" s="500">
        <f t="shared" si="85"/>
        <v>0</v>
      </c>
      <c r="AP33" s="500">
        <f t="shared" si="91"/>
        <v>0</v>
      </c>
      <c r="AQ33" s="500">
        <f t="shared" si="19"/>
        <v>0</v>
      </c>
      <c r="AR33" s="500">
        <f t="shared" si="92"/>
        <v>0</v>
      </c>
      <c r="AS33" s="500">
        <f t="shared" si="86"/>
        <v>0</v>
      </c>
      <c r="AT33" s="500">
        <f t="shared" si="87"/>
        <v>0</v>
      </c>
      <c r="AU33" s="500">
        <f t="shared" si="93"/>
        <v>0</v>
      </c>
      <c r="AV33" s="500">
        <f t="shared" si="88"/>
        <v>0</v>
      </c>
      <c r="AW33" s="500">
        <f t="shared" si="94"/>
        <v>0</v>
      </c>
      <c r="AX33" s="501">
        <f t="shared" si="95"/>
        <v>0</v>
      </c>
      <c r="AY33" s="502">
        <f t="shared" si="96"/>
        <v>0</v>
      </c>
      <c r="BC33" s="206">
        <f t="shared" si="89"/>
        <v>0</v>
      </c>
      <c r="BD33" s="34" t="str">
        <f t="shared" si="20"/>
        <v>T4200033</v>
      </c>
      <c r="BE33" s="162" t="s">
        <v>109</v>
      </c>
    </row>
    <row r="34" spans="1:57" s="34" customFormat="1" ht="11.25" x14ac:dyDescent="0.2">
      <c r="A34" s="35">
        <f>+IF(AND(D34&gt;0,AX34&gt;0),MAX(A$13:A33)+1,0)</f>
        <v>0</v>
      </c>
      <c r="B34" s="614"/>
      <c r="C34" s="149" t="s">
        <v>42</v>
      </c>
      <c r="D34" s="146">
        <v>3.49</v>
      </c>
      <c r="E34" s="169"/>
      <c r="F34" s="169"/>
      <c r="G34" s="169"/>
      <c r="H34" s="169"/>
      <c r="I34" s="444">
        <f t="shared" si="28"/>
        <v>0</v>
      </c>
      <c r="J34" s="206">
        <f t="shared" si="65"/>
        <v>0</v>
      </c>
      <c r="K34" s="206">
        <f t="shared" si="66"/>
        <v>0</v>
      </c>
      <c r="L34" s="169"/>
      <c r="M34" s="169"/>
      <c r="N34" s="169"/>
      <c r="O34" s="444">
        <f t="shared" si="67"/>
        <v>0</v>
      </c>
      <c r="P34" s="206">
        <f t="shared" si="68"/>
        <v>0</v>
      </c>
      <c r="Q34" s="206">
        <f t="shared" si="69"/>
        <v>0</v>
      </c>
      <c r="R34" s="169"/>
      <c r="S34" s="169"/>
      <c r="T34" s="169"/>
      <c r="U34" s="444">
        <f t="shared" si="70"/>
        <v>0</v>
      </c>
      <c r="V34" s="206">
        <f t="shared" si="71"/>
        <v>0</v>
      </c>
      <c r="W34" s="206">
        <f t="shared" si="72"/>
        <v>0</v>
      </c>
      <c r="X34" s="169"/>
      <c r="Y34" s="169"/>
      <c r="Z34" s="169"/>
      <c r="AA34" s="444">
        <f t="shared" si="73"/>
        <v>0</v>
      </c>
      <c r="AB34" s="206">
        <f t="shared" si="74"/>
        <v>0</v>
      </c>
      <c r="AC34" s="206">
        <f t="shared" si="75"/>
        <v>0</v>
      </c>
      <c r="AD34" s="205">
        <f t="shared" si="76"/>
        <v>0</v>
      </c>
      <c r="AE34" s="205">
        <f t="shared" si="21"/>
        <v>0</v>
      </c>
      <c r="AF34" s="518">
        <f t="shared" si="77"/>
        <v>0</v>
      </c>
      <c r="AG34" s="206">
        <f t="shared" si="78"/>
        <v>0</v>
      </c>
      <c r="AH34" s="206">
        <f t="shared" si="79"/>
        <v>0</v>
      </c>
      <c r="AI34" s="499">
        <f t="shared" si="80"/>
        <v>0</v>
      </c>
      <c r="AJ34" s="499">
        <f t="shared" si="81"/>
        <v>0</v>
      </c>
      <c r="AK34" s="499">
        <f t="shared" si="90"/>
        <v>0</v>
      </c>
      <c r="AL34" s="499">
        <f t="shared" si="82"/>
        <v>0</v>
      </c>
      <c r="AM34" s="500">
        <f t="shared" si="83"/>
        <v>0</v>
      </c>
      <c r="AN34" s="500">
        <f t="shared" si="84"/>
        <v>0</v>
      </c>
      <c r="AO34" s="500">
        <f t="shared" si="85"/>
        <v>0</v>
      </c>
      <c r="AP34" s="500">
        <f t="shared" si="91"/>
        <v>0</v>
      </c>
      <c r="AQ34" s="500">
        <f t="shared" si="19"/>
        <v>0</v>
      </c>
      <c r="AR34" s="500">
        <f t="shared" si="92"/>
        <v>0</v>
      </c>
      <c r="AS34" s="500">
        <f t="shared" si="86"/>
        <v>0</v>
      </c>
      <c r="AT34" s="500">
        <f t="shared" si="87"/>
        <v>0</v>
      </c>
      <c r="AU34" s="500">
        <f t="shared" si="93"/>
        <v>0</v>
      </c>
      <c r="AV34" s="500">
        <f t="shared" si="88"/>
        <v>0</v>
      </c>
      <c r="AW34" s="500">
        <f t="shared" si="94"/>
        <v>0</v>
      </c>
      <c r="AX34" s="501">
        <f t="shared" si="95"/>
        <v>0</v>
      </c>
      <c r="AY34" s="502">
        <f t="shared" si="96"/>
        <v>0</v>
      </c>
      <c r="BC34" s="206">
        <f t="shared" si="89"/>
        <v>0</v>
      </c>
      <c r="BD34" s="34" t="str">
        <f t="shared" si="20"/>
        <v>T4200034</v>
      </c>
      <c r="BE34" s="162" t="s">
        <v>109</v>
      </c>
    </row>
    <row r="35" spans="1:57" s="34" customFormat="1" ht="11.25" x14ac:dyDescent="0.2">
      <c r="A35" s="35">
        <f>+IF(AND(D35&gt;0,AX35&gt;0),MAX(A$13:A34)+1,0)</f>
        <v>0</v>
      </c>
      <c r="B35" s="614"/>
      <c r="C35" s="149" t="s">
        <v>41</v>
      </c>
      <c r="D35" s="146">
        <v>3.32</v>
      </c>
      <c r="E35" s="169"/>
      <c r="F35" s="169"/>
      <c r="G35" s="169"/>
      <c r="H35" s="169"/>
      <c r="I35" s="444">
        <f t="shared" si="28"/>
        <v>0</v>
      </c>
      <c r="J35" s="206">
        <f t="shared" si="65"/>
        <v>0</v>
      </c>
      <c r="K35" s="206">
        <f t="shared" si="66"/>
        <v>0</v>
      </c>
      <c r="L35" s="169"/>
      <c r="M35" s="169"/>
      <c r="N35" s="169"/>
      <c r="O35" s="444">
        <f t="shared" si="67"/>
        <v>0</v>
      </c>
      <c r="P35" s="206">
        <f t="shared" si="68"/>
        <v>0</v>
      </c>
      <c r="Q35" s="206">
        <f t="shared" si="69"/>
        <v>0</v>
      </c>
      <c r="R35" s="169"/>
      <c r="S35" s="169"/>
      <c r="T35" s="169"/>
      <c r="U35" s="444">
        <f t="shared" si="70"/>
        <v>0</v>
      </c>
      <c r="V35" s="206">
        <f t="shared" si="71"/>
        <v>0</v>
      </c>
      <c r="W35" s="206">
        <f t="shared" si="72"/>
        <v>0</v>
      </c>
      <c r="X35" s="169"/>
      <c r="Y35" s="169"/>
      <c r="Z35" s="169"/>
      <c r="AA35" s="444">
        <f t="shared" si="73"/>
        <v>0</v>
      </c>
      <c r="AB35" s="206">
        <f t="shared" si="74"/>
        <v>0</v>
      </c>
      <c r="AC35" s="206">
        <f t="shared" si="75"/>
        <v>0</v>
      </c>
      <c r="AD35" s="205">
        <f t="shared" si="76"/>
        <v>0</v>
      </c>
      <c r="AE35" s="205">
        <f t="shared" si="21"/>
        <v>0</v>
      </c>
      <c r="AF35" s="518">
        <f t="shared" si="77"/>
        <v>0</v>
      </c>
      <c r="AG35" s="206">
        <f t="shared" si="78"/>
        <v>0</v>
      </c>
      <c r="AH35" s="206">
        <f t="shared" si="79"/>
        <v>0</v>
      </c>
      <c r="AI35" s="499">
        <f t="shared" si="80"/>
        <v>0</v>
      </c>
      <c r="AJ35" s="499">
        <f t="shared" si="81"/>
        <v>0</v>
      </c>
      <c r="AK35" s="499">
        <f t="shared" si="90"/>
        <v>0</v>
      </c>
      <c r="AL35" s="499">
        <f t="shared" si="82"/>
        <v>0</v>
      </c>
      <c r="AM35" s="500">
        <f t="shared" si="83"/>
        <v>0</v>
      </c>
      <c r="AN35" s="500">
        <f t="shared" si="84"/>
        <v>0</v>
      </c>
      <c r="AO35" s="500">
        <f t="shared" si="85"/>
        <v>0</v>
      </c>
      <c r="AP35" s="500">
        <f t="shared" si="91"/>
        <v>0</v>
      </c>
      <c r="AQ35" s="500">
        <f t="shared" si="19"/>
        <v>0</v>
      </c>
      <c r="AR35" s="500">
        <f t="shared" si="92"/>
        <v>0</v>
      </c>
      <c r="AS35" s="500">
        <f t="shared" si="86"/>
        <v>0</v>
      </c>
      <c r="AT35" s="500">
        <f t="shared" si="87"/>
        <v>0</v>
      </c>
      <c r="AU35" s="500">
        <f t="shared" si="93"/>
        <v>0</v>
      </c>
      <c r="AV35" s="500">
        <f t="shared" si="88"/>
        <v>0</v>
      </c>
      <c r="AW35" s="500">
        <f t="shared" si="94"/>
        <v>0</v>
      </c>
      <c r="AX35" s="501">
        <f t="shared" si="95"/>
        <v>0</v>
      </c>
      <c r="AY35" s="502">
        <f t="shared" si="96"/>
        <v>0</v>
      </c>
      <c r="BC35" s="206">
        <f t="shared" si="89"/>
        <v>0</v>
      </c>
      <c r="BD35" s="34" t="str">
        <f t="shared" si="20"/>
        <v>T4200035</v>
      </c>
      <c r="BE35" s="162" t="s">
        <v>109</v>
      </c>
    </row>
    <row r="36" spans="1:57" s="34" customFormat="1" ht="11.25" x14ac:dyDescent="0.2">
      <c r="A36" s="35">
        <f>+IF(AND(D36&gt;0,AX36&gt;0),MAX(A$13:A35)+1,0)</f>
        <v>0</v>
      </c>
      <c r="B36" s="614"/>
      <c r="C36" s="149" t="s">
        <v>40</v>
      </c>
      <c r="D36" s="146">
        <v>3.16</v>
      </c>
      <c r="E36" s="169"/>
      <c r="F36" s="169"/>
      <c r="G36" s="169"/>
      <c r="H36" s="169"/>
      <c r="I36" s="444">
        <f t="shared" si="28"/>
        <v>0</v>
      </c>
      <c r="J36" s="206">
        <f t="shared" si="65"/>
        <v>0</v>
      </c>
      <c r="K36" s="206">
        <f t="shared" si="66"/>
        <v>0</v>
      </c>
      <c r="L36" s="169"/>
      <c r="M36" s="169"/>
      <c r="N36" s="169"/>
      <c r="O36" s="444">
        <f t="shared" si="67"/>
        <v>0</v>
      </c>
      <c r="P36" s="206">
        <f t="shared" si="68"/>
        <v>0</v>
      </c>
      <c r="Q36" s="206">
        <f t="shared" si="69"/>
        <v>0</v>
      </c>
      <c r="R36" s="169"/>
      <c r="S36" s="169"/>
      <c r="T36" s="169"/>
      <c r="U36" s="444">
        <f t="shared" si="70"/>
        <v>0</v>
      </c>
      <c r="V36" s="206">
        <f t="shared" si="71"/>
        <v>0</v>
      </c>
      <c r="W36" s="206">
        <f t="shared" si="72"/>
        <v>0</v>
      </c>
      <c r="X36" s="169"/>
      <c r="Y36" s="169"/>
      <c r="Z36" s="169"/>
      <c r="AA36" s="444">
        <f t="shared" si="73"/>
        <v>0</v>
      </c>
      <c r="AB36" s="206">
        <f t="shared" si="74"/>
        <v>0</v>
      </c>
      <c r="AC36" s="206">
        <f t="shared" si="75"/>
        <v>0</v>
      </c>
      <c r="AD36" s="205">
        <f t="shared" si="76"/>
        <v>0</v>
      </c>
      <c r="AE36" s="205">
        <f t="shared" si="21"/>
        <v>0</v>
      </c>
      <c r="AF36" s="518">
        <f t="shared" si="77"/>
        <v>0</v>
      </c>
      <c r="AG36" s="206">
        <f t="shared" si="78"/>
        <v>0</v>
      </c>
      <c r="AH36" s="206">
        <f t="shared" si="79"/>
        <v>0</v>
      </c>
      <c r="AI36" s="499">
        <f t="shared" si="80"/>
        <v>0</v>
      </c>
      <c r="AJ36" s="499">
        <f t="shared" si="81"/>
        <v>0</v>
      </c>
      <c r="AK36" s="499">
        <f t="shared" si="90"/>
        <v>0</v>
      </c>
      <c r="AL36" s="499">
        <f t="shared" si="82"/>
        <v>0</v>
      </c>
      <c r="AM36" s="500">
        <f t="shared" si="83"/>
        <v>0</v>
      </c>
      <c r="AN36" s="500">
        <f t="shared" si="84"/>
        <v>0</v>
      </c>
      <c r="AO36" s="500">
        <f t="shared" si="85"/>
        <v>0</v>
      </c>
      <c r="AP36" s="500">
        <f t="shared" si="91"/>
        <v>0</v>
      </c>
      <c r="AQ36" s="500">
        <f t="shared" si="19"/>
        <v>0</v>
      </c>
      <c r="AR36" s="500">
        <f t="shared" si="92"/>
        <v>0</v>
      </c>
      <c r="AS36" s="500">
        <f t="shared" si="86"/>
        <v>0</v>
      </c>
      <c r="AT36" s="500">
        <f t="shared" si="87"/>
        <v>0</v>
      </c>
      <c r="AU36" s="500">
        <f t="shared" si="93"/>
        <v>0</v>
      </c>
      <c r="AV36" s="500">
        <f t="shared" si="88"/>
        <v>0</v>
      </c>
      <c r="AW36" s="500">
        <f t="shared" si="94"/>
        <v>0</v>
      </c>
      <c r="AX36" s="501">
        <f t="shared" si="95"/>
        <v>0</v>
      </c>
      <c r="AY36" s="502">
        <f t="shared" si="96"/>
        <v>0</v>
      </c>
      <c r="BC36" s="206">
        <f t="shared" si="89"/>
        <v>0</v>
      </c>
      <c r="BD36" s="34" t="str">
        <f t="shared" si="20"/>
        <v>T4200036</v>
      </c>
      <c r="BE36" s="162" t="s">
        <v>109</v>
      </c>
    </row>
    <row r="37" spans="1:57" s="34" customFormat="1" ht="9.75" x14ac:dyDescent="0.2">
      <c r="A37" s="35">
        <f>+IF(AND(D37&gt;0,AX37&gt;0),MAX(A$13:A36)+1,0)</f>
        <v>0</v>
      </c>
      <c r="B37" s="151"/>
      <c r="C37" s="272" t="s">
        <v>47</v>
      </c>
      <c r="D37" s="272"/>
      <c r="E37" s="269">
        <f t="shared" ref="E37:K37" si="97">SUM(E29:E36)</f>
        <v>0</v>
      </c>
      <c r="F37" s="269">
        <f t="shared" si="97"/>
        <v>0</v>
      </c>
      <c r="G37" s="269">
        <f t="shared" si="97"/>
        <v>0</v>
      </c>
      <c r="H37" s="269">
        <f t="shared" si="97"/>
        <v>0</v>
      </c>
      <c r="I37" s="445">
        <f t="shared" si="97"/>
        <v>0</v>
      </c>
      <c r="J37" s="269">
        <f t="shared" si="97"/>
        <v>0</v>
      </c>
      <c r="K37" s="269">
        <f t="shared" si="97"/>
        <v>0</v>
      </c>
      <c r="L37" s="269">
        <f t="shared" ref="L37:Q37" si="98">SUM(L29:L36)</f>
        <v>0</v>
      </c>
      <c r="M37" s="269">
        <f t="shared" si="98"/>
        <v>0</v>
      </c>
      <c r="N37" s="269">
        <f t="shared" si="98"/>
        <v>0</v>
      </c>
      <c r="O37" s="445">
        <f t="shared" si="98"/>
        <v>0</v>
      </c>
      <c r="P37" s="269">
        <f t="shared" si="98"/>
        <v>0</v>
      </c>
      <c r="Q37" s="269">
        <f t="shared" si="98"/>
        <v>0</v>
      </c>
      <c r="R37" s="269">
        <f t="shared" ref="R37:W37" si="99">SUM(R29:R36)</f>
        <v>0</v>
      </c>
      <c r="S37" s="269">
        <f t="shared" si="99"/>
        <v>0</v>
      </c>
      <c r="T37" s="269">
        <f t="shared" si="99"/>
        <v>0</v>
      </c>
      <c r="U37" s="445">
        <f t="shared" si="99"/>
        <v>0</v>
      </c>
      <c r="V37" s="269">
        <f t="shared" si="99"/>
        <v>0</v>
      </c>
      <c r="W37" s="269">
        <f t="shared" si="99"/>
        <v>0</v>
      </c>
      <c r="X37" s="269">
        <f t="shared" ref="X37:AC37" si="100">SUM(X29:X36)</f>
        <v>0</v>
      </c>
      <c r="Y37" s="269">
        <f t="shared" si="100"/>
        <v>0</v>
      </c>
      <c r="Z37" s="269">
        <f t="shared" si="100"/>
        <v>0</v>
      </c>
      <c r="AA37" s="445">
        <f t="shared" si="100"/>
        <v>0</v>
      </c>
      <c r="AB37" s="269">
        <f t="shared" si="100"/>
        <v>0</v>
      </c>
      <c r="AC37" s="269">
        <f t="shared" si="100"/>
        <v>0</v>
      </c>
      <c r="AD37" s="269">
        <f>SUM(AD29:AD36)</f>
        <v>0</v>
      </c>
      <c r="AE37" s="269">
        <f>SUM(AE29:AE36)</f>
        <v>0</v>
      </c>
      <c r="AF37" s="269">
        <f>SUM(AF29:AF36)</f>
        <v>0</v>
      </c>
      <c r="AG37" s="269">
        <f>SUM(AG29:AG36)</f>
        <v>0</v>
      </c>
      <c r="AH37" s="269">
        <f>SUM(AH29:AH36)</f>
        <v>0</v>
      </c>
      <c r="AI37" s="503">
        <f>+SUM(AI29:AI36)</f>
        <v>0</v>
      </c>
      <c r="AJ37" s="503">
        <f>+SUM(AJ29:AJ36)</f>
        <v>0</v>
      </c>
      <c r="AK37" s="503">
        <f t="shared" ref="AK37:AY37" si="101">+SUM(AK29:AK36)</f>
        <v>0</v>
      </c>
      <c r="AL37" s="503">
        <f t="shared" si="101"/>
        <v>0</v>
      </c>
      <c r="AM37" s="504">
        <f t="shared" si="101"/>
        <v>0</v>
      </c>
      <c r="AN37" s="504">
        <f t="shared" si="101"/>
        <v>0</v>
      </c>
      <c r="AO37" s="504">
        <f t="shared" si="101"/>
        <v>0</v>
      </c>
      <c r="AP37" s="504">
        <f t="shared" si="101"/>
        <v>0</v>
      </c>
      <c r="AQ37" s="504">
        <f t="shared" si="101"/>
        <v>0</v>
      </c>
      <c r="AR37" s="504">
        <f t="shared" si="101"/>
        <v>0</v>
      </c>
      <c r="AS37" s="504">
        <f>+SUM(AS29:AS36)</f>
        <v>0</v>
      </c>
      <c r="AT37" s="504">
        <f>+SUM(AT29:AT36)</f>
        <v>0</v>
      </c>
      <c r="AU37" s="504">
        <f>+SUM(AU29:AU36)</f>
        <v>0</v>
      </c>
      <c r="AV37" s="504">
        <f>+SUM(AV29:AV36)</f>
        <v>0</v>
      </c>
      <c r="AW37" s="504">
        <f>+SUM(AW29:AW36)</f>
        <v>0</v>
      </c>
      <c r="AX37" s="505">
        <f t="shared" si="101"/>
        <v>0</v>
      </c>
      <c r="AY37" s="506">
        <f t="shared" si="101"/>
        <v>0</v>
      </c>
      <c r="BC37" s="269">
        <f>SUM(BC29:BC36)</f>
        <v>0</v>
      </c>
      <c r="BD37" s="34" t="str">
        <f t="shared" si="20"/>
        <v>T4200037</v>
      </c>
      <c r="BE37" s="162"/>
    </row>
    <row r="38" spans="1:57" s="34" customFormat="1" ht="11.25" x14ac:dyDescent="0.2">
      <c r="A38" s="35">
        <f>+IF(AND(D38&gt;0,AX38&gt;0),MAX(A$13:A37)+1,0)</f>
        <v>0</v>
      </c>
      <c r="B38" s="614" t="s">
        <v>110</v>
      </c>
      <c r="C38" s="149" t="s">
        <v>46</v>
      </c>
      <c r="D38" s="146">
        <v>3.56</v>
      </c>
      <c r="E38" s="169"/>
      <c r="F38" s="169"/>
      <c r="G38" s="169"/>
      <c r="H38" s="169"/>
      <c r="I38" s="444">
        <f t="shared" si="28"/>
        <v>0</v>
      </c>
      <c r="J38" s="206">
        <f t="shared" ref="J38:J45" si="102">+D38*F38</f>
        <v>0</v>
      </c>
      <c r="K38" s="206">
        <f t="shared" ref="K38:K45" si="103">+D38*I38</f>
        <v>0</v>
      </c>
      <c r="L38" s="169"/>
      <c r="M38" s="169"/>
      <c r="N38" s="169"/>
      <c r="O38" s="444">
        <f t="shared" ref="O38:O45" si="104">+L38+M38-N38</f>
        <v>0</v>
      </c>
      <c r="P38" s="206">
        <f t="shared" ref="P38:P45" si="105">+$D38*L38</f>
        <v>0</v>
      </c>
      <c r="Q38" s="206">
        <f t="shared" ref="Q38:Q45" si="106">+$D38*O38</f>
        <v>0</v>
      </c>
      <c r="R38" s="169"/>
      <c r="S38" s="169"/>
      <c r="T38" s="169"/>
      <c r="U38" s="444">
        <f t="shared" ref="U38:U45" si="107">+R38+S38-T38</f>
        <v>0</v>
      </c>
      <c r="V38" s="206">
        <f t="shared" ref="V38:V45" si="108">+$D38*R38</f>
        <v>0</v>
      </c>
      <c r="W38" s="206">
        <f t="shared" ref="W38:W45" si="109">+$D38*U38</f>
        <v>0</v>
      </c>
      <c r="X38" s="169"/>
      <c r="Y38" s="169"/>
      <c r="Z38" s="169"/>
      <c r="AA38" s="444">
        <f t="shared" ref="AA38:AA45" si="110">+X38+Y38-Z38</f>
        <v>0</v>
      </c>
      <c r="AB38" s="206">
        <f t="shared" ref="AB38:AB45" si="111">+$D38*X38</f>
        <v>0</v>
      </c>
      <c r="AC38" s="206">
        <f t="shared" ref="AC38:AC45" si="112">+$D38*AA38</f>
        <v>0</v>
      </c>
      <c r="AD38" s="205">
        <f t="shared" ref="AD38:AD45" si="113">+L38+R38+X38</f>
        <v>0</v>
      </c>
      <c r="AE38" s="205">
        <f t="shared" si="21"/>
        <v>0</v>
      </c>
      <c r="AF38" s="518">
        <f t="shared" ref="AF38:AF45" si="114">+N38+T38+Z38</f>
        <v>0</v>
      </c>
      <c r="AG38" s="206">
        <f t="shared" ref="AG38:AG45" si="115">+P38+V38+AB38</f>
        <v>0</v>
      </c>
      <c r="AH38" s="206">
        <f t="shared" ref="AH38:AH45" si="116">+Q38+W38+AC38</f>
        <v>0</v>
      </c>
      <c r="AI38" s="499">
        <f t="shared" ref="AI38:AI45" si="117">+F38*$D38*$AK$7</f>
        <v>0</v>
      </c>
      <c r="AJ38" s="499">
        <f t="shared" ref="AJ38:AJ45" si="118">+L38*80%*$D38*$AK$7+R38*$D38*$AK$7+X38*$D38*$AK$7</f>
        <v>0</v>
      </c>
      <c r="AK38" s="499">
        <f>+AI38+AJ38</f>
        <v>0</v>
      </c>
      <c r="AL38" s="499">
        <f t="shared" ref="AL38:AL45" si="119">+IF(AK38=0,0,((AK38/(F38+AD38))-$AJ$4)/$AL$11*(F38+AD38))</f>
        <v>0</v>
      </c>
      <c r="AM38" s="500">
        <f>+AL38*AM$11</f>
        <v>0</v>
      </c>
      <c r="AN38" s="500">
        <f t="shared" ref="AN38:AN45" si="120">+$D38*G38*$AK$7</f>
        <v>0</v>
      </c>
      <c r="AO38" s="500">
        <f t="shared" ref="AO38:AO45" si="121">+M38*80%*$D38*$AK$7+S38*$D38*$AK$7+Y38*$D38*$AK$7</f>
        <v>0</v>
      </c>
      <c r="AP38" s="500">
        <f>+AN38+AO38</f>
        <v>0</v>
      </c>
      <c r="AQ38" s="500">
        <f t="shared" si="19"/>
        <v>0</v>
      </c>
      <c r="AR38" s="500">
        <f>+AQ38*AR$11</f>
        <v>0</v>
      </c>
      <c r="AS38" s="500">
        <f t="shared" ref="AS38:AS45" si="122">+$D38*H38*$AK$7</f>
        <v>0</v>
      </c>
      <c r="AT38" s="500">
        <f t="shared" ref="AT38:AT45" si="123">+N38*80%*$D38*$AK$7+T38*$D38*$AK$7+Z38*$D38*$AK$7</f>
        <v>0</v>
      </c>
      <c r="AU38" s="500">
        <f>+AS38+AT38</f>
        <v>0</v>
      </c>
      <c r="AV38" s="500">
        <f t="shared" ref="AV38:AV45" si="124">+IF(AU38=0,0,((AU38/(H38+AF38))-$AJ$4)/$AL$11*(H38+AF38))</f>
        <v>0</v>
      </c>
      <c r="AW38" s="500">
        <f>+AV38*AW$11</f>
        <v>0</v>
      </c>
      <c r="AX38" s="501">
        <f>+AR38+AM38-AW38</f>
        <v>0</v>
      </c>
      <c r="AY38" s="502">
        <f>+AX38*AY$11</f>
        <v>0</v>
      </c>
      <c r="BC38" s="206">
        <f t="shared" ref="BC38:BC45" si="125">($D38*80%*L38)+($D38*R38)+($D38*X38)</f>
        <v>0</v>
      </c>
      <c r="BD38" s="34" t="str">
        <f t="shared" si="20"/>
        <v>T4200038</v>
      </c>
      <c r="BE38" s="162" t="s">
        <v>110</v>
      </c>
    </row>
    <row r="39" spans="1:57" s="34" customFormat="1" ht="11.25" x14ac:dyDescent="0.2">
      <c r="A39" s="35">
        <f>+IF(AND(D39&gt;0,AX39&gt;0),MAX(A$13:A38)+1,0)</f>
        <v>0</v>
      </c>
      <c r="B39" s="614"/>
      <c r="C39" s="149" t="s">
        <v>45</v>
      </c>
      <c r="D39" s="146">
        <v>3.39</v>
      </c>
      <c r="E39" s="169"/>
      <c r="F39" s="169"/>
      <c r="G39" s="169"/>
      <c r="H39" s="169"/>
      <c r="I39" s="444">
        <f t="shared" si="28"/>
        <v>0</v>
      </c>
      <c r="J39" s="206">
        <f t="shared" si="102"/>
        <v>0</v>
      </c>
      <c r="K39" s="206">
        <f t="shared" si="103"/>
        <v>0</v>
      </c>
      <c r="L39" s="169"/>
      <c r="M39" s="169"/>
      <c r="N39" s="169"/>
      <c r="O39" s="444">
        <f t="shared" si="104"/>
        <v>0</v>
      </c>
      <c r="P39" s="206">
        <f t="shared" si="105"/>
        <v>0</v>
      </c>
      <c r="Q39" s="206">
        <f t="shared" si="106"/>
        <v>0</v>
      </c>
      <c r="R39" s="169"/>
      <c r="S39" s="169"/>
      <c r="T39" s="169"/>
      <c r="U39" s="444">
        <f t="shared" si="107"/>
        <v>0</v>
      </c>
      <c r="V39" s="206">
        <f t="shared" si="108"/>
        <v>0</v>
      </c>
      <c r="W39" s="206">
        <f t="shared" si="109"/>
        <v>0</v>
      </c>
      <c r="X39" s="169"/>
      <c r="Y39" s="169"/>
      <c r="Z39" s="169"/>
      <c r="AA39" s="444">
        <f t="shared" si="110"/>
        <v>0</v>
      </c>
      <c r="AB39" s="206">
        <f t="shared" si="111"/>
        <v>0</v>
      </c>
      <c r="AC39" s="206">
        <f t="shared" si="112"/>
        <v>0</v>
      </c>
      <c r="AD39" s="205">
        <f t="shared" si="113"/>
        <v>0</v>
      </c>
      <c r="AE39" s="205">
        <f t="shared" si="21"/>
        <v>0</v>
      </c>
      <c r="AF39" s="518">
        <f t="shared" si="114"/>
        <v>0</v>
      </c>
      <c r="AG39" s="206">
        <f t="shared" si="115"/>
        <v>0</v>
      </c>
      <c r="AH39" s="206">
        <f t="shared" si="116"/>
        <v>0</v>
      </c>
      <c r="AI39" s="499">
        <f t="shared" si="117"/>
        <v>0</v>
      </c>
      <c r="AJ39" s="499">
        <f t="shared" si="118"/>
        <v>0</v>
      </c>
      <c r="AK39" s="499">
        <f t="shared" ref="AK39:AK45" si="126">+AI39+AJ39</f>
        <v>0</v>
      </c>
      <c r="AL39" s="499">
        <f t="shared" si="119"/>
        <v>0</v>
      </c>
      <c r="AM39" s="500">
        <f t="shared" ref="AM39:AM45" si="127">+AL39*AM$11</f>
        <v>0</v>
      </c>
      <c r="AN39" s="500">
        <f t="shared" si="120"/>
        <v>0</v>
      </c>
      <c r="AO39" s="500">
        <f t="shared" si="121"/>
        <v>0</v>
      </c>
      <c r="AP39" s="500">
        <f t="shared" ref="AP39:AP45" si="128">+AN39+AO39</f>
        <v>0</v>
      </c>
      <c r="AQ39" s="500">
        <f t="shared" si="19"/>
        <v>0</v>
      </c>
      <c r="AR39" s="500">
        <f t="shared" ref="AR39:AR45" si="129">+AQ39*AR$11</f>
        <v>0</v>
      </c>
      <c r="AS39" s="500">
        <f t="shared" si="122"/>
        <v>0</v>
      </c>
      <c r="AT39" s="500">
        <f t="shared" si="123"/>
        <v>0</v>
      </c>
      <c r="AU39" s="500">
        <f t="shared" ref="AU39:AU45" si="130">+AS39+AT39</f>
        <v>0</v>
      </c>
      <c r="AV39" s="500">
        <f t="shared" si="124"/>
        <v>0</v>
      </c>
      <c r="AW39" s="500">
        <f t="shared" ref="AW39:AW45" si="131">+AV39*AW$11</f>
        <v>0</v>
      </c>
      <c r="AX39" s="501">
        <f t="shared" ref="AX39:AX45" si="132">+AR39+AM39-AW39</f>
        <v>0</v>
      </c>
      <c r="AY39" s="502">
        <f t="shared" ref="AY39:AY45" si="133">+AX39*AY$11</f>
        <v>0</v>
      </c>
      <c r="BC39" s="206">
        <f t="shared" si="125"/>
        <v>0</v>
      </c>
      <c r="BD39" s="34" t="str">
        <f t="shared" si="20"/>
        <v>T4200039</v>
      </c>
      <c r="BE39" s="162" t="s">
        <v>110</v>
      </c>
    </row>
    <row r="40" spans="1:57" s="34" customFormat="1" ht="11.25" x14ac:dyDescent="0.2">
      <c r="A40" s="35">
        <f>+IF(AND(D40&gt;0,AX40&gt;0),MAX(A$13:A39)+1,0)</f>
        <v>0</v>
      </c>
      <c r="B40" s="614"/>
      <c r="C40" s="149" t="s">
        <v>44</v>
      </c>
      <c r="D40" s="146">
        <v>3.23</v>
      </c>
      <c r="E40" s="169"/>
      <c r="F40" s="169"/>
      <c r="G40" s="169"/>
      <c r="H40" s="169"/>
      <c r="I40" s="444">
        <f t="shared" si="28"/>
        <v>0</v>
      </c>
      <c r="J40" s="206">
        <f t="shared" si="102"/>
        <v>0</v>
      </c>
      <c r="K40" s="206">
        <f t="shared" si="103"/>
        <v>0</v>
      </c>
      <c r="L40" s="169"/>
      <c r="M40" s="169"/>
      <c r="N40" s="169"/>
      <c r="O40" s="444">
        <f t="shared" si="104"/>
        <v>0</v>
      </c>
      <c r="P40" s="206">
        <f t="shared" si="105"/>
        <v>0</v>
      </c>
      <c r="Q40" s="206">
        <f t="shared" si="106"/>
        <v>0</v>
      </c>
      <c r="R40" s="169"/>
      <c r="S40" s="169"/>
      <c r="T40" s="169"/>
      <c r="U40" s="444">
        <f t="shared" si="107"/>
        <v>0</v>
      </c>
      <c r="V40" s="206">
        <f t="shared" si="108"/>
        <v>0</v>
      </c>
      <c r="W40" s="206">
        <f t="shared" si="109"/>
        <v>0</v>
      </c>
      <c r="X40" s="169"/>
      <c r="Y40" s="169"/>
      <c r="Z40" s="169"/>
      <c r="AA40" s="444">
        <f t="shared" si="110"/>
        <v>0</v>
      </c>
      <c r="AB40" s="206">
        <f t="shared" si="111"/>
        <v>0</v>
      </c>
      <c r="AC40" s="206">
        <f t="shared" si="112"/>
        <v>0</v>
      </c>
      <c r="AD40" s="205">
        <f t="shared" si="113"/>
        <v>0</v>
      </c>
      <c r="AE40" s="205">
        <f t="shared" si="21"/>
        <v>0</v>
      </c>
      <c r="AF40" s="518">
        <f t="shared" si="114"/>
        <v>0</v>
      </c>
      <c r="AG40" s="206">
        <f t="shared" si="115"/>
        <v>0</v>
      </c>
      <c r="AH40" s="206">
        <f t="shared" si="116"/>
        <v>0</v>
      </c>
      <c r="AI40" s="499">
        <f t="shared" si="117"/>
        <v>0</v>
      </c>
      <c r="AJ40" s="499">
        <f t="shared" si="118"/>
        <v>0</v>
      </c>
      <c r="AK40" s="499">
        <f t="shared" si="126"/>
        <v>0</v>
      </c>
      <c r="AL40" s="499">
        <f t="shared" si="119"/>
        <v>0</v>
      </c>
      <c r="AM40" s="500">
        <f t="shared" si="127"/>
        <v>0</v>
      </c>
      <c r="AN40" s="500">
        <f t="shared" si="120"/>
        <v>0</v>
      </c>
      <c r="AO40" s="500">
        <f t="shared" si="121"/>
        <v>0</v>
      </c>
      <c r="AP40" s="500">
        <f t="shared" si="128"/>
        <v>0</v>
      </c>
      <c r="AQ40" s="500">
        <f t="shared" si="19"/>
        <v>0</v>
      </c>
      <c r="AR40" s="500">
        <f t="shared" si="129"/>
        <v>0</v>
      </c>
      <c r="AS40" s="500">
        <f t="shared" si="122"/>
        <v>0</v>
      </c>
      <c r="AT40" s="500">
        <f t="shared" si="123"/>
        <v>0</v>
      </c>
      <c r="AU40" s="500">
        <f t="shared" si="130"/>
        <v>0</v>
      </c>
      <c r="AV40" s="500">
        <f t="shared" si="124"/>
        <v>0</v>
      </c>
      <c r="AW40" s="500">
        <f t="shared" si="131"/>
        <v>0</v>
      </c>
      <c r="AX40" s="501">
        <f t="shared" si="132"/>
        <v>0</v>
      </c>
      <c r="AY40" s="502">
        <f t="shared" si="133"/>
        <v>0</v>
      </c>
      <c r="BC40" s="206">
        <f t="shared" si="125"/>
        <v>0</v>
      </c>
      <c r="BD40" s="34" t="str">
        <f t="shared" si="20"/>
        <v>T4200040</v>
      </c>
      <c r="BE40" s="162" t="s">
        <v>110</v>
      </c>
    </row>
    <row r="41" spans="1:57" s="34" customFormat="1" ht="11.25" x14ac:dyDescent="0.2">
      <c r="A41" s="35">
        <f>+IF(AND(D41&gt;0,AX41&gt;0),MAX(A$13:A40)+1,0)</f>
        <v>0</v>
      </c>
      <c r="B41" s="614"/>
      <c r="C41" s="149" t="s">
        <v>43</v>
      </c>
      <c r="D41" s="146">
        <v>3.08</v>
      </c>
      <c r="E41" s="169"/>
      <c r="F41" s="169"/>
      <c r="G41" s="169"/>
      <c r="H41" s="169"/>
      <c r="I41" s="444">
        <f t="shared" si="28"/>
        <v>0</v>
      </c>
      <c r="J41" s="206">
        <f t="shared" si="102"/>
        <v>0</v>
      </c>
      <c r="K41" s="206">
        <f t="shared" si="103"/>
        <v>0</v>
      </c>
      <c r="L41" s="169"/>
      <c r="M41" s="169"/>
      <c r="N41" s="169"/>
      <c r="O41" s="444">
        <f t="shared" si="104"/>
        <v>0</v>
      </c>
      <c r="P41" s="206">
        <f t="shared" si="105"/>
        <v>0</v>
      </c>
      <c r="Q41" s="206">
        <f t="shared" si="106"/>
        <v>0</v>
      </c>
      <c r="R41" s="169"/>
      <c r="S41" s="169"/>
      <c r="T41" s="169"/>
      <c r="U41" s="444">
        <f t="shared" si="107"/>
        <v>0</v>
      </c>
      <c r="V41" s="206">
        <f t="shared" si="108"/>
        <v>0</v>
      </c>
      <c r="W41" s="206">
        <f t="shared" si="109"/>
        <v>0</v>
      </c>
      <c r="X41" s="169"/>
      <c r="Y41" s="169"/>
      <c r="Z41" s="169"/>
      <c r="AA41" s="444">
        <f t="shared" si="110"/>
        <v>0</v>
      </c>
      <c r="AB41" s="206">
        <f t="shared" si="111"/>
        <v>0</v>
      </c>
      <c r="AC41" s="206">
        <f t="shared" si="112"/>
        <v>0</v>
      </c>
      <c r="AD41" s="205">
        <f t="shared" si="113"/>
        <v>0</v>
      </c>
      <c r="AE41" s="205">
        <f t="shared" si="21"/>
        <v>0</v>
      </c>
      <c r="AF41" s="518">
        <f t="shared" si="114"/>
        <v>0</v>
      </c>
      <c r="AG41" s="206">
        <f t="shared" si="115"/>
        <v>0</v>
      </c>
      <c r="AH41" s="206">
        <f t="shared" si="116"/>
        <v>0</v>
      </c>
      <c r="AI41" s="499">
        <f t="shared" si="117"/>
        <v>0</v>
      </c>
      <c r="AJ41" s="499">
        <f t="shared" si="118"/>
        <v>0</v>
      </c>
      <c r="AK41" s="499">
        <f t="shared" si="126"/>
        <v>0</v>
      </c>
      <c r="AL41" s="499">
        <f t="shared" si="119"/>
        <v>0</v>
      </c>
      <c r="AM41" s="500">
        <f t="shared" si="127"/>
        <v>0</v>
      </c>
      <c r="AN41" s="500">
        <f t="shared" si="120"/>
        <v>0</v>
      </c>
      <c r="AO41" s="500">
        <f t="shared" si="121"/>
        <v>0</v>
      </c>
      <c r="AP41" s="500">
        <f t="shared" si="128"/>
        <v>0</v>
      </c>
      <c r="AQ41" s="500">
        <f t="shared" si="19"/>
        <v>0</v>
      </c>
      <c r="AR41" s="500">
        <f t="shared" si="129"/>
        <v>0</v>
      </c>
      <c r="AS41" s="500">
        <f t="shared" si="122"/>
        <v>0</v>
      </c>
      <c r="AT41" s="500">
        <f t="shared" si="123"/>
        <v>0</v>
      </c>
      <c r="AU41" s="500">
        <f t="shared" si="130"/>
        <v>0</v>
      </c>
      <c r="AV41" s="500">
        <f t="shared" si="124"/>
        <v>0</v>
      </c>
      <c r="AW41" s="500">
        <f t="shared" si="131"/>
        <v>0</v>
      </c>
      <c r="AX41" s="501">
        <f t="shared" si="132"/>
        <v>0</v>
      </c>
      <c r="AY41" s="502">
        <f t="shared" si="133"/>
        <v>0</v>
      </c>
      <c r="BC41" s="206">
        <f t="shared" si="125"/>
        <v>0</v>
      </c>
      <c r="BD41" s="34" t="str">
        <f t="shared" si="20"/>
        <v>T4200041</v>
      </c>
      <c r="BE41" s="162" t="s">
        <v>110</v>
      </c>
    </row>
    <row r="42" spans="1:57" s="34" customFormat="1" ht="11.25" x14ac:dyDescent="0.2">
      <c r="A42" s="35">
        <f>+IF(AND(D42&gt;0,AX42&gt;0),MAX(A$13:A41)+1,0)</f>
        <v>0</v>
      </c>
      <c r="B42" s="614"/>
      <c r="C42" s="149" t="s">
        <v>405</v>
      </c>
      <c r="D42" s="146">
        <v>2.93</v>
      </c>
      <c r="E42" s="169"/>
      <c r="F42" s="169"/>
      <c r="G42" s="169"/>
      <c r="H42" s="169"/>
      <c r="I42" s="444">
        <f t="shared" si="28"/>
        <v>0</v>
      </c>
      <c r="J42" s="206">
        <f t="shared" si="102"/>
        <v>0</v>
      </c>
      <c r="K42" s="206">
        <f t="shared" si="103"/>
        <v>0</v>
      </c>
      <c r="L42" s="169"/>
      <c r="M42" s="169"/>
      <c r="N42" s="169"/>
      <c r="O42" s="444">
        <f t="shared" si="104"/>
        <v>0</v>
      </c>
      <c r="P42" s="206">
        <f t="shared" si="105"/>
        <v>0</v>
      </c>
      <c r="Q42" s="206">
        <f t="shared" si="106"/>
        <v>0</v>
      </c>
      <c r="R42" s="169"/>
      <c r="S42" s="169"/>
      <c r="T42" s="169"/>
      <c r="U42" s="444">
        <f t="shared" si="107"/>
        <v>0</v>
      </c>
      <c r="V42" s="206">
        <f t="shared" si="108"/>
        <v>0</v>
      </c>
      <c r="W42" s="206">
        <f t="shared" si="109"/>
        <v>0</v>
      </c>
      <c r="X42" s="169"/>
      <c r="Y42" s="169"/>
      <c r="Z42" s="169"/>
      <c r="AA42" s="444">
        <f t="shared" si="110"/>
        <v>0</v>
      </c>
      <c r="AB42" s="206">
        <f t="shared" si="111"/>
        <v>0</v>
      </c>
      <c r="AC42" s="206">
        <f t="shared" si="112"/>
        <v>0</v>
      </c>
      <c r="AD42" s="205">
        <f t="shared" si="113"/>
        <v>0</v>
      </c>
      <c r="AE42" s="205">
        <f t="shared" si="21"/>
        <v>0</v>
      </c>
      <c r="AF42" s="518">
        <f t="shared" si="114"/>
        <v>0</v>
      </c>
      <c r="AG42" s="206">
        <f t="shared" si="115"/>
        <v>0</v>
      </c>
      <c r="AH42" s="206">
        <f t="shared" si="116"/>
        <v>0</v>
      </c>
      <c r="AI42" s="499">
        <f t="shared" si="117"/>
        <v>0</v>
      </c>
      <c r="AJ42" s="499">
        <f t="shared" si="118"/>
        <v>0</v>
      </c>
      <c r="AK42" s="499">
        <f t="shared" si="126"/>
        <v>0</v>
      </c>
      <c r="AL42" s="499">
        <f t="shared" si="119"/>
        <v>0</v>
      </c>
      <c r="AM42" s="500">
        <f t="shared" si="127"/>
        <v>0</v>
      </c>
      <c r="AN42" s="500">
        <f t="shared" si="120"/>
        <v>0</v>
      </c>
      <c r="AO42" s="500">
        <f t="shared" si="121"/>
        <v>0</v>
      </c>
      <c r="AP42" s="500">
        <f t="shared" si="128"/>
        <v>0</v>
      </c>
      <c r="AQ42" s="500">
        <f t="shared" si="19"/>
        <v>0</v>
      </c>
      <c r="AR42" s="500">
        <f t="shared" si="129"/>
        <v>0</v>
      </c>
      <c r="AS42" s="500">
        <f t="shared" si="122"/>
        <v>0</v>
      </c>
      <c r="AT42" s="500">
        <f t="shared" si="123"/>
        <v>0</v>
      </c>
      <c r="AU42" s="500">
        <f t="shared" si="130"/>
        <v>0</v>
      </c>
      <c r="AV42" s="500">
        <f t="shared" si="124"/>
        <v>0</v>
      </c>
      <c r="AW42" s="500">
        <f t="shared" si="131"/>
        <v>0</v>
      </c>
      <c r="AX42" s="501">
        <f t="shared" si="132"/>
        <v>0</v>
      </c>
      <c r="AY42" s="502">
        <f t="shared" si="133"/>
        <v>0</v>
      </c>
      <c r="BC42" s="206">
        <f t="shared" si="125"/>
        <v>0</v>
      </c>
      <c r="BD42" s="34" t="str">
        <f t="shared" si="20"/>
        <v>T4200042</v>
      </c>
      <c r="BE42" s="162" t="s">
        <v>110</v>
      </c>
    </row>
    <row r="43" spans="1:57" s="34" customFormat="1" ht="11.25" x14ac:dyDescent="0.2">
      <c r="A43" s="35">
        <f>+IF(AND(D43&gt;0,AX43&gt;0),MAX(A$13:A42)+1,0)</f>
        <v>0</v>
      </c>
      <c r="B43" s="614"/>
      <c r="C43" s="149" t="s">
        <v>42</v>
      </c>
      <c r="D43" s="146">
        <v>2.79</v>
      </c>
      <c r="E43" s="169"/>
      <c r="F43" s="169"/>
      <c r="G43" s="169"/>
      <c r="H43" s="169"/>
      <c r="I43" s="444">
        <f t="shared" si="28"/>
        <v>0</v>
      </c>
      <c r="J43" s="206">
        <f t="shared" si="102"/>
        <v>0</v>
      </c>
      <c r="K43" s="206">
        <f t="shared" si="103"/>
        <v>0</v>
      </c>
      <c r="L43" s="169"/>
      <c r="M43" s="169"/>
      <c r="N43" s="169"/>
      <c r="O43" s="444">
        <f t="shared" si="104"/>
        <v>0</v>
      </c>
      <c r="P43" s="206">
        <f t="shared" si="105"/>
        <v>0</v>
      </c>
      <c r="Q43" s="206">
        <f t="shared" si="106"/>
        <v>0</v>
      </c>
      <c r="R43" s="169"/>
      <c r="S43" s="169"/>
      <c r="T43" s="169"/>
      <c r="U43" s="444">
        <f t="shared" si="107"/>
        <v>0</v>
      </c>
      <c r="V43" s="206">
        <f t="shared" si="108"/>
        <v>0</v>
      </c>
      <c r="W43" s="206">
        <f t="shared" si="109"/>
        <v>0</v>
      </c>
      <c r="X43" s="169"/>
      <c r="Y43" s="169"/>
      <c r="Z43" s="169"/>
      <c r="AA43" s="444">
        <f t="shared" si="110"/>
        <v>0</v>
      </c>
      <c r="AB43" s="206">
        <f t="shared" si="111"/>
        <v>0</v>
      </c>
      <c r="AC43" s="206">
        <f t="shared" si="112"/>
        <v>0</v>
      </c>
      <c r="AD43" s="205">
        <f t="shared" si="113"/>
        <v>0</v>
      </c>
      <c r="AE43" s="205">
        <f t="shared" si="21"/>
        <v>0</v>
      </c>
      <c r="AF43" s="518">
        <f t="shared" si="114"/>
        <v>0</v>
      </c>
      <c r="AG43" s="206">
        <f t="shared" si="115"/>
        <v>0</v>
      </c>
      <c r="AH43" s="206">
        <f t="shared" si="116"/>
        <v>0</v>
      </c>
      <c r="AI43" s="499">
        <f t="shared" si="117"/>
        <v>0</v>
      </c>
      <c r="AJ43" s="499">
        <f t="shared" si="118"/>
        <v>0</v>
      </c>
      <c r="AK43" s="499">
        <f t="shared" si="126"/>
        <v>0</v>
      </c>
      <c r="AL43" s="499">
        <f t="shared" si="119"/>
        <v>0</v>
      </c>
      <c r="AM43" s="500">
        <f t="shared" si="127"/>
        <v>0</v>
      </c>
      <c r="AN43" s="500">
        <f t="shared" si="120"/>
        <v>0</v>
      </c>
      <c r="AO43" s="500">
        <f t="shared" si="121"/>
        <v>0</v>
      </c>
      <c r="AP43" s="500">
        <f t="shared" si="128"/>
        <v>0</v>
      </c>
      <c r="AQ43" s="500">
        <f t="shared" si="19"/>
        <v>0</v>
      </c>
      <c r="AR43" s="500">
        <f t="shared" si="129"/>
        <v>0</v>
      </c>
      <c r="AS43" s="500">
        <f t="shared" si="122"/>
        <v>0</v>
      </c>
      <c r="AT43" s="500">
        <f t="shared" si="123"/>
        <v>0</v>
      </c>
      <c r="AU43" s="500">
        <f t="shared" si="130"/>
        <v>0</v>
      </c>
      <c r="AV43" s="500">
        <f t="shared" si="124"/>
        <v>0</v>
      </c>
      <c r="AW43" s="500">
        <f t="shared" si="131"/>
        <v>0</v>
      </c>
      <c r="AX43" s="501">
        <f t="shared" si="132"/>
        <v>0</v>
      </c>
      <c r="AY43" s="502">
        <f t="shared" si="133"/>
        <v>0</v>
      </c>
      <c r="BC43" s="206">
        <f t="shared" si="125"/>
        <v>0</v>
      </c>
      <c r="BD43" s="34" t="str">
        <f t="shared" si="20"/>
        <v>T4200043</v>
      </c>
      <c r="BE43" s="162" t="s">
        <v>110</v>
      </c>
    </row>
    <row r="44" spans="1:57" s="34" customFormat="1" ht="11.25" x14ac:dyDescent="0.2">
      <c r="A44" s="35">
        <f>+IF(AND(D44&gt;0,AX44&gt;0),MAX(A$13:A43)+1,0)</f>
        <v>0</v>
      </c>
      <c r="B44" s="614"/>
      <c r="C44" s="149" t="s">
        <v>41</v>
      </c>
      <c r="D44" s="146">
        <v>2.66</v>
      </c>
      <c r="E44" s="169"/>
      <c r="F44" s="169"/>
      <c r="G44" s="169"/>
      <c r="H44" s="169"/>
      <c r="I44" s="444">
        <f t="shared" si="28"/>
        <v>0</v>
      </c>
      <c r="J44" s="206">
        <f t="shared" si="102"/>
        <v>0</v>
      </c>
      <c r="K44" s="206">
        <f t="shared" si="103"/>
        <v>0</v>
      </c>
      <c r="L44" s="169"/>
      <c r="M44" s="169"/>
      <c r="N44" s="169"/>
      <c r="O44" s="444">
        <f t="shared" si="104"/>
        <v>0</v>
      </c>
      <c r="P44" s="206">
        <f t="shared" si="105"/>
        <v>0</v>
      </c>
      <c r="Q44" s="206">
        <f t="shared" si="106"/>
        <v>0</v>
      </c>
      <c r="R44" s="169"/>
      <c r="S44" s="169"/>
      <c r="T44" s="169"/>
      <c r="U44" s="444">
        <f t="shared" si="107"/>
        <v>0</v>
      </c>
      <c r="V44" s="206">
        <f t="shared" si="108"/>
        <v>0</v>
      </c>
      <c r="W44" s="206">
        <f t="shared" si="109"/>
        <v>0</v>
      </c>
      <c r="X44" s="169"/>
      <c r="Y44" s="169"/>
      <c r="Z44" s="169"/>
      <c r="AA44" s="444">
        <f t="shared" si="110"/>
        <v>0</v>
      </c>
      <c r="AB44" s="206">
        <f t="shared" si="111"/>
        <v>0</v>
      </c>
      <c r="AC44" s="206">
        <f t="shared" si="112"/>
        <v>0</v>
      </c>
      <c r="AD44" s="205">
        <f t="shared" si="113"/>
        <v>0</v>
      </c>
      <c r="AE44" s="205">
        <f t="shared" si="21"/>
        <v>0</v>
      </c>
      <c r="AF44" s="518">
        <f t="shared" si="114"/>
        <v>0</v>
      </c>
      <c r="AG44" s="206">
        <f t="shared" si="115"/>
        <v>0</v>
      </c>
      <c r="AH44" s="206">
        <f t="shared" si="116"/>
        <v>0</v>
      </c>
      <c r="AI44" s="499">
        <f t="shared" si="117"/>
        <v>0</v>
      </c>
      <c r="AJ44" s="499">
        <f t="shared" si="118"/>
        <v>0</v>
      </c>
      <c r="AK44" s="499">
        <f t="shared" si="126"/>
        <v>0</v>
      </c>
      <c r="AL44" s="499">
        <f t="shared" si="119"/>
        <v>0</v>
      </c>
      <c r="AM44" s="500">
        <f t="shared" si="127"/>
        <v>0</v>
      </c>
      <c r="AN44" s="500">
        <f t="shared" si="120"/>
        <v>0</v>
      </c>
      <c r="AO44" s="500">
        <f t="shared" si="121"/>
        <v>0</v>
      </c>
      <c r="AP44" s="500">
        <f t="shared" si="128"/>
        <v>0</v>
      </c>
      <c r="AQ44" s="500">
        <f t="shared" si="19"/>
        <v>0</v>
      </c>
      <c r="AR44" s="500">
        <f t="shared" si="129"/>
        <v>0</v>
      </c>
      <c r="AS44" s="500">
        <f t="shared" si="122"/>
        <v>0</v>
      </c>
      <c r="AT44" s="500">
        <f t="shared" si="123"/>
        <v>0</v>
      </c>
      <c r="AU44" s="500">
        <f t="shared" si="130"/>
        <v>0</v>
      </c>
      <c r="AV44" s="500">
        <f t="shared" si="124"/>
        <v>0</v>
      </c>
      <c r="AW44" s="500">
        <f t="shared" si="131"/>
        <v>0</v>
      </c>
      <c r="AX44" s="501">
        <f t="shared" si="132"/>
        <v>0</v>
      </c>
      <c r="AY44" s="502">
        <f t="shared" si="133"/>
        <v>0</v>
      </c>
      <c r="BC44" s="206">
        <f t="shared" si="125"/>
        <v>0</v>
      </c>
      <c r="BD44" s="34" t="str">
        <f t="shared" si="20"/>
        <v>T4200044</v>
      </c>
      <c r="BE44" s="162" t="s">
        <v>110</v>
      </c>
    </row>
    <row r="45" spans="1:57" s="34" customFormat="1" ht="11.25" x14ac:dyDescent="0.2">
      <c r="A45" s="35">
        <f>+IF(AND(D45&gt;0,AX45&gt;0),MAX(A$13:A44)+1,0)</f>
        <v>0</v>
      </c>
      <c r="B45" s="614"/>
      <c r="C45" s="149" t="s">
        <v>40</v>
      </c>
      <c r="D45" s="146">
        <v>2.5299999999999998</v>
      </c>
      <c r="E45" s="169"/>
      <c r="F45" s="169"/>
      <c r="G45" s="169"/>
      <c r="H45" s="169"/>
      <c r="I45" s="444">
        <f t="shared" si="28"/>
        <v>0</v>
      </c>
      <c r="J45" s="206">
        <f t="shared" si="102"/>
        <v>0</v>
      </c>
      <c r="K45" s="206">
        <f t="shared" si="103"/>
        <v>0</v>
      </c>
      <c r="L45" s="169"/>
      <c r="M45" s="169"/>
      <c r="N45" s="169"/>
      <c r="O45" s="444">
        <f t="shared" si="104"/>
        <v>0</v>
      </c>
      <c r="P45" s="206">
        <f t="shared" si="105"/>
        <v>0</v>
      </c>
      <c r="Q45" s="206">
        <f t="shared" si="106"/>
        <v>0</v>
      </c>
      <c r="R45" s="169"/>
      <c r="S45" s="169"/>
      <c r="T45" s="169"/>
      <c r="U45" s="444">
        <f t="shared" si="107"/>
        <v>0</v>
      </c>
      <c r="V45" s="206">
        <f t="shared" si="108"/>
        <v>0</v>
      </c>
      <c r="W45" s="206">
        <f t="shared" si="109"/>
        <v>0</v>
      </c>
      <c r="X45" s="169"/>
      <c r="Y45" s="169"/>
      <c r="Z45" s="169"/>
      <c r="AA45" s="444">
        <f t="shared" si="110"/>
        <v>0</v>
      </c>
      <c r="AB45" s="206">
        <f t="shared" si="111"/>
        <v>0</v>
      </c>
      <c r="AC45" s="206">
        <f t="shared" si="112"/>
        <v>0</v>
      </c>
      <c r="AD45" s="205">
        <f t="shared" si="113"/>
        <v>0</v>
      </c>
      <c r="AE45" s="205">
        <f t="shared" si="21"/>
        <v>0</v>
      </c>
      <c r="AF45" s="518">
        <f t="shared" si="114"/>
        <v>0</v>
      </c>
      <c r="AG45" s="206">
        <f t="shared" si="115"/>
        <v>0</v>
      </c>
      <c r="AH45" s="206">
        <f t="shared" si="116"/>
        <v>0</v>
      </c>
      <c r="AI45" s="499">
        <f t="shared" si="117"/>
        <v>0</v>
      </c>
      <c r="AJ45" s="499">
        <f t="shared" si="118"/>
        <v>0</v>
      </c>
      <c r="AK45" s="499">
        <f t="shared" si="126"/>
        <v>0</v>
      </c>
      <c r="AL45" s="499">
        <f t="shared" si="119"/>
        <v>0</v>
      </c>
      <c r="AM45" s="500">
        <f t="shared" si="127"/>
        <v>0</v>
      </c>
      <c r="AN45" s="500">
        <f t="shared" si="120"/>
        <v>0</v>
      </c>
      <c r="AO45" s="500">
        <f t="shared" si="121"/>
        <v>0</v>
      </c>
      <c r="AP45" s="500">
        <f t="shared" si="128"/>
        <v>0</v>
      </c>
      <c r="AQ45" s="500">
        <f t="shared" si="19"/>
        <v>0</v>
      </c>
      <c r="AR45" s="500">
        <f t="shared" si="129"/>
        <v>0</v>
      </c>
      <c r="AS45" s="500">
        <f t="shared" si="122"/>
        <v>0</v>
      </c>
      <c r="AT45" s="500">
        <f t="shared" si="123"/>
        <v>0</v>
      </c>
      <c r="AU45" s="500">
        <f t="shared" si="130"/>
        <v>0</v>
      </c>
      <c r="AV45" s="500">
        <f t="shared" si="124"/>
        <v>0</v>
      </c>
      <c r="AW45" s="500">
        <f t="shared" si="131"/>
        <v>0</v>
      </c>
      <c r="AX45" s="501">
        <f t="shared" si="132"/>
        <v>0</v>
      </c>
      <c r="AY45" s="502">
        <f t="shared" si="133"/>
        <v>0</v>
      </c>
      <c r="BC45" s="206">
        <f t="shared" si="125"/>
        <v>0</v>
      </c>
      <c r="BD45" s="34" t="str">
        <f t="shared" si="20"/>
        <v>T4200045</v>
      </c>
      <c r="BE45" s="162" t="s">
        <v>110</v>
      </c>
    </row>
    <row r="46" spans="1:57" s="34" customFormat="1" ht="9.75" x14ac:dyDescent="0.2">
      <c r="A46" s="35">
        <f>+IF(AND(D46&gt;0,AX46&gt;0),MAX(A$13:A45)+1,0)</f>
        <v>0</v>
      </c>
      <c r="B46" s="151"/>
      <c r="C46" s="272" t="s">
        <v>48</v>
      </c>
      <c r="D46" s="272"/>
      <c r="E46" s="269">
        <f t="shared" ref="E46:K46" si="134">SUM(E38:E45)</f>
        <v>0</v>
      </c>
      <c r="F46" s="269">
        <f t="shared" si="134"/>
        <v>0</v>
      </c>
      <c r="G46" s="269">
        <f t="shared" si="134"/>
        <v>0</v>
      </c>
      <c r="H46" s="269">
        <f t="shared" si="134"/>
        <v>0</v>
      </c>
      <c r="I46" s="445">
        <f t="shared" si="134"/>
        <v>0</v>
      </c>
      <c r="J46" s="270">
        <f t="shared" si="134"/>
        <v>0</v>
      </c>
      <c r="K46" s="270">
        <f t="shared" si="134"/>
        <v>0</v>
      </c>
      <c r="L46" s="269">
        <f t="shared" ref="L46:Q46" si="135">SUM(L38:L45)</f>
        <v>0</v>
      </c>
      <c r="M46" s="269">
        <f t="shared" si="135"/>
        <v>0</v>
      </c>
      <c r="N46" s="269">
        <f t="shared" si="135"/>
        <v>0</v>
      </c>
      <c r="O46" s="445">
        <f t="shared" si="135"/>
        <v>0</v>
      </c>
      <c r="P46" s="270">
        <f t="shared" si="135"/>
        <v>0</v>
      </c>
      <c r="Q46" s="270">
        <f t="shared" si="135"/>
        <v>0</v>
      </c>
      <c r="R46" s="269">
        <f t="shared" ref="R46:W46" si="136">SUM(R38:R45)</f>
        <v>0</v>
      </c>
      <c r="S46" s="269">
        <f t="shared" si="136"/>
        <v>0</v>
      </c>
      <c r="T46" s="269">
        <f t="shared" si="136"/>
        <v>0</v>
      </c>
      <c r="U46" s="445">
        <f t="shared" si="136"/>
        <v>0</v>
      </c>
      <c r="V46" s="270">
        <f t="shared" si="136"/>
        <v>0</v>
      </c>
      <c r="W46" s="270">
        <f t="shared" si="136"/>
        <v>0</v>
      </c>
      <c r="X46" s="269">
        <f t="shared" ref="X46:AC46" si="137">SUM(X38:X45)</f>
        <v>0</v>
      </c>
      <c r="Y46" s="269">
        <f t="shared" si="137"/>
        <v>0</v>
      </c>
      <c r="Z46" s="269">
        <f t="shared" si="137"/>
        <v>0</v>
      </c>
      <c r="AA46" s="445">
        <f t="shared" si="137"/>
        <v>0</v>
      </c>
      <c r="AB46" s="270">
        <f t="shared" si="137"/>
        <v>0</v>
      </c>
      <c r="AC46" s="270">
        <f t="shared" si="137"/>
        <v>0</v>
      </c>
      <c r="AD46" s="269">
        <f>+SUM(AD38:AD45)</f>
        <v>0</v>
      </c>
      <c r="AE46" s="269">
        <f>+SUM(AE38:AE45)</f>
        <v>0</v>
      </c>
      <c r="AF46" s="269">
        <f>+SUM(AF38:AF45)</f>
        <v>0</v>
      </c>
      <c r="AG46" s="269">
        <f>+SUM(AG38:AG45)</f>
        <v>0</v>
      </c>
      <c r="AH46" s="269">
        <f>+SUM(AH38:AH45)</f>
        <v>0</v>
      </c>
      <c r="AI46" s="503">
        <f t="shared" ref="AI46:AY46" si="138">+SUM(AI38:AI45)</f>
        <v>0</v>
      </c>
      <c r="AJ46" s="503">
        <f t="shared" si="138"/>
        <v>0</v>
      </c>
      <c r="AK46" s="503">
        <f t="shared" si="138"/>
        <v>0</v>
      </c>
      <c r="AL46" s="503">
        <f t="shared" si="138"/>
        <v>0</v>
      </c>
      <c r="AM46" s="504">
        <f t="shared" si="138"/>
        <v>0</v>
      </c>
      <c r="AN46" s="504">
        <f t="shared" si="138"/>
        <v>0</v>
      </c>
      <c r="AO46" s="504">
        <f t="shared" si="138"/>
        <v>0</v>
      </c>
      <c r="AP46" s="504">
        <f t="shared" si="138"/>
        <v>0</v>
      </c>
      <c r="AQ46" s="504">
        <f t="shared" si="138"/>
        <v>0</v>
      </c>
      <c r="AR46" s="504">
        <f t="shared" si="138"/>
        <v>0</v>
      </c>
      <c r="AS46" s="504">
        <f t="shared" si="138"/>
        <v>0</v>
      </c>
      <c r="AT46" s="504">
        <f t="shared" si="138"/>
        <v>0</v>
      </c>
      <c r="AU46" s="504">
        <f t="shared" si="138"/>
        <v>0</v>
      </c>
      <c r="AV46" s="504">
        <f t="shared" si="138"/>
        <v>0</v>
      </c>
      <c r="AW46" s="504">
        <f t="shared" si="138"/>
        <v>0</v>
      </c>
      <c r="AX46" s="505">
        <f t="shared" si="138"/>
        <v>0</v>
      </c>
      <c r="AY46" s="506">
        <f t="shared" si="138"/>
        <v>0</v>
      </c>
      <c r="BC46" s="269">
        <f>SUM(BC38:BC45)</f>
        <v>0</v>
      </c>
      <c r="BD46" s="34" t="str">
        <f t="shared" si="20"/>
        <v>T4200046</v>
      </c>
      <c r="BE46" s="162"/>
    </row>
    <row r="47" spans="1:57" s="34" customFormat="1" ht="11.25" x14ac:dyDescent="0.2">
      <c r="A47" s="35">
        <f>+IF(AND(D47&gt;0,AX47&gt;0),MAX(A$13:A46)+1,0)</f>
        <v>0</v>
      </c>
      <c r="B47" s="614" t="s">
        <v>111</v>
      </c>
      <c r="C47" s="149" t="s">
        <v>46</v>
      </c>
      <c r="D47" s="152">
        <v>2.85</v>
      </c>
      <c r="E47" s="169"/>
      <c r="F47" s="169"/>
      <c r="G47" s="169"/>
      <c r="H47" s="169"/>
      <c r="I47" s="444">
        <f t="shared" si="28"/>
        <v>0</v>
      </c>
      <c r="J47" s="206">
        <f t="shared" ref="J47:J54" si="139">+D47*F47</f>
        <v>0</v>
      </c>
      <c r="K47" s="206">
        <f t="shared" ref="K47:K54" si="140">+D47*I47</f>
        <v>0</v>
      </c>
      <c r="L47" s="169"/>
      <c r="M47" s="169"/>
      <c r="N47" s="169"/>
      <c r="O47" s="444">
        <f t="shared" ref="O47:O54" si="141">+L47+M47-N47</f>
        <v>0</v>
      </c>
      <c r="P47" s="206">
        <f t="shared" ref="P47:P54" si="142">+$D47*L47</f>
        <v>0</v>
      </c>
      <c r="Q47" s="206">
        <f t="shared" ref="Q47:Q54" si="143">+$D47*O47</f>
        <v>0</v>
      </c>
      <c r="R47" s="169"/>
      <c r="S47" s="169"/>
      <c r="T47" s="169"/>
      <c r="U47" s="444">
        <f t="shared" ref="U47:U54" si="144">+R47+S47-T47</f>
        <v>0</v>
      </c>
      <c r="V47" s="206">
        <f t="shared" ref="V47:V54" si="145">+$D47*R47</f>
        <v>0</v>
      </c>
      <c r="W47" s="206">
        <f t="shared" ref="W47:W54" si="146">+$D47*U47</f>
        <v>0</v>
      </c>
      <c r="X47" s="169"/>
      <c r="Y47" s="169"/>
      <c r="Z47" s="169"/>
      <c r="AA47" s="444">
        <f t="shared" ref="AA47:AA54" si="147">+X47+Y47-Z47</f>
        <v>0</v>
      </c>
      <c r="AB47" s="206">
        <f t="shared" ref="AB47:AB54" si="148">+$D47*X47</f>
        <v>0</v>
      </c>
      <c r="AC47" s="206">
        <f t="shared" ref="AC47:AC54" si="149">+$D47*AA47</f>
        <v>0</v>
      </c>
      <c r="AD47" s="205">
        <f t="shared" ref="AD47:AD54" si="150">+L47+R47+X47</f>
        <v>0</v>
      </c>
      <c r="AE47" s="205">
        <f t="shared" si="21"/>
        <v>0</v>
      </c>
      <c r="AF47" s="518">
        <f t="shared" ref="AF47:AF54" si="151">+N47+T47+Z47</f>
        <v>0</v>
      </c>
      <c r="AG47" s="206">
        <f t="shared" ref="AG47:AG54" si="152">+P47+V47+AB47</f>
        <v>0</v>
      </c>
      <c r="AH47" s="206">
        <f t="shared" ref="AH47:AH54" si="153">+Q47+W47+AC47</f>
        <v>0</v>
      </c>
      <c r="AI47" s="499">
        <f t="shared" ref="AI47:AI54" si="154">+F47*$D47*$AK$7</f>
        <v>0</v>
      </c>
      <c r="AJ47" s="499">
        <f t="shared" ref="AJ47:AJ54" si="155">+L47*80%*$D47*$AK$7+R47*$D47*$AK$7+X47*$D47*$AK$7</f>
        <v>0</v>
      </c>
      <c r="AK47" s="499">
        <f>+AI47+AJ47</f>
        <v>0</v>
      </c>
      <c r="AL47" s="499">
        <f t="shared" ref="AL47:AL54" si="156">+IF(AK47=0,0,((AK47/(F47+AD47))-$AJ$4)/$AL$11*(F47+AD47))</f>
        <v>0</v>
      </c>
      <c r="AM47" s="500">
        <f>+AL47*AM$11</f>
        <v>0</v>
      </c>
      <c r="AN47" s="500">
        <f t="shared" ref="AN47:AN54" si="157">+$D47*G47*$AK$7</f>
        <v>0</v>
      </c>
      <c r="AO47" s="500">
        <f t="shared" ref="AO47:AO54" si="158">+M47*80%*$D47*$AK$7+S47*$D47*$AK$7+Y47*$D47*$AK$7</f>
        <v>0</v>
      </c>
      <c r="AP47" s="500">
        <f>+AN47+AO47</f>
        <v>0</v>
      </c>
      <c r="AQ47" s="500">
        <f t="shared" si="19"/>
        <v>0</v>
      </c>
      <c r="AR47" s="500">
        <f>+AQ47*AR$11</f>
        <v>0</v>
      </c>
      <c r="AS47" s="500">
        <f t="shared" ref="AS47:AS54" si="159">+$D47*H47*$AK$7</f>
        <v>0</v>
      </c>
      <c r="AT47" s="500">
        <f t="shared" ref="AT47:AT54" si="160">+N47*80%*$D47*$AK$7+T47*$D47*$AK$7+Z47*$D47*$AK$7</f>
        <v>0</v>
      </c>
      <c r="AU47" s="500">
        <f>+AS47+AT47</f>
        <v>0</v>
      </c>
      <c r="AV47" s="500">
        <f t="shared" ref="AV47:AV54" si="161">+IF(AU47=0,0,((AU47/(H47+AF47))-$AJ$4)/$AL$11*(H47+AF47))</f>
        <v>0</v>
      </c>
      <c r="AW47" s="500">
        <f>+AV47*AW$11</f>
        <v>0</v>
      </c>
      <c r="AX47" s="501">
        <f>+AR47+AM47-AW47</f>
        <v>0</v>
      </c>
      <c r="AY47" s="502">
        <f>+AX47*AY$11</f>
        <v>0</v>
      </c>
      <c r="BC47" s="206">
        <f t="shared" ref="BC47:BC54" si="162">($D47*80%*L47)+($D47*R47)+($D47*X47)</f>
        <v>0</v>
      </c>
      <c r="BD47" s="34" t="str">
        <f t="shared" si="20"/>
        <v>T4200047</v>
      </c>
      <c r="BE47" s="162" t="s">
        <v>111</v>
      </c>
    </row>
    <row r="48" spans="1:57" s="34" customFormat="1" ht="11.25" x14ac:dyDescent="0.2">
      <c r="A48" s="35">
        <f>+IF(AND(D48&gt;0,AX48&gt;0),MAX(A$13:A47)+1,0)</f>
        <v>0</v>
      </c>
      <c r="B48" s="614"/>
      <c r="C48" s="149" t="s">
        <v>45</v>
      </c>
      <c r="D48" s="152">
        <v>2.71</v>
      </c>
      <c r="E48" s="169"/>
      <c r="F48" s="169"/>
      <c r="G48" s="169"/>
      <c r="H48" s="169"/>
      <c r="I48" s="444">
        <f t="shared" si="28"/>
        <v>0</v>
      </c>
      <c r="J48" s="206">
        <f t="shared" si="139"/>
        <v>0</v>
      </c>
      <c r="K48" s="206">
        <f t="shared" si="140"/>
        <v>0</v>
      </c>
      <c r="L48" s="169"/>
      <c r="M48" s="169"/>
      <c r="N48" s="169"/>
      <c r="O48" s="444">
        <f t="shared" si="141"/>
        <v>0</v>
      </c>
      <c r="P48" s="206">
        <f t="shared" si="142"/>
        <v>0</v>
      </c>
      <c r="Q48" s="206">
        <f t="shared" si="143"/>
        <v>0</v>
      </c>
      <c r="R48" s="169"/>
      <c r="S48" s="169"/>
      <c r="T48" s="169"/>
      <c r="U48" s="444">
        <f t="shared" si="144"/>
        <v>0</v>
      </c>
      <c r="V48" s="206">
        <f t="shared" si="145"/>
        <v>0</v>
      </c>
      <c r="W48" s="206">
        <f t="shared" si="146"/>
        <v>0</v>
      </c>
      <c r="X48" s="169"/>
      <c r="Y48" s="169"/>
      <c r="Z48" s="169"/>
      <c r="AA48" s="444">
        <f t="shared" si="147"/>
        <v>0</v>
      </c>
      <c r="AB48" s="206">
        <f t="shared" si="148"/>
        <v>0</v>
      </c>
      <c r="AC48" s="206">
        <f t="shared" si="149"/>
        <v>0</v>
      </c>
      <c r="AD48" s="205">
        <f t="shared" si="150"/>
        <v>0</v>
      </c>
      <c r="AE48" s="205">
        <f t="shared" si="21"/>
        <v>0</v>
      </c>
      <c r="AF48" s="518">
        <f t="shared" si="151"/>
        <v>0</v>
      </c>
      <c r="AG48" s="206">
        <f t="shared" si="152"/>
        <v>0</v>
      </c>
      <c r="AH48" s="206">
        <f t="shared" si="153"/>
        <v>0</v>
      </c>
      <c r="AI48" s="499">
        <f t="shared" si="154"/>
        <v>0</v>
      </c>
      <c r="AJ48" s="499">
        <f t="shared" si="155"/>
        <v>0</v>
      </c>
      <c r="AK48" s="499">
        <f t="shared" ref="AK48:AK54" si="163">+AI48+AJ48</f>
        <v>0</v>
      </c>
      <c r="AL48" s="499">
        <f t="shared" si="156"/>
        <v>0</v>
      </c>
      <c r="AM48" s="500">
        <f t="shared" ref="AM48:AM54" si="164">+AL48*AM$11</f>
        <v>0</v>
      </c>
      <c r="AN48" s="500">
        <f t="shared" si="157"/>
        <v>0</v>
      </c>
      <c r="AO48" s="500">
        <f t="shared" si="158"/>
        <v>0</v>
      </c>
      <c r="AP48" s="500">
        <f t="shared" ref="AP48:AP54" si="165">+AN48+AO48</f>
        <v>0</v>
      </c>
      <c r="AQ48" s="500">
        <f t="shared" si="19"/>
        <v>0</v>
      </c>
      <c r="AR48" s="500">
        <f t="shared" ref="AR48:AR54" si="166">+AQ48*AR$11</f>
        <v>0</v>
      </c>
      <c r="AS48" s="500">
        <f t="shared" si="159"/>
        <v>0</v>
      </c>
      <c r="AT48" s="500">
        <f t="shared" si="160"/>
        <v>0</v>
      </c>
      <c r="AU48" s="500">
        <f t="shared" ref="AU48:AU54" si="167">+AS48+AT48</f>
        <v>0</v>
      </c>
      <c r="AV48" s="500">
        <f t="shared" si="161"/>
        <v>0</v>
      </c>
      <c r="AW48" s="500">
        <f t="shared" ref="AW48:AW54" si="168">+AV48*AW$11</f>
        <v>0</v>
      </c>
      <c r="AX48" s="501">
        <f t="shared" ref="AX48:AX54" si="169">+AR48+AM48-AW48</f>
        <v>0</v>
      </c>
      <c r="AY48" s="502">
        <f t="shared" ref="AY48:AY54" si="170">+AX48*AY$11</f>
        <v>0</v>
      </c>
      <c r="BC48" s="206">
        <f t="shared" si="162"/>
        <v>0</v>
      </c>
      <c r="BD48" s="34" t="str">
        <f t="shared" si="20"/>
        <v>T4200048</v>
      </c>
      <c r="BE48" s="162" t="s">
        <v>111</v>
      </c>
    </row>
    <row r="49" spans="1:57" s="34" customFormat="1" ht="11.25" x14ac:dyDescent="0.2">
      <c r="A49" s="35">
        <f>+IF(AND(D49&gt;0,AX49&gt;0),MAX(A$13:A48)+1,0)</f>
        <v>0</v>
      </c>
      <c r="B49" s="614"/>
      <c r="C49" s="149" t="s">
        <v>44</v>
      </c>
      <c r="D49" s="152">
        <v>2.58</v>
      </c>
      <c r="E49" s="169"/>
      <c r="F49" s="169"/>
      <c r="G49" s="169"/>
      <c r="H49" s="169"/>
      <c r="I49" s="444">
        <f t="shared" si="28"/>
        <v>0</v>
      </c>
      <c r="J49" s="206">
        <f t="shared" si="139"/>
        <v>0</v>
      </c>
      <c r="K49" s="206">
        <f t="shared" si="140"/>
        <v>0</v>
      </c>
      <c r="L49" s="169"/>
      <c r="M49" s="169"/>
      <c r="N49" s="169"/>
      <c r="O49" s="444">
        <f t="shared" si="141"/>
        <v>0</v>
      </c>
      <c r="P49" s="206">
        <f t="shared" si="142"/>
        <v>0</v>
      </c>
      <c r="Q49" s="206">
        <f t="shared" si="143"/>
        <v>0</v>
      </c>
      <c r="R49" s="169"/>
      <c r="S49" s="169"/>
      <c r="T49" s="169"/>
      <c r="U49" s="444">
        <f t="shared" si="144"/>
        <v>0</v>
      </c>
      <c r="V49" s="206">
        <f t="shared" si="145"/>
        <v>0</v>
      </c>
      <c r="W49" s="206">
        <f t="shared" si="146"/>
        <v>0</v>
      </c>
      <c r="X49" s="169"/>
      <c r="Y49" s="169"/>
      <c r="Z49" s="169"/>
      <c r="AA49" s="444">
        <f t="shared" si="147"/>
        <v>0</v>
      </c>
      <c r="AB49" s="206">
        <f t="shared" si="148"/>
        <v>0</v>
      </c>
      <c r="AC49" s="206">
        <f t="shared" si="149"/>
        <v>0</v>
      </c>
      <c r="AD49" s="205">
        <f t="shared" si="150"/>
        <v>0</v>
      </c>
      <c r="AE49" s="205">
        <f t="shared" si="21"/>
        <v>0</v>
      </c>
      <c r="AF49" s="518">
        <f t="shared" si="151"/>
        <v>0</v>
      </c>
      <c r="AG49" s="206">
        <f t="shared" si="152"/>
        <v>0</v>
      </c>
      <c r="AH49" s="206">
        <f t="shared" si="153"/>
        <v>0</v>
      </c>
      <c r="AI49" s="499">
        <f t="shared" si="154"/>
        <v>0</v>
      </c>
      <c r="AJ49" s="499">
        <f t="shared" si="155"/>
        <v>0</v>
      </c>
      <c r="AK49" s="499">
        <f t="shared" si="163"/>
        <v>0</v>
      </c>
      <c r="AL49" s="499">
        <f t="shared" si="156"/>
        <v>0</v>
      </c>
      <c r="AM49" s="500">
        <f t="shared" si="164"/>
        <v>0</v>
      </c>
      <c r="AN49" s="500">
        <f t="shared" si="157"/>
        <v>0</v>
      </c>
      <c r="AO49" s="500">
        <f t="shared" si="158"/>
        <v>0</v>
      </c>
      <c r="AP49" s="500">
        <f t="shared" si="165"/>
        <v>0</v>
      </c>
      <c r="AQ49" s="500">
        <f t="shared" si="19"/>
        <v>0</v>
      </c>
      <c r="AR49" s="500">
        <f t="shared" si="166"/>
        <v>0</v>
      </c>
      <c r="AS49" s="500">
        <f t="shared" si="159"/>
        <v>0</v>
      </c>
      <c r="AT49" s="500">
        <f t="shared" si="160"/>
        <v>0</v>
      </c>
      <c r="AU49" s="500">
        <f t="shared" si="167"/>
        <v>0</v>
      </c>
      <c r="AV49" s="500">
        <f t="shared" si="161"/>
        <v>0</v>
      </c>
      <c r="AW49" s="500">
        <f t="shared" si="168"/>
        <v>0</v>
      </c>
      <c r="AX49" s="501">
        <f t="shared" si="169"/>
        <v>0</v>
      </c>
      <c r="AY49" s="502">
        <f t="shared" si="170"/>
        <v>0</v>
      </c>
      <c r="BC49" s="206">
        <f t="shared" si="162"/>
        <v>0</v>
      </c>
      <c r="BD49" s="34" t="str">
        <f t="shared" si="20"/>
        <v>T4200049</v>
      </c>
      <c r="BE49" s="162" t="s">
        <v>111</v>
      </c>
    </row>
    <row r="50" spans="1:57" s="34" customFormat="1" ht="11.25" x14ac:dyDescent="0.2">
      <c r="A50" s="35">
        <f>+IF(AND(D50&gt;0,AX50&gt;0),MAX(A$13:A49)+1,0)</f>
        <v>0</v>
      </c>
      <c r="B50" s="614"/>
      <c r="C50" s="149" t="s">
        <v>43</v>
      </c>
      <c r="D50" s="152">
        <v>2.46</v>
      </c>
      <c r="E50" s="169"/>
      <c r="F50" s="169"/>
      <c r="G50" s="169"/>
      <c r="H50" s="169"/>
      <c r="I50" s="444">
        <f t="shared" si="28"/>
        <v>0</v>
      </c>
      <c r="J50" s="206">
        <f t="shared" si="139"/>
        <v>0</v>
      </c>
      <c r="K50" s="206">
        <f t="shared" si="140"/>
        <v>0</v>
      </c>
      <c r="L50" s="169"/>
      <c r="M50" s="169"/>
      <c r="N50" s="169"/>
      <c r="O50" s="444">
        <f t="shared" si="141"/>
        <v>0</v>
      </c>
      <c r="P50" s="206">
        <f t="shared" si="142"/>
        <v>0</v>
      </c>
      <c r="Q50" s="206">
        <f t="shared" si="143"/>
        <v>0</v>
      </c>
      <c r="R50" s="169"/>
      <c r="S50" s="169"/>
      <c r="T50" s="169"/>
      <c r="U50" s="444">
        <f t="shared" si="144"/>
        <v>0</v>
      </c>
      <c r="V50" s="206">
        <f t="shared" si="145"/>
        <v>0</v>
      </c>
      <c r="W50" s="206">
        <f t="shared" si="146"/>
        <v>0</v>
      </c>
      <c r="X50" s="169"/>
      <c r="Y50" s="169"/>
      <c r="Z50" s="169"/>
      <c r="AA50" s="444">
        <f t="shared" si="147"/>
        <v>0</v>
      </c>
      <c r="AB50" s="206">
        <f t="shared" si="148"/>
        <v>0</v>
      </c>
      <c r="AC50" s="206">
        <f t="shared" si="149"/>
        <v>0</v>
      </c>
      <c r="AD50" s="205">
        <f t="shared" si="150"/>
        <v>0</v>
      </c>
      <c r="AE50" s="205">
        <f t="shared" si="21"/>
        <v>0</v>
      </c>
      <c r="AF50" s="518">
        <f t="shared" si="151"/>
        <v>0</v>
      </c>
      <c r="AG50" s="206">
        <f t="shared" si="152"/>
        <v>0</v>
      </c>
      <c r="AH50" s="206">
        <f t="shared" si="153"/>
        <v>0</v>
      </c>
      <c r="AI50" s="499">
        <f t="shared" si="154"/>
        <v>0</v>
      </c>
      <c r="AJ50" s="499">
        <f t="shared" si="155"/>
        <v>0</v>
      </c>
      <c r="AK50" s="499">
        <f t="shared" si="163"/>
        <v>0</v>
      </c>
      <c r="AL50" s="499">
        <f t="shared" si="156"/>
        <v>0</v>
      </c>
      <c r="AM50" s="500">
        <f t="shared" si="164"/>
        <v>0</v>
      </c>
      <c r="AN50" s="500">
        <f t="shared" si="157"/>
        <v>0</v>
      </c>
      <c r="AO50" s="500">
        <f t="shared" si="158"/>
        <v>0</v>
      </c>
      <c r="AP50" s="500">
        <f t="shared" si="165"/>
        <v>0</v>
      </c>
      <c r="AQ50" s="500">
        <f t="shared" si="19"/>
        <v>0</v>
      </c>
      <c r="AR50" s="500">
        <f t="shared" si="166"/>
        <v>0</v>
      </c>
      <c r="AS50" s="500">
        <f t="shared" si="159"/>
        <v>0</v>
      </c>
      <c r="AT50" s="500">
        <f t="shared" si="160"/>
        <v>0</v>
      </c>
      <c r="AU50" s="500">
        <f t="shared" si="167"/>
        <v>0</v>
      </c>
      <c r="AV50" s="500">
        <f t="shared" si="161"/>
        <v>0</v>
      </c>
      <c r="AW50" s="500">
        <f t="shared" si="168"/>
        <v>0</v>
      </c>
      <c r="AX50" s="501">
        <f t="shared" si="169"/>
        <v>0</v>
      </c>
      <c r="AY50" s="502">
        <f t="shared" si="170"/>
        <v>0</v>
      </c>
      <c r="BC50" s="206">
        <f t="shared" si="162"/>
        <v>0</v>
      </c>
      <c r="BD50" s="34" t="str">
        <f t="shared" si="20"/>
        <v>T4200050</v>
      </c>
      <c r="BE50" s="162" t="s">
        <v>111</v>
      </c>
    </row>
    <row r="51" spans="1:57" s="34" customFormat="1" ht="11.25" x14ac:dyDescent="0.2">
      <c r="A51" s="35">
        <f>+IF(AND(D51&gt;0,AX51&gt;0),MAX(A$13:A50)+1,0)</f>
        <v>0</v>
      </c>
      <c r="B51" s="614"/>
      <c r="C51" s="149" t="s">
        <v>405</v>
      </c>
      <c r="D51" s="152">
        <v>2.34</v>
      </c>
      <c r="E51" s="169"/>
      <c r="F51" s="169"/>
      <c r="G51" s="169"/>
      <c r="H51" s="169"/>
      <c r="I51" s="444">
        <f t="shared" si="28"/>
        <v>0</v>
      </c>
      <c r="J51" s="206">
        <f t="shared" si="139"/>
        <v>0</v>
      </c>
      <c r="K51" s="206">
        <f t="shared" si="140"/>
        <v>0</v>
      </c>
      <c r="L51" s="169"/>
      <c r="M51" s="169"/>
      <c r="N51" s="169"/>
      <c r="O51" s="444">
        <f t="shared" si="141"/>
        <v>0</v>
      </c>
      <c r="P51" s="206">
        <f t="shared" si="142"/>
        <v>0</v>
      </c>
      <c r="Q51" s="206">
        <f t="shared" si="143"/>
        <v>0</v>
      </c>
      <c r="R51" s="169"/>
      <c r="S51" s="169"/>
      <c r="T51" s="169"/>
      <c r="U51" s="444">
        <f t="shared" si="144"/>
        <v>0</v>
      </c>
      <c r="V51" s="206">
        <f t="shared" si="145"/>
        <v>0</v>
      </c>
      <c r="W51" s="206">
        <f t="shared" si="146"/>
        <v>0</v>
      </c>
      <c r="X51" s="169"/>
      <c r="Y51" s="169"/>
      <c r="Z51" s="169"/>
      <c r="AA51" s="444">
        <f t="shared" si="147"/>
        <v>0</v>
      </c>
      <c r="AB51" s="206">
        <f t="shared" si="148"/>
        <v>0</v>
      </c>
      <c r="AC51" s="206">
        <f t="shared" si="149"/>
        <v>0</v>
      </c>
      <c r="AD51" s="205">
        <f t="shared" si="150"/>
        <v>0</v>
      </c>
      <c r="AE51" s="205">
        <f t="shared" si="21"/>
        <v>0</v>
      </c>
      <c r="AF51" s="518">
        <f t="shared" si="151"/>
        <v>0</v>
      </c>
      <c r="AG51" s="206">
        <f t="shared" si="152"/>
        <v>0</v>
      </c>
      <c r="AH51" s="206">
        <f t="shared" si="153"/>
        <v>0</v>
      </c>
      <c r="AI51" s="499">
        <f t="shared" si="154"/>
        <v>0</v>
      </c>
      <c r="AJ51" s="499">
        <f t="shared" si="155"/>
        <v>0</v>
      </c>
      <c r="AK51" s="499">
        <f t="shared" si="163"/>
        <v>0</v>
      </c>
      <c r="AL51" s="499">
        <f t="shared" si="156"/>
        <v>0</v>
      </c>
      <c r="AM51" s="500">
        <f t="shared" si="164"/>
        <v>0</v>
      </c>
      <c r="AN51" s="500">
        <f t="shared" si="157"/>
        <v>0</v>
      </c>
      <c r="AO51" s="500">
        <f t="shared" si="158"/>
        <v>0</v>
      </c>
      <c r="AP51" s="500">
        <f t="shared" si="165"/>
        <v>0</v>
      </c>
      <c r="AQ51" s="500">
        <f t="shared" si="19"/>
        <v>0</v>
      </c>
      <c r="AR51" s="500">
        <f t="shared" si="166"/>
        <v>0</v>
      </c>
      <c r="AS51" s="500">
        <f t="shared" si="159"/>
        <v>0</v>
      </c>
      <c r="AT51" s="500">
        <f t="shared" si="160"/>
        <v>0</v>
      </c>
      <c r="AU51" s="500">
        <f t="shared" si="167"/>
        <v>0</v>
      </c>
      <c r="AV51" s="500">
        <f t="shared" si="161"/>
        <v>0</v>
      </c>
      <c r="AW51" s="500">
        <f t="shared" si="168"/>
        <v>0</v>
      </c>
      <c r="AX51" s="501">
        <f t="shared" si="169"/>
        <v>0</v>
      </c>
      <c r="AY51" s="502">
        <f t="shared" si="170"/>
        <v>0</v>
      </c>
      <c r="BC51" s="206">
        <f t="shared" si="162"/>
        <v>0</v>
      </c>
      <c r="BD51" s="34" t="str">
        <f t="shared" si="20"/>
        <v>T4200051</v>
      </c>
      <c r="BE51" s="162" t="s">
        <v>111</v>
      </c>
    </row>
    <row r="52" spans="1:57" s="34" customFormat="1" ht="11.25" x14ac:dyDescent="0.2">
      <c r="A52" s="35">
        <f>+IF(AND(D52&gt;0,AX52&gt;0),MAX(A$13:A51)+1,0)</f>
        <v>0</v>
      </c>
      <c r="B52" s="614"/>
      <c r="C52" s="149" t="s">
        <v>42</v>
      </c>
      <c r="D52" s="152">
        <v>2.23</v>
      </c>
      <c r="E52" s="169"/>
      <c r="F52" s="169"/>
      <c r="G52" s="169"/>
      <c r="H52" s="169"/>
      <c r="I52" s="444">
        <f t="shared" si="28"/>
        <v>0</v>
      </c>
      <c r="J52" s="206">
        <f t="shared" si="139"/>
        <v>0</v>
      </c>
      <c r="K52" s="206">
        <f t="shared" si="140"/>
        <v>0</v>
      </c>
      <c r="L52" s="169"/>
      <c r="M52" s="169"/>
      <c r="N52" s="169"/>
      <c r="O52" s="444">
        <f t="shared" si="141"/>
        <v>0</v>
      </c>
      <c r="P52" s="206">
        <f t="shared" si="142"/>
        <v>0</v>
      </c>
      <c r="Q52" s="206">
        <f t="shared" si="143"/>
        <v>0</v>
      </c>
      <c r="R52" s="169"/>
      <c r="S52" s="169"/>
      <c r="T52" s="169"/>
      <c r="U52" s="444">
        <f t="shared" si="144"/>
        <v>0</v>
      </c>
      <c r="V52" s="206">
        <f t="shared" si="145"/>
        <v>0</v>
      </c>
      <c r="W52" s="206">
        <f t="shared" si="146"/>
        <v>0</v>
      </c>
      <c r="X52" s="169"/>
      <c r="Y52" s="169"/>
      <c r="Z52" s="169"/>
      <c r="AA52" s="444">
        <f t="shared" si="147"/>
        <v>0</v>
      </c>
      <c r="AB52" s="206">
        <f t="shared" si="148"/>
        <v>0</v>
      </c>
      <c r="AC52" s="206">
        <f t="shared" si="149"/>
        <v>0</v>
      </c>
      <c r="AD52" s="205">
        <f t="shared" si="150"/>
        <v>0</v>
      </c>
      <c r="AE52" s="205">
        <f t="shared" si="21"/>
        <v>0</v>
      </c>
      <c r="AF52" s="518">
        <f t="shared" si="151"/>
        <v>0</v>
      </c>
      <c r="AG52" s="206">
        <f t="shared" si="152"/>
        <v>0</v>
      </c>
      <c r="AH52" s="206">
        <f t="shared" si="153"/>
        <v>0</v>
      </c>
      <c r="AI52" s="499">
        <f t="shared" si="154"/>
        <v>0</v>
      </c>
      <c r="AJ52" s="499">
        <f t="shared" si="155"/>
        <v>0</v>
      </c>
      <c r="AK52" s="499">
        <f t="shared" si="163"/>
        <v>0</v>
      </c>
      <c r="AL52" s="499">
        <f t="shared" si="156"/>
        <v>0</v>
      </c>
      <c r="AM52" s="500">
        <f t="shared" si="164"/>
        <v>0</v>
      </c>
      <c r="AN52" s="500">
        <f t="shared" si="157"/>
        <v>0</v>
      </c>
      <c r="AO52" s="500">
        <f t="shared" si="158"/>
        <v>0</v>
      </c>
      <c r="AP52" s="500">
        <f t="shared" si="165"/>
        <v>0</v>
      </c>
      <c r="AQ52" s="500">
        <f t="shared" si="19"/>
        <v>0</v>
      </c>
      <c r="AR52" s="500">
        <f t="shared" si="166"/>
        <v>0</v>
      </c>
      <c r="AS52" s="500">
        <f t="shared" si="159"/>
        <v>0</v>
      </c>
      <c r="AT52" s="500">
        <f t="shared" si="160"/>
        <v>0</v>
      </c>
      <c r="AU52" s="500">
        <f t="shared" si="167"/>
        <v>0</v>
      </c>
      <c r="AV52" s="500">
        <f t="shared" si="161"/>
        <v>0</v>
      </c>
      <c r="AW52" s="500">
        <f t="shared" si="168"/>
        <v>0</v>
      </c>
      <c r="AX52" s="501">
        <f t="shared" si="169"/>
        <v>0</v>
      </c>
      <c r="AY52" s="502">
        <f t="shared" si="170"/>
        <v>0</v>
      </c>
      <c r="BC52" s="206">
        <f t="shared" si="162"/>
        <v>0</v>
      </c>
      <c r="BD52" s="34" t="str">
        <f t="shared" si="20"/>
        <v>T4200052</v>
      </c>
      <c r="BE52" s="162" t="s">
        <v>111</v>
      </c>
    </row>
    <row r="53" spans="1:57" s="34" customFormat="1" ht="11.25" x14ac:dyDescent="0.2">
      <c r="A53" s="35">
        <f>+IF(AND(D53&gt;0,AX53&gt;0),MAX(A$13:A52)+1,0)</f>
        <v>0</v>
      </c>
      <c r="B53" s="614"/>
      <c r="C53" s="149" t="s">
        <v>41</v>
      </c>
      <c r="D53" s="152">
        <v>2.13</v>
      </c>
      <c r="E53" s="169"/>
      <c r="F53" s="169"/>
      <c r="G53" s="169"/>
      <c r="H53" s="169"/>
      <c r="I53" s="444">
        <f t="shared" si="28"/>
        <v>0</v>
      </c>
      <c r="J53" s="206">
        <f t="shared" si="139"/>
        <v>0</v>
      </c>
      <c r="K53" s="206">
        <f t="shared" si="140"/>
        <v>0</v>
      </c>
      <c r="L53" s="169"/>
      <c r="M53" s="169"/>
      <c r="N53" s="169"/>
      <c r="O53" s="444">
        <f t="shared" si="141"/>
        <v>0</v>
      </c>
      <c r="P53" s="206">
        <f t="shared" si="142"/>
        <v>0</v>
      </c>
      <c r="Q53" s="206">
        <f t="shared" si="143"/>
        <v>0</v>
      </c>
      <c r="R53" s="169"/>
      <c r="S53" s="169"/>
      <c r="T53" s="169"/>
      <c r="U53" s="444">
        <f t="shared" si="144"/>
        <v>0</v>
      </c>
      <c r="V53" s="206">
        <f t="shared" si="145"/>
        <v>0</v>
      </c>
      <c r="W53" s="206">
        <f t="shared" si="146"/>
        <v>0</v>
      </c>
      <c r="X53" s="169"/>
      <c r="Y53" s="169"/>
      <c r="Z53" s="169"/>
      <c r="AA53" s="444">
        <f t="shared" si="147"/>
        <v>0</v>
      </c>
      <c r="AB53" s="206">
        <f t="shared" si="148"/>
        <v>0</v>
      </c>
      <c r="AC53" s="206">
        <f t="shared" si="149"/>
        <v>0</v>
      </c>
      <c r="AD53" s="205">
        <f t="shared" si="150"/>
        <v>0</v>
      </c>
      <c r="AE53" s="205">
        <f t="shared" si="21"/>
        <v>0</v>
      </c>
      <c r="AF53" s="518">
        <f t="shared" si="151"/>
        <v>0</v>
      </c>
      <c r="AG53" s="206">
        <f t="shared" si="152"/>
        <v>0</v>
      </c>
      <c r="AH53" s="206">
        <f t="shared" si="153"/>
        <v>0</v>
      </c>
      <c r="AI53" s="499">
        <f t="shared" si="154"/>
        <v>0</v>
      </c>
      <c r="AJ53" s="499">
        <f t="shared" si="155"/>
        <v>0</v>
      </c>
      <c r="AK53" s="499">
        <f t="shared" si="163"/>
        <v>0</v>
      </c>
      <c r="AL53" s="499">
        <f t="shared" si="156"/>
        <v>0</v>
      </c>
      <c r="AM53" s="500">
        <f t="shared" si="164"/>
        <v>0</v>
      </c>
      <c r="AN53" s="500">
        <f t="shared" si="157"/>
        <v>0</v>
      </c>
      <c r="AO53" s="500">
        <f t="shared" si="158"/>
        <v>0</v>
      </c>
      <c r="AP53" s="500">
        <f t="shared" si="165"/>
        <v>0</v>
      </c>
      <c r="AQ53" s="500">
        <f t="shared" si="19"/>
        <v>0</v>
      </c>
      <c r="AR53" s="500">
        <f t="shared" si="166"/>
        <v>0</v>
      </c>
      <c r="AS53" s="500">
        <f t="shared" si="159"/>
        <v>0</v>
      </c>
      <c r="AT53" s="500">
        <f t="shared" si="160"/>
        <v>0</v>
      </c>
      <c r="AU53" s="500">
        <f t="shared" si="167"/>
        <v>0</v>
      </c>
      <c r="AV53" s="500">
        <f t="shared" si="161"/>
        <v>0</v>
      </c>
      <c r="AW53" s="500">
        <f t="shared" si="168"/>
        <v>0</v>
      </c>
      <c r="AX53" s="501">
        <f t="shared" si="169"/>
        <v>0</v>
      </c>
      <c r="AY53" s="502">
        <f t="shared" si="170"/>
        <v>0</v>
      </c>
      <c r="BC53" s="206">
        <f t="shared" si="162"/>
        <v>0</v>
      </c>
      <c r="BD53" s="34" t="str">
        <f t="shared" si="20"/>
        <v>T4200053</v>
      </c>
      <c r="BE53" s="162" t="s">
        <v>111</v>
      </c>
    </row>
    <row r="54" spans="1:57" s="34" customFormat="1" ht="11.25" x14ac:dyDescent="0.2">
      <c r="A54" s="35">
        <f>+IF(AND(D54&gt;0,AX54&gt;0),MAX(A$13:A53)+1,0)</f>
        <v>0</v>
      </c>
      <c r="B54" s="614"/>
      <c r="C54" s="149" t="s">
        <v>40</v>
      </c>
      <c r="D54" s="152">
        <v>2.0299999999999998</v>
      </c>
      <c r="E54" s="169"/>
      <c r="F54" s="169"/>
      <c r="G54" s="169"/>
      <c r="H54" s="169"/>
      <c r="I54" s="444">
        <f t="shared" si="28"/>
        <v>0</v>
      </c>
      <c r="J54" s="206">
        <f t="shared" si="139"/>
        <v>0</v>
      </c>
      <c r="K54" s="206">
        <f t="shared" si="140"/>
        <v>0</v>
      </c>
      <c r="L54" s="169"/>
      <c r="M54" s="169"/>
      <c r="N54" s="169"/>
      <c r="O54" s="444">
        <f t="shared" si="141"/>
        <v>0</v>
      </c>
      <c r="P54" s="206">
        <f t="shared" si="142"/>
        <v>0</v>
      </c>
      <c r="Q54" s="206">
        <f t="shared" si="143"/>
        <v>0</v>
      </c>
      <c r="R54" s="169"/>
      <c r="S54" s="169"/>
      <c r="T54" s="169"/>
      <c r="U54" s="444">
        <f t="shared" si="144"/>
        <v>0</v>
      </c>
      <c r="V54" s="206">
        <f t="shared" si="145"/>
        <v>0</v>
      </c>
      <c r="W54" s="206">
        <f t="shared" si="146"/>
        <v>0</v>
      </c>
      <c r="X54" s="169"/>
      <c r="Y54" s="169"/>
      <c r="Z54" s="169"/>
      <c r="AA54" s="444">
        <f t="shared" si="147"/>
        <v>0</v>
      </c>
      <c r="AB54" s="206">
        <f t="shared" si="148"/>
        <v>0</v>
      </c>
      <c r="AC54" s="206">
        <f t="shared" si="149"/>
        <v>0</v>
      </c>
      <c r="AD54" s="205">
        <f t="shared" si="150"/>
        <v>0</v>
      </c>
      <c r="AE54" s="205">
        <f t="shared" si="21"/>
        <v>0</v>
      </c>
      <c r="AF54" s="518">
        <f t="shared" si="151"/>
        <v>0</v>
      </c>
      <c r="AG54" s="206">
        <f t="shared" si="152"/>
        <v>0</v>
      </c>
      <c r="AH54" s="206">
        <f t="shared" si="153"/>
        <v>0</v>
      </c>
      <c r="AI54" s="499">
        <f t="shared" si="154"/>
        <v>0</v>
      </c>
      <c r="AJ54" s="499">
        <f t="shared" si="155"/>
        <v>0</v>
      </c>
      <c r="AK54" s="499">
        <f t="shared" si="163"/>
        <v>0</v>
      </c>
      <c r="AL54" s="499">
        <f t="shared" si="156"/>
        <v>0</v>
      </c>
      <c r="AM54" s="500">
        <f t="shared" si="164"/>
        <v>0</v>
      </c>
      <c r="AN54" s="500">
        <f t="shared" si="157"/>
        <v>0</v>
      </c>
      <c r="AO54" s="500">
        <f t="shared" si="158"/>
        <v>0</v>
      </c>
      <c r="AP54" s="500">
        <f t="shared" si="165"/>
        <v>0</v>
      </c>
      <c r="AQ54" s="500">
        <f t="shared" si="19"/>
        <v>0</v>
      </c>
      <c r="AR54" s="500">
        <f t="shared" si="166"/>
        <v>0</v>
      </c>
      <c r="AS54" s="500">
        <f t="shared" si="159"/>
        <v>0</v>
      </c>
      <c r="AT54" s="500">
        <f t="shared" si="160"/>
        <v>0</v>
      </c>
      <c r="AU54" s="500">
        <f t="shared" si="167"/>
        <v>0</v>
      </c>
      <c r="AV54" s="500">
        <f t="shared" si="161"/>
        <v>0</v>
      </c>
      <c r="AW54" s="500">
        <f t="shared" si="168"/>
        <v>0</v>
      </c>
      <c r="AX54" s="501">
        <f t="shared" si="169"/>
        <v>0</v>
      </c>
      <c r="AY54" s="502">
        <f t="shared" si="170"/>
        <v>0</v>
      </c>
      <c r="BC54" s="206">
        <f t="shared" si="162"/>
        <v>0</v>
      </c>
      <c r="BD54" s="34" t="str">
        <f t="shared" si="20"/>
        <v>T4200054</v>
      </c>
      <c r="BE54" s="162" t="s">
        <v>111</v>
      </c>
    </row>
    <row r="55" spans="1:57" s="34" customFormat="1" ht="9.75" x14ac:dyDescent="0.2">
      <c r="A55" s="35">
        <f>+IF(AND(D55&gt;0,AX55&gt;0),MAX(A$13:A54)+1,0)</f>
        <v>0</v>
      </c>
      <c r="B55" s="151"/>
      <c r="C55" s="272" t="s">
        <v>104</v>
      </c>
      <c r="D55" s="272"/>
      <c r="E55" s="269">
        <f t="shared" ref="E55:K55" si="171">SUM(E47:E54)</f>
        <v>0</v>
      </c>
      <c r="F55" s="269">
        <f t="shared" si="171"/>
        <v>0</v>
      </c>
      <c r="G55" s="269">
        <f t="shared" si="171"/>
        <v>0</v>
      </c>
      <c r="H55" s="269">
        <f t="shared" si="171"/>
        <v>0</v>
      </c>
      <c r="I55" s="445">
        <f t="shared" si="171"/>
        <v>0</v>
      </c>
      <c r="J55" s="269">
        <f t="shared" si="171"/>
        <v>0</v>
      </c>
      <c r="K55" s="269">
        <f t="shared" si="171"/>
        <v>0</v>
      </c>
      <c r="L55" s="269">
        <f t="shared" ref="L55:Q55" si="172">SUM(L47:L54)</f>
        <v>0</v>
      </c>
      <c r="M55" s="269">
        <f t="shared" si="172"/>
        <v>0</v>
      </c>
      <c r="N55" s="269">
        <f t="shared" si="172"/>
        <v>0</v>
      </c>
      <c r="O55" s="445">
        <f t="shared" si="172"/>
        <v>0</v>
      </c>
      <c r="P55" s="269">
        <f t="shared" si="172"/>
        <v>0</v>
      </c>
      <c r="Q55" s="269">
        <f t="shared" si="172"/>
        <v>0</v>
      </c>
      <c r="R55" s="269">
        <f t="shared" ref="R55:W55" si="173">SUM(R47:R54)</f>
        <v>0</v>
      </c>
      <c r="S55" s="269">
        <f t="shared" si="173"/>
        <v>0</v>
      </c>
      <c r="T55" s="269">
        <f t="shared" si="173"/>
        <v>0</v>
      </c>
      <c r="U55" s="445">
        <f t="shared" si="173"/>
        <v>0</v>
      </c>
      <c r="V55" s="269">
        <f t="shared" si="173"/>
        <v>0</v>
      </c>
      <c r="W55" s="269">
        <f t="shared" si="173"/>
        <v>0</v>
      </c>
      <c r="X55" s="269">
        <f t="shared" ref="X55:AC55" si="174">SUM(X47:X54)</f>
        <v>0</v>
      </c>
      <c r="Y55" s="269">
        <f t="shared" si="174"/>
        <v>0</v>
      </c>
      <c r="Z55" s="269">
        <f t="shared" si="174"/>
        <v>0</v>
      </c>
      <c r="AA55" s="445">
        <f t="shared" si="174"/>
        <v>0</v>
      </c>
      <c r="AB55" s="269">
        <f t="shared" si="174"/>
        <v>0</v>
      </c>
      <c r="AC55" s="269">
        <f t="shared" si="174"/>
        <v>0</v>
      </c>
      <c r="AD55" s="269">
        <f>SUM(AD47:AD54)</f>
        <v>0</v>
      </c>
      <c r="AE55" s="269">
        <f>SUM(AE47:AE54)</f>
        <v>0</v>
      </c>
      <c r="AF55" s="269">
        <f>SUM(AF47:AF54)</f>
        <v>0</v>
      </c>
      <c r="AG55" s="269">
        <f>SUM(AG47:AG54)</f>
        <v>0</v>
      </c>
      <c r="AH55" s="269">
        <f>SUM(AH47:AH54)</f>
        <v>0</v>
      </c>
      <c r="AI55" s="503">
        <f t="shared" ref="AI55:AY55" si="175">+SUM(AI47:AI54)</f>
        <v>0</v>
      </c>
      <c r="AJ55" s="503">
        <f t="shared" si="175"/>
        <v>0</v>
      </c>
      <c r="AK55" s="503">
        <f t="shared" si="175"/>
        <v>0</v>
      </c>
      <c r="AL55" s="503">
        <f t="shared" si="175"/>
        <v>0</v>
      </c>
      <c r="AM55" s="504">
        <f t="shared" si="175"/>
        <v>0</v>
      </c>
      <c r="AN55" s="504">
        <f t="shared" si="175"/>
        <v>0</v>
      </c>
      <c r="AO55" s="504">
        <f t="shared" si="175"/>
        <v>0</v>
      </c>
      <c r="AP55" s="504">
        <f t="shared" si="175"/>
        <v>0</v>
      </c>
      <c r="AQ55" s="504">
        <f t="shared" si="175"/>
        <v>0</v>
      </c>
      <c r="AR55" s="504">
        <f t="shared" si="175"/>
        <v>0</v>
      </c>
      <c r="AS55" s="504">
        <f t="shared" si="175"/>
        <v>0</v>
      </c>
      <c r="AT55" s="504">
        <f t="shared" si="175"/>
        <v>0</v>
      </c>
      <c r="AU55" s="504">
        <f t="shared" si="175"/>
        <v>0</v>
      </c>
      <c r="AV55" s="504">
        <f t="shared" si="175"/>
        <v>0</v>
      </c>
      <c r="AW55" s="504">
        <f t="shared" si="175"/>
        <v>0</v>
      </c>
      <c r="AX55" s="505">
        <f t="shared" si="175"/>
        <v>0</v>
      </c>
      <c r="AY55" s="506">
        <f t="shared" si="175"/>
        <v>0</v>
      </c>
      <c r="BC55" s="269">
        <f>SUM(BC47:BC54)</f>
        <v>0</v>
      </c>
      <c r="BD55" s="34" t="str">
        <f t="shared" si="20"/>
        <v>T4200055</v>
      </c>
      <c r="BE55" s="162"/>
    </row>
    <row r="56" spans="1:57" s="34" customFormat="1" ht="11.25" x14ac:dyDescent="0.2">
      <c r="A56" s="35">
        <f>+IF(AND(D56&gt;0,AX56&gt;0),MAX(A$13:A55)+1,0)</f>
        <v>0</v>
      </c>
      <c r="B56" s="614" t="s">
        <v>112</v>
      </c>
      <c r="C56" s="149" t="s">
        <v>46</v>
      </c>
      <c r="D56" s="152">
        <v>2.67</v>
      </c>
      <c r="E56" s="169"/>
      <c r="F56" s="169"/>
      <c r="G56" s="169"/>
      <c r="H56" s="169"/>
      <c r="I56" s="444">
        <f t="shared" si="28"/>
        <v>0</v>
      </c>
      <c r="J56" s="206">
        <f t="shared" ref="J56:J63" si="176">+D56*F56</f>
        <v>0</v>
      </c>
      <c r="K56" s="206">
        <f t="shared" ref="K56:K63" si="177">+D56*I56</f>
        <v>0</v>
      </c>
      <c r="L56" s="169"/>
      <c r="M56" s="169"/>
      <c r="N56" s="169"/>
      <c r="O56" s="444">
        <f t="shared" ref="O56:O63" si="178">+L56+M56-N56</f>
        <v>0</v>
      </c>
      <c r="P56" s="206">
        <f t="shared" ref="P56:P63" si="179">+$D56*L56</f>
        <v>0</v>
      </c>
      <c r="Q56" s="206">
        <f t="shared" ref="Q56:Q63" si="180">+$D56*O56</f>
        <v>0</v>
      </c>
      <c r="R56" s="169"/>
      <c r="S56" s="169"/>
      <c r="T56" s="169"/>
      <c r="U56" s="444">
        <f t="shared" ref="U56:U63" si="181">+R56+S56-T56</f>
        <v>0</v>
      </c>
      <c r="V56" s="206">
        <f t="shared" ref="V56:V63" si="182">+$D56*R56</f>
        <v>0</v>
      </c>
      <c r="W56" s="206">
        <f t="shared" ref="W56:W63" si="183">+$D56*U56</f>
        <v>0</v>
      </c>
      <c r="X56" s="169"/>
      <c r="Y56" s="169"/>
      <c r="Z56" s="169"/>
      <c r="AA56" s="444">
        <f t="shared" ref="AA56:AA63" si="184">+X56+Y56-Z56</f>
        <v>0</v>
      </c>
      <c r="AB56" s="206">
        <f t="shared" ref="AB56:AB63" si="185">+$D56*X56</f>
        <v>0</v>
      </c>
      <c r="AC56" s="206">
        <f t="shared" ref="AC56:AC63" si="186">+$D56*AA56</f>
        <v>0</v>
      </c>
      <c r="AD56" s="205">
        <f t="shared" ref="AD56:AD63" si="187">+L56+R56+X56</f>
        <v>0</v>
      </c>
      <c r="AE56" s="205">
        <f t="shared" si="21"/>
        <v>0</v>
      </c>
      <c r="AF56" s="518">
        <f t="shared" ref="AF56:AF63" si="188">+N56+T56+Z56</f>
        <v>0</v>
      </c>
      <c r="AG56" s="206">
        <f t="shared" ref="AG56:AG63" si="189">+P56+V56+AB56</f>
        <v>0</v>
      </c>
      <c r="AH56" s="206">
        <f t="shared" ref="AH56:AH63" si="190">+Q56+W56+AC56</f>
        <v>0</v>
      </c>
      <c r="AI56" s="499">
        <f t="shared" ref="AI56:AI63" si="191">+F56*$D56*$AK$7</f>
        <v>0</v>
      </c>
      <c r="AJ56" s="499">
        <f t="shared" ref="AJ56:AJ63" si="192">+L56*80%*$D56*$AK$7+R56*$D56*$AK$7+X56*$D56*$AK$7</f>
        <v>0</v>
      </c>
      <c r="AK56" s="499">
        <f>+AI56+AJ56</f>
        <v>0</v>
      </c>
      <c r="AL56" s="499">
        <f t="shared" ref="AL56:AL63" si="193">+IF(AK56=0,0,((AK56/(F56+AD56))-$AJ$4)/$AL$11*(F56+AD56))</f>
        <v>0</v>
      </c>
      <c r="AM56" s="500">
        <f>+AL56*AM$11</f>
        <v>0</v>
      </c>
      <c r="AN56" s="500">
        <f t="shared" ref="AN56:AN63" si="194">+$D56*G56*$AK$7</f>
        <v>0</v>
      </c>
      <c r="AO56" s="500">
        <f t="shared" ref="AO56:AO63" si="195">+M56*80%*$D56*$AK$7+S56*$D56*$AK$7+Y56*$D56*$AK$7</f>
        <v>0</v>
      </c>
      <c r="AP56" s="500">
        <f>+AN56+AO56</f>
        <v>0</v>
      </c>
      <c r="AQ56" s="500">
        <f t="shared" si="19"/>
        <v>0</v>
      </c>
      <c r="AR56" s="500">
        <f>+AQ56*AR$11</f>
        <v>0</v>
      </c>
      <c r="AS56" s="500">
        <f t="shared" ref="AS56:AS63" si="196">+$D56*H56*$AK$7</f>
        <v>0</v>
      </c>
      <c r="AT56" s="500">
        <f t="shared" ref="AT56:AT63" si="197">+N56*80%*$D56*$AK$7+T56*$D56*$AK$7+Z56*$D56*$AK$7</f>
        <v>0</v>
      </c>
      <c r="AU56" s="500">
        <f>+AS56+AT56</f>
        <v>0</v>
      </c>
      <c r="AV56" s="500">
        <f t="shared" ref="AV56:AV63" si="198">+IF(AU56=0,0,((AU56/(H56+AF56))-$AJ$4)/$AL$11*(H56+AF56))</f>
        <v>0</v>
      </c>
      <c r="AW56" s="500">
        <f>+AV56*AW$11</f>
        <v>0</v>
      </c>
      <c r="AX56" s="501">
        <f>+AR56+AM56-AW56</f>
        <v>0</v>
      </c>
      <c r="AY56" s="502">
        <f>+AX56*AY$11</f>
        <v>0</v>
      </c>
      <c r="BC56" s="206">
        <f t="shared" ref="BC56:BC63" si="199">($D56*80%*L56)+($D56*R56)+($D56*X56)</f>
        <v>0</v>
      </c>
      <c r="BD56" s="34" t="str">
        <f t="shared" si="20"/>
        <v>T4200056</v>
      </c>
      <c r="BE56" s="162" t="s">
        <v>112</v>
      </c>
    </row>
    <row r="57" spans="1:57" s="34" customFormat="1" ht="11.25" x14ac:dyDescent="0.2">
      <c r="A57" s="35">
        <f>+IF(AND(D57&gt;0,AX57&gt;0),MAX(A$13:A56)+1,0)</f>
        <v>0</v>
      </c>
      <c r="B57" s="614"/>
      <c r="C57" s="149" t="s">
        <v>45</v>
      </c>
      <c r="D57" s="152">
        <v>2.54</v>
      </c>
      <c r="E57" s="169"/>
      <c r="F57" s="169"/>
      <c r="G57" s="169"/>
      <c r="H57" s="169"/>
      <c r="I57" s="444">
        <f t="shared" si="28"/>
        <v>0</v>
      </c>
      <c r="J57" s="206">
        <f t="shared" si="176"/>
        <v>0</v>
      </c>
      <c r="K57" s="206">
        <f t="shared" si="177"/>
        <v>0</v>
      </c>
      <c r="L57" s="169"/>
      <c r="M57" s="169"/>
      <c r="N57" s="169"/>
      <c r="O57" s="444">
        <f t="shared" si="178"/>
        <v>0</v>
      </c>
      <c r="P57" s="206">
        <f t="shared" si="179"/>
        <v>0</v>
      </c>
      <c r="Q57" s="206">
        <f t="shared" si="180"/>
        <v>0</v>
      </c>
      <c r="R57" s="169"/>
      <c r="S57" s="169"/>
      <c r="T57" s="169"/>
      <c r="U57" s="444">
        <f t="shared" si="181"/>
        <v>0</v>
      </c>
      <c r="V57" s="206">
        <f t="shared" si="182"/>
        <v>0</v>
      </c>
      <c r="W57" s="206">
        <f t="shared" si="183"/>
        <v>0</v>
      </c>
      <c r="X57" s="169"/>
      <c r="Y57" s="169"/>
      <c r="Z57" s="169"/>
      <c r="AA57" s="444">
        <f t="shared" si="184"/>
        <v>0</v>
      </c>
      <c r="AB57" s="206">
        <f t="shared" si="185"/>
        <v>0</v>
      </c>
      <c r="AC57" s="206">
        <f t="shared" si="186"/>
        <v>0</v>
      </c>
      <c r="AD57" s="205">
        <f t="shared" si="187"/>
        <v>0</v>
      </c>
      <c r="AE57" s="205">
        <f t="shared" si="21"/>
        <v>0</v>
      </c>
      <c r="AF57" s="518">
        <f t="shared" si="188"/>
        <v>0</v>
      </c>
      <c r="AG57" s="206">
        <f t="shared" si="189"/>
        <v>0</v>
      </c>
      <c r="AH57" s="206">
        <f t="shared" si="190"/>
        <v>0</v>
      </c>
      <c r="AI57" s="499">
        <f t="shared" si="191"/>
        <v>0</v>
      </c>
      <c r="AJ57" s="499">
        <f t="shared" si="192"/>
        <v>0</v>
      </c>
      <c r="AK57" s="499">
        <f t="shared" ref="AK57:AK63" si="200">+AI57+AJ57</f>
        <v>0</v>
      </c>
      <c r="AL57" s="499">
        <f t="shared" si="193"/>
        <v>0</v>
      </c>
      <c r="AM57" s="500">
        <f t="shared" ref="AM57:AM63" si="201">+AL57*AM$11</f>
        <v>0</v>
      </c>
      <c r="AN57" s="500">
        <f t="shared" si="194"/>
        <v>0</v>
      </c>
      <c r="AO57" s="500">
        <f t="shared" si="195"/>
        <v>0</v>
      </c>
      <c r="AP57" s="500">
        <f t="shared" ref="AP57:AP63" si="202">+AN57+AO57</f>
        <v>0</v>
      </c>
      <c r="AQ57" s="500">
        <f t="shared" si="19"/>
        <v>0</v>
      </c>
      <c r="AR57" s="500">
        <f t="shared" ref="AR57:AR63" si="203">+AQ57*AR$11</f>
        <v>0</v>
      </c>
      <c r="AS57" s="500">
        <f t="shared" si="196"/>
        <v>0</v>
      </c>
      <c r="AT57" s="500">
        <f t="shared" si="197"/>
        <v>0</v>
      </c>
      <c r="AU57" s="500">
        <f t="shared" ref="AU57:AU63" si="204">+AS57+AT57</f>
        <v>0</v>
      </c>
      <c r="AV57" s="500">
        <f t="shared" si="198"/>
        <v>0</v>
      </c>
      <c r="AW57" s="500">
        <f t="shared" ref="AW57:AW63" si="205">+AV57*AW$11</f>
        <v>0</v>
      </c>
      <c r="AX57" s="501">
        <f t="shared" ref="AX57:AX63" si="206">+AR57+AM57-AW57</f>
        <v>0</v>
      </c>
      <c r="AY57" s="502">
        <f t="shared" ref="AY57:AY63" si="207">+AX57*AY$11</f>
        <v>0</v>
      </c>
      <c r="BC57" s="206">
        <f t="shared" si="199"/>
        <v>0</v>
      </c>
      <c r="BD57" s="34" t="str">
        <f t="shared" si="20"/>
        <v>T4200057</v>
      </c>
      <c r="BE57" s="162" t="s">
        <v>112</v>
      </c>
    </row>
    <row r="58" spans="1:57" s="34" customFormat="1" ht="11.25" x14ac:dyDescent="0.2">
      <c r="A58" s="35">
        <f>+IF(AND(D58&gt;0,AX58&gt;0),MAX(A$13:A57)+1,0)</f>
        <v>0</v>
      </c>
      <c r="B58" s="614"/>
      <c r="C58" s="149" t="s">
        <v>44</v>
      </c>
      <c r="D58" s="152">
        <v>2.42</v>
      </c>
      <c r="E58" s="169"/>
      <c r="F58" s="169"/>
      <c r="G58" s="169"/>
      <c r="H58" s="169"/>
      <c r="I58" s="444">
        <f t="shared" si="28"/>
        <v>0</v>
      </c>
      <c r="J58" s="206">
        <f t="shared" si="176"/>
        <v>0</v>
      </c>
      <c r="K58" s="206">
        <f t="shared" si="177"/>
        <v>0</v>
      </c>
      <c r="L58" s="169"/>
      <c r="M58" s="169"/>
      <c r="N58" s="169"/>
      <c r="O58" s="444">
        <f t="shared" si="178"/>
        <v>0</v>
      </c>
      <c r="P58" s="206">
        <f t="shared" si="179"/>
        <v>0</v>
      </c>
      <c r="Q58" s="206">
        <f t="shared" si="180"/>
        <v>0</v>
      </c>
      <c r="R58" s="169"/>
      <c r="S58" s="169"/>
      <c r="T58" s="169"/>
      <c r="U58" s="444">
        <f t="shared" si="181"/>
        <v>0</v>
      </c>
      <c r="V58" s="206">
        <f t="shared" si="182"/>
        <v>0</v>
      </c>
      <c r="W58" s="206">
        <f t="shared" si="183"/>
        <v>0</v>
      </c>
      <c r="X58" s="169"/>
      <c r="Y58" s="169"/>
      <c r="Z58" s="169"/>
      <c r="AA58" s="444">
        <f t="shared" si="184"/>
        <v>0</v>
      </c>
      <c r="AB58" s="206">
        <f t="shared" si="185"/>
        <v>0</v>
      </c>
      <c r="AC58" s="206">
        <f t="shared" si="186"/>
        <v>0</v>
      </c>
      <c r="AD58" s="205">
        <f t="shared" si="187"/>
        <v>0</v>
      </c>
      <c r="AE58" s="205">
        <f t="shared" si="21"/>
        <v>0</v>
      </c>
      <c r="AF58" s="518">
        <f t="shared" si="188"/>
        <v>0</v>
      </c>
      <c r="AG58" s="206">
        <f t="shared" si="189"/>
        <v>0</v>
      </c>
      <c r="AH58" s="206">
        <f t="shared" si="190"/>
        <v>0</v>
      </c>
      <c r="AI58" s="499">
        <f t="shared" si="191"/>
        <v>0</v>
      </c>
      <c r="AJ58" s="499">
        <f t="shared" si="192"/>
        <v>0</v>
      </c>
      <c r="AK58" s="499">
        <f t="shared" si="200"/>
        <v>0</v>
      </c>
      <c r="AL58" s="499">
        <f t="shared" si="193"/>
        <v>0</v>
      </c>
      <c r="AM58" s="500">
        <f t="shared" si="201"/>
        <v>0</v>
      </c>
      <c r="AN58" s="500">
        <f t="shared" si="194"/>
        <v>0</v>
      </c>
      <c r="AO58" s="500">
        <f t="shared" si="195"/>
        <v>0</v>
      </c>
      <c r="AP58" s="500">
        <f t="shared" si="202"/>
        <v>0</v>
      </c>
      <c r="AQ58" s="500">
        <f t="shared" si="19"/>
        <v>0</v>
      </c>
      <c r="AR58" s="500">
        <f t="shared" si="203"/>
        <v>0</v>
      </c>
      <c r="AS58" s="500">
        <f t="shared" si="196"/>
        <v>0</v>
      </c>
      <c r="AT58" s="500">
        <f t="shared" si="197"/>
        <v>0</v>
      </c>
      <c r="AU58" s="500">
        <f t="shared" si="204"/>
        <v>0</v>
      </c>
      <c r="AV58" s="500">
        <f t="shared" si="198"/>
        <v>0</v>
      </c>
      <c r="AW58" s="500">
        <f t="shared" si="205"/>
        <v>0</v>
      </c>
      <c r="AX58" s="501">
        <f t="shared" si="206"/>
        <v>0</v>
      </c>
      <c r="AY58" s="502">
        <f t="shared" si="207"/>
        <v>0</v>
      </c>
      <c r="BC58" s="206">
        <f t="shared" si="199"/>
        <v>0</v>
      </c>
      <c r="BD58" s="34" t="str">
        <f t="shared" si="20"/>
        <v>T4200058</v>
      </c>
      <c r="BE58" s="162" t="s">
        <v>112</v>
      </c>
    </row>
    <row r="59" spans="1:57" s="34" customFormat="1" ht="11.25" x14ac:dyDescent="0.2">
      <c r="A59" s="35">
        <f>+IF(AND(D59&gt;0,AX59&gt;0),MAX(A$13:A58)+1,0)</f>
        <v>0</v>
      </c>
      <c r="B59" s="614"/>
      <c r="C59" s="149" t="s">
        <v>43</v>
      </c>
      <c r="D59" s="152">
        <v>2.2999999999999998</v>
      </c>
      <c r="E59" s="169"/>
      <c r="F59" s="169"/>
      <c r="G59" s="169"/>
      <c r="H59" s="169"/>
      <c r="I59" s="444">
        <f t="shared" si="28"/>
        <v>0</v>
      </c>
      <c r="J59" s="206">
        <f t="shared" si="176"/>
        <v>0</v>
      </c>
      <c r="K59" s="206">
        <f t="shared" si="177"/>
        <v>0</v>
      </c>
      <c r="L59" s="169"/>
      <c r="M59" s="169"/>
      <c r="N59" s="169"/>
      <c r="O59" s="444">
        <f t="shared" si="178"/>
        <v>0</v>
      </c>
      <c r="P59" s="206">
        <f t="shared" si="179"/>
        <v>0</v>
      </c>
      <c r="Q59" s="206">
        <f t="shared" si="180"/>
        <v>0</v>
      </c>
      <c r="R59" s="169"/>
      <c r="S59" s="169"/>
      <c r="T59" s="169"/>
      <c r="U59" s="444">
        <f t="shared" si="181"/>
        <v>0</v>
      </c>
      <c r="V59" s="206">
        <f t="shared" si="182"/>
        <v>0</v>
      </c>
      <c r="W59" s="206">
        <f t="shared" si="183"/>
        <v>0</v>
      </c>
      <c r="X59" s="169"/>
      <c r="Y59" s="169"/>
      <c r="Z59" s="169"/>
      <c r="AA59" s="444">
        <f t="shared" si="184"/>
        <v>0</v>
      </c>
      <c r="AB59" s="206">
        <f t="shared" si="185"/>
        <v>0</v>
      </c>
      <c r="AC59" s="206">
        <f t="shared" si="186"/>
        <v>0</v>
      </c>
      <c r="AD59" s="205">
        <f t="shared" si="187"/>
        <v>0</v>
      </c>
      <c r="AE59" s="205">
        <f t="shared" si="21"/>
        <v>0</v>
      </c>
      <c r="AF59" s="518">
        <f t="shared" si="188"/>
        <v>0</v>
      </c>
      <c r="AG59" s="206">
        <f t="shared" si="189"/>
        <v>0</v>
      </c>
      <c r="AH59" s="206">
        <f t="shared" si="190"/>
        <v>0</v>
      </c>
      <c r="AI59" s="499">
        <f t="shared" si="191"/>
        <v>0</v>
      </c>
      <c r="AJ59" s="499">
        <f t="shared" si="192"/>
        <v>0</v>
      </c>
      <c r="AK59" s="499">
        <f t="shared" si="200"/>
        <v>0</v>
      </c>
      <c r="AL59" s="499">
        <f t="shared" si="193"/>
        <v>0</v>
      </c>
      <c r="AM59" s="500">
        <f t="shared" si="201"/>
        <v>0</v>
      </c>
      <c r="AN59" s="500">
        <f t="shared" si="194"/>
        <v>0</v>
      </c>
      <c r="AO59" s="500">
        <f t="shared" si="195"/>
        <v>0</v>
      </c>
      <c r="AP59" s="500">
        <f t="shared" si="202"/>
        <v>0</v>
      </c>
      <c r="AQ59" s="500">
        <f t="shared" si="19"/>
        <v>0</v>
      </c>
      <c r="AR59" s="500">
        <f t="shared" si="203"/>
        <v>0</v>
      </c>
      <c r="AS59" s="500">
        <f t="shared" si="196"/>
        <v>0</v>
      </c>
      <c r="AT59" s="500">
        <f t="shared" si="197"/>
        <v>0</v>
      </c>
      <c r="AU59" s="500">
        <f t="shared" si="204"/>
        <v>0</v>
      </c>
      <c r="AV59" s="500">
        <f t="shared" si="198"/>
        <v>0</v>
      </c>
      <c r="AW59" s="500">
        <f t="shared" si="205"/>
        <v>0</v>
      </c>
      <c r="AX59" s="501">
        <f t="shared" si="206"/>
        <v>0</v>
      </c>
      <c r="AY59" s="502">
        <f t="shared" si="207"/>
        <v>0</v>
      </c>
      <c r="BC59" s="206">
        <f t="shared" si="199"/>
        <v>0</v>
      </c>
      <c r="BD59" s="34" t="str">
        <f t="shared" si="20"/>
        <v>T4200059</v>
      </c>
      <c r="BE59" s="162" t="s">
        <v>112</v>
      </c>
    </row>
    <row r="60" spans="1:57" s="34" customFormat="1" ht="11.25" x14ac:dyDescent="0.2">
      <c r="A60" s="35">
        <f>+IF(AND(D60&gt;0,AX60&gt;0),MAX(A$13:A59)+1,0)</f>
        <v>0</v>
      </c>
      <c r="B60" s="614"/>
      <c r="C60" s="149" t="s">
        <v>405</v>
      </c>
      <c r="D60" s="152">
        <v>2.19</v>
      </c>
      <c r="E60" s="169"/>
      <c r="F60" s="169"/>
      <c r="G60" s="169"/>
      <c r="H60" s="169"/>
      <c r="I60" s="444">
        <f t="shared" si="28"/>
        <v>0</v>
      </c>
      <c r="J60" s="206">
        <f t="shared" si="176"/>
        <v>0</v>
      </c>
      <c r="K60" s="206">
        <f t="shared" si="177"/>
        <v>0</v>
      </c>
      <c r="L60" s="169"/>
      <c r="M60" s="169"/>
      <c r="N60" s="169"/>
      <c r="O60" s="444">
        <f t="shared" si="178"/>
        <v>0</v>
      </c>
      <c r="P60" s="206">
        <f t="shared" si="179"/>
        <v>0</v>
      </c>
      <c r="Q60" s="206">
        <f t="shared" si="180"/>
        <v>0</v>
      </c>
      <c r="R60" s="169"/>
      <c r="S60" s="169"/>
      <c r="T60" s="169"/>
      <c r="U60" s="444">
        <f t="shared" si="181"/>
        <v>0</v>
      </c>
      <c r="V60" s="206">
        <f t="shared" si="182"/>
        <v>0</v>
      </c>
      <c r="W60" s="206">
        <f t="shared" si="183"/>
        <v>0</v>
      </c>
      <c r="X60" s="169"/>
      <c r="Y60" s="169"/>
      <c r="Z60" s="169"/>
      <c r="AA60" s="444">
        <f t="shared" si="184"/>
        <v>0</v>
      </c>
      <c r="AB60" s="206">
        <f t="shared" si="185"/>
        <v>0</v>
      </c>
      <c r="AC60" s="206">
        <f t="shared" si="186"/>
        <v>0</v>
      </c>
      <c r="AD60" s="205">
        <f t="shared" si="187"/>
        <v>0</v>
      </c>
      <c r="AE60" s="205">
        <f t="shared" si="21"/>
        <v>0</v>
      </c>
      <c r="AF60" s="518">
        <f t="shared" si="188"/>
        <v>0</v>
      </c>
      <c r="AG60" s="206">
        <f t="shared" si="189"/>
        <v>0</v>
      </c>
      <c r="AH60" s="206">
        <f t="shared" si="190"/>
        <v>0</v>
      </c>
      <c r="AI60" s="499">
        <f t="shared" si="191"/>
        <v>0</v>
      </c>
      <c r="AJ60" s="499">
        <f t="shared" si="192"/>
        <v>0</v>
      </c>
      <c r="AK60" s="499">
        <f t="shared" si="200"/>
        <v>0</v>
      </c>
      <c r="AL60" s="499">
        <f t="shared" si="193"/>
        <v>0</v>
      </c>
      <c r="AM60" s="500">
        <f t="shared" si="201"/>
        <v>0</v>
      </c>
      <c r="AN60" s="500">
        <f t="shared" si="194"/>
        <v>0</v>
      </c>
      <c r="AO60" s="500">
        <f t="shared" si="195"/>
        <v>0</v>
      </c>
      <c r="AP60" s="500">
        <f t="shared" si="202"/>
        <v>0</v>
      </c>
      <c r="AQ60" s="500">
        <f t="shared" si="19"/>
        <v>0</v>
      </c>
      <c r="AR60" s="500">
        <f t="shared" si="203"/>
        <v>0</v>
      </c>
      <c r="AS60" s="500">
        <f t="shared" si="196"/>
        <v>0</v>
      </c>
      <c r="AT60" s="500">
        <f t="shared" si="197"/>
        <v>0</v>
      </c>
      <c r="AU60" s="500">
        <f t="shared" si="204"/>
        <v>0</v>
      </c>
      <c r="AV60" s="500">
        <f t="shared" si="198"/>
        <v>0</v>
      </c>
      <c r="AW60" s="500">
        <f t="shared" si="205"/>
        <v>0</v>
      </c>
      <c r="AX60" s="501">
        <f t="shared" si="206"/>
        <v>0</v>
      </c>
      <c r="AY60" s="502">
        <f t="shared" si="207"/>
        <v>0</v>
      </c>
      <c r="BC60" s="206">
        <f t="shared" si="199"/>
        <v>0</v>
      </c>
      <c r="BD60" s="34" t="str">
        <f t="shared" si="20"/>
        <v>T4200060</v>
      </c>
      <c r="BE60" s="162" t="s">
        <v>112</v>
      </c>
    </row>
    <row r="61" spans="1:57" s="34" customFormat="1" ht="11.25" x14ac:dyDescent="0.2">
      <c r="A61" s="35">
        <f>+IF(AND(D61&gt;0,AX61&gt;0),MAX(A$13:A60)+1,0)</f>
        <v>0</v>
      </c>
      <c r="B61" s="614"/>
      <c r="C61" s="149" t="s">
        <v>42</v>
      </c>
      <c r="D61" s="152">
        <v>2.09</v>
      </c>
      <c r="E61" s="169"/>
      <c r="F61" s="169"/>
      <c r="G61" s="169"/>
      <c r="H61" s="169"/>
      <c r="I61" s="444">
        <f t="shared" si="28"/>
        <v>0</v>
      </c>
      <c r="J61" s="206">
        <f t="shared" si="176"/>
        <v>0</v>
      </c>
      <c r="K61" s="206">
        <f t="shared" si="177"/>
        <v>0</v>
      </c>
      <c r="L61" s="169"/>
      <c r="M61" s="169"/>
      <c r="N61" s="169"/>
      <c r="O61" s="444">
        <f t="shared" si="178"/>
        <v>0</v>
      </c>
      <c r="P61" s="206">
        <f t="shared" si="179"/>
        <v>0</v>
      </c>
      <c r="Q61" s="206">
        <f t="shared" si="180"/>
        <v>0</v>
      </c>
      <c r="R61" s="169"/>
      <c r="S61" s="169"/>
      <c r="T61" s="169"/>
      <c r="U61" s="444">
        <f t="shared" si="181"/>
        <v>0</v>
      </c>
      <c r="V61" s="206">
        <f t="shared" si="182"/>
        <v>0</v>
      </c>
      <c r="W61" s="206">
        <f t="shared" si="183"/>
        <v>0</v>
      </c>
      <c r="X61" s="169"/>
      <c r="Y61" s="169"/>
      <c r="Z61" s="169"/>
      <c r="AA61" s="444">
        <f t="shared" si="184"/>
        <v>0</v>
      </c>
      <c r="AB61" s="206">
        <f t="shared" si="185"/>
        <v>0</v>
      </c>
      <c r="AC61" s="206">
        <f t="shared" si="186"/>
        <v>0</v>
      </c>
      <c r="AD61" s="205">
        <f t="shared" si="187"/>
        <v>0</v>
      </c>
      <c r="AE61" s="205">
        <f t="shared" si="21"/>
        <v>0</v>
      </c>
      <c r="AF61" s="518">
        <f t="shared" si="188"/>
        <v>0</v>
      </c>
      <c r="AG61" s="206">
        <f t="shared" si="189"/>
        <v>0</v>
      </c>
      <c r="AH61" s="206">
        <f t="shared" si="190"/>
        <v>0</v>
      </c>
      <c r="AI61" s="499">
        <f t="shared" si="191"/>
        <v>0</v>
      </c>
      <c r="AJ61" s="499">
        <f t="shared" si="192"/>
        <v>0</v>
      </c>
      <c r="AK61" s="499">
        <f t="shared" si="200"/>
        <v>0</v>
      </c>
      <c r="AL61" s="499">
        <f t="shared" si="193"/>
        <v>0</v>
      </c>
      <c r="AM61" s="500">
        <f t="shared" si="201"/>
        <v>0</v>
      </c>
      <c r="AN61" s="500">
        <f t="shared" si="194"/>
        <v>0</v>
      </c>
      <c r="AO61" s="500">
        <f t="shared" si="195"/>
        <v>0</v>
      </c>
      <c r="AP61" s="500">
        <f t="shared" si="202"/>
        <v>0</v>
      </c>
      <c r="AQ61" s="500">
        <f t="shared" si="19"/>
        <v>0</v>
      </c>
      <c r="AR61" s="500">
        <f t="shared" si="203"/>
        <v>0</v>
      </c>
      <c r="AS61" s="500">
        <f t="shared" si="196"/>
        <v>0</v>
      </c>
      <c r="AT61" s="500">
        <f t="shared" si="197"/>
        <v>0</v>
      </c>
      <c r="AU61" s="500">
        <f t="shared" si="204"/>
        <v>0</v>
      </c>
      <c r="AV61" s="500">
        <f t="shared" si="198"/>
        <v>0</v>
      </c>
      <c r="AW61" s="500">
        <f t="shared" si="205"/>
        <v>0</v>
      </c>
      <c r="AX61" s="501">
        <f t="shared" si="206"/>
        <v>0</v>
      </c>
      <c r="AY61" s="502">
        <f t="shared" si="207"/>
        <v>0</v>
      </c>
      <c r="BC61" s="206">
        <f t="shared" si="199"/>
        <v>0</v>
      </c>
      <c r="BD61" s="34" t="str">
        <f t="shared" si="20"/>
        <v>T4200061</v>
      </c>
      <c r="BE61" s="162" t="s">
        <v>112</v>
      </c>
    </row>
    <row r="62" spans="1:57" s="34" customFormat="1" ht="11.25" x14ac:dyDescent="0.2">
      <c r="A62" s="35">
        <f>+IF(AND(D62&gt;0,AX62&gt;0),MAX(A$13:A61)+1,0)</f>
        <v>0</v>
      </c>
      <c r="B62" s="614"/>
      <c r="C62" s="149" t="s">
        <v>41</v>
      </c>
      <c r="D62" s="152">
        <v>1.99</v>
      </c>
      <c r="E62" s="169"/>
      <c r="F62" s="169"/>
      <c r="G62" s="169"/>
      <c r="H62" s="169"/>
      <c r="I62" s="444">
        <f t="shared" si="28"/>
        <v>0</v>
      </c>
      <c r="J62" s="206">
        <f t="shared" si="176"/>
        <v>0</v>
      </c>
      <c r="K62" s="206">
        <f t="shared" si="177"/>
        <v>0</v>
      </c>
      <c r="L62" s="169"/>
      <c r="M62" s="169"/>
      <c r="N62" s="169"/>
      <c r="O62" s="444">
        <f t="shared" si="178"/>
        <v>0</v>
      </c>
      <c r="P62" s="206">
        <f t="shared" si="179"/>
        <v>0</v>
      </c>
      <c r="Q62" s="206">
        <f t="shared" si="180"/>
        <v>0</v>
      </c>
      <c r="R62" s="169"/>
      <c r="S62" s="169"/>
      <c r="T62" s="169"/>
      <c r="U62" s="444">
        <f t="shared" si="181"/>
        <v>0</v>
      </c>
      <c r="V62" s="206">
        <f t="shared" si="182"/>
        <v>0</v>
      </c>
      <c r="W62" s="206">
        <f t="shared" si="183"/>
        <v>0</v>
      </c>
      <c r="X62" s="169"/>
      <c r="Y62" s="169"/>
      <c r="Z62" s="169"/>
      <c r="AA62" s="444">
        <f t="shared" si="184"/>
        <v>0</v>
      </c>
      <c r="AB62" s="206">
        <f t="shared" si="185"/>
        <v>0</v>
      </c>
      <c r="AC62" s="206">
        <f t="shared" si="186"/>
        <v>0</v>
      </c>
      <c r="AD62" s="205">
        <f t="shared" si="187"/>
        <v>0</v>
      </c>
      <c r="AE62" s="205">
        <f t="shared" si="21"/>
        <v>0</v>
      </c>
      <c r="AF62" s="518">
        <f t="shared" si="188"/>
        <v>0</v>
      </c>
      <c r="AG62" s="206">
        <f t="shared" si="189"/>
        <v>0</v>
      </c>
      <c r="AH62" s="206">
        <f t="shared" si="190"/>
        <v>0</v>
      </c>
      <c r="AI62" s="499">
        <f t="shared" si="191"/>
        <v>0</v>
      </c>
      <c r="AJ62" s="499">
        <f t="shared" si="192"/>
        <v>0</v>
      </c>
      <c r="AK62" s="499">
        <f t="shared" si="200"/>
        <v>0</v>
      </c>
      <c r="AL62" s="499">
        <f t="shared" si="193"/>
        <v>0</v>
      </c>
      <c r="AM62" s="500">
        <f t="shared" si="201"/>
        <v>0</v>
      </c>
      <c r="AN62" s="500">
        <f t="shared" si="194"/>
        <v>0</v>
      </c>
      <c r="AO62" s="500">
        <f t="shared" si="195"/>
        <v>0</v>
      </c>
      <c r="AP62" s="500">
        <f t="shared" si="202"/>
        <v>0</v>
      </c>
      <c r="AQ62" s="500">
        <f t="shared" si="19"/>
        <v>0</v>
      </c>
      <c r="AR62" s="500">
        <f t="shared" si="203"/>
        <v>0</v>
      </c>
      <c r="AS62" s="500">
        <f t="shared" si="196"/>
        <v>0</v>
      </c>
      <c r="AT62" s="500">
        <f t="shared" si="197"/>
        <v>0</v>
      </c>
      <c r="AU62" s="500">
        <f t="shared" si="204"/>
        <v>0</v>
      </c>
      <c r="AV62" s="500">
        <f t="shared" si="198"/>
        <v>0</v>
      </c>
      <c r="AW62" s="500">
        <f t="shared" si="205"/>
        <v>0</v>
      </c>
      <c r="AX62" s="501">
        <f t="shared" si="206"/>
        <v>0</v>
      </c>
      <c r="AY62" s="502">
        <f t="shared" si="207"/>
        <v>0</v>
      </c>
      <c r="BC62" s="206">
        <f t="shared" si="199"/>
        <v>0</v>
      </c>
      <c r="BD62" s="34" t="str">
        <f t="shared" si="20"/>
        <v>T4200062</v>
      </c>
      <c r="BE62" s="162" t="s">
        <v>112</v>
      </c>
    </row>
    <row r="63" spans="1:57" s="34" customFormat="1" ht="11.25" x14ac:dyDescent="0.2">
      <c r="A63" s="35">
        <f>+IF(AND(D63&gt;0,AX63&gt;0),MAX(A$13:A62)+1,0)</f>
        <v>0</v>
      </c>
      <c r="B63" s="614"/>
      <c r="C63" s="149" t="s">
        <v>40</v>
      </c>
      <c r="D63" s="152">
        <v>1.9</v>
      </c>
      <c r="E63" s="169"/>
      <c r="F63" s="169"/>
      <c r="G63" s="169"/>
      <c r="H63" s="169"/>
      <c r="I63" s="444">
        <f t="shared" si="28"/>
        <v>0</v>
      </c>
      <c r="J63" s="206">
        <f t="shared" si="176"/>
        <v>0</v>
      </c>
      <c r="K63" s="206">
        <f t="shared" si="177"/>
        <v>0</v>
      </c>
      <c r="L63" s="169"/>
      <c r="M63" s="169"/>
      <c r="N63" s="169"/>
      <c r="O63" s="444">
        <f t="shared" si="178"/>
        <v>0</v>
      </c>
      <c r="P63" s="206">
        <f t="shared" si="179"/>
        <v>0</v>
      </c>
      <c r="Q63" s="206">
        <f t="shared" si="180"/>
        <v>0</v>
      </c>
      <c r="R63" s="169"/>
      <c r="S63" s="169"/>
      <c r="T63" s="169"/>
      <c r="U63" s="444">
        <f t="shared" si="181"/>
        <v>0</v>
      </c>
      <c r="V63" s="206">
        <f t="shared" si="182"/>
        <v>0</v>
      </c>
      <c r="W63" s="206">
        <f t="shared" si="183"/>
        <v>0</v>
      </c>
      <c r="X63" s="169"/>
      <c r="Y63" s="169"/>
      <c r="Z63" s="169"/>
      <c r="AA63" s="444">
        <f t="shared" si="184"/>
        <v>0</v>
      </c>
      <c r="AB63" s="206">
        <f t="shared" si="185"/>
        <v>0</v>
      </c>
      <c r="AC63" s="206">
        <f t="shared" si="186"/>
        <v>0</v>
      </c>
      <c r="AD63" s="205">
        <f t="shared" si="187"/>
        <v>0</v>
      </c>
      <c r="AE63" s="205">
        <f t="shared" si="21"/>
        <v>0</v>
      </c>
      <c r="AF63" s="518">
        <f t="shared" si="188"/>
        <v>0</v>
      </c>
      <c r="AG63" s="206">
        <f t="shared" si="189"/>
        <v>0</v>
      </c>
      <c r="AH63" s="206">
        <f t="shared" si="190"/>
        <v>0</v>
      </c>
      <c r="AI63" s="499">
        <f t="shared" si="191"/>
        <v>0</v>
      </c>
      <c r="AJ63" s="499">
        <f t="shared" si="192"/>
        <v>0</v>
      </c>
      <c r="AK63" s="499">
        <f t="shared" si="200"/>
        <v>0</v>
      </c>
      <c r="AL63" s="499">
        <f t="shared" si="193"/>
        <v>0</v>
      </c>
      <c r="AM63" s="500">
        <f t="shared" si="201"/>
        <v>0</v>
      </c>
      <c r="AN63" s="500">
        <f t="shared" si="194"/>
        <v>0</v>
      </c>
      <c r="AO63" s="500">
        <f t="shared" si="195"/>
        <v>0</v>
      </c>
      <c r="AP63" s="500">
        <f t="shared" si="202"/>
        <v>0</v>
      </c>
      <c r="AQ63" s="500">
        <f t="shared" si="19"/>
        <v>0</v>
      </c>
      <c r="AR63" s="500">
        <f t="shared" si="203"/>
        <v>0</v>
      </c>
      <c r="AS63" s="500">
        <f t="shared" si="196"/>
        <v>0</v>
      </c>
      <c r="AT63" s="500">
        <f t="shared" si="197"/>
        <v>0</v>
      </c>
      <c r="AU63" s="500">
        <f t="shared" si="204"/>
        <v>0</v>
      </c>
      <c r="AV63" s="500">
        <f t="shared" si="198"/>
        <v>0</v>
      </c>
      <c r="AW63" s="500">
        <f t="shared" si="205"/>
        <v>0</v>
      </c>
      <c r="AX63" s="501">
        <f t="shared" si="206"/>
        <v>0</v>
      </c>
      <c r="AY63" s="502">
        <f t="shared" si="207"/>
        <v>0</v>
      </c>
      <c r="BC63" s="206">
        <f t="shared" si="199"/>
        <v>0</v>
      </c>
      <c r="BD63" s="34" t="str">
        <f t="shared" si="20"/>
        <v>T4200063</v>
      </c>
      <c r="BE63" s="162" t="s">
        <v>112</v>
      </c>
    </row>
    <row r="64" spans="1:57" s="34" customFormat="1" ht="9.75" x14ac:dyDescent="0.2">
      <c r="A64" s="35">
        <f>+IF(AND(D64&gt;0,AX64&gt;0),MAX(A$13:A63)+1,0)</f>
        <v>0</v>
      </c>
      <c r="B64" s="151"/>
      <c r="C64" s="272" t="s">
        <v>49</v>
      </c>
      <c r="D64" s="272"/>
      <c r="E64" s="269">
        <f t="shared" ref="E64:AH64" si="208">SUM(E56:E63)</f>
        <v>0</v>
      </c>
      <c r="F64" s="269">
        <f t="shared" si="208"/>
        <v>0</v>
      </c>
      <c r="G64" s="269">
        <f t="shared" si="208"/>
        <v>0</v>
      </c>
      <c r="H64" s="269">
        <f t="shared" si="208"/>
        <v>0</v>
      </c>
      <c r="I64" s="445">
        <f t="shared" si="208"/>
        <v>0</v>
      </c>
      <c r="J64" s="270">
        <f t="shared" si="208"/>
        <v>0</v>
      </c>
      <c r="K64" s="270">
        <f t="shared" si="208"/>
        <v>0</v>
      </c>
      <c r="L64" s="269">
        <f t="shared" si="208"/>
        <v>0</v>
      </c>
      <c r="M64" s="269">
        <f t="shared" si="208"/>
        <v>0</v>
      </c>
      <c r="N64" s="269">
        <f t="shared" si="208"/>
        <v>0</v>
      </c>
      <c r="O64" s="445">
        <f t="shared" si="208"/>
        <v>0</v>
      </c>
      <c r="P64" s="270">
        <f t="shared" si="208"/>
        <v>0</v>
      </c>
      <c r="Q64" s="270">
        <f t="shared" si="208"/>
        <v>0</v>
      </c>
      <c r="R64" s="269">
        <f t="shared" si="208"/>
        <v>0</v>
      </c>
      <c r="S64" s="269">
        <f t="shared" si="208"/>
        <v>0</v>
      </c>
      <c r="T64" s="269">
        <f t="shared" si="208"/>
        <v>0</v>
      </c>
      <c r="U64" s="445">
        <f t="shared" si="208"/>
        <v>0</v>
      </c>
      <c r="V64" s="270">
        <f t="shared" si="208"/>
        <v>0</v>
      </c>
      <c r="W64" s="270">
        <f t="shared" si="208"/>
        <v>0</v>
      </c>
      <c r="X64" s="269">
        <f t="shared" si="208"/>
        <v>0</v>
      </c>
      <c r="Y64" s="269">
        <f t="shared" si="208"/>
        <v>0</v>
      </c>
      <c r="Z64" s="269">
        <f t="shared" si="208"/>
        <v>0</v>
      </c>
      <c r="AA64" s="445">
        <f t="shared" si="208"/>
        <v>0</v>
      </c>
      <c r="AB64" s="270">
        <f t="shared" si="208"/>
        <v>0</v>
      </c>
      <c r="AC64" s="270">
        <f t="shared" si="208"/>
        <v>0</v>
      </c>
      <c r="AD64" s="269">
        <f t="shared" si="208"/>
        <v>0</v>
      </c>
      <c r="AE64" s="269">
        <f t="shared" si="208"/>
        <v>0</v>
      </c>
      <c r="AF64" s="269">
        <f t="shared" si="208"/>
        <v>0</v>
      </c>
      <c r="AG64" s="269">
        <f t="shared" si="208"/>
        <v>0</v>
      </c>
      <c r="AH64" s="269">
        <f t="shared" si="208"/>
        <v>0</v>
      </c>
      <c r="AI64" s="503">
        <f t="shared" ref="AI64:AY64" si="209">+SUM(AI56:AI63)</f>
        <v>0</v>
      </c>
      <c r="AJ64" s="503">
        <f t="shared" si="209"/>
        <v>0</v>
      </c>
      <c r="AK64" s="503">
        <f t="shared" si="209"/>
        <v>0</v>
      </c>
      <c r="AL64" s="503">
        <f t="shared" si="209"/>
        <v>0</v>
      </c>
      <c r="AM64" s="504">
        <f t="shared" si="209"/>
        <v>0</v>
      </c>
      <c r="AN64" s="504">
        <f t="shared" si="209"/>
        <v>0</v>
      </c>
      <c r="AO64" s="504">
        <f t="shared" si="209"/>
        <v>0</v>
      </c>
      <c r="AP64" s="504">
        <f t="shared" si="209"/>
        <v>0</v>
      </c>
      <c r="AQ64" s="504">
        <f t="shared" si="209"/>
        <v>0</v>
      </c>
      <c r="AR64" s="504">
        <f t="shared" si="209"/>
        <v>0</v>
      </c>
      <c r="AS64" s="504">
        <f t="shared" si="209"/>
        <v>0</v>
      </c>
      <c r="AT64" s="504">
        <f t="shared" si="209"/>
        <v>0</v>
      </c>
      <c r="AU64" s="504">
        <f t="shared" si="209"/>
        <v>0</v>
      </c>
      <c r="AV64" s="504">
        <f t="shared" si="209"/>
        <v>0</v>
      </c>
      <c r="AW64" s="504">
        <f t="shared" si="209"/>
        <v>0</v>
      </c>
      <c r="AX64" s="505">
        <f t="shared" si="209"/>
        <v>0</v>
      </c>
      <c r="AY64" s="506">
        <f t="shared" si="209"/>
        <v>0</v>
      </c>
      <c r="BC64" s="269">
        <f>SUM(BC56:BC63)</f>
        <v>0</v>
      </c>
      <c r="BD64" s="34" t="str">
        <f t="shared" si="20"/>
        <v>T4200064</v>
      </c>
      <c r="BE64" s="162"/>
    </row>
    <row r="65" spans="1:57" s="34" customFormat="1" ht="11.25" x14ac:dyDescent="0.2">
      <c r="A65" s="35">
        <f>+IF(AND(D65&gt;0,AX65&gt;0),MAX(A$13:A64)+1,0)</f>
        <v>0</v>
      </c>
      <c r="B65" s="614" t="s">
        <v>113</v>
      </c>
      <c r="C65" s="149" t="s">
        <v>46</v>
      </c>
      <c r="D65" s="152">
        <v>2.3199999999999998</v>
      </c>
      <c r="E65" s="169"/>
      <c r="F65" s="169"/>
      <c r="G65" s="169"/>
      <c r="H65" s="169"/>
      <c r="I65" s="444">
        <f t="shared" si="28"/>
        <v>0</v>
      </c>
      <c r="J65" s="206">
        <f t="shared" ref="J65:J72" si="210">+D65*F65</f>
        <v>0</v>
      </c>
      <c r="K65" s="206">
        <f t="shared" ref="K65:K72" si="211">+D65*I65</f>
        <v>0</v>
      </c>
      <c r="L65" s="169"/>
      <c r="M65" s="169"/>
      <c r="N65" s="169"/>
      <c r="O65" s="444">
        <f t="shared" ref="O65:O72" si="212">+L65+M65-N65</f>
        <v>0</v>
      </c>
      <c r="P65" s="206">
        <f t="shared" ref="P65:P72" si="213">+$D65*L65</f>
        <v>0</v>
      </c>
      <c r="Q65" s="206">
        <f t="shared" ref="Q65:Q72" si="214">+$D65*O65</f>
        <v>0</v>
      </c>
      <c r="R65" s="169"/>
      <c r="S65" s="169"/>
      <c r="T65" s="169"/>
      <c r="U65" s="444">
        <f t="shared" ref="U65:U72" si="215">+R65+S65-T65</f>
        <v>0</v>
      </c>
      <c r="V65" s="206">
        <f t="shared" ref="V65:V72" si="216">+$D65*R65</f>
        <v>0</v>
      </c>
      <c r="W65" s="206">
        <f t="shared" ref="W65:W72" si="217">+$D65*U65</f>
        <v>0</v>
      </c>
      <c r="X65" s="169"/>
      <c r="Y65" s="169"/>
      <c r="Z65" s="169"/>
      <c r="AA65" s="444">
        <f t="shared" ref="AA65:AA72" si="218">+X65+Y65-Z65</f>
        <v>0</v>
      </c>
      <c r="AB65" s="206">
        <f t="shared" ref="AB65:AB72" si="219">+$D65*X65</f>
        <v>0</v>
      </c>
      <c r="AC65" s="206">
        <f t="shared" ref="AC65:AC72" si="220">+$D65*AA65</f>
        <v>0</v>
      </c>
      <c r="AD65" s="205">
        <f t="shared" ref="AD65:AD72" si="221">+L65+R65+X65</f>
        <v>0</v>
      </c>
      <c r="AE65" s="205">
        <f t="shared" si="21"/>
        <v>0</v>
      </c>
      <c r="AF65" s="518">
        <f t="shared" ref="AF65:AF72" si="222">+N65+T65+Z65</f>
        <v>0</v>
      </c>
      <c r="AG65" s="206">
        <f t="shared" ref="AG65:AG72" si="223">+P65+V65+AB65</f>
        <v>0</v>
      </c>
      <c r="AH65" s="206">
        <f t="shared" ref="AH65:AH72" si="224">+Q65+W65+AC65</f>
        <v>0</v>
      </c>
      <c r="AI65" s="499">
        <f t="shared" ref="AI65:AI72" si="225">+F65*$D65*$AK$7</f>
        <v>0</v>
      </c>
      <c r="AJ65" s="499">
        <f t="shared" ref="AJ65:AJ72" si="226">+L65*80%*$D65*$AK$7+R65*$D65*$AK$7+X65*$D65*$AK$7</f>
        <v>0</v>
      </c>
      <c r="AK65" s="499">
        <f>+AI65+AJ65</f>
        <v>0</v>
      </c>
      <c r="AL65" s="499">
        <f t="shared" ref="AL65:AL72" si="227">+IF(AK65=0,0,((AK65/(F65+AD65))-$AJ$4)/$AL$11*(F65+AD65))</f>
        <v>0</v>
      </c>
      <c r="AM65" s="500">
        <f>+AL65*AM$11</f>
        <v>0</v>
      </c>
      <c r="AN65" s="500">
        <f t="shared" ref="AN65:AN72" si="228">+$D65*G65*$AK$7</f>
        <v>0</v>
      </c>
      <c r="AO65" s="500">
        <f t="shared" ref="AO65:AO72" si="229">+M65*80%*$D65*$AK$7+S65*$D65*$AK$7+Y65*$D65*$AK$7</f>
        <v>0</v>
      </c>
      <c r="AP65" s="500">
        <f>+AN65+AO65</f>
        <v>0</v>
      </c>
      <c r="AQ65" s="500">
        <f t="shared" si="19"/>
        <v>0</v>
      </c>
      <c r="AR65" s="500">
        <f>+AQ65*AR$11</f>
        <v>0</v>
      </c>
      <c r="AS65" s="500">
        <f t="shared" ref="AS65:AS72" si="230">+$D65*H65*$AK$7</f>
        <v>0</v>
      </c>
      <c r="AT65" s="500">
        <f t="shared" ref="AT65:AT72" si="231">+N65*80%*$D65*$AK$7+T65*$D65*$AK$7+Z65*$D65*$AK$7</f>
        <v>0</v>
      </c>
      <c r="AU65" s="500">
        <f>+AS65+AT65</f>
        <v>0</v>
      </c>
      <c r="AV65" s="500">
        <f t="shared" ref="AV65:AV72" si="232">+IF(AU65=0,0,((AU65/(H65+AF65))-$AJ$4)/$AL$11*(H65+AF65))</f>
        <v>0</v>
      </c>
      <c r="AW65" s="500">
        <f>+AV65*AW$11</f>
        <v>0</v>
      </c>
      <c r="AX65" s="501">
        <f>+AR65+AM65-AW65</f>
        <v>0</v>
      </c>
      <c r="AY65" s="502">
        <f>+AX65*AY$11</f>
        <v>0</v>
      </c>
      <c r="BC65" s="206">
        <f t="shared" ref="BC65:BC72" si="233">($D65*80%*L65)+($D65*R65)+($D65*X65)</f>
        <v>0</v>
      </c>
      <c r="BD65" s="34" t="str">
        <f t="shared" si="20"/>
        <v>T4200065</v>
      </c>
      <c r="BE65" s="162" t="s">
        <v>113</v>
      </c>
    </row>
    <row r="66" spans="1:57" s="34" customFormat="1" ht="11.25" x14ac:dyDescent="0.2">
      <c r="A66" s="35">
        <f>+IF(AND(D66&gt;0,AX66&gt;0),MAX(A$13:A65)+1,0)</f>
        <v>0</v>
      </c>
      <c r="B66" s="614"/>
      <c r="C66" s="149" t="s">
        <v>45</v>
      </c>
      <c r="D66" s="152">
        <v>2.21</v>
      </c>
      <c r="E66" s="169"/>
      <c r="F66" s="169"/>
      <c r="G66" s="169"/>
      <c r="H66" s="169"/>
      <c r="I66" s="444">
        <f t="shared" si="28"/>
        <v>0</v>
      </c>
      <c r="J66" s="206">
        <f t="shared" si="210"/>
        <v>0</v>
      </c>
      <c r="K66" s="206">
        <f t="shared" si="211"/>
        <v>0</v>
      </c>
      <c r="L66" s="169"/>
      <c r="M66" s="169"/>
      <c r="N66" s="169"/>
      <c r="O66" s="444">
        <f t="shared" si="212"/>
        <v>0</v>
      </c>
      <c r="P66" s="206">
        <f t="shared" si="213"/>
        <v>0</v>
      </c>
      <c r="Q66" s="206">
        <f t="shared" si="214"/>
        <v>0</v>
      </c>
      <c r="R66" s="169"/>
      <c r="S66" s="169"/>
      <c r="T66" s="169"/>
      <c r="U66" s="444">
        <f t="shared" si="215"/>
        <v>0</v>
      </c>
      <c r="V66" s="206">
        <f t="shared" si="216"/>
        <v>0</v>
      </c>
      <c r="W66" s="206">
        <f t="shared" si="217"/>
        <v>0</v>
      </c>
      <c r="X66" s="169"/>
      <c r="Y66" s="169"/>
      <c r="Z66" s="169"/>
      <c r="AA66" s="444">
        <f t="shared" si="218"/>
        <v>0</v>
      </c>
      <c r="AB66" s="206">
        <f t="shared" si="219"/>
        <v>0</v>
      </c>
      <c r="AC66" s="206">
        <f t="shared" si="220"/>
        <v>0</v>
      </c>
      <c r="AD66" s="205">
        <f t="shared" si="221"/>
        <v>0</v>
      </c>
      <c r="AE66" s="205">
        <f t="shared" si="21"/>
        <v>0</v>
      </c>
      <c r="AF66" s="518">
        <f t="shared" si="222"/>
        <v>0</v>
      </c>
      <c r="AG66" s="206">
        <f t="shared" si="223"/>
        <v>0</v>
      </c>
      <c r="AH66" s="206">
        <f t="shared" si="224"/>
        <v>0</v>
      </c>
      <c r="AI66" s="499">
        <f t="shared" si="225"/>
        <v>0</v>
      </c>
      <c r="AJ66" s="499">
        <f t="shared" si="226"/>
        <v>0</v>
      </c>
      <c r="AK66" s="499">
        <f t="shared" ref="AK66:AK72" si="234">+AI66+AJ66</f>
        <v>0</v>
      </c>
      <c r="AL66" s="499">
        <f t="shared" si="227"/>
        <v>0</v>
      </c>
      <c r="AM66" s="500">
        <f t="shared" ref="AM66:AM72" si="235">+AL66*AM$11</f>
        <v>0</v>
      </c>
      <c r="AN66" s="500">
        <f t="shared" si="228"/>
        <v>0</v>
      </c>
      <c r="AO66" s="500">
        <f t="shared" si="229"/>
        <v>0</v>
      </c>
      <c r="AP66" s="500">
        <f t="shared" ref="AP66:AP72" si="236">+AN66+AO66</f>
        <v>0</v>
      </c>
      <c r="AQ66" s="500">
        <f t="shared" si="19"/>
        <v>0</v>
      </c>
      <c r="AR66" s="500">
        <f t="shared" ref="AR66:AR72" si="237">+AQ66*AR$11</f>
        <v>0</v>
      </c>
      <c r="AS66" s="500">
        <f t="shared" si="230"/>
        <v>0</v>
      </c>
      <c r="AT66" s="500">
        <f t="shared" si="231"/>
        <v>0</v>
      </c>
      <c r="AU66" s="500">
        <f t="shared" ref="AU66:AU72" si="238">+AS66+AT66</f>
        <v>0</v>
      </c>
      <c r="AV66" s="500">
        <f t="shared" si="232"/>
        <v>0</v>
      </c>
      <c r="AW66" s="500">
        <f t="shared" ref="AW66:AW72" si="239">+AV66*AW$11</f>
        <v>0</v>
      </c>
      <c r="AX66" s="501">
        <f t="shared" ref="AX66:AX72" si="240">+AR66+AM66-AW66</f>
        <v>0</v>
      </c>
      <c r="AY66" s="502">
        <f t="shared" ref="AY66:AY72" si="241">+AX66*AY$11</f>
        <v>0</v>
      </c>
      <c r="BC66" s="206">
        <f t="shared" si="233"/>
        <v>0</v>
      </c>
      <c r="BD66" s="34" t="str">
        <f t="shared" si="20"/>
        <v>T4200066</v>
      </c>
      <c r="BE66" s="162" t="s">
        <v>113</v>
      </c>
    </row>
    <row r="67" spans="1:57" s="34" customFormat="1" ht="11.25" x14ac:dyDescent="0.2">
      <c r="A67" s="35">
        <f>+IF(AND(D67&gt;0,AX67&gt;0),MAX(A$13:A66)+1,0)</f>
        <v>0</v>
      </c>
      <c r="B67" s="614"/>
      <c r="C67" s="149" t="s">
        <v>44</v>
      </c>
      <c r="D67" s="152">
        <v>2.1</v>
      </c>
      <c r="E67" s="169"/>
      <c r="F67" s="169"/>
      <c r="G67" s="169"/>
      <c r="H67" s="169"/>
      <c r="I67" s="444">
        <f t="shared" si="28"/>
        <v>0</v>
      </c>
      <c r="J67" s="206">
        <f t="shared" si="210"/>
        <v>0</v>
      </c>
      <c r="K67" s="206">
        <f t="shared" si="211"/>
        <v>0</v>
      </c>
      <c r="L67" s="169"/>
      <c r="M67" s="169"/>
      <c r="N67" s="169"/>
      <c r="O67" s="444">
        <f t="shared" si="212"/>
        <v>0</v>
      </c>
      <c r="P67" s="206">
        <f t="shared" si="213"/>
        <v>0</v>
      </c>
      <c r="Q67" s="206">
        <f t="shared" si="214"/>
        <v>0</v>
      </c>
      <c r="R67" s="169"/>
      <c r="S67" s="169"/>
      <c r="T67" s="169"/>
      <c r="U67" s="444">
        <f t="shared" si="215"/>
        <v>0</v>
      </c>
      <c r="V67" s="206">
        <f t="shared" si="216"/>
        <v>0</v>
      </c>
      <c r="W67" s="206">
        <f t="shared" si="217"/>
        <v>0</v>
      </c>
      <c r="X67" s="169"/>
      <c r="Y67" s="169"/>
      <c r="Z67" s="169"/>
      <c r="AA67" s="444">
        <f t="shared" si="218"/>
        <v>0</v>
      </c>
      <c r="AB67" s="206">
        <f t="shared" si="219"/>
        <v>0</v>
      </c>
      <c r="AC67" s="206">
        <f t="shared" si="220"/>
        <v>0</v>
      </c>
      <c r="AD67" s="205">
        <f t="shared" si="221"/>
        <v>0</v>
      </c>
      <c r="AE67" s="205">
        <f t="shared" si="21"/>
        <v>0</v>
      </c>
      <c r="AF67" s="518">
        <f t="shared" si="222"/>
        <v>0</v>
      </c>
      <c r="AG67" s="206">
        <f t="shared" si="223"/>
        <v>0</v>
      </c>
      <c r="AH67" s="206">
        <f t="shared" si="224"/>
        <v>0</v>
      </c>
      <c r="AI67" s="499">
        <f t="shared" si="225"/>
        <v>0</v>
      </c>
      <c r="AJ67" s="499">
        <f t="shared" si="226"/>
        <v>0</v>
      </c>
      <c r="AK67" s="499">
        <f t="shared" si="234"/>
        <v>0</v>
      </c>
      <c r="AL67" s="499">
        <f t="shared" si="227"/>
        <v>0</v>
      </c>
      <c r="AM67" s="500">
        <f t="shared" si="235"/>
        <v>0</v>
      </c>
      <c r="AN67" s="500">
        <f t="shared" si="228"/>
        <v>0</v>
      </c>
      <c r="AO67" s="500">
        <f t="shared" si="229"/>
        <v>0</v>
      </c>
      <c r="AP67" s="500">
        <f t="shared" si="236"/>
        <v>0</v>
      </c>
      <c r="AQ67" s="500">
        <f t="shared" si="19"/>
        <v>0</v>
      </c>
      <c r="AR67" s="500">
        <f t="shared" si="237"/>
        <v>0</v>
      </c>
      <c r="AS67" s="500">
        <f t="shared" si="230"/>
        <v>0</v>
      </c>
      <c r="AT67" s="500">
        <f t="shared" si="231"/>
        <v>0</v>
      </c>
      <c r="AU67" s="500">
        <f t="shared" si="238"/>
        <v>0</v>
      </c>
      <c r="AV67" s="500">
        <f t="shared" si="232"/>
        <v>0</v>
      </c>
      <c r="AW67" s="500">
        <f t="shared" si="239"/>
        <v>0</v>
      </c>
      <c r="AX67" s="501">
        <f t="shared" si="240"/>
        <v>0</v>
      </c>
      <c r="AY67" s="502">
        <f t="shared" si="241"/>
        <v>0</v>
      </c>
      <c r="BC67" s="206">
        <f t="shared" si="233"/>
        <v>0</v>
      </c>
      <c r="BD67" s="34" t="str">
        <f t="shared" si="20"/>
        <v>T4200067</v>
      </c>
      <c r="BE67" s="162" t="s">
        <v>113</v>
      </c>
    </row>
    <row r="68" spans="1:57" s="34" customFormat="1" ht="11.25" x14ac:dyDescent="0.2">
      <c r="A68" s="35">
        <f>+IF(AND(D68&gt;0,AX68&gt;0),MAX(A$13:A67)+1,0)</f>
        <v>0</v>
      </c>
      <c r="B68" s="614"/>
      <c r="C68" s="149" t="s">
        <v>43</v>
      </c>
      <c r="D68" s="152">
        <v>2</v>
      </c>
      <c r="E68" s="169"/>
      <c r="F68" s="169"/>
      <c r="G68" s="169"/>
      <c r="H68" s="169"/>
      <c r="I68" s="444">
        <f t="shared" si="28"/>
        <v>0</v>
      </c>
      <c r="J68" s="206">
        <f t="shared" si="210"/>
        <v>0</v>
      </c>
      <c r="K68" s="206">
        <f t="shared" si="211"/>
        <v>0</v>
      </c>
      <c r="L68" s="169"/>
      <c r="M68" s="169"/>
      <c r="N68" s="169"/>
      <c r="O68" s="444">
        <f t="shared" si="212"/>
        <v>0</v>
      </c>
      <c r="P68" s="206">
        <f t="shared" si="213"/>
        <v>0</v>
      </c>
      <c r="Q68" s="206">
        <f t="shared" si="214"/>
        <v>0</v>
      </c>
      <c r="R68" s="169"/>
      <c r="S68" s="169"/>
      <c r="T68" s="169"/>
      <c r="U68" s="444">
        <f t="shared" si="215"/>
        <v>0</v>
      </c>
      <c r="V68" s="206">
        <f t="shared" si="216"/>
        <v>0</v>
      </c>
      <c r="W68" s="206">
        <f t="shared" si="217"/>
        <v>0</v>
      </c>
      <c r="X68" s="169"/>
      <c r="Y68" s="169"/>
      <c r="Z68" s="169"/>
      <c r="AA68" s="444">
        <f t="shared" si="218"/>
        <v>0</v>
      </c>
      <c r="AB68" s="206">
        <f t="shared" si="219"/>
        <v>0</v>
      </c>
      <c r="AC68" s="206">
        <f t="shared" si="220"/>
        <v>0</v>
      </c>
      <c r="AD68" s="205">
        <f t="shared" si="221"/>
        <v>0</v>
      </c>
      <c r="AE68" s="205">
        <f t="shared" si="21"/>
        <v>0</v>
      </c>
      <c r="AF68" s="518">
        <f t="shared" si="222"/>
        <v>0</v>
      </c>
      <c r="AG68" s="206">
        <f t="shared" si="223"/>
        <v>0</v>
      </c>
      <c r="AH68" s="206">
        <f t="shared" si="224"/>
        <v>0</v>
      </c>
      <c r="AI68" s="499">
        <f t="shared" si="225"/>
        <v>0</v>
      </c>
      <c r="AJ68" s="499">
        <f t="shared" si="226"/>
        <v>0</v>
      </c>
      <c r="AK68" s="499">
        <f t="shared" si="234"/>
        <v>0</v>
      </c>
      <c r="AL68" s="499">
        <f t="shared" si="227"/>
        <v>0</v>
      </c>
      <c r="AM68" s="500">
        <f t="shared" si="235"/>
        <v>0</v>
      </c>
      <c r="AN68" s="500">
        <f t="shared" si="228"/>
        <v>0</v>
      </c>
      <c r="AO68" s="500">
        <f t="shared" si="229"/>
        <v>0</v>
      </c>
      <c r="AP68" s="500">
        <f t="shared" si="236"/>
        <v>0</v>
      </c>
      <c r="AQ68" s="500">
        <f t="shared" si="19"/>
        <v>0</v>
      </c>
      <c r="AR68" s="500">
        <f t="shared" si="237"/>
        <v>0</v>
      </c>
      <c r="AS68" s="500">
        <f t="shared" si="230"/>
        <v>0</v>
      </c>
      <c r="AT68" s="500">
        <f t="shared" si="231"/>
        <v>0</v>
      </c>
      <c r="AU68" s="500">
        <f t="shared" si="238"/>
        <v>0</v>
      </c>
      <c r="AV68" s="500">
        <f t="shared" si="232"/>
        <v>0</v>
      </c>
      <c r="AW68" s="500">
        <f t="shared" si="239"/>
        <v>0</v>
      </c>
      <c r="AX68" s="501">
        <f t="shared" si="240"/>
        <v>0</v>
      </c>
      <c r="AY68" s="502">
        <f t="shared" si="241"/>
        <v>0</v>
      </c>
      <c r="BC68" s="206">
        <f t="shared" si="233"/>
        <v>0</v>
      </c>
      <c r="BD68" s="34" t="str">
        <f t="shared" si="20"/>
        <v>T4200068</v>
      </c>
      <c r="BE68" s="162" t="s">
        <v>113</v>
      </c>
    </row>
    <row r="69" spans="1:57" s="34" customFormat="1" ht="11.25" x14ac:dyDescent="0.2">
      <c r="A69" s="35">
        <f>+IF(AND(D69&gt;0,AX69&gt;0),MAX(A$13:A68)+1,0)</f>
        <v>0</v>
      </c>
      <c r="B69" s="614"/>
      <c r="C69" s="149" t="s">
        <v>405</v>
      </c>
      <c r="D69" s="152">
        <v>1.91</v>
      </c>
      <c r="E69" s="169"/>
      <c r="F69" s="169"/>
      <c r="G69" s="169"/>
      <c r="H69" s="169"/>
      <c r="I69" s="444">
        <f t="shared" si="28"/>
        <v>0</v>
      </c>
      <c r="J69" s="206">
        <f t="shared" si="210"/>
        <v>0</v>
      </c>
      <c r="K69" s="206">
        <f t="shared" si="211"/>
        <v>0</v>
      </c>
      <c r="L69" s="169"/>
      <c r="M69" s="169"/>
      <c r="N69" s="169"/>
      <c r="O69" s="444">
        <f t="shared" si="212"/>
        <v>0</v>
      </c>
      <c r="P69" s="206">
        <f t="shared" si="213"/>
        <v>0</v>
      </c>
      <c r="Q69" s="206">
        <f t="shared" si="214"/>
        <v>0</v>
      </c>
      <c r="R69" s="169"/>
      <c r="S69" s="169"/>
      <c r="T69" s="169"/>
      <c r="U69" s="444">
        <f t="shared" si="215"/>
        <v>0</v>
      </c>
      <c r="V69" s="206">
        <f t="shared" si="216"/>
        <v>0</v>
      </c>
      <c r="W69" s="206">
        <f t="shared" si="217"/>
        <v>0</v>
      </c>
      <c r="X69" s="169"/>
      <c r="Y69" s="169"/>
      <c r="Z69" s="169"/>
      <c r="AA69" s="444">
        <f t="shared" si="218"/>
        <v>0</v>
      </c>
      <c r="AB69" s="206">
        <f t="shared" si="219"/>
        <v>0</v>
      </c>
      <c r="AC69" s="206">
        <f t="shared" si="220"/>
        <v>0</v>
      </c>
      <c r="AD69" s="205">
        <f t="shared" si="221"/>
        <v>0</v>
      </c>
      <c r="AE69" s="205">
        <f t="shared" si="21"/>
        <v>0</v>
      </c>
      <c r="AF69" s="518">
        <f t="shared" si="222"/>
        <v>0</v>
      </c>
      <c r="AG69" s="206">
        <f t="shared" si="223"/>
        <v>0</v>
      </c>
      <c r="AH69" s="206">
        <f t="shared" si="224"/>
        <v>0</v>
      </c>
      <c r="AI69" s="499">
        <f t="shared" si="225"/>
        <v>0</v>
      </c>
      <c r="AJ69" s="499">
        <f t="shared" si="226"/>
        <v>0</v>
      </c>
      <c r="AK69" s="499">
        <f t="shared" si="234"/>
        <v>0</v>
      </c>
      <c r="AL69" s="499">
        <f t="shared" si="227"/>
        <v>0</v>
      </c>
      <c r="AM69" s="500">
        <f t="shared" si="235"/>
        <v>0</v>
      </c>
      <c r="AN69" s="500">
        <f t="shared" si="228"/>
        <v>0</v>
      </c>
      <c r="AO69" s="500">
        <f t="shared" si="229"/>
        <v>0</v>
      </c>
      <c r="AP69" s="500">
        <f t="shared" si="236"/>
        <v>0</v>
      </c>
      <c r="AQ69" s="500">
        <f t="shared" si="19"/>
        <v>0</v>
      </c>
      <c r="AR69" s="500">
        <f t="shared" si="237"/>
        <v>0</v>
      </c>
      <c r="AS69" s="500">
        <f t="shared" si="230"/>
        <v>0</v>
      </c>
      <c r="AT69" s="500">
        <f t="shared" si="231"/>
        <v>0</v>
      </c>
      <c r="AU69" s="500">
        <f t="shared" si="238"/>
        <v>0</v>
      </c>
      <c r="AV69" s="500">
        <f t="shared" si="232"/>
        <v>0</v>
      </c>
      <c r="AW69" s="500">
        <f t="shared" si="239"/>
        <v>0</v>
      </c>
      <c r="AX69" s="501">
        <f t="shared" si="240"/>
        <v>0</v>
      </c>
      <c r="AY69" s="502">
        <f t="shared" si="241"/>
        <v>0</v>
      </c>
      <c r="BC69" s="206">
        <f t="shared" si="233"/>
        <v>0</v>
      </c>
      <c r="BD69" s="34" t="str">
        <f t="shared" si="20"/>
        <v>T4200069</v>
      </c>
      <c r="BE69" s="162" t="s">
        <v>113</v>
      </c>
    </row>
    <row r="70" spans="1:57" s="34" customFormat="1" ht="11.25" x14ac:dyDescent="0.2">
      <c r="A70" s="35">
        <f>+IF(AND(D70&gt;0,AX70&gt;0),MAX(A$13:A69)+1,0)</f>
        <v>0</v>
      </c>
      <c r="B70" s="614"/>
      <c r="C70" s="149" t="s">
        <v>42</v>
      </c>
      <c r="D70" s="152">
        <v>1.82</v>
      </c>
      <c r="E70" s="169"/>
      <c r="F70" s="169"/>
      <c r="G70" s="169"/>
      <c r="H70" s="169"/>
      <c r="I70" s="444">
        <f t="shared" si="28"/>
        <v>0</v>
      </c>
      <c r="J70" s="206">
        <f t="shared" si="210"/>
        <v>0</v>
      </c>
      <c r="K70" s="206">
        <f t="shared" si="211"/>
        <v>0</v>
      </c>
      <c r="L70" s="169"/>
      <c r="M70" s="169"/>
      <c r="N70" s="169"/>
      <c r="O70" s="444">
        <f t="shared" si="212"/>
        <v>0</v>
      </c>
      <c r="P70" s="206">
        <f t="shared" si="213"/>
        <v>0</v>
      </c>
      <c r="Q70" s="206">
        <f t="shared" si="214"/>
        <v>0</v>
      </c>
      <c r="R70" s="169"/>
      <c r="S70" s="169"/>
      <c r="T70" s="169"/>
      <c r="U70" s="444">
        <f t="shared" si="215"/>
        <v>0</v>
      </c>
      <c r="V70" s="206">
        <f t="shared" si="216"/>
        <v>0</v>
      </c>
      <c r="W70" s="206">
        <f t="shared" si="217"/>
        <v>0</v>
      </c>
      <c r="X70" s="169"/>
      <c r="Y70" s="169"/>
      <c r="Z70" s="169"/>
      <c r="AA70" s="444">
        <f t="shared" si="218"/>
        <v>0</v>
      </c>
      <c r="AB70" s="206">
        <f t="shared" si="219"/>
        <v>0</v>
      </c>
      <c r="AC70" s="206">
        <f t="shared" si="220"/>
        <v>0</v>
      </c>
      <c r="AD70" s="205">
        <f t="shared" si="221"/>
        <v>0</v>
      </c>
      <c r="AE70" s="205">
        <f t="shared" si="21"/>
        <v>0</v>
      </c>
      <c r="AF70" s="518">
        <f t="shared" si="222"/>
        <v>0</v>
      </c>
      <c r="AG70" s="206">
        <f t="shared" si="223"/>
        <v>0</v>
      </c>
      <c r="AH70" s="206">
        <f t="shared" si="224"/>
        <v>0</v>
      </c>
      <c r="AI70" s="499">
        <f t="shared" si="225"/>
        <v>0</v>
      </c>
      <c r="AJ70" s="499">
        <f t="shared" si="226"/>
        <v>0</v>
      </c>
      <c r="AK70" s="499">
        <f t="shared" si="234"/>
        <v>0</v>
      </c>
      <c r="AL70" s="499">
        <f t="shared" si="227"/>
        <v>0</v>
      </c>
      <c r="AM70" s="500">
        <f t="shared" si="235"/>
        <v>0</v>
      </c>
      <c r="AN70" s="500">
        <f t="shared" si="228"/>
        <v>0</v>
      </c>
      <c r="AO70" s="500">
        <f t="shared" si="229"/>
        <v>0</v>
      </c>
      <c r="AP70" s="500">
        <f t="shared" si="236"/>
        <v>0</v>
      </c>
      <c r="AQ70" s="500">
        <f t="shared" si="19"/>
        <v>0</v>
      </c>
      <c r="AR70" s="500">
        <f t="shared" si="237"/>
        <v>0</v>
      </c>
      <c r="AS70" s="500">
        <f t="shared" si="230"/>
        <v>0</v>
      </c>
      <c r="AT70" s="500">
        <f t="shared" si="231"/>
        <v>0</v>
      </c>
      <c r="AU70" s="500">
        <f t="shared" si="238"/>
        <v>0</v>
      </c>
      <c r="AV70" s="500">
        <f t="shared" si="232"/>
        <v>0</v>
      </c>
      <c r="AW70" s="500">
        <f t="shared" si="239"/>
        <v>0</v>
      </c>
      <c r="AX70" s="501">
        <f t="shared" si="240"/>
        <v>0</v>
      </c>
      <c r="AY70" s="502">
        <f t="shared" si="241"/>
        <v>0</v>
      </c>
      <c r="BC70" s="206">
        <f t="shared" si="233"/>
        <v>0</v>
      </c>
      <c r="BD70" s="34" t="str">
        <f t="shared" si="20"/>
        <v>T4200070</v>
      </c>
      <c r="BE70" s="162" t="s">
        <v>113</v>
      </c>
    </row>
    <row r="71" spans="1:57" s="34" customFormat="1" ht="11.25" x14ac:dyDescent="0.2">
      <c r="A71" s="35">
        <f>+IF(AND(D71&gt;0,AX71&gt;0),MAX(A$13:A70)+1,0)</f>
        <v>0</v>
      </c>
      <c r="B71" s="614"/>
      <c r="C71" s="149" t="s">
        <v>41</v>
      </c>
      <c r="D71" s="152">
        <v>1.73</v>
      </c>
      <c r="E71" s="169"/>
      <c r="F71" s="169"/>
      <c r="G71" s="169"/>
      <c r="H71" s="169"/>
      <c r="I71" s="444">
        <f t="shared" si="28"/>
        <v>0</v>
      </c>
      <c r="J71" s="206">
        <f t="shared" si="210"/>
        <v>0</v>
      </c>
      <c r="K71" s="206">
        <f t="shared" si="211"/>
        <v>0</v>
      </c>
      <c r="L71" s="169"/>
      <c r="M71" s="169"/>
      <c r="N71" s="169"/>
      <c r="O71" s="444">
        <f t="shared" si="212"/>
        <v>0</v>
      </c>
      <c r="P71" s="206">
        <f t="shared" si="213"/>
        <v>0</v>
      </c>
      <c r="Q71" s="206">
        <f t="shared" si="214"/>
        <v>0</v>
      </c>
      <c r="R71" s="169"/>
      <c r="S71" s="169"/>
      <c r="T71" s="169"/>
      <c r="U71" s="444">
        <f t="shared" si="215"/>
        <v>0</v>
      </c>
      <c r="V71" s="206">
        <f t="shared" si="216"/>
        <v>0</v>
      </c>
      <c r="W71" s="206">
        <f t="shared" si="217"/>
        <v>0</v>
      </c>
      <c r="X71" s="169"/>
      <c r="Y71" s="169"/>
      <c r="Z71" s="169"/>
      <c r="AA71" s="444">
        <f t="shared" si="218"/>
        <v>0</v>
      </c>
      <c r="AB71" s="206">
        <f t="shared" si="219"/>
        <v>0</v>
      </c>
      <c r="AC71" s="206">
        <f t="shared" si="220"/>
        <v>0</v>
      </c>
      <c r="AD71" s="205">
        <f t="shared" si="221"/>
        <v>0</v>
      </c>
      <c r="AE71" s="205">
        <f t="shared" si="21"/>
        <v>0</v>
      </c>
      <c r="AF71" s="518">
        <f t="shared" si="222"/>
        <v>0</v>
      </c>
      <c r="AG71" s="206">
        <f t="shared" si="223"/>
        <v>0</v>
      </c>
      <c r="AH71" s="206">
        <f t="shared" si="224"/>
        <v>0</v>
      </c>
      <c r="AI71" s="499">
        <f t="shared" si="225"/>
        <v>0</v>
      </c>
      <c r="AJ71" s="499">
        <f t="shared" si="226"/>
        <v>0</v>
      </c>
      <c r="AK71" s="499">
        <f t="shared" si="234"/>
        <v>0</v>
      </c>
      <c r="AL71" s="499">
        <f t="shared" si="227"/>
        <v>0</v>
      </c>
      <c r="AM71" s="500">
        <f t="shared" si="235"/>
        <v>0</v>
      </c>
      <c r="AN71" s="500">
        <f t="shared" si="228"/>
        <v>0</v>
      </c>
      <c r="AO71" s="500">
        <f t="shared" si="229"/>
        <v>0</v>
      </c>
      <c r="AP71" s="500">
        <f t="shared" si="236"/>
        <v>0</v>
      </c>
      <c r="AQ71" s="500">
        <f t="shared" si="19"/>
        <v>0</v>
      </c>
      <c r="AR71" s="500">
        <f t="shared" si="237"/>
        <v>0</v>
      </c>
      <c r="AS71" s="500">
        <f t="shared" si="230"/>
        <v>0</v>
      </c>
      <c r="AT71" s="500">
        <f t="shared" si="231"/>
        <v>0</v>
      </c>
      <c r="AU71" s="500">
        <f t="shared" si="238"/>
        <v>0</v>
      </c>
      <c r="AV71" s="500">
        <f t="shared" si="232"/>
        <v>0</v>
      </c>
      <c r="AW71" s="500">
        <f t="shared" si="239"/>
        <v>0</v>
      </c>
      <c r="AX71" s="501">
        <f t="shared" si="240"/>
        <v>0</v>
      </c>
      <c r="AY71" s="502">
        <f t="shared" si="241"/>
        <v>0</v>
      </c>
      <c r="BC71" s="206">
        <f t="shared" si="233"/>
        <v>0</v>
      </c>
      <c r="BD71" s="34" t="str">
        <f t="shared" si="20"/>
        <v>T4200071</v>
      </c>
      <c r="BE71" s="162" t="s">
        <v>113</v>
      </c>
    </row>
    <row r="72" spans="1:57" s="34" customFormat="1" ht="11.25" x14ac:dyDescent="0.2">
      <c r="A72" s="35">
        <f>+IF(AND(D72&gt;0,AX72&gt;0),MAX(A$13:A71)+1,0)</f>
        <v>0</v>
      </c>
      <c r="B72" s="614"/>
      <c r="C72" s="149" t="s">
        <v>40</v>
      </c>
      <c r="D72" s="152">
        <v>1.65</v>
      </c>
      <c r="E72" s="169"/>
      <c r="F72" s="169"/>
      <c r="G72" s="169"/>
      <c r="H72" s="169"/>
      <c r="I72" s="444">
        <f t="shared" si="28"/>
        <v>0</v>
      </c>
      <c r="J72" s="206">
        <f t="shared" si="210"/>
        <v>0</v>
      </c>
      <c r="K72" s="206">
        <f t="shared" si="211"/>
        <v>0</v>
      </c>
      <c r="L72" s="169"/>
      <c r="M72" s="169"/>
      <c r="N72" s="169"/>
      <c r="O72" s="444">
        <f t="shared" si="212"/>
        <v>0</v>
      </c>
      <c r="P72" s="206">
        <f t="shared" si="213"/>
        <v>0</v>
      </c>
      <c r="Q72" s="206">
        <f t="shared" si="214"/>
        <v>0</v>
      </c>
      <c r="R72" s="169"/>
      <c r="S72" s="169"/>
      <c r="T72" s="169"/>
      <c r="U72" s="444">
        <f t="shared" si="215"/>
        <v>0</v>
      </c>
      <c r="V72" s="206">
        <f t="shared" si="216"/>
        <v>0</v>
      </c>
      <c r="W72" s="206">
        <f t="shared" si="217"/>
        <v>0</v>
      </c>
      <c r="X72" s="169"/>
      <c r="Y72" s="169"/>
      <c r="Z72" s="169"/>
      <c r="AA72" s="444">
        <f t="shared" si="218"/>
        <v>0</v>
      </c>
      <c r="AB72" s="206">
        <f t="shared" si="219"/>
        <v>0</v>
      </c>
      <c r="AC72" s="206">
        <f t="shared" si="220"/>
        <v>0</v>
      </c>
      <c r="AD72" s="205">
        <f t="shared" si="221"/>
        <v>0</v>
      </c>
      <c r="AE72" s="205">
        <f t="shared" si="21"/>
        <v>0</v>
      </c>
      <c r="AF72" s="518">
        <f t="shared" si="222"/>
        <v>0</v>
      </c>
      <c r="AG72" s="206">
        <f t="shared" si="223"/>
        <v>0</v>
      </c>
      <c r="AH72" s="206">
        <f t="shared" si="224"/>
        <v>0</v>
      </c>
      <c r="AI72" s="499">
        <f t="shared" si="225"/>
        <v>0</v>
      </c>
      <c r="AJ72" s="499">
        <f t="shared" si="226"/>
        <v>0</v>
      </c>
      <c r="AK72" s="499">
        <f t="shared" si="234"/>
        <v>0</v>
      </c>
      <c r="AL72" s="499">
        <f t="shared" si="227"/>
        <v>0</v>
      </c>
      <c r="AM72" s="500">
        <f t="shared" si="235"/>
        <v>0</v>
      </c>
      <c r="AN72" s="500">
        <f t="shared" si="228"/>
        <v>0</v>
      </c>
      <c r="AO72" s="500">
        <f t="shared" si="229"/>
        <v>0</v>
      </c>
      <c r="AP72" s="500">
        <f t="shared" si="236"/>
        <v>0</v>
      </c>
      <c r="AQ72" s="500">
        <f t="shared" si="19"/>
        <v>0</v>
      </c>
      <c r="AR72" s="500">
        <f t="shared" si="237"/>
        <v>0</v>
      </c>
      <c r="AS72" s="500">
        <f t="shared" si="230"/>
        <v>0</v>
      </c>
      <c r="AT72" s="500">
        <f t="shared" si="231"/>
        <v>0</v>
      </c>
      <c r="AU72" s="500">
        <f t="shared" si="238"/>
        <v>0</v>
      </c>
      <c r="AV72" s="500">
        <f t="shared" si="232"/>
        <v>0</v>
      </c>
      <c r="AW72" s="500">
        <f t="shared" si="239"/>
        <v>0</v>
      </c>
      <c r="AX72" s="501">
        <f t="shared" si="240"/>
        <v>0</v>
      </c>
      <c r="AY72" s="502">
        <f t="shared" si="241"/>
        <v>0</v>
      </c>
      <c r="BC72" s="206">
        <f t="shared" si="233"/>
        <v>0</v>
      </c>
      <c r="BD72" s="34" t="str">
        <f t="shared" si="20"/>
        <v>T4200072</v>
      </c>
      <c r="BE72" s="162" t="s">
        <v>113</v>
      </c>
    </row>
    <row r="73" spans="1:57" s="34" customFormat="1" ht="9.75" x14ac:dyDescent="0.2">
      <c r="A73" s="35">
        <f>+IF(AND(D73&gt;0,AX73&gt;0),MAX(A$13:A72)+1,0)</f>
        <v>0</v>
      </c>
      <c r="B73" s="151"/>
      <c r="C73" s="272" t="s">
        <v>105</v>
      </c>
      <c r="D73" s="272"/>
      <c r="E73" s="269">
        <f t="shared" ref="E73:K73" si="242">SUM(E65:E72)</f>
        <v>0</v>
      </c>
      <c r="F73" s="269">
        <f t="shared" si="242"/>
        <v>0</v>
      </c>
      <c r="G73" s="269">
        <f t="shared" si="242"/>
        <v>0</v>
      </c>
      <c r="H73" s="269">
        <f t="shared" si="242"/>
        <v>0</v>
      </c>
      <c r="I73" s="445">
        <f t="shared" si="242"/>
        <v>0</v>
      </c>
      <c r="J73" s="269">
        <f t="shared" si="242"/>
        <v>0</v>
      </c>
      <c r="K73" s="269">
        <f t="shared" si="242"/>
        <v>0</v>
      </c>
      <c r="L73" s="269">
        <f t="shared" ref="L73:Q73" si="243">SUM(L65:L72)</f>
        <v>0</v>
      </c>
      <c r="M73" s="269">
        <f t="shared" si="243"/>
        <v>0</v>
      </c>
      <c r="N73" s="269">
        <f t="shared" si="243"/>
        <v>0</v>
      </c>
      <c r="O73" s="445">
        <f t="shared" si="243"/>
        <v>0</v>
      </c>
      <c r="P73" s="269">
        <f t="shared" si="243"/>
        <v>0</v>
      </c>
      <c r="Q73" s="269">
        <f t="shared" si="243"/>
        <v>0</v>
      </c>
      <c r="R73" s="269">
        <f t="shared" ref="R73:W73" si="244">SUM(R65:R72)</f>
        <v>0</v>
      </c>
      <c r="S73" s="269">
        <f t="shared" si="244"/>
        <v>0</v>
      </c>
      <c r="T73" s="269">
        <f t="shared" si="244"/>
        <v>0</v>
      </c>
      <c r="U73" s="445">
        <f t="shared" si="244"/>
        <v>0</v>
      </c>
      <c r="V73" s="269">
        <f t="shared" si="244"/>
        <v>0</v>
      </c>
      <c r="W73" s="269">
        <f t="shared" si="244"/>
        <v>0</v>
      </c>
      <c r="X73" s="269">
        <f t="shared" ref="X73:AC73" si="245">SUM(X65:X72)</f>
        <v>0</v>
      </c>
      <c r="Y73" s="269">
        <f t="shared" si="245"/>
        <v>0</v>
      </c>
      <c r="Z73" s="269">
        <f t="shared" si="245"/>
        <v>0</v>
      </c>
      <c r="AA73" s="445">
        <f t="shared" si="245"/>
        <v>0</v>
      </c>
      <c r="AB73" s="269">
        <f t="shared" si="245"/>
        <v>0</v>
      </c>
      <c r="AC73" s="269">
        <f t="shared" si="245"/>
        <v>0</v>
      </c>
      <c r="AD73" s="269">
        <f>SUM(AD65:AD72)</f>
        <v>0</v>
      </c>
      <c r="AE73" s="269">
        <f>SUM(AE65:AE72)</f>
        <v>0</v>
      </c>
      <c r="AF73" s="269">
        <f>SUM(AF65:AF72)</f>
        <v>0</v>
      </c>
      <c r="AG73" s="269">
        <f>SUM(AG65:AG72)</f>
        <v>0</v>
      </c>
      <c r="AH73" s="269">
        <f>SUM(AH65:AH72)</f>
        <v>0</v>
      </c>
      <c r="AI73" s="503">
        <f t="shared" ref="AI73:AY73" si="246">+SUM(AI65:AI72)</f>
        <v>0</v>
      </c>
      <c r="AJ73" s="503">
        <f t="shared" si="246"/>
        <v>0</v>
      </c>
      <c r="AK73" s="503">
        <f t="shared" si="246"/>
        <v>0</v>
      </c>
      <c r="AL73" s="503">
        <f t="shared" si="246"/>
        <v>0</v>
      </c>
      <c r="AM73" s="504">
        <f t="shared" si="246"/>
        <v>0</v>
      </c>
      <c r="AN73" s="504">
        <f t="shared" si="246"/>
        <v>0</v>
      </c>
      <c r="AO73" s="504">
        <f t="shared" si="246"/>
        <v>0</v>
      </c>
      <c r="AP73" s="504">
        <f t="shared" si="246"/>
        <v>0</v>
      </c>
      <c r="AQ73" s="504">
        <f t="shared" si="246"/>
        <v>0</v>
      </c>
      <c r="AR73" s="504">
        <f t="shared" si="246"/>
        <v>0</v>
      </c>
      <c r="AS73" s="504">
        <f t="shared" si="246"/>
        <v>0</v>
      </c>
      <c r="AT73" s="504">
        <f t="shared" si="246"/>
        <v>0</v>
      </c>
      <c r="AU73" s="504">
        <f t="shared" si="246"/>
        <v>0</v>
      </c>
      <c r="AV73" s="504">
        <f t="shared" si="246"/>
        <v>0</v>
      </c>
      <c r="AW73" s="504">
        <f t="shared" si="246"/>
        <v>0</v>
      </c>
      <c r="AX73" s="505">
        <f t="shared" si="246"/>
        <v>0</v>
      </c>
      <c r="AY73" s="506">
        <f t="shared" si="246"/>
        <v>0</v>
      </c>
      <c r="BC73" s="269">
        <f>SUM(BC65:BC72)</f>
        <v>0</v>
      </c>
      <c r="BD73" s="34" t="str">
        <f t="shared" si="20"/>
        <v>T4200073</v>
      </c>
      <c r="BE73" s="162"/>
    </row>
    <row r="74" spans="1:57" s="34" customFormat="1" ht="11.25" x14ac:dyDescent="0.2">
      <c r="A74" s="35">
        <f>+IF(AND(D74&gt;0,AX74&gt;0),MAX(A$13:A73)+1,0)</f>
        <v>0</v>
      </c>
      <c r="B74" s="614" t="s">
        <v>114</v>
      </c>
      <c r="C74" s="149" t="s">
        <v>46</v>
      </c>
      <c r="D74" s="152">
        <v>2.1800000000000002</v>
      </c>
      <c r="E74" s="169"/>
      <c r="F74" s="169"/>
      <c r="G74" s="169"/>
      <c r="H74" s="169"/>
      <c r="I74" s="444">
        <f t="shared" si="28"/>
        <v>0</v>
      </c>
      <c r="J74" s="206">
        <f t="shared" ref="J74:J81" si="247">+D74*F74</f>
        <v>0</v>
      </c>
      <c r="K74" s="206">
        <f t="shared" ref="K74:K81" si="248">+D74*I74</f>
        <v>0</v>
      </c>
      <c r="L74" s="169"/>
      <c r="M74" s="169"/>
      <c r="N74" s="169"/>
      <c r="O74" s="444">
        <f t="shared" ref="O74:O81" si="249">+L74+M74-N74</f>
        <v>0</v>
      </c>
      <c r="P74" s="206">
        <f t="shared" ref="P74:P81" si="250">+$D74*L74</f>
        <v>0</v>
      </c>
      <c r="Q74" s="206">
        <f t="shared" ref="Q74:Q81" si="251">+$D74*O74</f>
        <v>0</v>
      </c>
      <c r="R74" s="169"/>
      <c r="S74" s="169"/>
      <c r="T74" s="169"/>
      <c r="U74" s="444">
        <f t="shared" ref="U74:U81" si="252">+R74+S74-T74</f>
        <v>0</v>
      </c>
      <c r="V74" s="206">
        <f t="shared" ref="V74:V81" si="253">+$D74*R74</f>
        <v>0</v>
      </c>
      <c r="W74" s="206">
        <f t="shared" ref="W74:W81" si="254">+$D74*U74</f>
        <v>0</v>
      </c>
      <c r="X74" s="169"/>
      <c r="Y74" s="169"/>
      <c r="Z74" s="169"/>
      <c r="AA74" s="444">
        <f t="shared" ref="AA74:AA81" si="255">+X74+Y74-Z74</f>
        <v>0</v>
      </c>
      <c r="AB74" s="206">
        <f t="shared" ref="AB74:AB81" si="256">+$D74*X74</f>
        <v>0</v>
      </c>
      <c r="AC74" s="206">
        <f t="shared" ref="AC74:AC81" si="257">+$D74*AA74</f>
        <v>0</v>
      </c>
      <c r="AD74" s="205">
        <f t="shared" ref="AD74:AD81" si="258">+L74+R74+X74</f>
        <v>0</v>
      </c>
      <c r="AE74" s="205">
        <f t="shared" si="21"/>
        <v>0</v>
      </c>
      <c r="AF74" s="518">
        <f t="shared" ref="AF74:AF81" si="259">+N74+T74+Z74</f>
        <v>0</v>
      </c>
      <c r="AG74" s="206">
        <f t="shared" ref="AG74:AG81" si="260">+P74+V74+AB74</f>
        <v>0</v>
      </c>
      <c r="AH74" s="206">
        <f t="shared" ref="AH74:AH81" si="261">+Q74+W74+AC74</f>
        <v>0</v>
      </c>
      <c r="AI74" s="499">
        <f t="shared" ref="AI74:AI81" si="262">+F74*$D74*$AK$7</f>
        <v>0</v>
      </c>
      <c r="AJ74" s="499">
        <f t="shared" ref="AJ74:AJ81" si="263">+L74*80%*$D74*$AK$7+R74*$D74*$AK$7+X74*$D74*$AK$7</f>
        <v>0</v>
      </c>
      <c r="AK74" s="499">
        <f>+AI74+AJ74</f>
        <v>0</v>
      </c>
      <c r="AL74" s="499">
        <f t="shared" ref="AL74:AL81" si="264">+IF(AK74=0,0,((AK74/(F74+AD74))-$AJ$4)/$AL$11*(F74+AD74))</f>
        <v>0</v>
      </c>
      <c r="AM74" s="500">
        <f>+AL74*AM$11</f>
        <v>0</v>
      </c>
      <c r="AN74" s="500">
        <f t="shared" ref="AN74:AN81" si="265">+$D74*G74*$AK$7</f>
        <v>0</v>
      </c>
      <c r="AO74" s="500">
        <f t="shared" ref="AO74:AO81" si="266">+M74*80%*$D74*$AK$7+S74*$D74*$AK$7+Y74*$D74*$AK$7</f>
        <v>0</v>
      </c>
      <c r="AP74" s="500">
        <f>+AN74+AO74</f>
        <v>0</v>
      </c>
      <c r="AQ74" s="500">
        <f t="shared" si="19"/>
        <v>0</v>
      </c>
      <c r="AR74" s="500">
        <f>+AQ74*AR$11</f>
        <v>0</v>
      </c>
      <c r="AS74" s="500">
        <f t="shared" ref="AS74:AS81" si="267">+$D74*H74*$AK$7</f>
        <v>0</v>
      </c>
      <c r="AT74" s="500">
        <f t="shared" ref="AT74:AT81" si="268">+N74*80%*$D74*$AK$7+T74*$D74*$AK$7+Z74*$D74*$AK$7</f>
        <v>0</v>
      </c>
      <c r="AU74" s="500">
        <f>+AS74+AT74</f>
        <v>0</v>
      </c>
      <c r="AV74" s="500">
        <f t="shared" ref="AV74:AV81" si="269">+IF(AU74=0,0,((AU74/(H74+AF74))-$AJ$4)/$AL$11*(H74+AF74))</f>
        <v>0</v>
      </c>
      <c r="AW74" s="500">
        <f>+AV74*AW$11</f>
        <v>0</v>
      </c>
      <c r="AX74" s="501">
        <f>+AR74+AM74-AW74</f>
        <v>0</v>
      </c>
      <c r="AY74" s="502">
        <f>+AX74*AY$11</f>
        <v>0</v>
      </c>
      <c r="BC74" s="206">
        <f t="shared" ref="BC74:BC81" si="270">($D74*80%*L74)+($D74*R74)+($D74*X74)</f>
        <v>0</v>
      </c>
      <c r="BD74" s="34" t="str">
        <f t="shared" si="20"/>
        <v>T4200074</v>
      </c>
      <c r="BE74" s="162" t="s">
        <v>114</v>
      </c>
    </row>
    <row r="75" spans="1:57" s="34" customFormat="1" ht="11.25" x14ac:dyDescent="0.2">
      <c r="A75" s="35">
        <f>+IF(AND(D75&gt;0,AX75&gt;0),MAX(A$13:A74)+1,0)</f>
        <v>0</v>
      </c>
      <c r="B75" s="614"/>
      <c r="C75" s="149" t="s">
        <v>45</v>
      </c>
      <c r="D75" s="152">
        <v>2.0699999999999998</v>
      </c>
      <c r="E75" s="169"/>
      <c r="F75" s="169"/>
      <c r="G75" s="169"/>
      <c r="H75" s="169"/>
      <c r="I75" s="444">
        <f t="shared" si="28"/>
        <v>0</v>
      </c>
      <c r="J75" s="206">
        <f t="shared" si="247"/>
        <v>0</v>
      </c>
      <c r="K75" s="206">
        <f t="shared" si="248"/>
        <v>0</v>
      </c>
      <c r="L75" s="169"/>
      <c r="M75" s="169"/>
      <c r="N75" s="169"/>
      <c r="O75" s="444">
        <f t="shared" si="249"/>
        <v>0</v>
      </c>
      <c r="P75" s="206">
        <f t="shared" si="250"/>
        <v>0</v>
      </c>
      <c r="Q75" s="206">
        <f t="shared" si="251"/>
        <v>0</v>
      </c>
      <c r="R75" s="169"/>
      <c r="S75" s="169"/>
      <c r="T75" s="169"/>
      <c r="U75" s="444">
        <f t="shared" si="252"/>
        <v>0</v>
      </c>
      <c r="V75" s="206">
        <f t="shared" si="253"/>
        <v>0</v>
      </c>
      <c r="W75" s="206">
        <f t="shared" si="254"/>
        <v>0</v>
      </c>
      <c r="X75" s="169"/>
      <c r="Y75" s="169"/>
      <c r="Z75" s="169"/>
      <c r="AA75" s="444">
        <f t="shared" si="255"/>
        <v>0</v>
      </c>
      <c r="AB75" s="206">
        <f t="shared" si="256"/>
        <v>0</v>
      </c>
      <c r="AC75" s="206">
        <f t="shared" si="257"/>
        <v>0</v>
      </c>
      <c r="AD75" s="205">
        <f t="shared" si="258"/>
        <v>0</v>
      </c>
      <c r="AE75" s="205">
        <f t="shared" si="21"/>
        <v>0</v>
      </c>
      <c r="AF75" s="518">
        <f t="shared" si="259"/>
        <v>0</v>
      </c>
      <c r="AG75" s="206">
        <f t="shared" si="260"/>
        <v>0</v>
      </c>
      <c r="AH75" s="206">
        <f t="shared" si="261"/>
        <v>0</v>
      </c>
      <c r="AI75" s="499">
        <f t="shared" si="262"/>
        <v>0</v>
      </c>
      <c r="AJ75" s="499">
        <f t="shared" si="263"/>
        <v>0</v>
      </c>
      <c r="AK75" s="499">
        <f t="shared" ref="AK75:AK81" si="271">+AI75+AJ75</f>
        <v>0</v>
      </c>
      <c r="AL75" s="499">
        <f t="shared" si="264"/>
        <v>0</v>
      </c>
      <c r="AM75" s="500">
        <f t="shared" ref="AM75:AM81" si="272">+AL75*AM$11</f>
        <v>0</v>
      </c>
      <c r="AN75" s="500">
        <f t="shared" si="265"/>
        <v>0</v>
      </c>
      <c r="AO75" s="500">
        <f t="shared" si="266"/>
        <v>0</v>
      </c>
      <c r="AP75" s="500">
        <f t="shared" ref="AP75:AP81" si="273">+AN75+AO75</f>
        <v>0</v>
      </c>
      <c r="AQ75" s="500">
        <f t="shared" si="19"/>
        <v>0</v>
      </c>
      <c r="AR75" s="500">
        <f t="shared" ref="AR75:AR81" si="274">+AQ75*AR$11</f>
        <v>0</v>
      </c>
      <c r="AS75" s="500">
        <f t="shared" si="267"/>
        <v>0</v>
      </c>
      <c r="AT75" s="500">
        <f t="shared" si="268"/>
        <v>0</v>
      </c>
      <c r="AU75" s="500">
        <f t="shared" ref="AU75:AU81" si="275">+AS75+AT75</f>
        <v>0</v>
      </c>
      <c r="AV75" s="500">
        <f t="shared" si="269"/>
        <v>0</v>
      </c>
      <c r="AW75" s="500">
        <f t="shared" ref="AW75:AW81" si="276">+AV75*AW$11</f>
        <v>0</v>
      </c>
      <c r="AX75" s="501">
        <f t="shared" ref="AX75:AX81" si="277">+AR75+AM75-AW75</f>
        <v>0</v>
      </c>
      <c r="AY75" s="502">
        <f t="shared" ref="AY75:AY81" si="278">+AX75*AY$11</f>
        <v>0</v>
      </c>
      <c r="BC75" s="206">
        <f t="shared" si="270"/>
        <v>0</v>
      </c>
      <c r="BD75" s="34" t="str">
        <f t="shared" si="20"/>
        <v>T4200075</v>
      </c>
      <c r="BE75" s="162" t="s">
        <v>114</v>
      </c>
    </row>
    <row r="76" spans="1:57" s="34" customFormat="1" ht="11.25" x14ac:dyDescent="0.2">
      <c r="A76" s="35">
        <f>+IF(AND(D76&gt;0,AX76&gt;0),MAX(A$13:A75)+1,0)</f>
        <v>0</v>
      </c>
      <c r="B76" s="614"/>
      <c r="C76" s="149" t="s">
        <v>44</v>
      </c>
      <c r="D76" s="152">
        <v>1.98</v>
      </c>
      <c r="E76" s="169"/>
      <c r="F76" s="169"/>
      <c r="G76" s="169"/>
      <c r="H76" s="169"/>
      <c r="I76" s="444">
        <f t="shared" si="28"/>
        <v>0</v>
      </c>
      <c r="J76" s="206">
        <f t="shared" si="247"/>
        <v>0</v>
      </c>
      <c r="K76" s="206">
        <f t="shared" si="248"/>
        <v>0</v>
      </c>
      <c r="L76" s="169"/>
      <c r="M76" s="169"/>
      <c r="N76" s="169"/>
      <c r="O76" s="444">
        <f t="shared" si="249"/>
        <v>0</v>
      </c>
      <c r="P76" s="206">
        <f t="shared" si="250"/>
        <v>0</v>
      </c>
      <c r="Q76" s="206">
        <f t="shared" si="251"/>
        <v>0</v>
      </c>
      <c r="R76" s="169"/>
      <c r="S76" s="169"/>
      <c r="T76" s="169"/>
      <c r="U76" s="444">
        <f t="shared" si="252"/>
        <v>0</v>
      </c>
      <c r="V76" s="206">
        <f t="shared" si="253"/>
        <v>0</v>
      </c>
      <c r="W76" s="206">
        <f t="shared" si="254"/>
        <v>0</v>
      </c>
      <c r="X76" s="169"/>
      <c r="Y76" s="169"/>
      <c r="Z76" s="169"/>
      <c r="AA76" s="444">
        <f t="shared" si="255"/>
        <v>0</v>
      </c>
      <c r="AB76" s="206">
        <f t="shared" si="256"/>
        <v>0</v>
      </c>
      <c r="AC76" s="206">
        <f t="shared" si="257"/>
        <v>0</v>
      </c>
      <c r="AD76" s="205">
        <f t="shared" si="258"/>
        <v>0</v>
      </c>
      <c r="AE76" s="205">
        <f t="shared" si="21"/>
        <v>0</v>
      </c>
      <c r="AF76" s="518">
        <f t="shared" si="259"/>
        <v>0</v>
      </c>
      <c r="AG76" s="206">
        <f t="shared" si="260"/>
        <v>0</v>
      </c>
      <c r="AH76" s="206">
        <f t="shared" si="261"/>
        <v>0</v>
      </c>
      <c r="AI76" s="499">
        <f t="shared" si="262"/>
        <v>0</v>
      </c>
      <c r="AJ76" s="499">
        <f t="shared" si="263"/>
        <v>0</v>
      </c>
      <c r="AK76" s="499">
        <f t="shared" si="271"/>
        <v>0</v>
      </c>
      <c r="AL76" s="499">
        <f t="shared" si="264"/>
        <v>0</v>
      </c>
      <c r="AM76" s="500">
        <f t="shared" si="272"/>
        <v>0</v>
      </c>
      <c r="AN76" s="500">
        <f t="shared" si="265"/>
        <v>0</v>
      </c>
      <c r="AO76" s="500">
        <f t="shared" si="266"/>
        <v>0</v>
      </c>
      <c r="AP76" s="500">
        <f t="shared" si="273"/>
        <v>0</v>
      </c>
      <c r="AQ76" s="500">
        <f t="shared" si="19"/>
        <v>0</v>
      </c>
      <c r="AR76" s="500">
        <f t="shared" si="274"/>
        <v>0</v>
      </c>
      <c r="AS76" s="500">
        <f t="shared" si="267"/>
        <v>0</v>
      </c>
      <c r="AT76" s="500">
        <f t="shared" si="268"/>
        <v>0</v>
      </c>
      <c r="AU76" s="500">
        <f t="shared" si="275"/>
        <v>0</v>
      </c>
      <c r="AV76" s="500">
        <f t="shared" si="269"/>
        <v>0</v>
      </c>
      <c r="AW76" s="500">
        <f t="shared" si="276"/>
        <v>0</v>
      </c>
      <c r="AX76" s="501">
        <f t="shared" si="277"/>
        <v>0</v>
      </c>
      <c r="AY76" s="502">
        <f t="shared" si="278"/>
        <v>0</v>
      </c>
      <c r="BC76" s="206">
        <f t="shared" si="270"/>
        <v>0</v>
      </c>
      <c r="BD76" s="34" t="str">
        <f t="shared" si="20"/>
        <v>T4200076</v>
      </c>
      <c r="BE76" s="162" t="s">
        <v>114</v>
      </c>
    </row>
    <row r="77" spans="1:57" s="34" customFormat="1" ht="11.25" x14ac:dyDescent="0.2">
      <c r="A77" s="35">
        <f>+IF(AND(D77&gt;0,AX77&gt;0),MAX(A$13:A76)+1,0)</f>
        <v>0</v>
      </c>
      <c r="B77" s="614"/>
      <c r="C77" s="149" t="s">
        <v>43</v>
      </c>
      <c r="D77" s="152">
        <v>1.88</v>
      </c>
      <c r="E77" s="169"/>
      <c r="F77" s="169"/>
      <c r="G77" s="169"/>
      <c r="H77" s="169"/>
      <c r="I77" s="444">
        <f t="shared" si="28"/>
        <v>0</v>
      </c>
      <c r="J77" s="206">
        <f t="shared" si="247"/>
        <v>0</v>
      </c>
      <c r="K77" s="206">
        <f t="shared" si="248"/>
        <v>0</v>
      </c>
      <c r="L77" s="169"/>
      <c r="M77" s="169"/>
      <c r="N77" s="169"/>
      <c r="O77" s="444">
        <f t="shared" si="249"/>
        <v>0</v>
      </c>
      <c r="P77" s="206">
        <f t="shared" si="250"/>
        <v>0</v>
      </c>
      <c r="Q77" s="206">
        <f t="shared" si="251"/>
        <v>0</v>
      </c>
      <c r="R77" s="169"/>
      <c r="S77" s="169"/>
      <c r="T77" s="169"/>
      <c r="U77" s="444">
        <f t="shared" si="252"/>
        <v>0</v>
      </c>
      <c r="V77" s="206">
        <f t="shared" si="253"/>
        <v>0</v>
      </c>
      <c r="W77" s="206">
        <f t="shared" si="254"/>
        <v>0</v>
      </c>
      <c r="X77" s="169"/>
      <c r="Y77" s="169"/>
      <c r="Z77" s="169"/>
      <c r="AA77" s="444">
        <f t="shared" si="255"/>
        <v>0</v>
      </c>
      <c r="AB77" s="206">
        <f t="shared" si="256"/>
        <v>0</v>
      </c>
      <c r="AC77" s="206">
        <f t="shared" si="257"/>
        <v>0</v>
      </c>
      <c r="AD77" s="205">
        <f t="shared" si="258"/>
        <v>0</v>
      </c>
      <c r="AE77" s="205">
        <f t="shared" si="21"/>
        <v>0</v>
      </c>
      <c r="AF77" s="518">
        <f t="shared" si="259"/>
        <v>0</v>
      </c>
      <c r="AG77" s="206">
        <f t="shared" si="260"/>
        <v>0</v>
      </c>
      <c r="AH77" s="206">
        <f t="shared" si="261"/>
        <v>0</v>
      </c>
      <c r="AI77" s="499">
        <f t="shared" si="262"/>
        <v>0</v>
      </c>
      <c r="AJ77" s="499">
        <f t="shared" si="263"/>
        <v>0</v>
      </c>
      <c r="AK77" s="499">
        <f t="shared" si="271"/>
        <v>0</v>
      </c>
      <c r="AL77" s="499">
        <f t="shared" si="264"/>
        <v>0</v>
      </c>
      <c r="AM77" s="500">
        <f t="shared" si="272"/>
        <v>0</v>
      </c>
      <c r="AN77" s="500">
        <f t="shared" si="265"/>
        <v>0</v>
      </c>
      <c r="AO77" s="500">
        <f t="shared" si="266"/>
        <v>0</v>
      </c>
      <c r="AP77" s="500">
        <f t="shared" si="273"/>
        <v>0</v>
      </c>
      <c r="AQ77" s="500">
        <f t="shared" si="19"/>
        <v>0</v>
      </c>
      <c r="AR77" s="500">
        <f t="shared" si="274"/>
        <v>0</v>
      </c>
      <c r="AS77" s="500">
        <f t="shared" si="267"/>
        <v>0</v>
      </c>
      <c r="AT77" s="500">
        <f t="shared" si="268"/>
        <v>0</v>
      </c>
      <c r="AU77" s="500">
        <f t="shared" si="275"/>
        <v>0</v>
      </c>
      <c r="AV77" s="500">
        <f t="shared" si="269"/>
        <v>0</v>
      </c>
      <c r="AW77" s="500">
        <f t="shared" si="276"/>
        <v>0</v>
      </c>
      <c r="AX77" s="501">
        <f t="shared" si="277"/>
        <v>0</v>
      </c>
      <c r="AY77" s="502">
        <f t="shared" si="278"/>
        <v>0</v>
      </c>
      <c r="BC77" s="206">
        <f t="shared" si="270"/>
        <v>0</v>
      </c>
      <c r="BD77" s="34" t="str">
        <f t="shared" si="20"/>
        <v>T4200077</v>
      </c>
      <c r="BE77" s="162" t="s">
        <v>114</v>
      </c>
    </row>
    <row r="78" spans="1:57" s="34" customFormat="1" ht="11.25" x14ac:dyDescent="0.2">
      <c r="A78" s="35">
        <f>+IF(AND(D78&gt;0,AX78&gt;0),MAX(A$13:A77)+1,0)</f>
        <v>0</v>
      </c>
      <c r="B78" s="614"/>
      <c r="C78" s="149" t="s">
        <v>405</v>
      </c>
      <c r="D78" s="152">
        <v>1.79</v>
      </c>
      <c r="E78" s="169"/>
      <c r="F78" s="169"/>
      <c r="G78" s="169"/>
      <c r="H78" s="169"/>
      <c r="I78" s="444">
        <f t="shared" si="28"/>
        <v>0</v>
      </c>
      <c r="J78" s="206">
        <f t="shared" si="247"/>
        <v>0</v>
      </c>
      <c r="K78" s="206">
        <f t="shared" si="248"/>
        <v>0</v>
      </c>
      <c r="L78" s="169"/>
      <c r="M78" s="169"/>
      <c r="N78" s="169"/>
      <c r="O78" s="444">
        <f t="shared" si="249"/>
        <v>0</v>
      </c>
      <c r="P78" s="206">
        <f t="shared" si="250"/>
        <v>0</v>
      </c>
      <c r="Q78" s="206">
        <f t="shared" si="251"/>
        <v>0</v>
      </c>
      <c r="R78" s="169"/>
      <c r="S78" s="169"/>
      <c r="T78" s="169"/>
      <c r="U78" s="444">
        <f t="shared" si="252"/>
        <v>0</v>
      </c>
      <c r="V78" s="206">
        <f t="shared" si="253"/>
        <v>0</v>
      </c>
      <c r="W78" s="206">
        <f t="shared" si="254"/>
        <v>0</v>
      </c>
      <c r="X78" s="169"/>
      <c r="Y78" s="169"/>
      <c r="Z78" s="169"/>
      <c r="AA78" s="444">
        <f t="shared" si="255"/>
        <v>0</v>
      </c>
      <c r="AB78" s="206">
        <f t="shared" si="256"/>
        <v>0</v>
      </c>
      <c r="AC78" s="206">
        <f t="shared" si="257"/>
        <v>0</v>
      </c>
      <c r="AD78" s="205">
        <f t="shared" si="258"/>
        <v>0</v>
      </c>
      <c r="AE78" s="205">
        <f t="shared" si="21"/>
        <v>0</v>
      </c>
      <c r="AF78" s="518">
        <f t="shared" si="259"/>
        <v>0</v>
      </c>
      <c r="AG78" s="206">
        <f t="shared" si="260"/>
        <v>0</v>
      </c>
      <c r="AH78" s="206">
        <f t="shared" si="261"/>
        <v>0</v>
      </c>
      <c r="AI78" s="499">
        <f t="shared" si="262"/>
        <v>0</v>
      </c>
      <c r="AJ78" s="499">
        <f t="shared" si="263"/>
        <v>0</v>
      </c>
      <c r="AK78" s="499">
        <f t="shared" si="271"/>
        <v>0</v>
      </c>
      <c r="AL78" s="499">
        <f t="shared" si="264"/>
        <v>0</v>
      </c>
      <c r="AM78" s="500">
        <f t="shared" si="272"/>
        <v>0</v>
      </c>
      <c r="AN78" s="500">
        <f t="shared" si="265"/>
        <v>0</v>
      </c>
      <c r="AO78" s="500">
        <f t="shared" si="266"/>
        <v>0</v>
      </c>
      <c r="AP78" s="500">
        <f t="shared" si="273"/>
        <v>0</v>
      </c>
      <c r="AQ78" s="500">
        <f>+IF(AP78=0,0,((AP78/(G78+AE78))-$AJ$4)/$AL$11*(G78+AE78))</f>
        <v>0</v>
      </c>
      <c r="AR78" s="500">
        <f t="shared" si="274"/>
        <v>0</v>
      </c>
      <c r="AS78" s="500">
        <f t="shared" si="267"/>
        <v>0</v>
      </c>
      <c r="AT78" s="500">
        <f t="shared" si="268"/>
        <v>0</v>
      </c>
      <c r="AU78" s="500">
        <f t="shared" si="275"/>
        <v>0</v>
      </c>
      <c r="AV78" s="500">
        <f t="shared" si="269"/>
        <v>0</v>
      </c>
      <c r="AW78" s="500">
        <f t="shared" si="276"/>
        <v>0</v>
      </c>
      <c r="AX78" s="501">
        <f t="shared" si="277"/>
        <v>0</v>
      </c>
      <c r="AY78" s="502">
        <f t="shared" si="278"/>
        <v>0</v>
      </c>
      <c r="BC78" s="206">
        <f t="shared" si="270"/>
        <v>0</v>
      </c>
      <c r="BD78" s="34" t="str">
        <f t="shared" ref="BD78:BD107" si="279">CONCATENATE("T42",$D$3,$D$4,RIGHT(CONCATENATE("000",ROW()),3))</f>
        <v>T4200078</v>
      </c>
      <c r="BE78" s="162" t="s">
        <v>114</v>
      </c>
    </row>
    <row r="79" spans="1:57" s="34" customFormat="1" ht="11.25" x14ac:dyDescent="0.2">
      <c r="A79" s="35">
        <f>+IF(AND(D79&gt;0,AX79&gt;0),MAX(A$13:A78)+1,0)</f>
        <v>0</v>
      </c>
      <c r="B79" s="614"/>
      <c r="C79" s="149" t="s">
        <v>42</v>
      </c>
      <c r="D79" s="152">
        <v>1.71</v>
      </c>
      <c r="E79" s="169"/>
      <c r="F79" s="169"/>
      <c r="G79" s="169"/>
      <c r="H79" s="169"/>
      <c r="I79" s="444">
        <f t="shared" si="28"/>
        <v>0</v>
      </c>
      <c r="J79" s="206">
        <f t="shared" si="247"/>
        <v>0</v>
      </c>
      <c r="K79" s="206">
        <f t="shared" si="248"/>
        <v>0</v>
      </c>
      <c r="L79" s="169"/>
      <c r="M79" s="169"/>
      <c r="N79" s="169"/>
      <c r="O79" s="444">
        <f t="shared" si="249"/>
        <v>0</v>
      </c>
      <c r="P79" s="206">
        <f t="shared" si="250"/>
        <v>0</v>
      </c>
      <c r="Q79" s="206">
        <f t="shared" si="251"/>
        <v>0</v>
      </c>
      <c r="R79" s="169"/>
      <c r="S79" s="169"/>
      <c r="T79" s="169"/>
      <c r="U79" s="444">
        <f t="shared" si="252"/>
        <v>0</v>
      </c>
      <c r="V79" s="206">
        <f t="shared" si="253"/>
        <v>0</v>
      </c>
      <c r="W79" s="206">
        <f t="shared" si="254"/>
        <v>0</v>
      </c>
      <c r="X79" s="169"/>
      <c r="Y79" s="169"/>
      <c r="Z79" s="169"/>
      <c r="AA79" s="444">
        <f t="shared" si="255"/>
        <v>0</v>
      </c>
      <c r="AB79" s="206">
        <f t="shared" si="256"/>
        <v>0</v>
      </c>
      <c r="AC79" s="206">
        <f t="shared" si="257"/>
        <v>0</v>
      </c>
      <c r="AD79" s="205">
        <f t="shared" si="258"/>
        <v>0</v>
      </c>
      <c r="AE79" s="205">
        <f>+M79+S79+Y79</f>
        <v>0</v>
      </c>
      <c r="AF79" s="518">
        <f t="shared" si="259"/>
        <v>0</v>
      </c>
      <c r="AG79" s="206">
        <f t="shared" si="260"/>
        <v>0</v>
      </c>
      <c r="AH79" s="206">
        <f t="shared" si="261"/>
        <v>0</v>
      </c>
      <c r="AI79" s="499">
        <f t="shared" si="262"/>
        <v>0</v>
      </c>
      <c r="AJ79" s="499">
        <f t="shared" si="263"/>
        <v>0</v>
      </c>
      <c r="AK79" s="499">
        <f t="shared" si="271"/>
        <v>0</v>
      </c>
      <c r="AL79" s="499">
        <f t="shared" si="264"/>
        <v>0</v>
      </c>
      <c r="AM79" s="500">
        <f t="shared" si="272"/>
        <v>0</v>
      </c>
      <c r="AN79" s="500">
        <f t="shared" si="265"/>
        <v>0</v>
      </c>
      <c r="AO79" s="500">
        <f t="shared" si="266"/>
        <v>0</v>
      </c>
      <c r="AP79" s="500">
        <f t="shared" si="273"/>
        <v>0</v>
      </c>
      <c r="AQ79" s="500">
        <f>+IF(AP79=0,0,((AP79/(G79+AE79))-$AJ$4)/$AL$11*(G79+AE79))</f>
        <v>0</v>
      </c>
      <c r="AR79" s="500">
        <f t="shared" si="274"/>
        <v>0</v>
      </c>
      <c r="AS79" s="500">
        <f t="shared" si="267"/>
        <v>0</v>
      </c>
      <c r="AT79" s="500">
        <f t="shared" si="268"/>
        <v>0</v>
      </c>
      <c r="AU79" s="500">
        <f t="shared" si="275"/>
        <v>0</v>
      </c>
      <c r="AV79" s="500">
        <f t="shared" si="269"/>
        <v>0</v>
      </c>
      <c r="AW79" s="500">
        <f t="shared" si="276"/>
        <v>0</v>
      </c>
      <c r="AX79" s="501">
        <f t="shared" si="277"/>
        <v>0</v>
      </c>
      <c r="AY79" s="502">
        <f t="shared" si="278"/>
        <v>0</v>
      </c>
      <c r="BC79" s="206">
        <f t="shared" si="270"/>
        <v>0</v>
      </c>
      <c r="BD79" s="34" t="str">
        <f t="shared" si="279"/>
        <v>T4200079</v>
      </c>
      <c r="BE79" s="162" t="s">
        <v>114</v>
      </c>
    </row>
    <row r="80" spans="1:57" s="34" customFormat="1" ht="11.25" x14ac:dyDescent="0.2">
      <c r="A80" s="35">
        <f>+IF(AND(D80&gt;0,AX80&gt;0),MAX(A$13:A79)+1,0)</f>
        <v>0</v>
      </c>
      <c r="B80" s="614"/>
      <c r="C80" s="149" t="s">
        <v>41</v>
      </c>
      <c r="D80" s="152">
        <v>1.63</v>
      </c>
      <c r="E80" s="169"/>
      <c r="F80" s="169"/>
      <c r="G80" s="169"/>
      <c r="H80" s="169"/>
      <c r="I80" s="444">
        <f t="shared" si="28"/>
        <v>0</v>
      </c>
      <c r="J80" s="206">
        <f t="shared" si="247"/>
        <v>0</v>
      </c>
      <c r="K80" s="206">
        <f t="shared" si="248"/>
        <v>0</v>
      </c>
      <c r="L80" s="169"/>
      <c r="M80" s="169"/>
      <c r="N80" s="169"/>
      <c r="O80" s="444">
        <f t="shared" si="249"/>
        <v>0</v>
      </c>
      <c r="P80" s="206">
        <f t="shared" si="250"/>
        <v>0</v>
      </c>
      <c r="Q80" s="206">
        <f t="shared" si="251"/>
        <v>0</v>
      </c>
      <c r="R80" s="169"/>
      <c r="S80" s="169"/>
      <c r="T80" s="169"/>
      <c r="U80" s="444">
        <f t="shared" si="252"/>
        <v>0</v>
      </c>
      <c r="V80" s="206">
        <f t="shared" si="253"/>
        <v>0</v>
      </c>
      <c r="W80" s="206">
        <f t="shared" si="254"/>
        <v>0</v>
      </c>
      <c r="X80" s="169"/>
      <c r="Y80" s="169"/>
      <c r="Z80" s="169"/>
      <c r="AA80" s="444">
        <f t="shared" si="255"/>
        <v>0</v>
      </c>
      <c r="AB80" s="206">
        <f t="shared" si="256"/>
        <v>0</v>
      </c>
      <c r="AC80" s="206">
        <f t="shared" si="257"/>
        <v>0</v>
      </c>
      <c r="AD80" s="205">
        <f t="shared" si="258"/>
        <v>0</v>
      </c>
      <c r="AE80" s="205">
        <f>+M80+S80+Y80</f>
        <v>0</v>
      </c>
      <c r="AF80" s="518">
        <f t="shared" si="259"/>
        <v>0</v>
      </c>
      <c r="AG80" s="206">
        <f t="shared" si="260"/>
        <v>0</v>
      </c>
      <c r="AH80" s="206">
        <f t="shared" si="261"/>
        <v>0</v>
      </c>
      <c r="AI80" s="499">
        <f t="shared" si="262"/>
        <v>0</v>
      </c>
      <c r="AJ80" s="499">
        <f t="shared" si="263"/>
        <v>0</v>
      </c>
      <c r="AK80" s="499">
        <f t="shared" si="271"/>
        <v>0</v>
      </c>
      <c r="AL80" s="499">
        <f t="shared" si="264"/>
        <v>0</v>
      </c>
      <c r="AM80" s="500">
        <f t="shared" si="272"/>
        <v>0</v>
      </c>
      <c r="AN80" s="500">
        <f t="shared" si="265"/>
        <v>0</v>
      </c>
      <c r="AO80" s="500">
        <f t="shared" si="266"/>
        <v>0</v>
      </c>
      <c r="AP80" s="500">
        <f t="shared" si="273"/>
        <v>0</v>
      </c>
      <c r="AQ80" s="500">
        <f>+IF(AP80=0,0,((AP80/(G80+AE80))-$AJ$4)/$AL$11*(G80+AE80))</f>
        <v>0</v>
      </c>
      <c r="AR80" s="500">
        <f t="shared" si="274"/>
        <v>0</v>
      </c>
      <c r="AS80" s="500">
        <f t="shared" si="267"/>
        <v>0</v>
      </c>
      <c r="AT80" s="500">
        <f t="shared" si="268"/>
        <v>0</v>
      </c>
      <c r="AU80" s="500">
        <f t="shared" si="275"/>
        <v>0</v>
      </c>
      <c r="AV80" s="500">
        <f t="shared" si="269"/>
        <v>0</v>
      </c>
      <c r="AW80" s="500">
        <f t="shared" si="276"/>
        <v>0</v>
      </c>
      <c r="AX80" s="501">
        <f t="shared" si="277"/>
        <v>0</v>
      </c>
      <c r="AY80" s="502">
        <f t="shared" si="278"/>
        <v>0</v>
      </c>
      <c r="BC80" s="206">
        <f t="shared" si="270"/>
        <v>0</v>
      </c>
      <c r="BD80" s="34" t="str">
        <f t="shared" si="279"/>
        <v>T4200080</v>
      </c>
      <c r="BE80" s="162" t="s">
        <v>114</v>
      </c>
    </row>
    <row r="81" spans="1:57" s="34" customFormat="1" ht="11.25" x14ac:dyDescent="0.2">
      <c r="A81" s="35">
        <f>+IF(AND(D81&gt;0,AX81&gt;0),MAX(A$13:A80)+1,0)</f>
        <v>0</v>
      </c>
      <c r="B81" s="614"/>
      <c r="C81" s="149" t="s">
        <v>40</v>
      </c>
      <c r="D81" s="152">
        <v>1.55</v>
      </c>
      <c r="E81" s="169"/>
      <c r="F81" s="169"/>
      <c r="G81" s="169"/>
      <c r="H81" s="169"/>
      <c r="I81" s="444">
        <f t="shared" si="28"/>
        <v>0</v>
      </c>
      <c r="J81" s="206">
        <f t="shared" si="247"/>
        <v>0</v>
      </c>
      <c r="K81" s="206">
        <f t="shared" si="248"/>
        <v>0</v>
      </c>
      <c r="L81" s="169"/>
      <c r="M81" s="169"/>
      <c r="N81" s="169"/>
      <c r="O81" s="444">
        <f t="shared" si="249"/>
        <v>0</v>
      </c>
      <c r="P81" s="206">
        <f t="shared" si="250"/>
        <v>0</v>
      </c>
      <c r="Q81" s="206">
        <f t="shared" si="251"/>
        <v>0</v>
      </c>
      <c r="R81" s="169"/>
      <c r="S81" s="169"/>
      <c r="T81" s="169"/>
      <c r="U81" s="444">
        <f t="shared" si="252"/>
        <v>0</v>
      </c>
      <c r="V81" s="206">
        <f t="shared" si="253"/>
        <v>0</v>
      </c>
      <c r="W81" s="206">
        <f t="shared" si="254"/>
        <v>0</v>
      </c>
      <c r="X81" s="169"/>
      <c r="Y81" s="169"/>
      <c r="Z81" s="169"/>
      <c r="AA81" s="444">
        <f t="shared" si="255"/>
        <v>0</v>
      </c>
      <c r="AB81" s="206">
        <f t="shared" si="256"/>
        <v>0</v>
      </c>
      <c r="AC81" s="206">
        <f t="shared" si="257"/>
        <v>0</v>
      </c>
      <c r="AD81" s="205">
        <f t="shared" si="258"/>
        <v>0</v>
      </c>
      <c r="AE81" s="205">
        <f>+M81+S81+Y81</f>
        <v>0</v>
      </c>
      <c r="AF81" s="518">
        <f t="shared" si="259"/>
        <v>0</v>
      </c>
      <c r="AG81" s="206">
        <f t="shared" si="260"/>
        <v>0</v>
      </c>
      <c r="AH81" s="206">
        <f t="shared" si="261"/>
        <v>0</v>
      </c>
      <c r="AI81" s="499">
        <f t="shared" si="262"/>
        <v>0</v>
      </c>
      <c r="AJ81" s="499">
        <f t="shared" si="263"/>
        <v>0</v>
      </c>
      <c r="AK81" s="499">
        <f t="shared" si="271"/>
        <v>0</v>
      </c>
      <c r="AL81" s="499">
        <f t="shared" si="264"/>
        <v>0</v>
      </c>
      <c r="AM81" s="500">
        <f t="shared" si="272"/>
        <v>0</v>
      </c>
      <c r="AN81" s="500">
        <f t="shared" si="265"/>
        <v>0</v>
      </c>
      <c r="AO81" s="500">
        <f t="shared" si="266"/>
        <v>0</v>
      </c>
      <c r="AP81" s="500">
        <f t="shared" si="273"/>
        <v>0</v>
      </c>
      <c r="AQ81" s="500">
        <f>+IF(AP81=0,0,((AP81/(G81+AE81))-$AJ$4)/$AL$11*(G81+AE81))</f>
        <v>0</v>
      </c>
      <c r="AR81" s="500">
        <f t="shared" si="274"/>
        <v>0</v>
      </c>
      <c r="AS81" s="500">
        <f t="shared" si="267"/>
        <v>0</v>
      </c>
      <c r="AT81" s="500">
        <f t="shared" si="268"/>
        <v>0</v>
      </c>
      <c r="AU81" s="500">
        <f t="shared" si="275"/>
        <v>0</v>
      </c>
      <c r="AV81" s="500">
        <f t="shared" si="269"/>
        <v>0</v>
      </c>
      <c r="AW81" s="500">
        <f t="shared" si="276"/>
        <v>0</v>
      </c>
      <c r="AX81" s="501">
        <f t="shared" si="277"/>
        <v>0</v>
      </c>
      <c r="AY81" s="502">
        <f t="shared" si="278"/>
        <v>0</v>
      </c>
      <c r="BC81" s="206">
        <f t="shared" si="270"/>
        <v>0</v>
      </c>
      <c r="BD81" s="34" t="str">
        <f t="shared" si="279"/>
        <v>T4200081</v>
      </c>
      <c r="BE81" s="162" t="s">
        <v>114</v>
      </c>
    </row>
    <row r="82" spans="1:57" s="34" customFormat="1" ht="9.75" x14ac:dyDescent="0.2">
      <c r="A82" s="35">
        <f>+IF(AND(D82&gt;0,AX82&gt;0),MAX(A$13:A81)+1,0)</f>
        <v>0</v>
      </c>
      <c r="B82" s="151"/>
      <c r="C82" s="272" t="s">
        <v>50</v>
      </c>
      <c r="D82" s="272"/>
      <c r="E82" s="269">
        <f t="shared" ref="E82:K82" si="280">SUM(E74:E81)</f>
        <v>0</v>
      </c>
      <c r="F82" s="269">
        <f t="shared" si="280"/>
        <v>0</v>
      </c>
      <c r="G82" s="269">
        <f t="shared" si="280"/>
        <v>0</v>
      </c>
      <c r="H82" s="269">
        <f t="shared" si="280"/>
        <v>0</v>
      </c>
      <c r="I82" s="445">
        <f t="shared" si="280"/>
        <v>0</v>
      </c>
      <c r="J82" s="269">
        <f t="shared" si="280"/>
        <v>0</v>
      </c>
      <c r="K82" s="269">
        <f t="shared" si="280"/>
        <v>0</v>
      </c>
      <c r="L82" s="269">
        <f t="shared" ref="L82:Q82" si="281">SUM(L74:L81)</f>
        <v>0</v>
      </c>
      <c r="M82" s="269">
        <f t="shared" si="281"/>
        <v>0</v>
      </c>
      <c r="N82" s="269">
        <f t="shared" si="281"/>
        <v>0</v>
      </c>
      <c r="O82" s="445">
        <f t="shared" si="281"/>
        <v>0</v>
      </c>
      <c r="P82" s="269">
        <f t="shared" si="281"/>
        <v>0</v>
      </c>
      <c r="Q82" s="269">
        <f t="shared" si="281"/>
        <v>0</v>
      </c>
      <c r="R82" s="269">
        <f t="shared" ref="R82:W82" si="282">SUM(R74:R81)</f>
        <v>0</v>
      </c>
      <c r="S82" s="269">
        <f t="shared" si="282"/>
        <v>0</v>
      </c>
      <c r="T82" s="269">
        <f t="shared" si="282"/>
        <v>0</v>
      </c>
      <c r="U82" s="445">
        <f t="shared" si="282"/>
        <v>0</v>
      </c>
      <c r="V82" s="269">
        <f t="shared" si="282"/>
        <v>0</v>
      </c>
      <c r="W82" s="269">
        <f t="shared" si="282"/>
        <v>0</v>
      </c>
      <c r="X82" s="269">
        <f t="shared" ref="X82:AC82" si="283">SUM(X74:X81)</f>
        <v>0</v>
      </c>
      <c r="Y82" s="269">
        <f t="shared" si="283"/>
        <v>0</v>
      </c>
      <c r="Z82" s="269">
        <f t="shared" si="283"/>
        <v>0</v>
      </c>
      <c r="AA82" s="445">
        <f t="shared" si="283"/>
        <v>0</v>
      </c>
      <c r="AB82" s="269">
        <f t="shared" si="283"/>
        <v>0</v>
      </c>
      <c r="AC82" s="269">
        <f t="shared" si="283"/>
        <v>0</v>
      </c>
      <c r="AD82" s="269">
        <f>SUM(AD74:AD81)</f>
        <v>0</v>
      </c>
      <c r="AE82" s="269">
        <f>SUM(AE74:AE81)</f>
        <v>0</v>
      </c>
      <c r="AF82" s="269">
        <f>SUM(AF74:AF81)</f>
        <v>0</v>
      </c>
      <c r="AG82" s="269">
        <f>SUM(AG74:AG81)</f>
        <v>0</v>
      </c>
      <c r="AH82" s="269">
        <f>SUM(AH74:AH81)</f>
        <v>0</v>
      </c>
      <c r="AI82" s="503">
        <f t="shared" ref="AI82:AY82" si="284">+SUM(AI74:AI81)</f>
        <v>0</v>
      </c>
      <c r="AJ82" s="503">
        <f t="shared" si="284"/>
        <v>0</v>
      </c>
      <c r="AK82" s="503">
        <f t="shared" si="284"/>
        <v>0</v>
      </c>
      <c r="AL82" s="503">
        <f t="shared" si="284"/>
        <v>0</v>
      </c>
      <c r="AM82" s="504">
        <f t="shared" si="284"/>
        <v>0</v>
      </c>
      <c r="AN82" s="504">
        <f t="shared" si="284"/>
        <v>0</v>
      </c>
      <c r="AO82" s="504">
        <f t="shared" si="284"/>
        <v>0</v>
      </c>
      <c r="AP82" s="504">
        <f t="shared" si="284"/>
        <v>0</v>
      </c>
      <c r="AQ82" s="504">
        <f t="shared" si="284"/>
        <v>0</v>
      </c>
      <c r="AR82" s="504">
        <f t="shared" si="284"/>
        <v>0</v>
      </c>
      <c r="AS82" s="504">
        <f t="shared" si="284"/>
        <v>0</v>
      </c>
      <c r="AT82" s="504">
        <f t="shared" si="284"/>
        <v>0</v>
      </c>
      <c r="AU82" s="504">
        <f t="shared" si="284"/>
        <v>0</v>
      </c>
      <c r="AV82" s="504">
        <f t="shared" si="284"/>
        <v>0</v>
      </c>
      <c r="AW82" s="504">
        <f t="shared" si="284"/>
        <v>0</v>
      </c>
      <c r="AX82" s="505">
        <f t="shared" si="284"/>
        <v>0</v>
      </c>
      <c r="AY82" s="506">
        <f t="shared" si="284"/>
        <v>0</v>
      </c>
      <c r="BC82" s="269">
        <f>SUM(BC74:BC81)</f>
        <v>0</v>
      </c>
      <c r="BD82" s="34" t="str">
        <f t="shared" si="279"/>
        <v>T4200082</v>
      </c>
      <c r="BE82" s="162"/>
    </row>
    <row r="83" spans="1:57" s="34" customFormat="1" ht="11.25" x14ac:dyDescent="0.2">
      <c r="A83" s="35">
        <f>+IF(AND(D83&gt;0,AX83&gt;0),MAX(A$13:A82)+1,0)</f>
        <v>0</v>
      </c>
      <c r="B83" s="614" t="s">
        <v>115</v>
      </c>
      <c r="C83" s="149" t="s">
        <v>46</v>
      </c>
      <c r="D83" s="152">
        <v>1.97</v>
      </c>
      <c r="E83" s="169"/>
      <c r="F83" s="169"/>
      <c r="G83" s="169"/>
      <c r="H83" s="169"/>
      <c r="I83" s="444">
        <f t="shared" si="28"/>
        <v>0</v>
      </c>
      <c r="J83" s="206">
        <f t="shared" ref="J83:J90" si="285">+D83*F83</f>
        <v>0</v>
      </c>
      <c r="K83" s="206">
        <f t="shared" ref="K83:K90" si="286">+D83*I83</f>
        <v>0</v>
      </c>
      <c r="L83" s="169"/>
      <c r="M83" s="169"/>
      <c r="N83" s="169"/>
      <c r="O83" s="444">
        <f t="shared" ref="O83:O90" si="287">+L83+M83-N83</f>
        <v>0</v>
      </c>
      <c r="P83" s="206">
        <f t="shared" ref="P83:P90" si="288">+$D83*L83</f>
        <v>0</v>
      </c>
      <c r="Q83" s="206">
        <f t="shared" ref="Q83:Q90" si="289">+$D83*O83</f>
        <v>0</v>
      </c>
      <c r="R83" s="169"/>
      <c r="S83" s="169"/>
      <c r="T83" s="169"/>
      <c r="U83" s="444">
        <f t="shared" ref="U83:U90" si="290">+R83+S83-T83</f>
        <v>0</v>
      </c>
      <c r="V83" s="206">
        <f t="shared" ref="V83:V90" si="291">+$D83*R83</f>
        <v>0</v>
      </c>
      <c r="W83" s="206">
        <f t="shared" ref="W83:W90" si="292">+$D83*U83</f>
        <v>0</v>
      </c>
      <c r="X83" s="169"/>
      <c r="Y83" s="169"/>
      <c r="Z83" s="169"/>
      <c r="AA83" s="444">
        <f t="shared" ref="AA83:AA90" si="293">+X83+Y83-Z83</f>
        <v>0</v>
      </c>
      <c r="AB83" s="206">
        <f t="shared" ref="AB83:AB90" si="294">+$D83*X83</f>
        <v>0</v>
      </c>
      <c r="AC83" s="206">
        <f t="shared" ref="AC83:AC90" si="295">+$D83*AA83</f>
        <v>0</v>
      </c>
      <c r="AD83" s="205">
        <f>+L83+R83+X83</f>
        <v>0</v>
      </c>
      <c r="AE83" s="205">
        <f>+M83+S83+Y83</f>
        <v>0</v>
      </c>
      <c r="AF83" s="518">
        <f t="shared" ref="AF83:AF90" si="296">+N83+T83+Z83</f>
        <v>0</v>
      </c>
      <c r="AG83" s="206">
        <f t="shared" ref="AG83:AG90" si="297">+P83+V83+AB83</f>
        <v>0</v>
      </c>
      <c r="AH83" s="206">
        <f t="shared" ref="AH83:AH90" si="298">+Q83+W83+AC83</f>
        <v>0</v>
      </c>
      <c r="AI83" s="499">
        <f t="shared" ref="AI83:AI90" si="299">+F83*$D83*$AK$7</f>
        <v>0</v>
      </c>
      <c r="AJ83" s="499">
        <f t="shared" ref="AJ83:AJ90" si="300">+L83*80%*$D83*$AK$7+R83*$D83*$AK$7+X83*$D83*$AK$7</f>
        <v>0</v>
      </c>
      <c r="AK83" s="499">
        <f>+AI83+AJ83</f>
        <v>0</v>
      </c>
      <c r="AL83" s="499">
        <f t="shared" ref="AL83:AL90" si="301">+IF(AK83=0,0,((AK83/(F83+AD83))-$AJ$4)/$AL$11*(F83+AD83))</f>
        <v>0</v>
      </c>
      <c r="AM83" s="500">
        <f>+AL83*AM$11</f>
        <v>0</v>
      </c>
      <c r="AN83" s="500">
        <f t="shared" ref="AN83:AN90" si="302">+$D83*G83*$AK$7</f>
        <v>0</v>
      </c>
      <c r="AO83" s="500">
        <f t="shared" ref="AO83:AO90" si="303">+M83*80%*$D83*$AK$7+S83*$D83*$AK$7+Y83*$D83*$AK$7</f>
        <v>0</v>
      </c>
      <c r="AP83" s="500">
        <f>+AN83+AO83</f>
        <v>0</v>
      </c>
      <c r="AQ83" s="500">
        <f t="shared" ref="AQ83:AQ90" si="304">+IF(AP83=0,0,((AP83/(G83+AE83))-$AJ$4)/$AL$11*(G83+AE83))</f>
        <v>0</v>
      </c>
      <c r="AR83" s="500">
        <f>+AQ83*AR$11</f>
        <v>0</v>
      </c>
      <c r="AS83" s="500">
        <f t="shared" ref="AS83:AS90" si="305">+$D83*H83*$AK$7</f>
        <v>0</v>
      </c>
      <c r="AT83" s="500">
        <f t="shared" ref="AT83:AT90" si="306">+N83*80%*$D83*$AK$7+T83*$D83*$AK$7+Z83*$D83*$AK$7</f>
        <v>0</v>
      </c>
      <c r="AU83" s="500">
        <f>+AS83+AT83</f>
        <v>0</v>
      </c>
      <c r="AV83" s="500">
        <f t="shared" ref="AV83:AV90" si="307">+IF(AU83=0,0,((AU83/(H83+AF83))-$AJ$4)/$AL$11*(H83+AF83))</f>
        <v>0</v>
      </c>
      <c r="AW83" s="500">
        <f>+AV83*AW$11</f>
        <v>0</v>
      </c>
      <c r="AX83" s="501">
        <f>+AR83+AM83-AW83</f>
        <v>0</v>
      </c>
      <c r="AY83" s="502">
        <f>+AX83*AY$11</f>
        <v>0</v>
      </c>
      <c r="BC83" s="206">
        <f t="shared" ref="BC83:BC90" si="308">($D83*80%*L83)+($D83*R83)+($D83*X83)</f>
        <v>0</v>
      </c>
      <c r="BD83" s="34" t="str">
        <f t="shared" si="279"/>
        <v>T4200083</v>
      </c>
      <c r="BE83" s="162" t="s">
        <v>115</v>
      </c>
    </row>
    <row r="84" spans="1:57" s="34" customFormat="1" ht="11.25" x14ac:dyDescent="0.2">
      <c r="A84" s="35">
        <f>+IF(AND(D84&gt;0,AX84&gt;0),MAX(A$13:A83)+1,0)</f>
        <v>0</v>
      </c>
      <c r="B84" s="614"/>
      <c r="C84" s="149" t="s">
        <v>45</v>
      </c>
      <c r="D84" s="152">
        <v>1.88</v>
      </c>
      <c r="E84" s="169"/>
      <c r="F84" s="169"/>
      <c r="G84" s="169"/>
      <c r="H84" s="169"/>
      <c r="I84" s="444">
        <f t="shared" ref="I84:I90" si="309">+F84+G84-H84</f>
        <v>0</v>
      </c>
      <c r="J84" s="206">
        <f t="shared" si="285"/>
        <v>0</v>
      </c>
      <c r="K84" s="206">
        <f t="shared" si="286"/>
        <v>0</v>
      </c>
      <c r="L84" s="169"/>
      <c r="M84" s="169"/>
      <c r="N84" s="169"/>
      <c r="O84" s="444">
        <f t="shared" si="287"/>
        <v>0</v>
      </c>
      <c r="P84" s="206">
        <f t="shared" si="288"/>
        <v>0</v>
      </c>
      <c r="Q84" s="206">
        <f t="shared" si="289"/>
        <v>0</v>
      </c>
      <c r="R84" s="169"/>
      <c r="S84" s="169"/>
      <c r="T84" s="169"/>
      <c r="U84" s="444">
        <f t="shared" si="290"/>
        <v>0</v>
      </c>
      <c r="V84" s="206">
        <f t="shared" si="291"/>
        <v>0</v>
      </c>
      <c r="W84" s="206">
        <f t="shared" si="292"/>
        <v>0</v>
      </c>
      <c r="X84" s="169"/>
      <c r="Y84" s="169"/>
      <c r="Z84" s="169"/>
      <c r="AA84" s="444">
        <f t="shared" si="293"/>
        <v>0</v>
      </c>
      <c r="AB84" s="206">
        <f t="shared" si="294"/>
        <v>0</v>
      </c>
      <c r="AC84" s="206">
        <f t="shared" si="295"/>
        <v>0</v>
      </c>
      <c r="AD84" s="205">
        <f>+L84+R84+X84</f>
        <v>0</v>
      </c>
      <c r="AE84" s="205">
        <f>+M84+S84+Y84</f>
        <v>0</v>
      </c>
      <c r="AF84" s="518">
        <f t="shared" si="296"/>
        <v>0</v>
      </c>
      <c r="AG84" s="206">
        <f t="shared" si="297"/>
        <v>0</v>
      </c>
      <c r="AH84" s="206">
        <f t="shared" si="298"/>
        <v>0</v>
      </c>
      <c r="AI84" s="499">
        <f t="shared" si="299"/>
        <v>0</v>
      </c>
      <c r="AJ84" s="499">
        <f t="shared" si="300"/>
        <v>0</v>
      </c>
      <c r="AK84" s="499">
        <f t="shared" ref="AK84:AK90" si="310">+AI84+AJ84</f>
        <v>0</v>
      </c>
      <c r="AL84" s="499">
        <f t="shared" si="301"/>
        <v>0</v>
      </c>
      <c r="AM84" s="500">
        <f t="shared" ref="AM84:AM90" si="311">+AL84*AM$11</f>
        <v>0</v>
      </c>
      <c r="AN84" s="500">
        <f t="shared" si="302"/>
        <v>0</v>
      </c>
      <c r="AO84" s="500">
        <f t="shared" si="303"/>
        <v>0</v>
      </c>
      <c r="AP84" s="500">
        <f t="shared" ref="AP84:AP90" si="312">+AN84+AO84</f>
        <v>0</v>
      </c>
      <c r="AQ84" s="500">
        <f t="shared" si="304"/>
        <v>0</v>
      </c>
      <c r="AR84" s="500">
        <f t="shared" ref="AR84:AR90" si="313">+AQ84*AR$11</f>
        <v>0</v>
      </c>
      <c r="AS84" s="500">
        <f t="shared" si="305"/>
        <v>0</v>
      </c>
      <c r="AT84" s="500">
        <f t="shared" si="306"/>
        <v>0</v>
      </c>
      <c r="AU84" s="500">
        <f t="shared" ref="AU84:AU90" si="314">+AS84+AT84</f>
        <v>0</v>
      </c>
      <c r="AV84" s="500">
        <f t="shared" si="307"/>
        <v>0</v>
      </c>
      <c r="AW84" s="500">
        <f t="shared" ref="AW84:AW90" si="315">+AV84*AW$11</f>
        <v>0</v>
      </c>
      <c r="AX84" s="501">
        <f t="shared" ref="AX84:AX90" si="316">+AR84+AM84-AW84</f>
        <v>0</v>
      </c>
      <c r="AY84" s="502">
        <f t="shared" ref="AY84:AY90" si="317">+AX84*AY$11</f>
        <v>0</v>
      </c>
      <c r="BC84" s="206">
        <f t="shared" si="308"/>
        <v>0</v>
      </c>
      <c r="BD84" s="34" t="str">
        <f t="shared" si="279"/>
        <v>T4200084</v>
      </c>
      <c r="BE84" s="162" t="s">
        <v>115</v>
      </c>
    </row>
    <row r="85" spans="1:57" s="34" customFormat="1" ht="11.25" x14ac:dyDescent="0.2">
      <c r="A85" s="35">
        <f>+IF(AND(D85&gt;0,AX85&gt;0),MAX(A$13:A84)+1,0)</f>
        <v>0</v>
      </c>
      <c r="B85" s="614"/>
      <c r="C85" s="149" t="s">
        <v>44</v>
      </c>
      <c r="D85" s="152">
        <v>1.79</v>
      </c>
      <c r="E85" s="169"/>
      <c r="F85" s="169"/>
      <c r="G85" s="169"/>
      <c r="H85" s="169"/>
      <c r="I85" s="444">
        <f t="shared" si="309"/>
        <v>0</v>
      </c>
      <c r="J85" s="206">
        <f t="shared" si="285"/>
        <v>0</v>
      </c>
      <c r="K85" s="206">
        <f t="shared" si="286"/>
        <v>0</v>
      </c>
      <c r="L85" s="169"/>
      <c r="M85" s="169"/>
      <c r="N85" s="169"/>
      <c r="O85" s="444">
        <f t="shared" si="287"/>
        <v>0</v>
      </c>
      <c r="P85" s="206">
        <f t="shared" si="288"/>
        <v>0</v>
      </c>
      <c r="Q85" s="206">
        <f t="shared" si="289"/>
        <v>0</v>
      </c>
      <c r="R85" s="169"/>
      <c r="S85" s="169"/>
      <c r="T85" s="169"/>
      <c r="U85" s="444">
        <f t="shared" si="290"/>
        <v>0</v>
      </c>
      <c r="V85" s="206">
        <f t="shared" si="291"/>
        <v>0</v>
      </c>
      <c r="W85" s="206">
        <f t="shared" si="292"/>
        <v>0</v>
      </c>
      <c r="X85" s="169"/>
      <c r="Y85" s="169"/>
      <c r="Z85" s="169"/>
      <c r="AA85" s="444">
        <f t="shared" si="293"/>
        <v>0</v>
      </c>
      <c r="AB85" s="206">
        <f t="shared" si="294"/>
        <v>0</v>
      </c>
      <c r="AC85" s="206">
        <f t="shared" si="295"/>
        <v>0</v>
      </c>
      <c r="AD85" s="205">
        <f t="shared" ref="AD85:AE90" si="318">+L85+R85+X85</f>
        <v>0</v>
      </c>
      <c r="AE85" s="205">
        <f t="shared" si="318"/>
        <v>0</v>
      </c>
      <c r="AF85" s="518">
        <f t="shared" si="296"/>
        <v>0</v>
      </c>
      <c r="AG85" s="206">
        <f t="shared" si="297"/>
        <v>0</v>
      </c>
      <c r="AH85" s="206">
        <f t="shared" si="298"/>
        <v>0</v>
      </c>
      <c r="AI85" s="499">
        <f t="shared" si="299"/>
        <v>0</v>
      </c>
      <c r="AJ85" s="499">
        <f t="shared" si="300"/>
        <v>0</v>
      </c>
      <c r="AK85" s="499">
        <f t="shared" si="310"/>
        <v>0</v>
      </c>
      <c r="AL85" s="499">
        <f t="shared" si="301"/>
        <v>0</v>
      </c>
      <c r="AM85" s="500">
        <f t="shared" si="311"/>
        <v>0</v>
      </c>
      <c r="AN85" s="500">
        <f t="shared" si="302"/>
        <v>0</v>
      </c>
      <c r="AO85" s="500">
        <f t="shared" si="303"/>
        <v>0</v>
      </c>
      <c r="AP85" s="500">
        <f t="shared" si="312"/>
        <v>0</v>
      </c>
      <c r="AQ85" s="500">
        <f t="shared" si="304"/>
        <v>0</v>
      </c>
      <c r="AR85" s="500">
        <f t="shared" si="313"/>
        <v>0</v>
      </c>
      <c r="AS85" s="500">
        <f t="shared" si="305"/>
        <v>0</v>
      </c>
      <c r="AT85" s="500">
        <f t="shared" si="306"/>
        <v>0</v>
      </c>
      <c r="AU85" s="500">
        <f t="shared" si="314"/>
        <v>0</v>
      </c>
      <c r="AV85" s="500">
        <f t="shared" si="307"/>
        <v>0</v>
      </c>
      <c r="AW85" s="500">
        <f t="shared" si="315"/>
        <v>0</v>
      </c>
      <c r="AX85" s="501">
        <f t="shared" si="316"/>
        <v>0</v>
      </c>
      <c r="AY85" s="502">
        <f t="shared" si="317"/>
        <v>0</v>
      </c>
      <c r="BC85" s="206">
        <f t="shared" si="308"/>
        <v>0</v>
      </c>
      <c r="BD85" s="34" t="str">
        <f t="shared" si="279"/>
        <v>T4200085</v>
      </c>
      <c r="BE85" s="162" t="s">
        <v>115</v>
      </c>
    </row>
    <row r="86" spans="1:57" s="34" customFormat="1" ht="11.25" x14ac:dyDescent="0.2">
      <c r="A86" s="35">
        <f>+IF(AND(D86&gt;0,AX86&gt;0),MAX(A$13:A85)+1,0)</f>
        <v>0</v>
      </c>
      <c r="B86" s="614"/>
      <c r="C86" s="149" t="s">
        <v>43</v>
      </c>
      <c r="D86" s="152">
        <v>1.7</v>
      </c>
      <c r="E86" s="169"/>
      <c r="F86" s="169"/>
      <c r="G86" s="169"/>
      <c r="H86" s="169"/>
      <c r="I86" s="444">
        <f t="shared" si="309"/>
        <v>0</v>
      </c>
      <c r="J86" s="206">
        <f t="shared" si="285"/>
        <v>0</v>
      </c>
      <c r="K86" s="206">
        <f t="shared" si="286"/>
        <v>0</v>
      </c>
      <c r="L86" s="169"/>
      <c r="M86" s="169"/>
      <c r="N86" s="169"/>
      <c r="O86" s="444">
        <f t="shared" si="287"/>
        <v>0</v>
      </c>
      <c r="P86" s="206">
        <f t="shared" si="288"/>
        <v>0</v>
      </c>
      <c r="Q86" s="206">
        <f t="shared" si="289"/>
        <v>0</v>
      </c>
      <c r="R86" s="169"/>
      <c r="S86" s="169"/>
      <c r="T86" s="169"/>
      <c r="U86" s="444">
        <f t="shared" si="290"/>
        <v>0</v>
      </c>
      <c r="V86" s="206">
        <f t="shared" si="291"/>
        <v>0</v>
      </c>
      <c r="W86" s="206">
        <f t="shared" si="292"/>
        <v>0</v>
      </c>
      <c r="X86" s="169"/>
      <c r="Y86" s="169"/>
      <c r="Z86" s="169"/>
      <c r="AA86" s="444">
        <f t="shared" si="293"/>
        <v>0</v>
      </c>
      <c r="AB86" s="206">
        <f t="shared" si="294"/>
        <v>0</v>
      </c>
      <c r="AC86" s="206">
        <f t="shared" si="295"/>
        <v>0</v>
      </c>
      <c r="AD86" s="205">
        <f t="shared" si="318"/>
        <v>0</v>
      </c>
      <c r="AE86" s="205">
        <f t="shared" si="318"/>
        <v>0</v>
      </c>
      <c r="AF86" s="518">
        <f t="shared" si="296"/>
        <v>0</v>
      </c>
      <c r="AG86" s="206">
        <f t="shared" si="297"/>
        <v>0</v>
      </c>
      <c r="AH86" s="206">
        <f t="shared" si="298"/>
        <v>0</v>
      </c>
      <c r="AI86" s="499">
        <f t="shared" si="299"/>
        <v>0</v>
      </c>
      <c r="AJ86" s="499">
        <f t="shared" si="300"/>
        <v>0</v>
      </c>
      <c r="AK86" s="499">
        <f t="shared" si="310"/>
        <v>0</v>
      </c>
      <c r="AL86" s="499">
        <f t="shared" si="301"/>
        <v>0</v>
      </c>
      <c r="AM86" s="500">
        <f t="shared" si="311"/>
        <v>0</v>
      </c>
      <c r="AN86" s="500">
        <f t="shared" si="302"/>
        <v>0</v>
      </c>
      <c r="AO86" s="500">
        <f t="shared" si="303"/>
        <v>0</v>
      </c>
      <c r="AP86" s="500">
        <f t="shared" si="312"/>
        <v>0</v>
      </c>
      <c r="AQ86" s="500">
        <f t="shared" si="304"/>
        <v>0</v>
      </c>
      <c r="AR86" s="500">
        <f t="shared" si="313"/>
        <v>0</v>
      </c>
      <c r="AS86" s="500">
        <f t="shared" si="305"/>
        <v>0</v>
      </c>
      <c r="AT86" s="500">
        <f t="shared" si="306"/>
        <v>0</v>
      </c>
      <c r="AU86" s="500">
        <f t="shared" si="314"/>
        <v>0</v>
      </c>
      <c r="AV86" s="500">
        <f t="shared" si="307"/>
        <v>0</v>
      </c>
      <c r="AW86" s="500">
        <f t="shared" si="315"/>
        <v>0</v>
      </c>
      <c r="AX86" s="501">
        <f t="shared" si="316"/>
        <v>0</v>
      </c>
      <c r="AY86" s="502">
        <f t="shared" si="317"/>
        <v>0</v>
      </c>
      <c r="BC86" s="206">
        <f t="shared" si="308"/>
        <v>0</v>
      </c>
      <c r="BD86" s="34" t="str">
        <f t="shared" si="279"/>
        <v>T4200086</v>
      </c>
      <c r="BE86" s="162" t="s">
        <v>115</v>
      </c>
    </row>
    <row r="87" spans="1:57" s="34" customFormat="1" ht="11.25" x14ac:dyDescent="0.2">
      <c r="A87" s="35">
        <f>+IF(AND(D87&gt;0,AX87&gt;0),MAX(A$13:A86)+1,0)</f>
        <v>0</v>
      </c>
      <c r="B87" s="614"/>
      <c r="C87" s="149" t="s">
        <v>405</v>
      </c>
      <c r="D87" s="152">
        <v>1.62</v>
      </c>
      <c r="E87" s="169"/>
      <c r="F87" s="169"/>
      <c r="G87" s="169"/>
      <c r="H87" s="169"/>
      <c r="I87" s="444">
        <f t="shared" si="309"/>
        <v>0</v>
      </c>
      <c r="J87" s="206">
        <f t="shared" si="285"/>
        <v>0</v>
      </c>
      <c r="K87" s="206">
        <f t="shared" si="286"/>
        <v>0</v>
      </c>
      <c r="L87" s="169"/>
      <c r="M87" s="169"/>
      <c r="N87" s="169"/>
      <c r="O87" s="444">
        <f t="shared" si="287"/>
        <v>0</v>
      </c>
      <c r="P87" s="206">
        <f t="shared" si="288"/>
        <v>0</v>
      </c>
      <c r="Q87" s="206">
        <f t="shared" si="289"/>
        <v>0</v>
      </c>
      <c r="R87" s="169"/>
      <c r="S87" s="169"/>
      <c r="T87" s="169"/>
      <c r="U87" s="444">
        <f t="shared" si="290"/>
        <v>0</v>
      </c>
      <c r="V87" s="206">
        <f t="shared" si="291"/>
        <v>0</v>
      </c>
      <c r="W87" s="206">
        <f t="shared" si="292"/>
        <v>0</v>
      </c>
      <c r="X87" s="169"/>
      <c r="Y87" s="169"/>
      <c r="Z87" s="169"/>
      <c r="AA87" s="444">
        <f t="shared" si="293"/>
        <v>0</v>
      </c>
      <c r="AB87" s="206">
        <f t="shared" si="294"/>
        <v>0</v>
      </c>
      <c r="AC87" s="206">
        <f t="shared" si="295"/>
        <v>0</v>
      </c>
      <c r="AD87" s="205">
        <f t="shared" si="318"/>
        <v>0</v>
      </c>
      <c r="AE87" s="205">
        <f t="shared" si="318"/>
        <v>0</v>
      </c>
      <c r="AF87" s="518">
        <f t="shared" si="296"/>
        <v>0</v>
      </c>
      <c r="AG87" s="206">
        <f t="shared" si="297"/>
        <v>0</v>
      </c>
      <c r="AH87" s="206">
        <f t="shared" si="298"/>
        <v>0</v>
      </c>
      <c r="AI87" s="499">
        <f t="shared" si="299"/>
        <v>0</v>
      </c>
      <c r="AJ87" s="499">
        <f t="shared" si="300"/>
        <v>0</v>
      </c>
      <c r="AK87" s="499">
        <f t="shared" si="310"/>
        <v>0</v>
      </c>
      <c r="AL87" s="499">
        <f t="shared" si="301"/>
        <v>0</v>
      </c>
      <c r="AM87" s="500">
        <f t="shared" si="311"/>
        <v>0</v>
      </c>
      <c r="AN87" s="500">
        <f t="shared" si="302"/>
        <v>0</v>
      </c>
      <c r="AO87" s="500">
        <f t="shared" si="303"/>
        <v>0</v>
      </c>
      <c r="AP87" s="500">
        <f t="shared" si="312"/>
        <v>0</v>
      </c>
      <c r="AQ87" s="500">
        <f t="shared" si="304"/>
        <v>0</v>
      </c>
      <c r="AR87" s="500">
        <f t="shared" si="313"/>
        <v>0</v>
      </c>
      <c r="AS87" s="500">
        <f t="shared" si="305"/>
        <v>0</v>
      </c>
      <c r="AT87" s="500">
        <f t="shared" si="306"/>
        <v>0</v>
      </c>
      <c r="AU87" s="500">
        <f t="shared" si="314"/>
        <v>0</v>
      </c>
      <c r="AV87" s="500">
        <f t="shared" si="307"/>
        <v>0</v>
      </c>
      <c r="AW87" s="500">
        <f t="shared" si="315"/>
        <v>0</v>
      </c>
      <c r="AX87" s="501">
        <f t="shared" si="316"/>
        <v>0</v>
      </c>
      <c r="AY87" s="502">
        <f t="shared" si="317"/>
        <v>0</v>
      </c>
      <c r="BC87" s="206">
        <f t="shared" si="308"/>
        <v>0</v>
      </c>
      <c r="BD87" s="34" t="str">
        <f t="shared" si="279"/>
        <v>T4200087</v>
      </c>
      <c r="BE87" s="162" t="s">
        <v>115</v>
      </c>
    </row>
    <row r="88" spans="1:57" s="34" customFormat="1" ht="11.25" x14ac:dyDescent="0.2">
      <c r="A88" s="35">
        <f>+IF(AND(D88&gt;0,AX88&gt;0),MAX(A$13:A87)+1,0)</f>
        <v>0</v>
      </c>
      <c r="B88" s="614"/>
      <c r="C88" s="149" t="s">
        <v>42</v>
      </c>
      <c r="D88" s="152">
        <v>1.54</v>
      </c>
      <c r="E88" s="169"/>
      <c r="F88" s="169"/>
      <c r="G88" s="169"/>
      <c r="H88" s="169"/>
      <c r="I88" s="444">
        <f t="shared" si="309"/>
        <v>0</v>
      </c>
      <c r="J88" s="206">
        <f t="shared" si="285"/>
        <v>0</v>
      </c>
      <c r="K88" s="206">
        <f t="shared" si="286"/>
        <v>0</v>
      </c>
      <c r="L88" s="169"/>
      <c r="M88" s="169"/>
      <c r="N88" s="169"/>
      <c r="O88" s="444">
        <f t="shared" si="287"/>
        <v>0</v>
      </c>
      <c r="P88" s="206">
        <f t="shared" si="288"/>
        <v>0</v>
      </c>
      <c r="Q88" s="206">
        <f t="shared" si="289"/>
        <v>0</v>
      </c>
      <c r="R88" s="169"/>
      <c r="S88" s="169"/>
      <c r="T88" s="169"/>
      <c r="U88" s="444">
        <f t="shared" si="290"/>
        <v>0</v>
      </c>
      <c r="V88" s="206">
        <f t="shared" si="291"/>
        <v>0</v>
      </c>
      <c r="W88" s="206">
        <f t="shared" si="292"/>
        <v>0</v>
      </c>
      <c r="X88" s="169"/>
      <c r="Y88" s="169"/>
      <c r="Z88" s="169"/>
      <c r="AA88" s="444">
        <f t="shared" si="293"/>
        <v>0</v>
      </c>
      <c r="AB88" s="206">
        <f t="shared" si="294"/>
        <v>0</v>
      </c>
      <c r="AC88" s="206">
        <f t="shared" si="295"/>
        <v>0</v>
      </c>
      <c r="AD88" s="205">
        <f t="shared" si="318"/>
        <v>0</v>
      </c>
      <c r="AE88" s="205">
        <f t="shared" si="318"/>
        <v>0</v>
      </c>
      <c r="AF88" s="518">
        <f t="shared" si="296"/>
        <v>0</v>
      </c>
      <c r="AG88" s="206">
        <f t="shared" si="297"/>
        <v>0</v>
      </c>
      <c r="AH88" s="206">
        <f t="shared" si="298"/>
        <v>0</v>
      </c>
      <c r="AI88" s="499">
        <f t="shared" si="299"/>
        <v>0</v>
      </c>
      <c r="AJ88" s="499">
        <f t="shared" si="300"/>
        <v>0</v>
      </c>
      <c r="AK88" s="499">
        <f t="shared" si="310"/>
        <v>0</v>
      </c>
      <c r="AL88" s="499">
        <f t="shared" si="301"/>
        <v>0</v>
      </c>
      <c r="AM88" s="500">
        <f t="shared" si="311"/>
        <v>0</v>
      </c>
      <c r="AN88" s="500">
        <f t="shared" si="302"/>
        <v>0</v>
      </c>
      <c r="AO88" s="500">
        <f t="shared" si="303"/>
        <v>0</v>
      </c>
      <c r="AP88" s="500">
        <f t="shared" si="312"/>
        <v>0</v>
      </c>
      <c r="AQ88" s="500">
        <f t="shared" si="304"/>
        <v>0</v>
      </c>
      <c r="AR88" s="500">
        <f t="shared" si="313"/>
        <v>0</v>
      </c>
      <c r="AS88" s="500">
        <f t="shared" si="305"/>
        <v>0</v>
      </c>
      <c r="AT88" s="500">
        <f t="shared" si="306"/>
        <v>0</v>
      </c>
      <c r="AU88" s="500">
        <f t="shared" si="314"/>
        <v>0</v>
      </c>
      <c r="AV88" s="500">
        <f t="shared" si="307"/>
        <v>0</v>
      </c>
      <c r="AW88" s="500">
        <f t="shared" si="315"/>
        <v>0</v>
      </c>
      <c r="AX88" s="501">
        <f t="shared" si="316"/>
        <v>0</v>
      </c>
      <c r="AY88" s="502">
        <f t="shared" si="317"/>
        <v>0</v>
      </c>
      <c r="BC88" s="206">
        <f t="shared" si="308"/>
        <v>0</v>
      </c>
      <c r="BD88" s="34" t="str">
        <f t="shared" si="279"/>
        <v>T4200088</v>
      </c>
      <c r="BE88" s="162" t="s">
        <v>115</v>
      </c>
    </row>
    <row r="89" spans="1:57" s="34" customFormat="1" ht="11.25" x14ac:dyDescent="0.2">
      <c r="A89" s="35">
        <f>+IF(AND(D89&gt;0,AX89&gt;0),MAX(A$13:A88)+1,0)</f>
        <v>0</v>
      </c>
      <c r="B89" s="614"/>
      <c r="C89" s="149" t="s">
        <v>41</v>
      </c>
      <c r="D89" s="152">
        <v>1.47</v>
      </c>
      <c r="E89" s="169"/>
      <c r="F89" s="169"/>
      <c r="G89" s="169"/>
      <c r="H89" s="169"/>
      <c r="I89" s="444">
        <f t="shared" si="309"/>
        <v>0</v>
      </c>
      <c r="J89" s="206">
        <f t="shared" si="285"/>
        <v>0</v>
      </c>
      <c r="K89" s="206">
        <f t="shared" si="286"/>
        <v>0</v>
      </c>
      <c r="L89" s="169"/>
      <c r="M89" s="169"/>
      <c r="N89" s="169"/>
      <c r="O89" s="444">
        <f t="shared" si="287"/>
        <v>0</v>
      </c>
      <c r="P89" s="206">
        <f t="shared" si="288"/>
        <v>0</v>
      </c>
      <c r="Q89" s="206">
        <f t="shared" si="289"/>
        <v>0</v>
      </c>
      <c r="R89" s="169"/>
      <c r="S89" s="169"/>
      <c r="T89" s="169"/>
      <c r="U89" s="444">
        <f t="shared" si="290"/>
        <v>0</v>
      </c>
      <c r="V89" s="206">
        <f t="shared" si="291"/>
        <v>0</v>
      </c>
      <c r="W89" s="206">
        <f t="shared" si="292"/>
        <v>0</v>
      </c>
      <c r="X89" s="169"/>
      <c r="Y89" s="169"/>
      <c r="Z89" s="169"/>
      <c r="AA89" s="444">
        <f t="shared" si="293"/>
        <v>0</v>
      </c>
      <c r="AB89" s="206">
        <f t="shared" si="294"/>
        <v>0</v>
      </c>
      <c r="AC89" s="206">
        <f t="shared" si="295"/>
        <v>0</v>
      </c>
      <c r="AD89" s="205">
        <f t="shared" si="318"/>
        <v>0</v>
      </c>
      <c r="AE89" s="205">
        <f t="shared" si="318"/>
        <v>0</v>
      </c>
      <c r="AF89" s="518">
        <f t="shared" si="296"/>
        <v>0</v>
      </c>
      <c r="AG89" s="206">
        <f t="shared" si="297"/>
        <v>0</v>
      </c>
      <c r="AH89" s="206">
        <f t="shared" si="298"/>
        <v>0</v>
      </c>
      <c r="AI89" s="499">
        <f t="shared" si="299"/>
        <v>0</v>
      </c>
      <c r="AJ89" s="499">
        <f t="shared" si="300"/>
        <v>0</v>
      </c>
      <c r="AK89" s="499">
        <f t="shared" si="310"/>
        <v>0</v>
      </c>
      <c r="AL89" s="499">
        <f t="shared" si="301"/>
        <v>0</v>
      </c>
      <c r="AM89" s="500">
        <f t="shared" si="311"/>
        <v>0</v>
      </c>
      <c r="AN89" s="500">
        <f t="shared" si="302"/>
        <v>0</v>
      </c>
      <c r="AO89" s="500">
        <f t="shared" si="303"/>
        <v>0</v>
      </c>
      <c r="AP89" s="500">
        <f t="shared" si="312"/>
        <v>0</v>
      </c>
      <c r="AQ89" s="500">
        <f t="shared" si="304"/>
        <v>0</v>
      </c>
      <c r="AR89" s="500">
        <f t="shared" si="313"/>
        <v>0</v>
      </c>
      <c r="AS89" s="500">
        <f t="shared" si="305"/>
        <v>0</v>
      </c>
      <c r="AT89" s="500">
        <f t="shared" si="306"/>
        <v>0</v>
      </c>
      <c r="AU89" s="500">
        <f t="shared" si="314"/>
        <v>0</v>
      </c>
      <c r="AV89" s="500">
        <f t="shared" si="307"/>
        <v>0</v>
      </c>
      <c r="AW89" s="500">
        <f t="shared" si="315"/>
        <v>0</v>
      </c>
      <c r="AX89" s="501">
        <f t="shared" si="316"/>
        <v>0</v>
      </c>
      <c r="AY89" s="502">
        <f t="shared" si="317"/>
        <v>0</v>
      </c>
      <c r="BC89" s="206">
        <f t="shared" si="308"/>
        <v>0</v>
      </c>
      <c r="BD89" s="34" t="str">
        <f t="shared" si="279"/>
        <v>T4200089</v>
      </c>
      <c r="BE89" s="162" t="s">
        <v>115</v>
      </c>
    </row>
    <row r="90" spans="1:57" s="34" customFormat="1" ht="11.25" x14ac:dyDescent="0.2">
      <c r="A90" s="35">
        <f>+IF(AND(D90&gt;0,AX90&gt;0),MAX(A$13:A89)+1,0)</f>
        <v>0</v>
      </c>
      <c r="B90" s="614"/>
      <c r="C90" s="149" t="s">
        <v>40</v>
      </c>
      <c r="D90" s="152">
        <v>1.4</v>
      </c>
      <c r="E90" s="169"/>
      <c r="F90" s="169"/>
      <c r="G90" s="169"/>
      <c r="H90" s="169"/>
      <c r="I90" s="444">
        <f t="shared" si="309"/>
        <v>0</v>
      </c>
      <c r="J90" s="206">
        <f t="shared" si="285"/>
        <v>0</v>
      </c>
      <c r="K90" s="206">
        <f t="shared" si="286"/>
        <v>0</v>
      </c>
      <c r="L90" s="169"/>
      <c r="M90" s="169"/>
      <c r="N90" s="169"/>
      <c r="O90" s="444">
        <f t="shared" si="287"/>
        <v>0</v>
      </c>
      <c r="P90" s="206">
        <f t="shared" si="288"/>
        <v>0</v>
      </c>
      <c r="Q90" s="206">
        <f t="shared" si="289"/>
        <v>0</v>
      </c>
      <c r="R90" s="169"/>
      <c r="S90" s="169"/>
      <c r="T90" s="169"/>
      <c r="U90" s="444">
        <f t="shared" si="290"/>
        <v>0</v>
      </c>
      <c r="V90" s="206">
        <f t="shared" si="291"/>
        <v>0</v>
      </c>
      <c r="W90" s="206">
        <f t="shared" si="292"/>
        <v>0</v>
      </c>
      <c r="X90" s="169"/>
      <c r="Y90" s="169"/>
      <c r="Z90" s="169"/>
      <c r="AA90" s="444">
        <f t="shared" si="293"/>
        <v>0</v>
      </c>
      <c r="AB90" s="206">
        <f t="shared" si="294"/>
        <v>0</v>
      </c>
      <c r="AC90" s="206">
        <f t="shared" si="295"/>
        <v>0</v>
      </c>
      <c r="AD90" s="205">
        <f t="shared" si="318"/>
        <v>0</v>
      </c>
      <c r="AE90" s="205">
        <f t="shared" si="318"/>
        <v>0</v>
      </c>
      <c r="AF90" s="518">
        <f t="shared" si="296"/>
        <v>0</v>
      </c>
      <c r="AG90" s="206">
        <f t="shared" si="297"/>
        <v>0</v>
      </c>
      <c r="AH90" s="206">
        <f t="shared" si="298"/>
        <v>0</v>
      </c>
      <c r="AI90" s="499">
        <f t="shared" si="299"/>
        <v>0</v>
      </c>
      <c r="AJ90" s="499">
        <f t="shared" si="300"/>
        <v>0</v>
      </c>
      <c r="AK90" s="499">
        <f t="shared" si="310"/>
        <v>0</v>
      </c>
      <c r="AL90" s="499">
        <f t="shared" si="301"/>
        <v>0</v>
      </c>
      <c r="AM90" s="500">
        <f t="shared" si="311"/>
        <v>0</v>
      </c>
      <c r="AN90" s="500">
        <f t="shared" si="302"/>
        <v>0</v>
      </c>
      <c r="AO90" s="500">
        <f t="shared" si="303"/>
        <v>0</v>
      </c>
      <c r="AP90" s="500">
        <f t="shared" si="312"/>
        <v>0</v>
      </c>
      <c r="AQ90" s="500">
        <f t="shared" si="304"/>
        <v>0</v>
      </c>
      <c r="AR90" s="500">
        <f t="shared" si="313"/>
        <v>0</v>
      </c>
      <c r="AS90" s="500">
        <f t="shared" si="305"/>
        <v>0</v>
      </c>
      <c r="AT90" s="500">
        <f t="shared" si="306"/>
        <v>0</v>
      </c>
      <c r="AU90" s="500">
        <f t="shared" si="314"/>
        <v>0</v>
      </c>
      <c r="AV90" s="500">
        <f t="shared" si="307"/>
        <v>0</v>
      </c>
      <c r="AW90" s="500">
        <f t="shared" si="315"/>
        <v>0</v>
      </c>
      <c r="AX90" s="501">
        <f t="shared" si="316"/>
        <v>0</v>
      </c>
      <c r="AY90" s="502">
        <f t="shared" si="317"/>
        <v>0</v>
      </c>
      <c r="BC90" s="206">
        <f t="shared" si="308"/>
        <v>0</v>
      </c>
      <c r="BD90" s="34" t="str">
        <f t="shared" si="279"/>
        <v>T4200090</v>
      </c>
      <c r="BE90" s="162" t="s">
        <v>115</v>
      </c>
    </row>
    <row r="91" spans="1:57" s="34" customFormat="1" ht="9.75" x14ac:dyDescent="0.2">
      <c r="A91" s="35">
        <f>+IF(AND(D91&gt;0,AX91&gt;0),MAX(A$13:A90)+1,0)</f>
        <v>0</v>
      </c>
      <c r="B91" s="151"/>
      <c r="C91" s="272" t="s">
        <v>106</v>
      </c>
      <c r="D91" s="272"/>
      <c r="E91" s="269">
        <f t="shared" ref="E91:AH91" si="319">SUM(E83:E90)</f>
        <v>0</v>
      </c>
      <c r="F91" s="269">
        <f t="shared" si="319"/>
        <v>0</v>
      </c>
      <c r="G91" s="269">
        <f t="shared" si="319"/>
        <v>0</v>
      </c>
      <c r="H91" s="269">
        <f t="shared" si="319"/>
        <v>0</v>
      </c>
      <c r="I91" s="445">
        <f t="shared" si="319"/>
        <v>0</v>
      </c>
      <c r="J91" s="270">
        <f t="shared" si="319"/>
        <v>0</v>
      </c>
      <c r="K91" s="270">
        <f t="shared" si="319"/>
        <v>0</v>
      </c>
      <c r="L91" s="269">
        <f t="shared" si="319"/>
        <v>0</v>
      </c>
      <c r="M91" s="269">
        <f t="shared" si="319"/>
        <v>0</v>
      </c>
      <c r="N91" s="269">
        <f t="shared" si="319"/>
        <v>0</v>
      </c>
      <c r="O91" s="445">
        <f t="shared" si="319"/>
        <v>0</v>
      </c>
      <c r="P91" s="270">
        <f t="shared" si="319"/>
        <v>0</v>
      </c>
      <c r="Q91" s="270">
        <f t="shared" si="319"/>
        <v>0</v>
      </c>
      <c r="R91" s="269">
        <f t="shared" si="319"/>
        <v>0</v>
      </c>
      <c r="S91" s="269">
        <f t="shared" si="319"/>
        <v>0</v>
      </c>
      <c r="T91" s="269">
        <f t="shared" si="319"/>
        <v>0</v>
      </c>
      <c r="U91" s="445">
        <f t="shared" si="319"/>
        <v>0</v>
      </c>
      <c r="V91" s="270">
        <f t="shared" si="319"/>
        <v>0</v>
      </c>
      <c r="W91" s="270">
        <f t="shared" si="319"/>
        <v>0</v>
      </c>
      <c r="X91" s="269">
        <f t="shared" si="319"/>
        <v>0</v>
      </c>
      <c r="Y91" s="269">
        <f t="shared" si="319"/>
        <v>0</v>
      </c>
      <c r="Z91" s="269">
        <f t="shared" si="319"/>
        <v>0</v>
      </c>
      <c r="AA91" s="445">
        <f t="shared" si="319"/>
        <v>0</v>
      </c>
      <c r="AB91" s="270">
        <f t="shared" si="319"/>
        <v>0</v>
      </c>
      <c r="AC91" s="270">
        <f t="shared" si="319"/>
        <v>0</v>
      </c>
      <c r="AD91" s="269">
        <f t="shared" si="319"/>
        <v>0</v>
      </c>
      <c r="AE91" s="269">
        <f t="shared" si="319"/>
        <v>0</v>
      </c>
      <c r="AF91" s="269">
        <f t="shared" si="319"/>
        <v>0</v>
      </c>
      <c r="AG91" s="269">
        <f t="shared" si="319"/>
        <v>0</v>
      </c>
      <c r="AH91" s="269">
        <f t="shared" si="319"/>
        <v>0</v>
      </c>
      <c r="AI91" s="503">
        <f t="shared" ref="AI91:AY91" si="320">+SUM(AI83:AI90)</f>
        <v>0</v>
      </c>
      <c r="AJ91" s="503">
        <f t="shared" si="320"/>
        <v>0</v>
      </c>
      <c r="AK91" s="503">
        <f t="shared" si="320"/>
        <v>0</v>
      </c>
      <c r="AL91" s="503">
        <f t="shared" si="320"/>
        <v>0</v>
      </c>
      <c r="AM91" s="504">
        <f t="shared" si="320"/>
        <v>0</v>
      </c>
      <c r="AN91" s="504">
        <f t="shared" si="320"/>
        <v>0</v>
      </c>
      <c r="AO91" s="504">
        <f t="shared" si="320"/>
        <v>0</v>
      </c>
      <c r="AP91" s="504">
        <f t="shared" si="320"/>
        <v>0</v>
      </c>
      <c r="AQ91" s="504">
        <f t="shared" si="320"/>
        <v>0</v>
      </c>
      <c r="AR91" s="504">
        <f t="shared" si="320"/>
        <v>0</v>
      </c>
      <c r="AS91" s="504">
        <f t="shared" si="320"/>
        <v>0</v>
      </c>
      <c r="AT91" s="504">
        <f t="shared" si="320"/>
        <v>0</v>
      </c>
      <c r="AU91" s="504">
        <f t="shared" si="320"/>
        <v>0</v>
      </c>
      <c r="AV91" s="504">
        <f t="shared" si="320"/>
        <v>0</v>
      </c>
      <c r="AW91" s="504">
        <f t="shared" si="320"/>
        <v>0</v>
      </c>
      <c r="AX91" s="505">
        <f t="shared" si="320"/>
        <v>0</v>
      </c>
      <c r="AY91" s="506">
        <f t="shared" si="320"/>
        <v>0</v>
      </c>
      <c r="BC91" s="269">
        <f>SUM(BC83:BC90)</f>
        <v>0</v>
      </c>
      <c r="BD91" s="34" t="str">
        <f t="shared" si="279"/>
        <v>T4200091</v>
      </c>
      <c r="BE91" s="162"/>
    </row>
    <row r="92" spans="1:57" s="34" customFormat="1" ht="11.25" x14ac:dyDescent="0.2">
      <c r="A92" s="35">
        <f>+IF(AND(D92&gt;0,AX92&gt;0),MAX(A$13:A91)+1,0)</f>
        <v>0</v>
      </c>
      <c r="B92" s="614" t="s">
        <v>116</v>
      </c>
      <c r="C92" s="153" t="s">
        <v>386</v>
      </c>
      <c r="D92" s="147">
        <v>2.5299999999999998</v>
      </c>
      <c r="E92" s="169"/>
      <c r="F92" s="169"/>
      <c r="G92" s="169"/>
      <c r="H92" s="169"/>
      <c r="I92" s="444">
        <f t="shared" ref="I92:I97" si="321">+F92+G92-H92</f>
        <v>0</v>
      </c>
      <c r="J92" s="206">
        <f t="shared" ref="J92:J97" si="322">+D92*F92</f>
        <v>0</v>
      </c>
      <c r="K92" s="206">
        <f t="shared" ref="K92:K97" si="323">+D92*I92</f>
        <v>0</v>
      </c>
      <c r="L92" s="169"/>
      <c r="M92" s="169"/>
      <c r="N92" s="169"/>
      <c r="O92" s="444">
        <f t="shared" ref="O92:O97" si="324">+L92+M92-N92</f>
        <v>0</v>
      </c>
      <c r="P92" s="206">
        <f t="shared" ref="P92:P97" si="325">+$D92*L92</f>
        <v>0</v>
      </c>
      <c r="Q92" s="206">
        <f t="shared" ref="Q92:Q97" si="326">+$D92*O92</f>
        <v>0</v>
      </c>
      <c r="R92" s="169"/>
      <c r="S92" s="169"/>
      <c r="T92" s="169"/>
      <c r="U92" s="444">
        <f t="shared" ref="U92:U97" si="327">+R92+S92-T92</f>
        <v>0</v>
      </c>
      <c r="V92" s="206">
        <f t="shared" ref="V92:V97" si="328">+$D92*R92</f>
        <v>0</v>
      </c>
      <c r="W92" s="206">
        <f t="shared" ref="W92:W97" si="329">+$D92*U92</f>
        <v>0</v>
      </c>
      <c r="X92" s="169"/>
      <c r="Y92" s="169"/>
      <c r="Z92" s="169"/>
      <c r="AA92" s="444">
        <f t="shared" ref="AA92:AA97" si="330">+X92+Y92-Z92</f>
        <v>0</v>
      </c>
      <c r="AB92" s="206">
        <f t="shared" ref="AB92:AB97" si="331">+$D92*X92</f>
        <v>0</v>
      </c>
      <c r="AC92" s="206">
        <f t="shared" ref="AC92:AC97" si="332">+$D92*AA92</f>
        <v>0</v>
      </c>
      <c r="AD92" s="205">
        <f t="shared" ref="AD92:AE97" si="333">+L92+R92+X92</f>
        <v>0</v>
      </c>
      <c r="AE92" s="205">
        <f t="shared" si="333"/>
        <v>0</v>
      </c>
      <c r="AF92" s="518">
        <f t="shared" ref="AF92:AF97" si="334">+N92+T92+Z92</f>
        <v>0</v>
      </c>
      <c r="AG92" s="206">
        <f t="shared" ref="AG92:AG97" si="335">+P92+V92+AB92</f>
        <v>0</v>
      </c>
      <c r="AH92" s="206">
        <f t="shared" ref="AH92:AH97" si="336">+Q92+W92+AC92</f>
        <v>0</v>
      </c>
      <c r="AI92" s="499">
        <f t="shared" ref="AI92:AI97" si="337">+F92*$D92*$AK$7</f>
        <v>0</v>
      </c>
      <c r="AJ92" s="499">
        <f t="shared" ref="AJ92:AJ97" si="338">+L92*80%*$D92*$AK$7+R92*$D92*$AK$7+X92*$D92*$AK$7</f>
        <v>0</v>
      </c>
      <c r="AK92" s="499">
        <f t="shared" ref="AK92:AK97" si="339">+AI92+AJ92</f>
        <v>0</v>
      </c>
      <c r="AL92" s="499">
        <f t="shared" ref="AL92:AL97" si="340">+IF(AK92=0,0,((AK92/(F92+AD92))-$AJ$4)/$AL$11*(F92+AD92))</f>
        <v>0</v>
      </c>
      <c r="AM92" s="500">
        <f t="shared" ref="AM92:AM97" si="341">+AL92*AM$11</f>
        <v>0</v>
      </c>
      <c r="AN92" s="500">
        <f t="shared" ref="AN92:AN97" si="342">+$D92*G92*$AK$7</f>
        <v>0</v>
      </c>
      <c r="AO92" s="500">
        <f t="shared" ref="AO92:AO97" si="343">+M92*80%*$D92*$AK$7+S92*$D92*$AK$7+Y92*$D92*$AK$7</f>
        <v>0</v>
      </c>
      <c r="AP92" s="500">
        <f t="shared" ref="AP92:AP97" si="344">+AN92+AO92</f>
        <v>0</v>
      </c>
      <c r="AQ92" s="500">
        <f t="shared" ref="AQ92:AQ97" si="345">+IF(AP92=0,0,((AP92/(G92+AE92))-$AJ$4)/$AL$11*(G92+AE92))</f>
        <v>0</v>
      </c>
      <c r="AR92" s="500">
        <f t="shared" ref="AR92:AR97" si="346">+AQ92*AR$11</f>
        <v>0</v>
      </c>
      <c r="AS92" s="500">
        <f t="shared" ref="AS92:AS97" si="347">+$D92*H92*$AK$7</f>
        <v>0</v>
      </c>
      <c r="AT92" s="500">
        <f t="shared" ref="AT92:AT97" si="348">+N92*80%*$D92*$AK$7+T92*$D92*$AK$7+Z92*$D92*$AK$7</f>
        <v>0</v>
      </c>
      <c r="AU92" s="500">
        <f t="shared" ref="AU92:AU97" si="349">+AS92+AT92</f>
        <v>0</v>
      </c>
      <c r="AV92" s="500">
        <f t="shared" ref="AV92:AV97" si="350">+IF(AU92=0,0,((AU92/(H92+AF92))-$AJ$4)/$AL$11*(H92+AF92))</f>
        <v>0</v>
      </c>
      <c r="AW92" s="500">
        <f t="shared" ref="AW92:AW97" si="351">+AV92*AW$11</f>
        <v>0</v>
      </c>
      <c r="AX92" s="501">
        <f t="shared" ref="AX92:AX97" si="352">+AR92+AM92-AW92</f>
        <v>0</v>
      </c>
      <c r="AY92" s="502">
        <f t="shared" ref="AY92:AY97" si="353">+AX92*AY$11</f>
        <v>0</v>
      </c>
      <c r="AZ92" s="37">
        <f>+AX92+AY92</f>
        <v>0</v>
      </c>
      <c r="BC92" s="206">
        <f t="shared" ref="BC92:BC97" si="354">($D92*80%*L92)+($D92*R92)+($D92*X92)</f>
        <v>0</v>
      </c>
      <c r="BD92" s="34" t="str">
        <f t="shared" si="279"/>
        <v>T4200092</v>
      </c>
      <c r="BE92" s="162" t="s">
        <v>116</v>
      </c>
    </row>
    <row r="93" spans="1:57" s="34" customFormat="1" ht="11.25" x14ac:dyDescent="0.2">
      <c r="A93" s="35">
        <f>+IF(AND(D93&gt;0,AX93&gt;0),MAX(A$13:A92)+1,0)</f>
        <v>0</v>
      </c>
      <c r="B93" s="614"/>
      <c r="C93" s="153" t="s">
        <v>51</v>
      </c>
      <c r="D93" s="147">
        <v>2.0299999999999998</v>
      </c>
      <c r="E93" s="169"/>
      <c r="F93" s="169"/>
      <c r="G93" s="169"/>
      <c r="H93" s="169"/>
      <c r="I93" s="444">
        <f t="shared" si="321"/>
        <v>0</v>
      </c>
      <c r="J93" s="206">
        <f t="shared" si="322"/>
        <v>0</v>
      </c>
      <c r="K93" s="206">
        <f t="shared" si="323"/>
        <v>0</v>
      </c>
      <c r="L93" s="169"/>
      <c r="M93" s="169"/>
      <c r="N93" s="169"/>
      <c r="O93" s="444">
        <f t="shared" si="324"/>
        <v>0</v>
      </c>
      <c r="P93" s="206">
        <f t="shared" si="325"/>
        <v>0</v>
      </c>
      <c r="Q93" s="206">
        <f t="shared" si="326"/>
        <v>0</v>
      </c>
      <c r="R93" s="169"/>
      <c r="S93" s="169"/>
      <c r="T93" s="169"/>
      <c r="U93" s="444">
        <f t="shared" si="327"/>
        <v>0</v>
      </c>
      <c r="V93" s="206">
        <f t="shared" si="328"/>
        <v>0</v>
      </c>
      <c r="W93" s="206">
        <f t="shared" si="329"/>
        <v>0</v>
      </c>
      <c r="X93" s="169"/>
      <c r="Y93" s="169"/>
      <c r="Z93" s="169"/>
      <c r="AA93" s="444">
        <f t="shared" si="330"/>
        <v>0</v>
      </c>
      <c r="AB93" s="206">
        <f t="shared" si="331"/>
        <v>0</v>
      </c>
      <c r="AC93" s="206">
        <f t="shared" si="332"/>
        <v>0</v>
      </c>
      <c r="AD93" s="205">
        <f t="shared" si="333"/>
        <v>0</v>
      </c>
      <c r="AE93" s="205">
        <f t="shared" si="333"/>
        <v>0</v>
      </c>
      <c r="AF93" s="518">
        <f t="shared" si="334"/>
        <v>0</v>
      </c>
      <c r="AG93" s="206">
        <f t="shared" si="335"/>
        <v>0</v>
      </c>
      <c r="AH93" s="206">
        <f t="shared" si="336"/>
        <v>0</v>
      </c>
      <c r="AI93" s="499">
        <f t="shared" si="337"/>
        <v>0</v>
      </c>
      <c r="AJ93" s="499">
        <f t="shared" si="338"/>
        <v>0</v>
      </c>
      <c r="AK93" s="499">
        <f t="shared" si="339"/>
        <v>0</v>
      </c>
      <c r="AL93" s="499">
        <f t="shared" si="340"/>
        <v>0</v>
      </c>
      <c r="AM93" s="500">
        <f t="shared" si="341"/>
        <v>0</v>
      </c>
      <c r="AN93" s="500">
        <f t="shared" si="342"/>
        <v>0</v>
      </c>
      <c r="AO93" s="500">
        <f t="shared" si="343"/>
        <v>0</v>
      </c>
      <c r="AP93" s="500">
        <f t="shared" si="344"/>
        <v>0</v>
      </c>
      <c r="AQ93" s="500">
        <f t="shared" si="345"/>
        <v>0</v>
      </c>
      <c r="AR93" s="500">
        <f t="shared" si="346"/>
        <v>0</v>
      </c>
      <c r="AS93" s="500">
        <f t="shared" si="347"/>
        <v>0</v>
      </c>
      <c r="AT93" s="500">
        <f t="shared" si="348"/>
        <v>0</v>
      </c>
      <c r="AU93" s="500">
        <f t="shared" si="349"/>
        <v>0</v>
      </c>
      <c r="AV93" s="500">
        <f t="shared" si="350"/>
        <v>0</v>
      </c>
      <c r="AW93" s="500">
        <f t="shared" si="351"/>
        <v>0</v>
      </c>
      <c r="AX93" s="501">
        <f t="shared" si="352"/>
        <v>0</v>
      </c>
      <c r="AY93" s="502">
        <f t="shared" si="353"/>
        <v>0</v>
      </c>
      <c r="BC93" s="206">
        <f t="shared" si="354"/>
        <v>0</v>
      </c>
      <c r="BD93" s="34" t="str">
        <f t="shared" si="279"/>
        <v>T4200093</v>
      </c>
      <c r="BE93" s="162" t="s">
        <v>116</v>
      </c>
    </row>
    <row r="94" spans="1:57" s="34" customFormat="1" ht="11.25" x14ac:dyDescent="0.2">
      <c r="A94" s="35">
        <f>+IF(AND(D94&gt;0,AX94&gt;0),MAX(A$13:A93)+1,0)</f>
        <v>0</v>
      </c>
      <c r="B94" s="614"/>
      <c r="C94" s="153" t="s">
        <v>52</v>
      </c>
      <c r="D94" s="147">
        <v>1.9</v>
      </c>
      <c r="E94" s="169"/>
      <c r="F94" s="169"/>
      <c r="G94" s="169"/>
      <c r="H94" s="169"/>
      <c r="I94" s="444">
        <f t="shared" si="321"/>
        <v>0</v>
      </c>
      <c r="J94" s="206">
        <f t="shared" si="322"/>
        <v>0</v>
      </c>
      <c r="K94" s="206">
        <f t="shared" si="323"/>
        <v>0</v>
      </c>
      <c r="L94" s="169"/>
      <c r="M94" s="169"/>
      <c r="N94" s="169"/>
      <c r="O94" s="444">
        <f t="shared" si="324"/>
        <v>0</v>
      </c>
      <c r="P94" s="206">
        <f t="shared" si="325"/>
        <v>0</v>
      </c>
      <c r="Q94" s="206">
        <f t="shared" si="326"/>
        <v>0</v>
      </c>
      <c r="R94" s="169"/>
      <c r="S94" s="169"/>
      <c r="T94" s="169"/>
      <c r="U94" s="444">
        <f t="shared" si="327"/>
        <v>0</v>
      </c>
      <c r="V94" s="206">
        <f t="shared" si="328"/>
        <v>0</v>
      </c>
      <c r="W94" s="206">
        <f t="shared" si="329"/>
        <v>0</v>
      </c>
      <c r="X94" s="169"/>
      <c r="Y94" s="169"/>
      <c r="Z94" s="169"/>
      <c r="AA94" s="444">
        <f t="shared" si="330"/>
        <v>0</v>
      </c>
      <c r="AB94" s="206">
        <f t="shared" si="331"/>
        <v>0</v>
      </c>
      <c r="AC94" s="206">
        <f t="shared" si="332"/>
        <v>0</v>
      </c>
      <c r="AD94" s="205">
        <f t="shared" si="333"/>
        <v>0</v>
      </c>
      <c r="AE94" s="205">
        <f t="shared" si="333"/>
        <v>0</v>
      </c>
      <c r="AF94" s="518">
        <f t="shared" si="334"/>
        <v>0</v>
      </c>
      <c r="AG94" s="206">
        <f t="shared" si="335"/>
        <v>0</v>
      </c>
      <c r="AH94" s="206">
        <f t="shared" si="336"/>
        <v>0</v>
      </c>
      <c r="AI94" s="499">
        <f t="shared" si="337"/>
        <v>0</v>
      </c>
      <c r="AJ94" s="499">
        <f t="shared" si="338"/>
        <v>0</v>
      </c>
      <c r="AK94" s="499">
        <f t="shared" si="339"/>
        <v>0</v>
      </c>
      <c r="AL94" s="499">
        <f t="shared" si="340"/>
        <v>0</v>
      </c>
      <c r="AM94" s="500">
        <f t="shared" si="341"/>
        <v>0</v>
      </c>
      <c r="AN94" s="500">
        <f t="shared" si="342"/>
        <v>0</v>
      </c>
      <c r="AO94" s="500">
        <f t="shared" si="343"/>
        <v>0</v>
      </c>
      <c r="AP94" s="500">
        <f t="shared" si="344"/>
        <v>0</v>
      </c>
      <c r="AQ94" s="500">
        <f t="shared" si="345"/>
        <v>0</v>
      </c>
      <c r="AR94" s="500">
        <f t="shared" si="346"/>
        <v>0</v>
      </c>
      <c r="AS94" s="500">
        <f t="shared" si="347"/>
        <v>0</v>
      </c>
      <c r="AT94" s="500">
        <f t="shared" si="348"/>
        <v>0</v>
      </c>
      <c r="AU94" s="500">
        <f t="shared" si="349"/>
        <v>0</v>
      </c>
      <c r="AV94" s="500">
        <f t="shared" si="350"/>
        <v>0</v>
      </c>
      <c r="AW94" s="500">
        <f t="shared" si="351"/>
        <v>0</v>
      </c>
      <c r="AX94" s="501">
        <f t="shared" si="352"/>
        <v>0</v>
      </c>
      <c r="AY94" s="502">
        <f t="shared" si="353"/>
        <v>0</v>
      </c>
      <c r="BC94" s="206">
        <f t="shared" si="354"/>
        <v>0</v>
      </c>
      <c r="BD94" s="34" t="str">
        <f t="shared" si="279"/>
        <v>T4200094</v>
      </c>
      <c r="BE94" s="162" t="s">
        <v>116</v>
      </c>
    </row>
    <row r="95" spans="1:57" s="34" customFormat="1" ht="11.25" x14ac:dyDescent="0.2">
      <c r="A95" s="35">
        <f>+IF(AND(D95&gt;0,AX95&gt;0),MAX(A$13:A94)+1,0)</f>
        <v>0</v>
      </c>
      <c r="B95" s="614"/>
      <c r="C95" s="153" t="s">
        <v>53</v>
      </c>
      <c r="D95" s="147">
        <v>1.5</v>
      </c>
      <c r="E95" s="169"/>
      <c r="F95" s="169"/>
      <c r="G95" s="169"/>
      <c r="H95" s="169"/>
      <c r="I95" s="444">
        <f t="shared" si="321"/>
        <v>0</v>
      </c>
      <c r="J95" s="206">
        <f t="shared" si="322"/>
        <v>0</v>
      </c>
      <c r="K95" s="206">
        <f t="shared" si="323"/>
        <v>0</v>
      </c>
      <c r="L95" s="169"/>
      <c r="M95" s="169"/>
      <c r="N95" s="169"/>
      <c r="O95" s="444">
        <f t="shared" si="324"/>
        <v>0</v>
      </c>
      <c r="P95" s="206">
        <f t="shared" si="325"/>
        <v>0</v>
      </c>
      <c r="Q95" s="206">
        <f t="shared" si="326"/>
        <v>0</v>
      </c>
      <c r="R95" s="169"/>
      <c r="S95" s="169"/>
      <c r="T95" s="169"/>
      <c r="U95" s="444">
        <f t="shared" si="327"/>
        <v>0</v>
      </c>
      <c r="V95" s="206">
        <f t="shared" si="328"/>
        <v>0</v>
      </c>
      <c r="W95" s="206">
        <f t="shared" si="329"/>
        <v>0</v>
      </c>
      <c r="X95" s="169"/>
      <c r="Y95" s="169"/>
      <c r="Z95" s="169"/>
      <c r="AA95" s="444">
        <f t="shared" si="330"/>
        <v>0</v>
      </c>
      <c r="AB95" s="206">
        <f t="shared" si="331"/>
        <v>0</v>
      </c>
      <c r="AC95" s="206">
        <f t="shared" si="332"/>
        <v>0</v>
      </c>
      <c r="AD95" s="205">
        <f t="shared" si="333"/>
        <v>0</v>
      </c>
      <c r="AE95" s="205">
        <f t="shared" si="333"/>
        <v>0</v>
      </c>
      <c r="AF95" s="518">
        <f t="shared" si="334"/>
        <v>0</v>
      </c>
      <c r="AG95" s="206">
        <f t="shared" si="335"/>
        <v>0</v>
      </c>
      <c r="AH95" s="206">
        <f t="shared" si="336"/>
        <v>0</v>
      </c>
      <c r="AI95" s="499">
        <f t="shared" si="337"/>
        <v>0</v>
      </c>
      <c r="AJ95" s="499">
        <f t="shared" si="338"/>
        <v>0</v>
      </c>
      <c r="AK95" s="499">
        <f t="shared" si="339"/>
        <v>0</v>
      </c>
      <c r="AL95" s="499">
        <f t="shared" si="340"/>
        <v>0</v>
      </c>
      <c r="AM95" s="500">
        <f t="shared" si="341"/>
        <v>0</v>
      </c>
      <c r="AN95" s="500">
        <f t="shared" si="342"/>
        <v>0</v>
      </c>
      <c r="AO95" s="500">
        <f t="shared" si="343"/>
        <v>0</v>
      </c>
      <c r="AP95" s="500">
        <f t="shared" si="344"/>
        <v>0</v>
      </c>
      <c r="AQ95" s="500">
        <f t="shared" si="345"/>
        <v>0</v>
      </c>
      <c r="AR95" s="500">
        <f t="shared" si="346"/>
        <v>0</v>
      </c>
      <c r="AS95" s="500">
        <f t="shared" si="347"/>
        <v>0</v>
      </c>
      <c r="AT95" s="500">
        <f t="shared" si="348"/>
        <v>0</v>
      </c>
      <c r="AU95" s="500">
        <f t="shared" si="349"/>
        <v>0</v>
      </c>
      <c r="AV95" s="500">
        <f t="shared" si="350"/>
        <v>0</v>
      </c>
      <c r="AW95" s="500">
        <f t="shared" si="351"/>
        <v>0</v>
      </c>
      <c r="AX95" s="501">
        <f t="shared" si="352"/>
        <v>0</v>
      </c>
      <c r="AY95" s="502">
        <f t="shared" si="353"/>
        <v>0</v>
      </c>
      <c r="BC95" s="206">
        <f t="shared" si="354"/>
        <v>0</v>
      </c>
      <c r="BD95" s="34" t="str">
        <f t="shared" si="279"/>
        <v>T4200095</v>
      </c>
      <c r="BE95" s="162" t="s">
        <v>116</v>
      </c>
    </row>
    <row r="96" spans="1:57" s="34" customFormat="1" ht="11.25" x14ac:dyDescent="0.2">
      <c r="A96" s="35">
        <f>+IF(AND(D96&gt;0,AX96&gt;0),MAX(A$13:A95)+1,0)</f>
        <v>0</v>
      </c>
      <c r="B96" s="614"/>
      <c r="C96" s="153" t="s">
        <v>387</v>
      </c>
      <c r="D96" s="147">
        <v>1.2</v>
      </c>
      <c r="E96" s="169"/>
      <c r="F96" s="169"/>
      <c r="G96" s="169"/>
      <c r="H96" s="169"/>
      <c r="I96" s="444">
        <f t="shared" si="321"/>
        <v>0</v>
      </c>
      <c r="J96" s="206">
        <f t="shared" si="322"/>
        <v>0</v>
      </c>
      <c r="K96" s="206">
        <f t="shared" si="323"/>
        <v>0</v>
      </c>
      <c r="L96" s="169"/>
      <c r="M96" s="169"/>
      <c r="N96" s="169"/>
      <c r="O96" s="444">
        <f t="shared" si="324"/>
        <v>0</v>
      </c>
      <c r="P96" s="206">
        <f t="shared" si="325"/>
        <v>0</v>
      </c>
      <c r="Q96" s="206">
        <f t="shared" si="326"/>
        <v>0</v>
      </c>
      <c r="R96" s="169"/>
      <c r="S96" s="169"/>
      <c r="T96" s="169"/>
      <c r="U96" s="444">
        <f t="shared" si="327"/>
        <v>0</v>
      </c>
      <c r="V96" s="206">
        <f t="shared" si="328"/>
        <v>0</v>
      </c>
      <c r="W96" s="206">
        <f t="shared" si="329"/>
        <v>0</v>
      </c>
      <c r="X96" s="169"/>
      <c r="Y96" s="169"/>
      <c r="Z96" s="169"/>
      <c r="AA96" s="444">
        <f t="shared" si="330"/>
        <v>0</v>
      </c>
      <c r="AB96" s="206">
        <f t="shared" si="331"/>
        <v>0</v>
      </c>
      <c r="AC96" s="206">
        <f t="shared" si="332"/>
        <v>0</v>
      </c>
      <c r="AD96" s="205">
        <f t="shared" si="333"/>
        <v>0</v>
      </c>
      <c r="AE96" s="205">
        <f t="shared" si="333"/>
        <v>0</v>
      </c>
      <c r="AF96" s="518">
        <f t="shared" si="334"/>
        <v>0</v>
      </c>
      <c r="AG96" s="206">
        <f t="shared" si="335"/>
        <v>0</v>
      </c>
      <c r="AH96" s="206">
        <f t="shared" si="336"/>
        <v>0</v>
      </c>
      <c r="AI96" s="499">
        <f t="shared" si="337"/>
        <v>0</v>
      </c>
      <c r="AJ96" s="499">
        <f t="shared" si="338"/>
        <v>0</v>
      </c>
      <c r="AK96" s="499">
        <f t="shared" si="339"/>
        <v>0</v>
      </c>
      <c r="AL96" s="499">
        <f t="shared" si="340"/>
        <v>0</v>
      </c>
      <c r="AM96" s="500">
        <f t="shared" si="341"/>
        <v>0</v>
      </c>
      <c r="AN96" s="500">
        <f t="shared" si="342"/>
        <v>0</v>
      </c>
      <c r="AO96" s="500">
        <f t="shared" si="343"/>
        <v>0</v>
      </c>
      <c r="AP96" s="500">
        <f t="shared" si="344"/>
        <v>0</v>
      </c>
      <c r="AQ96" s="500">
        <f t="shared" si="345"/>
        <v>0</v>
      </c>
      <c r="AR96" s="500">
        <f t="shared" si="346"/>
        <v>0</v>
      </c>
      <c r="AS96" s="500">
        <f t="shared" si="347"/>
        <v>0</v>
      </c>
      <c r="AT96" s="500">
        <f t="shared" si="348"/>
        <v>0</v>
      </c>
      <c r="AU96" s="500">
        <f t="shared" si="349"/>
        <v>0</v>
      </c>
      <c r="AV96" s="500">
        <f t="shared" si="350"/>
        <v>0</v>
      </c>
      <c r="AW96" s="500">
        <f t="shared" si="351"/>
        <v>0</v>
      </c>
      <c r="AX96" s="501">
        <f t="shared" si="352"/>
        <v>0</v>
      </c>
      <c r="AY96" s="502">
        <f t="shared" si="353"/>
        <v>0</v>
      </c>
      <c r="BC96" s="206">
        <f t="shared" si="354"/>
        <v>0</v>
      </c>
      <c r="BD96" s="34" t="str">
        <f t="shared" si="279"/>
        <v>T4200096</v>
      </c>
      <c r="BE96" s="162" t="s">
        <v>116</v>
      </c>
    </row>
    <row r="97" spans="1:57" s="34" customFormat="1" ht="11.25" x14ac:dyDescent="0.2">
      <c r="A97" s="35">
        <f>+IF(AND(D97&gt;0,AX97&gt;0),MAX(A$13:A96)+1,0)</f>
        <v>0</v>
      </c>
      <c r="B97" s="614"/>
      <c r="C97" s="153" t="s">
        <v>388</v>
      </c>
      <c r="D97" s="147">
        <v>1</v>
      </c>
      <c r="E97" s="169"/>
      <c r="F97" s="169"/>
      <c r="G97" s="169"/>
      <c r="H97" s="169"/>
      <c r="I97" s="444">
        <f t="shared" si="321"/>
        <v>0</v>
      </c>
      <c r="J97" s="206">
        <f t="shared" si="322"/>
        <v>0</v>
      </c>
      <c r="K97" s="206">
        <f t="shared" si="323"/>
        <v>0</v>
      </c>
      <c r="L97" s="169"/>
      <c r="M97" s="169"/>
      <c r="N97" s="169"/>
      <c r="O97" s="444">
        <f t="shared" si="324"/>
        <v>0</v>
      </c>
      <c r="P97" s="206">
        <f t="shared" si="325"/>
        <v>0</v>
      </c>
      <c r="Q97" s="206">
        <f t="shared" si="326"/>
        <v>0</v>
      </c>
      <c r="R97" s="169"/>
      <c r="S97" s="169"/>
      <c r="T97" s="169"/>
      <c r="U97" s="444">
        <f t="shared" si="327"/>
        <v>0</v>
      </c>
      <c r="V97" s="206">
        <f t="shared" si="328"/>
        <v>0</v>
      </c>
      <c r="W97" s="206">
        <f t="shared" si="329"/>
        <v>0</v>
      </c>
      <c r="X97" s="169"/>
      <c r="Y97" s="169"/>
      <c r="Z97" s="169"/>
      <c r="AA97" s="444">
        <f t="shared" si="330"/>
        <v>0</v>
      </c>
      <c r="AB97" s="206">
        <f t="shared" si="331"/>
        <v>0</v>
      </c>
      <c r="AC97" s="206">
        <f t="shared" si="332"/>
        <v>0</v>
      </c>
      <c r="AD97" s="205">
        <f t="shared" si="333"/>
        <v>0</v>
      </c>
      <c r="AE97" s="205">
        <f t="shared" si="333"/>
        <v>0</v>
      </c>
      <c r="AF97" s="518">
        <f t="shared" si="334"/>
        <v>0</v>
      </c>
      <c r="AG97" s="206">
        <f t="shared" si="335"/>
        <v>0</v>
      </c>
      <c r="AH97" s="206">
        <f t="shared" si="336"/>
        <v>0</v>
      </c>
      <c r="AI97" s="499">
        <f t="shared" si="337"/>
        <v>0</v>
      </c>
      <c r="AJ97" s="499">
        <f t="shared" si="338"/>
        <v>0</v>
      </c>
      <c r="AK97" s="499">
        <f t="shared" si="339"/>
        <v>0</v>
      </c>
      <c r="AL97" s="499">
        <f t="shared" si="340"/>
        <v>0</v>
      </c>
      <c r="AM97" s="500">
        <f t="shared" si="341"/>
        <v>0</v>
      </c>
      <c r="AN97" s="500">
        <f t="shared" si="342"/>
        <v>0</v>
      </c>
      <c r="AO97" s="500">
        <f t="shared" si="343"/>
        <v>0</v>
      </c>
      <c r="AP97" s="500">
        <f t="shared" si="344"/>
        <v>0</v>
      </c>
      <c r="AQ97" s="500">
        <f t="shared" si="345"/>
        <v>0</v>
      </c>
      <c r="AR97" s="500">
        <f t="shared" si="346"/>
        <v>0</v>
      </c>
      <c r="AS97" s="500">
        <f t="shared" si="347"/>
        <v>0</v>
      </c>
      <c r="AT97" s="500">
        <f t="shared" si="348"/>
        <v>0</v>
      </c>
      <c r="AU97" s="500">
        <f t="shared" si="349"/>
        <v>0</v>
      </c>
      <c r="AV97" s="500">
        <f t="shared" si="350"/>
        <v>0</v>
      </c>
      <c r="AW97" s="500">
        <f t="shared" si="351"/>
        <v>0</v>
      </c>
      <c r="AX97" s="501">
        <f t="shared" si="352"/>
        <v>0</v>
      </c>
      <c r="AY97" s="502">
        <f t="shared" si="353"/>
        <v>0</v>
      </c>
      <c r="BC97" s="206">
        <f t="shared" si="354"/>
        <v>0</v>
      </c>
      <c r="BD97" s="34" t="str">
        <f t="shared" si="279"/>
        <v>T4200097</v>
      </c>
      <c r="BE97" s="162" t="s">
        <v>116</v>
      </c>
    </row>
    <row r="98" spans="1:57" s="34" customFormat="1" ht="9.75" x14ac:dyDescent="0.2">
      <c r="A98" s="35">
        <f>+IF(AND(D98&gt;0,AX98&gt;0),MAX(A$13:A97)+1,0)</f>
        <v>0</v>
      </c>
      <c r="B98" s="151"/>
      <c r="C98" s="273" t="s">
        <v>107</v>
      </c>
      <c r="D98" s="273"/>
      <c r="E98" s="269">
        <f t="shared" ref="E98:AH98" si="355">SUM(E92:E97)</f>
        <v>0</v>
      </c>
      <c r="F98" s="269">
        <f t="shared" si="355"/>
        <v>0</v>
      </c>
      <c r="G98" s="269">
        <f t="shared" si="355"/>
        <v>0</v>
      </c>
      <c r="H98" s="269">
        <f t="shared" si="355"/>
        <v>0</v>
      </c>
      <c r="I98" s="445">
        <f t="shared" si="355"/>
        <v>0</v>
      </c>
      <c r="J98" s="270">
        <f t="shared" si="355"/>
        <v>0</v>
      </c>
      <c r="K98" s="270">
        <f t="shared" si="355"/>
        <v>0</v>
      </c>
      <c r="L98" s="269">
        <f t="shared" si="355"/>
        <v>0</v>
      </c>
      <c r="M98" s="269">
        <f t="shared" si="355"/>
        <v>0</v>
      </c>
      <c r="N98" s="269">
        <f t="shared" si="355"/>
        <v>0</v>
      </c>
      <c r="O98" s="445">
        <f t="shared" si="355"/>
        <v>0</v>
      </c>
      <c r="P98" s="270">
        <f t="shared" si="355"/>
        <v>0</v>
      </c>
      <c r="Q98" s="270">
        <f t="shared" si="355"/>
        <v>0</v>
      </c>
      <c r="R98" s="269">
        <f t="shared" si="355"/>
        <v>0</v>
      </c>
      <c r="S98" s="269">
        <f t="shared" si="355"/>
        <v>0</v>
      </c>
      <c r="T98" s="269">
        <f t="shared" si="355"/>
        <v>0</v>
      </c>
      <c r="U98" s="445">
        <f t="shared" si="355"/>
        <v>0</v>
      </c>
      <c r="V98" s="270">
        <f t="shared" si="355"/>
        <v>0</v>
      </c>
      <c r="W98" s="270">
        <f t="shared" si="355"/>
        <v>0</v>
      </c>
      <c r="X98" s="269">
        <f t="shared" si="355"/>
        <v>0</v>
      </c>
      <c r="Y98" s="269">
        <f t="shared" si="355"/>
        <v>0</v>
      </c>
      <c r="Z98" s="269">
        <f t="shared" si="355"/>
        <v>0</v>
      </c>
      <c r="AA98" s="445">
        <f t="shared" si="355"/>
        <v>0</v>
      </c>
      <c r="AB98" s="270">
        <f t="shared" si="355"/>
        <v>0</v>
      </c>
      <c r="AC98" s="270">
        <f t="shared" si="355"/>
        <v>0</v>
      </c>
      <c r="AD98" s="268">
        <f t="shared" si="355"/>
        <v>0</v>
      </c>
      <c r="AE98" s="268">
        <f t="shared" si="355"/>
        <v>0</v>
      </c>
      <c r="AF98" s="268">
        <f t="shared" si="355"/>
        <v>0</v>
      </c>
      <c r="AG98" s="270">
        <f t="shared" si="355"/>
        <v>0</v>
      </c>
      <c r="AH98" s="270">
        <f t="shared" si="355"/>
        <v>0</v>
      </c>
      <c r="AI98" s="507">
        <f>+SUM(AI92:AI97)</f>
        <v>0</v>
      </c>
      <c r="AJ98" s="507">
        <f>+SUM(AJ92:AJ97)</f>
        <v>0</v>
      </c>
      <c r="AK98" s="507">
        <f t="shared" ref="AK98:AY98" si="356">+SUM(AK92:AK97)</f>
        <v>0</v>
      </c>
      <c r="AL98" s="507">
        <f t="shared" si="356"/>
        <v>0</v>
      </c>
      <c r="AM98" s="504">
        <f t="shared" si="356"/>
        <v>0</v>
      </c>
      <c r="AN98" s="504">
        <f t="shared" si="356"/>
        <v>0</v>
      </c>
      <c r="AO98" s="504">
        <f t="shared" si="356"/>
        <v>0</v>
      </c>
      <c r="AP98" s="504">
        <f t="shared" si="356"/>
        <v>0</v>
      </c>
      <c r="AQ98" s="504">
        <f t="shared" si="356"/>
        <v>0</v>
      </c>
      <c r="AR98" s="504">
        <f t="shared" si="356"/>
        <v>0</v>
      </c>
      <c r="AS98" s="504">
        <f>+SUM(AS92:AS97)</f>
        <v>0</v>
      </c>
      <c r="AT98" s="504">
        <f>+SUM(AT92:AT97)</f>
        <v>0</v>
      </c>
      <c r="AU98" s="504">
        <f>+SUM(AU92:AU97)</f>
        <v>0</v>
      </c>
      <c r="AV98" s="504">
        <f>+SUM(AV92:AV97)</f>
        <v>0</v>
      </c>
      <c r="AW98" s="504">
        <f>+SUM(AW92:AW97)</f>
        <v>0</v>
      </c>
      <c r="AX98" s="505">
        <f t="shared" si="356"/>
        <v>0</v>
      </c>
      <c r="AY98" s="506">
        <f t="shared" si="356"/>
        <v>0</v>
      </c>
      <c r="AZ98" s="34" t="e">
        <f>+AY98/AX98*100</f>
        <v>#DIV/0!</v>
      </c>
      <c r="BC98" s="268">
        <f>SUM(BC92:BC97)</f>
        <v>0</v>
      </c>
      <c r="BD98" s="34" t="str">
        <f t="shared" si="279"/>
        <v>T4200098</v>
      </c>
      <c r="BE98" s="162"/>
    </row>
    <row r="99" spans="1:57" s="34" customFormat="1" ht="12" x14ac:dyDescent="0.2">
      <c r="A99" s="35">
        <f>+IF(AND(D99&gt;0,AX99&gt;0),MAX(A$13:A98)+1,0)</f>
        <v>0</v>
      </c>
      <c r="B99" s="154"/>
      <c r="C99" s="155" t="s">
        <v>465</v>
      </c>
      <c r="D99" s="154"/>
      <c r="E99" s="154"/>
      <c r="F99" s="154"/>
      <c r="G99" s="154"/>
      <c r="H99" s="154"/>
      <c r="I99" s="446"/>
      <c r="J99" s="154"/>
      <c r="K99" s="154"/>
      <c r="L99" s="154"/>
      <c r="M99" s="154"/>
      <c r="N99" s="154"/>
      <c r="O99" s="446"/>
      <c r="P99" s="154"/>
      <c r="Q99" s="154"/>
      <c r="R99" s="154"/>
      <c r="S99" s="154"/>
      <c r="T99" s="154"/>
      <c r="U99" s="446"/>
      <c r="V99" s="154"/>
      <c r="W99" s="154"/>
      <c r="X99" s="154"/>
      <c r="Y99" s="154"/>
      <c r="Z99" s="154"/>
      <c r="AA99" s="446"/>
      <c r="AB99" s="154"/>
      <c r="AC99" s="154"/>
      <c r="AD99" s="154"/>
      <c r="AE99" s="154"/>
      <c r="AF99" s="154"/>
      <c r="AG99" s="154"/>
      <c r="AH99" s="154"/>
      <c r="AI99" s="274"/>
      <c r="AJ99" s="274"/>
      <c r="AK99" s="274"/>
      <c r="AL99" s="274"/>
      <c r="AM99" s="274"/>
      <c r="AN99" s="274"/>
      <c r="AO99" s="274"/>
      <c r="AP99" s="274"/>
      <c r="AQ99" s="274"/>
      <c r="AR99" s="274"/>
      <c r="AS99" s="274"/>
      <c r="AT99" s="274"/>
      <c r="AU99" s="274"/>
      <c r="AV99" s="274"/>
      <c r="AW99" s="274"/>
      <c r="AX99" s="274"/>
      <c r="AY99" s="274"/>
      <c r="AZ99" s="154"/>
      <c r="BC99" s="322"/>
      <c r="BD99" s="34" t="str">
        <f t="shared" si="279"/>
        <v>T4200099</v>
      </c>
      <c r="BE99" s="162"/>
    </row>
    <row r="100" spans="1:57" s="34" customFormat="1" ht="9.75" x14ac:dyDescent="0.2">
      <c r="A100" s="35">
        <f>+IF(AND(D100&gt;0,AX100&gt;0),MAX(A$13:A99)+1,0)</f>
        <v>0</v>
      </c>
      <c r="B100" s="111"/>
      <c r="C100" s="151" t="s">
        <v>123</v>
      </c>
      <c r="D100" s="151"/>
      <c r="E100" s="437">
        <f t="shared" ref="E100:K100" si="357">+E13</f>
        <v>0</v>
      </c>
      <c r="F100" s="437">
        <f t="shared" si="357"/>
        <v>0</v>
      </c>
      <c r="G100" s="437">
        <f t="shared" si="357"/>
        <v>0</v>
      </c>
      <c r="H100" s="437">
        <f t="shared" si="357"/>
        <v>0</v>
      </c>
      <c r="I100" s="447">
        <f t="shared" si="357"/>
        <v>0</v>
      </c>
      <c r="J100" s="147">
        <f t="shared" si="357"/>
        <v>0</v>
      </c>
      <c r="K100" s="147">
        <f t="shared" si="357"/>
        <v>0</v>
      </c>
      <c r="L100" s="437">
        <f t="shared" ref="L100:Q100" si="358">+L13</f>
        <v>0</v>
      </c>
      <c r="M100" s="437">
        <f t="shared" si="358"/>
        <v>0</v>
      </c>
      <c r="N100" s="437">
        <f t="shared" si="358"/>
        <v>0</v>
      </c>
      <c r="O100" s="447">
        <f t="shared" si="358"/>
        <v>0</v>
      </c>
      <c r="P100" s="147">
        <f t="shared" si="358"/>
        <v>0</v>
      </c>
      <c r="Q100" s="147">
        <f t="shared" si="358"/>
        <v>0</v>
      </c>
      <c r="R100" s="437">
        <f t="shared" ref="R100:W100" si="359">+R13</f>
        <v>0</v>
      </c>
      <c r="S100" s="437">
        <f t="shared" si="359"/>
        <v>0</v>
      </c>
      <c r="T100" s="437">
        <f t="shared" si="359"/>
        <v>0</v>
      </c>
      <c r="U100" s="447">
        <f t="shared" si="359"/>
        <v>0</v>
      </c>
      <c r="V100" s="147">
        <f t="shared" si="359"/>
        <v>0</v>
      </c>
      <c r="W100" s="147">
        <f t="shared" si="359"/>
        <v>0</v>
      </c>
      <c r="X100" s="437">
        <f t="shared" ref="X100:AC100" si="360">+X13</f>
        <v>0</v>
      </c>
      <c r="Y100" s="437">
        <f t="shared" si="360"/>
        <v>0</v>
      </c>
      <c r="Z100" s="437">
        <f t="shared" si="360"/>
        <v>0</v>
      </c>
      <c r="AA100" s="447">
        <f t="shared" si="360"/>
        <v>0</v>
      </c>
      <c r="AB100" s="147">
        <f t="shared" si="360"/>
        <v>0</v>
      </c>
      <c r="AC100" s="147">
        <f t="shared" si="360"/>
        <v>0</v>
      </c>
      <c r="AD100" s="437">
        <f t="shared" ref="AD100:AI100" si="361">+AD13</f>
        <v>0</v>
      </c>
      <c r="AE100" s="437">
        <f t="shared" si="361"/>
        <v>0</v>
      </c>
      <c r="AF100" s="437">
        <f t="shared" si="361"/>
        <v>0</v>
      </c>
      <c r="AG100" s="147">
        <f t="shared" si="361"/>
        <v>0</v>
      </c>
      <c r="AH100" s="147">
        <f t="shared" si="361"/>
        <v>0</v>
      </c>
      <c r="AI100" s="437">
        <f t="shared" si="361"/>
        <v>0</v>
      </c>
      <c r="AJ100" s="437">
        <f>+AJ13</f>
        <v>0</v>
      </c>
      <c r="AK100" s="437">
        <f t="shared" ref="AK100:AW100" si="362">+AK13</f>
        <v>0</v>
      </c>
      <c r="AL100" s="437">
        <f>+AL13</f>
        <v>0</v>
      </c>
      <c r="AM100" s="438">
        <f>+AM13</f>
        <v>0</v>
      </c>
      <c r="AN100" s="437">
        <f t="shared" si="362"/>
        <v>0</v>
      </c>
      <c r="AO100" s="437">
        <f t="shared" si="362"/>
        <v>0</v>
      </c>
      <c r="AP100" s="437">
        <f t="shared" si="362"/>
        <v>0</v>
      </c>
      <c r="AQ100" s="437">
        <f t="shared" si="362"/>
        <v>0</v>
      </c>
      <c r="AR100" s="438">
        <f t="shared" si="362"/>
        <v>0</v>
      </c>
      <c r="AS100" s="437">
        <f t="shared" si="362"/>
        <v>0</v>
      </c>
      <c r="AT100" s="437">
        <f t="shared" si="362"/>
        <v>0</v>
      </c>
      <c r="AU100" s="437">
        <f t="shared" si="362"/>
        <v>0</v>
      </c>
      <c r="AV100" s="437">
        <f t="shared" si="362"/>
        <v>0</v>
      </c>
      <c r="AW100" s="438">
        <f t="shared" si="362"/>
        <v>0</v>
      </c>
      <c r="AX100" s="439">
        <f>+AX13</f>
        <v>0</v>
      </c>
      <c r="AY100" s="438">
        <f>+AY13</f>
        <v>0</v>
      </c>
      <c r="AZ100" s="34" t="e">
        <f>+AY100/AX100*100</f>
        <v>#DIV/0!</v>
      </c>
      <c r="BC100" s="321"/>
      <c r="BD100" s="34" t="str">
        <f t="shared" si="279"/>
        <v>T4200100</v>
      </c>
      <c r="BE100" s="162" t="s">
        <v>123</v>
      </c>
    </row>
    <row r="101" spans="1:57" s="34" customFormat="1" ht="9.75" x14ac:dyDescent="0.2">
      <c r="A101" s="35">
        <f>+IF(AND(D101&gt;0,AX101&gt;0),MAX(A$13:A100)+1,0)</f>
        <v>0</v>
      </c>
      <c r="B101" s="111"/>
      <c r="C101" s="151" t="s">
        <v>126</v>
      </c>
      <c r="D101" s="151"/>
      <c r="E101" s="437">
        <f t="shared" ref="E101:K101" si="363">+E19</f>
        <v>0</v>
      </c>
      <c r="F101" s="437">
        <f t="shared" si="363"/>
        <v>0</v>
      </c>
      <c r="G101" s="437">
        <f t="shared" si="363"/>
        <v>0</v>
      </c>
      <c r="H101" s="437">
        <f t="shared" si="363"/>
        <v>0</v>
      </c>
      <c r="I101" s="447">
        <f t="shared" si="363"/>
        <v>0</v>
      </c>
      <c r="J101" s="147">
        <f t="shared" si="363"/>
        <v>0</v>
      </c>
      <c r="K101" s="147">
        <f t="shared" si="363"/>
        <v>0</v>
      </c>
      <c r="L101" s="437">
        <f t="shared" ref="L101:Q101" si="364">+L19</f>
        <v>0</v>
      </c>
      <c r="M101" s="437">
        <f t="shared" si="364"/>
        <v>0</v>
      </c>
      <c r="N101" s="437">
        <f t="shared" si="364"/>
        <v>0</v>
      </c>
      <c r="O101" s="447">
        <f t="shared" si="364"/>
        <v>0</v>
      </c>
      <c r="P101" s="147">
        <f t="shared" si="364"/>
        <v>0</v>
      </c>
      <c r="Q101" s="147">
        <f t="shared" si="364"/>
        <v>0</v>
      </c>
      <c r="R101" s="437">
        <f t="shared" ref="R101:W101" si="365">+R19</f>
        <v>0</v>
      </c>
      <c r="S101" s="437">
        <f t="shared" si="365"/>
        <v>0</v>
      </c>
      <c r="T101" s="437">
        <f t="shared" si="365"/>
        <v>0</v>
      </c>
      <c r="U101" s="447">
        <f t="shared" si="365"/>
        <v>0</v>
      </c>
      <c r="V101" s="147">
        <f t="shared" si="365"/>
        <v>0</v>
      </c>
      <c r="W101" s="147">
        <f t="shared" si="365"/>
        <v>0</v>
      </c>
      <c r="X101" s="437">
        <f t="shared" ref="X101:AC101" si="366">+X19</f>
        <v>0</v>
      </c>
      <c r="Y101" s="437">
        <f t="shared" si="366"/>
        <v>0</v>
      </c>
      <c r="Z101" s="437">
        <f t="shared" si="366"/>
        <v>0</v>
      </c>
      <c r="AA101" s="447">
        <f t="shared" si="366"/>
        <v>0</v>
      </c>
      <c r="AB101" s="147">
        <f t="shared" si="366"/>
        <v>0</v>
      </c>
      <c r="AC101" s="147">
        <f t="shared" si="366"/>
        <v>0</v>
      </c>
      <c r="AD101" s="437">
        <f t="shared" ref="AD101:AI101" si="367">+AD19</f>
        <v>0</v>
      </c>
      <c r="AE101" s="437">
        <f t="shared" si="367"/>
        <v>0</v>
      </c>
      <c r="AF101" s="437">
        <f t="shared" si="367"/>
        <v>0</v>
      </c>
      <c r="AG101" s="147">
        <f t="shared" si="367"/>
        <v>0</v>
      </c>
      <c r="AH101" s="147">
        <f t="shared" si="367"/>
        <v>0</v>
      </c>
      <c r="AI101" s="437">
        <f t="shared" si="367"/>
        <v>0</v>
      </c>
      <c r="AJ101" s="437">
        <f>+AJ19</f>
        <v>0</v>
      </c>
      <c r="AK101" s="437">
        <f t="shared" ref="AK101:AY101" si="368">+AK19</f>
        <v>0</v>
      </c>
      <c r="AL101" s="437">
        <f t="shared" si="368"/>
        <v>0</v>
      </c>
      <c r="AM101" s="438">
        <f t="shared" si="368"/>
        <v>0</v>
      </c>
      <c r="AN101" s="437">
        <f t="shared" si="368"/>
        <v>0</v>
      </c>
      <c r="AO101" s="437">
        <f t="shared" si="368"/>
        <v>0</v>
      </c>
      <c r="AP101" s="437">
        <f t="shared" si="368"/>
        <v>0</v>
      </c>
      <c r="AQ101" s="437">
        <f t="shared" si="368"/>
        <v>0</v>
      </c>
      <c r="AR101" s="438">
        <f t="shared" si="368"/>
        <v>0</v>
      </c>
      <c r="AS101" s="437">
        <f t="shared" si="368"/>
        <v>0</v>
      </c>
      <c r="AT101" s="437">
        <f t="shared" si="368"/>
        <v>0</v>
      </c>
      <c r="AU101" s="437">
        <f t="shared" si="368"/>
        <v>0</v>
      </c>
      <c r="AV101" s="437">
        <f t="shared" si="368"/>
        <v>0</v>
      </c>
      <c r="AW101" s="438">
        <f t="shared" si="368"/>
        <v>0</v>
      </c>
      <c r="AX101" s="439">
        <f t="shared" si="368"/>
        <v>0</v>
      </c>
      <c r="AY101" s="438">
        <f t="shared" si="368"/>
        <v>0</v>
      </c>
      <c r="BC101" s="321"/>
      <c r="BD101" s="34" t="str">
        <f t="shared" si="279"/>
        <v>T4200101</v>
      </c>
      <c r="BE101" s="162" t="s">
        <v>126</v>
      </c>
    </row>
    <row r="102" spans="1:57" s="34" customFormat="1" ht="9.75" x14ac:dyDescent="0.2">
      <c r="A102" s="35">
        <f>+IF(AND(D102&gt;0,AX102&gt;0),MAX(A$13:A101)+1,0)</f>
        <v>0</v>
      </c>
      <c r="B102" s="111"/>
      <c r="C102" s="151" t="s">
        <v>124</v>
      </c>
      <c r="D102" s="151"/>
      <c r="E102" s="437">
        <f t="shared" ref="E102:K102" si="369">+E28+E37+E46+E55+E64+E73+E82+E91</f>
        <v>0</v>
      </c>
      <c r="F102" s="437">
        <f t="shared" si="369"/>
        <v>0</v>
      </c>
      <c r="G102" s="437">
        <f t="shared" si="369"/>
        <v>0</v>
      </c>
      <c r="H102" s="437">
        <f t="shared" si="369"/>
        <v>0</v>
      </c>
      <c r="I102" s="447">
        <f t="shared" si="369"/>
        <v>0</v>
      </c>
      <c r="J102" s="147">
        <f t="shared" si="369"/>
        <v>0</v>
      </c>
      <c r="K102" s="147">
        <f t="shared" si="369"/>
        <v>0</v>
      </c>
      <c r="L102" s="437">
        <f t="shared" ref="L102:Q102" si="370">+L28+L37+L46+L55+L64+L73+L82+L91</f>
        <v>0</v>
      </c>
      <c r="M102" s="437">
        <f t="shared" si="370"/>
        <v>0</v>
      </c>
      <c r="N102" s="437">
        <f t="shared" si="370"/>
        <v>0</v>
      </c>
      <c r="O102" s="447">
        <f t="shared" si="370"/>
        <v>0</v>
      </c>
      <c r="P102" s="147">
        <f t="shared" si="370"/>
        <v>0</v>
      </c>
      <c r="Q102" s="147">
        <f t="shared" si="370"/>
        <v>0</v>
      </c>
      <c r="R102" s="437">
        <f t="shared" ref="R102:W102" si="371">+R28+R37+R46+R55+R64+R73+R82+R91</f>
        <v>0</v>
      </c>
      <c r="S102" s="437">
        <f t="shared" si="371"/>
        <v>0</v>
      </c>
      <c r="T102" s="437">
        <f t="shared" si="371"/>
        <v>0</v>
      </c>
      <c r="U102" s="447">
        <f t="shared" si="371"/>
        <v>0</v>
      </c>
      <c r="V102" s="147">
        <f t="shared" si="371"/>
        <v>0</v>
      </c>
      <c r="W102" s="147">
        <f t="shared" si="371"/>
        <v>0</v>
      </c>
      <c r="X102" s="437">
        <f t="shared" ref="X102:AC102" si="372">+X28+X37+X46+X55+X64+X73+X82+X91</f>
        <v>0</v>
      </c>
      <c r="Y102" s="437">
        <f t="shared" si="372"/>
        <v>0</v>
      </c>
      <c r="Z102" s="437">
        <f t="shared" si="372"/>
        <v>0</v>
      </c>
      <c r="AA102" s="447">
        <f t="shared" si="372"/>
        <v>0</v>
      </c>
      <c r="AB102" s="147">
        <f t="shared" si="372"/>
        <v>0</v>
      </c>
      <c r="AC102" s="147">
        <f t="shared" si="372"/>
        <v>0</v>
      </c>
      <c r="AD102" s="437">
        <f t="shared" ref="AD102:AI102" si="373">+AD28+AD37+AD46+AD55+AD64+AD73+AD82+AD91</f>
        <v>0</v>
      </c>
      <c r="AE102" s="437">
        <f t="shared" si="373"/>
        <v>0</v>
      </c>
      <c r="AF102" s="437">
        <f t="shared" si="373"/>
        <v>0</v>
      </c>
      <c r="AG102" s="147">
        <f t="shared" si="373"/>
        <v>0</v>
      </c>
      <c r="AH102" s="147">
        <f t="shared" si="373"/>
        <v>0</v>
      </c>
      <c r="AI102" s="437">
        <f t="shared" si="373"/>
        <v>0</v>
      </c>
      <c r="AJ102" s="437">
        <f>+AJ28+AJ37+AJ46+AJ55+AJ64+AJ73+AJ82+AJ91</f>
        <v>0</v>
      </c>
      <c r="AK102" s="437">
        <f t="shared" ref="AK102:AY102" si="374">+AK28+AK37+AK46+AK55+AK64+AK73+AK82+AK91</f>
        <v>0</v>
      </c>
      <c r="AL102" s="437">
        <f t="shared" si="374"/>
        <v>0</v>
      </c>
      <c r="AM102" s="438">
        <f t="shared" si="374"/>
        <v>0</v>
      </c>
      <c r="AN102" s="437">
        <f t="shared" si="374"/>
        <v>0</v>
      </c>
      <c r="AO102" s="437">
        <f t="shared" si="374"/>
        <v>0</v>
      </c>
      <c r="AP102" s="437">
        <f t="shared" si="374"/>
        <v>0</v>
      </c>
      <c r="AQ102" s="437">
        <f t="shared" si="374"/>
        <v>0</v>
      </c>
      <c r="AR102" s="438">
        <f t="shared" si="374"/>
        <v>0</v>
      </c>
      <c r="AS102" s="437">
        <f t="shared" si="374"/>
        <v>0</v>
      </c>
      <c r="AT102" s="437">
        <f t="shared" si="374"/>
        <v>0</v>
      </c>
      <c r="AU102" s="437">
        <f t="shared" si="374"/>
        <v>0</v>
      </c>
      <c r="AV102" s="437">
        <f t="shared" si="374"/>
        <v>0</v>
      </c>
      <c r="AW102" s="438">
        <f t="shared" si="374"/>
        <v>0</v>
      </c>
      <c r="AX102" s="439">
        <f t="shared" si="374"/>
        <v>0</v>
      </c>
      <c r="AY102" s="438">
        <f t="shared" si="374"/>
        <v>0</v>
      </c>
      <c r="BC102" s="321"/>
      <c r="BD102" s="34" t="str">
        <f t="shared" si="279"/>
        <v>T4200102</v>
      </c>
      <c r="BE102" s="162" t="s">
        <v>124</v>
      </c>
    </row>
    <row r="103" spans="1:57" s="34" customFormat="1" ht="9.75" x14ac:dyDescent="0.2">
      <c r="A103" s="35">
        <f>+IF(AND(D103&gt;0,AX103&gt;0),MAX(A$13:A102)+1,0)</f>
        <v>0</v>
      </c>
      <c r="B103" s="111"/>
      <c r="C103" s="151" t="s">
        <v>125</v>
      </c>
      <c r="D103" s="151"/>
      <c r="E103" s="437">
        <f t="shared" ref="E103:K103" si="375">+E98</f>
        <v>0</v>
      </c>
      <c r="F103" s="437">
        <f t="shared" si="375"/>
        <v>0</v>
      </c>
      <c r="G103" s="437">
        <f t="shared" si="375"/>
        <v>0</v>
      </c>
      <c r="H103" s="437">
        <f t="shared" si="375"/>
        <v>0</v>
      </c>
      <c r="I103" s="447">
        <f t="shared" si="375"/>
        <v>0</v>
      </c>
      <c r="J103" s="147">
        <f t="shared" si="375"/>
        <v>0</v>
      </c>
      <c r="K103" s="147">
        <f t="shared" si="375"/>
        <v>0</v>
      </c>
      <c r="L103" s="437">
        <f t="shared" ref="L103:Q103" si="376">+L98</f>
        <v>0</v>
      </c>
      <c r="M103" s="437">
        <f t="shared" si="376"/>
        <v>0</v>
      </c>
      <c r="N103" s="437">
        <f t="shared" si="376"/>
        <v>0</v>
      </c>
      <c r="O103" s="447">
        <f t="shared" si="376"/>
        <v>0</v>
      </c>
      <c r="P103" s="147">
        <f t="shared" si="376"/>
        <v>0</v>
      </c>
      <c r="Q103" s="147">
        <f t="shared" si="376"/>
        <v>0</v>
      </c>
      <c r="R103" s="437">
        <f t="shared" ref="R103:W103" si="377">+R98</f>
        <v>0</v>
      </c>
      <c r="S103" s="437">
        <f t="shared" si="377"/>
        <v>0</v>
      </c>
      <c r="T103" s="437">
        <f t="shared" si="377"/>
        <v>0</v>
      </c>
      <c r="U103" s="447">
        <f t="shared" si="377"/>
        <v>0</v>
      </c>
      <c r="V103" s="147">
        <f t="shared" si="377"/>
        <v>0</v>
      </c>
      <c r="W103" s="147">
        <f t="shared" si="377"/>
        <v>0</v>
      </c>
      <c r="X103" s="437">
        <f t="shared" ref="X103:AC103" si="378">+X98</f>
        <v>0</v>
      </c>
      <c r="Y103" s="437">
        <f t="shared" si="378"/>
        <v>0</v>
      </c>
      <c r="Z103" s="437">
        <f t="shared" si="378"/>
        <v>0</v>
      </c>
      <c r="AA103" s="447">
        <f t="shared" si="378"/>
        <v>0</v>
      </c>
      <c r="AB103" s="147">
        <f t="shared" si="378"/>
        <v>0</v>
      </c>
      <c r="AC103" s="147">
        <f t="shared" si="378"/>
        <v>0</v>
      </c>
      <c r="AD103" s="437">
        <f t="shared" ref="AD103:AI103" si="379">+AD98</f>
        <v>0</v>
      </c>
      <c r="AE103" s="437">
        <f t="shared" si="379"/>
        <v>0</v>
      </c>
      <c r="AF103" s="437">
        <f t="shared" si="379"/>
        <v>0</v>
      </c>
      <c r="AG103" s="147">
        <f t="shared" si="379"/>
        <v>0</v>
      </c>
      <c r="AH103" s="147">
        <f t="shared" si="379"/>
        <v>0</v>
      </c>
      <c r="AI103" s="437">
        <f t="shared" si="379"/>
        <v>0</v>
      </c>
      <c r="AJ103" s="437">
        <f>+AJ98</f>
        <v>0</v>
      </c>
      <c r="AK103" s="437">
        <f t="shared" ref="AK103:AY103" si="380">+AK98</f>
        <v>0</v>
      </c>
      <c r="AL103" s="437">
        <f t="shared" si="380"/>
        <v>0</v>
      </c>
      <c r="AM103" s="438">
        <f t="shared" si="380"/>
        <v>0</v>
      </c>
      <c r="AN103" s="437">
        <f t="shared" si="380"/>
        <v>0</v>
      </c>
      <c r="AO103" s="437">
        <f t="shared" si="380"/>
        <v>0</v>
      </c>
      <c r="AP103" s="437">
        <f t="shared" si="380"/>
        <v>0</v>
      </c>
      <c r="AQ103" s="437">
        <f t="shared" si="380"/>
        <v>0</v>
      </c>
      <c r="AR103" s="438">
        <f t="shared" si="380"/>
        <v>0</v>
      </c>
      <c r="AS103" s="437">
        <f t="shared" si="380"/>
        <v>0</v>
      </c>
      <c r="AT103" s="437">
        <f t="shared" si="380"/>
        <v>0</v>
      </c>
      <c r="AU103" s="437">
        <f t="shared" si="380"/>
        <v>0</v>
      </c>
      <c r="AV103" s="437">
        <f t="shared" si="380"/>
        <v>0</v>
      </c>
      <c r="AW103" s="438">
        <f t="shared" si="380"/>
        <v>0</v>
      </c>
      <c r="AX103" s="439">
        <f t="shared" si="380"/>
        <v>0</v>
      </c>
      <c r="AY103" s="438">
        <f t="shared" si="380"/>
        <v>0</v>
      </c>
      <c r="AZ103" s="34" t="e">
        <f>+AY103/AX103*100</f>
        <v>#DIV/0!</v>
      </c>
      <c r="BC103" s="321"/>
      <c r="BD103" s="34" t="str">
        <f t="shared" si="279"/>
        <v>T4200103</v>
      </c>
      <c r="BE103" s="162" t="s">
        <v>125</v>
      </c>
    </row>
    <row r="104" spans="1:57" s="39" customFormat="1" ht="12" x14ac:dyDescent="0.2">
      <c r="A104" s="35">
        <f>+IF(AND(D104&gt;0,AX104&gt;0),MAX(A$13:A103)+1,0)</f>
        <v>0</v>
      </c>
      <c r="B104" s="156"/>
      <c r="C104" s="157" t="s">
        <v>122</v>
      </c>
      <c r="D104" s="158"/>
      <c r="E104" s="170">
        <f t="shared" ref="E104:K104" si="381">SUM(E100:E103)</f>
        <v>0</v>
      </c>
      <c r="F104" s="170">
        <f t="shared" si="381"/>
        <v>0</v>
      </c>
      <c r="G104" s="214">
        <f t="shared" si="381"/>
        <v>0</v>
      </c>
      <c r="H104" s="214">
        <f t="shared" si="381"/>
        <v>0</v>
      </c>
      <c r="I104" s="448">
        <f t="shared" si="381"/>
        <v>0</v>
      </c>
      <c r="J104" s="276">
        <f t="shared" si="381"/>
        <v>0</v>
      </c>
      <c r="K104" s="276">
        <f t="shared" si="381"/>
        <v>0</v>
      </c>
      <c r="L104" s="170">
        <f t="shared" ref="L104:Q104" si="382">SUM(L100:L103)</f>
        <v>0</v>
      </c>
      <c r="M104" s="214">
        <f t="shared" si="382"/>
        <v>0</v>
      </c>
      <c r="N104" s="214">
        <f t="shared" si="382"/>
        <v>0</v>
      </c>
      <c r="O104" s="448">
        <f t="shared" si="382"/>
        <v>0</v>
      </c>
      <c r="P104" s="276">
        <f t="shared" si="382"/>
        <v>0</v>
      </c>
      <c r="Q104" s="276">
        <f t="shared" si="382"/>
        <v>0</v>
      </c>
      <c r="R104" s="170">
        <f t="shared" ref="R104:W104" si="383">SUM(R100:R103)</f>
        <v>0</v>
      </c>
      <c r="S104" s="214">
        <f t="shared" si="383"/>
        <v>0</v>
      </c>
      <c r="T104" s="214">
        <f t="shared" si="383"/>
        <v>0</v>
      </c>
      <c r="U104" s="448">
        <f t="shared" si="383"/>
        <v>0</v>
      </c>
      <c r="V104" s="276">
        <f t="shared" si="383"/>
        <v>0</v>
      </c>
      <c r="W104" s="276">
        <f t="shared" si="383"/>
        <v>0</v>
      </c>
      <c r="X104" s="170">
        <f t="shared" ref="X104:AC104" si="384">SUM(X100:X103)</f>
        <v>0</v>
      </c>
      <c r="Y104" s="214">
        <f t="shared" si="384"/>
        <v>0</v>
      </c>
      <c r="Z104" s="214">
        <f t="shared" si="384"/>
        <v>0</v>
      </c>
      <c r="AA104" s="448">
        <f t="shared" si="384"/>
        <v>0</v>
      </c>
      <c r="AB104" s="276">
        <f t="shared" si="384"/>
        <v>0</v>
      </c>
      <c r="AC104" s="276">
        <f t="shared" si="384"/>
        <v>0</v>
      </c>
      <c r="AD104" s="214">
        <f t="shared" ref="AD104:AJ104" si="385">SUM(AD100:AD103)</f>
        <v>0</v>
      </c>
      <c r="AE104" s="214">
        <f t="shared" si="385"/>
        <v>0</v>
      </c>
      <c r="AF104" s="214">
        <f t="shared" si="385"/>
        <v>0</v>
      </c>
      <c r="AG104" s="276">
        <f t="shared" si="385"/>
        <v>0</v>
      </c>
      <c r="AH104" s="276">
        <f t="shared" si="385"/>
        <v>0</v>
      </c>
      <c r="AI104" s="170">
        <f t="shared" si="385"/>
        <v>0</v>
      </c>
      <c r="AJ104" s="170">
        <f t="shared" si="385"/>
        <v>0</v>
      </c>
      <c r="AK104" s="170">
        <f t="shared" ref="AK104:AY104" si="386">SUM(AK100:AK103)</f>
        <v>0</v>
      </c>
      <c r="AL104" s="170">
        <f t="shared" si="386"/>
        <v>0</v>
      </c>
      <c r="AM104" s="237">
        <f t="shared" si="386"/>
        <v>0</v>
      </c>
      <c r="AN104" s="170">
        <f t="shared" si="386"/>
        <v>0</v>
      </c>
      <c r="AO104" s="170">
        <f t="shared" si="386"/>
        <v>0</v>
      </c>
      <c r="AP104" s="170">
        <f t="shared" si="386"/>
        <v>0</v>
      </c>
      <c r="AQ104" s="170">
        <f t="shared" si="386"/>
        <v>0</v>
      </c>
      <c r="AR104" s="237">
        <f t="shared" si="386"/>
        <v>0</v>
      </c>
      <c r="AS104" s="170">
        <f t="shared" si="386"/>
        <v>0</v>
      </c>
      <c r="AT104" s="170">
        <f t="shared" si="386"/>
        <v>0</v>
      </c>
      <c r="AU104" s="170">
        <f t="shared" si="386"/>
        <v>0</v>
      </c>
      <c r="AV104" s="170">
        <f t="shared" si="386"/>
        <v>0</v>
      </c>
      <c r="AW104" s="237">
        <f t="shared" si="386"/>
        <v>0</v>
      </c>
      <c r="AX104" s="236">
        <f t="shared" si="386"/>
        <v>0</v>
      </c>
      <c r="AY104" s="237">
        <f t="shared" si="386"/>
        <v>0</v>
      </c>
      <c r="AZ104" s="34" t="e">
        <f>+AY104/AX104*100</f>
        <v>#DIV/0!</v>
      </c>
      <c r="BC104" s="323"/>
      <c r="BD104" s="39" t="str">
        <f t="shared" si="279"/>
        <v>T4200104</v>
      </c>
      <c r="BE104" s="164"/>
    </row>
    <row r="105" spans="1:57" s="34" customFormat="1" ht="12" x14ac:dyDescent="0.2">
      <c r="F105" s="37"/>
      <c r="G105" s="37"/>
      <c r="H105" s="37"/>
      <c r="I105" s="449"/>
      <c r="J105" s="49"/>
      <c r="K105" s="49"/>
      <c r="L105" s="37"/>
      <c r="M105" s="37"/>
      <c r="N105" s="37"/>
      <c r="O105" s="449"/>
      <c r="P105" s="49"/>
      <c r="Q105" s="49"/>
      <c r="R105" s="37"/>
      <c r="S105" s="37"/>
      <c r="T105" s="37"/>
      <c r="U105" s="449"/>
      <c r="V105" s="49"/>
      <c r="W105" s="49"/>
      <c r="X105" s="37"/>
      <c r="Y105" s="37"/>
      <c r="Z105" s="37"/>
      <c r="AA105" s="449"/>
      <c r="AB105" s="49"/>
      <c r="AC105" s="49"/>
      <c r="AD105" s="37"/>
      <c r="AE105" s="37"/>
      <c r="AF105" s="37"/>
      <c r="AG105" s="37"/>
      <c r="AI105" s="275"/>
      <c r="AJ105" s="275"/>
      <c r="AK105" s="275"/>
      <c r="AL105" s="275"/>
      <c r="AM105" s="237">
        <f>+AM104*AY11</f>
        <v>0</v>
      </c>
      <c r="AN105" s="275"/>
      <c r="AO105" s="275"/>
      <c r="AP105" s="275"/>
      <c r="AQ105" s="275"/>
      <c r="AR105" s="237">
        <f>+AR104*AY11</f>
        <v>0</v>
      </c>
      <c r="AS105" s="275"/>
      <c r="AT105" s="275"/>
      <c r="AU105" s="275"/>
      <c r="AV105" s="237">
        <f>+AV104*AY11</f>
        <v>0</v>
      </c>
      <c r="AW105" s="237">
        <f>+AW104*AY11</f>
        <v>0</v>
      </c>
      <c r="AX105" s="237">
        <f>+AM105+AR105-AW105</f>
        <v>0</v>
      </c>
      <c r="AY105" s="275"/>
      <c r="BC105" s="324"/>
      <c r="BD105" s="34" t="str">
        <f t="shared" si="279"/>
        <v>T4200105</v>
      </c>
      <c r="BE105" s="162" t="s">
        <v>141</v>
      </c>
    </row>
    <row r="106" spans="1:57" s="34" customFormat="1" ht="9.75" x14ac:dyDescent="0.2">
      <c r="F106" s="37"/>
      <c r="G106" s="37"/>
      <c r="H106" s="37"/>
      <c r="I106" s="449"/>
      <c r="J106" s="49"/>
      <c r="K106" s="49"/>
      <c r="L106" s="37"/>
      <c r="M106" s="37"/>
      <c r="N106" s="37"/>
      <c r="O106" s="449"/>
      <c r="P106" s="49"/>
      <c r="Q106" s="49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BC106" s="324"/>
      <c r="BD106" s="34" t="str">
        <f t="shared" si="279"/>
        <v>T4200106</v>
      </c>
      <c r="BE106" s="162" t="s">
        <v>142</v>
      </c>
    </row>
    <row r="107" spans="1:57" s="34" customFormat="1" ht="9.75" x14ac:dyDescent="0.2">
      <c r="F107" s="37"/>
      <c r="G107" s="37"/>
      <c r="H107" s="37"/>
      <c r="I107" s="449"/>
      <c r="J107" s="49"/>
      <c r="K107" s="49"/>
      <c r="L107" s="37"/>
      <c r="M107" s="37"/>
      <c r="N107" s="37"/>
      <c r="O107" s="449"/>
      <c r="P107" s="49"/>
      <c r="Q107" s="49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BC107" s="324"/>
      <c r="BD107" s="34" t="str">
        <f t="shared" si="279"/>
        <v>T4200107</v>
      </c>
      <c r="BE107" s="162" t="s">
        <v>143</v>
      </c>
    </row>
    <row r="108" spans="1:57" s="34" customFormat="1" ht="9.75" x14ac:dyDescent="0.2">
      <c r="C108" s="618" t="s">
        <v>374</v>
      </c>
      <c r="D108" s="618"/>
      <c r="E108" s="618"/>
      <c r="F108" s="37"/>
      <c r="G108" s="37"/>
      <c r="H108" s="37"/>
      <c r="I108" s="449"/>
      <c r="J108" s="49"/>
      <c r="K108" s="49"/>
      <c r="L108" s="37"/>
      <c r="M108" s="37"/>
      <c r="N108" s="37"/>
      <c r="O108" s="449"/>
      <c r="P108" s="49"/>
      <c r="Q108" s="49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BC108" s="324"/>
    </row>
    <row r="109" spans="1:57" s="34" customFormat="1" ht="18" x14ac:dyDescent="0.2">
      <c r="C109" s="613" t="s">
        <v>144</v>
      </c>
      <c r="D109" s="613"/>
      <c r="E109" s="56" t="s">
        <v>627</v>
      </c>
      <c r="F109" s="37"/>
      <c r="G109" s="37"/>
      <c r="H109" s="37"/>
      <c r="I109" s="449"/>
      <c r="J109" s="49"/>
      <c r="K109" s="49"/>
      <c r="L109" s="37"/>
      <c r="M109" s="37"/>
      <c r="N109" s="37"/>
      <c r="O109" s="449"/>
      <c r="P109" s="49"/>
      <c r="Q109" s="49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BC109" s="324"/>
    </row>
    <row r="110" spans="1:57" s="34" customFormat="1" ht="9.75" x14ac:dyDescent="0.2">
      <c r="C110" s="619" t="s">
        <v>140</v>
      </c>
      <c r="D110" s="619"/>
      <c r="E110" s="159"/>
      <c r="F110" s="37"/>
      <c r="G110" s="37"/>
      <c r="H110" s="37"/>
      <c r="I110" s="449"/>
      <c r="J110" s="49"/>
      <c r="K110" s="49"/>
      <c r="L110" s="37"/>
      <c r="M110" s="37"/>
      <c r="N110" s="37"/>
      <c r="O110" s="449"/>
      <c r="P110" s="49"/>
      <c r="Q110" s="49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BC110" s="324"/>
    </row>
    <row r="111" spans="1:57" s="34" customFormat="1" ht="9.75" x14ac:dyDescent="0.2">
      <c r="C111" s="612" t="s">
        <v>141</v>
      </c>
      <c r="D111" s="612"/>
      <c r="E111" s="159"/>
      <c r="F111" s="37"/>
      <c r="G111" s="37"/>
      <c r="H111" s="37"/>
      <c r="I111" s="449"/>
      <c r="J111" s="49"/>
      <c r="K111" s="49"/>
      <c r="L111" s="37"/>
      <c r="M111" s="37"/>
      <c r="N111" s="37"/>
      <c r="O111" s="449"/>
      <c r="P111" s="49"/>
      <c r="Q111" s="49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BC111" s="324"/>
    </row>
    <row r="112" spans="1:57" s="34" customFormat="1" ht="9.75" x14ac:dyDescent="0.2">
      <c r="C112" s="612" t="s">
        <v>142</v>
      </c>
      <c r="D112" s="612"/>
      <c r="E112" s="159"/>
      <c r="F112" s="37"/>
      <c r="G112" s="37"/>
      <c r="H112" s="37"/>
      <c r="I112" s="449"/>
      <c r="J112" s="49"/>
      <c r="K112" s="49"/>
      <c r="L112" s="37"/>
      <c r="M112" s="37"/>
      <c r="N112" s="37"/>
      <c r="O112" s="449"/>
      <c r="P112" s="49"/>
      <c r="Q112" s="49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BC112" s="324"/>
    </row>
    <row r="113" spans="3:33" s="34" customFormat="1" ht="9.75" x14ac:dyDescent="0.2">
      <c r="C113" s="612" t="s">
        <v>143</v>
      </c>
      <c r="D113" s="612"/>
      <c r="E113" s="159"/>
      <c r="F113" s="37"/>
      <c r="G113" s="37"/>
      <c r="H113" s="37"/>
      <c r="I113" s="449"/>
      <c r="J113" s="49"/>
      <c r="K113" s="49"/>
      <c r="L113" s="37"/>
      <c r="M113" s="37"/>
      <c r="N113" s="37"/>
      <c r="O113" s="449"/>
      <c r="P113" s="49"/>
      <c r="Q113" s="49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</row>
    <row r="114" spans="3:33" s="34" customFormat="1" ht="9.75" x14ac:dyDescent="0.2">
      <c r="E114" s="37"/>
      <c r="F114" s="37"/>
      <c r="G114" s="37"/>
      <c r="H114" s="37"/>
      <c r="I114" s="449"/>
      <c r="J114" s="49"/>
      <c r="K114" s="49"/>
      <c r="L114" s="37"/>
      <c r="M114" s="37"/>
      <c r="N114" s="37"/>
      <c r="O114" s="449"/>
      <c r="P114" s="49"/>
      <c r="Q114" s="49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</row>
    <row r="115" spans="3:33" s="34" customFormat="1" ht="9.75" x14ac:dyDescent="0.2">
      <c r="E115" s="37"/>
      <c r="F115" s="37"/>
      <c r="G115" s="37"/>
      <c r="H115" s="37"/>
      <c r="I115" s="449"/>
      <c r="J115" s="49"/>
      <c r="K115" s="49"/>
      <c r="L115" s="37"/>
      <c r="M115" s="37"/>
      <c r="N115" s="37"/>
      <c r="O115" s="449"/>
      <c r="P115" s="49"/>
      <c r="Q115" s="49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</row>
    <row r="116" spans="3:33" s="34" customFormat="1" ht="9.75" x14ac:dyDescent="0.2">
      <c r="E116" s="37"/>
      <c r="F116" s="37"/>
      <c r="G116" s="37"/>
      <c r="H116" s="37"/>
      <c r="I116" s="449"/>
      <c r="J116" s="49"/>
      <c r="K116" s="49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</row>
    <row r="117" spans="3:33" s="34" customFormat="1" ht="9.75" x14ac:dyDescent="0.2">
      <c r="E117" s="37"/>
      <c r="F117" s="37"/>
      <c r="G117" s="37"/>
      <c r="H117" s="37"/>
      <c r="I117" s="449"/>
      <c r="J117" s="49"/>
      <c r="K117" s="49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</row>
    <row r="118" spans="3:33" s="34" customFormat="1" ht="9.75" x14ac:dyDescent="0.2">
      <c r="E118" s="37"/>
      <c r="F118" s="37"/>
      <c r="G118" s="37"/>
      <c r="H118" s="37"/>
      <c r="I118" s="449"/>
      <c r="J118" s="49"/>
      <c r="K118" s="49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</row>
    <row r="119" spans="3:33" s="34" customFormat="1" ht="9.75" x14ac:dyDescent="0.2">
      <c r="E119" s="37"/>
      <c r="F119" s="37"/>
      <c r="G119" s="37"/>
      <c r="H119" s="37"/>
      <c r="I119" s="449"/>
      <c r="J119" s="49"/>
      <c r="K119" s="49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</row>
    <row r="120" spans="3:33" s="34" customFormat="1" ht="9.75" x14ac:dyDescent="0.2">
      <c r="E120" s="37"/>
      <c r="F120" s="37"/>
      <c r="G120" s="37"/>
      <c r="H120" s="37"/>
      <c r="I120" s="449"/>
      <c r="J120" s="49"/>
      <c r="K120" s="49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</row>
    <row r="121" spans="3:33" s="34" customFormat="1" ht="9.75" x14ac:dyDescent="0.2">
      <c r="E121" s="37"/>
      <c r="F121" s="37"/>
      <c r="G121" s="37"/>
      <c r="H121" s="37"/>
      <c r="I121" s="449"/>
      <c r="J121" s="49"/>
      <c r="K121" s="49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</row>
    <row r="122" spans="3:33" s="34" customFormat="1" ht="9.75" x14ac:dyDescent="0.2">
      <c r="E122" s="37"/>
      <c r="F122" s="37"/>
      <c r="G122" s="37"/>
      <c r="H122" s="37"/>
      <c r="I122" s="449"/>
      <c r="J122" s="49"/>
      <c r="K122" s="49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</row>
    <row r="123" spans="3:33" s="34" customFormat="1" ht="9.75" x14ac:dyDescent="0.2">
      <c r="E123" s="37"/>
      <c r="F123" s="37"/>
      <c r="G123" s="37"/>
      <c r="H123" s="37"/>
      <c r="I123" s="449"/>
      <c r="J123" s="49"/>
      <c r="K123" s="49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</row>
    <row r="124" spans="3:33" s="34" customFormat="1" ht="9.75" x14ac:dyDescent="0.2">
      <c r="E124" s="37"/>
      <c r="F124" s="37"/>
      <c r="G124" s="37"/>
      <c r="H124" s="37"/>
      <c r="I124" s="449"/>
      <c r="J124" s="49"/>
      <c r="K124" s="49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</row>
    <row r="125" spans="3:33" s="34" customFormat="1" ht="9.75" x14ac:dyDescent="0.2">
      <c r="E125" s="37"/>
      <c r="F125" s="37"/>
      <c r="G125" s="37"/>
      <c r="H125" s="37"/>
      <c r="I125" s="449"/>
      <c r="J125" s="49"/>
      <c r="K125" s="49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</row>
    <row r="126" spans="3:33" s="34" customFormat="1" ht="9.75" x14ac:dyDescent="0.2">
      <c r="E126" s="37"/>
      <c r="F126" s="37"/>
      <c r="G126" s="37"/>
      <c r="H126" s="37"/>
      <c r="I126" s="449"/>
      <c r="J126" s="49"/>
      <c r="K126" s="49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</row>
    <row r="127" spans="3:33" s="34" customFormat="1" ht="9.75" x14ac:dyDescent="0.2">
      <c r="E127" s="37"/>
      <c r="F127" s="37"/>
      <c r="G127" s="37"/>
      <c r="H127" s="37"/>
      <c r="I127" s="449"/>
      <c r="J127" s="49"/>
      <c r="K127" s="49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</row>
    <row r="128" spans="3:33" s="34" customFormat="1" ht="9.75" x14ac:dyDescent="0.2">
      <c r="E128" s="37"/>
      <c r="F128" s="37"/>
      <c r="G128" s="37"/>
      <c r="H128" s="37"/>
      <c r="I128" s="449"/>
      <c r="J128" s="49"/>
      <c r="K128" s="49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</row>
    <row r="129" spans="5:33" s="34" customFormat="1" ht="9.75" x14ac:dyDescent="0.2">
      <c r="E129" s="37"/>
      <c r="F129" s="37"/>
      <c r="G129" s="37"/>
      <c r="H129" s="37"/>
      <c r="I129" s="449"/>
      <c r="J129" s="49"/>
      <c r="K129" s="49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</row>
    <row r="130" spans="5:33" s="34" customFormat="1" ht="9.75" x14ac:dyDescent="0.2">
      <c r="E130" s="37"/>
      <c r="F130" s="37"/>
      <c r="G130" s="37"/>
      <c r="H130" s="37"/>
      <c r="I130" s="449"/>
      <c r="J130" s="49"/>
      <c r="K130" s="49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</row>
    <row r="131" spans="5:33" s="34" customFormat="1" ht="9.75" x14ac:dyDescent="0.2">
      <c r="E131" s="37"/>
      <c r="F131" s="37"/>
      <c r="G131" s="37"/>
      <c r="H131" s="37"/>
      <c r="I131" s="449"/>
      <c r="J131" s="49"/>
      <c r="K131" s="49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</row>
    <row r="132" spans="5:33" s="34" customFormat="1" ht="9.75" x14ac:dyDescent="0.2">
      <c r="E132" s="37"/>
      <c r="F132" s="37"/>
      <c r="G132" s="37"/>
      <c r="H132" s="37"/>
      <c r="I132" s="449"/>
      <c r="J132" s="49"/>
      <c r="K132" s="49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</row>
    <row r="133" spans="5:33" s="34" customFormat="1" ht="9.75" x14ac:dyDescent="0.2">
      <c r="E133" s="37"/>
      <c r="F133" s="37"/>
      <c r="G133" s="37"/>
      <c r="H133" s="37"/>
      <c r="I133" s="449"/>
      <c r="J133" s="49"/>
      <c r="K133" s="49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</row>
    <row r="134" spans="5:33" s="34" customFormat="1" ht="9.75" x14ac:dyDescent="0.2">
      <c r="E134" s="37"/>
      <c r="F134" s="37"/>
      <c r="G134" s="37"/>
      <c r="H134" s="37"/>
      <c r="I134" s="449"/>
      <c r="J134" s="49"/>
      <c r="K134" s="49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</row>
    <row r="135" spans="5:33" s="34" customFormat="1" ht="9.75" x14ac:dyDescent="0.2">
      <c r="E135" s="37"/>
      <c r="F135" s="37"/>
      <c r="G135" s="37"/>
      <c r="H135" s="37"/>
      <c r="I135" s="449"/>
      <c r="J135" s="49"/>
      <c r="K135" s="49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</row>
    <row r="136" spans="5:33" s="34" customFormat="1" ht="9.75" x14ac:dyDescent="0.2">
      <c r="E136" s="37"/>
      <c r="F136" s="37"/>
      <c r="G136" s="37"/>
      <c r="H136" s="37"/>
      <c r="I136" s="449"/>
      <c r="J136" s="49"/>
      <c r="K136" s="49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</row>
    <row r="137" spans="5:33" s="34" customFormat="1" ht="9.75" x14ac:dyDescent="0.2">
      <c r="E137" s="37"/>
      <c r="F137" s="37"/>
      <c r="G137" s="37"/>
      <c r="H137" s="37"/>
      <c r="I137" s="449"/>
      <c r="J137" s="49"/>
      <c r="K137" s="49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</row>
    <row r="138" spans="5:33" s="34" customFormat="1" ht="9.75" x14ac:dyDescent="0.2">
      <c r="E138" s="37"/>
      <c r="F138" s="37"/>
      <c r="G138" s="37"/>
      <c r="H138" s="37"/>
      <c r="I138" s="449"/>
      <c r="J138" s="49"/>
      <c r="K138" s="49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</row>
    <row r="139" spans="5:33" s="34" customFormat="1" ht="9.75" x14ac:dyDescent="0.2">
      <c r="E139" s="37"/>
      <c r="F139" s="37"/>
      <c r="G139" s="37"/>
      <c r="H139" s="37"/>
      <c r="I139" s="449"/>
      <c r="J139" s="49"/>
      <c r="K139" s="49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</row>
    <row r="140" spans="5:33" s="34" customFormat="1" ht="9.75" x14ac:dyDescent="0.2">
      <c r="E140" s="37"/>
      <c r="F140" s="37"/>
      <c r="G140" s="37"/>
      <c r="H140" s="37"/>
      <c r="I140" s="449"/>
      <c r="J140" s="49"/>
      <c r="K140" s="49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</row>
    <row r="141" spans="5:33" s="34" customFormat="1" ht="9.75" x14ac:dyDescent="0.2">
      <c r="E141" s="37"/>
      <c r="F141" s="37"/>
      <c r="G141" s="37"/>
      <c r="H141" s="37"/>
      <c r="I141" s="449"/>
      <c r="J141" s="49"/>
      <c r="K141" s="49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</row>
    <row r="142" spans="5:33" s="34" customFormat="1" ht="9.75" x14ac:dyDescent="0.2">
      <c r="E142" s="37"/>
      <c r="F142" s="37"/>
      <c r="G142" s="37"/>
      <c r="H142" s="37"/>
      <c r="I142" s="449"/>
      <c r="J142" s="49"/>
      <c r="K142" s="49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</row>
    <row r="143" spans="5:33" s="34" customFormat="1" ht="9.75" x14ac:dyDescent="0.2">
      <c r="E143" s="37"/>
      <c r="F143" s="37"/>
      <c r="G143" s="37"/>
      <c r="H143" s="37"/>
      <c r="I143" s="449"/>
      <c r="J143" s="49"/>
      <c r="K143" s="49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</row>
    <row r="144" spans="5:33" s="34" customFormat="1" ht="9.75" x14ac:dyDescent="0.2">
      <c r="E144" s="37"/>
      <c r="F144" s="37"/>
      <c r="G144" s="37"/>
      <c r="H144" s="37"/>
      <c r="I144" s="449"/>
      <c r="J144" s="49"/>
      <c r="K144" s="49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</row>
  </sheetData>
  <sheetProtection algorithmName="SHA-512" hashValue="RABLTpIZUAnlNb4jnNiyLm3Yl/1CRyKNzlAT+rkO9+qe5f0xDVQOn6rVYBjU2T0jNBFzPaEoSH6hInUBTJHb0g==" saltValue="YsQmw15wd+H8YCF9M71Wng==" spinCount="100000" sheet="1" objects="1" scenarios="1"/>
  <mergeCells count="36">
    <mergeCell ref="C7:Y7"/>
    <mergeCell ref="E9:K9"/>
    <mergeCell ref="B56:B63"/>
    <mergeCell ref="E10:E11"/>
    <mergeCell ref="F10:F11"/>
    <mergeCell ref="J10:J11"/>
    <mergeCell ref="K10:K11"/>
    <mergeCell ref="G10:G11"/>
    <mergeCell ref="B47:B54"/>
    <mergeCell ref="C113:D113"/>
    <mergeCell ref="C109:D109"/>
    <mergeCell ref="B92:B97"/>
    <mergeCell ref="D10:D11"/>
    <mergeCell ref="C10:C11"/>
    <mergeCell ref="B14:B18"/>
    <mergeCell ref="B20:B27"/>
    <mergeCell ref="B65:B72"/>
    <mergeCell ref="B29:B36"/>
    <mergeCell ref="C112:D112"/>
    <mergeCell ref="B74:B81"/>
    <mergeCell ref="B83:B90"/>
    <mergeCell ref="C111:D111"/>
    <mergeCell ref="B38:B45"/>
    <mergeCell ref="C108:E108"/>
    <mergeCell ref="C110:D110"/>
    <mergeCell ref="AE10:AE11"/>
    <mergeCell ref="AG10:AG11"/>
    <mergeCell ref="AH10:AH11"/>
    <mergeCell ref="L9:AH9"/>
    <mergeCell ref="H10:H11"/>
    <mergeCell ref="AF10:AF11"/>
    <mergeCell ref="I10:I11"/>
    <mergeCell ref="AD10:AD11"/>
    <mergeCell ref="L10:Q10"/>
    <mergeCell ref="R10:W10"/>
    <mergeCell ref="X10:AC10"/>
  </mergeCells>
  <pageMargins left="7.874015748031496E-2" right="7.874015748031496E-2" top="7.874015748031496E-2" bottom="3.937007874015748E-2" header="0.31496062992125984" footer="0.31496062992125984"/>
  <pageSetup paperSize="9" scale="69" orientation="portrait" r:id="rId1"/>
  <colBreaks count="1" manualBreakCount="1">
    <brk id="25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26"/>
  <sheetViews>
    <sheetView zoomScaleNormal="100" workbookViewId="0">
      <pane xSplit="2" ySplit="11" topLeftCell="C12" activePane="bottomRight" state="frozen"/>
      <selection pane="topRight" activeCell="B1" sqref="B1"/>
      <selection pane="bottomLeft" activeCell="A9" sqref="A9"/>
      <selection pane="bottomRight" activeCell="C7" sqref="C7"/>
    </sheetView>
  </sheetViews>
  <sheetFormatPr defaultColWidth="9.140625" defaultRowHeight="11.25" x14ac:dyDescent="0.2"/>
  <cols>
    <col min="1" max="1" width="9.140625" style="19" hidden="1" customWidth="1"/>
    <col min="2" max="2" width="44.85546875" style="19" customWidth="1"/>
    <col min="3" max="4" width="10" style="19" customWidth="1"/>
    <col min="5" max="5" width="9.140625" style="19" customWidth="1"/>
    <col min="6" max="7" width="11" style="19" customWidth="1"/>
    <col min="8" max="8" width="11.140625" style="19" hidden="1" customWidth="1"/>
    <col min="9" max="10" width="11.5703125" style="19" hidden="1" customWidth="1"/>
    <col min="11" max="15" width="9.140625" style="19" hidden="1" customWidth="1"/>
    <col min="16" max="17" width="0" style="19" hidden="1" customWidth="1"/>
    <col min="18" max="16384" width="9.140625" style="19"/>
  </cols>
  <sheetData>
    <row r="1" spans="1:28" ht="18" x14ac:dyDescent="0.2">
      <c r="A1" s="19">
        <f>+MAX(A14:A25)</f>
        <v>0</v>
      </c>
      <c r="B1" s="86"/>
      <c r="C1" s="86"/>
      <c r="D1" s="86"/>
      <c r="E1" s="631" t="s">
        <v>382</v>
      </c>
      <c r="F1" s="631"/>
      <c r="G1" s="631"/>
      <c r="H1" s="631"/>
      <c r="M1" s="19">
        <f>+COLUMN(M:M)</f>
        <v>13</v>
      </c>
    </row>
    <row r="2" spans="1:28" x14ac:dyDescent="0.2">
      <c r="B2" s="86"/>
      <c r="C2" s="86"/>
      <c r="D2" s="86"/>
      <c r="E2" s="86"/>
      <c r="F2" s="86"/>
      <c r="G2" s="86"/>
      <c r="H2" s="86"/>
    </row>
    <row r="3" spans="1:28" ht="12.75" x14ac:dyDescent="0.2">
      <c r="B3" s="108" t="s">
        <v>0</v>
      </c>
      <c r="C3" s="632" t="str">
        <f>+'1 -sredstva'!F2</f>
        <v/>
      </c>
      <c r="D3" s="632"/>
      <c r="E3" s="632"/>
      <c r="F3" s="632"/>
      <c r="G3" s="632"/>
      <c r="H3" s="244"/>
    </row>
    <row r="4" spans="1:28" ht="33.75" customHeight="1" x14ac:dyDescent="0.2">
      <c r="B4" s="242" t="s">
        <v>1</v>
      </c>
      <c r="C4" s="632" t="str">
        <f>+'1 -sredstva'!F3</f>
        <v/>
      </c>
      <c r="D4" s="632"/>
      <c r="E4" s="632"/>
      <c r="F4" s="632"/>
      <c r="G4" s="632"/>
      <c r="H4" s="245"/>
    </row>
    <row r="5" spans="1:28" ht="12.75" x14ac:dyDescent="0.2">
      <c r="B5" s="108" t="s">
        <v>16</v>
      </c>
      <c r="C5" s="126">
        <f>'1 -sredstva'!$D$2</f>
        <v>0</v>
      </c>
      <c r="D5" s="127"/>
      <c r="E5" s="128"/>
      <c r="F5" s="104"/>
      <c r="G5" s="104"/>
      <c r="H5" s="104"/>
    </row>
    <row r="6" spans="1:28" ht="13.5" thickBot="1" x14ac:dyDescent="0.25">
      <c r="B6" s="109" t="s">
        <v>17</v>
      </c>
      <c r="C6" s="129">
        <f>'1 -sredstva'!$D$3</f>
        <v>0</v>
      </c>
      <c r="D6" s="127"/>
      <c r="E6" s="128"/>
      <c r="F6" s="104"/>
      <c r="G6" s="104"/>
      <c r="H6" s="104"/>
    </row>
    <row r="7" spans="1:28" customFormat="1" ht="16.5" thickBot="1" x14ac:dyDescent="0.3">
      <c r="B7" s="251" t="s">
        <v>136</v>
      </c>
      <c r="C7" s="252"/>
      <c r="D7" s="19" t="s">
        <v>463</v>
      </c>
      <c r="E7" s="112"/>
      <c r="F7" s="112"/>
      <c r="G7" s="112"/>
      <c r="H7" s="112"/>
      <c r="I7" s="112"/>
      <c r="J7" s="137"/>
      <c r="K7" s="137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Z7" s="34"/>
      <c r="AB7" s="34"/>
    </row>
    <row r="8" spans="1:28" x14ac:dyDescent="0.2">
      <c r="B8" s="86"/>
      <c r="C8" s="86"/>
      <c r="D8" s="86"/>
      <c r="E8" s="86"/>
      <c r="F8" s="86"/>
      <c r="G8" s="86"/>
      <c r="H8" s="86"/>
    </row>
    <row r="9" spans="1:28" ht="18" x14ac:dyDescent="0.25">
      <c r="B9" s="630" t="s">
        <v>135</v>
      </c>
      <c r="C9" s="630"/>
      <c r="D9" s="630"/>
      <c r="E9" s="630"/>
      <c r="F9" s="630"/>
      <c r="G9" s="243"/>
      <c r="H9" s="86"/>
    </row>
    <row r="10" spans="1:28" x14ac:dyDescent="0.2">
      <c r="B10" s="86"/>
      <c r="C10" s="86"/>
      <c r="D10" s="86"/>
      <c r="E10" s="86"/>
      <c r="F10" s="86"/>
      <c r="G10" s="86"/>
      <c r="H10" s="86">
        <f>+'1а - drž,sek,drž.sl.i nam.'!AL11</f>
        <v>0.70099999999999996</v>
      </c>
      <c r="I10" s="19">
        <f>+'1а - drž,sek,drž.sl.i nam.'!AJ4</f>
        <v>1500</v>
      </c>
      <c r="J10" s="19">
        <v>12</v>
      </c>
      <c r="K10" s="233">
        <f>+'1а - drž,sek,drž.sl.i nam.'!AY11</f>
        <v>0.17150000000000001</v>
      </c>
      <c r="L10" s="19" t="s">
        <v>481</v>
      </c>
    </row>
    <row r="11" spans="1:28" ht="46.5" customHeight="1" x14ac:dyDescent="0.2">
      <c r="B11" s="113" t="s">
        <v>22</v>
      </c>
      <c r="C11" s="189" t="s">
        <v>60</v>
      </c>
      <c r="D11" s="189" t="s">
        <v>120</v>
      </c>
      <c r="E11" s="247" t="s">
        <v>87</v>
      </c>
      <c r="F11" s="247" t="s">
        <v>446</v>
      </c>
      <c r="G11" s="130" t="s">
        <v>408</v>
      </c>
      <c r="H11" s="215" t="s">
        <v>414</v>
      </c>
      <c r="I11" s="215" t="s">
        <v>610</v>
      </c>
      <c r="J11" s="215" t="s">
        <v>571</v>
      </c>
      <c r="K11" s="230" t="s">
        <v>433</v>
      </c>
      <c r="L11" s="19" t="s">
        <v>480</v>
      </c>
      <c r="M11" s="19">
        <v>0.4</v>
      </c>
    </row>
    <row r="12" spans="1:28" s="53" customFormat="1" x14ac:dyDescent="0.2">
      <c r="B12" s="131">
        <v>1</v>
      </c>
      <c r="C12" s="131">
        <v>2</v>
      </c>
      <c r="D12" s="131">
        <v>3</v>
      </c>
      <c r="E12" s="107">
        <v>4</v>
      </c>
      <c r="F12" s="246" t="s">
        <v>447</v>
      </c>
      <c r="G12" s="132">
        <v>6</v>
      </c>
      <c r="H12" s="133"/>
      <c r="I12" s="133"/>
    </row>
    <row r="13" spans="1:28" x14ac:dyDescent="0.2">
      <c r="B13" s="134" t="s">
        <v>134</v>
      </c>
      <c r="C13" s="8"/>
      <c r="D13" s="8"/>
      <c r="E13" s="4"/>
      <c r="F13" s="8"/>
      <c r="G13" s="4"/>
      <c r="K13" s="226"/>
    </row>
    <row r="14" spans="1:28" x14ac:dyDescent="0.2">
      <c r="A14" s="19">
        <f>+IF(F14&gt;0,MAX(A$13:A13)+1,0)</f>
        <v>0</v>
      </c>
      <c r="B14" s="101" t="s">
        <v>24</v>
      </c>
      <c r="C14" s="20"/>
      <c r="D14" s="20"/>
      <c r="E14" s="5"/>
      <c r="F14" s="193">
        <f t="shared" ref="F14:F25" si="0">+D14*E14</f>
        <v>0</v>
      </c>
      <c r="G14" s="6"/>
      <c r="H14" s="180">
        <f>+F14*C14</f>
        <v>0</v>
      </c>
      <c r="I14" s="180">
        <f>IF(H14=0,0,(H14-$I$10)/$H$10)</f>
        <v>0</v>
      </c>
      <c r="J14" s="180">
        <f t="shared" ref="J14:K25" si="1">+I14*J$10</f>
        <v>0</v>
      </c>
      <c r="K14" s="226">
        <f t="shared" si="1"/>
        <v>0</v>
      </c>
      <c r="L14" s="226">
        <f>J14*(100+M14)/100-J14</f>
        <v>0</v>
      </c>
      <c r="M14" s="19">
        <f>+G14*M$11</f>
        <v>0</v>
      </c>
      <c r="N14" s="180">
        <f>+J14+K14</f>
        <v>0</v>
      </c>
      <c r="O14" s="180">
        <f>+N14+L14</f>
        <v>0</v>
      </c>
    </row>
    <row r="15" spans="1:28" ht="14.25" customHeight="1" x14ac:dyDescent="0.2">
      <c r="A15" s="19">
        <f>+IF(F15&gt;0,MAX(A$13:A14)+1,0)</f>
        <v>0</v>
      </c>
      <c r="B15" s="135" t="s">
        <v>25</v>
      </c>
      <c r="C15" s="52"/>
      <c r="D15" s="52"/>
      <c r="E15" s="5"/>
      <c r="F15" s="328">
        <f t="shared" si="0"/>
        <v>0</v>
      </c>
      <c r="G15" s="6"/>
      <c r="H15" s="180">
        <f t="shared" ref="H15:H25" si="2">+F15*C15</f>
        <v>0</v>
      </c>
      <c r="I15" s="180">
        <f>IF(H15=0,0,(H15-$I$10)/$H$10)</f>
        <v>0</v>
      </c>
      <c r="J15" s="180">
        <f t="shared" si="1"/>
        <v>0</v>
      </c>
      <c r="K15" s="226">
        <f t="shared" si="1"/>
        <v>0</v>
      </c>
      <c r="L15" s="226">
        <f t="shared" ref="L15:L25" si="3">J15*(100+M15)/100-J15</f>
        <v>0</v>
      </c>
      <c r="M15" s="19">
        <f t="shared" ref="M15:M25" si="4">+G15*M$11</f>
        <v>0</v>
      </c>
      <c r="N15" s="180">
        <f>+J15+K15</f>
        <v>0</v>
      </c>
    </row>
    <row r="16" spans="1:28" ht="15.75" customHeight="1" x14ac:dyDescent="0.2">
      <c r="A16" s="19">
        <f>+IF(F16&gt;0,MAX(A$13:A15)+1,0)</f>
        <v>0</v>
      </c>
      <c r="B16" s="135" t="s">
        <v>26</v>
      </c>
      <c r="C16" s="52"/>
      <c r="D16" s="52"/>
      <c r="E16" s="5"/>
      <c r="F16" s="328">
        <f t="shared" si="0"/>
        <v>0</v>
      </c>
      <c r="G16" s="6"/>
      <c r="H16" s="180">
        <f t="shared" si="2"/>
        <v>0</v>
      </c>
      <c r="I16" s="180">
        <f>IF(H16=0,0,(H16-$I$10)/$H$10)</f>
        <v>0</v>
      </c>
      <c r="J16" s="180">
        <f t="shared" si="1"/>
        <v>0</v>
      </c>
      <c r="K16" s="226">
        <f t="shared" si="1"/>
        <v>0</v>
      </c>
      <c r="L16" s="226">
        <f t="shared" si="3"/>
        <v>0</v>
      </c>
      <c r="M16" s="19">
        <f t="shared" si="4"/>
        <v>0</v>
      </c>
    </row>
    <row r="17" spans="1:13" x14ac:dyDescent="0.2">
      <c r="A17" s="19">
        <f>+IF(F17&gt;0,MAX(A$13:A16)+1,0)</f>
        <v>0</v>
      </c>
      <c r="B17" s="135" t="s">
        <v>27</v>
      </c>
      <c r="C17" s="52"/>
      <c r="D17" s="52"/>
      <c r="E17" s="5"/>
      <c r="F17" s="328">
        <f t="shared" si="0"/>
        <v>0</v>
      </c>
      <c r="G17" s="6"/>
      <c r="H17" s="180">
        <f t="shared" si="2"/>
        <v>0</v>
      </c>
      <c r="I17" s="180">
        <f t="shared" ref="I17:I25" si="5">IF(H17=0,0,(H17-$I$10)/$H$10)</f>
        <v>0</v>
      </c>
      <c r="J17" s="180">
        <f t="shared" si="1"/>
        <v>0</v>
      </c>
      <c r="K17" s="226">
        <f t="shared" si="1"/>
        <v>0</v>
      </c>
      <c r="L17" s="226">
        <f t="shared" si="3"/>
        <v>0</v>
      </c>
      <c r="M17" s="19">
        <f t="shared" si="4"/>
        <v>0</v>
      </c>
    </row>
    <row r="18" spans="1:13" ht="22.5" customHeight="1" x14ac:dyDescent="0.2">
      <c r="A18" s="19">
        <f>+IF(F18&gt;0,MAX(A$13:A17)+1,0)</f>
        <v>0</v>
      </c>
      <c r="B18" s="135" t="s">
        <v>28</v>
      </c>
      <c r="C18" s="52"/>
      <c r="D18" s="52"/>
      <c r="E18" s="5"/>
      <c r="F18" s="328">
        <f t="shared" si="0"/>
        <v>0</v>
      </c>
      <c r="G18" s="6"/>
      <c r="H18" s="180">
        <f t="shared" si="2"/>
        <v>0</v>
      </c>
      <c r="I18" s="180">
        <f t="shared" si="5"/>
        <v>0</v>
      </c>
      <c r="J18" s="180">
        <f t="shared" si="1"/>
        <v>0</v>
      </c>
      <c r="K18" s="226">
        <f t="shared" si="1"/>
        <v>0</v>
      </c>
      <c r="L18" s="226">
        <f t="shared" si="3"/>
        <v>0</v>
      </c>
      <c r="M18" s="19">
        <f t="shared" si="4"/>
        <v>0</v>
      </c>
    </row>
    <row r="19" spans="1:13" ht="21" customHeight="1" x14ac:dyDescent="0.2">
      <c r="A19" s="19">
        <f>+IF(F19&gt;0,MAX(A$13:A18)+1,0)</f>
        <v>0</v>
      </c>
      <c r="B19" s="135" t="s">
        <v>29</v>
      </c>
      <c r="C19" s="52"/>
      <c r="D19" s="52"/>
      <c r="E19" s="5"/>
      <c r="F19" s="328">
        <f t="shared" si="0"/>
        <v>0</v>
      </c>
      <c r="G19" s="6"/>
      <c r="H19" s="180">
        <f t="shared" si="2"/>
        <v>0</v>
      </c>
      <c r="I19" s="180">
        <f t="shared" si="5"/>
        <v>0</v>
      </c>
      <c r="J19" s="180">
        <f t="shared" si="1"/>
        <v>0</v>
      </c>
      <c r="K19" s="226">
        <f t="shared" si="1"/>
        <v>0</v>
      </c>
      <c r="L19" s="226">
        <f t="shared" si="3"/>
        <v>0</v>
      </c>
      <c r="M19" s="19">
        <f t="shared" si="4"/>
        <v>0</v>
      </c>
    </row>
    <row r="20" spans="1:13" ht="14.25" customHeight="1" x14ac:dyDescent="0.2">
      <c r="A20" s="19">
        <f>+IF(F20&gt;0,MAX(A$13:A19)+1,0)</f>
        <v>0</v>
      </c>
      <c r="B20" s="135" t="s">
        <v>30</v>
      </c>
      <c r="C20" s="52"/>
      <c r="D20" s="52"/>
      <c r="E20" s="5"/>
      <c r="F20" s="328">
        <f t="shared" si="0"/>
        <v>0</v>
      </c>
      <c r="G20" s="6"/>
      <c r="H20" s="180">
        <f t="shared" si="2"/>
        <v>0</v>
      </c>
      <c r="I20" s="180">
        <f t="shared" si="5"/>
        <v>0</v>
      </c>
      <c r="J20" s="180">
        <f t="shared" si="1"/>
        <v>0</v>
      </c>
      <c r="K20" s="226">
        <f t="shared" si="1"/>
        <v>0</v>
      </c>
      <c r="L20" s="226">
        <f t="shared" si="3"/>
        <v>0</v>
      </c>
      <c r="M20" s="19">
        <f t="shared" si="4"/>
        <v>0</v>
      </c>
    </row>
    <row r="21" spans="1:13" ht="14.25" customHeight="1" x14ac:dyDescent="0.2">
      <c r="A21" s="19">
        <f>+IF(F21&gt;0,MAX(A$13:A20)+1,0)</f>
        <v>0</v>
      </c>
      <c r="B21" s="135" t="s">
        <v>31</v>
      </c>
      <c r="C21" s="52"/>
      <c r="D21" s="52"/>
      <c r="E21" s="5"/>
      <c r="F21" s="328">
        <f t="shared" si="0"/>
        <v>0</v>
      </c>
      <c r="G21" s="6"/>
      <c r="H21" s="180">
        <f t="shared" si="2"/>
        <v>0</v>
      </c>
      <c r="I21" s="180">
        <f t="shared" si="5"/>
        <v>0</v>
      </c>
      <c r="J21" s="180">
        <f t="shared" si="1"/>
        <v>0</v>
      </c>
      <c r="K21" s="226">
        <f t="shared" si="1"/>
        <v>0</v>
      </c>
      <c r="L21" s="226">
        <f t="shared" si="3"/>
        <v>0</v>
      </c>
      <c r="M21" s="19">
        <f t="shared" si="4"/>
        <v>0</v>
      </c>
    </row>
    <row r="22" spans="1:13" ht="15" customHeight="1" x14ac:dyDescent="0.2">
      <c r="A22" s="19">
        <f>+IF(F22&gt;0,MAX(A$13:A21)+1,0)</f>
        <v>0</v>
      </c>
      <c r="B22" s="135" t="s">
        <v>32</v>
      </c>
      <c r="C22" s="52"/>
      <c r="D22" s="52"/>
      <c r="E22" s="5"/>
      <c r="F22" s="328">
        <f t="shared" si="0"/>
        <v>0</v>
      </c>
      <c r="G22" s="6"/>
      <c r="H22" s="180">
        <f t="shared" si="2"/>
        <v>0</v>
      </c>
      <c r="I22" s="180">
        <f t="shared" si="5"/>
        <v>0</v>
      </c>
      <c r="J22" s="180">
        <f t="shared" si="1"/>
        <v>0</v>
      </c>
      <c r="K22" s="226">
        <f t="shared" si="1"/>
        <v>0</v>
      </c>
      <c r="L22" s="226">
        <f t="shared" si="3"/>
        <v>0</v>
      </c>
      <c r="M22" s="19">
        <f t="shared" si="4"/>
        <v>0</v>
      </c>
    </row>
    <row r="23" spans="1:13" ht="13.5" customHeight="1" x14ac:dyDescent="0.2">
      <c r="A23" s="19">
        <f>+IF(F23&gt;0,MAX(A$13:A22)+1,0)</f>
        <v>0</v>
      </c>
      <c r="B23" s="135" t="s">
        <v>33</v>
      </c>
      <c r="C23" s="52"/>
      <c r="D23" s="52"/>
      <c r="E23" s="5"/>
      <c r="F23" s="328">
        <f t="shared" si="0"/>
        <v>0</v>
      </c>
      <c r="G23" s="6"/>
      <c r="H23" s="180">
        <f t="shared" si="2"/>
        <v>0</v>
      </c>
      <c r="I23" s="180">
        <f t="shared" si="5"/>
        <v>0</v>
      </c>
      <c r="J23" s="180">
        <f t="shared" si="1"/>
        <v>0</v>
      </c>
      <c r="K23" s="226">
        <f t="shared" si="1"/>
        <v>0</v>
      </c>
      <c r="L23" s="226">
        <f t="shared" si="3"/>
        <v>0</v>
      </c>
      <c r="M23" s="19">
        <f t="shared" si="4"/>
        <v>0</v>
      </c>
    </row>
    <row r="24" spans="1:13" ht="13.5" customHeight="1" x14ac:dyDescent="0.2">
      <c r="B24" s="135"/>
      <c r="C24" s="52"/>
      <c r="D24" s="52"/>
      <c r="E24" s="5"/>
      <c r="F24" s="328">
        <f t="shared" si="0"/>
        <v>0</v>
      </c>
      <c r="G24" s="6"/>
      <c r="H24" s="180">
        <f t="shared" si="2"/>
        <v>0</v>
      </c>
      <c r="I24" s="180">
        <f t="shared" si="5"/>
        <v>0</v>
      </c>
      <c r="J24" s="180">
        <f t="shared" si="1"/>
        <v>0</v>
      </c>
      <c r="K24" s="226">
        <f t="shared" si="1"/>
        <v>0</v>
      </c>
      <c r="L24" s="226">
        <f t="shared" si="3"/>
        <v>0</v>
      </c>
      <c r="M24" s="19">
        <f t="shared" si="4"/>
        <v>0</v>
      </c>
    </row>
    <row r="25" spans="1:13" x14ac:dyDescent="0.2">
      <c r="B25" s="101"/>
      <c r="C25" s="20"/>
      <c r="D25" s="20"/>
      <c r="E25" s="20"/>
      <c r="F25" s="329">
        <f t="shared" si="0"/>
        <v>0</v>
      </c>
      <c r="G25" s="20"/>
      <c r="H25" s="180">
        <f t="shared" si="2"/>
        <v>0</v>
      </c>
      <c r="I25" s="180">
        <f t="shared" si="5"/>
        <v>0</v>
      </c>
      <c r="J25" s="180">
        <f t="shared" si="1"/>
        <v>0</v>
      </c>
      <c r="K25" s="226">
        <f t="shared" si="1"/>
        <v>0</v>
      </c>
      <c r="L25" s="226">
        <f t="shared" si="3"/>
        <v>0</v>
      </c>
      <c r="M25" s="19">
        <f t="shared" si="4"/>
        <v>0</v>
      </c>
    </row>
    <row r="26" spans="1:13" x14ac:dyDescent="0.2">
      <c r="B26" s="249" t="s">
        <v>418</v>
      </c>
      <c r="C26" s="248">
        <f>SUM(C14:C25)</f>
        <v>0</v>
      </c>
      <c r="D26" s="197"/>
      <c r="E26" s="197"/>
      <c r="F26" s="197"/>
      <c r="G26" s="248"/>
      <c r="H26" s="180">
        <f>SUM(H14:H25)</f>
        <v>0</v>
      </c>
      <c r="I26" s="180">
        <f>SUM(I14:I25)</f>
        <v>0</v>
      </c>
      <c r="J26" s="180">
        <f>SUM(J14:J25)</f>
        <v>0</v>
      </c>
      <c r="K26" s="180">
        <f>SUM(K14:K25)</f>
        <v>0</v>
      </c>
      <c r="L26" s="180">
        <f>SUM(L14:L25)</f>
        <v>0</v>
      </c>
    </row>
  </sheetData>
  <sheetProtection algorithmName="SHA-512" hashValue="XkHvufaC5+XTZ2qYSp9URIu14Ox1dYoQDOAP4bjbER/1rTwCvoGRNhCAEIbI85kw+tMStS1XBNJq3KuTnaV7bw==" saltValue="Q1OQJmG+gWA9qZO0Tl4aIA==" spinCount="100000" sheet="1" objects="1" scenarios="1"/>
  <mergeCells count="4">
    <mergeCell ref="B9:F9"/>
    <mergeCell ref="E1:H1"/>
    <mergeCell ref="C4:G4"/>
    <mergeCell ref="C3:G3"/>
  </mergeCells>
  <pageMargins left="0.11811023622047245" right="0.11811023622047245" top="0.15748031496062992" bottom="0.15748031496062992" header="0.31496062992125984" footer="0.31496062992125984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363"/>
  <sheetViews>
    <sheetView zoomScaleNormal="10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C6" sqref="C6"/>
    </sheetView>
  </sheetViews>
  <sheetFormatPr defaultColWidth="9.140625" defaultRowHeight="11.25" x14ac:dyDescent="0.2"/>
  <cols>
    <col min="1" max="1" width="4.28515625" style="19" customWidth="1"/>
    <col min="2" max="2" width="23.140625" style="19" customWidth="1"/>
    <col min="3" max="3" width="13.140625" style="19" customWidth="1"/>
    <col min="4" max="4" width="10.7109375" style="19" customWidth="1"/>
    <col min="5" max="5" width="8.7109375" style="19" customWidth="1"/>
    <col min="6" max="6" width="7.85546875" style="185" customWidth="1"/>
    <col min="7" max="7" width="11.85546875" style="19" customWidth="1"/>
    <col min="8" max="11" width="10.28515625" style="19" customWidth="1"/>
    <col min="12" max="12" width="7.28515625" style="19" customWidth="1"/>
    <col min="13" max="13" width="9.42578125" style="19" customWidth="1"/>
    <col min="14" max="14" width="10" style="19" customWidth="1"/>
    <col min="15" max="15" width="8.140625" style="19" customWidth="1"/>
    <col min="16" max="16" width="8.140625" style="86" hidden="1" customWidth="1"/>
    <col min="17" max="17" width="9" style="19" customWidth="1"/>
    <col min="18" max="18" width="11.7109375" style="19" customWidth="1"/>
    <col min="19" max="19" width="11.42578125" style="19" customWidth="1"/>
    <col min="20" max="20" width="12.28515625" style="19" hidden="1" customWidth="1"/>
    <col min="21" max="21" width="11.5703125" style="19" hidden="1" customWidth="1"/>
    <col min="22" max="22" width="11.7109375" style="19" hidden="1" customWidth="1"/>
    <col min="23" max="23" width="12.28515625" style="19" hidden="1" customWidth="1"/>
    <col min="24" max="27" width="9.140625" style="19" hidden="1" customWidth="1"/>
    <col min="28" max="28" width="10.42578125" style="19" hidden="1" customWidth="1"/>
    <col min="29" max="32" width="9.140625" style="19" hidden="1" customWidth="1"/>
    <col min="33" max="35" width="0" style="19" hidden="1" customWidth="1"/>
    <col min="36" max="16384" width="9.140625" style="19"/>
  </cols>
  <sheetData>
    <row r="1" spans="1:31" ht="18" x14ac:dyDescent="0.2">
      <c r="A1" s="19">
        <f>+MAX(A14:A352)</f>
        <v>0</v>
      </c>
      <c r="B1" s="86"/>
      <c r="C1" s="86"/>
      <c r="D1" s="86"/>
      <c r="E1" s="86"/>
      <c r="F1" s="182"/>
      <c r="G1" s="86"/>
      <c r="H1" s="86"/>
      <c r="I1" s="86"/>
      <c r="J1" s="86"/>
      <c r="K1" s="86"/>
      <c r="L1" s="86"/>
      <c r="M1" s="86"/>
      <c r="N1" s="86"/>
      <c r="O1" s="241" t="s">
        <v>383</v>
      </c>
      <c r="P1" s="241"/>
      <c r="Q1" s="86"/>
      <c r="R1" s="86"/>
      <c r="S1" s="86"/>
      <c r="T1" s="19">
        <f t="shared" ref="T1:AE1" si="0">+COLUMN(T:T)</f>
        <v>20</v>
      </c>
      <c r="U1" s="19">
        <f t="shared" si="0"/>
        <v>21</v>
      </c>
      <c r="V1" s="19">
        <f t="shared" si="0"/>
        <v>22</v>
      </c>
      <c r="W1" s="19">
        <f t="shared" si="0"/>
        <v>23</v>
      </c>
      <c r="X1" s="19">
        <f t="shared" si="0"/>
        <v>24</v>
      </c>
      <c r="Y1" s="19">
        <f t="shared" si="0"/>
        <v>25</v>
      </c>
      <c r="Z1" s="19">
        <f t="shared" si="0"/>
        <v>26</v>
      </c>
      <c r="AA1" s="19">
        <f t="shared" si="0"/>
        <v>27</v>
      </c>
      <c r="AB1" s="19">
        <f t="shared" si="0"/>
        <v>28</v>
      </c>
      <c r="AC1" s="19">
        <f t="shared" si="0"/>
        <v>29</v>
      </c>
      <c r="AD1" s="19">
        <f t="shared" si="0"/>
        <v>30</v>
      </c>
      <c r="AE1" s="19">
        <f t="shared" si="0"/>
        <v>31</v>
      </c>
    </row>
    <row r="2" spans="1:31" ht="12.75" customHeight="1" x14ac:dyDescent="0.2">
      <c r="B2" s="108" t="s">
        <v>0</v>
      </c>
      <c r="C2" s="646" t="str">
        <f>+'1 -sredstva'!F2</f>
        <v/>
      </c>
      <c r="D2" s="646"/>
      <c r="E2" s="646"/>
      <c r="F2" s="646"/>
      <c r="G2" s="646"/>
      <c r="H2" s="646"/>
      <c r="I2" s="646"/>
      <c r="J2" s="646"/>
      <c r="K2" s="646"/>
      <c r="L2" s="646"/>
      <c r="M2" s="646"/>
      <c r="N2" s="646"/>
      <c r="O2" s="86"/>
      <c r="W2" s="241"/>
      <c r="X2" s="241"/>
      <c r="Y2" s="241"/>
    </row>
    <row r="3" spans="1:31" x14ac:dyDescent="0.2">
      <c r="B3" s="109" t="s">
        <v>1</v>
      </c>
      <c r="C3" s="646" t="str">
        <f>+'1 -sredstva'!F3</f>
        <v/>
      </c>
      <c r="D3" s="646"/>
      <c r="E3" s="646"/>
      <c r="F3" s="646"/>
      <c r="G3" s="646"/>
      <c r="H3" s="646"/>
      <c r="I3" s="646"/>
      <c r="J3" s="646"/>
      <c r="K3" s="646"/>
      <c r="L3" s="646"/>
      <c r="M3" s="646"/>
      <c r="N3" s="646"/>
      <c r="O3" s="86"/>
      <c r="Q3" s="86"/>
      <c r="R3" s="86"/>
      <c r="S3" s="86"/>
      <c r="T3" s="180">
        <f>+T15/12</f>
        <v>0</v>
      </c>
      <c r="U3" s="180">
        <f t="shared" ref="U3:W3" si="1">+U15/12</f>
        <v>0</v>
      </c>
      <c r="V3" s="180">
        <f t="shared" si="1"/>
        <v>0</v>
      </c>
      <c r="W3" s="180">
        <f t="shared" si="1"/>
        <v>0</v>
      </c>
      <c r="X3" s="180">
        <f>+V3+W3</f>
        <v>0</v>
      </c>
      <c r="Y3" s="180"/>
      <c r="Z3" s="180"/>
    </row>
    <row r="4" spans="1:31" x14ac:dyDescent="0.2">
      <c r="B4" s="108" t="s">
        <v>16</v>
      </c>
      <c r="C4" s="98">
        <f>'1 -sredstva'!$D$2</f>
        <v>0</v>
      </c>
      <c r="D4" s="99"/>
      <c r="E4" s="89"/>
      <c r="F4" s="86"/>
      <c r="G4" s="86"/>
      <c r="H4" s="86"/>
      <c r="I4" s="86"/>
      <c r="J4" s="86"/>
      <c r="K4" s="86"/>
      <c r="L4" s="182"/>
      <c r="M4" s="86"/>
      <c r="N4" s="86"/>
      <c r="O4" s="86"/>
      <c r="Q4" s="86"/>
      <c r="R4" s="86"/>
      <c r="S4" s="86"/>
    </row>
    <row r="5" spans="1:31" ht="12" thickBot="1" x14ac:dyDescent="0.25">
      <c r="B5" s="109" t="s">
        <v>17</v>
      </c>
      <c r="C5" s="450">
        <f>'1 -sredstva'!$D$3</f>
        <v>0</v>
      </c>
      <c r="D5" s="99"/>
      <c r="E5" s="89"/>
      <c r="F5" s="86"/>
      <c r="G5" s="86"/>
      <c r="H5" s="86"/>
      <c r="I5" s="86"/>
      <c r="J5" s="86"/>
      <c r="K5" s="86"/>
      <c r="L5" s="182"/>
      <c r="M5" s="86"/>
      <c r="N5" s="86"/>
      <c r="O5" s="86"/>
      <c r="Q5" s="86"/>
      <c r="R5" s="86"/>
      <c r="S5" s="86"/>
    </row>
    <row r="6" spans="1:31" ht="16.5" thickBot="1" x14ac:dyDescent="0.3">
      <c r="B6" s="110" t="s">
        <v>136</v>
      </c>
      <c r="C6" s="252"/>
      <c r="D6" s="86" t="s">
        <v>463</v>
      </c>
      <c r="E6" s="86"/>
      <c r="F6" s="182"/>
      <c r="G6" s="86"/>
      <c r="H6" s="86"/>
      <c r="I6" s="86"/>
      <c r="J6" s="86"/>
      <c r="K6" s="86"/>
      <c r="L6" s="86"/>
      <c r="M6" s="86"/>
      <c r="N6" s="86"/>
      <c r="O6" s="86"/>
      <c r="Q6" s="86"/>
      <c r="R6" s="86"/>
      <c r="S6" s="86"/>
      <c r="T6" s="19">
        <f>+'1а - drž,sek,drž.sl.i nam.'!AJ4</f>
        <v>1500</v>
      </c>
      <c r="U6" s="180">
        <f>+U198/12</f>
        <v>0</v>
      </c>
    </row>
    <row r="7" spans="1:31" ht="12.75" x14ac:dyDescent="0.2">
      <c r="A7"/>
      <c r="B7" s="86"/>
      <c r="C7" s="86"/>
      <c r="D7" s="86"/>
      <c r="E7" s="86"/>
      <c r="F7" s="182"/>
      <c r="G7" s="86"/>
      <c r="H7" s="86"/>
      <c r="I7" s="86"/>
      <c r="J7" s="86"/>
      <c r="K7" s="86"/>
      <c r="L7" s="86"/>
      <c r="M7" s="86"/>
      <c r="N7" s="86"/>
      <c r="O7" s="86"/>
      <c r="Q7" s="86"/>
      <c r="R7" s="86"/>
      <c r="S7" s="86"/>
      <c r="T7" s="19">
        <f>+'1b - izabrana lica u Vl,NS i US'!H10</f>
        <v>0.70099999999999996</v>
      </c>
      <c r="U7" s="19">
        <f>+U14/12*0.701</f>
        <v>0</v>
      </c>
    </row>
    <row r="8" spans="1:31" ht="15" customHeight="1" x14ac:dyDescent="0.25">
      <c r="B8" s="486" t="s">
        <v>629</v>
      </c>
      <c r="C8" s="218"/>
      <c r="D8" s="218"/>
      <c r="E8" s="218"/>
      <c r="F8" s="218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219"/>
      <c r="U8" s="220"/>
      <c r="Z8" s="332">
        <v>12</v>
      </c>
      <c r="AD8" s="332">
        <v>12</v>
      </c>
    </row>
    <row r="9" spans="1:31" ht="15" customHeight="1" thickBot="1" x14ac:dyDescent="0.25">
      <c r="B9" s="224"/>
      <c r="C9" s="225"/>
      <c r="D9" s="221"/>
      <c r="E9" s="221"/>
      <c r="F9" s="221"/>
      <c r="G9" s="225"/>
      <c r="H9" s="225"/>
      <c r="I9" s="225"/>
      <c r="J9" s="225"/>
      <c r="K9" s="225"/>
      <c r="L9" s="221"/>
      <c r="M9" s="221"/>
      <c r="N9" s="225"/>
      <c r="O9" s="225"/>
      <c r="P9" s="225"/>
      <c r="Q9" s="225"/>
      <c r="R9" s="221"/>
      <c r="S9" s="221"/>
      <c r="T9" s="222"/>
      <c r="U9" s="223"/>
      <c r="V9" s="19">
        <f>+V198/12/13</f>
        <v>0</v>
      </c>
      <c r="W9" s="233">
        <f>+'1а - drž,sek,drž.sl.i nam.'!AY11</f>
        <v>0.17150000000000001</v>
      </c>
      <c r="AA9" s="233">
        <f>+AE9</f>
        <v>0.17150000000000001</v>
      </c>
      <c r="AE9" s="233">
        <f>+'1а - drž,sek,drž.sl.i nam.'!AY11</f>
        <v>0.17150000000000001</v>
      </c>
    </row>
    <row r="10" spans="1:31" ht="37.5" customHeight="1" thickBot="1" x14ac:dyDescent="0.25">
      <c r="B10" s="633" t="s">
        <v>55</v>
      </c>
      <c r="C10" s="640" t="s">
        <v>640</v>
      </c>
      <c r="D10" s="642" t="s">
        <v>641</v>
      </c>
      <c r="E10" s="643"/>
      <c r="F10" s="183"/>
      <c r="G10" s="635" t="s">
        <v>642</v>
      </c>
      <c r="H10" s="644" t="s">
        <v>453</v>
      </c>
      <c r="I10" s="645"/>
      <c r="J10" s="644" t="s">
        <v>558</v>
      </c>
      <c r="K10" s="645" t="s">
        <v>452</v>
      </c>
      <c r="L10" s="638" t="s">
        <v>23</v>
      </c>
      <c r="M10" s="639"/>
      <c r="N10" s="635" t="s">
        <v>86</v>
      </c>
      <c r="O10" s="635" t="s">
        <v>646</v>
      </c>
      <c r="P10" s="540"/>
      <c r="Q10" s="635" t="s">
        <v>88</v>
      </c>
      <c r="R10" s="638" t="s">
        <v>409</v>
      </c>
      <c r="S10" s="639"/>
      <c r="T10" s="319" t="s">
        <v>459</v>
      </c>
      <c r="U10" s="262"/>
      <c r="V10" s="262"/>
      <c r="W10" s="262"/>
      <c r="X10" s="647" t="s">
        <v>457</v>
      </c>
      <c r="Y10" s="648"/>
      <c r="Z10" s="648"/>
      <c r="AA10" s="648"/>
      <c r="AB10" s="649" t="s">
        <v>458</v>
      </c>
      <c r="AC10" s="650"/>
      <c r="AD10" s="650"/>
      <c r="AE10" s="650"/>
    </row>
    <row r="11" spans="1:31" ht="63.75" customHeight="1" x14ac:dyDescent="0.2">
      <c r="B11" s="634"/>
      <c r="C11" s="641"/>
      <c r="D11" s="114" t="s">
        <v>423</v>
      </c>
      <c r="E11" s="116" t="s">
        <v>557</v>
      </c>
      <c r="F11" s="181" t="s">
        <v>418</v>
      </c>
      <c r="G11" s="636"/>
      <c r="H11" s="330" t="s">
        <v>449</v>
      </c>
      <c r="I11" s="331" t="s">
        <v>452</v>
      </c>
      <c r="J11" s="330" t="s">
        <v>449</v>
      </c>
      <c r="K11" s="331" t="s">
        <v>452</v>
      </c>
      <c r="L11" s="115" t="s">
        <v>89</v>
      </c>
      <c r="M11" s="115" t="s">
        <v>90</v>
      </c>
      <c r="N11" s="636"/>
      <c r="O11" s="636"/>
      <c r="P11" s="532"/>
      <c r="Q11" s="636"/>
      <c r="R11" s="113" t="s">
        <v>421</v>
      </c>
      <c r="S11" s="489" t="s">
        <v>410</v>
      </c>
      <c r="T11" s="191" t="s">
        <v>422</v>
      </c>
      <c r="U11" s="191" t="s">
        <v>423</v>
      </c>
      <c r="V11" s="254" t="s">
        <v>456</v>
      </c>
      <c r="W11" s="239" t="s">
        <v>433</v>
      </c>
      <c r="X11" s="191" t="s">
        <v>422</v>
      </c>
      <c r="Y11" s="191" t="s">
        <v>423</v>
      </c>
      <c r="Z11" s="255" t="s">
        <v>456</v>
      </c>
      <c r="AA11" s="256" t="s">
        <v>433</v>
      </c>
      <c r="AB11" s="191" t="s">
        <v>422</v>
      </c>
      <c r="AC11" s="191" t="s">
        <v>423</v>
      </c>
      <c r="AD11" s="254" t="s">
        <v>456</v>
      </c>
      <c r="AE11" s="239" t="s">
        <v>433</v>
      </c>
    </row>
    <row r="12" spans="1:31" s="55" customFormat="1" ht="14.25" customHeight="1" x14ac:dyDescent="0.2">
      <c r="A12" s="53"/>
      <c r="B12" s="117">
        <v>1</v>
      </c>
      <c r="C12" s="118">
        <v>2</v>
      </c>
      <c r="D12" s="119">
        <v>3</v>
      </c>
      <c r="E12" s="120">
        <v>4</v>
      </c>
      <c r="F12" s="184" t="s">
        <v>419</v>
      </c>
      <c r="G12" s="118" t="s">
        <v>420</v>
      </c>
      <c r="H12" s="118" t="s">
        <v>450</v>
      </c>
      <c r="I12" s="118" t="s">
        <v>451</v>
      </c>
      <c r="J12" s="118" t="s">
        <v>454</v>
      </c>
      <c r="K12" s="118" t="s">
        <v>455</v>
      </c>
      <c r="L12" s="118">
        <v>7</v>
      </c>
      <c r="M12" s="118">
        <v>8</v>
      </c>
      <c r="N12" s="118" t="s">
        <v>137</v>
      </c>
      <c r="O12" s="118">
        <v>10</v>
      </c>
      <c r="P12" s="118" t="s">
        <v>601</v>
      </c>
      <c r="Q12" s="118" t="s">
        <v>648</v>
      </c>
      <c r="R12" s="118">
        <v>12</v>
      </c>
      <c r="S12" s="118">
        <v>13</v>
      </c>
      <c r="T12" s="118" t="s">
        <v>424</v>
      </c>
      <c r="U12" s="118" t="s">
        <v>425</v>
      </c>
      <c r="V12" s="118" t="s">
        <v>426</v>
      </c>
      <c r="W12" s="118">
        <v>15</v>
      </c>
      <c r="X12" s="118" t="s">
        <v>424</v>
      </c>
      <c r="Y12" s="118" t="s">
        <v>425</v>
      </c>
      <c r="Z12" s="257" t="s">
        <v>426</v>
      </c>
      <c r="AA12" s="257">
        <v>15</v>
      </c>
      <c r="AB12" s="118" t="s">
        <v>424</v>
      </c>
      <c r="AC12" s="118" t="s">
        <v>425</v>
      </c>
      <c r="AD12" s="261" t="s">
        <v>426</v>
      </c>
      <c r="AE12" s="261">
        <v>15</v>
      </c>
    </row>
    <row r="13" spans="1:31" x14ac:dyDescent="0.2">
      <c r="B13" s="7" t="s">
        <v>56</v>
      </c>
      <c r="C13" s="20"/>
      <c r="D13" s="21"/>
      <c r="E13" s="21"/>
      <c r="F13" s="277"/>
      <c r="G13" s="278"/>
      <c r="H13" s="103"/>
      <c r="I13" s="103"/>
      <c r="J13" s="103"/>
      <c r="K13" s="103"/>
      <c r="L13" s="20"/>
      <c r="M13" s="20"/>
      <c r="N13" s="200"/>
      <c r="O13" s="20"/>
      <c r="P13" s="541"/>
      <c r="Q13" s="200"/>
      <c r="R13" s="101"/>
      <c r="S13" s="101"/>
      <c r="W13" s="226"/>
      <c r="Z13" s="258"/>
      <c r="AA13" s="259"/>
      <c r="AD13" s="238"/>
      <c r="AE13" s="240"/>
    </row>
    <row r="14" spans="1:31" x14ac:dyDescent="0.2">
      <c r="A14" s="19">
        <f>+IF((G14+SUM(H14:K14))&gt;0,MAX(A$13:A13)+1,0)</f>
        <v>0</v>
      </c>
      <c r="B14" s="20"/>
      <c r="C14" s="20"/>
      <c r="D14" s="20"/>
      <c r="E14" s="20"/>
      <c r="F14" s="279">
        <f>+E14+D14</f>
        <v>0</v>
      </c>
      <c r="G14" s="200">
        <f>SUM(C14:E14)</f>
        <v>0</v>
      </c>
      <c r="H14" s="20"/>
      <c r="I14" s="20"/>
      <c r="J14" s="20"/>
      <c r="K14" s="20"/>
      <c r="L14" s="20"/>
      <c r="M14" s="20"/>
      <c r="N14" s="200">
        <f>+L14+M14</f>
        <v>0</v>
      </c>
      <c r="O14" s="192"/>
      <c r="P14" s="542">
        <f>+O14+O14*$P$10</f>
        <v>0</v>
      </c>
      <c r="Q14" s="201">
        <f>+N14*P14</f>
        <v>0</v>
      </c>
      <c r="R14" s="299">
        <f>+N14*(C14+H14-I14)</f>
        <v>0</v>
      </c>
      <c r="S14" s="299">
        <f>+N14*D14+N14*E14*0.8+(J14-K14)*N14</f>
        <v>0</v>
      </c>
      <c r="T14" s="180">
        <f>+($Q14-$T$6)/$T$7*C14*12</f>
        <v>0</v>
      </c>
      <c r="U14" s="180">
        <f>+($Q14-$T$6)/$T$7*(D14+E14)*12</f>
        <v>0</v>
      </c>
      <c r="V14" s="253">
        <f>+T14+U14</f>
        <v>0</v>
      </c>
      <c r="W14" s="240">
        <f>+V14*W$9</f>
        <v>0</v>
      </c>
      <c r="X14" s="180">
        <f>+($Q14-$T$6)/$T$7*H14*12</f>
        <v>0</v>
      </c>
      <c r="Y14" s="180">
        <f>+($Q14-$T$6)/$T$7*J14*12</f>
        <v>0</v>
      </c>
      <c r="Z14" s="260">
        <f>+X14+Y14</f>
        <v>0</v>
      </c>
      <c r="AA14" s="259">
        <f>+Z14*AA$9</f>
        <v>0</v>
      </c>
      <c r="AB14" s="180">
        <f>+($Q14-$T$6)/$T$7*I14*12</f>
        <v>0</v>
      </c>
      <c r="AC14" s="180">
        <f>+($Q14-$T$6)/$T$7*K14*12</f>
        <v>0</v>
      </c>
      <c r="AD14" s="253">
        <f>+AB14+AC14</f>
        <v>0</v>
      </c>
      <c r="AE14" s="240">
        <f>+AD14*AE$9</f>
        <v>0</v>
      </c>
    </row>
    <row r="15" spans="1:31" x14ac:dyDescent="0.2">
      <c r="A15" s="19">
        <f>+IF((G15+SUM(H15:K15))&gt;0,MAX(A$13:A14)+1,0)</f>
        <v>0</v>
      </c>
      <c r="B15" s="20"/>
      <c r="C15" s="20"/>
      <c r="D15" s="20"/>
      <c r="E15" s="20"/>
      <c r="F15" s="279">
        <f>+E15+D15</f>
        <v>0</v>
      </c>
      <c r="G15" s="200">
        <f>SUM(C15:E15)</f>
        <v>0</v>
      </c>
      <c r="H15" s="20"/>
      <c r="I15" s="20"/>
      <c r="J15" s="20"/>
      <c r="K15" s="20"/>
      <c r="L15" s="20"/>
      <c r="M15" s="20"/>
      <c r="N15" s="200">
        <f>+L15+M15</f>
        <v>0</v>
      </c>
      <c r="O15" s="192"/>
      <c r="P15" s="542">
        <f t="shared" ref="P15:P78" si="2">+O15+O15*$P$10</f>
        <v>0</v>
      </c>
      <c r="Q15" s="201">
        <f t="shared" ref="Q15:Q78" si="3">+N15*P15</f>
        <v>0</v>
      </c>
      <c r="R15" s="299">
        <f>+N15*(C15+H15-I15)</f>
        <v>0</v>
      </c>
      <c r="S15" s="299">
        <f>+N15*D15+N15*E15*0.8+(J15-K15)*N15</f>
        <v>0</v>
      </c>
      <c r="T15" s="180">
        <f t="shared" ref="T15:T78" si="4">+($Q15-$T$6)/$T$7*C15*12</f>
        <v>0</v>
      </c>
      <c r="U15" s="180">
        <f t="shared" ref="U15:U78" si="5">+($Q15-$T$6)/$T$7*(D15+E15)*12</f>
        <v>0</v>
      </c>
      <c r="V15" s="253">
        <f>+T15+U15</f>
        <v>0</v>
      </c>
      <c r="W15" s="240">
        <f>+V15*W$9</f>
        <v>0</v>
      </c>
      <c r="X15" s="180">
        <f t="shared" ref="X15:X78" si="6">+($Q15-$T$6)/$T$7*H15*12</f>
        <v>0</v>
      </c>
      <c r="Y15" s="180">
        <f t="shared" ref="Y15:Y78" si="7">+($Q15-$T$6)/$T$7*J15*12</f>
        <v>0</v>
      </c>
      <c r="Z15" s="260">
        <f>+X15+Y15</f>
        <v>0</v>
      </c>
      <c r="AA15" s="259">
        <f t="shared" ref="AA15:AA78" si="8">+Z15*AA$9</f>
        <v>0</v>
      </c>
      <c r="AB15" s="180">
        <f t="shared" ref="AB15:AB78" si="9">+($Q15-$T$6)/$T$7*I15*12</f>
        <v>0</v>
      </c>
      <c r="AC15" s="180">
        <f t="shared" ref="AC15:AC78" si="10">+($Q15-$T$6)/$T$7*K15*12</f>
        <v>0</v>
      </c>
      <c r="AD15" s="253">
        <f>+AB15+AC15</f>
        <v>0</v>
      </c>
      <c r="AE15" s="240">
        <f t="shared" ref="AE15:AE78" si="11">+AD15*AE$9</f>
        <v>0</v>
      </c>
    </row>
    <row r="16" spans="1:31" x14ac:dyDescent="0.2">
      <c r="A16" s="19">
        <f>+IF((G16+SUM(H16:K16))&gt;0,MAX(A$13:A15)+1,0)</f>
        <v>0</v>
      </c>
      <c r="B16" s="20"/>
      <c r="C16" s="20"/>
      <c r="D16" s="20"/>
      <c r="E16" s="20"/>
      <c r="F16" s="279">
        <f t="shared" ref="F16:F79" si="12">+E16+D16</f>
        <v>0</v>
      </c>
      <c r="G16" s="200">
        <f t="shared" ref="G16:G79" si="13">SUM(C16:E16)</f>
        <v>0</v>
      </c>
      <c r="H16" s="20"/>
      <c r="I16" s="20"/>
      <c r="J16" s="20"/>
      <c r="K16" s="20"/>
      <c r="L16" s="20"/>
      <c r="M16" s="20"/>
      <c r="N16" s="200">
        <f t="shared" ref="N16:N79" si="14">+L16+M16</f>
        <v>0</v>
      </c>
      <c r="O16" s="192"/>
      <c r="P16" s="542">
        <f t="shared" si="2"/>
        <v>0</v>
      </c>
      <c r="Q16" s="201">
        <f t="shared" si="3"/>
        <v>0</v>
      </c>
      <c r="R16" s="299">
        <f t="shared" ref="R16:R79" si="15">+N16*(C16+H16-I16)</f>
        <v>0</v>
      </c>
      <c r="S16" s="299">
        <f t="shared" ref="S16:S79" si="16">+N16*D16+N16*E16*0.8+(J16-K16)*N16</f>
        <v>0</v>
      </c>
      <c r="T16" s="180">
        <f t="shared" si="4"/>
        <v>0</v>
      </c>
      <c r="U16" s="180">
        <f t="shared" si="5"/>
        <v>0</v>
      </c>
      <c r="V16" s="253">
        <f t="shared" ref="V16:V79" si="17">+T16+U16</f>
        <v>0</v>
      </c>
      <c r="W16" s="240">
        <f t="shared" ref="W16:W79" si="18">+V16*W$9</f>
        <v>0</v>
      </c>
      <c r="X16" s="180">
        <f t="shared" si="6"/>
        <v>0</v>
      </c>
      <c r="Y16" s="180">
        <f t="shared" si="7"/>
        <v>0</v>
      </c>
      <c r="Z16" s="260">
        <f t="shared" ref="Z16:Z79" si="19">+X16+Y16</f>
        <v>0</v>
      </c>
      <c r="AA16" s="259">
        <f t="shared" si="8"/>
        <v>0</v>
      </c>
      <c r="AB16" s="180">
        <f t="shared" si="9"/>
        <v>0</v>
      </c>
      <c r="AC16" s="180">
        <f t="shared" si="10"/>
        <v>0</v>
      </c>
      <c r="AD16" s="253">
        <f t="shared" ref="AD16:AD79" si="20">+AB16+AC16</f>
        <v>0</v>
      </c>
      <c r="AE16" s="240">
        <f t="shared" si="11"/>
        <v>0</v>
      </c>
    </row>
    <row r="17" spans="1:31" x14ac:dyDescent="0.2">
      <c r="A17" s="19">
        <f>+IF((G17+SUM(H17:K17))&gt;0,MAX(A$13:A16)+1,0)</f>
        <v>0</v>
      </c>
      <c r="B17" s="20"/>
      <c r="C17" s="20"/>
      <c r="D17" s="20"/>
      <c r="E17" s="20"/>
      <c r="F17" s="279">
        <f t="shared" si="12"/>
        <v>0</v>
      </c>
      <c r="G17" s="200">
        <f t="shared" si="13"/>
        <v>0</v>
      </c>
      <c r="H17" s="20"/>
      <c r="I17" s="20"/>
      <c r="J17" s="20"/>
      <c r="K17" s="20"/>
      <c r="L17" s="20"/>
      <c r="M17" s="20"/>
      <c r="N17" s="200">
        <f t="shared" si="14"/>
        <v>0</v>
      </c>
      <c r="O17" s="192"/>
      <c r="P17" s="542">
        <f t="shared" si="2"/>
        <v>0</v>
      </c>
      <c r="Q17" s="201">
        <f t="shared" si="3"/>
        <v>0</v>
      </c>
      <c r="R17" s="299">
        <f t="shared" si="15"/>
        <v>0</v>
      </c>
      <c r="S17" s="299">
        <f t="shared" si="16"/>
        <v>0</v>
      </c>
      <c r="T17" s="180">
        <f t="shared" si="4"/>
        <v>0</v>
      </c>
      <c r="U17" s="180">
        <f t="shared" si="5"/>
        <v>0</v>
      </c>
      <c r="V17" s="253">
        <f t="shared" si="17"/>
        <v>0</v>
      </c>
      <c r="W17" s="240">
        <f t="shared" si="18"/>
        <v>0</v>
      </c>
      <c r="X17" s="180">
        <f t="shared" si="6"/>
        <v>0</v>
      </c>
      <c r="Y17" s="180">
        <f t="shared" si="7"/>
        <v>0</v>
      </c>
      <c r="Z17" s="260">
        <f t="shared" si="19"/>
        <v>0</v>
      </c>
      <c r="AA17" s="259">
        <f t="shared" si="8"/>
        <v>0</v>
      </c>
      <c r="AB17" s="180">
        <f t="shared" si="9"/>
        <v>0</v>
      </c>
      <c r="AC17" s="180">
        <f t="shared" si="10"/>
        <v>0</v>
      </c>
      <c r="AD17" s="253">
        <f t="shared" si="20"/>
        <v>0</v>
      </c>
      <c r="AE17" s="240">
        <f t="shared" si="11"/>
        <v>0</v>
      </c>
    </row>
    <row r="18" spans="1:31" x14ac:dyDescent="0.2">
      <c r="A18" s="19">
        <f>+IF((G18+SUM(H18:K18))&gt;0,MAX(A$13:A17)+1,0)</f>
        <v>0</v>
      </c>
      <c r="B18" s="20"/>
      <c r="C18" s="20"/>
      <c r="D18" s="20"/>
      <c r="E18" s="20"/>
      <c r="F18" s="279">
        <f t="shared" si="12"/>
        <v>0</v>
      </c>
      <c r="G18" s="200">
        <f t="shared" si="13"/>
        <v>0</v>
      </c>
      <c r="H18" s="20"/>
      <c r="I18" s="20"/>
      <c r="J18" s="20"/>
      <c r="K18" s="20"/>
      <c r="L18" s="20"/>
      <c r="M18" s="20"/>
      <c r="N18" s="200">
        <f t="shared" si="14"/>
        <v>0</v>
      </c>
      <c r="O18" s="192"/>
      <c r="P18" s="542">
        <f t="shared" si="2"/>
        <v>0</v>
      </c>
      <c r="Q18" s="201">
        <f t="shared" si="3"/>
        <v>0</v>
      </c>
      <c r="R18" s="299">
        <f t="shared" si="15"/>
        <v>0</v>
      </c>
      <c r="S18" s="299">
        <f t="shared" si="16"/>
        <v>0</v>
      </c>
      <c r="T18" s="180">
        <f t="shared" si="4"/>
        <v>0</v>
      </c>
      <c r="U18" s="180">
        <f t="shared" si="5"/>
        <v>0</v>
      </c>
      <c r="V18" s="253">
        <f t="shared" si="17"/>
        <v>0</v>
      </c>
      <c r="W18" s="240">
        <f t="shared" si="18"/>
        <v>0</v>
      </c>
      <c r="X18" s="180">
        <f t="shared" si="6"/>
        <v>0</v>
      </c>
      <c r="Y18" s="180">
        <f t="shared" si="7"/>
        <v>0</v>
      </c>
      <c r="Z18" s="260">
        <f t="shared" si="19"/>
        <v>0</v>
      </c>
      <c r="AA18" s="259">
        <f t="shared" si="8"/>
        <v>0</v>
      </c>
      <c r="AB18" s="180">
        <f t="shared" si="9"/>
        <v>0</v>
      </c>
      <c r="AC18" s="180">
        <f t="shared" si="10"/>
        <v>0</v>
      </c>
      <c r="AD18" s="253">
        <f t="shared" si="20"/>
        <v>0</v>
      </c>
      <c r="AE18" s="240">
        <f t="shared" si="11"/>
        <v>0</v>
      </c>
    </row>
    <row r="19" spans="1:31" x14ac:dyDescent="0.2">
      <c r="A19" s="19">
        <f>+IF((G19+SUM(H19:K19))&gt;0,MAX(A$13:A18)+1,0)</f>
        <v>0</v>
      </c>
      <c r="B19" s="20"/>
      <c r="C19" s="20"/>
      <c r="D19" s="20"/>
      <c r="E19" s="20"/>
      <c r="F19" s="279">
        <f t="shared" si="12"/>
        <v>0</v>
      </c>
      <c r="G19" s="200">
        <f t="shared" si="13"/>
        <v>0</v>
      </c>
      <c r="H19" s="20"/>
      <c r="I19" s="20"/>
      <c r="J19" s="20"/>
      <c r="K19" s="20"/>
      <c r="L19" s="20"/>
      <c r="M19" s="20"/>
      <c r="N19" s="200">
        <f t="shared" si="14"/>
        <v>0</v>
      </c>
      <c r="O19" s="192"/>
      <c r="P19" s="542">
        <f t="shared" si="2"/>
        <v>0</v>
      </c>
      <c r="Q19" s="201">
        <f t="shared" si="3"/>
        <v>0</v>
      </c>
      <c r="R19" s="299">
        <f t="shared" si="15"/>
        <v>0</v>
      </c>
      <c r="S19" s="299">
        <f t="shared" si="16"/>
        <v>0</v>
      </c>
      <c r="T19" s="180">
        <f t="shared" si="4"/>
        <v>0</v>
      </c>
      <c r="U19" s="180">
        <f t="shared" si="5"/>
        <v>0</v>
      </c>
      <c r="V19" s="253">
        <f t="shared" si="17"/>
        <v>0</v>
      </c>
      <c r="W19" s="240">
        <f t="shared" si="18"/>
        <v>0</v>
      </c>
      <c r="X19" s="180">
        <f t="shared" si="6"/>
        <v>0</v>
      </c>
      <c r="Y19" s="180">
        <f t="shared" si="7"/>
        <v>0</v>
      </c>
      <c r="Z19" s="260">
        <f t="shared" si="19"/>
        <v>0</v>
      </c>
      <c r="AA19" s="259">
        <f t="shared" si="8"/>
        <v>0</v>
      </c>
      <c r="AB19" s="180">
        <f t="shared" si="9"/>
        <v>0</v>
      </c>
      <c r="AC19" s="180">
        <f t="shared" si="10"/>
        <v>0</v>
      </c>
      <c r="AD19" s="253">
        <f t="shared" si="20"/>
        <v>0</v>
      </c>
      <c r="AE19" s="240">
        <f t="shared" si="11"/>
        <v>0</v>
      </c>
    </row>
    <row r="20" spans="1:31" x14ac:dyDescent="0.2">
      <c r="A20" s="19">
        <f>+IF((G20+SUM(H20:K20))&gt;0,MAX(A$13:A19)+1,0)</f>
        <v>0</v>
      </c>
      <c r="B20" s="20"/>
      <c r="C20" s="20"/>
      <c r="D20" s="20"/>
      <c r="E20" s="20"/>
      <c r="F20" s="279">
        <f t="shared" si="12"/>
        <v>0</v>
      </c>
      <c r="G20" s="200">
        <f t="shared" si="13"/>
        <v>0</v>
      </c>
      <c r="H20" s="20"/>
      <c r="I20" s="20"/>
      <c r="J20" s="20"/>
      <c r="K20" s="20"/>
      <c r="L20" s="20"/>
      <c r="M20" s="20"/>
      <c r="N20" s="200">
        <f t="shared" si="14"/>
        <v>0</v>
      </c>
      <c r="O20" s="192"/>
      <c r="P20" s="542">
        <f t="shared" si="2"/>
        <v>0</v>
      </c>
      <c r="Q20" s="201">
        <f t="shared" si="3"/>
        <v>0</v>
      </c>
      <c r="R20" s="299">
        <f t="shared" si="15"/>
        <v>0</v>
      </c>
      <c r="S20" s="299">
        <f t="shared" si="16"/>
        <v>0</v>
      </c>
      <c r="T20" s="180">
        <f t="shared" si="4"/>
        <v>0</v>
      </c>
      <c r="U20" s="180">
        <f t="shared" si="5"/>
        <v>0</v>
      </c>
      <c r="V20" s="253">
        <f t="shared" si="17"/>
        <v>0</v>
      </c>
      <c r="W20" s="240">
        <f t="shared" si="18"/>
        <v>0</v>
      </c>
      <c r="X20" s="180">
        <f t="shared" si="6"/>
        <v>0</v>
      </c>
      <c r="Y20" s="180">
        <f t="shared" si="7"/>
        <v>0</v>
      </c>
      <c r="Z20" s="260">
        <f t="shared" si="19"/>
        <v>0</v>
      </c>
      <c r="AA20" s="259">
        <f t="shared" si="8"/>
        <v>0</v>
      </c>
      <c r="AB20" s="180">
        <f t="shared" si="9"/>
        <v>0</v>
      </c>
      <c r="AC20" s="180">
        <f t="shared" si="10"/>
        <v>0</v>
      </c>
      <c r="AD20" s="253">
        <f t="shared" si="20"/>
        <v>0</v>
      </c>
      <c r="AE20" s="240">
        <f t="shared" si="11"/>
        <v>0</v>
      </c>
    </row>
    <row r="21" spans="1:31" x14ac:dyDescent="0.2">
      <c r="A21" s="19">
        <f>+IF((G21+SUM(H21:K21))&gt;0,MAX(A$13:A20)+1,0)</f>
        <v>0</v>
      </c>
      <c r="B21" s="20"/>
      <c r="C21" s="20"/>
      <c r="D21" s="20"/>
      <c r="E21" s="20"/>
      <c r="F21" s="279">
        <f t="shared" si="12"/>
        <v>0</v>
      </c>
      <c r="G21" s="200">
        <f t="shared" si="13"/>
        <v>0</v>
      </c>
      <c r="H21" s="20"/>
      <c r="I21" s="20"/>
      <c r="J21" s="20"/>
      <c r="K21" s="20"/>
      <c r="L21" s="20"/>
      <c r="M21" s="20"/>
      <c r="N21" s="200">
        <f t="shared" si="14"/>
        <v>0</v>
      </c>
      <c r="O21" s="192"/>
      <c r="P21" s="542">
        <f t="shared" si="2"/>
        <v>0</v>
      </c>
      <c r="Q21" s="201">
        <f t="shared" si="3"/>
        <v>0</v>
      </c>
      <c r="R21" s="299">
        <f t="shared" si="15"/>
        <v>0</v>
      </c>
      <c r="S21" s="299">
        <f t="shared" si="16"/>
        <v>0</v>
      </c>
      <c r="T21" s="180">
        <f t="shared" si="4"/>
        <v>0</v>
      </c>
      <c r="U21" s="180">
        <f t="shared" si="5"/>
        <v>0</v>
      </c>
      <c r="V21" s="253">
        <f t="shared" si="17"/>
        <v>0</v>
      </c>
      <c r="W21" s="240">
        <f t="shared" si="18"/>
        <v>0</v>
      </c>
      <c r="X21" s="180">
        <f t="shared" si="6"/>
        <v>0</v>
      </c>
      <c r="Y21" s="180">
        <f t="shared" si="7"/>
        <v>0</v>
      </c>
      <c r="Z21" s="260">
        <f t="shared" si="19"/>
        <v>0</v>
      </c>
      <c r="AA21" s="259">
        <f t="shared" si="8"/>
        <v>0</v>
      </c>
      <c r="AB21" s="180">
        <f t="shared" si="9"/>
        <v>0</v>
      </c>
      <c r="AC21" s="180">
        <f t="shared" si="10"/>
        <v>0</v>
      </c>
      <c r="AD21" s="253">
        <f t="shared" si="20"/>
        <v>0</v>
      </c>
      <c r="AE21" s="240">
        <f t="shared" si="11"/>
        <v>0</v>
      </c>
    </row>
    <row r="22" spans="1:31" x14ac:dyDescent="0.2">
      <c r="A22" s="19">
        <f>+IF((G22+SUM(H22:K22))&gt;0,MAX(A$13:A21)+1,0)</f>
        <v>0</v>
      </c>
      <c r="B22" s="20"/>
      <c r="C22" s="20"/>
      <c r="D22" s="20"/>
      <c r="E22" s="20"/>
      <c r="F22" s="279">
        <f t="shared" si="12"/>
        <v>0</v>
      </c>
      <c r="G22" s="200">
        <f t="shared" si="13"/>
        <v>0</v>
      </c>
      <c r="H22" s="20"/>
      <c r="I22" s="20"/>
      <c r="J22" s="20"/>
      <c r="K22" s="20"/>
      <c r="L22" s="20"/>
      <c r="M22" s="20"/>
      <c r="N22" s="200">
        <f t="shared" si="14"/>
        <v>0</v>
      </c>
      <c r="O22" s="192"/>
      <c r="P22" s="542">
        <f t="shared" si="2"/>
        <v>0</v>
      </c>
      <c r="Q22" s="201">
        <f t="shared" si="3"/>
        <v>0</v>
      </c>
      <c r="R22" s="299">
        <f t="shared" si="15"/>
        <v>0</v>
      </c>
      <c r="S22" s="299">
        <f t="shared" si="16"/>
        <v>0</v>
      </c>
      <c r="T22" s="180">
        <f t="shared" si="4"/>
        <v>0</v>
      </c>
      <c r="U22" s="180">
        <f t="shared" si="5"/>
        <v>0</v>
      </c>
      <c r="V22" s="253">
        <f t="shared" si="17"/>
        <v>0</v>
      </c>
      <c r="W22" s="240">
        <f t="shared" si="18"/>
        <v>0</v>
      </c>
      <c r="X22" s="180">
        <f t="shared" si="6"/>
        <v>0</v>
      </c>
      <c r="Y22" s="180">
        <f t="shared" si="7"/>
        <v>0</v>
      </c>
      <c r="Z22" s="260">
        <f t="shared" si="19"/>
        <v>0</v>
      </c>
      <c r="AA22" s="259">
        <f t="shared" si="8"/>
        <v>0</v>
      </c>
      <c r="AB22" s="180">
        <f t="shared" si="9"/>
        <v>0</v>
      </c>
      <c r="AC22" s="180">
        <f t="shared" si="10"/>
        <v>0</v>
      </c>
      <c r="AD22" s="253">
        <f t="shared" si="20"/>
        <v>0</v>
      </c>
      <c r="AE22" s="240">
        <f t="shared" si="11"/>
        <v>0</v>
      </c>
    </row>
    <row r="23" spans="1:31" x14ac:dyDescent="0.2">
      <c r="A23" s="19">
        <f>+IF((G23+SUM(H23:K23))&gt;0,MAX(A$13:A22)+1,0)</f>
        <v>0</v>
      </c>
      <c r="B23" s="20"/>
      <c r="C23" s="20"/>
      <c r="D23" s="20"/>
      <c r="E23" s="20"/>
      <c r="F23" s="279">
        <f t="shared" si="12"/>
        <v>0</v>
      </c>
      <c r="G23" s="200">
        <f t="shared" si="13"/>
        <v>0</v>
      </c>
      <c r="H23" s="20"/>
      <c r="I23" s="20"/>
      <c r="J23" s="20"/>
      <c r="K23" s="20"/>
      <c r="L23" s="20"/>
      <c r="M23" s="20"/>
      <c r="N23" s="200">
        <f t="shared" si="14"/>
        <v>0</v>
      </c>
      <c r="O23" s="192"/>
      <c r="P23" s="542">
        <f t="shared" si="2"/>
        <v>0</v>
      </c>
      <c r="Q23" s="201">
        <f t="shared" si="3"/>
        <v>0</v>
      </c>
      <c r="R23" s="299">
        <f t="shared" si="15"/>
        <v>0</v>
      </c>
      <c r="S23" s="299">
        <f t="shared" si="16"/>
        <v>0</v>
      </c>
      <c r="T23" s="180">
        <f t="shared" si="4"/>
        <v>0</v>
      </c>
      <c r="U23" s="180">
        <f t="shared" si="5"/>
        <v>0</v>
      </c>
      <c r="V23" s="253">
        <f t="shared" si="17"/>
        <v>0</v>
      </c>
      <c r="W23" s="240">
        <f t="shared" si="18"/>
        <v>0</v>
      </c>
      <c r="X23" s="180">
        <f t="shared" si="6"/>
        <v>0</v>
      </c>
      <c r="Y23" s="180">
        <f t="shared" si="7"/>
        <v>0</v>
      </c>
      <c r="Z23" s="260">
        <f t="shared" si="19"/>
        <v>0</v>
      </c>
      <c r="AA23" s="259">
        <f t="shared" si="8"/>
        <v>0</v>
      </c>
      <c r="AB23" s="180">
        <f t="shared" si="9"/>
        <v>0</v>
      </c>
      <c r="AC23" s="180">
        <f t="shared" si="10"/>
        <v>0</v>
      </c>
      <c r="AD23" s="253">
        <f t="shared" si="20"/>
        <v>0</v>
      </c>
      <c r="AE23" s="240">
        <f t="shared" si="11"/>
        <v>0</v>
      </c>
    </row>
    <row r="24" spans="1:31" x14ac:dyDescent="0.2">
      <c r="A24" s="19">
        <f>+IF((G24+SUM(H24:K24))&gt;0,MAX(A$13:A23)+1,0)</f>
        <v>0</v>
      </c>
      <c r="B24" s="20"/>
      <c r="C24" s="20"/>
      <c r="D24" s="20"/>
      <c r="E24" s="20"/>
      <c r="F24" s="279">
        <f t="shared" si="12"/>
        <v>0</v>
      </c>
      <c r="G24" s="200">
        <f t="shared" si="13"/>
        <v>0</v>
      </c>
      <c r="H24" s="20"/>
      <c r="I24" s="20"/>
      <c r="J24" s="20"/>
      <c r="K24" s="20"/>
      <c r="L24" s="20"/>
      <c r="M24" s="20"/>
      <c r="N24" s="200">
        <f t="shared" si="14"/>
        <v>0</v>
      </c>
      <c r="O24" s="192"/>
      <c r="P24" s="542">
        <f t="shared" si="2"/>
        <v>0</v>
      </c>
      <c r="Q24" s="201">
        <f t="shared" si="3"/>
        <v>0</v>
      </c>
      <c r="R24" s="299">
        <f t="shared" si="15"/>
        <v>0</v>
      </c>
      <c r="S24" s="299">
        <f t="shared" si="16"/>
        <v>0</v>
      </c>
      <c r="T24" s="180">
        <f t="shared" si="4"/>
        <v>0</v>
      </c>
      <c r="U24" s="180">
        <f t="shared" si="5"/>
        <v>0</v>
      </c>
      <c r="V24" s="253">
        <f t="shared" si="17"/>
        <v>0</v>
      </c>
      <c r="W24" s="240">
        <f t="shared" si="18"/>
        <v>0</v>
      </c>
      <c r="X24" s="180">
        <f t="shared" si="6"/>
        <v>0</v>
      </c>
      <c r="Y24" s="180">
        <f t="shared" si="7"/>
        <v>0</v>
      </c>
      <c r="Z24" s="260">
        <f t="shared" si="19"/>
        <v>0</v>
      </c>
      <c r="AA24" s="259">
        <f t="shared" si="8"/>
        <v>0</v>
      </c>
      <c r="AB24" s="180">
        <f t="shared" si="9"/>
        <v>0</v>
      </c>
      <c r="AC24" s="180">
        <f t="shared" si="10"/>
        <v>0</v>
      </c>
      <c r="AD24" s="253">
        <f t="shared" si="20"/>
        <v>0</v>
      </c>
      <c r="AE24" s="240">
        <f t="shared" si="11"/>
        <v>0</v>
      </c>
    </row>
    <row r="25" spans="1:31" x14ac:dyDescent="0.2">
      <c r="A25" s="19">
        <f>+IF((G25+SUM(H25:K25))&gt;0,MAX(A$13:A24)+1,0)</f>
        <v>0</v>
      </c>
      <c r="B25" s="20"/>
      <c r="C25" s="20"/>
      <c r="D25" s="20"/>
      <c r="E25" s="20"/>
      <c r="F25" s="279">
        <f t="shared" si="12"/>
        <v>0</v>
      </c>
      <c r="G25" s="200">
        <f t="shared" si="13"/>
        <v>0</v>
      </c>
      <c r="H25" s="20"/>
      <c r="I25" s="20"/>
      <c r="J25" s="20"/>
      <c r="K25" s="20"/>
      <c r="L25" s="20"/>
      <c r="M25" s="20"/>
      <c r="N25" s="200">
        <f t="shared" si="14"/>
        <v>0</v>
      </c>
      <c r="O25" s="192"/>
      <c r="P25" s="542">
        <f t="shared" si="2"/>
        <v>0</v>
      </c>
      <c r="Q25" s="201">
        <f t="shared" si="3"/>
        <v>0</v>
      </c>
      <c r="R25" s="299">
        <f t="shared" si="15"/>
        <v>0</v>
      </c>
      <c r="S25" s="299">
        <f t="shared" si="16"/>
        <v>0</v>
      </c>
      <c r="T25" s="180">
        <f t="shared" si="4"/>
        <v>0</v>
      </c>
      <c r="U25" s="180">
        <f t="shared" si="5"/>
        <v>0</v>
      </c>
      <c r="V25" s="253">
        <f t="shared" si="17"/>
        <v>0</v>
      </c>
      <c r="W25" s="240">
        <f t="shared" si="18"/>
        <v>0</v>
      </c>
      <c r="X25" s="180">
        <f t="shared" si="6"/>
        <v>0</v>
      </c>
      <c r="Y25" s="180">
        <f t="shared" si="7"/>
        <v>0</v>
      </c>
      <c r="Z25" s="260">
        <f t="shared" si="19"/>
        <v>0</v>
      </c>
      <c r="AA25" s="259">
        <f t="shared" si="8"/>
        <v>0</v>
      </c>
      <c r="AB25" s="180">
        <f t="shared" si="9"/>
        <v>0</v>
      </c>
      <c r="AC25" s="180">
        <f t="shared" si="10"/>
        <v>0</v>
      </c>
      <c r="AD25" s="253">
        <f t="shared" si="20"/>
        <v>0</v>
      </c>
      <c r="AE25" s="240">
        <f t="shared" si="11"/>
        <v>0</v>
      </c>
    </row>
    <row r="26" spans="1:31" x14ac:dyDescent="0.2">
      <c r="A26" s="19">
        <f>+IF((G26+SUM(H26:K26))&gt;0,MAX(A$13:A25)+1,0)</f>
        <v>0</v>
      </c>
      <c r="B26" s="20"/>
      <c r="C26" s="20"/>
      <c r="D26" s="20"/>
      <c r="E26" s="20"/>
      <c r="F26" s="279">
        <f t="shared" si="12"/>
        <v>0</v>
      </c>
      <c r="G26" s="200">
        <f t="shared" si="13"/>
        <v>0</v>
      </c>
      <c r="H26" s="20"/>
      <c r="I26" s="20"/>
      <c r="J26" s="20"/>
      <c r="K26" s="20"/>
      <c r="L26" s="20"/>
      <c r="M26" s="20"/>
      <c r="N26" s="200">
        <f t="shared" si="14"/>
        <v>0</v>
      </c>
      <c r="O26" s="192"/>
      <c r="P26" s="542">
        <f t="shared" si="2"/>
        <v>0</v>
      </c>
      <c r="Q26" s="201">
        <f t="shared" si="3"/>
        <v>0</v>
      </c>
      <c r="R26" s="299">
        <f t="shared" si="15"/>
        <v>0</v>
      </c>
      <c r="S26" s="299">
        <f t="shared" si="16"/>
        <v>0</v>
      </c>
      <c r="T26" s="180">
        <f t="shared" si="4"/>
        <v>0</v>
      </c>
      <c r="U26" s="180">
        <f t="shared" si="5"/>
        <v>0</v>
      </c>
      <c r="V26" s="253">
        <f t="shared" si="17"/>
        <v>0</v>
      </c>
      <c r="W26" s="240">
        <f t="shared" si="18"/>
        <v>0</v>
      </c>
      <c r="X26" s="180">
        <f t="shared" si="6"/>
        <v>0</v>
      </c>
      <c r="Y26" s="180">
        <f t="shared" si="7"/>
        <v>0</v>
      </c>
      <c r="Z26" s="260">
        <f t="shared" si="19"/>
        <v>0</v>
      </c>
      <c r="AA26" s="259">
        <f t="shared" si="8"/>
        <v>0</v>
      </c>
      <c r="AB26" s="180">
        <f t="shared" si="9"/>
        <v>0</v>
      </c>
      <c r="AC26" s="180">
        <f t="shared" si="10"/>
        <v>0</v>
      </c>
      <c r="AD26" s="253">
        <f t="shared" si="20"/>
        <v>0</v>
      </c>
      <c r="AE26" s="240">
        <f t="shared" si="11"/>
        <v>0</v>
      </c>
    </row>
    <row r="27" spans="1:31" x14ac:dyDescent="0.2">
      <c r="A27" s="19">
        <f>+IF((G27+SUM(H27:K27))&gt;0,MAX(A$13:A26)+1,0)</f>
        <v>0</v>
      </c>
      <c r="B27" s="20"/>
      <c r="C27" s="20"/>
      <c r="D27" s="20"/>
      <c r="E27" s="20"/>
      <c r="F27" s="279">
        <f t="shared" si="12"/>
        <v>0</v>
      </c>
      <c r="G27" s="200">
        <f t="shared" si="13"/>
        <v>0</v>
      </c>
      <c r="H27" s="20"/>
      <c r="I27" s="20"/>
      <c r="J27" s="20"/>
      <c r="K27" s="20"/>
      <c r="L27" s="20"/>
      <c r="M27" s="20"/>
      <c r="N27" s="200">
        <f t="shared" si="14"/>
        <v>0</v>
      </c>
      <c r="O27" s="192"/>
      <c r="P27" s="542">
        <f t="shared" si="2"/>
        <v>0</v>
      </c>
      <c r="Q27" s="201">
        <f t="shared" si="3"/>
        <v>0</v>
      </c>
      <c r="R27" s="299">
        <f t="shared" si="15"/>
        <v>0</v>
      </c>
      <c r="S27" s="299">
        <f t="shared" si="16"/>
        <v>0</v>
      </c>
      <c r="T27" s="180">
        <f t="shared" si="4"/>
        <v>0</v>
      </c>
      <c r="U27" s="180">
        <f t="shared" si="5"/>
        <v>0</v>
      </c>
      <c r="V27" s="253">
        <f t="shared" si="17"/>
        <v>0</v>
      </c>
      <c r="W27" s="240">
        <f t="shared" si="18"/>
        <v>0</v>
      </c>
      <c r="X27" s="180">
        <f t="shared" si="6"/>
        <v>0</v>
      </c>
      <c r="Y27" s="180">
        <f t="shared" si="7"/>
        <v>0</v>
      </c>
      <c r="Z27" s="260">
        <f t="shared" si="19"/>
        <v>0</v>
      </c>
      <c r="AA27" s="259">
        <f t="shared" si="8"/>
        <v>0</v>
      </c>
      <c r="AB27" s="180">
        <f t="shared" si="9"/>
        <v>0</v>
      </c>
      <c r="AC27" s="180">
        <f t="shared" si="10"/>
        <v>0</v>
      </c>
      <c r="AD27" s="253">
        <f t="shared" si="20"/>
        <v>0</v>
      </c>
      <c r="AE27" s="240">
        <f t="shared" si="11"/>
        <v>0</v>
      </c>
    </row>
    <row r="28" spans="1:31" x14ac:dyDescent="0.2">
      <c r="A28" s="19">
        <f>+IF((G28+SUM(H28:K28))&gt;0,MAX(A$13:A27)+1,0)</f>
        <v>0</v>
      </c>
      <c r="B28" s="20"/>
      <c r="C28" s="20"/>
      <c r="D28" s="20"/>
      <c r="E28" s="20"/>
      <c r="F28" s="279">
        <f t="shared" si="12"/>
        <v>0</v>
      </c>
      <c r="G28" s="200">
        <f t="shared" si="13"/>
        <v>0</v>
      </c>
      <c r="H28" s="20"/>
      <c r="I28" s="20"/>
      <c r="J28" s="20"/>
      <c r="K28" s="20"/>
      <c r="L28" s="20"/>
      <c r="M28" s="20"/>
      <c r="N28" s="200">
        <f t="shared" si="14"/>
        <v>0</v>
      </c>
      <c r="O28" s="192"/>
      <c r="P28" s="542">
        <f t="shared" si="2"/>
        <v>0</v>
      </c>
      <c r="Q28" s="201">
        <f t="shared" si="3"/>
        <v>0</v>
      </c>
      <c r="R28" s="299">
        <f t="shared" si="15"/>
        <v>0</v>
      </c>
      <c r="S28" s="299">
        <f t="shared" si="16"/>
        <v>0</v>
      </c>
      <c r="T28" s="180">
        <f t="shared" si="4"/>
        <v>0</v>
      </c>
      <c r="U28" s="180">
        <f t="shared" si="5"/>
        <v>0</v>
      </c>
      <c r="V28" s="253">
        <f t="shared" si="17"/>
        <v>0</v>
      </c>
      <c r="W28" s="240">
        <f t="shared" si="18"/>
        <v>0</v>
      </c>
      <c r="X28" s="180">
        <f t="shared" si="6"/>
        <v>0</v>
      </c>
      <c r="Y28" s="180">
        <f t="shared" si="7"/>
        <v>0</v>
      </c>
      <c r="Z28" s="260">
        <f t="shared" si="19"/>
        <v>0</v>
      </c>
      <c r="AA28" s="259">
        <f t="shared" si="8"/>
        <v>0</v>
      </c>
      <c r="AB28" s="180">
        <f t="shared" si="9"/>
        <v>0</v>
      </c>
      <c r="AC28" s="180">
        <f t="shared" si="10"/>
        <v>0</v>
      </c>
      <c r="AD28" s="253">
        <f t="shared" si="20"/>
        <v>0</v>
      </c>
      <c r="AE28" s="240">
        <f t="shared" si="11"/>
        <v>0</v>
      </c>
    </row>
    <row r="29" spans="1:31" x14ac:dyDescent="0.2">
      <c r="A29" s="19">
        <f>+IF((G29+SUM(H29:K29))&gt;0,MAX(A$13:A28)+1,0)</f>
        <v>0</v>
      </c>
      <c r="B29" s="20"/>
      <c r="C29" s="20"/>
      <c r="D29" s="20"/>
      <c r="E29" s="20"/>
      <c r="F29" s="279">
        <f t="shared" si="12"/>
        <v>0</v>
      </c>
      <c r="G29" s="200">
        <f t="shared" si="13"/>
        <v>0</v>
      </c>
      <c r="H29" s="20"/>
      <c r="I29" s="20"/>
      <c r="J29" s="20"/>
      <c r="K29" s="20"/>
      <c r="L29" s="20"/>
      <c r="M29" s="20"/>
      <c r="N29" s="200">
        <f t="shared" si="14"/>
        <v>0</v>
      </c>
      <c r="O29" s="192"/>
      <c r="P29" s="542">
        <f t="shared" si="2"/>
        <v>0</v>
      </c>
      <c r="Q29" s="201">
        <f t="shared" si="3"/>
        <v>0</v>
      </c>
      <c r="R29" s="299">
        <f t="shared" si="15"/>
        <v>0</v>
      </c>
      <c r="S29" s="299">
        <f t="shared" si="16"/>
        <v>0</v>
      </c>
      <c r="T29" s="180">
        <f t="shared" si="4"/>
        <v>0</v>
      </c>
      <c r="U29" s="180">
        <f t="shared" si="5"/>
        <v>0</v>
      </c>
      <c r="V29" s="253">
        <f t="shared" si="17"/>
        <v>0</v>
      </c>
      <c r="W29" s="240">
        <f t="shared" si="18"/>
        <v>0</v>
      </c>
      <c r="X29" s="180">
        <f t="shared" si="6"/>
        <v>0</v>
      </c>
      <c r="Y29" s="180">
        <f t="shared" si="7"/>
        <v>0</v>
      </c>
      <c r="Z29" s="260">
        <f t="shared" si="19"/>
        <v>0</v>
      </c>
      <c r="AA29" s="259">
        <f t="shared" si="8"/>
        <v>0</v>
      </c>
      <c r="AB29" s="180">
        <f t="shared" si="9"/>
        <v>0</v>
      </c>
      <c r="AC29" s="180">
        <f t="shared" si="10"/>
        <v>0</v>
      </c>
      <c r="AD29" s="253">
        <f t="shared" si="20"/>
        <v>0</v>
      </c>
      <c r="AE29" s="240">
        <f t="shared" si="11"/>
        <v>0</v>
      </c>
    </row>
    <row r="30" spans="1:31" x14ac:dyDescent="0.2">
      <c r="A30" s="19">
        <f>+IF((G30+SUM(H30:K30))&gt;0,MAX(A$13:A29)+1,0)</f>
        <v>0</v>
      </c>
      <c r="B30" s="20"/>
      <c r="C30" s="20"/>
      <c r="D30" s="20"/>
      <c r="E30" s="20"/>
      <c r="F30" s="279">
        <f t="shared" si="12"/>
        <v>0</v>
      </c>
      <c r="G30" s="200">
        <f t="shared" si="13"/>
        <v>0</v>
      </c>
      <c r="H30" s="20"/>
      <c r="I30" s="20"/>
      <c r="J30" s="20"/>
      <c r="K30" s="20"/>
      <c r="L30" s="20"/>
      <c r="M30" s="20"/>
      <c r="N30" s="200">
        <f t="shared" si="14"/>
        <v>0</v>
      </c>
      <c r="O30" s="192"/>
      <c r="P30" s="542">
        <f t="shared" si="2"/>
        <v>0</v>
      </c>
      <c r="Q30" s="201">
        <f t="shared" si="3"/>
        <v>0</v>
      </c>
      <c r="R30" s="299">
        <f t="shared" si="15"/>
        <v>0</v>
      </c>
      <c r="S30" s="299">
        <f t="shared" si="16"/>
        <v>0</v>
      </c>
      <c r="T30" s="180">
        <f t="shared" si="4"/>
        <v>0</v>
      </c>
      <c r="U30" s="180">
        <f t="shared" si="5"/>
        <v>0</v>
      </c>
      <c r="V30" s="253">
        <f t="shared" si="17"/>
        <v>0</v>
      </c>
      <c r="W30" s="240">
        <f t="shared" si="18"/>
        <v>0</v>
      </c>
      <c r="X30" s="180">
        <f t="shared" si="6"/>
        <v>0</v>
      </c>
      <c r="Y30" s="180">
        <f t="shared" si="7"/>
        <v>0</v>
      </c>
      <c r="Z30" s="260">
        <f t="shared" si="19"/>
        <v>0</v>
      </c>
      <c r="AA30" s="259">
        <f t="shared" si="8"/>
        <v>0</v>
      </c>
      <c r="AB30" s="180">
        <f t="shared" si="9"/>
        <v>0</v>
      </c>
      <c r="AC30" s="180">
        <f t="shared" si="10"/>
        <v>0</v>
      </c>
      <c r="AD30" s="253">
        <f t="shared" si="20"/>
        <v>0</v>
      </c>
      <c r="AE30" s="240">
        <f t="shared" si="11"/>
        <v>0</v>
      </c>
    </row>
    <row r="31" spans="1:31" x14ac:dyDescent="0.2">
      <c r="A31" s="19">
        <f>+IF((G31+SUM(H31:K31))&gt;0,MAX(A$13:A30)+1,0)</f>
        <v>0</v>
      </c>
      <c r="B31" s="20"/>
      <c r="C31" s="20"/>
      <c r="D31" s="20"/>
      <c r="E31" s="20"/>
      <c r="F31" s="279">
        <f t="shared" si="12"/>
        <v>0</v>
      </c>
      <c r="G31" s="200">
        <f t="shared" si="13"/>
        <v>0</v>
      </c>
      <c r="H31" s="20"/>
      <c r="I31" s="20"/>
      <c r="J31" s="20"/>
      <c r="K31" s="20"/>
      <c r="L31" s="20"/>
      <c r="M31" s="20"/>
      <c r="N31" s="200">
        <f t="shared" si="14"/>
        <v>0</v>
      </c>
      <c r="O31" s="192"/>
      <c r="P31" s="542">
        <f t="shared" si="2"/>
        <v>0</v>
      </c>
      <c r="Q31" s="201">
        <f t="shared" si="3"/>
        <v>0</v>
      </c>
      <c r="R31" s="299">
        <f t="shared" si="15"/>
        <v>0</v>
      </c>
      <c r="S31" s="299">
        <f t="shared" si="16"/>
        <v>0</v>
      </c>
      <c r="T31" s="180">
        <f t="shared" si="4"/>
        <v>0</v>
      </c>
      <c r="U31" s="180">
        <f t="shared" si="5"/>
        <v>0</v>
      </c>
      <c r="V31" s="253">
        <f t="shared" si="17"/>
        <v>0</v>
      </c>
      <c r="W31" s="240">
        <f t="shared" si="18"/>
        <v>0</v>
      </c>
      <c r="X31" s="180">
        <f t="shared" si="6"/>
        <v>0</v>
      </c>
      <c r="Y31" s="180">
        <f t="shared" si="7"/>
        <v>0</v>
      </c>
      <c r="Z31" s="260">
        <f t="shared" si="19"/>
        <v>0</v>
      </c>
      <c r="AA31" s="259">
        <f t="shared" si="8"/>
        <v>0</v>
      </c>
      <c r="AB31" s="180">
        <f t="shared" si="9"/>
        <v>0</v>
      </c>
      <c r="AC31" s="180">
        <f t="shared" si="10"/>
        <v>0</v>
      </c>
      <c r="AD31" s="253">
        <f t="shared" si="20"/>
        <v>0</v>
      </c>
      <c r="AE31" s="240">
        <f t="shared" si="11"/>
        <v>0</v>
      </c>
    </row>
    <row r="32" spans="1:31" x14ac:dyDescent="0.2">
      <c r="A32" s="19">
        <f>+IF((G32+SUM(H32:K32))&gt;0,MAX(A$13:A31)+1,0)</f>
        <v>0</v>
      </c>
      <c r="B32" s="20"/>
      <c r="C32" s="20"/>
      <c r="D32" s="20"/>
      <c r="E32" s="20"/>
      <c r="F32" s="279">
        <f t="shared" si="12"/>
        <v>0</v>
      </c>
      <c r="G32" s="200">
        <f t="shared" si="13"/>
        <v>0</v>
      </c>
      <c r="H32" s="20"/>
      <c r="I32" s="20"/>
      <c r="J32" s="20"/>
      <c r="K32" s="20"/>
      <c r="L32" s="20"/>
      <c r="M32" s="20"/>
      <c r="N32" s="200">
        <f t="shared" si="14"/>
        <v>0</v>
      </c>
      <c r="O32" s="192"/>
      <c r="P32" s="542">
        <f t="shared" si="2"/>
        <v>0</v>
      </c>
      <c r="Q32" s="201">
        <f t="shared" si="3"/>
        <v>0</v>
      </c>
      <c r="R32" s="299">
        <f t="shared" si="15"/>
        <v>0</v>
      </c>
      <c r="S32" s="299">
        <f t="shared" si="16"/>
        <v>0</v>
      </c>
      <c r="T32" s="180">
        <f t="shared" si="4"/>
        <v>0</v>
      </c>
      <c r="U32" s="180">
        <f t="shared" si="5"/>
        <v>0</v>
      </c>
      <c r="V32" s="253">
        <f t="shared" si="17"/>
        <v>0</v>
      </c>
      <c r="W32" s="240">
        <f t="shared" si="18"/>
        <v>0</v>
      </c>
      <c r="X32" s="180">
        <f t="shared" si="6"/>
        <v>0</v>
      </c>
      <c r="Y32" s="180">
        <f t="shared" si="7"/>
        <v>0</v>
      </c>
      <c r="Z32" s="260">
        <f t="shared" si="19"/>
        <v>0</v>
      </c>
      <c r="AA32" s="259">
        <f t="shared" si="8"/>
        <v>0</v>
      </c>
      <c r="AB32" s="180">
        <f t="shared" si="9"/>
        <v>0</v>
      </c>
      <c r="AC32" s="180">
        <f t="shared" si="10"/>
        <v>0</v>
      </c>
      <c r="AD32" s="253">
        <f t="shared" si="20"/>
        <v>0</v>
      </c>
      <c r="AE32" s="240">
        <f t="shared" si="11"/>
        <v>0</v>
      </c>
    </row>
    <row r="33" spans="1:31" x14ac:dyDescent="0.2">
      <c r="A33" s="19">
        <f>+IF((G33+SUM(H33:K33))&gt;0,MAX(A$13:A32)+1,0)</f>
        <v>0</v>
      </c>
      <c r="B33" s="20"/>
      <c r="C33" s="20"/>
      <c r="D33" s="20"/>
      <c r="E33" s="20"/>
      <c r="F33" s="279">
        <f t="shared" si="12"/>
        <v>0</v>
      </c>
      <c r="G33" s="200">
        <f t="shared" si="13"/>
        <v>0</v>
      </c>
      <c r="H33" s="20"/>
      <c r="I33" s="20"/>
      <c r="J33" s="20"/>
      <c r="K33" s="20"/>
      <c r="L33" s="20"/>
      <c r="M33" s="20"/>
      <c r="N33" s="200">
        <f t="shared" si="14"/>
        <v>0</v>
      </c>
      <c r="O33" s="192"/>
      <c r="P33" s="542">
        <f t="shared" si="2"/>
        <v>0</v>
      </c>
      <c r="Q33" s="201">
        <f t="shared" si="3"/>
        <v>0</v>
      </c>
      <c r="R33" s="299">
        <f t="shared" si="15"/>
        <v>0</v>
      </c>
      <c r="S33" s="299">
        <f t="shared" si="16"/>
        <v>0</v>
      </c>
      <c r="T33" s="180">
        <f t="shared" si="4"/>
        <v>0</v>
      </c>
      <c r="U33" s="180">
        <f t="shared" si="5"/>
        <v>0</v>
      </c>
      <c r="V33" s="253">
        <f t="shared" si="17"/>
        <v>0</v>
      </c>
      <c r="W33" s="240">
        <f t="shared" si="18"/>
        <v>0</v>
      </c>
      <c r="X33" s="180">
        <f t="shared" si="6"/>
        <v>0</v>
      </c>
      <c r="Y33" s="180">
        <f t="shared" si="7"/>
        <v>0</v>
      </c>
      <c r="Z33" s="260">
        <f t="shared" si="19"/>
        <v>0</v>
      </c>
      <c r="AA33" s="259">
        <f t="shared" si="8"/>
        <v>0</v>
      </c>
      <c r="AB33" s="180">
        <f t="shared" si="9"/>
        <v>0</v>
      </c>
      <c r="AC33" s="180">
        <f t="shared" si="10"/>
        <v>0</v>
      </c>
      <c r="AD33" s="253">
        <f t="shared" si="20"/>
        <v>0</v>
      </c>
      <c r="AE33" s="240">
        <f t="shared" si="11"/>
        <v>0</v>
      </c>
    </row>
    <row r="34" spans="1:31" x14ac:dyDescent="0.2">
      <c r="A34" s="19">
        <f>+IF((G34+SUM(H34:K34))&gt;0,MAX(A$13:A33)+1,0)</f>
        <v>0</v>
      </c>
      <c r="B34" s="20"/>
      <c r="C34" s="20"/>
      <c r="D34" s="20"/>
      <c r="E34" s="20"/>
      <c r="F34" s="279">
        <f t="shared" si="12"/>
        <v>0</v>
      </c>
      <c r="G34" s="200">
        <f t="shared" si="13"/>
        <v>0</v>
      </c>
      <c r="H34" s="20"/>
      <c r="I34" s="20"/>
      <c r="J34" s="20"/>
      <c r="K34" s="20"/>
      <c r="L34" s="20"/>
      <c r="M34" s="20"/>
      <c r="N34" s="200">
        <f t="shared" si="14"/>
        <v>0</v>
      </c>
      <c r="O34" s="192"/>
      <c r="P34" s="542">
        <f t="shared" si="2"/>
        <v>0</v>
      </c>
      <c r="Q34" s="201">
        <f t="shared" si="3"/>
        <v>0</v>
      </c>
      <c r="R34" s="299">
        <f t="shared" si="15"/>
        <v>0</v>
      </c>
      <c r="S34" s="299">
        <f t="shared" si="16"/>
        <v>0</v>
      </c>
      <c r="T34" s="180">
        <f t="shared" si="4"/>
        <v>0</v>
      </c>
      <c r="U34" s="180">
        <f t="shared" si="5"/>
        <v>0</v>
      </c>
      <c r="V34" s="253">
        <f t="shared" si="17"/>
        <v>0</v>
      </c>
      <c r="W34" s="240">
        <f t="shared" si="18"/>
        <v>0</v>
      </c>
      <c r="X34" s="180">
        <f t="shared" si="6"/>
        <v>0</v>
      </c>
      <c r="Y34" s="180">
        <f t="shared" si="7"/>
        <v>0</v>
      </c>
      <c r="Z34" s="260">
        <f t="shared" si="19"/>
        <v>0</v>
      </c>
      <c r="AA34" s="259">
        <f t="shared" si="8"/>
        <v>0</v>
      </c>
      <c r="AB34" s="180">
        <f t="shared" si="9"/>
        <v>0</v>
      </c>
      <c r="AC34" s="180">
        <f t="shared" si="10"/>
        <v>0</v>
      </c>
      <c r="AD34" s="253">
        <f t="shared" si="20"/>
        <v>0</v>
      </c>
      <c r="AE34" s="240">
        <f t="shared" si="11"/>
        <v>0</v>
      </c>
    </row>
    <row r="35" spans="1:31" x14ac:dyDescent="0.2">
      <c r="A35" s="19">
        <f>+IF((G35+SUM(H35:K35))&gt;0,MAX(A$13:A34)+1,0)</f>
        <v>0</v>
      </c>
      <c r="B35" s="20"/>
      <c r="C35" s="20"/>
      <c r="D35" s="20"/>
      <c r="E35" s="20"/>
      <c r="F35" s="279">
        <f t="shared" si="12"/>
        <v>0</v>
      </c>
      <c r="G35" s="200">
        <f t="shared" si="13"/>
        <v>0</v>
      </c>
      <c r="H35" s="20"/>
      <c r="I35" s="20"/>
      <c r="J35" s="20"/>
      <c r="K35" s="20"/>
      <c r="L35" s="20"/>
      <c r="M35" s="20"/>
      <c r="N35" s="200">
        <f t="shared" si="14"/>
        <v>0</v>
      </c>
      <c r="O35" s="192"/>
      <c r="P35" s="542">
        <f t="shared" si="2"/>
        <v>0</v>
      </c>
      <c r="Q35" s="201">
        <f t="shared" si="3"/>
        <v>0</v>
      </c>
      <c r="R35" s="299">
        <f t="shared" si="15"/>
        <v>0</v>
      </c>
      <c r="S35" s="299">
        <f t="shared" si="16"/>
        <v>0</v>
      </c>
      <c r="T35" s="180">
        <f t="shared" si="4"/>
        <v>0</v>
      </c>
      <c r="U35" s="180">
        <f t="shared" si="5"/>
        <v>0</v>
      </c>
      <c r="V35" s="253">
        <f t="shared" si="17"/>
        <v>0</v>
      </c>
      <c r="W35" s="240">
        <f t="shared" si="18"/>
        <v>0</v>
      </c>
      <c r="X35" s="180">
        <f t="shared" si="6"/>
        <v>0</v>
      </c>
      <c r="Y35" s="180">
        <f t="shared" si="7"/>
        <v>0</v>
      </c>
      <c r="Z35" s="260">
        <f t="shared" si="19"/>
        <v>0</v>
      </c>
      <c r="AA35" s="259">
        <f t="shared" si="8"/>
        <v>0</v>
      </c>
      <c r="AB35" s="180">
        <f t="shared" si="9"/>
        <v>0</v>
      </c>
      <c r="AC35" s="180">
        <f t="shared" si="10"/>
        <v>0</v>
      </c>
      <c r="AD35" s="253">
        <f t="shared" si="20"/>
        <v>0</v>
      </c>
      <c r="AE35" s="240">
        <f t="shared" si="11"/>
        <v>0</v>
      </c>
    </row>
    <row r="36" spans="1:31" x14ac:dyDescent="0.2">
      <c r="A36" s="19">
        <f>+IF((G36+SUM(H36:K36))&gt;0,MAX(A$13:A35)+1,0)</f>
        <v>0</v>
      </c>
      <c r="B36" s="20"/>
      <c r="C36" s="20"/>
      <c r="D36" s="20"/>
      <c r="E36" s="20"/>
      <c r="F36" s="279">
        <f t="shared" si="12"/>
        <v>0</v>
      </c>
      <c r="G36" s="200">
        <f t="shared" si="13"/>
        <v>0</v>
      </c>
      <c r="H36" s="20"/>
      <c r="I36" s="20"/>
      <c r="J36" s="20"/>
      <c r="K36" s="20"/>
      <c r="L36" s="20"/>
      <c r="M36" s="20"/>
      <c r="N36" s="200">
        <f t="shared" si="14"/>
        <v>0</v>
      </c>
      <c r="O36" s="192"/>
      <c r="P36" s="542">
        <f t="shared" si="2"/>
        <v>0</v>
      </c>
      <c r="Q36" s="201">
        <f t="shared" si="3"/>
        <v>0</v>
      </c>
      <c r="R36" s="299">
        <f t="shared" si="15"/>
        <v>0</v>
      </c>
      <c r="S36" s="299">
        <f t="shared" si="16"/>
        <v>0</v>
      </c>
      <c r="T36" s="180">
        <f t="shared" si="4"/>
        <v>0</v>
      </c>
      <c r="U36" s="180">
        <f t="shared" si="5"/>
        <v>0</v>
      </c>
      <c r="V36" s="253">
        <f t="shared" si="17"/>
        <v>0</v>
      </c>
      <c r="W36" s="240">
        <f t="shared" si="18"/>
        <v>0</v>
      </c>
      <c r="X36" s="180">
        <f t="shared" si="6"/>
        <v>0</v>
      </c>
      <c r="Y36" s="180">
        <f t="shared" si="7"/>
        <v>0</v>
      </c>
      <c r="Z36" s="260">
        <f t="shared" si="19"/>
        <v>0</v>
      </c>
      <c r="AA36" s="259">
        <f t="shared" si="8"/>
        <v>0</v>
      </c>
      <c r="AB36" s="180">
        <f t="shared" si="9"/>
        <v>0</v>
      </c>
      <c r="AC36" s="180">
        <f t="shared" si="10"/>
        <v>0</v>
      </c>
      <c r="AD36" s="253">
        <f t="shared" si="20"/>
        <v>0</v>
      </c>
      <c r="AE36" s="240">
        <f t="shared" si="11"/>
        <v>0</v>
      </c>
    </row>
    <row r="37" spans="1:31" x14ac:dyDescent="0.2">
      <c r="A37" s="19">
        <f>+IF((G37+SUM(H37:K37))&gt;0,MAX(A$13:A36)+1,0)</f>
        <v>0</v>
      </c>
      <c r="B37" s="20"/>
      <c r="C37" s="20"/>
      <c r="D37" s="20"/>
      <c r="E37" s="20"/>
      <c r="F37" s="279">
        <f t="shared" si="12"/>
        <v>0</v>
      </c>
      <c r="G37" s="200">
        <f t="shared" si="13"/>
        <v>0</v>
      </c>
      <c r="H37" s="20"/>
      <c r="I37" s="20"/>
      <c r="J37" s="20"/>
      <c r="K37" s="20"/>
      <c r="L37" s="20"/>
      <c r="M37" s="20"/>
      <c r="N37" s="200">
        <f t="shared" si="14"/>
        <v>0</v>
      </c>
      <c r="O37" s="192"/>
      <c r="P37" s="542">
        <f t="shared" si="2"/>
        <v>0</v>
      </c>
      <c r="Q37" s="201">
        <f t="shared" si="3"/>
        <v>0</v>
      </c>
      <c r="R37" s="299">
        <f t="shared" si="15"/>
        <v>0</v>
      </c>
      <c r="S37" s="299">
        <f t="shared" si="16"/>
        <v>0</v>
      </c>
      <c r="T37" s="180">
        <f t="shared" si="4"/>
        <v>0</v>
      </c>
      <c r="U37" s="180">
        <f t="shared" si="5"/>
        <v>0</v>
      </c>
      <c r="V37" s="253">
        <f t="shared" si="17"/>
        <v>0</v>
      </c>
      <c r="W37" s="240">
        <f t="shared" si="18"/>
        <v>0</v>
      </c>
      <c r="X37" s="180">
        <f t="shared" si="6"/>
        <v>0</v>
      </c>
      <c r="Y37" s="180">
        <f t="shared" si="7"/>
        <v>0</v>
      </c>
      <c r="Z37" s="260">
        <f t="shared" si="19"/>
        <v>0</v>
      </c>
      <c r="AA37" s="259">
        <f t="shared" si="8"/>
        <v>0</v>
      </c>
      <c r="AB37" s="180">
        <f t="shared" si="9"/>
        <v>0</v>
      </c>
      <c r="AC37" s="180">
        <f t="shared" si="10"/>
        <v>0</v>
      </c>
      <c r="AD37" s="253">
        <f t="shared" si="20"/>
        <v>0</v>
      </c>
      <c r="AE37" s="240">
        <f t="shared" si="11"/>
        <v>0</v>
      </c>
    </row>
    <row r="38" spans="1:31" x14ac:dyDescent="0.2">
      <c r="A38" s="19">
        <f>+IF((G38+SUM(H38:K38))&gt;0,MAX(A$13:A37)+1,0)</f>
        <v>0</v>
      </c>
      <c r="B38" s="20"/>
      <c r="C38" s="20"/>
      <c r="D38" s="20"/>
      <c r="E38" s="20"/>
      <c r="F38" s="279">
        <f t="shared" si="12"/>
        <v>0</v>
      </c>
      <c r="G38" s="200">
        <f t="shared" si="13"/>
        <v>0</v>
      </c>
      <c r="H38" s="20"/>
      <c r="I38" s="20"/>
      <c r="J38" s="20"/>
      <c r="K38" s="20"/>
      <c r="L38" s="20"/>
      <c r="M38" s="20"/>
      <c r="N38" s="200">
        <f t="shared" si="14"/>
        <v>0</v>
      </c>
      <c r="O38" s="192"/>
      <c r="P38" s="542">
        <f t="shared" si="2"/>
        <v>0</v>
      </c>
      <c r="Q38" s="201">
        <f t="shared" si="3"/>
        <v>0</v>
      </c>
      <c r="R38" s="299">
        <f t="shared" si="15"/>
        <v>0</v>
      </c>
      <c r="S38" s="299">
        <f t="shared" si="16"/>
        <v>0</v>
      </c>
      <c r="T38" s="180">
        <f t="shared" si="4"/>
        <v>0</v>
      </c>
      <c r="U38" s="180">
        <f t="shared" si="5"/>
        <v>0</v>
      </c>
      <c r="V38" s="253">
        <f t="shared" si="17"/>
        <v>0</v>
      </c>
      <c r="W38" s="240">
        <f t="shared" si="18"/>
        <v>0</v>
      </c>
      <c r="X38" s="180">
        <f t="shared" si="6"/>
        <v>0</v>
      </c>
      <c r="Y38" s="180">
        <f t="shared" si="7"/>
        <v>0</v>
      </c>
      <c r="Z38" s="260">
        <f t="shared" si="19"/>
        <v>0</v>
      </c>
      <c r="AA38" s="259">
        <f t="shared" si="8"/>
        <v>0</v>
      </c>
      <c r="AB38" s="180">
        <f t="shared" si="9"/>
        <v>0</v>
      </c>
      <c r="AC38" s="180">
        <f t="shared" si="10"/>
        <v>0</v>
      </c>
      <c r="AD38" s="253">
        <f t="shared" si="20"/>
        <v>0</v>
      </c>
      <c r="AE38" s="240">
        <f t="shared" si="11"/>
        <v>0</v>
      </c>
    </row>
    <row r="39" spans="1:31" x14ac:dyDescent="0.2">
      <c r="A39" s="19">
        <f>+IF((G39+SUM(H39:K39))&gt;0,MAX(A$13:A38)+1,0)</f>
        <v>0</v>
      </c>
      <c r="B39" s="20"/>
      <c r="C39" s="20"/>
      <c r="D39" s="20"/>
      <c r="E39" s="20"/>
      <c r="F39" s="279">
        <f t="shared" si="12"/>
        <v>0</v>
      </c>
      <c r="G39" s="200">
        <f t="shared" si="13"/>
        <v>0</v>
      </c>
      <c r="H39" s="20"/>
      <c r="I39" s="20"/>
      <c r="J39" s="20"/>
      <c r="K39" s="20"/>
      <c r="L39" s="20"/>
      <c r="M39" s="20"/>
      <c r="N39" s="200">
        <f t="shared" si="14"/>
        <v>0</v>
      </c>
      <c r="O39" s="192"/>
      <c r="P39" s="542">
        <f t="shared" si="2"/>
        <v>0</v>
      </c>
      <c r="Q39" s="201">
        <f t="shared" si="3"/>
        <v>0</v>
      </c>
      <c r="R39" s="299">
        <f t="shared" si="15"/>
        <v>0</v>
      </c>
      <c r="S39" s="299">
        <f t="shared" si="16"/>
        <v>0</v>
      </c>
      <c r="T39" s="180">
        <f t="shared" si="4"/>
        <v>0</v>
      </c>
      <c r="U39" s="180">
        <f t="shared" si="5"/>
        <v>0</v>
      </c>
      <c r="V39" s="253">
        <f t="shared" si="17"/>
        <v>0</v>
      </c>
      <c r="W39" s="240">
        <f t="shared" si="18"/>
        <v>0</v>
      </c>
      <c r="X39" s="180">
        <f t="shared" si="6"/>
        <v>0</v>
      </c>
      <c r="Y39" s="180">
        <f t="shared" si="7"/>
        <v>0</v>
      </c>
      <c r="Z39" s="260">
        <f t="shared" si="19"/>
        <v>0</v>
      </c>
      <c r="AA39" s="259">
        <f t="shared" si="8"/>
        <v>0</v>
      </c>
      <c r="AB39" s="180">
        <f t="shared" si="9"/>
        <v>0</v>
      </c>
      <c r="AC39" s="180">
        <f t="shared" si="10"/>
        <v>0</v>
      </c>
      <c r="AD39" s="253">
        <f t="shared" si="20"/>
        <v>0</v>
      </c>
      <c r="AE39" s="240">
        <f t="shared" si="11"/>
        <v>0</v>
      </c>
    </row>
    <row r="40" spans="1:31" x14ac:dyDescent="0.2">
      <c r="A40" s="19">
        <f>+IF((G40+SUM(H40:K40))&gt;0,MAX(A$13:A39)+1,0)</f>
        <v>0</v>
      </c>
      <c r="B40" s="20"/>
      <c r="C40" s="20"/>
      <c r="D40" s="20"/>
      <c r="E40" s="20"/>
      <c r="F40" s="279">
        <f t="shared" si="12"/>
        <v>0</v>
      </c>
      <c r="G40" s="200">
        <f t="shared" si="13"/>
        <v>0</v>
      </c>
      <c r="H40" s="20"/>
      <c r="I40" s="20"/>
      <c r="J40" s="20"/>
      <c r="K40" s="20"/>
      <c r="L40" s="20"/>
      <c r="M40" s="20"/>
      <c r="N40" s="200">
        <f t="shared" si="14"/>
        <v>0</v>
      </c>
      <c r="O40" s="192"/>
      <c r="P40" s="542">
        <f t="shared" si="2"/>
        <v>0</v>
      </c>
      <c r="Q40" s="201">
        <f t="shared" si="3"/>
        <v>0</v>
      </c>
      <c r="R40" s="299">
        <f t="shared" si="15"/>
        <v>0</v>
      </c>
      <c r="S40" s="299">
        <f t="shared" si="16"/>
        <v>0</v>
      </c>
      <c r="T40" s="180">
        <f t="shared" si="4"/>
        <v>0</v>
      </c>
      <c r="U40" s="180">
        <f t="shared" si="5"/>
        <v>0</v>
      </c>
      <c r="V40" s="253">
        <f t="shared" si="17"/>
        <v>0</v>
      </c>
      <c r="W40" s="240">
        <f t="shared" si="18"/>
        <v>0</v>
      </c>
      <c r="X40" s="180">
        <f t="shared" si="6"/>
        <v>0</v>
      </c>
      <c r="Y40" s="180">
        <f t="shared" si="7"/>
        <v>0</v>
      </c>
      <c r="Z40" s="260">
        <f t="shared" si="19"/>
        <v>0</v>
      </c>
      <c r="AA40" s="259">
        <f t="shared" si="8"/>
        <v>0</v>
      </c>
      <c r="AB40" s="180">
        <f t="shared" si="9"/>
        <v>0</v>
      </c>
      <c r="AC40" s="180">
        <f t="shared" si="10"/>
        <v>0</v>
      </c>
      <c r="AD40" s="253">
        <f t="shared" si="20"/>
        <v>0</v>
      </c>
      <c r="AE40" s="240">
        <f t="shared" si="11"/>
        <v>0</v>
      </c>
    </row>
    <row r="41" spans="1:31" x14ac:dyDescent="0.2">
      <c r="A41" s="19">
        <f>+IF((G41+SUM(H41:K41))&gt;0,MAX(A$13:A40)+1,0)</f>
        <v>0</v>
      </c>
      <c r="B41" s="20"/>
      <c r="C41" s="20"/>
      <c r="D41" s="20"/>
      <c r="E41" s="20"/>
      <c r="F41" s="279">
        <f t="shared" si="12"/>
        <v>0</v>
      </c>
      <c r="G41" s="200">
        <f t="shared" si="13"/>
        <v>0</v>
      </c>
      <c r="H41" s="20"/>
      <c r="I41" s="20"/>
      <c r="J41" s="20"/>
      <c r="K41" s="20"/>
      <c r="L41" s="20"/>
      <c r="M41" s="20"/>
      <c r="N41" s="200">
        <f t="shared" si="14"/>
        <v>0</v>
      </c>
      <c r="O41" s="192"/>
      <c r="P41" s="542">
        <f t="shared" si="2"/>
        <v>0</v>
      </c>
      <c r="Q41" s="201">
        <f t="shared" si="3"/>
        <v>0</v>
      </c>
      <c r="R41" s="299">
        <f t="shared" si="15"/>
        <v>0</v>
      </c>
      <c r="S41" s="299">
        <f t="shared" si="16"/>
        <v>0</v>
      </c>
      <c r="T41" s="180">
        <f t="shared" si="4"/>
        <v>0</v>
      </c>
      <c r="U41" s="180">
        <f t="shared" si="5"/>
        <v>0</v>
      </c>
      <c r="V41" s="253">
        <f t="shared" si="17"/>
        <v>0</v>
      </c>
      <c r="W41" s="240">
        <f t="shared" si="18"/>
        <v>0</v>
      </c>
      <c r="X41" s="180">
        <f t="shared" si="6"/>
        <v>0</v>
      </c>
      <c r="Y41" s="180">
        <f t="shared" si="7"/>
        <v>0</v>
      </c>
      <c r="Z41" s="260">
        <f t="shared" si="19"/>
        <v>0</v>
      </c>
      <c r="AA41" s="259">
        <f t="shared" si="8"/>
        <v>0</v>
      </c>
      <c r="AB41" s="180">
        <f t="shared" si="9"/>
        <v>0</v>
      </c>
      <c r="AC41" s="180">
        <f t="shared" si="10"/>
        <v>0</v>
      </c>
      <c r="AD41" s="253">
        <f t="shared" si="20"/>
        <v>0</v>
      </c>
      <c r="AE41" s="240">
        <f t="shared" si="11"/>
        <v>0</v>
      </c>
    </row>
    <row r="42" spans="1:31" x14ac:dyDescent="0.2">
      <c r="A42" s="19">
        <f>+IF((G42+SUM(H42:K42))&gt;0,MAX(A$13:A41)+1,0)</f>
        <v>0</v>
      </c>
      <c r="B42" s="20"/>
      <c r="C42" s="20"/>
      <c r="D42" s="20"/>
      <c r="E42" s="20"/>
      <c r="F42" s="279">
        <f t="shared" si="12"/>
        <v>0</v>
      </c>
      <c r="G42" s="200">
        <f t="shared" si="13"/>
        <v>0</v>
      </c>
      <c r="H42" s="20"/>
      <c r="I42" s="20"/>
      <c r="J42" s="20"/>
      <c r="K42" s="20"/>
      <c r="L42" s="20"/>
      <c r="M42" s="20"/>
      <c r="N42" s="200">
        <f t="shared" si="14"/>
        <v>0</v>
      </c>
      <c r="O42" s="192"/>
      <c r="P42" s="542">
        <f t="shared" si="2"/>
        <v>0</v>
      </c>
      <c r="Q42" s="201">
        <f t="shared" si="3"/>
        <v>0</v>
      </c>
      <c r="R42" s="299">
        <f t="shared" si="15"/>
        <v>0</v>
      </c>
      <c r="S42" s="299">
        <f t="shared" si="16"/>
        <v>0</v>
      </c>
      <c r="T42" s="180">
        <f t="shared" si="4"/>
        <v>0</v>
      </c>
      <c r="U42" s="180">
        <f t="shared" si="5"/>
        <v>0</v>
      </c>
      <c r="V42" s="253">
        <f t="shared" si="17"/>
        <v>0</v>
      </c>
      <c r="W42" s="240">
        <f t="shared" si="18"/>
        <v>0</v>
      </c>
      <c r="X42" s="180">
        <f t="shared" si="6"/>
        <v>0</v>
      </c>
      <c r="Y42" s="180">
        <f t="shared" si="7"/>
        <v>0</v>
      </c>
      <c r="Z42" s="260">
        <f t="shared" si="19"/>
        <v>0</v>
      </c>
      <c r="AA42" s="259">
        <f t="shared" si="8"/>
        <v>0</v>
      </c>
      <c r="AB42" s="180">
        <f t="shared" si="9"/>
        <v>0</v>
      </c>
      <c r="AC42" s="180">
        <f t="shared" si="10"/>
        <v>0</v>
      </c>
      <c r="AD42" s="253">
        <f t="shared" si="20"/>
        <v>0</v>
      </c>
      <c r="AE42" s="240">
        <f t="shared" si="11"/>
        <v>0</v>
      </c>
    </row>
    <row r="43" spans="1:31" x14ac:dyDescent="0.2">
      <c r="A43" s="19">
        <f>+IF((G43+SUM(H43:K43))&gt;0,MAX(A$13:A42)+1,0)</f>
        <v>0</v>
      </c>
      <c r="B43" s="20"/>
      <c r="C43" s="20"/>
      <c r="D43" s="20"/>
      <c r="E43" s="20"/>
      <c r="F43" s="279">
        <f t="shared" si="12"/>
        <v>0</v>
      </c>
      <c r="G43" s="200">
        <f t="shared" si="13"/>
        <v>0</v>
      </c>
      <c r="H43" s="20"/>
      <c r="I43" s="20"/>
      <c r="J43" s="20"/>
      <c r="K43" s="20"/>
      <c r="L43" s="20"/>
      <c r="M43" s="20"/>
      <c r="N43" s="200">
        <f t="shared" si="14"/>
        <v>0</v>
      </c>
      <c r="O43" s="192"/>
      <c r="P43" s="542">
        <f t="shared" si="2"/>
        <v>0</v>
      </c>
      <c r="Q43" s="201">
        <f t="shared" si="3"/>
        <v>0</v>
      </c>
      <c r="R43" s="299">
        <f t="shared" si="15"/>
        <v>0</v>
      </c>
      <c r="S43" s="299">
        <f t="shared" si="16"/>
        <v>0</v>
      </c>
      <c r="T43" s="180">
        <f t="shared" si="4"/>
        <v>0</v>
      </c>
      <c r="U43" s="180">
        <f t="shared" si="5"/>
        <v>0</v>
      </c>
      <c r="V43" s="253">
        <f t="shared" si="17"/>
        <v>0</v>
      </c>
      <c r="W43" s="240">
        <f t="shared" si="18"/>
        <v>0</v>
      </c>
      <c r="X43" s="180">
        <f t="shared" si="6"/>
        <v>0</v>
      </c>
      <c r="Y43" s="180">
        <f t="shared" si="7"/>
        <v>0</v>
      </c>
      <c r="Z43" s="260">
        <f t="shared" si="19"/>
        <v>0</v>
      </c>
      <c r="AA43" s="259">
        <f t="shared" si="8"/>
        <v>0</v>
      </c>
      <c r="AB43" s="180">
        <f t="shared" si="9"/>
        <v>0</v>
      </c>
      <c r="AC43" s="180">
        <f t="shared" si="10"/>
        <v>0</v>
      </c>
      <c r="AD43" s="253">
        <f t="shared" si="20"/>
        <v>0</v>
      </c>
      <c r="AE43" s="240">
        <f t="shared" si="11"/>
        <v>0</v>
      </c>
    </row>
    <row r="44" spans="1:31" x14ac:dyDescent="0.2">
      <c r="A44" s="19">
        <f>+IF((G44+SUM(H44:K44))&gt;0,MAX(A$13:A43)+1,0)</f>
        <v>0</v>
      </c>
      <c r="B44" s="20"/>
      <c r="C44" s="20"/>
      <c r="D44" s="20"/>
      <c r="E44" s="20"/>
      <c r="F44" s="279">
        <f t="shared" si="12"/>
        <v>0</v>
      </c>
      <c r="G44" s="200">
        <f t="shared" si="13"/>
        <v>0</v>
      </c>
      <c r="H44" s="20"/>
      <c r="I44" s="20"/>
      <c r="J44" s="20"/>
      <c r="K44" s="20"/>
      <c r="L44" s="20"/>
      <c r="M44" s="20"/>
      <c r="N44" s="200">
        <f t="shared" si="14"/>
        <v>0</v>
      </c>
      <c r="O44" s="192"/>
      <c r="P44" s="542">
        <f t="shared" si="2"/>
        <v>0</v>
      </c>
      <c r="Q44" s="201">
        <f t="shared" si="3"/>
        <v>0</v>
      </c>
      <c r="R44" s="299">
        <f t="shared" si="15"/>
        <v>0</v>
      </c>
      <c r="S44" s="299">
        <f t="shared" si="16"/>
        <v>0</v>
      </c>
      <c r="T44" s="180">
        <f t="shared" si="4"/>
        <v>0</v>
      </c>
      <c r="U44" s="180">
        <f t="shared" si="5"/>
        <v>0</v>
      </c>
      <c r="V44" s="253">
        <f t="shared" si="17"/>
        <v>0</v>
      </c>
      <c r="W44" s="240">
        <f t="shared" si="18"/>
        <v>0</v>
      </c>
      <c r="X44" s="180">
        <f t="shared" si="6"/>
        <v>0</v>
      </c>
      <c r="Y44" s="180">
        <f t="shared" si="7"/>
        <v>0</v>
      </c>
      <c r="Z44" s="260">
        <f t="shared" si="19"/>
        <v>0</v>
      </c>
      <c r="AA44" s="259">
        <f t="shared" si="8"/>
        <v>0</v>
      </c>
      <c r="AB44" s="180">
        <f t="shared" si="9"/>
        <v>0</v>
      </c>
      <c r="AC44" s="180">
        <f t="shared" si="10"/>
        <v>0</v>
      </c>
      <c r="AD44" s="253">
        <f t="shared" si="20"/>
        <v>0</v>
      </c>
      <c r="AE44" s="240">
        <f t="shared" si="11"/>
        <v>0</v>
      </c>
    </row>
    <row r="45" spans="1:31" x14ac:dyDescent="0.2">
      <c r="A45" s="19">
        <f>+IF((G45+SUM(H45:K45))&gt;0,MAX(A$13:A44)+1,0)</f>
        <v>0</v>
      </c>
      <c r="B45" s="20"/>
      <c r="C45" s="20"/>
      <c r="D45" s="20"/>
      <c r="E45" s="20"/>
      <c r="F45" s="279">
        <f t="shared" si="12"/>
        <v>0</v>
      </c>
      <c r="G45" s="200">
        <f t="shared" si="13"/>
        <v>0</v>
      </c>
      <c r="H45" s="20"/>
      <c r="I45" s="20"/>
      <c r="J45" s="20"/>
      <c r="K45" s="20"/>
      <c r="L45" s="20"/>
      <c r="M45" s="20"/>
      <c r="N45" s="200">
        <f t="shared" si="14"/>
        <v>0</v>
      </c>
      <c r="O45" s="192"/>
      <c r="P45" s="542">
        <f t="shared" si="2"/>
        <v>0</v>
      </c>
      <c r="Q45" s="201">
        <f t="shared" si="3"/>
        <v>0</v>
      </c>
      <c r="R45" s="299">
        <f t="shared" si="15"/>
        <v>0</v>
      </c>
      <c r="S45" s="299">
        <f t="shared" si="16"/>
        <v>0</v>
      </c>
      <c r="T45" s="180">
        <f t="shared" si="4"/>
        <v>0</v>
      </c>
      <c r="U45" s="180">
        <f t="shared" si="5"/>
        <v>0</v>
      </c>
      <c r="V45" s="253">
        <f t="shared" si="17"/>
        <v>0</v>
      </c>
      <c r="W45" s="240">
        <f t="shared" si="18"/>
        <v>0</v>
      </c>
      <c r="X45" s="180">
        <f t="shared" si="6"/>
        <v>0</v>
      </c>
      <c r="Y45" s="180">
        <f t="shared" si="7"/>
        <v>0</v>
      </c>
      <c r="Z45" s="260">
        <f t="shared" si="19"/>
        <v>0</v>
      </c>
      <c r="AA45" s="259">
        <f t="shared" si="8"/>
        <v>0</v>
      </c>
      <c r="AB45" s="180">
        <f t="shared" si="9"/>
        <v>0</v>
      </c>
      <c r="AC45" s="180">
        <f t="shared" si="10"/>
        <v>0</v>
      </c>
      <c r="AD45" s="253">
        <f t="shared" si="20"/>
        <v>0</v>
      </c>
      <c r="AE45" s="240">
        <f t="shared" si="11"/>
        <v>0</v>
      </c>
    </row>
    <row r="46" spans="1:31" x14ac:dyDescent="0.2">
      <c r="A46" s="19">
        <f>+IF((G46+SUM(H46:K46))&gt;0,MAX(A$13:A45)+1,0)</f>
        <v>0</v>
      </c>
      <c r="B46" s="20"/>
      <c r="C46" s="20"/>
      <c r="D46" s="20"/>
      <c r="E46" s="20"/>
      <c r="F46" s="279">
        <f t="shared" si="12"/>
        <v>0</v>
      </c>
      <c r="G46" s="200">
        <f t="shared" si="13"/>
        <v>0</v>
      </c>
      <c r="H46" s="20"/>
      <c r="I46" s="20"/>
      <c r="J46" s="20"/>
      <c r="K46" s="20"/>
      <c r="L46" s="20"/>
      <c r="M46" s="20"/>
      <c r="N46" s="200">
        <f t="shared" si="14"/>
        <v>0</v>
      </c>
      <c r="O46" s="192"/>
      <c r="P46" s="542">
        <f t="shared" si="2"/>
        <v>0</v>
      </c>
      <c r="Q46" s="201">
        <f t="shared" si="3"/>
        <v>0</v>
      </c>
      <c r="R46" s="299">
        <f t="shared" si="15"/>
        <v>0</v>
      </c>
      <c r="S46" s="299">
        <f t="shared" si="16"/>
        <v>0</v>
      </c>
      <c r="T46" s="180">
        <f t="shared" si="4"/>
        <v>0</v>
      </c>
      <c r="U46" s="180">
        <f t="shared" si="5"/>
        <v>0</v>
      </c>
      <c r="V46" s="253">
        <f t="shared" si="17"/>
        <v>0</v>
      </c>
      <c r="W46" s="240">
        <f t="shared" si="18"/>
        <v>0</v>
      </c>
      <c r="X46" s="180">
        <f t="shared" si="6"/>
        <v>0</v>
      </c>
      <c r="Y46" s="180">
        <f t="shared" si="7"/>
        <v>0</v>
      </c>
      <c r="Z46" s="260">
        <f t="shared" si="19"/>
        <v>0</v>
      </c>
      <c r="AA46" s="259">
        <f t="shared" si="8"/>
        <v>0</v>
      </c>
      <c r="AB46" s="180">
        <f t="shared" si="9"/>
        <v>0</v>
      </c>
      <c r="AC46" s="180">
        <f t="shared" si="10"/>
        <v>0</v>
      </c>
      <c r="AD46" s="253">
        <f t="shared" si="20"/>
        <v>0</v>
      </c>
      <c r="AE46" s="240">
        <f t="shared" si="11"/>
        <v>0</v>
      </c>
    </row>
    <row r="47" spans="1:31" x14ac:dyDescent="0.2">
      <c r="A47" s="19">
        <f>+IF((G47+SUM(H47:K47))&gt;0,MAX(A$13:A46)+1,0)</f>
        <v>0</v>
      </c>
      <c r="B47" s="20"/>
      <c r="C47" s="20"/>
      <c r="D47" s="20"/>
      <c r="E47" s="20"/>
      <c r="F47" s="279">
        <f t="shared" si="12"/>
        <v>0</v>
      </c>
      <c r="G47" s="200">
        <f t="shared" si="13"/>
        <v>0</v>
      </c>
      <c r="H47" s="20"/>
      <c r="I47" s="20"/>
      <c r="J47" s="20"/>
      <c r="K47" s="20"/>
      <c r="L47" s="20"/>
      <c r="M47" s="20"/>
      <c r="N47" s="200">
        <f t="shared" si="14"/>
        <v>0</v>
      </c>
      <c r="O47" s="192"/>
      <c r="P47" s="542">
        <f t="shared" si="2"/>
        <v>0</v>
      </c>
      <c r="Q47" s="201">
        <f t="shared" si="3"/>
        <v>0</v>
      </c>
      <c r="R47" s="299">
        <f t="shared" si="15"/>
        <v>0</v>
      </c>
      <c r="S47" s="299">
        <f t="shared" si="16"/>
        <v>0</v>
      </c>
      <c r="T47" s="180">
        <f t="shared" si="4"/>
        <v>0</v>
      </c>
      <c r="U47" s="180">
        <f t="shared" si="5"/>
        <v>0</v>
      </c>
      <c r="V47" s="253">
        <f t="shared" si="17"/>
        <v>0</v>
      </c>
      <c r="W47" s="240">
        <f t="shared" si="18"/>
        <v>0</v>
      </c>
      <c r="X47" s="180">
        <f t="shared" si="6"/>
        <v>0</v>
      </c>
      <c r="Y47" s="180">
        <f t="shared" si="7"/>
        <v>0</v>
      </c>
      <c r="Z47" s="260">
        <f t="shared" si="19"/>
        <v>0</v>
      </c>
      <c r="AA47" s="259">
        <f t="shared" si="8"/>
        <v>0</v>
      </c>
      <c r="AB47" s="180">
        <f t="shared" si="9"/>
        <v>0</v>
      </c>
      <c r="AC47" s="180">
        <f t="shared" si="10"/>
        <v>0</v>
      </c>
      <c r="AD47" s="253">
        <f t="shared" si="20"/>
        <v>0</v>
      </c>
      <c r="AE47" s="240">
        <f t="shared" si="11"/>
        <v>0</v>
      </c>
    </row>
    <row r="48" spans="1:31" x14ac:dyDescent="0.2">
      <c r="A48" s="19">
        <f>+IF((G48+SUM(H48:K48))&gt;0,MAX(A$13:A47)+1,0)</f>
        <v>0</v>
      </c>
      <c r="B48" s="20"/>
      <c r="C48" s="20"/>
      <c r="D48" s="20"/>
      <c r="E48" s="20"/>
      <c r="F48" s="279">
        <f t="shared" si="12"/>
        <v>0</v>
      </c>
      <c r="G48" s="200">
        <f t="shared" si="13"/>
        <v>0</v>
      </c>
      <c r="H48" s="20"/>
      <c r="I48" s="20"/>
      <c r="J48" s="20"/>
      <c r="K48" s="20"/>
      <c r="L48" s="20"/>
      <c r="M48" s="20"/>
      <c r="N48" s="200">
        <f t="shared" si="14"/>
        <v>0</v>
      </c>
      <c r="O48" s="192"/>
      <c r="P48" s="542">
        <f t="shared" si="2"/>
        <v>0</v>
      </c>
      <c r="Q48" s="201">
        <f t="shared" si="3"/>
        <v>0</v>
      </c>
      <c r="R48" s="299">
        <f t="shared" si="15"/>
        <v>0</v>
      </c>
      <c r="S48" s="299">
        <f t="shared" si="16"/>
        <v>0</v>
      </c>
      <c r="T48" s="180">
        <f t="shared" si="4"/>
        <v>0</v>
      </c>
      <c r="U48" s="180">
        <f t="shared" si="5"/>
        <v>0</v>
      </c>
      <c r="V48" s="253">
        <f t="shared" si="17"/>
        <v>0</v>
      </c>
      <c r="W48" s="240">
        <f t="shared" si="18"/>
        <v>0</v>
      </c>
      <c r="X48" s="180">
        <f t="shared" si="6"/>
        <v>0</v>
      </c>
      <c r="Y48" s="180">
        <f t="shared" si="7"/>
        <v>0</v>
      </c>
      <c r="Z48" s="260">
        <f t="shared" si="19"/>
        <v>0</v>
      </c>
      <c r="AA48" s="259">
        <f t="shared" si="8"/>
        <v>0</v>
      </c>
      <c r="AB48" s="180">
        <f t="shared" si="9"/>
        <v>0</v>
      </c>
      <c r="AC48" s="180">
        <f t="shared" si="10"/>
        <v>0</v>
      </c>
      <c r="AD48" s="253">
        <f t="shared" si="20"/>
        <v>0</v>
      </c>
      <c r="AE48" s="240">
        <f t="shared" si="11"/>
        <v>0</v>
      </c>
    </row>
    <row r="49" spans="1:31" x14ac:dyDescent="0.2">
      <c r="A49" s="19">
        <f>+IF((G49+SUM(H49:K49))&gt;0,MAX(A$13:A48)+1,0)</f>
        <v>0</v>
      </c>
      <c r="B49" s="20"/>
      <c r="C49" s="20"/>
      <c r="D49" s="20"/>
      <c r="E49" s="20"/>
      <c r="F49" s="279">
        <f t="shared" si="12"/>
        <v>0</v>
      </c>
      <c r="G49" s="200">
        <f t="shared" si="13"/>
        <v>0</v>
      </c>
      <c r="H49" s="20"/>
      <c r="I49" s="20"/>
      <c r="J49" s="20"/>
      <c r="K49" s="20"/>
      <c r="L49" s="20"/>
      <c r="M49" s="20"/>
      <c r="N49" s="200">
        <f t="shared" si="14"/>
        <v>0</v>
      </c>
      <c r="O49" s="192"/>
      <c r="P49" s="542">
        <f t="shared" si="2"/>
        <v>0</v>
      </c>
      <c r="Q49" s="201">
        <f t="shared" si="3"/>
        <v>0</v>
      </c>
      <c r="R49" s="299">
        <f t="shared" si="15"/>
        <v>0</v>
      </c>
      <c r="S49" s="299">
        <f t="shared" si="16"/>
        <v>0</v>
      </c>
      <c r="T49" s="180">
        <f t="shared" si="4"/>
        <v>0</v>
      </c>
      <c r="U49" s="180">
        <f t="shared" si="5"/>
        <v>0</v>
      </c>
      <c r="V49" s="253">
        <f t="shared" si="17"/>
        <v>0</v>
      </c>
      <c r="W49" s="240">
        <f t="shared" si="18"/>
        <v>0</v>
      </c>
      <c r="X49" s="180">
        <f t="shared" si="6"/>
        <v>0</v>
      </c>
      <c r="Y49" s="180">
        <f t="shared" si="7"/>
        <v>0</v>
      </c>
      <c r="Z49" s="260">
        <f t="shared" si="19"/>
        <v>0</v>
      </c>
      <c r="AA49" s="259">
        <f t="shared" si="8"/>
        <v>0</v>
      </c>
      <c r="AB49" s="180">
        <f t="shared" si="9"/>
        <v>0</v>
      </c>
      <c r="AC49" s="180">
        <f t="shared" si="10"/>
        <v>0</v>
      </c>
      <c r="AD49" s="253">
        <f t="shared" si="20"/>
        <v>0</v>
      </c>
      <c r="AE49" s="240">
        <f t="shared" si="11"/>
        <v>0</v>
      </c>
    </row>
    <row r="50" spans="1:31" x14ac:dyDescent="0.2">
      <c r="A50" s="19">
        <f>+IF((G50+SUM(H50:K50))&gt;0,MAX(A$13:A49)+1,0)</f>
        <v>0</v>
      </c>
      <c r="B50" s="20"/>
      <c r="C50" s="20"/>
      <c r="D50" s="20"/>
      <c r="E50" s="20"/>
      <c r="F50" s="279">
        <f t="shared" si="12"/>
        <v>0</v>
      </c>
      <c r="G50" s="200">
        <f t="shared" si="13"/>
        <v>0</v>
      </c>
      <c r="H50" s="20"/>
      <c r="I50" s="20"/>
      <c r="J50" s="20"/>
      <c r="K50" s="20"/>
      <c r="L50" s="20"/>
      <c r="M50" s="20"/>
      <c r="N50" s="200">
        <f t="shared" si="14"/>
        <v>0</v>
      </c>
      <c r="O50" s="192"/>
      <c r="P50" s="542">
        <f t="shared" si="2"/>
        <v>0</v>
      </c>
      <c r="Q50" s="201">
        <f t="shared" si="3"/>
        <v>0</v>
      </c>
      <c r="R50" s="299">
        <f t="shared" si="15"/>
        <v>0</v>
      </c>
      <c r="S50" s="299">
        <f t="shared" si="16"/>
        <v>0</v>
      </c>
      <c r="T50" s="180">
        <f t="shared" si="4"/>
        <v>0</v>
      </c>
      <c r="U50" s="180">
        <f t="shared" si="5"/>
        <v>0</v>
      </c>
      <c r="V50" s="253">
        <f t="shared" si="17"/>
        <v>0</v>
      </c>
      <c r="W50" s="240">
        <f t="shared" si="18"/>
        <v>0</v>
      </c>
      <c r="X50" s="180">
        <f t="shared" si="6"/>
        <v>0</v>
      </c>
      <c r="Y50" s="180">
        <f t="shared" si="7"/>
        <v>0</v>
      </c>
      <c r="Z50" s="260">
        <f t="shared" si="19"/>
        <v>0</v>
      </c>
      <c r="AA50" s="259">
        <f t="shared" si="8"/>
        <v>0</v>
      </c>
      <c r="AB50" s="180">
        <f t="shared" si="9"/>
        <v>0</v>
      </c>
      <c r="AC50" s="180">
        <f t="shared" si="10"/>
        <v>0</v>
      </c>
      <c r="AD50" s="253">
        <f t="shared" si="20"/>
        <v>0</v>
      </c>
      <c r="AE50" s="240">
        <f t="shared" si="11"/>
        <v>0</v>
      </c>
    </row>
    <row r="51" spans="1:31" x14ac:dyDescent="0.2">
      <c r="A51" s="19">
        <f>+IF((G51+SUM(H51:K51))&gt;0,MAX(A$13:A50)+1,0)</f>
        <v>0</v>
      </c>
      <c r="B51" s="20"/>
      <c r="C51" s="20"/>
      <c r="D51" s="20"/>
      <c r="E51" s="20"/>
      <c r="F51" s="279">
        <f t="shared" si="12"/>
        <v>0</v>
      </c>
      <c r="G51" s="200">
        <f t="shared" si="13"/>
        <v>0</v>
      </c>
      <c r="H51" s="20"/>
      <c r="I51" s="20"/>
      <c r="J51" s="20"/>
      <c r="K51" s="20"/>
      <c r="L51" s="20"/>
      <c r="M51" s="20"/>
      <c r="N51" s="200">
        <f t="shared" si="14"/>
        <v>0</v>
      </c>
      <c r="O51" s="192"/>
      <c r="P51" s="542">
        <f t="shared" si="2"/>
        <v>0</v>
      </c>
      <c r="Q51" s="201">
        <f t="shared" si="3"/>
        <v>0</v>
      </c>
      <c r="R51" s="299">
        <f t="shared" si="15"/>
        <v>0</v>
      </c>
      <c r="S51" s="299">
        <f t="shared" si="16"/>
        <v>0</v>
      </c>
      <c r="T51" s="180">
        <f t="shared" si="4"/>
        <v>0</v>
      </c>
      <c r="U51" s="180">
        <f t="shared" si="5"/>
        <v>0</v>
      </c>
      <c r="V51" s="253">
        <f t="shared" si="17"/>
        <v>0</v>
      </c>
      <c r="W51" s="240">
        <f t="shared" si="18"/>
        <v>0</v>
      </c>
      <c r="X51" s="180">
        <f t="shared" si="6"/>
        <v>0</v>
      </c>
      <c r="Y51" s="180">
        <f t="shared" si="7"/>
        <v>0</v>
      </c>
      <c r="Z51" s="260">
        <f t="shared" si="19"/>
        <v>0</v>
      </c>
      <c r="AA51" s="259">
        <f t="shared" si="8"/>
        <v>0</v>
      </c>
      <c r="AB51" s="180">
        <f t="shared" si="9"/>
        <v>0</v>
      </c>
      <c r="AC51" s="180">
        <f t="shared" si="10"/>
        <v>0</v>
      </c>
      <c r="AD51" s="253">
        <f t="shared" si="20"/>
        <v>0</v>
      </c>
      <c r="AE51" s="240">
        <f t="shared" si="11"/>
        <v>0</v>
      </c>
    </row>
    <row r="52" spans="1:31" x14ac:dyDescent="0.2">
      <c r="A52" s="19">
        <f>+IF((G52+SUM(H52:K52))&gt;0,MAX(A$13:A51)+1,0)</f>
        <v>0</v>
      </c>
      <c r="B52" s="20"/>
      <c r="C52" s="20"/>
      <c r="D52" s="20"/>
      <c r="E52" s="20"/>
      <c r="F52" s="279">
        <f t="shared" si="12"/>
        <v>0</v>
      </c>
      <c r="G52" s="200">
        <f t="shared" si="13"/>
        <v>0</v>
      </c>
      <c r="H52" s="20"/>
      <c r="I52" s="20"/>
      <c r="J52" s="20"/>
      <c r="K52" s="20"/>
      <c r="L52" s="20"/>
      <c r="M52" s="20"/>
      <c r="N52" s="200">
        <f t="shared" si="14"/>
        <v>0</v>
      </c>
      <c r="O52" s="192"/>
      <c r="P52" s="542">
        <f t="shared" si="2"/>
        <v>0</v>
      </c>
      <c r="Q52" s="201">
        <f t="shared" si="3"/>
        <v>0</v>
      </c>
      <c r="R52" s="299">
        <f t="shared" si="15"/>
        <v>0</v>
      </c>
      <c r="S52" s="299">
        <f t="shared" si="16"/>
        <v>0</v>
      </c>
      <c r="T52" s="180">
        <f t="shared" si="4"/>
        <v>0</v>
      </c>
      <c r="U52" s="180">
        <f t="shared" si="5"/>
        <v>0</v>
      </c>
      <c r="V52" s="253">
        <f t="shared" si="17"/>
        <v>0</v>
      </c>
      <c r="W52" s="240">
        <f t="shared" si="18"/>
        <v>0</v>
      </c>
      <c r="X52" s="180">
        <f t="shared" si="6"/>
        <v>0</v>
      </c>
      <c r="Y52" s="180">
        <f t="shared" si="7"/>
        <v>0</v>
      </c>
      <c r="Z52" s="260">
        <f t="shared" si="19"/>
        <v>0</v>
      </c>
      <c r="AA52" s="259">
        <f t="shared" si="8"/>
        <v>0</v>
      </c>
      <c r="AB52" s="180">
        <f t="shared" si="9"/>
        <v>0</v>
      </c>
      <c r="AC52" s="180">
        <f t="shared" si="10"/>
        <v>0</v>
      </c>
      <c r="AD52" s="253">
        <f t="shared" si="20"/>
        <v>0</v>
      </c>
      <c r="AE52" s="240">
        <f t="shared" si="11"/>
        <v>0</v>
      </c>
    </row>
    <row r="53" spans="1:31" x14ac:dyDescent="0.2">
      <c r="A53" s="19">
        <f>+IF((G53+SUM(H53:K53))&gt;0,MAX(A$13:A52)+1,0)</f>
        <v>0</v>
      </c>
      <c r="B53" s="20"/>
      <c r="C53" s="20"/>
      <c r="D53" s="20"/>
      <c r="E53" s="20"/>
      <c r="F53" s="279">
        <f t="shared" si="12"/>
        <v>0</v>
      </c>
      <c r="G53" s="200">
        <f t="shared" si="13"/>
        <v>0</v>
      </c>
      <c r="H53" s="20"/>
      <c r="I53" s="20"/>
      <c r="J53" s="20"/>
      <c r="K53" s="20"/>
      <c r="L53" s="20"/>
      <c r="M53" s="20"/>
      <c r="N53" s="200">
        <f t="shared" si="14"/>
        <v>0</v>
      </c>
      <c r="O53" s="192"/>
      <c r="P53" s="542">
        <f t="shared" si="2"/>
        <v>0</v>
      </c>
      <c r="Q53" s="201">
        <f t="shared" si="3"/>
        <v>0</v>
      </c>
      <c r="R53" s="299">
        <f t="shared" si="15"/>
        <v>0</v>
      </c>
      <c r="S53" s="299">
        <f t="shared" si="16"/>
        <v>0</v>
      </c>
      <c r="T53" s="180">
        <f t="shared" si="4"/>
        <v>0</v>
      </c>
      <c r="U53" s="180">
        <f t="shared" si="5"/>
        <v>0</v>
      </c>
      <c r="V53" s="253">
        <f t="shared" si="17"/>
        <v>0</v>
      </c>
      <c r="W53" s="240">
        <f t="shared" si="18"/>
        <v>0</v>
      </c>
      <c r="X53" s="180">
        <f t="shared" si="6"/>
        <v>0</v>
      </c>
      <c r="Y53" s="180">
        <f t="shared" si="7"/>
        <v>0</v>
      </c>
      <c r="Z53" s="260">
        <f t="shared" si="19"/>
        <v>0</v>
      </c>
      <c r="AA53" s="259">
        <f t="shared" si="8"/>
        <v>0</v>
      </c>
      <c r="AB53" s="180">
        <f t="shared" si="9"/>
        <v>0</v>
      </c>
      <c r="AC53" s="180">
        <f t="shared" si="10"/>
        <v>0</v>
      </c>
      <c r="AD53" s="253">
        <f t="shared" si="20"/>
        <v>0</v>
      </c>
      <c r="AE53" s="240">
        <f t="shared" si="11"/>
        <v>0</v>
      </c>
    </row>
    <row r="54" spans="1:31" x14ac:dyDescent="0.2">
      <c r="A54" s="19">
        <f>+IF((G54+SUM(H54:K54))&gt;0,MAX(A$13:A53)+1,0)</f>
        <v>0</v>
      </c>
      <c r="B54" s="20"/>
      <c r="C54" s="20"/>
      <c r="D54" s="20"/>
      <c r="E54" s="20"/>
      <c r="F54" s="279">
        <f t="shared" si="12"/>
        <v>0</v>
      </c>
      <c r="G54" s="200">
        <f t="shared" si="13"/>
        <v>0</v>
      </c>
      <c r="H54" s="20"/>
      <c r="I54" s="20"/>
      <c r="J54" s="20"/>
      <c r="K54" s="20"/>
      <c r="L54" s="20"/>
      <c r="M54" s="20"/>
      <c r="N54" s="200">
        <f t="shared" si="14"/>
        <v>0</v>
      </c>
      <c r="O54" s="192"/>
      <c r="P54" s="542">
        <f t="shared" si="2"/>
        <v>0</v>
      </c>
      <c r="Q54" s="201">
        <f t="shared" si="3"/>
        <v>0</v>
      </c>
      <c r="R54" s="299">
        <f t="shared" si="15"/>
        <v>0</v>
      </c>
      <c r="S54" s="299">
        <f t="shared" si="16"/>
        <v>0</v>
      </c>
      <c r="T54" s="180">
        <f t="shared" si="4"/>
        <v>0</v>
      </c>
      <c r="U54" s="180">
        <f t="shared" si="5"/>
        <v>0</v>
      </c>
      <c r="V54" s="253">
        <f t="shared" si="17"/>
        <v>0</v>
      </c>
      <c r="W54" s="240">
        <f t="shared" si="18"/>
        <v>0</v>
      </c>
      <c r="X54" s="180">
        <f t="shared" si="6"/>
        <v>0</v>
      </c>
      <c r="Y54" s="180">
        <f t="shared" si="7"/>
        <v>0</v>
      </c>
      <c r="Z54" s="260">
        <f t="shared" si="19"/>
        <v>0</v>
      </c>
      <c r="AA54" s="259">
        <f t="shared" si="8"/>
        <v>0</v>
      </c>
      <c r="AB54" s="180">
        <f t="shared" si="9"/>
        <v>0</v>
      </c>
      <c r="AC54" s="180">
        <f t="shared" si="10"/>
        <v>0</v>
      </c>
      <c r="AD54" s="253">
        <f t="shared" si="20"/>
        <v>0</v>
      </c>
      <c r="AE54" s="240">
        <f t="shared" si="11"/>
        <v>0</v>
      </c>
    </row>
    <row r="55" spans="1:31" x14ac:dyDescent="0.2">
      <c r="A55" s="19">
        <f>+IF((G55+SUM(H55:K55))&gt;0,MAX(A$13:A54)+1,0)</f>
        <v>0</v>
      </c>
      <c r="B55" s="20"/>
      <c r="C55" s="20"/>
      <c r="D55" s="20"/>
      <c r="E55" s="20"/>
      <c r="F55" s="279">
        <f t="shared" si="12"/>
        <v>0</v>
      </c>
      <c r="G55" s="200">
        <f t="shared" si="13"/>
        <v>0</v>
      </c>
      <c r="H55" s="20"/>
      <c r="I55" s="20"/>
      <c r="J55" s="20"/>
      <c r="K55" s="20"/>
      <c r="L55" s="20"/>
      <c r="M55" s="20"/>
      <c r="N55" s="200">
        <f t="shared" si="14"/>
        <v>0</v>
      </c>
      <c r="O55" s="192"/>
      <c r="P55" s="542">
        <f t="shared" si="2"/>
        <v>0</v>
      </c>
      <c r="Q55" s="201">
        <f t="shared" si="3"/>
        <v>0</v>
      </c>
      <c r="R55" s="299">
        <f t="shared" si="15"/>
        <v>0</v>
      </c>
      <c r="S55" s="299">
        <f t="shared" si="16"/>
        <v>0</v>
      </c>
      <c r="T55" s="180">
        <f t="shared" si="4"/>
        <v>0</v>
      </c>
      <c r="U55" s="180">
        <f t="shared" si="5"/>
        <v>0</v>
      </c>
      <c r="V55" s="253">
        <f t="shared" si="17"/>
        <v>0</v>
      </c>
      <c r="W55" s="240">
        <f t="shared" si="18"/>
        <v>0</v>
      </c>
      <c r="X55" s="180">
        <f t="shared" si="6"/>
        <v>0</v>
      </c>
      <c r="Y55" s="180">
        <f t="shared" si="7"/>
        <v>0</v>
      </c>
      <c r="Z55" s="260">
        <f t="shared" si="19"/>
        <v>0</v>
      </c>
      <c r="AA55" s="259">
        <f t="shared" si="8"/>
        <v>0</v>
      </c>
      <c r="AB55" s="180">
        <f t="shared" si="9"/>
        <v>0</v>
      </c>
      <c r="AC55" s="180">
        <f t="shared" si="10"/>
        <v>0</v>
      </c>
      <c r="AD55" s="253">
        <f t="shared" si="20"/>
        <v>0</v>
      </c>
      <c r="AE55" s="240">
        <f t="shared" si="11"/>
        <v>0</v>
      </c>
    </row>
    <row r="56" spans="1:31" x14ac:dyDescent="0.2">
      <c r="A56" s="19">
        <f>+IF((G56+SUM(H56:K56))&gt;0,MAX(A$13:A55)+1,0)</f>
        <v>0</v>
      </c>
      <c r="B56" s="20"/>
      <c r="C56" s="20"/>
      <c r="D56" s="20"/>
      <c r="E56" s="20"/>
      <c r="F56" s="279">
        <f t="shared" si="12"/>
        <v>0</v>
      </c>
      <c r="G56" s="200">
        <f t="shared" si="13"/>
        <v>0</v>
      </c>
      <c r="H56" s="20"/>
      <c r="I56" s="20"/>
      <c r="J56" s="20"/>
      <c r="K56" s="20"/>
      <c r="L56" s="20"/>
      <c r="M56" s="20"/>
      <c r="N56" s="200">
        <f t="shared" si="14"/>
        <v>0</v>
      </c>
      <c r="O56" s="192"/>
      <c r="P56" s="542">
        <f t="shared" si="2"/>
        <v>0</v>
      </c>
      <c r="Q56" s="201">
        <f t="shared" si="3"/>
        <v>0</v>
      </c>
      <c r="R56" s="299">
        <f t="shared" si="15"/>
        <v>0</v>
      </c>
      <c r="S56" s="299">
        <f t="shared" si="16"/>
        <v>0</v>
      </c>
      <c r="T56" s="180">
        <f t="shared" si="4"/>
        <v>0</v>
      </c>
      <c r="U56" s="180">
        <f t="shared" si="5"/>
        <v>0</v>
      </c>
      <c r="V56" s="253">
        <f t="shared" si="17"/>
        <v>0</v>
      </c>
      <c r="W56" s="240">
        <f t="shared" si="18"/>
        <v>0</v>
      </c>
      <c r="X56" s="180">
        <f t="shared" si="6"/>
        <v>0</v>
      </c>
      <c r="Y56" s="180">
        <f t="shared" si="7"/>
        <v>0</v>
      </c>
      <c r="Z56" s="260">
        <f t="shared" si="19"/>
        <v>0</v>
      </c>
      <c r="AA56" s="259">
        <f t="shared" si="8"/>
        <v>0</v>
      </c>
      <c r="AB56" s="180">
        <f t="shared" si="9"/>
        <v>0</v>
      </c>
      <c r="AC56" s="180">
        <f t="shared" si="10"/>
        <v>0</v>
      </c>
      <c r="AD56" s="253">
        <f t="shared" si="20"/>
        <v>0</v>
      </c>
      <c r="AE56" s="240">
        <f t="shared" si="11"/>
        <v>0</v>
      </c>
    </row>
    <row r="57" spans="1:31" x14ac:dyDescent="0.2">
      <c r="A57" s="19">
        <f>+IF((G57+SUM(H57:K57))&gt;0,MAX(A$13:A56)+1,0)</f>
        <v>0</v>
      </c>
      <c r="B57" s="20"/>
      <c r="C57" s="20"/>
      <c r="D57" s="20"/>
      <c r="E57" s="20"/>
      <c r="F57" s="279">
        <f t="shared" si="12"/>
        <v>0</v>
      </c>
      <c r="G57" s="200">
        <f t="shared" si="13"/>
        <v>0</v>
      </c>
      <c r="H57" s="20"/>
      <c r="I57" s="20"/>
      <c r="J57" s="20"/>
      <c r="K57" s="20"/>
      <c r="L57" s="20"/>
      <c r="M57" s="20"/>
      <c r="N57" s="200">
        <f t="shared" si="14"/>
        <v>0</v>
      </c>
      <c r="O57" s="192"/>
      <c r="P57" s="542">
        <f t="shared" si="2"/>
        <v>0</v>
      </c>
      <c r="Q57" s="201">
        <f t="shared" si="3"/>
        <v>0</v>
      </c>
      <c r="R57" s="299">
        <f t="shared" si="15"/>
        <v>0</v>
      </c>
      <c r="S57" s="299">
        <f t="shared" si="16"/>
        <v>0</v>
      </c>
      <c r="T57" s="180">
        <f t="shared" si="4"/>
        <v>0</v>
      </c>
      <c r="U57" s="180">
        <f t="shared" si="5"/>
        <v>0</v>
      </c>
      <c r="V57" s="253">
        <f t="shared" si="17"/>
        <v>0</v>
      </c>
      <c r="W57" s="240">
        <f t="shared" si="18"/>
        <v>0</v>
      </c>
      <c r="X57" s="180">
        <f t="shared" si="6"/>
        <v>0</v>
      </c>
      <c r="Y57" s="180">
        <f t="shared" si="7"/>
        <v>0</v>
      </c>
      <c r="Z57" s="260">
        <f t="shared" si="19"/>
        <v>0</v>
      </c>
      <c r="AA57" s="259">
        <f t="shared" si="8"/>
        <v>0</v>
      </c>
      <c r="AB57" s="180">
        <f t="shared" si="9"/>
        <v>0</v>
      </c>
      <c r="AC57" s="180">
        <f t="shared" si="10"/>
        <v>0</v>
      </c>
      <c r="AD57" s="253">
        <f t="shared" si="20"/>
        <v>0</v>
      </c>
      <c r="AE57" s="240">
        <f t="shared" si="11"/>
        <v>0</v>
      </c>
    </row>
    <row r="58" spans="1:31" x14ac:dyDescent="0.2">
      <c r="A58" s="19">
        <f>+IF((G58+SUM(H58:K58))&gt;0,MAX(A$13:A57)+1,0)</f>
        <v>0</v>
      </c>
      <c r="B58" s="20"/>
      <c r="C58" s="20"/>
      <c r="D58" s="20"/>
      <c r="E58" s="20"/>
      <c r="F58" s="279">
        <f t="shared" si="12"/>
        <v>0</v>
      </c>
      <c r="G58" s="200">
        <f t="shared" si="13"/>
        <v>0</v>
      </c>
      <c r="H58" s="20"/>
      <c r="I58" s="20"/>
      <c r="J58" s="20"/>
      <c r="K58" s="20"/>
      <c r="L58" s="20"/>
      <c r="M58" s="20"/>
      <c r="N58" s="200">
        <f t="shared" si="14"/>
        <v>0</v>
      </c>
      <c r="O58" s="192"/>
      <c r="P58" s="542">
        <f t="shared" si="2"/>
        <v>0</v>
      </c>
      <c r="Q58" s="201">
        <f t="shared" si="3"/>
        <v>0</v>
      </c>
      <c r="R58" s="299">
        <f t="shared" si="15"/>
        <v>0</v>
      </c>
      <c r="S58" s="299">
        <f t="shared" si="16"/>
        <v>0</v>
      </c>
      <c r="T58" s="180">
        <f t="shared" si="4"/>
        <v>0</v>
      </c>
      <c r="U58" s="180">
        <f t="shared" si="5"/>
        <v>0</v>
      </c>
      <c r="V58" s="253">
        <f t="shared" si="17"/>
        <v>0</v>
      </c>
      <c r="W58" s="240">
        <f t="shared" si="18"/>
        <v>0</v>
      </c>
      <c r="X58" s="180">
        <f t="shared" si="6"/>
        <v>0</v>
      </c>
      <c r="Y58" s="180">
        <f t="shared" si="7"/>
        <v>0</v>
      </c>
      <c r="Z58" s="260">
        <f t="shared" si="19"/>
        <v>0</v>
      </c>
      <c r="AA58" s="259">
        <f t="shared" si="8"/>
        <v>0</v>
      </c>
      <c r="AB58" s="180">
        <f t="shared" si="9"/>
        <v>0</v>
      </c>
      <c r="AC58" s="180">
        <f t="shared" si="10"/>
        <v>0</v>
      </c>
      <c r="AD58" s="253">
        <f t="shared" si="20"/>
        <v>0</v>
      </c>
      <c r="AE58" s="240">
        <f t="shared" si="11"/>
        <v>0</v>
      </c>
    </row>
    <row r="59" spans="1:31" x14ac:dyDescent="0.2">
      <c r="A59" s="19">
        <f>+IF((G59+SUM(H59:K59))&gt;0,MAX(A$13:A58)+1,0)</f>
        <v>0</v>
      </c>
      <c r="B59" s="20"/>
      <c r="C59" s="20"/>
      <c r="D59" s="20"/>
      <c r="E59" s="20"/>
      <c r="F59" s="279">
        <f t="shared" si="12"/>
        <v>0</v>
      </c>
      <c r="G59" s="200">
        <f t="shared" si="13"/>
        <v>0</v>
      </c>
      <c r="H59" s="20"/>
      <c r="I59" s="20"/>
      <c r="J59" s="20"/>
      <c r="K59" s="20"/>
      <c r="L59" s="20"/>
      <c r="M59" s="20"/>
      <c r="N59" s="200">
        <f t="shared" si="14"/>
        <v>0</v>
      </c>
      <c r="O59" s="192"/>
      <c r="P59" s="542">
        <f t="shared" si="2"/>
        <v>0</v>
      </c>
      <c r="Q59" s="201">
        <f t="shared" si="3"/>
        <v>0</v>
      </c>
      <c r="R59" s="299">
        <f t="shared" si="15"/>
        <v>0</v>
      </c>
      <c r="S59" s="299">
        <f t="shared" si="16"/>
        <v>0</v>
      </c>
      <c r="T59" s="180">
        <f t="shared" si="4"/>
        <v>0</v>
      </c>
      <c r="U59" s="180">
        <f t="shared" si="5"/>
        <v>0</v>
      </c>
      <c r="V59" s="253">
        <f t="shared" si="17"/>
        <v>0</v>
      </c>
      <c r="W59" s="240">
        <f t="shared" si="18"/>
        <v>0</v>
      </c>
      <c r="X59" s="180">
        <f t="shared" si="6"/>
        <v>0</v>
      </c>
      <c r="Y59" s="180">
        <f t="shared" si="7"/>
        <v>0</v>
      </c>
      <c r="Z59" s="260">
        <f t="shared" si="19"/>
        <v>0</v>
      </c>
      <c r="AA59" s="259">
        <f t="shared" si="8"/>
        <v>0</v>
      </c>
      <c r="AB59" s="180">
        <f t="shared" si="9"/>
        <v>0</v>
      </c>
      <c r="AC59" s="180">
        <f t="shared" si="10"/>
        <v>0</v>
      </c>
      <c r="AD59" s="253">
        <f t="shared" si="20"/>
        <v>0</v>
      </c>
      <c r="AE59" s="240">
        <f t="shared" si="11"/>
        <v>0</v>
      </c>
    </row>
    <row r="60" spans="1:31" x14ac:dyDescent="0.2">
      <c r="A60" s="19">
        <f>+IF((G60+SUM(H60:K60))&gt;0,MAX(A$13:A59)+1,0)</f>
        <v>0</v>
      </c>
      <c r="B60" s="20"/>
      <c r="C60" s="20"/>
      <c r="D60" s="20"/>
      <c r="E60" s="20"/>
      <c r="F60" s="279">
        <f t="shared" si="12"/>
        <v>0</v>
      </c>
      <c r="G60" s="200">
        <f t="shared" si="13"/>
        <v>0</v>
      </c>
      <c r="H60" s="20"/>
      <c r="I60" s="20"/>
      <c r="J60" s="20"/>
      <c r="K60" s="20"/>
      <c r="L60" s="20"/>
      <c r="M60" s="20"/>
      <c r="N60" s="200">
        <f t="shared" si="14"/>
        <v>0</v>
      </c>
      <c r="O60" s="192"/>
      <c r="P60" s="542">
        <f t="shared" si="2"/>
        <v>0</v>
      </c>
      <c r="Q60" s="201">
        <f t="shared" si="3"/>
        <v>0</v>
      </c>
      <c r="R60" s="299">
        <f t="shared" si="15"/>
        <v>0</v>
      </c>
      <c r="S60" s="299">
        <f t="shared" si="16"/>
        <v>0</v>
      </c>
      <c r="T60" s="180">
        <f t="shared" si="4"/>
        <v>0</v>
      </c>
      <c r="U60" s="180">
        <f t="shared" si="5"/>
        <v>0</v>
      </c>
      <c r="V60" s="253">
        <f t="shared" si="17"/>
        <v>0</v>
      </c>
      <c r="W60" s="240">
        <f t="shared" si="18"/>
        <v>0</v>
      </c>
      <c r="X60" s="180">
        <f t="shared" si="6"/>
        <v>0</v>
      </c>
      <c r="Y60" s="180">
        <f t="shared" si="7"/>
        <v>0</v>
      </c>
      <c r="Z60" s="260">
        <f t="shared" si="19"/>
        <v>0</v>
      </c>
      <c r="AA60" s="259">
        <f t="shared" si="8"/>
        <v>0</v>
      </c>
      <c r="AB60" s="180">
        <f t="shared" si="9"/>
        <v>0</v>
      </c>
      <c r="AC60" s="180">
        <f t="shared" si="10"/>
        <v>0</v>
      </c>
      <c r="AD60" s="253">
        <f t="shared" si="20"/>
        <v>0</v>
      </c>
      <c r="AE60" s="240">
        <f t="shared" si="11"/>
        <v>0</v>
      </c>
    </row>
    <row r="61" spans="1:31" x14ac:dyDescent="0.2">
      <c r="A61" s="19">
        <f>+IF((G61+SUM(H61:K61))&gt;0,MAX(A$13:A60)+1,0)</f>
        <v>0</v>
      </c>
      <c r="B61" s="20"/>
      <c r="C61" s="20"/>
      <c r="D61" s="20"/>
      <c r="E61" s="20"/>
      <c r="F61" s="279">
        <f t="shared" si="12"/>
        <v>0</v>
      </c>
      <c r="G61" s="200">
        <f t="shared" si="13"/>
        <v>0</v>
      </c>
      <c r="H61" s="20"/>
      <c r="I61" s="20"/>
      <c r="J61" s="20"/>
      <c r="K61" s="20"/>
      <c r="L61" s="20"/>
      <c r="M61" s="20"/>
      <c r="N61" s="200">
        <f t="shared" si="14"/>
        <v>0</v>
      </c>
      <c r="O61" s="192"/>
      <c r="P61" s="542">
        <f t="shared" si="2"/>
        <v>0</v>
      </c>
      <c r="Q61" s="201">
        <f t="shared" si="3"/>
        <v>0</v>
      </c>
      <c r="R61" s="299">
        <f t="shared" si="15"/>
        <v>0</v>
      </c>
      <c r="S61" s="299">
        <f t="shared" si="16"/>
        <v>0</v>
      </c>
      <c r="T61" s="180">
        <f t="shared" si="4"/>
        <v>0</v>
      </c>
      <c r="U61" s="180">
        <f t="shared" si="5"/>
        <v>0</v>
      </c>
      <c r="V61" s="253">
        <f t="shared" si="17"/>
        <v>0</v>
      </c>
      <c r="W61" s="240">
        <f t="shared" si="18"/>
        <v>0</v>
      </c>
      <c r="X61" s="180">
        <f t="shared" si="6"/>
        <v>0</v>
      </c>
      <c r="Y61" s="180">
        <f t="shared" si="7"/>
        <v>0</v>
      </c>
      <c r="Z61" s="260">
        <f t="shared" si="19"/>
        <v>0</v>
      </c>
      <c r="AA61" s="259">
        <f t="shared" si="8"/>
        <v>0</v>
      </c>
      <c r="AB61" s="180">
        <f t="shared" si="9"/>
        <v>0</v>
      </c>
      <c r="AC61" s="180">
        <f t="shared" si="10"/>
        <v>0</v>
      </c>
      <c r="AD61" s="253">
        <f t="shared" si="20"/>
        <v>0</v>
      </c>
      <c r="AE61" s="240">
        <f t="shared" si="11"/>
        <v>0</v>
      </c>
    </row>
    <row r="62" spans="1:31" x14ac:dyDescent="0.2">
      <c r="A62" s="19">
        <f>+IF((G62+SUM(H62:K62))&gt;0,MAX(A$13:A61)+1,0)</f>
        <v>0</v>
      </c>
      <c r="B62" s="20"/>
      <c r="C62" s="20"/>
      <c r="D62" s="20"/>
      <c r="E62" s="20"/>
      <c r="F62" s="279">
        <f t="shared" si="12"/>
        <v>0</v>
      </c>
      <c r="G62" s="200">
        <f t="shared" si="13"/>
        <v>0</v>
      </c>
      <c r="H62" s="20"/>
      <c r="I62" s="20"/>
      <c r="J62" s="20"/>
      <c r="K62" s="20"/>
      <c r="L62" s="20"/>
      <c r="M62" s="20"/>
      <c r="N62" s="200">
        <f t="shared" si="14"/>
        <v>0</v>
      </c>
      <c r="O62" s="192"/>
      <c r="P62" s="542">
        <f t="shared" si="2"/>
        <v>0</v>
      </c>
      <c r="Q62" s="201">
        <f t="shared" si="3"/>
        <v>0</v>
      </c>
      <c r="R62" s="299">
        <f t="shared" si="15"/>
        <v>0</v>
      </c>
      <c r="S62" s="299">
        <f t="shared" si="16"/>
        <v>0</v>
      </c>
      <c r="T62" s="180">
        <f t="shared" si="4"/>
        <v>0</v>
      </c>
      <c r="U62" s="180">
        <f t="shared" si="5"/>
        <v>0</v>
      </c>
      <c r="V62" s="253">
        <f t="shared" si="17"/>
        <v>0</v>
      </c>
      <c r="W62" s="240">
        <f t="shared" si="18"/>
        <v>0</v>
      </c>
      <c r="X62" s="180">
        <f t="shared" si="6"/>
        <v>0</v>
      </c>
      <c r="Y62" s="180">
        <f t="shared" si="7"/>
        <v>0</v>
      </c>
      <c r="Z62" s="260">
        <f t="shared" si="19"/>
        <v>0</v>
      </c>
      <c r="AA62" s="259">
        <f t="shared" si="8"/>
        <v>0</v>
      </c>
      <c r="AB62" s="180">
        <f t="shared" si="9"/>
        <v>0</v>
      </c>
      <c r="AC62" s="180">
        <f t="shared" si="10"/>
        <v>0</v>
      </c>
      <c r="AD62" s="253">
        <f t="shared" si="20"/>
        <v>0</v>
      </c>
      <c r="AE62" s="240">
        <f t="shared" si="11"/>
        <v>0</v>
      </c>
    </row>
    <row r="63" spans="1:31" x14ac:dyDescent="0.2">
      <c r="A63" s="19">
        <f>+IF((G63+SUM(H63:K63))&gt;0,MAX(A$13:A62)+1,0)</f>
        <v>0</v>
      </c>
      <c r="B63" s="20"/>
      <c r="C63" s="20"/>
      <c r="D63" s="20"/>
      <c r="E63" s="20"/>
      <c r="F63" s="279">
        <f t="shared" si="12"/>
        <v>0</v>
      </c>
      <c r="G63" s="200">
        <f t="shared" si="13"/>
        <v>0</v>
      </c>
      <c r="H63" s="20"/>
      <c r="I63" s="20"/>
      <c r="J63" s="20"/>
      <c r="K63" s="20"/>
      <c r="L63" s="20"/>
      <c r="M63" s="20"/>
      <c r="N63" s="200">
        <f t="shared" si="14"/>
        <v>0</v>
      </c>
      <c r="O63" s="192"/>
      <c r="P63" s="542">
        <f t="shared" si="2"/>
        <v>0</v>
      </c>
      <c r="Q63" s="201">
        <f t="shared" si="3"/>
        <v>0</v>
      </c>
      <c r="R63" s="299">
        <f t="shared" si="15"/>
        <v>0</v>
      </c>
      <c r="S63" s="299">
        <f t="shared" si="16"/>
        <v>0</v>
      </c>
      <c r="T63" s="180">
        <f t="shared" si="4"/>
        <v>0</v>
      </c>
      <c r="U63" s="180">
        <f t="shared" si="5"/>
        <v>0</v>
      </c>
      <c r="V63" s="253">
        <f t="shared" si="17"/>
        <v>0</v>
      </c>
      <c r="W63" s="240">
        <f t="shared" si="18"/>
        <v>0</v>
      </c>
      <c r="X63" s="180">
        <f t="shared" si="6"/>
        <v>0</v>
      </c>
      <c r="Y63" s="180">
        <f t="shared" si="7"/>
        <v>0</v>
      </c>
      <c r="Z63" s="260">
        <f t="shared" si="19"/>
        <v>0</v>
      </c>
      <c r="AA63" s="259">
        <f t="shared" si="8"/>
        <v>0</v>
      </c>
      <c r="AB63" s="180">
        <f t="shared" si="9"/>
        <v>0</v>
      </c>
      <c r="AC63" s="180">
        <f t="shared" si="10"/>
        <v>0</v>
      </c>
      <c r="AD63" s="253">
        <f t="shared" si="20"/>
        <v>0</v>
      </c>
      <c r="AE63" s="240">
        <f t="shared" si="11"/>
        <v>0</v>
      </c>
    </row>
    <row r="64" spans="1:31" ht="12" customHeight="1" x14ac:dyDescent="0.2">
      <c r="A64" s="19">
        <f>+IF((G64+SUM(H64:K64))&gt;0,MAX(A$13:A63)+1,0)</f>
        <v>0</v>
      </c>
      <c r="B64" s="20"/>
      <c r="C64" s="20"/>
      <c r="D64" s="20"/>
      <c r="E64" s="20"/>
      <c r="F64" s="279">
        <f t="shared" si="12"/>
        <v>0</v>
      </c>
      <c r="G64" s="200">
        <f t="shared" si="13"/>
        <v>0</v>
      </c>
      <c r="H64" s="20"/>
      <c r="I64" s="20"/>
      <c r="J64" s="20"/>
      <c r="K64" s="20"/>
      <c r="L64" s="20"/>
      <c r="M64" s="20"/>
      <c r="N64" s="200">
        <f t="shared" si="14"/>
        <v>0</v>
      </c>
      <c r="O64" s="192"/>
      <c r="P64" s="542">
        <f t="shared" si="2"/>
        <v>0</v>
      </c>
      <c r="Q64" s="201">
        <f t="shared" si="3"/>
        <v>0</v>
      </c>
      <c r="R64" s="299">
        <f t="shared" si="15"/>
        <v>0</v>
      </c>
      <c r="S64" s="299">
        <f t="shared" si="16"/>
        <v>0</v>
      </c>
      <c r="T64" s="180">
        <f t="shared" si="4"/>
        <v>0</v>
      </c>
      <c r="U64" s="180">
        <f t="shared" si="5"/>
        <v>0</v>
      </c>
      <c r="V64" s="253">
        <f t="shared" si="17"/>
        <v>0</v>
      </c>
      <c r="W64" s="240">
        <f t="shared" si="18"/>
        <v>0</v>
      </c>
      <c r="X64" s="180">
        <f t="shared" si="6"/>
        <v>0</v>
      </c>
      <c r="Y64" s="180">
        <f t="shared" si="7"/>
        <v>0</v>
      </c>
      <c r="Z64" s="260">
        <f t="shared" si="19"/>
        <v>0</v>
      </c>
      <c r="AA64" s="259">
        <f t="shared" si="8"/>
        <v>0</v>
      </c>
      <c r="AB64" s="180">
        <f t="shared" si="9"/>
        <v>0</v>
      </c>
      <c r="AC64" s="180">
        <f t="shared" si="10"/>
        <v>0</v>
      </c>
      <c r="AD64" s="253">
        <f t="shared" si="20"/>
        <v>0</v>
      </c>
      <c r="AE64" s="240">
        <f t="shared" si="11"/>
        <v>0</v>
      </c>
    </row>
    <row r="65" spans="1:31" x14ac:dyDescent="0.2">
      <c r="A65" s="19">
        <f>+IF((G65+SUM(H65:K65))&gt;0,MAX(A$13:A64)+1,0)</f>
        <v>0</v>
      </c>
      <c r="B65" s="20"/>
      <c r="C65" s="20"/>
      <c r="D65" s="20"/>
      <c r="E65" s="20"/>
      <c r="F65" s="279">
        <f t="shared" si="12"/>
        <v>0</v>
      </c>
      <c r="G65" s="200">
        <f t="shared" si="13"/>
        <v>0</v>
      </c>
      <c r="H65" s="20"/>
      <c r="I65" s="20"/>
      <c r="J65" s="20"/>
      <c r="K65" s="20"/>
      <c r="L65" s="20"/>
      <c r="M65" s="20"/>
      <c r="N65" s="200">
        <f t="shared" si="14"/>
        <v>0</v>
      </c>
      <c r="O65" s="192"/>
      <c r="P65" s="542">
        <f t="shared" si="2"/>
        <v>0</v>
      </c>
      <c r="Q65" s="201">
        <f t="shared" si="3"/>
        <v>0</v>
      </c>
      <c r="R65" s="299">
        <f t="shared" si="15"/>
        <v>0</v>
      </c>
      <c r="S65" s="299">
        <f t="shared" si="16"/>
        <v>0</v>
      </c>
      <c r="T65" s="180">
        <f t="shared" si="4"/>
        <v>0</v>
      </c>
      <c r="U65" s="180">
        <f t="shared" si="5"/>
        <v>0</v>
      </c>
      <c r="V65" s="253">
        <f t="shared" si="17"/>
        <v>0</v>
      </c>
      <c r="W65" s="240">
        <f t="shared" si="18"/>
        <v>0</v>
      </c>
      <c r="X65" s="180">
        <f t="shared" si="6"/>
        <v>0</v>
      </c>
      <c r="Y65" s="180">
        <f t="shared" si="7"/>
        <v>0</v>
      </c>
      <c r="Z65" s="260">
        <f t="shared" si="19"/>
        <v>0</v>
      </c>
      <c r="AA65" s="259">
        <f t="shared" si="8"/>
        <v>0</v>
      </c>
      <c r="AB65" s="180">
        <f t="shared" si="9"/>
        <v>0</v>
      </c>
      <c r="AC65" s="180">
        <f t="shared" si="10"/>
        <v>0</v>
      </c>
      <c r="AD65" s="253">
        <f t="shared" si="20"/>
        <v>0</v>
      </c>
      <c r="AE65" s="240">
        <f t="shared" si="11"/>
        <v>0</v>
      </c>
    </row>
    <row r="66" spans="1:31" x14ac:dyDescent="0.2">
      <c r="A66" s="19">
        <f>+IF((G66+SUM(H66:K66))&gt;0,MAX(A$13:A65)+1,0)</f>
        <v>0</v>
      </c>
      <c r="B66" s="20"/>
      <c r="C66" s="20"/>
      <c r="D66" s="20"/>
      <c r="E66" s="20"/>
      <c r="F66" s="279">
        <f t="shared" si="12"/>
        <v>0</v>
      </c>
      <c r="G66" s="200">
        <f t="shared" si="13"/>
        <v>0</v>
      </c>
      <c r="H66" s="20"/>
      <c r="I66" s="20"/>
      <c r="J66" s="20"/>
      <c r="K66" s="20"/>
      <c r="L66" s="20"/>
      <c r="M66" s="20"/>
      <c r="N66" s="200">
        <f t="shared" si="14"/>
        <v>0</v>
      </c>
      <c r="O66" s="192"/>
      <c r="P66" s="542">
        <f t="shared" si="2"/>
        <v>0</v>
      </c>
      <c r="Q66" s="201">
        <f t="shared" si="3"/>
        <v>0</v>
      </c>
      <c r="R66" s="299">
        <f t="shared" si="15"/>
        <v>0</v>
      </c>
      <c r="S66" s="299">
        <f t="shared" si="16"/>
        <v>0</v>
      </c>
      <c r="T66" s="180">
        <f t="shared" si="4"/>
        <v>0</v>
      </c>
      <c r="U66" s="180">
        <f t="shared" si="5"/>
        <v>0</v>
      </c>
      <c r="V66" s="253">
        <f t="shared" si="17"/>
        <v>0</v>
      </c>
      <c r="W66" s="240">
        <f t="shared" si="18"/>
        <v>0</v>
      </c>
      <c r="X66" s="180">
        <f t="shared" si="6"/>
        <v>0</v>
      </c>
      <c r="Y66" s="180">
        <f t="shared" si="7"/>
        <v>0</v>
      </c>
      <c r="Z66" s="260">
        <f t="shared" si="19"/>
        <v>0</v>
      </c>
      <c r="AA66" s="259">
        <f t="shared" si="8"/>
        <v>0</v>
      </c>
      <c r="AB66" s="180">
        <f t="shared" si="9"/>
        <v>0</v>
      </c>
      <c r="AC66" s="180">
        <f t="shared" si="10"/>
        <v>0</v>
      </c>
      <c r="AD66" s="253">
        <f t="shared" si="20"/>
        <v>0</v>
      </c>
      <c r="AE66" s="240">
        <f t="shared" si="11"/>
        <v>0</v>
      </c>
    </row>
    <row r="67" spans="1:31" x14ac:dyDescent="0.2">
      <c r="A67" s="19">
        <f>+IF((G67+SUM(H67:K67))&gt;0,MAX(A$13:A66)+1,0)</f>
        <v>0</v>
      </c>
      <c r="B67" s="20"/>
      <c r="C67" s="20"/>
      <c r="D67" s="20"/>
      <c r="E67" s="20"/>
      <c r="F67" s="279">
        <f t="shared" si="12"/>
        <v>0</v>
      </c>
      <c r="G67" s="200">
        <f t="shared" si="13"/>
        <v>0</v>
      </c>
      <c r="H67" s="20"/>
      <c r="I67" s="20"/>
      <c r="J67" s="20"/>
      <c r="K67" s="20"/>
      <c r="L67" s="20"/>
      <c r="M67" s="20"/>
      <c r="N67" s="200">
        <f t="shared" si="14"/>
        <v>0</v>
      </c>
      <c r="O67" s="192"/>
      <c r="P67" s="542">
        <f t="shared" si="2"/>
        <v>0</v>
      </c>
      <c r="Q67" s="201">
        <f t="shared" si="3"/>
        <v>0</v>
      </c>
      <c r="R67" s="299">
        <f t="shared" si="15"/>
        <v>0</v>
      </c>
      <c r="S67" s="299">
        <f t="shared" si="16"/>
        <v>0</v>
      </c>
      <c r="T67" s="180">
        <f t="shared" si="4"/>
        <v>0</v>
      </c>
      <c r="U67" s="180">
        <f t="shared" si="5"/>
        <v>0</v>
      </c>
      <c r="V67" s="253">
        <f t="shared" si="17"/>
        <v>0</v>
      </c>
      <c r="W67" s="240">
        <f t="shared" si="18"/>
        <v>0</v>
      </c>
      <c r="X67" s="180">
        <f t="shared" si="6"/>
        <v>0</v>
      </c>
      <c r="Y67" s="180">
        <f t="shared" si="7"/>
        <v>0</v>
      </c>
      <c r="Z67" s="260">
        <f t="shared" si="19"/>
        <v>0</v>
      </c>
      <c r="AA67" s="259">
        <f t="shared" si="8"/>
        <v>0</v>
      </c>
      <c r="AB67" s="180">
        <f t="shared" si="9"/>
        <v>0</v>
      </c>
      <c r="AC67" s="180">
        <f t="shared" si="10"/>
        <v>0</v>
      </c>
      <c r="AD67" s="253">
        <f t="shared" si="20"/>
        <v>0</v>
      </c>
      <c r="AE67" s="240">
        <f t="shared" si="11"/>
        <v>0</v>
      </c>
    </row>
    <row r="68" spans="1:31" x14ac:dyDescent="0.2">
      <c r="A68" s="19">
        <f>+IF((G68+SUM(H68:K68))&gt;0,MAX(A$13:A67)+1,0)</f>
        <v>0</v>
      </c>
      <c r="B68" s="20"/>
      <c r="C68" s="20"/>
      <c r="D68" s="20"/>
      <c r="E68" s="20"/>
      <c r="F68" s="279">
        <f t="shared" si="12"/>
        <v>0</v>
      </c>
      <c r="G68" s="200">
        <f t="shared" si="13"/>
        <v>0</v>
      </c>
      <c r="H68" s="20"/>
      <c r="I68" s="20"/>
      <c r="J68" s="20"/>
      <c r="K68" s="20"/>
      <c r="L68" s="20"/>
      <c r="M68" s="20"/>
      <c r="N68" s="200">
        <f t="shared" si="14"/>
        <v>0</v>
      </c>
      <c r="O68" s="192"/>
      <c r="P68" s="542">
        <f t="shared" si="2"/>
        <v>0</v>
      </c>
      <c r="Q68" s="201">
        <f t="shared" si="3"/>
        <v>0</v>
      </c>
      <c r="R68" s="299">
        <f t="shared" si="15"/>
        <v>0</v>
      </c>
      <c r="S68" s="299">
        <f t="shared" si="16"/>
        <v>0</v>
      </c>
      <c r="T68" s="180">
        <f t="shared" si="4"/>
        <v>0</v>
      </c>
      <c r="U68" s="180">
        <f t="shared" si="5"/>
        <v>0</v>
      </c>
      <c r="V68" s="253">
        <f t="shared" si="17"/>
        <v>0</v>
      </c>
      <c r="W68" s="240">
        <f t="shared" si="18"/>
        <v>0</v>
      </c>
      <c r="X68" s="180">
        <f t="shared" si="6"/>
        <v>0</v>
      </c>
      <c r="Y68" s="180">
        <f t="shared" si="7"/>
        <v>0</v>
      </c>
      <c r="Z68" s="260">
        <f t="shared" si="19"/>
        <v>0</v>
      </c>
      <c r="AA68" s="259">
        <f t="shared" si="8"/>
        <v>0</v>
      </c>
      <c r="AB68" s="180">
        <f t="shared" si="9"/>
        <v>0</v>
      </c>
      <c r="AC68" s="180">
        <f t="shared" si="10"/>
        <v>0</v>
      </c>
      <c r="AD68" s="253">
        <f t="shared" si="20"/>
        <v>0</v>
      </c>
      <c r="AE68" s="240">
        <f t="shared" si="11"/>
        <v>0</v>
      </c>
    </row>
    <row r="69" spans="1:31" x14ac:dyDescent="0.2">
      <c r="A69" s="19">
        <f>+IF((G69+SUM(H69:K69))&gt;0,MAX(A$13:A68)+1,0)</f>
        <v>0</v>
      </c>
      <c r="B69" s="20"/>
      <c r="C69" s="20"/>
      <c r="D69" s="20"/>
      <c r="E69" s="20"/>
      <c r="F69" s="279">
        <f t="shared" si="12"/>
        <v>0</v>
      </c>
      <c r="G69" s="200">
        <f t="shared" si="13"/>
        <v>0</v>
      </c>
      <c r="H69" s="20"/>
      <c r="I69" s="20"/>
      <c r="J69" s="20"/>
      <c r="K69" s="20"/>
      <c r="L69" s="20"/>
      <c r="M69" s="20"/>
      <c r="N69" s="200">
        <f t="shared" si="14"/>
        <v>0</v>
      </c>
      <c r="O69" s="192"/>
      <c r="P69" s="542">
        <f t="shared" si="2"/>
        <v>0</v>
      </c>
      <c r="Q69" s="201">
        <f t="shared" si="3"/>
        <v>0</v>
      </c>
      <c r="R69" s="299">
        <f t="shared" si="15"/>
        <v>0</v>
      </c>
      <c r="S69" s="299">
        <f t="shared" si="16"/>
        <v>0</v>
      </c>
      <c r="T69" s="180">
        <f t="shared" si="4"/>
        <v>0</v>
      </c>
      <c r="U69" s="180">
        <f t="shared" si="5"/>
        <v>0</v>
      </c>
      <c r="V69" s="253">
        <f t="shared" si="17"/>
        <v>0</v>
      </c>
      <c r="W69" s="240">
        <f t="shared" si="18"/>
        <v>0</v>
      </c>
      <c r="X69" s="180">
        <f t="shared" si="6"/>
        <v>0</v>
      </c>
      <c r="Y69" s="180">
        <f t="shared" si="7"/>
        <v>0</v>
      </c>
      <c r="Z69" s="260">
        <f t="shared" si="19"/>
        <v>0</v>
      </c>
      <c r="AA69" s="259">
        <f t="shared" si="8"/>
        <v>0</v>
      </c>
      <c r="AB69" s="180">
        <f t="shared" si="9"/>
        <v>0</v>
      </c>
      <c r="AC69" s="180">
        <f t="shared" si="10"/>
        <v>0</v>
      </c>
      <c r="AD69" s="253">
        <f t="shared" si="20"/>
        <v>0</v>
      </c>
      <c r="AE69" s="240">
        <f t="shared" si="11"/>
        <v>0</v>
      </c>
    </row>
    <row r="70" spans="1:31" x14ac:dyDescent="0.2">
      <c r="A70" s="19">
        <f>+IF((G70+SUM(H70:K70))&gt;0,MAX(A$13:A69)+1,0)</f>
        <v>0</v>
      </c>
      <c r="B70" s="20"/>
      <c r="C70" s="20"/>
      <c r="D70" s="20"/>
      <c r="E70" s="20"/>
      <c r="F70" s="279">
        <f t="shared" si="12"/>
        <v>0</v>
      </c>
      <c r="G70" s="200">
        <f t="shared" si="13"/>
        <v>0</v>
      </c>
      <c r="H70" s="20"/>
      <c r="I70" s="20"/>
      <c r="J70" s="20"/>
      <c r="K70" s="20"/>
      <c r="L70" s="20"/>
      <c r="M70" s="20"/>
      <c r="N70" s="200">
        <f t="shared" si="14"/>
        <v>0</v>
      </c>
      <c r="O70" s="192"/>
      <c r="P70" s="542">
        <f t="shared" si="2"/>
        <v>0</v>
      </c>
      <c r="Q70" s="201">
        <f t="shared" si="3"/>
        <v>0</v>
      </c>
      <c r="R70" s="299">
        <f t="shared" si="15"/>
        <v>0</v>
      </c>
      <c r="S70" s="299">
        <f t="shared" si="16"/>
        <v>0</v>
      </c>
      <c r="T70" s="180">
        <f t="shared" si="4"/>
        <v>0</v>
      </c>
      <c r="U70" s="180">
        <f t="shared" si="5"/>
        <v>0</v>
      </c>
      <c r="V70" s="253">
        <f t="shared" si="17"/>
        <v>0</v>
      </c>
      <c r="W70" s="240">
        <f t="shared" si="18"/>
        <v>0</v>
      </c>
      <c r="X70" s="180">
        <f t="shared" si="6"/>
        <v>0</v>
      </c>
      <c r="Y70" s="180">
        <f t="shared" si="7"/>
        <v>0</v>
      </c>
      <c r="Z70" s="260">
        <f t="shared" si="19"/>
        <v>0</v>
      </c>
      <c r="AA70" s="259">
        <f t="shared" si="8"/>
        <v>0</v>
      </c>
      <c r="AB70" s="180">
        <f t="shared" si="9"/>
        <v>0</v>
      </c>
      <c r="AC70" s="180">
        <f t="shared" si="10"/>
        <v>0</v>
      </c>
      <c r="AD70" s="253">
        <f t="shared" si="20"/>
        <v>0</v>
      </c>
      <c r="AE70" s="240">
        <f t="shared" si="11"/>
        <v>0</v>
      </c>
    </row>
    <row r="71" spans="1:31" x14ac:dyDescent="0.2">
      <c r="A71" s="19">
        <f>+IF((G71+SUM(H71:K71))&gt;0,MAX(A$13:A70)+1,0)</f>
        <v>0</v>
      </c>
      <c r="B71" s="20"/>
      <c r="C71" s="20"/>
      <c r="D71" s="20"/>
      <c r="E71" s="20"/>
      <c r="F71" s="279">
        <f t="shared" si="12"/>
        <v>0</v>
      </c>
      <c r="G71" s="200">
        <f t="shared" si="13"/>
        <v>0</v>
      </c>
      <c r="H71" s="20"/>
      <c r="I71" s="20"/>
      <c r="J71" s="20"/>
      <c r="K71" s="20"/>
      <c r="L71" s="20"/>
      <c r="M71" s="20"/>
      <c r="N71" s="200">
        <f t="shared" si="14"/>
        <v>0</v>
      </c>
      <c r="O71" s="192"/>
      <c r="P71" s="542">
        <f t="shared" si="2"/>
        <v>0</v>
      </c>
      <c r="Q71" s="201">
        <f t="shared" si="3"/>
        <v>0</v>
      </c>
      <c r="R71" s="299">
        <f t="shared" si="15"/>
        <v>0</v>
      </c>
      <c r="S71" s="299">
        <f t="shared" si="16"/>
        <v>0</v>
      </c>
      <c r="T71" s="180">
        <f t="shared" si="4"/>
        <v>0</v>
      </c>
      <c r="U71" s="180">
        <f t="shared" si="5"/>
        <v>0</v>
      </c>
      <c r="V71" s="253">
        <f t="shared" si="17"/>
        <v>0</v>
      </c>
      <c r="W71" s="240">
        <f t="shared" si="18"/>
        <v>0</v>
      </c>
      <c r="X71" s="180">
        <f t="shared" si="6"/>
        <v>0</v>
      </c>
      <c r="Y71" s="180">
        <f t="shared" si="7"/>
        <v>0</v>
      </c>
      <c r="Z71" s="260">
        <f t="shared" si="19"/>
        <v>0</v>
      </c>
      <c r="AA71" s="259">
        <f t="shared" si="8"/>
        <v>0</v>
      </c>
      <c r="AB71" s="180">
        <f t="shared" si="9"/>
        <v>0</v>
      </c>
      <c r="AC71" s="180">
        <f t="shared" si="10"/>
        <v>0</v>
      </c>
      <c r="AD71" s="253">
        <f t="shared" si="20"/>
        <v>0</v>
      </c>
      <c r="AE71" s="240">
        <f t="shared" si="11"/>
        <v>0</v>
      </c>
    </row>
    <row r="72" spans="1:31" x14ac:dyDescent="0.2">
      <c r="A72" s="19">
        <f>+IF((G72+SUM(H72:K72))&gt;0,MAX(A$13:A71)+1,0)</f>
        <v>0</v>
      </c>
      <c r="B72" s="20"/>
      <c r="C72" s="20"/>
      <c r="D72" s="20"/>
      <c r="E72" s="20"/>
      <c r="F72" s="279">
        <f t="shared" si="12"/>
        <v>0</v>
      </c>
      <c r="G72" s="200">
        <f t="shared" si="13"/>
        <v>0</v>
      </c>
      <c r="H72" s="20"/>
      <c r="I72" s="20"/>
      <c r="J72" s="20"/>
      <c r="K72" s="20"/>
      <c r="L72" s="20"/>
      <c r="M72" s="20"/>
      <c r="N72" s="200">
        <f t="shared" si="14"/>
        <v>0</v>
      </c>
      <c r="O72" s="192"/>
      <c r="P72" s="542">
        <f t="shared" si="2"/>
        <v>0</v>
      </c>
      <c r="Q72" s="201">
        <f t="shared" si="3"/>
        <v>0</v>
      </c>
      <c r="R72" s="299">
        <f t="shared" si="15"/>
        <v>0</v>
      </c>
      <c r="S72" s="299">
        <f t="shared" si="16"/>
        <v>0</v>
      </c>
      <c r="T72" s="180">
        <f t="shared" si="4"/>
        <v>0</v>
      </c>
      <c r="U72" s="180">
        <f t="shared" si="5"/>
        <v>0</v>
      </c>
      <c r="V72" s="253">
        <f t="shared" si="17"/>
        <v>0</v>
      </c>
      <c r="W72" s="240">
        <f t="shared" si="18"/>
        <v>0</v>
      </c>
      <c r="X72" s="180">
        <f t="shared" si="6"/>
        <v>0</v>
      </c>
      <c r="Y72" s="180">
        <f t="shared" si="7"/>
        <v>0</v>
      </c>
      <c r="Z72" s="260">
        <f t="shared" si="19"/>
        <v>0</v>
      </c>
      <c r="AA72" s="259">
        <f t="shared" si="8"/>
        <v>0</v>
      </c>
      <c r="AB72" s="180">
        <f t="shared" si="9"/>
        <v>0</v>
      </c>
      <c r="AC72" s="180">
        <f t="shared" si="10"/>
        <v>0</v>
      </c>
      <c r="AD72" s="253">
        <f t="shared" si="20"/>
        <v>0</v>
      </c>
      <c r="AE72" s="240">
        <f t="shared" si="11"/>
        <v>0</v>
      </c>
    </row>
    <row r="73" spans="1:31" x14ac:dyDescent="0.2">
      <c r="A73" s="19">
        <f>+IF((G73+SUM(H73:K73))&gt;0,MAX(A$13:A72)+1,0)</f>
        <v>0</v>
      </c>
      <c r="B73" s="20"/>
      <c r="C73" s="20"/>
      <c r="D73" s="20"/>
      <c r="E73" s="20"/>
      <c r="F73" s="279">
        <f t="shared" si="12"/>
        <v>0</v>
      </c>
      <c r="G73" s="200">
        <f t="shared" si="13"/>
        <v>0</v>
      </c>
      <c r="H73" s="20"/>
      <c r="I73" s="20"/>
      <c r="J73" s="20"/>
      <c r="K73" s="20"/>
      <c r="L73" s="20"/>
      <c r="M73" s="20"/>
      <c r="N73" s="200">
        <f t="shared" si="14"/>
        <v>0</v>
      </c>
      <c r="O73" s="192"/>
      <c r="P73" s="542">
        <f t="shared" si="2"/>
        <v>0</v>
      </c>
      <c r="Q73" s="201">
        <f t="shared" si="3"/>
        <v>0</v>
      </c>
      <c r="R73" s="299">
        <f t="shared" si="15"/>
        <v>0</v>
      </c>
      <c r="S73" s="299">
        <f t="shared" si="16"/>
        <v>0</v>
      </c>
      <c r="T73" s="180">
        <f t="shared" si="4"/>
        <v>0</v>
      </c>
      <c r="U73" s="180">
        <f t="shared" si="5"/>
        <v>0</v>
      </c>
      <c r="V73" s="253">
        <f t="shared" si="17"/>
        <v>0</v>
      </c>
      <c r="W73" s="240">
        <f t="shared" si="18"/>
        <v>0</v>
      </c>
      <c r="X73" s="180">
        <f t="shared" si="6"/>
        <v>0</v>
      </c>
      <c r="Y73" s="180">
        <f t="shared" si="7"/>
        <v>0</v>
      </c>
      <c r="Z73" s="260">
        <f t="shared" si="19"/>
        <v>0</v>
      </c>
      <c r="AA73" s="259">
        <f t="shared" si="8"/>
        <v>0</v>
      </c>
      <c r="AB73" s="180">
        <f t="shared" si="9"/>
        <v>0</v>
      </c>
      <c r="AC73" s="180">
        <f t="shared" si="10"/>
        <v>0</v>
      </c>
      <c r="AD73" s="253">
        <f t="shared" si="20"/>
        <v>0</v>
      </c>
      <c r="AE73" s="240">
        <f t="shared" si="11"/>
        <v>0</v>
      </c>
    </row>
    <row r="74" spans="1:31" x14ac:dyDescent="0.2">
      <c r="A74" s="19">
        <f>+IF((G74+SUM(H74:K74))&gt;0,MAX(A$13:A73)+1,0)</f>
        <v>0</v>
      </c>
      <c r="B74" s="20"/>
      <c r="C74" s="20"/>
      <c r="D74" s="20"/>
      <c r="E74" s="20"/>
      <c r="F74" s="279">
        <f t="shared" si="12"/>
        <v>0</v>
      </c>
      <c r="G74" s="200">
        <f t="shared" si="13"/>
        <v>0</v>
      </c>
      <c r="H74" s="20"/>
      <c r="I74" s="20"/>
      <c r="J74" s="20"/>
      <c r="K74" s="20"/>
      <c r="L74" s="20"/>
      <c r="M74" s="20"/>
      <c r="N74" s="200">
        <f t="shared" si="14"/>
        <v>0</v>
      </c>
      <c r="O74" s="192"/>
      <c r="P74" s="542">
        <f t="shared" si="2"/>
        <v>0</v>
      </c>
      <c r="Q74" s="201">
        <f t="shared" si="3"/>
        <v>0</v>
      </c>
      <c r="R74" s="299">
        <f t="shared" si="15"/>
        <v>0</v>
      </c>
      <c r="S74" s="299">
        <f t="shared" si="16"/>
        <v>0</v>
      </c>
      <c r="T74" s="180">
        <f t="shared" si="4"/>
        <v>0</v>
      </c>
      <c r="U74" s="180">
        <f t="shared" si="5"/>
        <v>0</v>
      </c>
      <c r="V74" s="253">
        <f t="shared" si="17"/>
        <v>0</v>
      </c>
      <c r="W74" s="240">
        <f t="shared" si="18"/>
        <v>0</v>
      </c>
      <c r="X74" s="180">
        <f t="shared" si="6"/>
        <v>0</v>
      </c>
      <c r="Y74" s="180">
        <f t="shared" si="7"/>
        <v>0</v>
      </c>
      <c r="Z74" s="260">
        <f t="shared" si="19"/>
        <v>0</v>
      </c>
      <c r="AA74" s="259">
        <f t="shared" si="8"/>
        <v>0</v>
      </c>
      <c r="AB74" s="180">
        <f t="shared" si="9"/>
        <v>0</v>
      </c>
      <c r="AC74" s="180">
        <f t="shared" si="10"/>
        <v>0</v>
      </c>
      <c r="AD74" s="253">
        <f t="shared" si="20"/>
        <v>0</v>
      </c>
      <c r="AE74" s="240">
        <f t="shared" si="11"/>
        <v>0</v>
      </c>
    </row>
    <row r="75" spans="1:31" x14ac:dyDescent="0.2">
      <c r="A75" s="19">
        <f>+IF((G75+SUM(H75:K75))&gt;0,MAX(A$13:A74)+1,0)</f>
        <v>0</v>
      </c>
      <c r="B75" s="20"/>
      <c r="C75" s="20"/>
      <c r="D75" s="20"/>
      <c r="E75" s="20"/>
      <c r="F75" s="279">
        <f t="shared" si="12"/>
        <v>0</v>
      </c>
      <c r="G75" s="200">
        <f t="shared" si="13"/>
        <v>0</v>
      </c>
      <c r="H75" s="20"/>
      <c r="I75" s="20"/>
      <c r="J75" s="20"/>
      <c r="K75" s="20"/>
      <c r="L75" s="20"/>
      <c r="M75" s="20"/>
      <c r="N75" s="200">
        <f t="shared" si="14"/>
        <v>0</v>
      </c>
      <c r="O75" s="192"/>
      <c r="P75" s="542">
        <f t="shared" si="2"/>
        <v>0</v>
      </c>
      <c r="Q75" s="201">
        <f t="shared" si="3"/>
        <v>0</v>
      </c>
      <c r="R75" s="299">
        <f t="shared" si="15"/>
        <v>0</v>
      </c>
      <c r="S75" s="299">
        <f t="shared" si="16"/>
        <v>0</v>
      </c>
      <c r="T75" s="180">
        <f t="shared" si="4"/>
        <v>0</v>
      </c>
      <c r="U75" s="180">
        <f t="shared" si="5"/>
        <v>0</v>
      </c>
      <c r="V75" s="253">
        <f t="shared" si="17"/>
        <v>0</v>
      </c>
      <c r="W75" s="240">
        <f t="shared" si="18"/>
        <v>0</v>
      </c>
      <c r="X75" s="180">
        <f t="shared" si="6"/>
        <v>0</v>
      </c>
      <c r="Y75" s="180">
        <f t="shared" si="7"/>
        <v>0</v>
      </c>
      <c r="Z75" s="260">
        <f t="shared" si="19"/>
        <v>0</v>
      </c>
      <c r="AA75" s="259">
        <f t="shared" si="8"/>
        <v>0</v>
      </c>
      <c r="AB75" s="180">
        <f t="shared" si="9"/>
        <v>0</v>
      </c>
      <c r="AC75" s="180">
        <f t="shared" si="10"/>
        <v>0</v>
      </c>
      <c r="AD75" s="253">
        <f t="shared" si="20"/>
        <v>0</v>
      </c>
      <c r="AE75" s="240">
        <f t="shared" si="11"/>
        <v>0</v>
      </c>
    </row>
    <row r="76" spans="1:31" x14ac:dyDescent="0.2">
      <c r="A76" s="19">
        <f>+IF((G76+SUM(H76:K76))&gt;0,MAX(A$13:A75)+1,0)</f>
        <v>0</v>
      </c>
      <c r="B76" s="20"/>
      <c r="C76" s="20"/>
      <c r="D76" s="20"/>
      <c r="E76" s="20"/>
      <c r="F76" s="279">
        <f t="shared" si="12"/>
        <v>0</v>
      </c>
      <c r="G76" s="200">
        <f t="shared" si="13"/>
        <v>0</v>
      </c>
      <c r="H76" s="20"/>
      <c r="I76" s="20"/>
      <c r="J76" s="20"/>
      <c r="K76" s="20"/>
      <c r="L76" s="20"/>
      <c r="M76" s="20"/>
      <c r="N76" s="200">
        <f t="shared" si="14"/>
        <v>0</v>
      </c>
      <c r="O76" s="192"/>
      <c r="P76" s="542">
        <f t="shared" si="2"/>
        <v>0</v>
      </c>
      <c r="Q76" s="201">
        <f t="shared" si="3"/>
        <v>0</v>
      </c>
      <c r="R76" s="299">
        <f t="shared" si="15"/>
        <v>0</v>
      </c>
      <c r="S76" s="299">
        <f t="shared" si="16"/>
        <v>0</v>
      </c>
      <c r="T76" s="180">
        <f t="shared" si="4"/>
        <v>0</v>
      </c>
      <c r="U76" s="180">
        <f t="shared" si="5"/>
        <v>0</v>
      </c>
      <c r="V76" s="253">
        <f t="shared" si="17"/>
        <v>0</v>
      </c>
      <c r="W76" s="240">
        <f t="shared" si="18"/>
        <v>0</v>
      </c>
      <c r="X76" s="180">
        <f t="shared" si="6"/>
        <v>0</v>
      </c>
      <c r="Y76" s="180">
        <f t="shared" si="7"/>
        <v>0</v>
      </c>
      <c r="Z76" s="260">
        <f t="shared" si="19"/>
        <v>0</v>
      </c>
      <c r="AA76" s="259">
        <f t="shared" si="8"/>
        <v>0</v>
      </c>
      <c r="AB76" s="180">
        <f t="shared" si="9"/>
        <v>0</v>
      </c>
      <c r="AC76" s="180">
        <f t="shared" si="10"/>
        <v>0</v>
      </c>
      <c r="AD76" s="253">
        <f t="shared" si="20"/>
        <v>0</v>
      </c>
      <c r="AE76" s="240">
        <f t="shared" si="11"/>
        <v>0</v>
      </c>
    </row>
    <row r="77" spans="1:31" x14ac:dyDescent="0.2">
      <c r="A77" s="19">
        <f>+IF((G77+SUM(H77:K77))&gt;0,MAX(A$13:A76)+1,0)</f>
        <v>0</v>
      </c>
      <c r="B77" s="20"/>
      <c r="C77" s="20"/>
      <c r="D77" s="20"/>
      <c r="E77" s="20"/>
      <c r="F77" s="279">
        <f t="shared" si="12"/>
        <v>0</v>
      </c>
      <c r="G77" s="200">
        <f t="shared" si="13"/>
        <v>0</v>
      </c>
      <c r="H77" s="20"/>
      <c r="I77" s="20"/>
      <c r="J77" s="20"/>
      <c r="K77" s="20"/>
      <c r="L77" s="20"/>
      <c r="M77" s="20"/>
      <c r="N77" s="200">
        <f t="shared" si="14"/>
        <v>0</v>
      </c>
      <c r="O77" s="192"/>
      <c r="P77" s="542">
        <f t="shared" si="2"/>
        <v>0</v>
      </c>
      <c r="Q77" s="201">
        <f t="shared" si="3"/>
        <v>0</v>
      </c>
      <c r="R77" s="299">
        <f t="shared" si="15"/>
        <v>0</v>
      </c>
      <c r="S77" s="299">
        <f t="shared" si="16"/>
        <v>0</v>
      </c>
      <c r="T77" s="180">
        <f t="shared" si="4"/>
        <v>0</v>
      </c>
      <c r="U77" s="180">
        <f t="shared" si="5"/>
        <v>0</v>
      </c>
      <c r="V77" s="253">
        <f t="shared" si="17"/>
        <v>0</v>
      </c>
      <c r="W77" s="240">
        <f t="shared" si="18"/>
        <v>0</v>
      </c>
      <c r="X77" s="180">
        <f t="shared" si="6"/>
        <v>0</v>
      </c>
      <c r="Y77" s="180">
        <f t="shared" si="7"/>
        <v>0</v>
      </c>
      <c r="Z77" s="260">
        <f t="shared" si="19"/>
        <v>0</v>
      </c>
      <c r="AA77" s="259">
        <f t="shared" si="8"/>
        <v>0</v>
      </c>
      <c r="AB77" s="180">
        <f t="shared" si="9"/>
        <v>0</v>
      </c>
      <c r="AC77" s="180">
        <f t="shared" si="10"/>
        <v>0</v>
      </c>
      <c r="AD77" s="253">
        <f t="shared" si="20"/>
        <v>0</v>
      </c>
      <c r="AE77" s="240">
        <f t="shared" si="11"/>
        <v>0</v>
      </c>
    </row>
    <row r="78" spans="1:31" x14ac:dyDescent="0.2">
      <c r="A78" s="19">
        <f>+IF((G78+SUM(H78:K78))&gt;0,MAX(A$13:A77)+1,0)</f>
        <v>0</v>
      </c>
      <c r="B78" s="20"/>
      <c r="C78" s="20"/>
      <c r="D78" s="20"/>
      <c r="E78" s="20"/>
      <c r="F78" s="279">
        <f t="shared" si="12"/>
        <v>0</v>
      </c>
      <c r="G78" s="200">
        <f t="shared" si="13"/>
        <v>0</v>
      </c>
      <c r="H78" s="20"/>
      <c r="I78" s="20"/>
      <c r="J78" s="20"/>
      <c r="K78" s="20"/>
      <c r="L78" s="20"/>
      <c r="M78" s="20"/>
      <c r="N78" s="200">
        <f t="shared" si="14"/>
        <v>0</v>
      </c>
      <c r="O78" s="192"/>
      <c r="P78" s="542">
        <f t="shared" si="2"/>
        <v>0</v>
      </c>
      <c r="Q78" s="201">
        <f t="shared" si="3"/>
        <v>0</v>
      </c>
      <c r="R78" s="299">
        <f t="shared" si="15"/>
        <v>0</v>
      </c>
      <c r="S78" s="299">
        <f t="shared" si="16"/>
        <v>0</v>
      </c>
      <c r="T78" s="180">
        <f t="shared" si="4"/>
        <v>0</v>
      </c>
      <c r="U78" s="180">
        <f t="shared" si="5"/>
        <v>0</v>
      </c>
      <c r="V78" s="253">
        <f t="shared" si="17"/>
        <v>0</v>
      </c>
      <c r="W78" s="240">
        <f t="shared" si="18"/>
        <v>0</v>
      </c>
      <c r="X78" s="180">
        <f t="shared" si="6"/>
        <v>0</v>
      </c>
      <c r="Y78" s="180">
        <f t="shared" si="7"/>
        <v>0</v>
      </c>
      <c r="Z78" s="260">
        <f t="shared" si="19"/>
        <v>0</v>
      </c>
      <c r="AA78" s="259">
        <f t="shared" si="8"/>
        <v>0</v>
      </c>
      <c r="AB78" s="180">
        <f t="shared" si="9"/>
        <v>0</v>
      </c>
      <c r="AC78" s="180">
        <f t="shared" si="10"/>
        <v>0</v>
      </c>
      <c r="AD78" s="253">
        <f t="shared" si="20"/>
        <v>0</v>
      </c>
      <c r="AE78" s="240">
        <f t="shared" si="11"/>
        <v>0</v>
      </c>
    </row>
    <row r="79" spans="1:31" x14ac:dyDescent="0.2">
      <c r="A79" s="19">
        <f>+IF((G79+SUM(H79:K79))&gt;0,MAX(A$13:A78)+1,0)</f>
        <v>0</v>
      </c>
      <c r="B79" s="20"/>
      <c r="C79" s="20"/>
      <c r="D79" s="20"/>
      <c r="E79" s="20"/>
      <c r="F79" s="279">
        <f t="shared" si="12"/>
        <v>0</v>
      </c>
      <c r="G79" s="200">
        <f t="shared" si="13"/>
        <v>0</v>
      </c>
      <c r="H79" s="20"/>
      <c r="I79" s="20"/>
      <c r="J79" s="20"/>
      <c r="K79" s="20"/>
      <c r="L79" s="20"/>
      <c r="M79" s="20"/>
      <c r="N79" s="200">
        <f t="shared" si="14"/>
        <v>0</v>
      </c>
      <c r="O79" s="192"/>
      <c r="P79" s="542">
        <f t="shared" ref="P79:P142" si="21">+O79+O79*$P$10</f>
        <v>0</v>
      </c>
      <c r="Q79" s="201">
        <f t="shared" ref="Q79:Q142" si="22">+N79*P79</f>
        <v>0</v>
      </c>
      <c r="R79" s="299">
        <f t="shared" si="15"/>
        <v>0</v>
      </c>
      <c r="S79" s="299">
        <f t="shared" si="16"/>
        <v>0</v>
      </c>
      <c r="T79" s="180">
        <f t="shared" ref="T79:T142" si="23">+($Q79-$T$6)/$T$7*C79*12</f>
        <v>0</v>
      </c>
      <c r="U79" s="180">
        <f t="shared" ref="U79:U142" si="24">+($Q79-$T$6)/$T$7*(D79+E79)*12</f>
        <v>0</v>
      </c>
      <c r="V79" s="253">
        <f t="shared" si="17"/>
        <v>0</v>
      </c>
      <c r="W79" s="240">
        <f t="shared" si="18"/>
        <v>0</v>
      </c>
      <c r="X79" s="180">
        <f t="shared" ref="X79:X142" si="25">+($Q79-$T$6)/$T$7*H79*12</f>
        <v>0</v>
      </c>
      <c r="Y79" s="180">
        <f t="shared" ref="Y79:Y142" si="26">+($Q79-$T$6)/$T$7*J79*12</f>
        <v>0</v>
      </c>
      <c r="Z79" s="260">
        <f t="shared" si="19"/>
        <v>0</v>
      </c>
      <c r="AA79" s="259">
        <f t="shared" ref="AA79:AA142" si="27">+Z79*AA$9</f>
        <v>0</v>
      </c>
      <c r="AB79" s="180">
        <f t="shared" ref="AB79:AB142" si="28">+($Q79-$T$6)/$T$7*I79*12</f>
        <v>0</v>
      </c>
      <c r="AC79" s="180">
        <f t="shared" ref="AC79:AC142" si="29">+($Q79-$T$6)/$T$7*K79*12</f>
        <v>0</v>
      </c>
      <c r="AD79" s="253">
        <f t="shared" si="20"/>
        <v>0</v>
      </c>
      <c r="AE79" s="240">
        <f t="shared" ref="AE79:AE142" si="30">+AD79*AE$9</f>
        <v>0</v>
      </c>
    </row>
    <row r="80" spans="1:31" x14ac:dyDescent="0.2">
      <c r="A80" s="19">
        <f>+IF((G80+SUM(H80:K80))&gt;0,MAX(A$13:A79)+1,0)</f>
        <v>0</v>
      </c>
      <c r="B80" s="20"/>
      <c r="C80" s="20"/>
      <c r="D80" s="20"/>
      <c r="E80" s="20"/>
      <c r="F80" s="279">
        <f t="shared" ref="F80:F143" si="31">+E80+D80</f>
        <v>0</v>
      </c>
      <c r="G80" s="200">
        <f t="shared" ref="G80:G143" si="32">SUM(C80:E80)</f>
        <v>0</v>
      </c>
      <c r="H80" s="20"/>
      <c r="I80" s="20"/>
      <c r="J80" s="20"/>
      <c r="K80" s="20"/>
      <c r="L80" s="20"/>
      <c r="M80" s="20"/>
      <c r="N80" s="200">
        <f t="shared" ref="N80:N143" si="33">+L80+M80</f>
        <v>0</v>
      </c>
      <c r="O80" s="192"/>
      <c r="P80" s="542">
        <f t="shared" si="21"/>
        <v>0</v>
      </c>
      <c r="Q80" s="201">
        <f t="shared" si="22"/>
        <v>0</v>
      </c>
      <c r="R80" s="299">
        <f t="shared" ref="R80:R143" si="34">+N80*(C80+H80-I80)</f>
        <v>0</v>
      </c>
      <c r="S80" s="299">
        <f t="shared" ref="S80:S143" si="35">+N80*D80+N80*E80*0.8+(J80-K80)*N80</f>
        <v>0</v>
      </c>
      <c r="T80" s="180">
        <f t="shared" si="23"/>
        <v>0</v>
      </c>
      <c r="U80" s="180">
        <f t="shared" si="24"/>
        <v>0</v>
      </c>
      <c r="V80" s="253">
        <f t="shared" ref="V80:V143" si="36">+T80+U80</f>
        <v>0</v>
      </c>
      <c r="W80" s="240">
        <f t="shared" ref="W80:W143" si="37">+V80*W$9</f>
        <v>0</v>
      </c>
      <c r="X80" s="180">
        <f t="shared" si="25"/>
        <v>0</v>
      </c>
      <c r="Y80" s="180">
        <f t="shared" si="26"/>
        <v>0</v>
      </c>
      <c r="Z80" s="260">
        <f t="shared" ref="Z80:Z143" si="38">+X80+Y80</f>
        <v>0</v>
      </c>
      <c r="AA80" s="259">
        <f t="shared" si="27"/>
        <v>0</v>
      </c>
      <c r="AB80" s="180">
        <f t="shared" si="28"/>
        <v>0</v>
      </c>
      <c r="AC80" s="180">
        <f t="shared" si="29"/>
        <v>0</v>
      </c>
      <c r="AD80" s="253">
        <f t="shared" ref="AD80:AD143" si="39">+AB80+AC80</f>
        <v>0</v>
      </c>
      <c r="AE80" s="240">
        <f t="shared" si="30"/>
        <v>0</v>
      </c>
    </row>
    <row r="81" spans="1:31" x14ac:dyDescent="0.2">
      <c r="A81" s="19">
        <f>+IF((G81+SUM(H81:K81))&gt;0,MAX(A$13:A80)+1,0)</f>
        <v>0</v>
      </c>
      <c r="B81" s="20"/>
      <c r="C81" s="20"/>
      <c r="D81" s="20"/>
      <c r="E81" s="20"/>
      <c r="F81" s="279">
        <f t="shared" si="31"/>
        <v>0</v>
      </c>
      <c r="G81" s="200">
        <f t="shared" si="32"/>
        <v>0</v>
      </c>
      <c r="H81" s="20"/>
      <c r="I81" s="20"/>
      <c r="J81" s="20"/>
      <c r="K81" s="20"/>
      <c r="L81" s="20"/>
      <c r="M81" s="20"/>
      <c r="N81" s="200">
        <f t="shared" si="33"/>
        <v>0</v>
      </c>
      <c r="O81" s="192"/>
      <c r="P81" s="542">
        <f t="shared" si="21"/>
        <v>0</v>
      </c>
      <c r="Q81" s="201">
        <f t="shared" si="22"/>
        <v>0</v>
      </c>
      <c r="R81" s="299">
        <f t="shared" si="34"/>
        <v>0</v>
      </c>
      <c r="S81" s="299">
        <f t="shared" si="35"/>
        <v>0</v>
      </c>
      <c r="T81" s="180">
        <f t="shared" si="23"/>
        <v>0</v>
      </c>
      <c r="U81" s="180">
        <f t="shared" si="24"/>
        <v>0</v>
      </c>
      <c r="V81" s="253">
        <f t="shared" si="36"/>
        <v>0</v>
      </c>
      <c r="W81" s="240">
        <f t="shared" si="37"/>
        <v>0</v>
      </c>
      <c r="X81" s="180">
        <f t="shared" si="25"/>
        <v>0</v>
      </c>
      <c r="Y81" s="180">
        <f t="shared" si="26"/>
        <v>0</v>
      </c>
      <c r="Z81" s="260">
        <f t="shared" si="38"/>
        <v>0</v>
      </c>
      <c r="AA81" s="259">
        <f t="shared" si="27"/>
        <v>0</v>
      </c>
      <c r="AB81" s="180">
        <f t="shared" si="28"/>
        <v>0</v>
      </c>
      <c r="AC81" s="180">
        <f t="shared" si="29"/>
        <v>0</v>
      </c>
      <c r="AD81" s="253">
        <f t="shared" si="39"/>
        <v>0</v>
      </c>
      <c r="AE81" s="240">
        <f t="shared" si="30"/>
        <v>0</v>
      </c>
    </row>
    <row r="82" spans="1:31" x14ac:dyDescent="0.2">
      <c r="A82" s="19">
        <f>+IF((G82+SUM(H82:K82))&gt;0,MAX(A$13:A81)+1,0)</f>
        <v>0</v>
      </c>
      <c r="B82" s="20"/>
      <c r="C82" s="20"/>
      <c r="D82" s="20"/>
      <c r="E82" s="20"/>
      <c r="F82" s="279">
        <f t="shared" si="31"/>
        <v>0</v>
      </c>
      <c r="G82" s="200">
        <f t="shared" si="32"/>
        <v>0</v>
      </c>
      <c r="H82" s="20"/>
      <c r="I82" s="20"/>
      <c r="J82" s="20"/>
      <c r="K82" s="20"/>
      <c r="L82" s="20"/>
      <c r="M82" s="20"/>
      <c r="N82" s="200">
        <f t="shared" si="33"/>
        <v>0</v>
      </c>
      <c r="O82" s="192"/>
      <c r="P82" s="542">
        <f t="shared" si="21"/>
        <v>0</v>
      </c>
      <c r="Q82" s="201">
        <f t="shared" si="22"/>
        <v>0</v>
      </c>
      <c r="R82" s="299">
        <f t="shared" si="34"/>
        <v>0</v>
      </c>
      <c r="S82" s="299">
        <f t="shared" si="35"/>
        <v>0</v>
      </c>
      <c r="T82" s="180">
        <f t="shared" si="23"/>
        <v>0</v>
      </c>
      <c r="U82" s="180">
        <f t="shared" si="24"/>
        <v>0</v>
      </c>
      <c r="V82" s="253">
        <f t="shared" si="36"/>
        <v>0</v>
      </c>
      <c r="W82" s="240">
        <f t="shared" si="37"/>
        <v>0</v>
      </c>
      <c r="X82" s="180">
        <f t="shared" si="25"/>
        <v>0</v>
      </c>
      <c r="Y82" s="180">
        <f t="shared" si="26"/>
        <v>0</v>
      </c>
      <c r="Z82" s="260">
        <f t="shared" si="38"/>
        <v>0</v>
      </c>
      <c r="AA82" s="259">
        <f t="shared" si="27"/>
        <v>0</v>
      </c>
      <c r="AB82" s="180">
        <f t="shared" si="28"/>
        <v>0</v>
      </c>
      <c r="AC82" s="180">
        <f t="shared" si="29"/>
        <v>0</v>
      </c>
      <c r="AD82" s="253">
        <f t="shared" si="39"/>
        <v>0</v>
      </c>
      <c r="AE82" s="240">
        <f t="shared" si="30"/>
        <v>0</v>
      </c>
    </row>
    <row r="83" spans="1:31" x14ac:dyDescent="0.2">
      <c r="A83" s="19">
        <f>+IF((G83+SUM(H83:K83))&gt;0,MAX(A$13:A82)+1,0)</f>
        <v>0</v>
      </c>
      <c r="B83" s="20"/>
      <c r="C83" s="20"/>
      <c r="D83" s="20"/>
      <c r="E83" s="20"/>
      <c r="F83" s="279">
        <f t="shared" si="31"/>
        <v>0</v>
      </c>
      <c r="G83" s="200">
        <f t="shared" si="32"/>
        <v>0</v>
      </c>
      <c r="H83" s="20"/>
      <c r="I83" s="20"/>
      <c r="J83" s="20"/>
      <c r="K83" s="20"/>
      <c r="L83" s="20"/>
      <c r="M83" s="20"/>
      <c r="N83" s="200">
        <f t="shared" si="33"/>
        <v>0</v>
      </c>
      <c r="O83" s="192"/>
      <c r="P83" s="542">
        <f t="shared" si="21"/>
        <v>0</v>
      </c>
      <c r="Q83" s="201">
        <f t="shared" si="22"/>
        <v>0</v>
      </c>
      <c r="R83" s="299">
        <f t="shared" si="34"/>
        <v>0</v>
      </c>
      <c r="S83" s="299">
        <f t="shared" si="35"/>
        <v>0</v>
      </c>
      <c r="T83" s="180">
        <f t="shared" si="23"/>
        <v>0</v>
      </c>
      <c r="U83" s="180">
        <f t="shared" si="24"/>
        <v>0</v>
      </c>
      <c r="V83" s="253">
        <f t="shared" si="36"/>
        <v>0</v>
      </c>
      <c r="W83" s="240">
        <f t="shared" si="37"/>
        <v>0</v>
      </c>
      <c r="X83" s="180">
        <f t="shared" si="25"/>
        <v>0</v>
      </c>
      <c r="Y83" s="180">
        <f t="shared" si="26"/>
        <v>0</v>
      </c>
      <c r="Z83" s="260">
        <f t="shared" si="38"/>
        <v>0</v>
      </c>
      <c r="AA83" s="259">
        <f t="shared" si="27"/>
        <v>0</v>
      </c>
      <c r="AB83" s="180">
        <f t="shared" si="28"/>
        <v>0</v>
      </c>
      <c r="AC83" s="180">
        <f t="shared" si="29"/>
        <v>0</v>
      </c>
      <c r="AD83" s="253">
        <f t="shared" si="39"/>
        <v>0</v>
      </c>
      <c r="AE83" s="240">
        <f t="shared" si="30"/>
        <v>0</v>
      </c>
    </row>
    <row r="84" spans="1:31" x14ac:dyDescent="0.2">
      <c r="A84" s="19">
        <f>+IF((G84+SUM(H84:K84))&gt;0,MAX(A$13:A83)+1,0)</f>
        <v>0</v>
      </c>
      <c r="B84" s="20"/>
      <c r="C84" s="20"/>
      <c r="D84" s="20"/>
      <c r="E84" s="20"/>
      <c r="F84" s="279">
        <f t="shared" si="31"/>
        <v>0</v>
      </c>
      <c r="G84" s="200">
        <f t="shared" si="32"/>
        <v>0</v>
      </c>
      <c r="H84" s="20"/>
      <c r="I84" s="20"/>
      <c r="J84" s="20"/>
      <c r="K84" s="20"/>
      <c r="L84" s="20"/>
      <c r="M84" s="20"/>
      <c r="N84" s="200">
        <f t="shared" si="33"/>
        <v>0</v>
      </c>
      <c r="O84" s="192"/>
      <c r="P84" s="542">
        <f t="shared" si="21"/>
        <v>0</v>
      </c>
      <c r="Q84" s="201">
        <f t="shared" si="22"/>
        <v>0</v>
      </c>
      <c r="R84" s="299">
        <f t="shared" si="34"/>
        <v>0</v>
      </c>
      <c r="S84" s="299">
        <f t="shared" si="35"/>
        <v>0</v>
      </c>
      <c r="T84" s="180">
        <f t="shared" si="23"/>
        <v>0</v>
      </c>
      <c r="U84" s="180">
        <f t="shared" si="24"/>
        <v>0</v>
      </c>
      <c r="V84" s="253">
        <f t="shared" si="36"/>
        <v>0</v>
      </c>
      <c r="W84" s="240">
        <f t="shared" si="37"/>
        <v>0</v>
      </c>
      <c r="X84" s="180">
        <f t="shared" si="25"/>
        <v>0</v>
      </c>
      <c r="Y84" s="180">
        <f t="shared" si="26"/>
        <v>0</v>
      </c>
      <c r="Z84" s="260">
        <f t="shared" si="38"/>
        <v>0</v>
      </c>
      <c r="AA84" s="259">
        <f t="shared" si="27"/>
        <v>0</v>
      </c>
      <c r="AB84" s="180">
        <f t="shared" si="28"/>
        <v>0</v>
      </c>
      <c r="AC84" s="180">
        <f t="shared" si="29"/>
        <v>0</v>
      </c>
      <c r="AD84" s="253">
        <f t="shared" si="39"/>
        <v>0</v>
      </c>
      <c r="AE84" s="240">
        <f t="shared" si="30"/>
        <v>0</v>
      </c>
    </row>
    <row r="85" spans="1:31" x14ac:dyDescent="0.2">
      <c r="A85" s="19">
        <f>+IF((G85+SUM(H85:K85))&gt;0,MAX(A$13:A84)+1,0)</f>
        <v>0</v>
      </c>
      <c r="B85" s="20"/>
      <c r="C85" s="20"/>
      <c r="D85" s="20"/>
      <c r="E85" s="20"/>
      <c r="F85" s="279">
        <f t="shared" si="31"/>
        <v>0</v>
      </c>
      <c r="G85" s="200">
        <f t="shared" si="32"/>
        <v>0</v>
      </c>
      <c r="H85" s="20"/>
      <c r="I85" s="20"/>
      <c r="J85" s="20"/>
      <c r="K85" s="20"/>
      <c r="L85" s="20"/>
      <c r="M85" s="20"/>
      <c r="N85" s="200">
        <f t="shared" si="33"/>
        <v>0</v>
      </c>
      <c r="O85" s="192"/>
      <c r="P85" s="542">
        <f t="shared" si="21"/>
        <v>0</v>
      </c>
      <c r="Q85" s="201">
        <f t="shared" si="22"/>
        <v>0</v>
      </c>
      <c r="R85" s="299">
        <f t="shared" si="34"/>
        <v>0</v>
      </c>
      <c r="S85" s="299">
        <f t="shared" si="35"/>
        <v>0</v>
      </c>
      <c r="T85" s="180">
        <f t="shared" si="23"/>
        <v>0</v>
      </c>
      <c r="U85" s="180">
        <f t="shared" si="24"/>
        <v>0</v>
      </c>
      <c r="V85" s="253">
        <f t="shared" si="36"/>
        <v>0</v>
      </c>
      <c r="W85" s="240">
        <f t="shared" si="37"/>
        <v>0</v>
      </c>
      <c r="X85" s="180">
        <f t="shared" si="25"/>
        <v>0</v>
      </c>
      <c r="Y85" s="180">
        <f t="shared" si="26"/>
        <v>0</v>
      </c>
      <c r="Z85" s="260">
        <f t="shared" si="38"/>
        <v>0</v>
      </c>
      <c r="AA85" s="259">
        <f t="shared" si="27"/>
        <v>0</v>
      </c>
      <c r="AB85" s="180">
        <f t="shared" si="28"/>
        <v>0</v>
      </c>
      <c r="AC85" s="180">
        <f t="shared" si="29"/>
        <v>0</v>
      </c>
      <c r="AD85" s="253">
        <f t="shared" si="39"/>
        <v>0</v>
      </c>
      <c r="AE85" s="240">
        <f t="shared" si="30"/>
        <v>0</v>
      </c>
    </row>
    <row r="86" spans="1:31" x14ac:dyDescent="0.2">
      <c r="A86" s="19">
        <f>+IF((G86+SUM(H86:K86))&gt;0,MAX(A$13:A85)+1,0)</f>
        <v>0</v>
      </c>
      <c r="B86" s="20"/>
      <c r="C86" s="20"/>
      <c r="D86" s="20"/>
      <c r="E86" s="20"/>
      <c r="F86" s="279">
        <f t="shared" si="31"/>
        <v>0</v>
      </c>
      <c r="G86" s="200">
        <f t="shared" si="32"/>
        <v>0</v>
      </c>
      <c r="H86" s="20"/>
      <c r="I86" s="20"/>
      <c r="J86" s="20"/>
      <c r="K86" s="20"/>
      <c r="L86" s="20"/>
      <c r="M86" s="20"/>
      <c r="N86" s="200">
        <f t="shared" si="33"/>
        <v>0</v>
      </c>
      <c r="O86" s="192"/>
      <c r="P86" s="542">
        <f t="shared" si="21"/>
        <v>0</v>
      </c>
      <c r="Q86" s="201">
        <f t="shared" si="22"/>
        <v>0</v>
      </c>
      <c r="R86" s="299">
        <f t="shared" si="34"/>
        <v>0</v>
      </c>
      <c r="S86" s="299">
        <f t="shared" si="35"/>
        <v>0</v>
      </c>
      <c r="T86" s="180">
        <f t="shared" si="23"/>
        <v>0</v>
      </c>
      <c r="U86" s="180">
        <f t="shared" si="24"/>
        <v>0</v>
      </c>
      <c r="V86" s="253">
        <f t="shared" si="36"/>
        <v>0</v>
      </c>
      <c r="W86" s="240">
        <f t="shared" si="37"/>
        <v>0</v>
      </c>
      <c r="X86" s="180">
        <f t="shared" si="25"/>
        <v>0</v>
      </c>
      <c r="Y86" s="180">
        <f t="shared" si="26"/>
        <v>0</v>
      </c>
      <c r="Z86" s="260">
        <f t="shared" si="38"/>
        <v>0</v>
      </c>
      <c r="AA86" s="259">
        <f t="shared" si="27"/>
        <v>0</v>
      </c>
      <c r="AB86" s="180">
        <f t="shared" si="28"/>
        <v>0</v>
      </c>
      <c r="AC86" s="180">
        <f t="shared" si="29"/>
        <v>0</v>
      </c>
      <c r="AD86" s="253">
        <f t="shared" si="39"/>
        <v>0</v>
      </c>
      <c r="AE86" s="240">
        <f t="shared" si="30"/>
        <v>0</v>
      </c>
    </row>
    <row r="87" spans="1:31" x14ac:dyDescent="0.2">
      <c r="A87" s="19">
        <f>+IF((G87+SUM(H87:K87))&gt;0,MAX(A$13:A86)+1,0)</f>
        <v>0</v>
      </c>
      <c r="B87" s="20"/>
      <c r="C87" s="20"/>
      <c r="D87" s="20"/>
      <c r="E87" s="20"/>
      <c r="F87" s="279">
        <f t="shared" si="31"/>
        <v>0</v>
      </c>
      <c r="G87" s="200">
        <f t="shared" si="32"/>
        <v>0</v>
      </c>
      <c r="H87" s="20"/>
      <c r="I87" s="20"/>
      <c r="J87" s="20"/>
      <c r="K87" s="20"/>
      <c r="L87" s="20"/>
      <c r="M87" s="20"/>
      <c r="N87" s="200">
        <f t="shared" si="33"/>
        <v>0</v>
      </c>
      <c r="O87" s="192"/>
      <c r="P87" s="542">
        <f t="shared" si="21"/>
        <v>0</v>
      </c>
      <c r="Q87" s="201">
        <f t="shared" si="22"/>
        <v>0</v>
      </c>
      <c r="R87" s="299">
        <f t="shared" si="34"/>
        <v>0</v>
      </c>
      <c r="S87" s="299">
        <f t="shared" si="35"/>
        <v>0</v>
      </c>
      <c r="T87" s="180">
        <f t="shared" si="23"/>
        <v>0</v>
      </c>
      <c r="U87" s="180">
        <f t="shared" si="24"/>
        <v>0</v>
      </c>
      <c r="V87" s="253">
        <f t="shared" si="36"/>
        <v>0</v>
      </c>
      <c r="W87" s="240">
        <f t="shared" si="37"/>
        <v>0</v>
      </c>
      <c r="X87" s="180">
        <f t="shared" si="25"/>
        <v>0</v>
      </c>
      <c r="Y87" s="180">
        <f t="shared" si="26"/>
        <v>0</v>
      </c>
      <c r="Z87" s="260">
        <f t="shared" si="38"/>
        <v>0</v>
      </c>
      <c r="AA87" s="259">
        <f t="shared" si="27"/>
        <v>0</v>
      </c>
      <c r="AB87" s="180">
        <f t="shared" si="28"/>
        <v>0</v>
      </c>
      <c r="AC87" s="180">
        <f t="shared" si="29"/>
        <v>0</v>
      </c>
      <c r="AD87" s="253">
        <f t="shared" si="39"/>
        <v>0</v>
      </c>
      <c r="AE87" s="240">
        <f t="shared" si="30"/>
        <v>0</v>
      </c>
    </row>
    <row r="88" spans="1:31" x14ac:dyDescent="0.2">
      <c r="A88" s="19">
        <f>+IF((G88+SUM(H88:K88))&gt;0,MAX(A$13:A87)+1,0)</f>
        <v>0</v>
      </c>
      <c r="B88" s="20"/>
      <c r="C88" s="20"/>
      <c r="D88" s="20"/>
      <c r="E88" s="20"/>
      <c r="F88" s="279">
        <f t="shared" si="31"/>
        <v>0</v>
      </c>
      <c r="G88" s="200">
        <f t="shared" si="32"/>
        <v>0</v>
      </c>
      <c r="H88" s="20"/>
      <c r="I88" s="20"/>
      <c r="J88" s="20"/>
      <c r="K88" s="20"/>
      <c r="L88" s="20"/>
      <c r="M88" s="20"/>
      <c r="N88" s="200">
        <f t="shared" si="33"/>
        <v>0</v>
      </c>
      <c r="O88" s="192"/>
      <c r="P88" s="542">
        <f t="shared" si="21"/>
        <v>0</v>
      </c>
      <c r="Q88" s="201">
        <f t="shared" si="22"/>
        <v>0</v>
      </c>
      <c r="R88" s="299">
        <f t="shared" si="34"/>
        <v>0</v>
      </c>
      <c r="S88" s="299">
        <f t="shared" si="35"/>
        <v>0</v>
      </c>
      <c r="T88" s="180">
        <f t="shared" si="23"/>
        <v>0</v>
      </c>
      <c r="U88" s="180">
        <f t="shared" si="24"/>
        <v>0</v>
      </c>
      <c r="V88" s="253">
        <f t="shared" si="36"/>
        <v>0</v>
      </c>
      <c r="W88" s="240">
        <f t="shared" si="37"/>
        <v>0</v>
      </c>
      <c r="X88" s="180">
        <f t="shared" si="25"/>
        <v>0</v>
      </c>
      <c r="Y88" s="180">
        <f t="shared" si="26"/>
        <v>0</v>
      </c>
      <c r="Z88" s="260">
        <f t="shared" si="38"/>
        <v>0</v>
      </c>
      <c r="AA88" s="259">
        <f t="shared" si="27"/>
        <v>0</v>
      </c>
      <c r="AB88" s="180">
        <f t="shared" si="28"/>
        <v>0</v>
      </c>
      <c r="AC88" s="180">
        <f t="shared" si="29"/>
        <v>0</v>
      </c>
      <c r="AD88" s="253">
        <f t="shared" si="39"/>
        <v>0</v>
      </c>
      <c r="AE88" s="240">
        <f t="shared" si="30"/>
        <v>0</v>
      </c>
    </row>
    <row r="89" spans="1:31" x14ac:dyDescent="0.2">
      <c r="A89" s="19">
        <f>+IF((G89+SUM(H89:K89))&gt;0,MAX(A$13:A88)+1,0)</f>
        <v>0</v>
      </c>
      <c r="B89" s="20"/>
      <c r="C89" s="20"/>
      <c r="D89" s="20"/>
      <c r="E89" s="20"/>
      <c r="F89" s="279">
        <f t="shared" si="31"/>
        <v>0</v>
      </c>
      <c r="G89" s="200">
        <f t="shared" si="32"/>
        <v>0</v>
      </c>
      <c r="H89" s="20"/>
      <c r="I89" s="20"/>
      <c r="J89" s="20"/>
      <c r="K89" s="20"/>
      <c r="L89" s="20"/>
      <c r="M89" s="20"/>
      <c r="N89" s="200">
        <f t="shared" si="33"/>
        <v>0</v>
      </c>
      <c r="O89" s="192"/>
      <c r="P89" s="542">
        <f t="shared" si="21"/>
        <v>0</v>
      </c>
      <c r="Q89" s="201">
        <f t="shared" si="22"/>
        <v>0</v>
      </c>
      <c r="R89" s="299">
        <f t="shared" si="34"/>
        <v>0</v>
      </c>
      <c r="S89" s="299">
        <f t="shared" si="35"/>
        <v>0</v>
      </c>
      <c r="T89" s="180">
        <f t="shared" si="23"/>
        <v>0</v>
      </c>
      <c r="U89" s="180">
        <f t="shared" si="24"/>
        <v>0</v>
      </c>
      <c r="V89" s="253">
        <f t="shared" si="36"/>
        <v>0</v>
      </c>
      <c r="W89" s="240">
        <f t="shared" si="37"/>
        <v>0</v>
      </c>
      <c r="X89" s="180">
        <f t="shared" si="25"/>
        <v>0</v>
      </c>
      <c r="Y89" s="180">
        <f t="shared" si="26"/>
        <v>0</v>
      </c>
      <c r="Z89" s="260">
        <f t="shared" si="38"/>
        <v>0</v>
      </c>
      <c r="AA89" s="259">
        <f t="shared" si="27"/>
        <v>0</v>
      </c>
      <c r="AB89" s="180">
        <f t="shared" si="28"/>
        <v>0</v>
      </c>
      <c r="AC89" s="180">
        <f t="shared" si="29"/>
        <v>0</v>
      </c>
      <c r="AD89" s="253">
        <f t="shared" si="39"/>
        <v>0</v>
      </c>
      <c r="AE89" s="240">
        <f t="shared" si="30"/>
        <v>0</v>
      </c>
    </row>
    <row r="90" spans="1:31" x14ac:dyDescent="0.2">
      <c r="A90" s="19">
        <f>+IF((G90+SUM(H90:K90))&gt;0,MAX(A$13:A89)+1,0)</f>
        <v>0</v>
      </c>
      <c r="B90" s="20"/>
      <c r="C90" s="20"/>
      <c r="D90" s="20"/>
      <c r="E90" s="20"/>
      <c r="F90" s="279">
        <f t="shared" si="31"/>
        <v>0</v>
      </c>
      <c r="G90" s="200">
        <f t="shared" si="32"/>
        <v>0</v>
      </c>
      <c r="H90" s="20"/>
      <c r="I90" s="20"/>
      <c r="J90" s="20"/>
      <c r="K90" s="20"/>
      <c r="L90" s="20"/>
      <c r="M90" s="20"/>
      <c r="N90" s="200">
        <f t="shared" si="33"/>
        <v>0</v>
      </c>
      <c r="O90" s="192"/>
      <c r="P90" s="542">
        <f t="shared" si="21"/>
        <v>0</v>
      </c>
      <c r="Q90" s="201">
        <f t="shared" si="22"/>
        <v>0</v>
      </c>
      <c r="R90" s="299">
        <f t="shared" si="34"/>
        <v>0</v>
      </c>
      <c r="S90" s="299">
        <f t="shared" si="35"/>
        <v>0</v>
      </c>
      <c r="T90" s="180">
        <f t="shared" si="23"/>
        <v>0</v>
      </c>
      <c r="U90" s="180">
        <f t="shared" si="24"/>
        <v>0</v>
      </c>
      <c r="V90" s="253">
        <f t="shared" si="36"/>
        <v>0</v>
      </c>
      <c r="W90" s="240">
        <f t="shared" si="37"/>
        <v>0</v>
      </c>
      <c r="X90" s="180">
        <f t="shared" si="25"/>
        <v>0</v>
      </c>
      <c r="Y90" s="180">
        <f t="shared" si="26"/>
        <v>0</v>
      </c>
      <c r="Z90" s="260">
        <f t="shared" si="38"/>
        <v>0</v>
      </c>
      <c r="AA90" s="259">
        <f t="shared" si="27"/>
        <v>0</v>
      </c>
      <c r="AB90" s="180">
        <f t="shared" si="28"/>
        <v>0</v>
      </c>
      <c r="AC90" s="180">
        <f t="shared" si="29"/>
        <v>0</v>
      </c>
      <c r="AD90" s="253">
        <f t="shared" si="39"/>
        <v>0</v>
      </c>
      <c r="AE90" s="240">
        <f t="shared" si="30"/>
        <v>0</v>
      </c>
    </row>
    <row r="91" spans="1:31" x14ac:dyDescent="0.2">
      <c r="A91" s="19">
        <f>+IF((G91+SUM(H91:K91))&gt;0,MAX(A$13:A90)+1,0)</f>
        <v>0</v>
      </c>
      <c r="B91" s="20"/>
      <c r="C91" s="20"/>
      <c r="D91" s="20"/>
      <c r="E91" s="20"/>
      <c r="F91" s="279">
        <f t="shared" si="31"/>
        <v>0</v>
      </c>
      <c r="G91" s="200">
        <f t="shared" si="32"/>
        <v>0</v>
      </c>
      <c r="H91" s="20"/>
      <c r="I91" s="20"/>
      <c r="J91" s="20"/>
      <c r="K91" s="20"/>
      <c r="L91" s="20"/>
      <c r="M91" s="20"/>
      <c r="N91" s="200">
        <f t="shared" si="33"/>
        <v>0</v>
      </c>
      <c r="O91" s="192"/>
      <c r="P91" s="542">
        <f t="shared" si="21"/>
        <v>0</v>
      </c>
      <c r="Q91" s="201">
        <f t="shared" si="22"/>
        <v>0</v>
      </c>
      <c r="R91" s="299">
        <f t="shared" si="34"/>
        <v>0</v>
      </c>
      <c r="S91" s="299">
        <f t="shared" si="35"/>
        <v>0</v>
      </c>
      <c r="T91" s="180">
        <f t="shared" si="23"/>
        <v>0</v>
      </c>
      <c r="U91" s="180">
        <f t="shared" si="24"/>
        <v>0</v>
      </c>
      <c r="V91" s="253">
        <f t="shared" si="36"/>
        <v>0</v>
      </c>
      <c r="W91" s="240">
        <f t="shared" si="37"/>
        <v>0</v>
      </c>
      <c r="X91" s="180">
        <f t="shared" si="25"/>
        <v>0</v>
      </c>
      <c r="Y91" s="180">
        <f t="shared" si="26"/>
        <v>0</v>
      </c>
      <c r="Z91" s="260">
        <f t="shared" si="38"/>
        <v>0</v>
      </c>
      <c r="AA91" s="259">
        <f t="shared" si="27"/>
        <v>0</v>
      </c>
      <c r="AB91" s="180">
        <f t="shared" si="28"/>
        <v>0</v>
      </c>
      <c r="AC91" s="180">
        <f t="shared" si="29"/>
        <v>0</v>
      </c>
      <c r="AD91" s="253">
        <f t="shared" si="39"/>
        <v>0</v>
      </c>
      <c r="AE91" s="240">
        <f t="shared" si="30"/>
        <v>0</v>
      </c>
    </row>
    <row r="92" spans="1:31" x14ac:dyDescent="0.2">
      <c r="A92" s="19">
        <f>+IF((G92+SUM(H92:K92))&gt;0,MAX(A$13:A91)+1,0)</f>
        <v>0</v>
      </c>
      <c r="B92" s="20"/>
      <c r="C92" s="20"/>
      <c r="D92" s="20"/>
      <c r="E92" s="20"/>
      <c r="F92" s="279">
        <f t="shared" si="31"/>
        <v>0</v>
      </c>
      <c r="G92" s="200">
        <f t="shared" si="32"/>
        <v>0</v>
      </c>
      <c r="H92" s="20"/>
      <c r="I92" s="20"/>
      <c r="J92" s="20"/>
      <c r="K92" s="20"/>
      <c r="L92" s="20"/>
      <c r="M92" s="20"/>
      <c r="N92" s="200">
        <f t="shared" si="33"/>
        <v>0</v>
      </c>
      <c r="O92" s="192"/>
      <c r="P92" s="542">
        <f t="shared" si="21"/>
        <v>0</v>
      </c>
      <c r="Q92" s="201">
        <f t="shared" si="22"/>
        <v>0</v>
      </c>
      <c r="R92" s="299">
        <f t="shared" si="34"/>
        <v>0</v>
      </c>
      <c r="S92" s="299">
        <f t="shared" si="35"/>
        <v>0</v>
      </c>
      <c r="T92" s="180">
        <f t="shared" si="23"/>
        <v>0</v>
      </c>
      <c r="U92" s="180">
        <f t="shared" si="24"/>
        <v>0</v>
      </c>
      <c r="V92" s="253">
        <f t="shared" si="36"/>
        <v>0</v>
      </c>
      <c r="W92" s="240">
        <f t="shared" si="37"/>
        <v>0</v>
      </c>
      <c r="X92" s="180">
        <f t="shared" si="25"/>
        <v>0</v>
      </c>
      <c r="Y92" s="180">
        <f t="shared" si="26"/>
        <v>0</v>
      </c>
      <c r="Z92" s="260">
        <f t="shared" si="38"/>
        <v>0</v>
      </c>
      <c r="AA92" s="259">
        <f t="shared" si="27"/>
        <v>0</v>
      </c>
      <c r="AB92" s="180">
        <f t="shared" si="28"/>
        <v>0</v>
      </c>
      <c r="AC92" s="180">
        <f t="shared" si="29"/>
        <v>0</v>
      </c>
      <c r="AD92" s="253">
        <f t="shared" si="39"/>
        <v>0</v>
      </c>
      <c r="AE92" s="240">
        <f t="shared" si="30"/>
        <v>0</v>
      </c>
    </row>
    <row r="93" spans="1:31" x14ac:dyDescent="0.2">
      <c r="A93" s="19">
        <f>+IF((G93+SUM(H93:K93))&gt;0,MAX(A$13:A92)+1,0)</f>
        <v>0</v>
      </c>
      <c r="B93" s="20"/>
      <c r="C93" s="20"/>
      <c r="D93" s="20"/>
      <c r="E93" s="20"/>
      <c r="F93" s="279">
        <f t="shared" si="31"/>
        <v>0</v>
      </c>
      <c r="G93" s="200">
        <f t="shared" si="32"/>
        <v>0</v>
      </c>
      <c r="H93" s="20"/>
      <c r="I93" s="20"/>
      <c r="J93" s="20"/>
      <c r="K93" s="20"/>
      <c r="L93" s="20"/>
      <c r="M93" s="20"/>
      <c r="N93" s="200">
        <f t="shared" si="33"/>
        <v>0</v>
      </c>
      <c r="O93" s="192"/>
      <c r="P93" s="542">
        <f t="shared" si="21"/>
        <v>0</v>
      </c>
      <c r="Q93" s="201">
        <f t="shared" si="22"/>
        <v>0</v>
      </c>
      <c r="R93" s="299">
        <f t="shared" si="34"/>
        <v>0</v>
      </c>
      <c r="S93" s="299">
        <f t="shared" si="35"/>
        <v>0</v>
      </c>
      <c r="T93" s="180">
        <f t="shared" si="23"/>
        <v>0</v>
      </c>
      <c r="U93" s="180">
        <f t="shared" si="24"/>
        <v>0</v>
      </c>
      <c r="V93" s="253">
        <f t="shared" si="36"/>
        <v>0</v>
      </c>
      <c r="W93" s="240">
        <f t="shared" si="37"/>
        <v>0</v>
      </c>
      <c r="X93" s="180">
        <f t="shared" si="25"/>
        <v>0</v>
      </c>
      <c r="Y93" s="180">
        <f t="shared" si="26"/>
        <v>0</v>
      </c>
      <c r="Z93" s="260">
        <f t="shared" si="38"/>
        <v>0</v>
      </c>
      <c r="AA93" s="259">
        <f t="shared" si="27"/>
        <v>0</v>
      </c>
      <c r="AB93" s="180">
        <f t="shared" si="28"/>
        <v>0</v>
      </c>
      <c r="AC93" s="180">
        <f t="shared" si="29"/>
        <v>0</v>
      </c>
      <c r="AD93" s="253">
        <f t="shared" si="39"/>
        <v>0</v>
      </c>
      <c r="AE93" s="240">
        <f t="shared" si="30"/>
        <v>0</v>
      </c>
    </row>
    <row r="94" spans="1:31" x14ac:dyDescent="0.2">
      <c r="A94" s="19">
        <f>+IF((G94+SUM(H94:K94))&gt;0,MAX(A$13:A93)+1,0)</f>
        <v>0</v>
      </c>
      <c r="B94" s="20"/>
      <c r="C94" s="20"/>
      <c r="D94" s="20"/>
      <c r="E94" s="20"/>
      <c r="F94" s="279">
        <f t="shared" si="31"/>
        <v>0</v>
      </c>
      <c r="G94" s="200">
        <f t="shared" si="32"/>
        <v>0</v>
      </c>
      <c r="H94" s="20"/>
      <c r="I94" s="20"/>
      <c r="J94" s="20"/>
      <c r="K94" s="20"/>
      <c r="L94" s="20"/>
      <c r="M94" s="20"/>
      <c r="N94" s="200">
        <f t="shared" si="33"/>
        <v>0</v>
      </c>
      <c r="O94" s="192"/>
      <c r="P94" s="542">
        <f t="shared" si="21"/>
        <v>0</v>
      </c>
      <c r="Q94" s="201">
        <f t="shared" si="22"/>
        <v>0</v>
      </c>
      <c r="R94" s="299">
        <f t="shared" si="34"/>
        <v>0</v>
      </c>
      <c r="S94" s="299">
        <f t="shared" si="35"/>
        <v>0</v>
      </c>
      <c r="T94" s="180">
        <f t="shared" si="23"/>
        <v>0</v>
      </c>
      <c r="U94" s="180">
        <f t="shared" si="24"/>
        <v>0</v>
      </c>
      <c r="V94" s="253">
        <f t="shared" si="36"/>
        <v>0</v>
      </c>
      <c r="W94" s="240">
        <f t="shared" si="37"/>
        <v>0</v>
      </c>
      <c r="X94" s="180">
        <f t="shared" si="25"/>
        <v>0</v>
      </c>
      <c r="Y94" s="180">
        <f t="shared" si="26"/>
        <v>0</v>
      </c>
      <c r="Z94" s="260">
        <f t="shared" si="38"/>
        <v>0</v>
      </c>
      <c r="AA94" s="259">
        <f t="shared" si="27"/>
        <v>0</v>
      </c>
      <c r="AB94" s="180">
        <f t="shared" si="28"/>
        <v>0</v>
      </c>
      <c r="AC94" s="180">
        <f t="shared" si="29"/>
        <v>0</v>
      </c>
      <c r="AD94" s="253">
        <f t="shared" si="39"/>
        <v>0</v>
      </c>
      <c r="AE94" s="240">
        <f t="shared" si="30"/>
        <v>0</v>
      </c>
    </row>
    <row r="95" spans="1:31" x14ac:dyDescent="0.2">
      <c r="A95" s="19">
        <f>+IF((G95+SUM(H95:K95))&gt;0,MAX(A$13:A94)+1,0)</f>
        <v>0</v>
      </c>
      <c r="B95" s="20"/>
      <c r="C95" s="20"/>
      <c r="D95" s="20"/>
      <c r="E95" s="20"/>
      <c r="F95" s="279">
        <f t="shared" si="31"/>
        <v>0</v>
      </c>
      <c r="G95" s="200">
        <f t="shared" si="32"/>
        <v>0</v>
      </c>
      <c r="H95" s="20"/>
      <c r="I95" s="20"/>
      <c r="J95" s="20"/>
      <c r="K95" s="20"/>
      <c r="L95" s="20"/>
      <c r="M95" s="20"/>
      <c r="N95" s="200">
        <f t="shared" si="33"/>
        <v>0</v>
      </c>
      <c r="O95" s="192"/>
      <c r="P95" s="542">
        <f t="shared" si="21"/>
        <v>0</v>
      </c>
      <c r="Q95" s="201">
        <f t="shared" si="22"/>
        <v>0</v>
      </c>
      <c r="R95" s="299">
        <f t="shared" si="34"/>
        <v>0</v>
      </c>
      <c r="S95" s="299">
        <f t="shared" si="35"/>
        <v>0</v>
      </c>
      <c r="T95" s="180">
        <f t="shared" si="23"/>
        <v>0</v>
      </c>
      <c r="U95" s="180">
        <f t="shared" si="24"/>
        <v>0</v>
      </c>
      <c r="V95" s="253">
        <f t="shared" si="36"/>
        <v>0</v>
      </c>
      <c r="W95" s="240">
        <f t="shared" si="37"/>
        <v>0</v>
      </c>
      <c r="X95" s="180">
        <f t="shared" si="25"/>
        <v>0</v>
      </c>
      <c r="Y95" s="180">
        <f t="shared" si="26"/>
        <v>0</v>
      </c>
      <c r="Z95" s="260">
        <f t="shared" si="38"/>
        <v>0</v>
      </c>
      <c r="AA95" s="259">
        <f t="shared" si="27"/>
        <v>0</v>
      </c>
      <c r="AB95" s="180">
        <f t="shared" si="28"/>
        <v>0</v>
      </c>
      <c r="AC95" s="180">
        <f t="shared" si="29"/>
        <v>0</v>
      </c>
      <c r="AD95" s="253">
        <f t="shared" si="39"/>
        <v>0</v>
      </c>
      <c r="AE95" s="240">
        <f t="shared" si="30"/>
        <v>0</v>
      </c>
    </row>
    <row r="96" spans="1:31" x14ac:dyDescent="0.2">
      <c r="A96" s="19">
        <f>+IF((G96+SUM(H96:K96))&gt;0,MAX(A$13:A95)+1,0)</f>
        <v>0</v>
      </c>
      <c r="B96" s="20"/>
      <c r="C96" s="20"/>
      <c r="D96" s="20"/>
      <c r="E96" s="20"/>
      <c r="F96" s="279">
        <f t="shared" si="31"/>
        <v>0</v>
      </c>
      <c r="G96" s="200">
        <f t="shared" si="32"/>
        <v>0</v>
      </c>
      <c r="H96" s="20"/>
      <c r="I96" s="20"/>
      <c r="J96" s="20"/>
      <c r="K96" s="20"/>
      <c r="L96" s="20"/>
      <c r="M96" s="20"/>
      <c r="N96" s="200">
        <f t="shared" si="33"/>
        <v>0</v>
      </c>
      <c r="O96" s="192"/>
      <c r="P96" s="542">
        <f t="shared" si="21"/>
        <v>0</v>
      </c>
      <c r="Q96" s="201">
        <f t="shared" si="22"/>
        <v>0</v>
      </c>
      <c r="R96" s="299">
        <f t="shared" si="34"/>
        <v>0</v>
      </c>
      <c r="S96" s="299">
        <f t="shared" si="35"/>
        <v>0</v>
      </c>
      <c r="T96" s="180">
        <f t="shared" si="23"/>
        <v>0</v>
      </c>
      <c r="U96" s="180">
        <f t="shared" si="24"/>
        <v>0</v>
      </c>
      <c r="V96" s="253">
        <f t="shared" si="36"/>
        <v>0</v>
      </c>
      <c r="W96" s="240">
        <f t="shared" si="37"/>
        <v>0</v>
      </c>
      <c r="X96" s="180">
        <f t="shared" si="25"/>
        <v>0</v>
      </c>
      <c r="Y96" s="180">
        <f t="shared" si="26"/>
        <v>0</v>
      </c>
      <c r="Z96" s="260">
        <f t="shared" si="38"/>
        <v>0</v>
      </c>
      <c r="AA96" s="259">
        <f t="shared" si="27"/>
        <v>0</v>
      </c>
      <c r="AB96" s="180">
        <f t="shared" si="28"/>
        <v>0</v>
      </c>
      <c r="AC96" s="180">
        <f t="shared" si="29"/>
        <v>0</v>
      </c>
      <c r="AD96" s="253">
        <f t="shared" si="39"/>
        <v>0</v>
      </c>
      <c r="AE96" s="240">
        <f t="shared" si="30"/>
        <v>0</v>
      </c>
    </row>
    <row r="97" spans="1:31" x14ac:dyDescent="0.2">
      <c r="A97" s="19">
        <f>+IF((G97+SUM(H97:K97))&gt;0,MAX(A$13:A96)+1,0)</f>
        <v>0</v>
      </c>
      <c r="B97" s="20"/>
      <c r="C97" s="20"/>
      <c r="D97" s="20"/>
      <c r="E97" s="20"/>
      <c r="F97" s="279">
        <f t="shared" si="31"/>
        <v>0</v>
      </c>
      <c r="G97" s="200">
        <f t="shared" si="32"/>
        <v>0</v>
      </c>
      <c r="H97" s="20"/>
      <c r="I97" s="20"/>
      <c r="J97" s="20"/>
      <c r="K97" s="20"/>
      <c r="L97" s="20"/>
      <c r="M97" s="20"/>
      <c r="N97" s="200">
        <f t="shared" si="33"/>
        <v>0</v>
      </c>
      <c r="O97" s="192"/>
      <c r="P97" s="542">
        <f t="shared" si="21"/>
        <v>0</v>
      </c>
      <c r="Q97" s="201">
        <f t="shared" si="22"/>
        <v>0</v>
      </c>
      <c r="R97" s="299">
        <f t="shared" si="34"/>
        <v>0</v>
      </c>
      <c r="S97" s="299">
        <f t="shared" si="35"/>
        <v>0</v>
      </c>
      <c r="T97" s="180">
        <f t="shared" si="23"/>
        <v>0</v>
      </c>
      <c r="U97" s="180">
        <f t="shared" si="24"/>
        <v>0</v>
      </c>
      <c r="V97" s="253">
        <f t="shared" si="36"/>
        <v>0</v>
      </c>
      <c r="W97" s="240">
        <f t="shared" si="37"/>
        <v>0</v>
      </c>
      <c r="X97" s="180">
        <f t="shared" si="25"/>
        <v>0</v>
      </c>
      <c r="Y97" s="180">
        <f t="shared" si="26"/>
        <v>0</v>
      </c>
      <c r="Z97" s="260">
        <f t="shared" si="38"/>
        <v>0</v>
      </c>
      <c r="AA97" s="259">
        <f t="shared" si="27"/>
        <v>0</v>
      </c>
      <c r="AB97" s="180">
        <f t="shared" si="28"/>
        <v>0</v>
      </c>
      <c r="AC97" s="180">
        <f t="shared" si="29"/>
        <v>0</v>
      </c>
      <c r="AD97" s="253">
        <f t="shared" si="39"/>
        <v>0</v>
      </c>
      <c r="AE97" s="240">
        <f t="shared" si="30"/>
        <v>0</v>
      </c>
    </row>
    <row r="98" spans="1:31" x14ac:dyDescent="0.2">
      <c r="A98" s="19">
        <f>+IF((G98+SUM(H98:K98))&gt;0,MAX(A$13:A97)+1,0)</f>
        <v>0</v>
      </c>
      <c r="B98" s="20"/>
      <c r="C98" s="20"/>
      <c r="D98" s="20"/>
      <c r="E98" s="20"/>
      <c r="F98" s="279">
        <f t="shared" si="31"/>
        <v>0</v>
      </c>
      <c r="G98" s="200">
        <f t="shared" si="32"/>
        <v>0</v>
      </c>
      <c r="H98" s="20"/>
      <c r="I98" s="20"/>
      <c r="J98" s="20"/>
      <c r="K98" s="20"/>
      <c r="L98" s="20"/>
      <c r="M98" s="20"/>
      <c r="N98" s="200">
        <f t="shared" si="33"/>
        <v>0</v>
      </c>
      <c r="O98" s="192"/>
      <c r="P98" s="542">
        <f t="shared" si="21"/>
        <v>0</v>
      </c>
      <c r="Q98" s="201">
        <f t="shared" si="22"/>
        <v>0</v>
      </c>
      <c r="R98" s="299">
        <f t="shared" si="34"/>
        <v>0</v>
      </c>
      <c r="S98" s="299">
        <f t="shared" si="35"/>
        <v>0</v>
      </c>
      <c r="T98" s="180">
        <f t="shared" si="23"/>
        <v>0</v>
      </c>
      <c r="U98" s="180">
        <f t="shared" si="24"/>
        <v>0</v>
      </c>
      <c r="V98" s="253">
        <f t="shared" si="36"/>
        <v>0</v>
      </c>
      <c r="W98" s="240">
        <f t="shared" si="37"/>
        <v>0</v>
      </c>
      <c r="X98" s="180">
        <f t="shared" si="25"/>
        <v>0</v>
      </c>
      <c r="Y98" s="180">
        <f t="shared" si="26"/>
        <v>0</v>
      </c>
      <c r="Z98" s="260">
        <f t="shared" si="38"/>
        <v>0</v>
      </c>
      <c r="AA98" s="259">
        <f t="shared" si="27"/>
        <v>0</v>
      </c>
      <c r="AB98" s="180">
        <f t="shared" si="28"/>
        <v>0</v>
      </c>
      <c r="AC98" s="180">
        <f t="shared" si="29"/>
        <v>0</v>
      </c>
      <c r="AD98" s="253">
        <f t="shared" si="39"/>
        <v>0</v>
      </c>
      <c r="AE98" s="240">
        <f t="shared" si="30"/>
        <v>0</v>
      </c>
    </row>
    <row r="99" spans="1:31" x14ac:dyDescent="0.2">
      <c r="A99" s="19">
        <f>+IF((G99+SUM(H99:K99))&gt;0,MAX(A$13:A98)+1,0)</f>
        <v>0</v>
      </c>
      <c r="B99" s="20"/>
      <c r="C99" s="20"/>
      <c r="D99" s="20"/>
      <c r="E99" s="20"/>
      <c r="F99" s="279">
        <f t="shared" si="31"/>
        <v>0</v>
      </c>
      <c r="G99" s="200">
        <f t="shared" si="32"/>
        <v>0</v>
      </c>
      <c r="H99" s="20"/>
      <c r="I99" s="20"/>
      <c r="J99" s="20"/>
      <c r="K99" s="20"/>
      <c r="L99" s="20"/>
      <c r="M99" s="20"/>
      <c r="N99" s="200">
        <f t="shared" si="33"/>
        <v>0</v>
      </c>
      <c r="O99" s="192"/>
      <c r="P99" s="542">
        <f t="shared" si="21"/>
        <v>0</v>
      </c>
      <c r="Q99" s="201">
        <f t="shared" si="22"/>
        <v>0</v>
      </c>
      <c r="R99" s="299">
        <f t="shared" si="34"/>
        <v>0</v>
      </c>
      <c r="S99" s="299">
        <f t="shared" si="35"/>
        <v>0</v>
      </c>
      <c r="T99" s="180">
        <f t="shared" si="23"/>
        <v>0</v>
      </c>
      <c r="U99" s="180">
        <f t="shared" si="24"/>
        <v>0</v>
      </c>
      <c r="V99" s="253">
        <f t="shared" si="36"/>
        <v>0</v>
      </c>
      <c r="W99" s="240">
        <f t="shared" si="37"/>
        <v>0</v>
      </c>
      <c r="X99" s="180">
        <f t="shared" si="25"/>
        <v>0</v>
      </c>
      <c r="Y99" s="180">
        <f t="shared" si="26"/>
        <v>0</v>
      </c>
      <c r="Z99" s="260">
        <f t="shared" si="38"/>
        <v>0</v>
      </c>
      <c r="AA99" s="259">
        <f t="shared" si="27"/>
        <v>0</v>
      </c>
      <c r="AB99" s="180">
        <f t="shared" si="28"/>
        <v>0</v>
      </c>
      <c r="AC99" s="180">
        <f t="shared" si="29"/>
        <v>0</v>
      </c>
      <c r="AD99" s="253">
        <f t="shared" si="39"/>
        <v>0</v>
      </c>
      <c r="AE99" s="240">
        <f t="shared" si="30"/>
        <v>0</v>
      </c>
    </row>
    <row r="100" spans="1:31" x14ac:dyDescent="0.2">
      <c r="A100" s="19">
        <f>+IF((G100+SUM(H100:K100))&gt;0,MAX(A$13:A99)+1,0)</f>
        <v>0</v>
      </c>
      <c r="B100" s="20"/>
      <c r="C100" s="20"/>
      <c r="D100" s="20"/>
      <c r="E100" s="20"/>
      <c r="F100" s="279">
        <f t="shared" si="31"/>
        <v>0</v>
      </c>
      <c r="G100" s="200">
        <f t="shared" si="32"/>
        <v>0</v>
      </c>
      <c r="H100" s="20"/>
      <c r="I100" s="20"/>
      <c r="J100" s="20"/>
      <c r="K100" s="20"/>
      <c r="L100" s="20"/>
      <c r="M100" s="20"/>
      <c r="N100" s="200">
        <f t="shared" si="33"/>
        <v>0</v>
      </c>
      <c r="O100" s="192"/>
      <c r="P100" s="542">
        <f t="shared" si="21"/>
        <v>0</v>
      </c>
      <c r="Q100" s="201">
        <f t="shared" si="22"/>
        <v>0</v>
      </c>
      <c r="R100" s="299">
        <f t="shared" si="34"/>
        <v>0</v>
      </c>
      <c r="S100" s="299">
        <f t="shared" si="35"/>
        <v>0</v>
      </c>
      <c r="T100" s="180">
        <f t="shared" si="23"/>
        <v>0</v>
      </c>
      <c r="U100" s="180">
        <f t="shared" si="24"/>
        <v>0</v>
      </c>
      <c r="V100" s="253">
        <f t="shared" si="36"/>
        <v>0</v>
      </c>
      <c r="W100" s="240">
        <f t="shared" si="37"/>
        <v>0</v>
      </c>
      <c r="X100" s="180">
        <f t="shared" si="25"/>
        <v>0</v>
      </c>
      <c r="Y100" s="180">
        <f t="shared" si="26"/>
        <v>0</v>
      </c>
      <c r="Z100" s="260">
        <f t="shared" si="38"/>
        <v>0</v>
      </c>
      <c r="AA100" s="259">
        <f t="shared" si="27"/>
        <v>0</v>
      </c>
      <c r="AB100" s="180">
        <f t="shared" si="28"/>
        <v>0</v>
      </c>
      <c r="AC100" s="180">
        <f t="shared" si="29"/>
        <v>0</v>
      </c>
      <c r="AD100" s="253">
        <f t="shared" si="39"/>
        <v>0</v>
      </c>
      <c r="AE100" s="240">
        <f t="shared" si="30"/>
        <v>0</v>
      </c>
    </row>
    <row r="101" spans="1:31" x14ac:dyDescent="0.2">
      <c r="A101" s="19">
        <f>+IF((G101+SUM(H101:K101))&gt;0,MAX(A$13:A100)+1,0)</f>
        <v>0</v>
      </c>
      <c r="B101" s="20"/>
      <c r="C101" s="20"/>
      <c r="D101" s="20"/>
      <c r="E101" s="20"/>
      <c r="F101" s="279">
        <f t="shared" si="31"/>
        <v>0</v>
      </c>
      <c r="G101" s="200">
        <f t="shared" si="32"/>
        <v>0</v>
      </c>
      <c r="H101" s="20"/>
      <c r="I101" s="20"/>
      <c r="J101" s="20"/>
      <c r="K101" s="20"/>
      <c r="L101" s="20"/>
      <c r="M101" s="20"/>
      <c r="N101" s="200">
        <f t="shared" si="33"/>
        <v>0</v>
      </c>
      <c r="O101" s="192"/>
      <c r="P101" s="542">
        <f t="shared" si="21"/>
        <v>0</v>
      </c>
      <c r="Q101" s="201">
        <f t="shared" si="22"/>
        <v>0</v>
      </c>
      <c r="R101" s="299">
        <f t="shared" si="34"/>
        <v>0</v>
      </c>
      <c r="S101" s="299">
        <f t="shared" si="35"/>
        <v>0</v>
      </c>
      <c r="T101" s="180">
        <f t="shared" si="23"/>
        <v>0</v>
      </c>
      <c r="U101" s="180">
        <f t="shared" si="24"/>
        <v>0</v>
      </c>
      <c r="V101" s="253">
        <f t="shared" si="36"/>
        <v>0</v>
      </c>
      <c r="W101" s="240">
        <f t="shared" si="37"/>
        <v>0</v>
      </c>
      <c r="X101" s="180">
        <f t="shared" si="25"/>
        <v>0</v>
      </c>
      <c r="Y101" s="180">
        <f t="shared" si="26"/>
        <v>0</v>
      </c>
      <c r="Z101" s="260">
        <f t="shared" si="38"/>
        <v>0</v>
      </c>
      <c r="AA101" s="259">
        <f t="shared" si="27"/>
        <v>0</v>
      </c>
      <c r="AB101" s="180">
        <f t="shared" si="28"/>
        <v>0</v>
      </c>
      <c r="AC101" s="180">
        <f t="shared" si="29"/>
        <v>0</v>
      </c>
      <c r="AD101" s="253">
        <f t="shared" si="39"/>
        <v>0</v>
      </c>
      <c r="AE101" s="240">
        <f t="shared" si="30"/>
        <v>0</v>
      </c>
    </row>
    <row r="102" spans="1:31" x14ac:dyDescent="0.2">
      <c r="A102" s="19">
        <f>+IF((G102+SUM(H102:K102))&gt;0,MAX(A$13:A101)+1,0)</f>
        <v>0</v>
      </c>
      <c r="B102" s="20"/>
      <c r="C102" s="20"/>
      <c r="D102" s="20"/>
      <c r="E102" s="20"/>
      <c r="F102" s="279">
        <f t="shared" si="31"/>
        <v>0</v>
      </c>
      <c r="G102" s="200">
        <f t="shared" si="32"/>
        <v>0</v>
      </c>
      <c r="H102" s="20"/>
      <c r="I102" s="20"/>
      <c r="J102" s="20"/>
      <c r="K102" s="20"/>
      <c r="L102" s="20"/>
      <c r="M102" s="20"/>
      <c r="N102" s="200">
        <f t="shared" si="33"/>
        <v>0</v>
      </c>
      <c r="O102" s="192"/>
      <c r="P102" s="542">
        <f t="shared" si="21"/>
        <v>0</v>
      </c>
      <c r="Q102" s="201">
        <f t="shared" si="22"/>
        <v>0</v>
      </c>
      <c r="R102" s="299">
        <f t="shared" si="34"/>
        <v>0</v>
      </c>
      <c r="S102" s="299">
        <f t="shared" si="35"/>
        <v>0</v>
      </c>
      <c r="T102" s="180">
        <f t="shared" si="23"/>
        <v>0</v>
      </c>
      <c r="U102" s="180">
        <f t="shared" si="24"/>
        <v>0</v>
      </c>
      <c r="V102" s="253">
        <f t="shared" si="36"/>
        <v>0</v>
      </c>
      <c r="W102" s="240">
        <f t="shared" si="37"/>
        <v>0</v>
      </c>
      <c r="X102" s="180">
        <f t="shared" si="25"/>
        <v>0</v>
      </c>
      <c r="Y102" s="180">
        <f t="shared" si="26"/>
        <v>0</v>
      </c>
      <c r="Z102" s="260">
        <f t="shared" si="38"/>
        <v>0</v>
      </c>
      <c r="AA102" s="259">
        <f t="shared" si="27"/>
        <v>0</v>
      </c>
      <c r="AB102" s="180">
        <f t="shared" si="28"/>
        <v>0</v>
      </c>
      <c r="AC102" s="180">
        <f t="shared" si="29"/>
        <v>0</v>
      </c>
      <c r="AD102" s="253">
        <f t="shared" si="39"/>
        <v>0</v>
      </c>
      <c r="AE102" s="240">
        <f t="shared" si="30"/>
        <v>0</v>
      </c>
    </row>
    <row r="103" spans="1:31" x14ac:dyDescent="0.2">
      <c r="A103" s="19">
        <f>+IF((G103+SUM(H103:K103))&gt;0,MAX(A$13:A102)+1,0)</f>
        <v>0</v>
      </c>
      <c r="B103" s="20"/>
      <c r="C103" s="20"/>
      <c r="D103" s="20"/>
      <c r="E103" s="20"/>
      <c r="F103" s="279">
        <f t="shared" si="31"/>
        <v>0</v>
      </c>
      <c r="G103" s="200">
        <f t="shared" si="32"/>
        <v>0</v>
      </c>
      <c r="H103" s="20"/>
      <c r="I103" s="20"/>
      <c r="J103" s="20"/>
      <c r="K103" s="20"/>
      <c r="L103" s="20"/>
      <c r="M103" s="20"/>
      <c r="N103" s="200">
        <f t="shared" si="33"/>
        <v>0</v>
      </c>
      <c r="O103" s="192"/>
      <c r="P103" s="542">
        <f t="shared" si="21"/>
        <v>0</v>
      </c>
      <c r="Q103" s="201">
        <f t="shared" si="22"/>
        <v>0</v>
      </c>
      <c r="R103" s="299">
        <f t="shared" si="34"/>
        <v>0</v>
      </c>
      <c r="S103" s="299">
        <f t="shared" si="35"/>
        <v>0</v>
      </c>
      <c r="T103" s="180">
        <f t="shared" si="23"/>
        <v>0</v>
      </c>
      <c r="U103" s="180">
        <f t="shared" si="24"/>
        <v>0</v>
      </c>
      <c r="V103" s="253">
        <f t="shared" si="36"/>
        <v>0</v>
      </c>
      <c r="W103" s="240">
        <f t="shared" si="37"/>
        <v>0</v>
      </c>
      <c r="X103" s="180">
        <f t="shared" si="25"/>
        <v>0</v>
      </c>
      <c r="Y103" s="180">
        <f t="shared" si="26"/>
        <v>0</v>
      </c>
      <c r="Z103" s="260">
        <f t="shared" si="38"/>
        <v>0</v>
      </c>
      <c r="AA103" s="259">
        <f t="shared" si="27"/>
        <v>0</v>
      </c>
      <c r="AB103" s="180">
        <f t="shared" si="28"/>
        <v>0</v>
      </c>
      <c r="AC103" s="180">
        <f t="shared" si="29"/>
        <v>0</v>
      </c>
      <c r="AD103" s="253">
        <f t="shared" si="39"/>
        <v>0</v>
      </c>
      <c r="AE103" s="240">
        <f t="shared" si="30"/>
        <v>0</v>
      </c>
    </row>
    <row r="104" spans="1:31" x14ac:dyDescent="0.2">
      <c r="A104" s="19">
        <f>+IF((G104+SUM(H104:K104))&gt;0,MAX(A$13:A103)+1,0)</f>
        <v>0</v>
      </c>
      <c r="B104" s="20"/>
      <c r="C104" s="20"/>
      <c r="D104" s="20"/>
      <c r="E104" s="20"/>
      <c r="F104" s="279">
        <f t="shared" si="31"/>
        <v>0</v>
      </c>
      <c r="G104" s="200">
        <f t="shared" si="32"/>
        <v>0</v>
      </c>
      <c r="H104" s="20"/>
      <c r="I104" s="20"/>
      <c r="J104" s="20"/>
      <c r="K104" s="20"/>
      <c r="L104" s="20"/>
      <c r="M104" s="20"/>
      <c r="N104" s="200">
        <f t="shared" si="33"/>
        <v>0</v>
      </c>
      <c r="O104" s="192"/>
      <c r="P104" s="542">
        <f t="shared" si="21"/>
        <v>0</v>
      </c>
      <c r="Q104" s="201">
        <f t="shared" si="22"/>
        <v>0</v>
      </c>
      <c r="R104" s="299">
        <f t="shared" si="34"/>
        <v>0</v>
      </c>
      <c r="S104" s="299">
        <f t="shared" si="35"/>
        <v>0</v>
      </c>
      <c r="T104" s="180">
        <f t="shared" si="23"/>
        <v>0</v>
      </c>
      <c r="U104" s="180">
        <f t="shared" si="24"/>
        <v>0</v>
      </c>
      <c r="V104" s="253">
        <f t="shared" si="36"/>
        <v>0</v>
      </c>
      <c r="W104" s="240">
        <f t="shared" si="37"/>
        <v>0</v>
      </c>
      <c r="X104" s="180">
        <f t="shared" si="25"/>
        <v>0</v>
      </c>
      <c r="Y104" s="180">
        <f t="shared" si="26"/>
        <v>0</v>
      </c>
      <c r="Z104" s="260">
        <f t="shared" si="38"/>
        <v>0</v>
      </c>
      <c r="AA104" s="259">
        <f t="shared" si="27"/>
        <v>0</v>
      </c>
      <c r="AB104" s="180">
        <f t="shared" si="28"/>
        <v>0</v>
      </c>
      <c r="AC104" s="180">
        <f t="shared" si="29"/>
        <v>0</v>
      </c>
      <c r="AD104" s="253">
        <f t="shared" si="39"/>
        <v>0</v>
      </c>
      <c r="AE104" s="240">
        <f t="shared" si="30"/>
        <v>0</v>
      </c>
    </row>
    <row r="105" spans="1:31" x14ac:dyDescent="0.2">
      <c r="A105" s="19">
        <f>+IF((G105+SUM(H105:K105))&gt;0,MAX(A$13:A104)+1,0)</f>
        <v>0</v>
      </c>
      <c r="B105" s="20"/>
      <c r="C105" s="20"/>
      <c r="D105" s="20"/>
      <c r="E105" s="20"/>
      <c r="F105" s="279">
        <f t="shared" si="31"/>
        <v>0</v>
      </c>
      <c r="G105" s="200">
        <f t="shared" si="32"/>
        <v>0</v>
      </c>
      <c r="H105" s="20"/>
      <c r="I105" s="20"/>
      <c r="J105" s="20"/>
      <c r="K105" s="20"/>
      <c r="L105" s="20"/>
      <c r="M105" s="20"/>
      <c r="N105" s="200">
        <f t="shared" si="33"/>
        <v>0</v>
      </c>
      <c r="O105" s="192"/>
      <c r="P105" s="542">
        <f t="shared" si="21"/>
        <v>0</v>
      </c>
      <c r="Q105" s="201">
        <f t="shared" si="22"/>
        <v>0</v>
      </c>
      <c r="R105" s="299">
        <f t="shared" si="34"/>
        <v>0</v>
      </c>
      <c r="S105" s="299">
        <f t="shared" si="35"/>
        <v>0</v>
      </c>
      <c r="T105" s="180">
        <f t="shared" si="23"/>
        <v>0</v>
      </c>
      <c r="U105" s="180">
        <f t="shared" si="24"/>
        <v>0</v>
      </c>
      <c r="V105" s="253">
        <f t="shared" si="36"/>
        <v>0</v>
      </c>
      <c r="W105" s="240">
        <f t="shared" si="37"/>
        <v>0</v>
      </c>
      <c r="X105" s="180">
        <f t="shared" si="25"/>
        <v>0</v>
      </c>
      <c r="Y105" s="180">
        <f t="shared" si="26"/>
        <v>0</v>
      </c>
      <c r="Z105" s="260">
        <f t="shared" si="38"/>
        <v>0</v>
      </c>
      <c r="AA105" s="259">
        <f t="shared" si="27"/>
        <v>0</v>
      </c>
      <c r="AB105" s="180">
        <f t="shared" si="28"/>
        <v>0</v>
      </c>
      <c r="AC105" s="180">
        <f t="shared" si="29"/>
        <v>0</v>
      </c>
      <c r="AD105" s="253">
        <f t="shared" si="39"/>
        <v>0</v>
      </c>
      <c r="AE105" s="240">
        <f t="shared" si="30"/>
        <v>0</v>
      </c>
    </row>
    <row r="106" spans="1:31" x14ac:dyDescent="0.2">
      <c r="A106" s="19">
        <f>+IF((G106+SUM(H106:K106))&gt;0,MAX(A$13:A105)+1,0)</f>
        <v>0</v>
      </c>
      <c r="B106" s="20"/>
      <c r="C106" s="20"/>
      <c r="D106" s="20"/>
      <c r="E106" s="20"/>
      <c r="F106" s="279">
        <f t="shared" si="31"/>
        <v>0</v>
      </c>
      <c r="G106" s="200">
        <f t="shared" si="32"/>
        <v>0</v>
      </c>
      <c r="H106" s="20"/>
      <c r="I106" s="20"/>
      <c r="J106" s="20"/>
      <c r="K106" s="20"/>
      <c r="L106" s="20"/>
      <c r="M106" s="20"/>
      <c r="N106" s="200">
        <f t="shared" si="33"/>
        <v>0</v>
      </c>
      <c r="O106" s="192"/>
      <c r="P106" s="542">
        <f t="shared" si="21"/>
        <v>0</v>
      </c>
      <c r="Q106" s="201">
        <f t="shared" si="22"/>
        <v>0</v>
      </c>
      <c r="R106" s="299">
        <f t="shared" si="34"/>
        <v>0</v>
      </c>
      <c r="S106" s="299">
        <f t="shared" si="35"/>
        <v>0</v>
      </c>
      <c r="T106" s="180">
        <f t="shared" si="23"/>
        <v>0</v>
      </c>
      <c r="U106" s="180">
        <f t="shared" si="24"/>
        <v>0</v>
      </c>
      <c r="V106" s="253">
        <f t="shared" si="36"/>
        <v>0</v>
      </c>
      <c r="W106" s="240">
        <f t="shared" si="37"/>
        <v>0</v>
      </c>
      <c r="X106" s="180">
        <f t="shared" si="25"/>
        <v>0</v>
      </c>
      <c r="Y106" s="180">
        <f t="shared" si="26"/>
        <v>0</v>
      </c>
      <c r="Z106" s="260">
        <f t="shared" si="38"/>
        <v>0</v>
      </c>
      <c r="AA106" s="259">
        <f t="shared" si="27"/>
        <v>0</v>
      </c>
      <c r="AB106" s="180">
        <f t="shared" si="28"/>
        <v>0</v>
      </c>
      <c r="AC106" s="180">
        <f t="shared" si="29"/>
        <v>0</v>
      </c>
      <c r="AD106" s="253">
        <f t="shared" si="39"/>
        <v>0</v>
      </c>
      <c r="AE106" s="240">
        <f t="shared" si="30"/>
        <v>0</v>
      </c>
    </row>
    <row r="107" spans="1:31" x14ac:dyDescent="0.2">
      <c r="A107" s="19">
        <f>+IF((G107+SUM(H107:K107))&gt;0,MAX(A$13:A106)+1,0)</f>
        <v>0</v>
      </c>
      <c r="B107" s="20"/>
      <c r="C107" s="20"/>
      <c r="D107" s="20"/>
      <c r="E107" s="20"/>
      <c r="F107" s="279">
        <f t="shared" si="31"/>
        <v>0</v>
      </c>
      <c r="G107" s="200">
        <f t="shared" si="32"/>
        <v>0</v>
      </c>
      <c r="H107" s="20"/>
      <c r="I107" s="20"/>
      <c r="J107" s="20"/>
      <c r="K107" s="20"/>
      <c r="L107" s="20"/>
      <c r="M107" s="20"/>
      <c r="N107" s="200">
        <f t="shared" si="33"/>
        <v>0</v>
      </c>
      <c r="O107" s="192"/>
      <c r="P107" s="542">
        <f t="shared" si="21"/>
        <v>0</v>
      </c>
      <c r="Q107" s="201">
        <f t="shared" si="22"/>
        <v>0</v>
      </c>
      <c r="R107" s="299">
        <f t="shared" si="34"/>
        <v>0</v>
      </c>
      <c r="S107" s="299">
        <f t="shared" si="35"/>
        <v>0</v>
      </c>
      <c r="T107" s="180">
        <f t="shared" si="23"/>
        <v>0</v>
      </c>
      <c r="U107" s="180">
        <f t="shared" si="24"/>
        <v>0</v>
      </c>
      <c r="V107" s="253">
        <f t="shared" si="36"/>
        <v>0</v>
      </c>
      <c r="W107" s="240">
        <f t="shared" si="37"/>
        <v>0</v>
      </c>
      <c r="X107" s="180">
        <f t="shared" si="25"/>
        <v>0</v>
      </c>
      <c r="Y107" s="180">
        <f t="shared" si="26"/>
        <v>0</v>
      </c>
      <c r="Z107" s="260">
        <f t="shared" si="38"/>
        <v>0</v>
      </c>
      <c r="AA107" s="259">
        <f t="shared" si="27"/>
        <v>0</v>
      </c>
      <c r="AB107" s="180">
        <f t="shared" si="28"/>
        <v>0</v>
      </c>
      <c r="AC107" s="180">
        <f t="shared" si="29"/>
        <v>0</v>
      </c>
      <c r="AD107" s="253">
        <f t="shared" si="39"/>
        <v>0</v>
      </c>
      <c r="AE107" s="240">
        <f t="shared" si="30"/>
        <v>0</v>
      </c>
    </row>
    <row r="108" spans="1:31" x14ac:dyDescent="0.2">
      <c r="A108" s="19">
        <f>+IF((G108+SUM(H108:K108))&gt;0,MAX(A$13:A107)+1,0)</f>
        <v>0</v>
      </c>
      <c r="B108" s="20"/>
      <c r="C108" s="20"/>
      <c r="D108" s="20"/>
      <c r="E108" s="20"/>
      <c r="F108" s="279">
        <f t="shared" si="31"/>
        <v>0</v>
      </c>
      <c r="G108" s="200">
        <f t="shared" si="32"/>
        <v>0</v>
      </c>
      <c r="H108" s="20"/>
      <c r="I108" s="20"/>
      <c r="J108" s="20"/>
      <c r="K108" s="20"/>
      <c r="L108" s="20"/>
      <c r="M108" s="20"/>
      <c r="N108" s="200">
        <f t="shared" si="33"/>
        <v>0</v>
      </c>
      <c r="O108" s="192"/>
      <c r="P108" s="542">
        <f t="shared" si="21"/>
        <v>0</v>
      </c>
      <c r="Q108" s="201">
        <f t="shared" si="22"/>
        <v>0</v>
      </c>
      <c r="R108" s="299">
        <f t="shared" si="34"/>
        <v>0</v>
      </c>
      <c r="S108" s="299">
        <f t="shared" si="35"/>
        <v>0</v>
      </c>
      <c r="T108" s="180">
        <f t="shared" si="23"/>
        <v>0</v>
      </c>
      <c r="U108" s="180">
        <f t="shared" si="24"/>
        <v>0</v>
      </c>
      <c r="V108" s="253">
        <f t="shared" si="36"/>
        <v>0</v>
      </c>
      <c r="W108" s="240">
        <f t="shared" si="37"/>
        <v>0</v>
      </c>
      <c r="X108" s="180">
        <f t="shared" si="25"/>
        <v>0</v>
      </c>
      <c r="Y108" s="180">
        <f t="shared" si="26"/>
        <v>0</v>
      </c>
      <c r="Z108" s="260">
        <f t="shared" si="38"/>
        <v>0</v>
      </c>
      <c r="AA108" s="259">
        <f t="shared" si="27"/>
        <v>0</v>
      </c>
      <c r="AB108" s="180">
        <f t="shared" si="28"/>
        <v>0</v>
      </c>
      <c r="AC108" s="180">
        <f t="shared" si="29"/>
        <v>0</v>
      </c>
      <c r="AD108" s="253">
        <f t="shared" si="39"/>
        <v>0</v>
      </c>
      <c r="AE108" s="240">
        <f t="shared" si="30"/>
        <v>0</v>
      </c>
    </row>
    <row r="109" spans="1:31" x14ac:dyDescent="0.2">
      <c r="A109" s="19">
        <f>+IF((G109+SUM(H109:K109))&gt;0,MAX(A$13:A108)+1,0)</f>
        <v>0</v>
      </c>
      <c r="B109" s="20"/>
      <c r="C109" s="20"/>
      <c r="D109" s="20"/>
      <c r="E109" s="20"/>
      <c r="F109" s="279">
        <f t="shared" si="31"/>
        <v>0</v>
      </c>
      <c r="G109" s="200">
        <f t="shared" si="32"/>
        <v>0</v>
      </c>
      <c r="H109" s="20"/>
      <c r="I109" s="20"/>
      <c r="J109" s="20"/>
      <c r="K109" s="20"/>
      <c r="L109" s="20"/>
      <c r="M109" s="20"/>
      <c r="N109" s="200">
        <f t="shared" si="33"/>
        <v>0</v>
      </c>
      <c r="O109" s="192"/>
      <c r="P109" s="542">
        <f t="shared" si="21"/>
        <v>0</v>
      </c>
      <c r="Q109" s="201">
        <f t="shared" si="22"/>
        <v>0</v>
      </c>
      <c r="R109" s="299">
        <f t="shared" si="34"/>
        <v>0</v>
      </c>
      <c r="S109" s="299">
        <f t="shared" si="35"/>
        <v>0</v>
      </c>
      <c r="T109" s="180">
        <f t="shared" si="23"/>
        <v>0</v>
      </c>
      <c r="U109" s="180">
        <f t="shared" si="24"/>
        <v>0</v>
      </c>
      <c r="V109" s="253">
        <f t="shared" si="36"/>
        <v>0</v>
      </c>
      <c r="W109" s="240">
        <f t="shared" si="37"/>
        <v>0</v>
      </c>
      <c r="X109" s="180">
        <f t="shared" si="25"/>
        <v>0</v>
      </c>
      <c r="Y109" s="180">
        <f t="shared" si="26"/>
        <v>0</v>
      </c>
      <c r="Z109" s="260">
        <f t="shared" si="38"/>
        <v>0</v>
      </c>
      <c r="AA109" s="259">
        <f t="shared" si="27"/>
        <v>0</v>
      </c>
      <c r="AB109" s="180">
        <f t="shared" si="28"/>
        <v>0</v>
      </c>
      <c r="AC109" s="180">
        <f t="shared" si="29"/>
        <v>0</v>
      </c>
      <c r="AD109" s="253">
        <f t="shared" si="39"/>
        <v>0</v>
      </c>
      <c r="AE109" s="240">
        <f t="shared" si="30"/>
        <v>0</v>
      </c>
    </row>
    <row r="110" spans="1:31" x14ac:dyDescent="0.2">
      <c r="A110" s="19">
        <f>+IF((G110+SUM(H110:K110))&gt;0,MAX(A$13:A109)+1,0)</f>
        <v>0</v>
      </c>
      <c r="B110" s="20"/>
      <c r="C110" s="20"/>
      <c r="D110" s="20"/>
      <c r="E110" s="20"/>
      <c r="F110" s="279">
        <f t="shared" si="31"/>
        <v>0</v>
      </c>
      <c r="G110" s="200">
        <f t="shared" si="32"/>
        <v>0</v>
      </c>
      <c r="H110" s="20"/>
      <c r="I110" s="20"/>
      <c r="J110" s="20"/>
      <c r="K110" s="20"/>
      <c r="L110" s="20"/>
      <c r="M110" s="20"/>
      <c r="N110" s="200">
        <f t="shared" si="33"/>
        <v>0</v>
      </c>
      <c r="O110" s="192"/>
      <c r="P110" s="542">
        <f t="shared" si="21"/>
        <v>0</v>
      </c>
      <c r="Q110" s="201">
        <f t="shared" si="22"/>
        <v>0</v>
      </c>
      <c r="R110" s="299">
        <f t="shared" si="34"/>
        <v>0</v>
      </c>
      <c r="S110" s="299">
        <f t="shared" si="35"/>
        <v>0</v>
      </c>
      <c r="T110" s="180">
        <f t="shared" si="23"/>
        <v>0</v>
      </c>
      <c r="U110" s="180">
        <f t="shared" si="24"/>
        <v>0</v>
      </c>
      <c r="V110" s="253">
        <f t="shared" si="36"/>
        <v>0</v>
      </c>
      <c r="W110" s="240">
        <f t="shared" si="37"/>
        <v>0</v>
      </c>
      <c r="X110" s="180">
        <f t="shared" si="25"/>
        <v>0</v>
      </c>
      <c r="Y110" s="180">
        <f t="shared" si="26"/>
        <v>0</v>
      </c>
      <c r="Z110" s="260">
        <f t="shared" si="38"/>
        <v>0</v>
      </c>
      <c r="AA110" s="259">
        <f t="shared" si="27"/>
        <v>0</v>
      </c>
      <c r="AB110" s="180">
        <f t="shared" si="28"/>
        <v>0</v>
      </c>
      <c r="AC110" s="180">
        <f t="shared" si="29"/>
        <v>0</v>
      </c>
      <c r="AD110" s="253">
        <f t="shared" si="39"/>
        <v>0</v>
      </c>
      <c r="AE110" s="240">
        <f t="shared" si="30"/>
        <v>0</v>
      </c>
    </row>
    <row r="111" spans="1:31" x14ac:dyDescent="0.2">
      <c r="A111" s="19">
        <f>+IF((G111+SUM(H111:K111))&gt;0,MAX(A$13:A110)+1,0)</f>
        <v>0</v>
      </c>
      <c r="B111" s="20"/>
      <c r="C111" s="20"/>
      <c r="D111" s="20"/>
      <c r="E111" s="20"/>
      <c r="F111" s="279">
        <f t="shared" si="31"/>
        <v>0</v>
      </c>
      <c r="G111" s="200">
        <f t="shared" si="32"/>
        <v>0</v>
      </c>
      <c r="H111" s="20"/>
      <c r="I111" s="20"/>
      <c r="J111" s="20"/>
      <c r="K111" s="20"/>
      <c r="L111" s="20"/>
      <c r="M111" s="20"/>
      <c r="N111" s="200">
        <f t="shared" si="33"/>
        <v>0</v>
      </c>
      <c r="O111" s="192"/>
      <c r="P111" s="542">
        <f t="shared" si="21"/>
        <v>0</v>
      </c>
      <c r="Q111" s="201">
        <f t="shared" si="22"/>
        <v>0</v>
      </c>
      <c r="R111" s="299">
        <f t="shared" si="34"/>
        <v>0</v>
      </c>
      <c r="S111" s="299">
        <f t="shared" si="35"/>
        <v>0</v>
      </c>
      <c r="T111" s="180">
        <f t="shared" si="23"/>
        <v>0</v>
      </c>
      <c r="U111" s="180">
        <f t="shared" si="24"/>
        <v>0</v>
      </c>
      <c r="V111" s="253">
        <f t="shared" si="36"/>
        <v>0</v>
      </c>
      <c r="W111" s="240">
        <f t="shared" si="37"/>
        <v>0</v>
      </c>
      <c r="X111" s="180">
        <f t="shared" si="25"/>
        <v>0</v>
      </c>
      <c r="Y111" s="180">
        <f t="shared" si="26"/>
        <v>0</v>
      </c>
      <c r="Z111" s="260">
        <f t="shared" si="38"/>
        <v>0</v>
      </c>
      <c r="AA111" s="259">
        <f t="shared" si="27"/>
        <v>0</v>
      </c>
      <c r="AB111" s="180">
        <f t="shared" si="28"/>
        <v>0</v>
      </c>
      <c r="AC111" s="180">
        <f t="shared" si="29"/>
        <v>0</v>
      </c>
      <c r="AD111" s="253">
        <f t="shared" si="39"/>
        <v>0</v>
      </c>
      <c r="AE111" s="240">
        <f t="shared" si="30"/>
        <v>0</v>
      </c>
    </row>
    <row r="112" spans="1:31" x14ac:dyDescent="0.2">
      <c r="A112" s="19">
        <f>+IF((G112+SUM(H112:K112))&gt;0,MAX(A$13:A111)+1,0)</f>
        <v>0</v>
      </c>
      <c r="B112" s="20"/>
      <c r="C112" s="20"/>
      <c r="D112" s="20"/>
      <c r="E112" s="20"/>
      <c r="F112" s="279">
        <f t="shared" si="31"/>
        <v>0</v>
      </c>
      <c r="G112" s="200">
        <f t="shared" si="32"/>
        <v>0</v>
      </c>
      <c r="H112" s="20"/>
      <c r="I112" s="20"/>
      <c r="J112" s="20"/>
      <c r="K112" s="20"/>
      <c r="L112" s="20"/>
      <c r="M112" s="20"/>
      <c r="N112" s="200">
        <f t="shared" si="33"/>
        <v>0</v>
      </c>
      <c r="O112" s="192"/>
      <c r="P112" s="542">
        <f t="shared" si="21"/>
        <v>0</v>
      </c>
      <c r="Q112" s="201">
        <f t="shared" si="22"/>
        <v>0</v>
      </c>
      <c r="R112" s="299">
        <f t="shared" si="34"/>
        <v>0</v>
      </c>
      <c r="S112" s="299">
        <f t="shared" si="35"/>
        <v>0</v>
      </c>
      <c r="T112" s="180">
        <f t="shared" si="23"/>
        <v>0</v>
      </c>
      <c r="U112" s="180">
        <f t="shared" si="24"/>
        <v>0</v>
      </c>
      <c r="V112" s="253">
        <f t="shared" si="36"/>
        <v>0</v>
      </c>
      <c r="W112" s="240">
        <f t="shared" si="37"/>
        <v>0</v>
      </c>
      <c r="X112" s="180">
        <f t="shared" si="25"/>
        <v>0</v>
      </c>
      <c r="Y112" s="180">
        <f t="shared" si="26"/>
        <v>0</v>
      </c>
      <c r="Z112" s="260">
        <f t="shared" si="38"/>
        <v>0</v>
      </c>
      <c r="AA112" s="259">
        <f t="shared" si="27"/>
        <v>0</v>
      </c>
      <c r="AB112" s="180">
        <f t="shared" si="28"/>
        <v>0</v>
      </c>
      <c r="AC112" s="180">
        <f t="shared" si="29"/>
        <v>0</v>
      </c>
      <c r="AD112" s="253">
        <f t="shared" si="39"/>
        <v>0</v>
      </c>
      <c r="AE112" s="240">
        <f t="shared" si="30"/>
        <v>0</v>
      </c>
    </row>
    <row r="113" spans="1:31" x14ac:dyDescent="0.2">
      <c r="A113" s="19">
        <f>+IF((G113+SUM(H113:K113))&gt;0,MAX(A$13:A112)+1,0)</f>
        <v>0</v>
      </c>
      <c r="B113" s="20"/>
      <c r="C113" s="20"/>
      <c r="D113" s="20"/>
      <c r="E113" s="20"/>
      <c r="F113" s="279">
        <f t="shared" si="31"/>
        <v>0</v>
      </c>
      <c r="G113" s="200">
        <f t="shared" si="32"/>
        <v>0</v>
      </c>
      <c r="H113" s="20"/>
      <c r="I113" s="20"/>
      <c r="J113" s="20"/>
      <c r="K113" s="20"/>
      <c r="L113" s="20"/>
      <c r="M113" s="20"/>
      <c r="N113" s="200">
        <f t="shared" si="33"/>
        <v>0</v>
      </c>
      <c r="O113" s="192"/>
      <c r="P113" s="542">
        <f t="shared" si="21"/>
        <v>0</v>
      </c>
      <c r="Q113" s="201">
        <f t="shared" si="22"/>
        <v>0</v>
      </c>
      <c r="R113" s="299">
        <f t="shared" si="34"/>
        <v>0</v>
      </c>
      <c r="S113" s="299">
        <f t="shared" si="35"/>
        <v>0</v>
      </c>
      <c r="T113" s="180">
        <f t="shared" si="23"/>
        <v>0</v>
      </c>
      <c r="U113" s="180">
        <f t="shared" si="24"/>
        <v>0</v>
      </c>
      <c r="V113" s="253">
        <f t="shared" si="36"/>
        <v>0</v>
      </c>
      <c r="W113" s="240">
        <f t="shared" si="37"/>
        <v>0</v>
      </c>
      <c r="X113" s="180">
        <f t="shared" si="25"/>
        <v>0</v>
      </c>
      <c r="Y113" s="180">
        <f t="shared" si="26"/>
        <v>0</v>
      </c>
      <c r="Z113" s="260">
        <f t="shared" si="38"/>
        <v>0</v>
      </c>
      <c r="AA113" s="259">
        <f t="shared" si="27"/>
        <v>0</v>
      </c>
      <c r="AB113" s="180">
        <f t="shared" si="28"/>
        <v>0</v>
      </c>
      <c r="AC113" s="180">
        <f t="shared" si="29"/>
        <v>0</v>
      </c>
      <c r="AD113" s="253">
        <f t="shared" si="39"/>
        <v>0</v>
      </c>
      <c r="AE113" s="240">
        <f t="shared" si="30"/>
        <v>0</v>
      </c>
    </row>
    <row r="114" spans="1:31" x14ac:dyDescent="0.2">
      <c r="A114" s="19">
        <f>+IF((G114+SUM(H114:K114))&gt;0,MAX(A$13:A113)+1,0)</f>
        <v>0</v>
      </c>
      <c r="B114" s="20"/>
      <c r="C114" s="20"/>
      <c r="D114" s="20"/>
      <c r="E114" s="20"/>
      <c r="F114" s="279">
        <f t="shared" si="31"/>
        <v>0</v>
      </c>
      <c r="G114" s="200">
        <f t="shared" si="32"/>
        <v>0</v>
      </c>
      <c r="H114" s="20"/>
      <c r="I114" s="20"/>
      <c r="J114" s="20"/>
      <c r="K114" s="20"/>
      <c r="L114" s="20"/>
      <c r="M114" s="20"/>
      <c r="N114" s="200">
        <f t="shared" si="33"/>
        <v>0</v>
      </c>
      <c r="O114" s="192"/>
      <c r="P114" s="542">
        <f t="shared" si="21"/>
        <v>0</v>
      </c>
      <c r="Q114" s="201">
        <f t="shared" si="22"/>
        <v>0</v>
      </c>
      <c r="R114" s="299">
        <f t="shared" si="34"/>
        <v>0</v>
      </c>
      <c r="S114" s="299">
        <f t="shared" si="35"/>
        <v>0</v>
      </c>
      <c r="T114" s="180">
        <f t="shared" si="23"/>
        <v>0</v>
      </c>
      <c r="U114" s="180">
        <f t="shared" si="24"/>
        <v>0</v>
      </c>
      <c r="V114" s="253">
        <f t="shared" si="36"/>
        <v>0</v>
      </c>
      <c r="W114" s="240">
        <f t="shared" si="37"/>
        <v>0</v>
      </c>
      <c r="X114" s="180">
        <f t="shared" si="25"/>
        <v>0</v>
      </c>
      <c r="Y114" s="180">
        <f t="shared" si="26"/>
        <v>0</v>
      </c>
      <c r="Z114" s="260">
        <f t="shared" si="38"/>
        <v>0</v>
      </c>
      <c r="AA114" s="259">
        <f t="shared" si="27"/>
        <v>0</v>
      </c>
      <c r="AB114" s="180">
        <f t="shared" si="28"/>
        <v>0</v>
      </c>
      <c r="AC114" s="180">
        <f t="shared" si="29"/>
        <v>0</v>
      </c>
      <c r="AD114" s="253">
        <f t="shared" si="39"/>
        <v>0</v>
      </c>
      <c r="AE114" s="240">
        <f t="shared" si="30"/>
        <v>0</v>
      </c>
    </row>
    <row r="115" spans="1:31" x14ac:dyDescent="0.2">
      <c r="A115" s="19">
        <f>+IF((G115+SUM(H115:K115))&gt;0,MAX(A$13:A114)+1,0)</f>
        <v>0</v>
      </c>
      <c r="B115" s="20"/>
      <c r="C115" s="20"/>
      <c r="D115" s="20"/>
      <c r="E115" s="20"/>
      <c r="F115" s="279">
        <f t="shared" si="31"/>
        <v>0</v>
      </c>
      <c r="G115" s="200">
        <f t="shared" si="32"/>
        <v>0</v>
      </c>
      <c r="H115" s="20"/>
      <c r="I115" s="20"/>
      <c r="J115" s="20"/>
      <c r="K115" s="20"/>
      <c r="L115" s="20"/>
      <c r="M115" s="20"/>
      <c r="N115" s="200">
        <f t="shared" si="33"/>
        <v>0</v>
      </c>
      <c r="O115" s="192"/>
      <c r="P115" s="542">
        <f t="shared" si="21"/>
        <v>0</v>
      </c>
      <c r="Q115" s="201">
        <f t="shared" si="22"/>
        <v>0</v>
      </c>
      <c r="R115" s="299">
        <f t="shared" si="34"/>
        <v>0</v>
      </c>
      <c r="S115" s="299">
        <f t="shared" si="35"/>
        <v>0</v>
      </c>
      <c r="T115" s="180">
        <f t="shared" si="23"/>
        <v>0</v>
      </c>
      <c r="U115" s="180">
        <f t="shared" si="24"/>
        <v>0</v>
      </c>
      <c r="V115" s="253">
        <f t="shared" si="36"/>
        <v>0</v>
      </c>
      <c r="W115" s="240">
        <f t="shared" si="37"/>
        <v>0</v>
      </c>
      <c r="X115" s="180">
        <f t="shared" si="25"/>
        <v>0</v>
      </c>
      <c r="Y115" s="180">
        <f t="shared" si="26"/>
        <v>0</v>
      </c>
      <c r="Z115" s="260">
        <f t="shared" si="38"/>
        <v>0</v>
      </c>
      <c r="AA115" s="259">
        <f t="shared" si="27"/>
        <v>0</v>
      </c>
      <c r="AB115" s="180">
        <f t="shared" si="28"/>
        <v>0</v>
      </c>
      <c r="AC115" s="180">
        <f t="shared" si="29"/>
        <v>0</v>
      </c>
      <c r="AD115" s="253">
        <f t="shared" si="39"/>
        <v>0</v>
      </c>
      <c r="AE115" s="240">
        <f t="shared" si="30"/>
        <v>0</v>
      </c>
    </row>
    <row r="116" spans="1:31" x14ac:dyDescent="0.2">
      <c r="A116" s="19">
        <f>+IF((G116+SUM(H116:K116))&gt;0,MAX(A$13:A115)+1,0)</f>
        <v>0</v>
      </c>
      <c r="B116" s="20"/>
      <c r="C116" s="20"/>
      <c r="D116" s="20"/>
      <c r="E116" s="20"/>
      <c r="F116" s="279">
        <f t="shared" si="31"/>
        <v>0</v>
      </c>
      <c r="G116" s="200">
        <f t="shared" si="32"/>
        <v>0</v>
      </c>
      <c r="H116" s="20"/>
      <c r="I116" s="20"/>
      <c r="J116" s="20"/>
      <c r="K116" s="20"/>
      <c r="L116" s="20"/>
      <c r="M116" s="20"/>
      <c r="N116" s="200">
        <f t="shared" si="33"/>
        <v>0</v>
      </c>
      <c r="O116" s="192"/>
      <c r="P116" s="542">
        <f t="shared" si="21"/>
        <v>0</v>
      </c>
      <c r="Q116" s="201">
        <f t="shared" si="22"/>
        <v>0</v>
      </c>
      <c r="R116" s="299">
        <f t="shared" si="34"/>
        <v>0</v>
      </c>
      <c r="S116" s="299">
        <f t="shared" si="35"/>
        <v>0</v>
      </c>
      <c r="T116" s="180">
        <f t="shared" si="23"/>
        <v>0</v>
      </c>
      <c r="U116" s="180">
        <f t="shared" si="24"/>
        <v>0</v>
      </c>
      <c r="V116" s="253">
        <f t="shared" si="36"/>
        <v>0</v>
      </c>
      <c r="W116" s="240">
        <f t="shared" si="37"/>
        <v>0</v>
      </c>
      <c r="X116" s="180">
        <f t="shared" si="25"/>
        <v>0</v>
      </c>
      <c r="Y116" s="180">
        <f t="shared" si="26"/>
        <v>0</v>
      </c>
      <c r="Z116" s="260">
        <f t="shared" si="38"/>
        <v>0</v>
      </c>
      <c r="AA116" s="259">
        <f t="shared" si="27"/>
        <v>0</v>
      </c>
      <c r="AB116" s="180">
        <f t="shared" si="28"/>
        <v>0</v>
      </c>
      <c r="AC116" s="180">
        <f t="shared" si="29"/>
        <v>0</v>
      </c>
      <c r="AD116" s="253">
        <f t="shared" si="39"/>
        <v>0</v>
      </c>
      <c r="AE116" s="240">
        <f t="shared" si="30"/>
        <v>0</v>
      </c>
    </row>
    <row r="117" spans="1:31" x14ac:dyDescent="0.2">
      <c r="A117" s="19">
        <f>+IF((G117+SUM(H117:K117))&gt;0,MAX(A$13:A116)+1,0)</f>
        <v>0</v>
      </c>
      <c r="B117" s="20"/>
      <c r="C117" s="20"/>
      <c r="D117" s="20"/>
      <c r="E117" s="20"/>
      <c r="F117" s="279">
        <f t="shared" si="31"/>
        <v>0</v>
      </c>
      <c r="G117" s="200">
        <f t="shared" si="32"/>
        <v>0</v>
      </c>
      <c r="H117" s="20"/>
      <c r="I117" s="20"/>
      <c r="J117" s="20"/>
      <c r="K117" s="20"/>
      <c r="L117" s="20"/>
      <c r="M117" s="20"/>
      <c r="N117" s="200">
        <f t="shared" si="33"/>
        <v>0</v>
      </c>
      <c r="O117" s="192"/>
      <c r="P117" s="542">
        <f t="shared" si="21"/>
        <v>0</v>
      </c>
      <c r="Q117" s="201">
        <f t="shared" si="22"/>
        <v>0</v>
      </c>
      <c r="R117" s="299">
        <f t="shared" si="34"/>
        <v>0</v>
      </c>
      <c r="S117" s="299">
        <f t="shared" si="35"/>
        <v>0</v>
      </c>
      <c r="T117" s="180">
        <f t="shared" si="23"/>
        <v>0</v>
      </c>
      <c r="U117" s="180">
        <f t="shared" si="24"/>
        <v>0</v>
      </c>
      <c r="V117" s="253">
        <f t="shared" si="36"/>
        <v>0</v>
      </c>
      <c r="W117" s="240">
        <f t="shared" si="37"/>
        <v>0</v>
      </c>
      <c r="X117" s="180">
        <f t="shared" si="25"/>
        <v>0</v>
      </c>
      <c r="Y117" s="180">
        <f t="shared" si="26"/>
        <v>0</v>
      </c>
      <c r="Z117" s="260">
        <f t="shared" si="38"/>
        <v>0</v>
      </c>
      <c r="AA117" s="259">
        <f t="shared" si="27"/>
        <v>0</v>
      </c>
      <c r="AB117" s="180">
        <f t="shared" si="28"/>
        <v>0</v>
      </c>
      <c r="AC117" s="180">
        <f t="shared" si="29"/>
        <v>0</v>
      </c>
      <c r="AD117" s="253">
        <f t="shared" si="39"/>
        <v>0</v>
      </c>
      <c r="AE117" s="240">
        <f t="shared" si="30"/>
        <v>0</v>
      </c>
    </row>
    <row r="118" spans="1:31" x14ac:dyDescent="0.2">
      <c r="A118" s="19">
        <f>+IF((G118+SUM(H118:K118))&gt;0,MAX(A$13:A117)+1,0)</f>
        <v>0</v>
      </c>
      <c r="B118" s="20"/>
      <c r="C118" s="20"/>
      <c r="D118" s="20"/>
      <c r="E118" s="20"/>
      <c r="F118" s="279">
        <f t="shared" si="31"/>
        <v>0</v>
      </c>
      <c r="G118" s="200">
        <f t="shared" si="32"/>
        <v>0</v>
      </c>
      <c r="H118" s="20"/>
      <c r="I118" s="20"/>
      <c r="J118" s="20"/>
      <c r="K118" s="20"/>
      <c r="L118" s="20"/>
      <c r="M118" s="20"/>
      <c r="N118" s="200">
        <f t="shared" si="33"/>
        <v>0</v>
      </c>
      <c r="O118" s="192"/>
      <c r="P118" s="542">
        <f t="shared" si="21"/>
        <v>0</v>
      </c>
      <c r="Q118" s="201">
        <f t="shared" si="22"/>
        <v>0</v>
      </c>
      <c r="R118" s="299">
        <f t="shared" si="34"/>
        <v>0</v>
      </c>
      <c r="S118" s="299">
        <f t="shared" si="35"/>
        <v>0</v>
      </c>
      <c r="T118" s="180">
        <f t="shared" si="23"/>
        <v>0</v>
      </c>
      <c r="U118" s="180">
        <f t="shared" si="24"/>
        <v>0</v>
      </c>
      <c r="V118" s="253">
        <f t="shared" si="36"/>
        <v>0</v>
      </c>
      <c r="W118" s="240">
        <f t="shared" si="37"/>
        <v>0</v>
      </c>
      <c r="X118" s="180">
        <f t="shared" si="25"/>
        <v>0</v>
      </c>
      <c r="Y118" s="180">
        <f t="shared" si="26"/>
        <v>0</v>
      </c>
      <c r="Z118" s="260">
        <f t="shared" si="38"/>
        <v>0</v>
      </c>
      <c r="AA118" s="259">
        <f t="shared" si="27"/>
        <v>0</v>
      </c>
      <c r="AB118" s="180">
        <f t="shared" si="28"/>
        <v>0</v>
      </c>
      <c r="AC118" s="180">
        <f t="shared" si="29"/>
        <v>0</v>
      </c>
      <c r="AD118" s="253">
        <f t="shared" si="39"/>
        <v>0</v>
      </c>
      <c r="AE118" s="240">
        <f t="shared" si="30"/>
        <v>0</v>
      </c>
    </row>
    <row r="119" spans="1:31" x14ac:dyDescent="0.2">
      <c r="A119" s="19">
        <f>+IF((G119+SUM(H119:K119))&gt;0,MAX(A$13:A118)+1,0)</f>
        <v>0</v>
      </c>
      <c r="B119" s="20"/>
      <c r="C119" s="20"/>
      <c r="D119" s="20"/>
      <c r="E119" s="20"/>
      <c r="F119" s="279">
        <f t="shared" si="31"/>
        <v>0</v>
      </c>
      <c r="G119" s="200">
        <f t="shared" si="32"/>
        <v>0</v>
      </c>
      <c r="H119" s="20"/>
      <c r="I119" s="20"/>
      <c r="J119" s="20"/>
      <c r="K119" s="20"/>
      <c r="L119" s="20"/>
      <c r="M119" s="20"/>
      <c r="N119" s="200">
        <f t="shared" si="33"/>
        <v>0</v>
      </c>
      <c r="O119" s="192"/>
      <c r="P119" s="542">
        <f t="shared" si="21"/>
        <v>0</v>
      </c>
      <c r="Q119" s="201">
        <f t="shared" si="22"/>
        <v>0</v>
      </c>
      <c r="R119" s="299">
        <f t="shared" si="34"/>
        <v>0</v>
      </c>
      <c r="S119" s="299">
        <f t="shared" si="35"/>
        <v>0</v>
      </c>
      <c r="T119" s="180">
        <f t="shared" si="23"/>
        <v>0</v>
      </c>
      <c r="U119" s="180">
        <f t="shared" si="24"/>
        <v>0</v>
      </c>
      <c r="V119" s="253">
        <f t="shared" si="36"/>
        <v>0</v>
      </c>
      <c r="W119" s="240">
        <f t="shared" si="37"/>
        <v>0</v>
      </c>
      <c r="X119" s="180">
        <f t="shared" si="25"/>
        <v>0</v>
      </c>
      <c r="Y119" s="180">
        <f t="shared" si="26"/>
        <v>0</v>
      </c>
      <c r="Z119" s="260">
        <f t="shared" si="38"/>
        <v>0</v>
      </c>
      <c r="AA119" s="259">
        <f t="shared" si="27"/>
        <v>0</v>
      </c>
      <c r="AB119" s="180">
        <f t="shared" si="28"/>
        <v>0</v>
      </c>
      <c r="AC119" s="180">
        <f t="shared" si="29"/>
        <v>0</v>
      </c>
      <c r="AD119" s="253">
        <f t="shared" si="39"/>
        <v>0</v>
      </c>
      <c r="AE119" s="240">
        <f t="shared" si="30"/>
        <v>0</v>
      </c>
    </row>
    <row r="120" spans="1:31" x14ac:dyDescent="0.2">
      <c r="A120" s="19">
        <f>+IF((G120+SUM(H120:K120))&gt;0,MAX(A$13:A119)+1,0)</f>
        <v>0</v>
      </c>
      <c r="B120" s="20"/>
      <c r="C120" s="20"/>
      <c r="D120" s="20"/>
      <c r="E120" s="20"/>
      <c r="F120" s="279">
        <f t="shared" si="31"/>
        <v>0</v>
      </c>
      <c r="G120" s="200">
        <f t="shared" si="32"/>
        <v>0</v>
      </c>
      <c r="H120" s="20"/>
      <c r="I120" s="20"/>
      <c r="J120" s="20"/>
      <c r="K120" s="20"/>
      <c r="L120" s="20"/>
      <c r="M120" s="20"/>
      <c r="N120" s="200">
        <f t="shared" si="33"/>
        <v>0</v>
      </c>
      <c r="O120" s="192"/>
      <c r="P120" s="542">
        <f t="shared" si="21"/>
        <v>0</v>
      </c>
      <c r="Q120" s="201">
        <f t="shared" si="22"/>
        <v>0</v>
      </c>
      <c r="R120" s="299">
        <f t="shared" si="34"/>
        <v>0</v>
      </c>
      <c r="S120" s="299">
        <f t="shared" si="35"/>
        <v>0</v>
      </c>
      <c r="T120" s="180">
        <f t="shared" si="23"/>
        <v>0</v>
      </c>
      <c r="U120" s="180">
        <f t="shared" si="24"/>
        <v>0</v>
      </c>
      <c r="V120" s="253">
        <f t="shared" si="36"/>
        <v>0</v>
      </c>
      <c r="W120" s="240">
        <f t="shared" si="37"/>
        <v>0</v>
      </c>
      <c r="X120" s="180">
        <f t="shared" si="25"/>
        <v>0</v>
      </c>
      <c r="Y120" s="180">
        <f t="shared" si="26"/>
        <v>0</v>
      </c>
      <c r="Z120" s="260">
        <f t="shared" si="38"/>
        <v>0</v>
      </c>
      <c r="AA120" s="259">
        <f t="shared" si="27"/>
        <v>0</v>
      </c>
      <c r="AB120" s="180">
        <f t="shared" si="28"/>
        <v>0</v>
      </c>
      <c r="AC120" s="180">
        <f t="shared" si="29"/>
        <v>0</v>
      </c>
      <c r="AD120" s="253">
        <f t="shared" si="39"/>
        <v>0</v>
      </c>
      <c r="AE120" s="240">
        <f t="shared" si="30"/>
        <v>0</v>
      </c>
    </row>
    <row r="121" spans="1:31" x14ac:dyDescent="0.2">
      <c r="A121" s="19">
        <f>+IF((G121+SUM(H121:K121))&gt;0,MAX(A$13:A120)+1,0)</f>
        <v>0</v>
      </c>
      <c r="B121" s="20"/>
      <c r="C121" s="20"/>
      <c r="D121" s="20"/>
      <c r="E121" s="20"/>
      <c r="F121" s="279">
        <f t="shared" si="31"/>
        <v>0</v>
      </c>
      <c r="G121" s="200">
        <f t="shared" si="32"/>
        <v>0</v>
      </c>
      <c r="H121" s="20"/>
      <c r="I121" s="20"/>
      <c r="J121" s="20"/>
      <c r="K121" s="20"/>
      <c r="L121" s="20"/>
      <c r="M121" s="20"/>
      <c r="N121" s="200">
        <f t="shared" si="33"/>
        <v>0</v>
      </c>
      <c r="O121" s="192"/>
      <c r="P121" s="542">
        <f t="shared" si="21"/>
        <v>0</v>
      </c>
      <c r="Q121" s="201">
        <f t="shared" si="22"/>
        <v>0</v>
      </c>
      <c r="R121" s="299">
        <f t="shared" si="34"/>
        <v>0</v>
      </c>
      <c r="S121" s="299">
        <f t="shared" si="35"/>
        <v>0</v>
      </c>
      <c r="T121" s="180">
        <f t="shared" si="23"/>
        <v>0</v>
      </c>
      <c r="U121" s="180">
        <f t="shared" si="24"/>
        <v>0</v>
      </c>
      <c r="V121" s="253">
        <f t="shared" si="36"/>
        <v>0</v>
      </c>
      <c r="W121" s="240">
        <f t="shared" si="37"/>
        <v>0</v>
      </c>
      <c r="X121" s="180">
        <f t="shared" si="25"/>
        <v>0</v>
      </c>
      <c r="Y121" s="180">
        <f t="shared" si="26"/>
        <v>0</v>
      </c>
      <c r="Z121" s="260">
        <f t="shared" si="38"/>
        <v>0</v>
      </c>
      <c r="AA121" s="259">
        <f t="shared" si="27"/>
        <v>0</v>
      </c>
      <c r="AB121" s="180">
        <f t="shared" si="28"/>
        <v>0</v>
      </c>
      <c r="AC121" s="180">
        <f t="shared" si="29"/>
        <v>0</v>
      </c>
      <c r="AD121" s="253">
        <f t="shared" si="39"/>
        <v>0</v>
      </c>
      <c r="AE121" s="240">
        <f t="shared" si="30"/>
        <v>0</v>
      </c>
    </row>
    <row r="122" spans="1:31" x14ac:dyDescent="0.2">
      <c r="A122" s="19">
        <f>+IF((G122+SUM(H122:K122))&gt;0,MAX(A$13:A121)+1,0)</f>
        <v>0</v>
      </c>
      <c r="B122" s="20"/>
      <c r="C122" s="20"/>
      <c r="D122" s="20"/>
      <c r="E122" s="20"/>
      <c r="F122" s="279">
        <f t="shared" si="31"/>
        <v>0</v>
      </c>
      <c r="G122" s="200">
        <f t="shared" si="32"/>
        <v>0</v>
      </c>
      <c r="H122" s="20"/>
      <c r="I122" s="20"/>
      <c r="J122" s="20"/>
      <c r="K122" s="20"/>
      <c r="L122" s="20"/>
      <c r="M122" s="20"/>
      <c r="N122" s="200">
        <f t="shared" si="33"/>
        <v>0</v>
      </c>
      <c r="O122" s="192"/>
      <c r="P122" s="542">
        <f t="shared" si="21"/>
        <v>0</v>
      </c>
      <c r="Q122" s="201">
        <f t="shared" si="22"/>
        <v>0</v>
      </c>
      <c r="R122" s="299">
        <f t="shared" si="34"/>
        <v>0</v>
      </c>
      <c r="S122" s="299">
        <f t="shared" si="35"/>
        <v>0</v>
      </c>
      <c r="T122" s="180">
        <f t="shared" si="23"/>
        <v>0</v>
      </c>
      <c r="U122" s="180">
        <f t="shared" si="24"/>
        <v>0</v>
      </c>
      <c r="V122" s="253">
        <f t="shared" si="36"/>
        <v>0</v>
      </c>
      <c r="W122" s="240">
        <f t="shared" si="37"/>
        <v>0</v>
      </c>
      <c r="X122" s="180">
        <f t="shared" si="25"/>
        <v>0</v>
      </c>
      <c r="Y122" s="180">
        <f t="shared" si="26"/>
        <v>0</v>
      </c>
      <c r="Z122" s="260">
        <f t="shared" si="38"/>
        <v>0</v>
      </c>
      <c r="AA122" s="259">
        <f t="shared" si="27"/>
        <v>0</v>
      </c>
      <c r="AB122" s="180">
        <f t="shared" si="28"/>
        <v>0</v>
      </c>
      <c r="AC122" s="180">
        <f t="shared" si="29"/>
        <v>0</v>
      </c>
      <c r="AD122" s="253">
        <f t="shared" si="39"/>
        <v>0</v>
      </c>
      <c r="AE122" s="240">
        <f t="shared" si="30"/>
        <v>0</v>
      </c>
    </row>
    <row r="123" spans="1:31" x14ac:dyDescent="0.2">
      <c r="A123" s="19">
        <f>+IF((G123+SUM(H123:K123))&gt;0,MAX(A$13:A122)+1,0)</f>
        <v>0</v>
      </c>
      <c r="B123" s="20"/>
      <c r="C123" s="20"/>
      <c r="D123" s="20"/>
      <c r="E123" s="20"/>
      <c r="F123" s="279">
        <f t="shared" si="31"/>
        <v>0</v>
      </c>
      <c r="G123" s="200">
        <f t="shared" si="32"/>
        <v>0</v>
      </c>
      <c r="H123" s="20"/>
      <c r="I123" s="20"/>
      <c r="J123" s="20"/>
      <c r="K123" s="20"/>
      <c r="L123" s="20"/>
      <c r="M123" s="20"/>
      <c r="N123" s="200">
        <f t="shared" si="33"/>
        <v>0</v>
      </c>
      <c r="O123" s="192"/>
      <c r="P123" s="542">
        <f t="shared" si="21"/>
        <v>0</v>
      </c>
      <c r="Q123" s="201">
        <f t="shared" si="22"/>
        <v>0</v>
      </c>
      <c r="R123" s="299">
        <f t="shared" si="34"/>
        <v>0</v>
      </c>
      <c r="S123" s="299">
        <f t="shared" si="35"/>
        <v>0</v>
      </c>
      <c r="T123" s="180">
        <f t="shared" si="23"/>
        <v>0</v>
      </c>
      <c r="U123" s="180">
        <f t="shared" si="24"/>
        <v>0</v>
      </c>
      <c r="V123" s="253">
        <f t="shared" si="36"/>
        <v>0</v>
      </c>
      <c r="W123" s="240">
        <f t="shared" si="37"/>
        <v>0</v>
      </c>
      <c r="X123" s="180">
        <f t="shared" si="25"/>
        <v>0</v>
      </c>
      <c r="Y123" s="180">
        <f t="shared" si="26"/>
        <v>0</v>
      </c>
      <c r="Z123" s="260">
        <f t="shared" si="38"/>
        <v>0</v>
      </c>
      <c r="AA123" s="259">
        <f t="shared" si="27"/>
        <v>0</v>
      </c>
      <c r="AB123" s="180">
        <f t="shared" si="28"/>
        <v>0</v>
      </c>
      <c r="AC123" s="180">
        <f t="shared" si="29"/>
        <v>0</v>
      </c>
      <c r="AD123" s="253">
        <f t="shared" si="39"/>
        <v>0</v>
      </c>
      <c r="AE123" s="240">
        <f t="shared" si="30"/>
        <v>0</v>
      </c>
    </row>
    <row r="124" spans="1:31" x14ac:dyDescent="0.2">
      <c r="A124" s="19">
        <f>+IF((G124+SUM(H124:K124))&gt;0,MAX(A$13:A123)+1,0)</f>
        <v>0</v>
      </c>
      <c r="B124" s="20"/>
      <c r="C124" s="20"/>
      <c r="D124" s="20"/>
      <c r="E124" s="20"/>
      <c r="F124" s="279">
        <f t="shared" si="31"/>
        <v>0</v>
      </c>
      <c r="G124" s="200">
        <f t="shared" si="32"/>
        <v>0</v>
      </c>
      <c r="H124" s="20"/>
      <c r="I124" s="20"/>
      <c r="J124" s="20"/>
      <c r="K124" s="20"/>
      <c r="L124" s="20"/>
      <c r="M124" s="20"/>
      <c r="N124" s="200">
        <f t="shared" si="33"/>
        <v>0</v>
      </c>
      <c r="O124" s="192"/>
      <c r="P124" s="542">
        <f t="shared" si="21"/>
        <v>0</v>
      </c>
      <c r="Q124" s="201">
        <f t="shared" si="22"/>
        <v>0</v>
      </c>
      <c r="R124" s="299">
        <f t="shared" si="34"/>
        <v>0</v>
      </c>
      <c r="S124" s="299">
        <f t="shared" si="35"/>
        <v>0</v>
      </c>
      <c r="T124" s="180">
        <f t="shared" si="23"/>
        <v>0</v>
      </c>
      <c r="U124" s="180">
        <f t="shared" si="24"/>
        <v>0</v>
      </c>
      <c r="V124" s="253">
        <f t="shared" si="36"/>
        <v>0</v>
      </c>
      <c r="W124" s="240">
        <f t="shared" si="37"/>
        <v>0</v>
      </c>
      <c r="X124" s="180">
        <f t="shared" si="25"/>
        <v>0</v>
      </c>
      <c r="Y124" s="180">
        <f t="shared" si="26"/>
        <v>0</v>
      </c>
      <c r="Z124" s="260">
        <f t="shared" si="38"/>
        <v>0</v>
      </c>
      <c r="AA124" s="259">
        <f t="shared" si="27"/>
        <v>0</v>
      </c>
      <c r="AB124" s="180">
        <f t="shared" si="28"/>
        <v>0</v>
      </c>
      <c r="AC124" s="180">
        <f t="shared" si="29"/>
        <v>0</v>
      </c>
      <c r="AD124" s="253">
        <f t="shared" si="39"/>
        <v>0</v>
      </c>
      <c r="AE124" s="240">
        <f t="shared" si="30"/>
        <v>0</v>
      </c>
    </row>
    <row r="125" spans="1:31" x14ac:dyDescent="0.2">
      <c r="A125" s="19">
        <f>+IF((G125+SUM(H125:K125))&gt;0,MAX(A$13:A124)+1,0)</f>
        <v>0</v>
      </c>
      <c r="B125" s="20"/>
      <c r="C125" s="20"/>
      <c r="D125" s="20"/>
      <c r="E125" s="20"/>
      <c r="F125" s="279">
        <f t="shared" si="31"/>
        <v>0</v>
      </c>
      <c r="G125" s="200">
        <f t="shared" si="32"/>
        <v>0</v>
      </c>
      <c r="H125" s="20"/>
      <c r="I125" s="20"/>
      <c r="J125" s="20"/>
      <c r="K125" s="20"/>
      <c r="L125" s="20"/>
      <c r="M125" s="20"/>
      <c r="N125" s="200">
        <f t="shared" si="33"/>
        <v>0</v>
      </c>
      <c r="O125" s="192"/>
      <c r="P125" s="542">
        <f t="shared" si="21"/>
        <v>0</v>
      </c>
      <c r="Q125" s="201">
        <f t="shared" si="22"/>
        <v>0</v>
      </c>
      <c r="R125" s="299">
        <f t="shared" si="34"/>
        <v>0</v>
      </c>
      <c r="S125" s="299">
        <f t="shared" si="35"/>
        <v>0</v>
      </c>
      <c r="T125" s="180">
        <f t="shared" si="23"/>
        <v>0</v>
      </c>
      <c r="U125" s="180">
        <f t="shared" si="24"/>
        <v>0</v>
      </c>
      <c r="V125" s="253">
        <f t="shared" si="36"/>
        <v>0</v>
      </c>
      <c r="W125" s="240">
        <f t="shared" si="37"/>
        <v>0</v>
      </c>
      <c r="X125" s="180">
        <f t="shared" si="25"/>
        <v>0</v>
      </c>
      <c r="Y125" s="180">
        <f t="shared" si="26"/>
        <v>0</v>
      </c>
      <c r="Z125" s="260">
        <f t="shared" si="38"/>
        <v>0</v>
      </c>
      <c r="AA125" s="259">
        <f t="shared" si="27"/>
        <v>0</v>
      </c>
      <c r="AB125" s="180">
        <f t="shared" si="28"/>
        <v>0</v>
      </c>
      <c r="AC125" s="180">
        <f t="shared" si="29"/>
        <v>0</v>
      </c>
      <c r="AD125" s="253">
        <f t="shared" si="39"/>
        <v>0</v>
      </c>
      <c r="AE125" s="240">
        <f t="shared" si="30"/>
        <v>0</v>
      </c>
    </row>
    <row r="126" spans="1:31" x14ac:dyDescent="0.2">
      <c r="A126" s="19">
        <f>+IF((G126+SUM(H126:K126))&gt;0,MAX(A$13:A125)+1,0)</f>
        <v>0</v>
      </c>
      <c r="B126" s="20"/>
      <c r="C126" s="20"/>
      <c r="D126" s="20"/>
      <c r="E126" s="20"/>
      <c r="F126" s="279">
        <f t="shared" si="31"/>
        <v>0</v>
      </c>
      <c r="G126" s="200">
        <f t="shared" si="32"/>
        <v>0</v>
      </c>
      <c r="H126" s="20"/>
      <c r="I126" s="20"/>
      <c r="J126" s="20"/>
      <c r="K126" s="20"/>
      <c r="L126" s="20"/>
      <c r="M126" s="20"/>
      <c r="N126" s="200">
        <f t="shared" si="33"/>
        <v>0</v>
      </c>
      <c r="O126" s="192"/>
      <c r="P126" s="542">
        <f t="shared" si="21"/>
        <v>0</v>
      </c>
      <c r="Q126" s="201">
        <f t="shared" si="22"/>
        <v>0</v>
      </c>
      <c r="R126" s="299">
        <f t="shared" si="34"/>
        <v>0</v>
      </c>
      <c r="S126" s="299">
        <f t="shared" si="35"/>
        <v>0</v>
      </c>
      <c r="T126" s="180">
        <f t="shared" si="23"/>
        <v>0</v>
      </c>
      <c r="U126" s="180">
        <f t="shared" si="24"/>
        <v>0</v>
      </c>
      <c r="V126" s="253">
        <f t="shared" si="36"/>
        <v>0</v>
      </c>
      <c r="W126" s="240">
        <f t="shared" si="37"/>
        <v>0</v>
      </c>
      <c r="X126" s="180">
        <f t="shared" si="25"/>
        <v>0</v>
      </c>
      <c r="Y126" s="180">
        <f t="shared" si="26"/>
        <v>0</v>
      </c>
      <c r="Z126" s="260">
        <f t="shared" si="38"/>
        <v>0</v>
      </c>
      <c r="AA126" s="259">
        <f t="shared" si="27"/>
        <v>0</v>
      </c>
      <c r="AB126" s="180">
        <f t="shared" si="28"/>
        <v>0</v>
      </c>
      <c r="AC126" s="180">
        <f t="shared" si="29"/>
        <v>0</v>
      </c>
      <c r="AD126" s="253">
        <f t="shared" si="39"/>
        <v>0</v>
      </c>
      <c r="AE126" s="240">
        <f t="shared" si="30"/>
        <v>0</v>
      </c>
    </row>
    <row r="127" spans="1:31" x14ac:dyDescent="0.2">
      <c r="A127" s="19">
        <f>+IF((G127+SUM(H127:K127))&gt;0,MAX(A$13:A126)+1,0)</f>
        <v>0</v>
      </c>
      <c r="B127" s="20"/>
      <c r="C127" s="20"/>
      <c r="D127" s="20"/>
      <c r="E127" s="20"/>
      <c r="F127" s="279">
        <f t="shared" si="31"/>
        <v>0</v>
      </c>
      <c r="G127" s="200">
        <f t="shared" si="32"/>
        <v>0</v>
      </c>
      <c r="H127" s="20"/>
      <c r="I127" s="20"/>
      <c r="J127" s="20"/>
      <c r="K127" s="20"/>
      <c r="L127" s="20"/>
      <c r="M127" s="20"/>
      <c r="N127" s="200">
        <f t="shared" si="33"/>
        <v>0</v>
      </c>
      <c r="O127" s="192"/>
      <c r="P127" s="542">
        <f t="shared" si="21"/>
        <v>0</v>
      </c>
      <c r="Q127" s="201">
        <f t="shared" si="22"/>
        <v>0</v>
      </c>
      <c r="R127" s="299">
        <f t="shared" si="34"/>
        <v>0</v>
      </c>
      <c r="S127" s="299">
        <f t="shared" si="35"/>
        <v>0</v>
      </c>
      <c r="T127" s="180">
        <f t="shared" si="23"/>
        <v>0</v>
      </c>
      <c r="U127" s="180">
        <f t="shared" si="24"/>
        <v>0</v>
      </c>
      <c r="V127" s="253">
        <f t="shared" si="36"/>
        <v>0</v>
      </c>
      <c r="W127" s="240">
        <f t="shared" si="37"/>
        <v>0</v>
      </c>
      <c r="X127" s="180">
        <f t="shared" si="25"/>
        <v>0</v>
      </c>
      <c r="Y127" s="180">
        <f t="shared" si="26"/>
        <v>0</v>
      </c>
      <c r="Z127" s="260">
        <f t="shared" si="38"/>
        <v>0</v>
      </c>
      <c r="AA127" s="259">
        <f t="shared" si="27"/>
        <v>0</v>
      </c>
      <c r="AB127" s="180">
        <f t="shared" si="28"/>
        <v>0</v>
      </c>
      <c r="AC127" s="180">
        <f t="shared" si="29"/>
        <v>0</v>
      </c>
      <c r="AD127" s="253">
        <f t="shared" si="39"/>
        <v>0</v>
      </c>
      <c r="AE127" s="240">
        <f t="shared" si="30"/>
        <v>0</v>
      </c>
    </row>
    <row r="128" spans="1:31" x14ac:dyDescent="0.2">
      <c r="A128" s="19">
        <f>+IF((G128+SUM(H128:K128))&gt;0,MAX(A$13:A127)+1,0)</f>
        <v>0</v>
      </c>
      <c r="B128" s="20"/>
      <c r="C128" s="20"/>
      <c r="D128" s="20"/>
      <c r="E128" s="20"/>
      <c r="F128" s="279">
        <f t="shared" si="31"/>
        <v>0</v>
      </c>
      <c r="G128" s="200">
        <f t="shared" si="32"/>
        <v>0</v>
      </c>
      <c r="H128" s="20"/>
      <c r="I128" s="20"/>
      <c r="J128" s="20"/>
      <c r="K128" s="20"/>
      <c r="L128" s="20"/>
      <c r="M128" s="20"/>
      <c r="N128" s="200">
        <f t="shared" si="33"/>
        <v>0</v>
      </c>
      <c r="O128" s="192"/>
      <c r="P128" s="542">
        <f t="shared" si="21"/>
        <v>0</v>
      </c>
      <c r="Q128" s="201">
        <f t="shared" si="22"/>
        <v>0</v>
      </c>
      <c r="R128" s="299">
        <f t="shared" si="34"/>
        <v>0</v>
      </c>
      <c r="S128" s="299">
        <f t="shared" si="35"/>
        <v>0</v>
      </c>
      <c r="T128" s="180">
        <f t="shared" si="23"/>
        <v>0</v>
      </c>
      <c r="U128" s="180">
        <f t="shared" si="24"/>
        <v>0</v>
      </c>
      <c r="V128" s="253">
        <f t="shared" si="36"/>
        <v>0</v>
      </c>
      <c r="W128" s="240">
        <f t="shared" si="37"/>
        <v>0</v>
      </c>
      <c r="X128" s="180">
        <f t="shared" si="25"/>
        <v>0</v>
      </c>
      <c r="Y128" s="180">
        <f t="shared" si="26"/>
        <v>0</v>
      </c>
      <c r="Z128" s="260">
        <f t="shared" si="38"/>
        <v>0</v>
      </c>
      <c r="AA128" s="259">
        <f t="shared" si="27"/>
        <v>0</v>
      </c>
      <c r="AB128" s="180">
        <f t="shared" si="28"/>
        <v>0</v>
      </c>
      <c r="AC128" s="180">
        <f t="shared" si="29"/>
        <v>0</v>
      </c>
      <c r="AD128" s="253">
        <f t="shared" si="39"/>
        <v>0</v>
      </c>
      <c r="AE128" s="240">
        <f t="shared" si="30"/>
        <v>0</v>
      </c>
    </row>
    <row r="129" spans="1:31" x14ac:dyDescent="0.2">
      <c r="A129" s="19">
        <f>+IF((G129+SUM(H129:K129))&gt;0,MAX(A$13:A128)+1,0)</f>
        <v>0</v>
      </c>
      <c r="B129" s="20"/>
      <c r="C129" s="20"/>
      <c r="D129" s="20"/>
      <c r="E129" s="20"/>
      <c r="F129" s="279">
        <f t="shared" si="31"/>
        <v>0</v>
      </c>
      <c r="G129" s="200">
        <f t="shared" si="32"/>
        <v>0</v>
      </c>
      <c r="H129" s="20"/>
      <c r="I129" s="20"/>
      <c r="J129" s="20"/>
      <c r="K129" s="20"/>
      <c r="L129" s="20"/>
      <c r="M129" s="20"/>
      <c r="N129" s="200">
        <f t="shared" si="33"/>
        <v>0</v>
      </c>
      <c r="O129" s="192"/>
      <c r="P129" s="542">
        <f t="shared" si="21"/>
        <v>0</v>
      </c>
      <c r="Q129" s="201">
        <f t="shared" si="22"/>
        <v>0</v>
      </c>
      <c r="R129" s="299">
        <f t="shared" si="34"/>
        <v>0</v>
      </c>
      <c r="S129" s="299">
        <f t="shared" si="35"/>
        <v>0</v>
      </c>
      <c r="T129" s="180">
        <f t="shared" si="23"/>
        <v>0</v>
      </c>
      <c r="U129" s="180">
        <f t="shared" si="24"/>
        <v>0</v>
      </c>
      <c r="V129" s="253">
        <f t="shared" si="36"/>
        <v>0</v>
      </c>
      <c r="W129" s="240">
        <f t="shared" si="37"/>
        <v>0</v>
      </c>
      <c r="X129" s="180">
        <f t="shared" si="25"/>
        <v>0</v>
      </c>
      <c r="Y129" s="180">
        <f t="shared" si="26"/>
        <v>0</v>
      </c>
      <c r="Z129" s="260">
        <f t="shared" si="38"/>
        <v>0</v>
      </c>
      <c r="AA129" s="259">
        <f t="shared" si="27"/>
        <v>0</v>
      </c>
      <c r="AB129" s="180">
        <f t="shared" si="28"/>
        <v>0</v>
      </c>
      <c r="AC129" s="180">
        <f t="shared" si="29"/>
        <v>0</v>
      </c>
      <c r="AD129" s="253">
        <f t="shared" si="39"/>
        <v>0</v>
      </c>
      <c r="AE129" s="240">
        <f t="shared" si="30"/>
        <v>0</v>
      </c>
    </row>
    <row r="130" spans="1:31" x14ac:dyDescent="0.2">
      <c r="A130" s="19">
        <f>+IF((G130+SUM(H130:K130))&gt;0,MAX(A$13:A129)+1,0)</f>
        <v>0</v>
      </c>
      <c r="B130" s="20"/>
      <c r="C130" s="20"/>
      <c r="D130" s="20"/>
      <c r="E130" s="20"/>
      <c r="F130" s="279">
        <f t="shared" si="31"/>
        <v>0</v>
      </c>
      <c r="G130" s="200">
        <f t="shared" si="32"/>
        <v>0</v>
      </c>
      <c r="H130" s="20"/>
      <c r="I130" s="20"/>
      <c r="J130" s="20"/>
      <c r="K130" s="20"/>
      <c r="L130" s="20"/>
      <c r="M130" s="20"/>
      <c r="N130" s="200">
        <f t="shared" si="33"/>
        <v>0</v>
      </c>
      <c r="O130" s="192"/>
      <c r="P130" s="542">
        <f t="shared" si="21"/>
        <v>0</v>
      </c>
      <c r="Q130" s="201">
        <f t="shared" si="22"/>
        <v>0</v>
      </c>
      <c r="R130" s="299">
        <f t="shared" si="34"/>
        <v>0</v>
      </c>
      <c r="S130" s="299">
        <f t="shared" si="35"/>
        <v>0</v>
      </c>
      <c r="T130" s="180">
        <f t="shared" si="23"/>
        <v>0</v>
      </c>
      <c r="U130" s="180">
        <f t="shared" si="24"/>
        <v>0</v>
      </c>
      <c r="V130" s="253">
        <f t="shared" si="36"/>
        <v>0</v>
      </c>
      <c r="W130" s="240">
        <f t="shared" si="37"/>
        <v>0</v>
      </c>
      <c r="X130" s="180">
        <f t="shared" si="25"/>
        <v>0</v>
      </c>
      <c r="Y130" s="180">
        <f t="shared" si="26"/>
        <v>0</v>
      </c>
      <c r="Z130" s="260">
        <f t="shared" si="38"/>
        <v>0</v>
      </c>
      <c r="AA130" s="259">
        <f t="shared" si="27"/>
        <v>0</v>
      </c>
      <c r="AB130" s="180">
        <f t="shared" si="28"/>
        <v>0</v>
      </c>
      <c r="AC130" s="180">
        <f t="shared" si="29"/>
        <v>0</v>
      </c>
      <c r="AD130" s="253">
        <f t="shared" si="39"/>
        <v>0</v>
      </c>
      <c r="AE130" s="240">
        <f t="shared" si="30"/>
        <v>0</v>
      </c>
    </row>
    <row r="131" spans="1:31" x14ac:dyDescent="0.2">
      <c r="A131" s="19">
        <f>+IF((G131+SUM(H131:K131))&gt;0,MAX(A$13:A130)+1,0)</f>
        <v>0</v>
      </c>
      <c r="B131" s="20"/>
      <c r="C131" s="20"/>
      <c r="D131" s="20"/>
      <c r="E131" s="20"/>
      <c r="F131" s="279">
        <f t="shared" si="31"/>
        <v>0</v>
      </c>
      <c r="G131" s="200">
        <f t="shared" si="32"/>
        <v>0</v>
      </c>
      <c r="H131" s="20"/>
      <c r="I131" s="20"/>
      <c r="J131" s="20"/>
      <c r="K131" s="20"/>
      <c r="L131" s="20"/>
      <c r="M131" s="20"/>
      <c r="N131" s="200">
        <f t="shared" si="33"/>
        <v>0</v>
      </c>
      <c r="O131" s="192"/>
      <c r="P131" s="542">
        <f t="shared" si="21"/>
        <v>0</v>
      </c>
      <c r="Q131" s="201">
        <f t="shared" si="22"/>
        <v>0</v>
      </c>
      <c r="R131" s="299">
        <f t="shared" si="34"/>
        <v>0</v>
      </c>
      <c r="S131" s="299">
        <f t="shared" si="35"/>
        <v>0</v>
      </c>
      <c r="T131" s="180">
        <f t="shared" si="23"/>
        <v>0</v>
      </c>
      <c r="U131" s="180">
        <f t="shared" si="24"/>
        <v>0</v>
      </c>
      <c r="V131" s="253">
        <f t="shared" si="36"/>
        <v>0</v>
      </c>
      <c r="W131" s="240">
        <f t="shared" si="37"/>
        <v>0</v>
      </c>
      <c r="X131" s="180">
        <f t="shared" si="25"/>
        <v>0</v>
      </c>
      <c r="Y131" s="180">
        <f t="shared" si="26"/>
        <v>0</v>
      </c>
      <c r="Z131" s="260">
        <f t="shared" si="38"/>
        <v>0</v>
      </c>
      <c r="AA131" s="259">
        <f t="shared" si="27"/>
        <v>0</v>
      </c>
      <c r="AB131" s="180">
        <f t="shared" si="28"/>
        <v>0</v>
      </c>
      <c r="AC131" s="180">
        <f t="shared" si="29"/>
        <v>0</v>
      </c>
      <c r="AD131" s="253">
        <f t="shared" si="39"/>
        <v>0</v>
      </c>
      <c r="AE131" s="240">
        <f t="shared" si="30"/>
        <v>0</v>
      </c>
    </row>
    <row r="132" spans="1:31" x14ac:dyDescent="0.2">
      <c r="A132" s="19">
        <f>+IF((G132+SUM(H132:K132))&gt;0,MAX(A$13:A131)+1,0)</f>
        <v>0</v>
      </c>
      <c r="B132" s="20"/>
      <c r="C132" s="20"/>
      <c r="D132" s="20"/>
      <c r="E132" s="20"/>
      <c r="F132" s="279">
        <f t="shared" si="31"/>
        <v>0</v>
      </c>
      <c r="G132" s="200">
        <f t="shared" si="32"/>
        <v>0</v>
      </c>
      <c r="H132" s="20"/>
      <c r="I132" s="20"/>
      <c r="J132" s="20"/>
      <c r="K132" s="20"/>
      <c r="L132" s="20"/>
      <c r="M132" s="20"/>
      <c r="N132" s="200">
        <f t="shared" si="33"/>
        <v>0</v>
      </c>
      <c r="O132" s="192"/>
      <c r="P132" s="542">
        <f t="shared" si="21"/>
        <v>0</v>
      </c>
      <c r="Q132" s="201">
        <f t="shared" si="22"/>
        <v>0</v>
      </c>
      <c r="R132" s="299">
        <f t="shared" si="34"/>
        <v>0</v>
      </c>
      <c r="S132" s="299">
        <f t="shared" si="35"/>
        <v>0</v>
      </c>
      <c r="T132" s="180">
        <f t="shared" si="23"/>
        <v>0</v>
      </c>
      <c r="U132" s="180">
        <f t="shared" si="24"/>
        <v>0</v>
      </c>
      <c r="V132" s="253">
        <f t="shared" si="36"/>
        <v>0</v>
      </c>
      <c r="W132" s="240">
        <f t="shared" si="37"/>
        <v>0</v>
      </c>
      <c r="X132" s="180">
        <f t="shared" si="25"/>
        <v>0</v>
      </c>
      <c r="Y132" s="180">
        <f t="shared" si="26"/>
        <v>0</v>
      </c>
      <c r="Z132" s="260">
        <f t="shared" si="38"/>
        <v>0</v>
      </c>
      <c r="AA132" s="259">
        <f t="shared" si="27"/>
        <v>0</v>
      </c>
      <c r="AB132" s="180">
        <f t="shared" si="28"/>
        <v>0</v>
      </c>
      <c r="AC132" s="180">
        <f t="shared" si="29"/>
        <v>0</v>
      </c>
      <c r="AD132" s="253">
        <f t="shared" si="39"/>
        <v>0</v>
      </c>
      <c r="AE132" s="240">
        <f t="shared" si="30"/>
        <v>0</v>
      </c>
    </row>
    <row r="133" spans="1:31" x14ac:dyDescent="0.2">
      <c r="A133" s="19">
        <f>+IF((G133+SUM(H133:K133))&gt;0,MAX(A$13:A132)+1,0)</f>
        <v>0</v>
      </c>
      <c r="B133" s="20"/>
      <c r="C133" s="20"/>
      <c r="D133" s="20"/>
      <c r="E133" s="20"/>
      <c r="F133" s="279">
        <f t="shared" si="31"/>
        <v>0</v>
      </c>
      <c r="G133" s="200">
        <f t="shared" si="32"/>
        <v>0</v>
      </c>
      <c r="H133" s="20"/>
      <c r="I133" s="20"/>
      <c r="J133" s="20"/>
      <c r="K133" s="20"/>
      <c r="L133" s="20"/>
      <c r="M133" s="20"/>
      <c r="N133" s="200">
        <f t="shared" si="33"/>
        <v>0</v>
      </c>
      <c r="O133" s="192"/>
      <c r="P133" s="542">
        <f t="shared" si="21"/>
        <v>0</v>
      </c>
      <c r="Q133" s="201">
        <f t="shared" si="22"/>
        <v>0</v>
      </c>
      <c r="R133" s="299">
        <f t="shared" si="34"/>
        <v>0</v>
      </c>
      <c r="S133" s="299">
        <f t="shared" si="35"/>
        <v>0</v>
      </c>
      <c r="T133" s="180">
        <f t="shared" si="23"/>
        <v>0</v>
      </c>
      <c r="U133" s="180">
        <f t="shared" si="24"/>
        <v>0</v>
      </c>
      <c r="V133" s="253">
        <f t="shared" si="36"/>
        <v>0</v>
      </c>
      <c r="W133" s="240">
        <f t="shared" si="37"/>
        <v>0</v>
      </c>
      <c r="X133" s="180">
        <f t="shared" si="25"/>
        <v>0</v>
      </c>
      <c r="Y133" s="180">
        <f t="shared" si="26"/>
        <v>0</v>
      </c>
      <c r="Z133" s="260">
        <f t="shared" si="38"/>
        <v>0</v>
      </c>
      <c r="AA133" s="259">
        <f t="shared" si="27"/>
        <v>0</v>
      </c>
      <c r="AB133" s="180">
        <f t="shared" si="28"/>
        <v>0</v>
      </c>
      <c r="AC133" s="180">
        <f t="shared" si="29"/>
        <v>0</v>
      </c>
      <c r="AD133" s="253">
        <f t="shared" si="39"/>
        <v>0</v>
      </c>
      <c r="AE133" s="240">
        <f t="shared" si="30"/>
        <v>0</v>
      </c>
    </row>
    <row r="134" spans="1:31" x14ac:dyDescent="0.2">
      <c r="A134" s="19">
        <f>+IF((G134+SUM(H134:K134))&gt;0,MAX(A$13:A133)+1,0)</f>
        <v>0</v>
      </c>
      <c r="B134" s="20"/>
      <c r="C134" s="20"/>
      <c r="D134" s="20"/>
      <c r="E134" s="20"/>
      <c r="F134" s="279">
        <f t="shared" si="31"/>
        <v>0</v>
      </c>
      <c r="G134" s="200">
        <f t="shared" si="32"/>
        <v>0</v>
      </c>
      <c r="H134" s="20"/>
      <c r="I134" s="20"/>
      <c r="J134" s="20"/>
      <c r="K134" s="20"/>
      <c r="L134" s="20"/>
      <c r="M134" s="20"/>
      <c r="N134" s="200">
        <f t="shared" si="33"/>
        <v>0</v>
      </c>
      <c r="O134" s="192"/>
      <c r="P134" s="542">
        <f t="shared" si="21"/>
        <v>0</v>
      </c>
      <c r="Q134" s="201">
        <f t="shared" si="22"/>
        <v>0</v>
      </c>
      <c r="R134" s="299">
        <f t="shared" si="34"/>
        <v>0</v>
      </c>
      <c r="S134" s="299">
        <f t="shared" si="35"/>
        <v>0</v>
      </c>
      <c r="T134" s="180">
        <f t="shared" si="23"/>
        <v>0</v>
      </c>
      <c r="U134" s="180">
        <f t="shared" si="24"/>
        <v>0</v>
      </c>
      <c r="V134" s="253">
        <f t="shared" si="36"/>
        <v>0</v>
      </c>
      <c r="W134" s="240">
        <f t="shared" si="37"/>
        <v>0</v>
      </c>
      <c r="X134" s="180">
        <f t="shared" si="25"/>
        <v>0</v>
      </c>
      <c r="Y134" s="180">
        <f t="shared" si="26"/>
        <v>0</v>
      </c>
      <c r="Z134" s="260">
        <f t="shared" si="38"/>
        <v>0</v>
      </c>
      <c r="AA134" s="259">
        <f t="shared" si="27"/>
        <v>0</v>
      </c>
      <c r="AB134" s="180">
        <f t="shared" si="28"/>
        <v>0</v>
      </c>
      <c r="AC134" s="180">
        <f t="shared" si="29"/>
        <v>0</v>
      </c>
      <c r="AD134" s="253">
        <f t="shared" si="39"/>
        <v>0</v>
      </c>
      <c r="AE134" s="240">
        <f t="shared" si="30"/>
        <v>0</v>
      </c>
    </row>
    <row r="135" spans="1:31" x14ac:dyDescent="0.2">
      <c r="A135" s="19">
        <f>+IF((G135+SUM(H135:K135))&gt;0,MAX(A$13:A134)+1,0)</f>
        <v>0</v>
      </c>
      <c r="B135" s="20"/>
      <c r="C135" s="20"/>
      <c r="D135" s="20"/>
      <c r="E135" s="20"/>
      <c r="F135" s="279">
        <f t="shared" si="31"/>
        <v>0</v>
      </c>
      <c r="G135" s="200">
        <f t="shared" si="32"/>
        <v>0</v>
      </c>
      <c r="H135" s="20"/>
      <c r="I135" s="20"/>
      <c r="J135" s="20"/>
      <c r="K135" s="20"/>
      <c r="L135" s="20"/>
      <c r="M135" s="20"/>
      <c r="N135" s="200">
        <f t="shared" si="33"/>
        <v>0</v>
      </c>
      <c r="O135" s="192"/>
      <c r="P135" s="542">
        <f t="shared" si="21"/>
        <v>0</v>
      </c>
      <c r="Q135" s="201">
        <f t="shared" si="22"/>
        <v>0</v>
      </c>
      <c r="R135" s="299">
        <f t="shared" si="34"/>
        <v>0</v>
      </c>
      <c r="S135" s="299">
        <f t="shared" si="35"/>
        <v>0</v>
      </c>
      <c r="T135" s="180">
        <f t="shared" si="23"/>
        <v>0</v>
      </c>
      <c r="U135" s="180">
        <f t="shared" si="24"/>
        <v>0</v>
      </c>
      <c r="V135" s="253">
        <f t="shared" si="36"/>
        <v>0</v>
      </c>
      <c r="W135" s="240">
        <f t="shared" si="37"/>
        <v>0</v>
      </c>
      <c r="X135" s="180">
        <f t="shared" si="25"/>
        <v>0</v>
      </c>
      <c r="Y135" s="180">
        <f t="shared" si="26"/>
        <v>0</v>
      </c>
      <c r="Z135" s="260">
        <f t="shared" si="38"/>
        <v>0</v>
      </c>
      <c r="AA135" s="259">
        <f t="shared" si="27"/>
        <v>0</v>
      </c>
      <c r="AB135" s="180">
        <f t="shared" si="28"/>
        <v>0</v>
      </c>
      <c r="AC135" s="180">
        <f t="shared" si="29"/>
        <v>0</v>
      </c>
      <c r="AD135" s="253">
        <f t="shared" si="39"/>
        <v>0</v>
      </c>
      <c r="AE135" s="240">
        <f t="shared" si="30"/>
        <v>0</v>
      </c>
    </row>
    <row r="136" spans="1:31" x14ac:dyDescent="0.2">
      <c r="A136" s="19">
        <f>+IF((G136+SUM(H136:K136))&gt;0,MAX(A$13:A135)+1,0)</f>
        <v>0</v>
      </c>
      <c r="B136" s="20"/>
      <c r="C136" s="20"/>
      <c r="D136" s="20"/>
      <c r="E136" s="20"/>
      <c r="F136" s="279">
        <f t="shared" si="31"/>
        <v>0</v>
      </c>
      <c r="G136" s="200">
        <f t="shared" si="32"/>
        <v>0</v>
      </c>
      <c r="H136" s="20"/>
      <c r="I136" s="20"/>
      <c r="J136" s="20"/>
      <c r="K136" s="20"/>
      <c r="L136" s="20"/>
      <c r="M136" s="20"/>
      <c r="N136" s="200">
        <f t="shared" si="33"/>
        <v>0</v>
      </c>
      <c r="O136" s="192"/>
      <c r="P136" s="542">
        <f t="shared" si="21"/>
        <v>0</v>
      </c>
      <c r="Q136" s="201">
        <f t="shared" si="22"/>
        <v>0</v>
      </c>
      <c r="R136" s="299">
        <f t="shared" si="34"/>
        <v>0</v>
      </c>
      <c r="S136" s="299">
        <f t="shared" si="35"/>
        <v>0</v>
      </c>
      <c r="T136" s="180">
        <f t="shared" si="23"/>
        <v>0</v>
      </c>
      <c r="U136" s="180">
        <f t="shared" si="24"/>
        <v>0</v>
      </c>
      <c r="V136" s="253">
        <f t="shared" si="36"/>
        <v>0</v>
      </c>
      <c r="W136" s="240">
        <f t="shared" si="37"/>
        <v>0</v>
      </c>
      <c r="X136" s="180">
        <f t="shared" si="25"/>
        <v>0</v>
      </c>
      <c r="Y136" s="180">
        <f t="shared" si="26"/>
        <v>0</v>
      </c>
      <c r="Z136" s="260">
        <f t="shared" si="38"/>
        <v>0</v>
      </c>
      <c r="AA136" s="259">
        <f t="shared" si="27"/>
        <v>0</v>
      </c>
      <c r="AB136" s="180">
        <f t="shared" si="28"/>
        <v>0</v>
      </c>
      <c r="AC136" s="180">
        <f t="shared" si="29"/>
        <v>0</v>
      </c>
      <c r="AD136" s="253">
        <f t="shared" si="39"/>
        <v>0</v>
      </c>
      <c r="AE136" s="240">
        <f t="shared" si="30"/>
        <v>0</v>
      </c>
    </row>
    <row r="137" spans="1:31" x14ac:dyDescent="0.2">
      <c r="A137" s="19">
        <f>+IF((G137+SUM(H137:K137))&gt;0,MAX(A$13:A136)+1,0)</f>
        <v>0</v>
      </c>
      <c r="B137" s="20"/>
      <c r="C137" s="20"/>
      <c r="D137" s="20"/>
      <c r="E137" s="20"/>
      <c r="F137" s="279">
        <f t="shared" si="31"/>
        <v>0</v>
      </c>
      <c r="G137" s="200">
        <f t="shared" si="32"/>
        <v>0</v>
      </c>
      <c r="H137" s="20"/>
      <c r="I137" s="20"/>
      <c r="J137" s="20"/>
      <c r="K137" s="20"/>
      <c r="L137" s="20"/>
      <c r="M137" s="20"/>
      <c r="N137" s="200">
        <f t="shared" si="33"/>
        <v>0</v>
      </c>
      <c r="O137" s="192"/>
      <c r="P137" s="542">
        <f t="shared" si="21"/>
        <v>0</v>
      </c>
      <c r="Q137" s="201">
        <f t="shared" si="22"/>
        <v>0</v>
      </c>
      <c r="R137" s="299">
        <f t="shared" si="34"/>
        <v>0</v>
      </c>
      <c r="S137" s="299">
        <f t="shared" si="35"/>
        <v>0</v>
      </c>
      <c r="T137" s="180">
        <f t="shared" si="23"/>
        <v>0</v>
      </c>
      <c r="U137" s="180">
        <f t="shared" si="24"/>
        <v>0</v>
      </c>
      <c r="V137" s="253">
        <f t="shared" si="36"/>
        <v>0</v>
      </c>
      <c r="W137" s="240">
        <f t="shared" si="37"/>
        <v>0</v>
      </c>
      <c r="X137" s="180">
        <f t="shared" si="25"/>
        <v>0</v>
      </c>
      <c r="Y137" s="180">
        <f t="shared" si="26"/>
        <v>0</v>
      </c>
      <c r="Z137" s="260">
        <f t="shared" si="38"/>
        <v>0</v>
      </c>
      <c r="AA137" s="259">
        <f t="shared" si="27"/>
        <v>0</v>
      </c>
      <c r="AB137" s="180">
        <f t="shared" si="28"/>
        <v>0</v>
      </c>
      <c r="AC137" s="180">
        <f t="shared" si="29"/>
        <v>0</v>
      </c>
      <c r="AD137" s="253">
        <f t="shared" si="39"/>
        <v>0</v>
      </c>
      <c r="AE137" s="240">
        <f t="shared" si="30"/>
        <v>0</v>
      </c>
    </row>
    <row r="138" spans="1:31" x14ac:dyDescent="0.2">
      <c r="A138" s="19">
        <f>+IF((G138+SUM(H138:K138))&gt;0,MAX(A$13:A137)+1,0)</f>
        <v>0</v>
      </c>
      <c r="B138" s="20"/>
      <c r="C138" s="20"/>
      <c r="D138" s="20"/>
      <c r="E138" s="20"/>
      <c r="F138" s="279">
        <f t="shared" si="31"/>
        <v>0</v>
      </c>
      <c r="G138" s="200">
        <f t="shared" si="32"/>
        <v>0</v>
      </c>
      <c r="H138" s="20"/>
      <c r="I138" s="20"/>
      <c r="J138" s="20"/>
      <c r="K138" s="20"/>
      <c r="L138" s="20"/>
      <c r="M138" s="20"/>
      <c r="N138" s="200">
        <f t="shared" si="33"/>
        <v>0</v>
      </c>
      <c r="O138" s="192"/>
      <c r="P138" s="542">
        <f t="shared" si="21"/>
        <v>0</v>
      </c>
      <c r="Q138" s="201">
        <f t="shared" si="22"/>
        <v>0</v>
      </c>
      <c r="R138" s="299">
        <f t="shared" si="34"/>
        <v>0</v>
      </c>
      <c r="S138" s="299">
        <f t="shared" si="35"/>
        <v>0</v>
      </c>
      <c r="T138" s="180">
        <f t="shared" si="23"/>
        <v>0</v>
      </c>
      <c r="U138" s="180">
        <f t="shared" si="24"/>
        <v>0</v>
      </c>
      <c r="V138" s="253">
        <f t="shared" si="36"/>
        <v>0</v>
      </c>
      <c r="W138" s="240">
        <f t="shared" si="37"/>
        <v>0</v>
      </c>
      <c r="X138" s="180">
        <f t="shared" si="25"/>
        <v>0</v>
      </c>
      <c r="Y138" s="180">
        <f t="shared" si="26"/>
        <v>0</v>
      </c>
      <c r="Z138" s="260">
        <f t="shared" si="38"/>
        <v>0</v>
      </c>
      <c r="AA138" s="259">
        <f t="shared" si="27"/>
        <v>0</v>
      </c>
      <c r="AB138" s="180">
        <f t="shared" si="28"/>
        <v>0</v>
      </c>
      <c r="AC138" s="180">
        <f t="shared" si="29"/>
        <v>0</v>
      </c>
      <c r="AD138" s="253">
        <f t="shared" si="39"/>
        <v>0</v>
      </c>
      <c r="AE138" s="240">
        <f t="shared" si="30"/>
        <v>0</v>
      </c>
    </row>
    <row r="139" spans="1:31" x14ac:dyDescent="0.2">
      <c r="A139" s="19">
        <f>+IF((G139+SUM(H139:K139))&gt;0,MAX(A$13:A138)+1,0)</f>
        <v>0</v>
      </c>
      <c r="B139" s="20"/>
      <c r="C139" s="20"/>
      <c r="D139" s="20"/>
      <c r="E139" s="20"/>
      <c r="F139" s="279">
        <f t="shared" si="31"/>
        <v>0</v>
      </c>
      <c r="G139" s="200">
        <f t="shared" si="32"/>
        <v>0</v>
      </c>
      <c r="H139" s="20"/>
      <c r="I139" s="20"/>
      <c r="J139" s="20"/>
      <c r="K139" s="20"/>
      <c r="L139" s="20"/>
      <c r="M139" s="20"/>
      <c r="N139" s="200">
        <f t="shared" si="33"/>
        <v>0</v>
      </c>
      <c r="O139" s="192"/>
      <c r="P139" s="542">
        <f t="shared" si="21"/>
        <v>0</v>
      </c>
      <c r="Q139" s="201">
        <f t="shared" si="22"/>
        <v>0</v>
      </c>
      <c r="R139" s="299">
        <f t="shared" si="34"/>
        <v>0</v>
      </c>
      <c r="S139" s="299">
        <f t="shared" si="35"/>
        <v>0</v>
      </c>
      <c r="T139" s="180">
        <f t="shared" si="23"/>
        <v>0</v>
      </c>
      <c r="U139" s="180">
        <f t="shared" si="24"/>
        <v>0</v>
      </c>
      <c r="V139" s="253">
        <f t="shared" si="36"/>
        <v>0</v>
      </c>
      <c r="W139" s="240">
        <f t="shared" si="37"/>
        <v>0</v>
      </c>
      <c r="X139" s="180">
        <f t="shared" si="25"/>
        <v>0</v>
      </c>
      <c r="Y139" s="180">
        <f t="shared" si="26"/>
        <v>0</v>
      </c>
      <c r="Z139" s="260">
        <f t="shared" si="38"/>
        <v>0</v>
      </c>
      <c r="AA139" s="259">
        <f t="shared" si="27"/>
        <v>0</v>
      </c>
      <c r="AB139" s="180">
        <f t="shared" si="28"/>
        <v>0</v>
      </c>
      <c r="AC139" s="180">
        <f t="shared" si="29"/>
        <v>0</v>
      </c>
      <c r="AD139" s="253">
        <f t="shared" si="39"/>
        <v>0</v>
      </c>
      <c r="AE139" s="240">
        <f t="shared" si="30"/>
        <v>0</v>
      </c>
    </row>
    <row r="140" spans="1:31" x14ac:dyDescent="0.2">
      <c r="A140" s="19">
        <f>+IF((G140+SUM(H140:K140))&gt;0,MAX(A$13:A139)+1,0)</f>
        <v>0</v>
      </c>
      <c r="B140" s="20"/>
      <c r="C140" s="20"/>
      <c r="D140" s="20"/>
      <c r="E140" s="20"/>
      <c r="F140" s="279">
        <f t="shared" si="31"/>
        <v>0</v>
      </c>
      <c r="G140" s="200">
        <f t="shared" si="32"/>
        <v>0</v>
      </c>
      <c r="H140" s="20"/>
      <c r="I140" s="20"/>
      <c r="J140" s="20"/>
      <c r="K140" s="20"/>
      <c r="L140" s="20"/>
      <c r="M140" s="20"/>
      <c r="N140" s="200">
        <f t="shared" si="33"/>
        <v>0</v>
      </c>
      <c r="O140" s="192"/>
      <c r="P140" s="542">
        <f t="shared" si="21"/>
        <v>0</v>
      </c>
      <c r="Q140" s="201">
        <f t="shared" si="22"/>
        <v>0</v>
      </c>
      <c r="R140" s="299">
        <f t="shared" si="34"/>
        <v>0</v>
      </c>
      <c r="S140" s="299">
        <f t="shared" si="35"/>
        <v>0</v>
      </c>
      <c r="T140" s="180">
        <f t="shared" si="23"/>
        <v>0</v>
      </c>
      <c r="U140" s="180">
        <f t="shared" si="24"/>
        <v>0</v>
      </c>
      <c r="V140" s="253">
        <f t="shared" si="36"/>
        <v>0</v>
      </c>
      <c r="W140" s="240">
        <f t="shared" si="37"/>
        <v>0</v>
      </c>
      <c r="X140" s="180">
        <f t="shared" si="25"/>
        <v>0</v>
      </c>
      <c r="Y140" s="180">
        <f t="shared" si="26"/>
        <v>0</v>
      </c>
      <c r="Z140" s="260">
        <f t="shared" si="38"/>
        <v>0</v>
      </c>
      <c r="AA140" s="259">
        <f t="shared" si="27"/>
        <v>0</v>
      </c>
      <c r="AB140" s="180">
        <f t="shared" si="28"/>
        <v>0</v>
      </c>
      <c r="AC140" s="180">
        <f t="shared" si="29"/>
        <v>0</v>
      </c>
      <c r="AD140" s="253">
        <f t="shared" si="39"/>
        <v>0</v>
      </c>
      <c r="AE140" s="240">
        <f t="shared" si="30"/>
        <v>0</v>
      </c>
    </row>
    <row r="141" spans="1:31" x14ac:dyDescent="0.2">
      <c r="A141" s="19">
        <f>+IF((G141+SUM(H141:K141))&gt;0,MAX(A$13:A140)+1,0)</f>
        <v>0</v>
      </c>
      <c r="B141" s="20"/>
      <c r="C141" s="20"/>
      <c r="D141" s="20"/>
      <c r="E141" s="20"/>
      <c r="F141" s="279">
        <f t="shared" si="31"/>
        <v>0</v>
      </c>
      <c r="G141" s="200">
        <f t="shared" si="32"/>
        <v>0</v>
      </c>
      <c r="H141" s="20"/>
      <c r="I141" s="20"/>
      <c r="J141" s="20"/>
      <c r="K141" s="20"/>
      <c r="L141" s="20"/>
      <c r="M141" s="20"/>
      <c r="N141" s="200">
        <f t="shared" si="33"/>
        <v>0</v>
      </c>
      <c r="O141" s="192"/>
      <c r="P141" s="542">
        <f t="shared" si="21"/>
        <v>0</v>
      </c>
      <c r="Q141" s="201">
        <f t="shared" si="22"/>
        <v>0</v>
      </c>
      <c r="R141" s="299">
        <f t="shared" si="34"/>
        <v>0</v>
      </c>
      <c r="S141" s="299">
        <f t="shared" si="35"/>
        <v>0</v>
      </c>
      <c r="T141" s="180">
        <f t="shared" si="23"/>
        <v>0</v>
      </c>
      <c r="U141" s="180">
        <f t="shared" si="24"/>
        <v>0</v>
      </c>
      <c r="V141" s="253">
        <f t="shared" si="36"/>
        <v>0</v>
      </c>
      <c r="W141" s="240">
        <f t="shared" si="37"/>
        <v>0</v>
      </c>
      <c r="X141" s="180">
        <f t="shared" si="25"/>
        <v>0</v>
      </c>
      <c r="Y141" s="180">
        <f t="shared" si="26"/>
        <v>0</v>
      </c>
      <c r="Z141" s="260">
        <f t="shared" si="38"/>
        <v>0</v>
      </c>
      <c r="AA141" s="259">
        <f t="shared" si="27"/>
        <v>0</v>
      </c>
      <c r="AB141" s="180">
        <f t="shared" si="28"/>
        <v>0</v>
      </c>
      <c r="AC141" s="180">
        <f t="shared" si="29"/>
        <v>0</v>
      </c>
      <c r="AD141" s="253">
        <f t="shared" si="39"/>
        <v>0</v>
      </c>
      <c r="AE141" s="240">
        <f t="shared" si="30"/>
        <v>0</v>
      </c>
    </row>
    <row r="142" spans="1:31" x14ac:dyDescent="0.2">
      <c r="A142" s="19">
        <f>+IF((G142+SUM(H142:K142))&gt;0,MAX(A$13:A141)+1,0)</f>
        <v>0</v>
      </c>
      <c r="B142" s="20"/>
      <c r="C142" s="20"/>
      <c r="D142" s="20"/>
      <c r="E142" s="20"/>
      <c r="F142" s="279">
        <f t="shared" si="31"/>
        <v>0</v>
      </c>
      <c r="G142" s="200">
        <f t="shared" si="32"/>
        <v>0</v>
      </c>
      <c r="H142" s="20"/>
      <c r="I142" s="20"/>
      <c r="J142" s="20"/>
      <c r="K142" s="20"/>
      <c r="L142" s="20"/>
      <c r="M142" s="20"/>
      <c r="N142" s="200">
        <f t="shared" si="33"/>
        <v>0</v>
      </c>
      <c r="O142" s="192"/>
      <c r="P142" s="542">
        <f t="shared" si="21"/>
        <v>0</v>
      </c>
      <c r="Q142" s="201">
        <f t="shared" si="22"/>
        <v>0</v>
      </c>
      <c r="R142" s="299">
        <f t="shared" si="34"/>
        <v>0</v>
      </c>
      <c r="S142" s="299">
        <f t="shared" si="35"/>
        <v>0</v>
      </c>
      <c r="T142" s="180">
        <f t="shared" si="23"/>
        <v>0</v>
      </c>
      <c r="U142" s="180">
        <f t="shared" si="24"/>
        <v>0</v>
      </c>
      <c r="V142" s="253">
        <f t="shared" si="36"/>
        <v>0</v>
      </c>
      <c r="W142" s="240">
        <f t="shared" si="37"/>
        <v>0</v>
      </c>
      <c r="X142" s="180">
        <f t="shared" si="25"/>
        <v>0</v>
      </c>
      <c r="Y142" s="180">
        <f t="shared" si="26"/>
        <v>0</v>
      </c>
      <c r="Z142" s="260">
        <f t="shared" si="38"/>
        <v>0</v>
      </c>
      <c r="AA142" s="259">
        <f t="shared" si="27"/>
        <v>0</v>
      </c>
      <c r="AB142" s="180">
        <f t="shared" si="28"/>
        <v>0</v>
      </c>
      <c r="AC142" s="180">
        <f t="shared" si="29"/>
        <v>0</v>
      </c>
      <c r="AD142" s="253">
        <f t="shared" si="39"/>
        <v>0</v>
      </c>
      <c r="AE142" s="240">
        <f t="shared" si="30"/>
        <v>0</v>
      </c>
    </row>
    <row r="143" spans="1:31" x14ac:dyDescent="0.2">
      <c r="A143" s="19">
        <f>+IF((G143+SUM(H143:K143))&gt;0,MAX(A$13:A142)+1,0)</f>
        <v>0</v>
      </c>
      <c r="B143" s="20"/>
      <c r="C143" s="20"/>
      <c r="D143" s="20"/>
      <c r="E143" s="20"/>
      <c r="F143" s="279">
        <f t="shared" si="31"/>
        <v>0</v>
      </c>
      <c r="G143" s="200">
        <f t="shared" si="32"/>
        <v>0</v>
      </c>
      <c r="H143" s="20"/>
      <c r="I143" s="20"/>
      <c r="J143" s="20"/>
      <c r="K143" s="20"/>
      <c r="L143" s="20"/>
      <c r="M143" s="20"/>
      <c r="N143" s="200">
        <f t="shared" si="33"/>
        <v>0</v>
      </c>
      <c r="O143" s="192"/>
      <c r="P143" s="542">
        <f t="shared" ref="P143:P193" si="40">+O143+O143*$P$10</f>
        <v>0</v>
      </c>
      <c r="Q143" s="201">
        <f t="shared" ref="Q143:Q193" si="41">+N143*P143</f>
        <v>0</v>
      </c>
      <c r="R143" s="299">
        <f t="shared" si="34"/>
        <v>0</v>
      </c>
      <c r="S143" s="299">
        <f t="shared" si="35"/>
        <v>0</v>
      </c>
      <c r="T143" s="180">
        <f t="shared" ref="T143:T193" si="42">+($Q143-$T$6)/$T$7*C143*12</f>
        <v>0</v>
      </c>
      <c r="U143" s="180">
        <f t="shared" ref="U143:U193" si="43">+($Q143-$T$6)/$T$7*(D143+E143)*12</f>
        <v>0</v>
      </c>
      <c r="V143" s="253">
        <f t="shared" si="36"/>
        <v>0</v>
      </c>
      <c r="W143" s="240">
        <f t="shared" si="37"/>
        <v>0</v>
      </c>
      <c r="X143" s="180">
        <f t="shared" ref="X143:X193" si="44">+($Q143-$T$6)/$T$7*H143*12</f>
        <v>0</v>
      </c>
      <c r="Y143" s="180">
        <f t="shared" ref="Y143:Y193" si="45">+($Q143-$T$6)/$T$7*J143*12</f>
        <v>0</v>
      </c>
      <c r="Z143" s="260">
        <f t="shared" si="38"/>
        <v>0</v>
      </c>
      <c r="AA143" s="259">
        <f t="shared" ref="AA143:AA193" si="46">+Z143*AA$9</f>
        <v>0</v>
      </c>
      <c r="AB143" s="180">
        <f t="shared" ref="AB143:AB193" si="47">+($Q143-$T$6)/$T$7*I143*12</f>
        <v>0</v>
      </c>
      <c r="AC143" s="180">
        <f t="shared" ref="AC143:AC193" si="48">+($Q143-$T$6)/$T$7*K143*12</f>
        <v>0</v>
      </c>
      <c r="AD143" s="253">
        <f t="shared" si="39"/>
        <v>0</v>
      </c>
      <c r="AE143" s="240">
        <f t="shared" ref="AE143:AE193" si="49">+AD143*AE$9</f>
        <v>0</v>
      </c>
    </row>
    <row r="144" spans="1:31" x14ac:dyDescent="0.2">
      <c r="A144" s="19">
        <f>+IF((G144+SUM(H144:K144))&gt;0,MAX(A$13:A143)+1,0)</f>
        <v>0</v>
      </c>
      <c r="B144" s="20"/>
      <c r="C144" s="20"/>
      <c r="D144" s="20"/>
      <c r="E144" s="20"/>
      <c r="F144" s="279">
        <f t="shared" ref="F144:F192" si="50">+E144+D144</f>
        <v>0</v>
      </c>
      <c r="G144" s="200">
        <f t="shared" ref="G144:G192" si="51">SUM(C144:E144)</f>
        <v>0</v>
      </c>
      <c r="H144" s="20"/>
      <c r="I144" s="20"/>
      <c r="J144" s="20"/>
      <c r="K144" s="20"/>
      <c r="L144" s="20"/>
      <c r="M144" s="20"/>
      <c r="N144" s="200">
        <f t="shared" ref="N144:N192" si="52">+L144+M144</f>
        <v>0</v>
      </c>
      <c r="O144" s="192"/>
      <c r="P144" s="542">
        <f t="shared" si="40"/>
        <v>0</v>
      </c>
      <c r="Q144" s="201">
        <f t="shared" si="41"/>
        <v>0</v>
      </c>
      <c r="R144" s="299">
        <f t="shared" ref="R144:R192" si="53">+N144*(C144+H144-I144)</f>
        <v>0</v>
      </c>
      <c r="S144" s="299">
        <f t="shared" ref="S144:S192" si="54">+N144*D144+N144*E144*0.8+(J144-K144)*N144</f>
        <v>0</v>
      </c>
      <c r="T144" s="180">
        <f t="shared" si="42"/>
        <v>0</v>
      </c>
      <c r="U144" s="180">
        <f t="shared" si="43"/>
        <v>0</v>
      </c>
      <c r="V144" s="253">
        <f t="shared" ref="V144:V192" si="55">+T144+U144</f>
        <v>0</v>
      </c>
      <c r="W144" s="240">
        <f t="shared" ref="W144:W192" si="56">+V144*W$9</f>
        <v>0</v>
      </c>
      <c r="X144" s="180">
        <f t="shared" si="44"/>
        <v>0</v>
      </c>
      <c r="Y144" s="180">
        <f t="shared" si="45"/>
        <v>0</v>
      </c>
      <c r="Z144" s="260">
        <f t="shared" ref="Z144:Z192" si="57">+X144+Y144</f>
        <v>0</v>
      </c>
      <c r="AA144" s="259">
        <f t="shared" si="46"/>
        <v>0</v>
      </c>
      <c r="AB144" s="180">
        <f t="shared" si="47"/>
        <v>0</v>
      </c>
      <c r="AC144" s="180">
        <f t="shared" si="48"/>
        <v>0</v>
      </c>
      <c r="AD144" s="253">
        <f t="shared" ref="AD144:AD192" si="58">+AB144+AC144</f>
        <v>0</v>
      </c>
      <c r="AE144" s="240">
        <f t="shared" si="49"/>
        <v>0</v>
      </c>
    </row>
    <row r="145" spans="1:31" x14ac:dyDescent="0.2">
      <c r="A145" s="19">
        <f>+IF((G145+SUM(H145:K145))&gt;0,MAX(A$13:A144)+1,0)</f>
        <v>0</v>
      </c>
      <c r="B145" s="20"/>
      <c r="C145" s="20"/>
      <c r="D145" s="20"/>
      <c r="E145" s="20"/>
      <c r="F145" s="279">
        <f t="shared" si="50"/>
        <v>0</v>
      </c>
      <c r="G145" s="200">
        <f t="shared" si="51"/>
        <v>0</v>
      </c>
      <c r="H145" s="20"/>
      <c r="I145" s="20"/>
      <c r="J145" s="20"/>
      <c r="K145" s="20"/>
      <c r="L145" s="20"/>
      <c r="M145" s="20"/>
      <c r="N145" s="200">
        <f t="shared" si="52"/>
        <v>0</v>
      </c>
      <c r="O145" s="192"/>
      <c r="P145" s="542">
        <f t="shared" si="40"/>
        <v>0</v>
      </c>
      <c r="Q145" s="201">
        <f t="shared" si="41"/>
        <v>0</v>
      </c>
      <c r="R145" s="299">
        <f t="shared" si="53"/>
        <v>0</v>
      </c>
      <c r="S145" s="299">
        <f t="shared" si="54"/>
        <v>0</v>
      </c>
      <c r="T145" s="180">
        <f t="shared" si="42"/>
        <v>0</v>
      </c>
      <c r="U145" s="180">
        <f t="shared" si="43"/>
        <v>0</v>
      </c>
      <c r="V145" s="253">
        <f t="shared" si="55"/>
        <v>0</v>
      </c>
      <c r="W145" s="240">
        <f t="shared" si="56"/>
        <v>0</v>
      </c>
      <c r="X145" s="180">
        <f t="shared" si="44"/>
        <v>0</v>
      </c>
      <c r="Y145" s="180">
        <f t="shared" si="45"/>
        <v>0</v>
      </c>
      <c r="Z145" s="260">
        <f t="shared" si="57"/>
        <v>0</v>
      </c>
      <c r="AA145" s="259">
        <f t="shared" si="46"/>
        <v>0</v>
      </c>
      <c r="AB145" s="180">
        <f t="shared" si="47"/>
        <v>0</v>
      </c>
      <c r="AC145" s="180">
        <f t="shared" si="48"/>
        <v>0</v>
      </c>
      <c r="AD145" s="253">
        <f t="shared" si="58"/>
        <v>0</v>
      </c>
      <c r="AE145" s="240">
        <f t="shared" si="49"/>
        <v>0</v>
      </c>
    </row>
    <row r="146" spans="1:31" x14ac:dyDescent="0.2">
      <c r="A146" s="19">
        <f>+IF((G146+SUM(H146:K146))&gt;0,MAX(A$13:A145)+1,0)</f>
        <v>0</v>
      </c>
      <c r="B146" s="20"/>
      <c r="C146" s="20"/>
      <c r="D146" s="20"/>
      <c r="E146" s="20"/>
      <c r="F146" s="279">
        <f t="shared" si="50"/>
        <v>0</v>
      </c>
      <c r="G146" s="200">
        <f t="shared" si="51"/>
        <v>0</v>
      </c>
      <c r="H146" s="20"/>
      <c r="I146" s="20"/>
      <c r="J146" s="20"/>
      <c r="K146" s="20"/>
      <c r="L146" s="20"/>
      <c r="M146" s="20"/>
      <c r="N146" s="200">
        <f t="shared" si="52"/>
        <v>0</v>
      </c>
      <c r="O146" s="192"/>
      <c r="P146" s="542">
        <f t="shared" si="40"/>
        <v>0</v>
      </c>
      <c r="Q146" s="201">
        <f t="shared" si="41"/>
        <v>0</v>
      </c>
      <c r="R146" s="299">
        <f t="shared" si="53"/>
        <v>0</v>
      </c>
      <c r="S146" s="299">
        <f t="shared" si="54"/>
        <v>0</v>
      </c>
      <c r="T146" s="180">
        <f t="shared" si="42"/>
        <v>0</v>
      </c>
      <c r="U146" s="180">
        <f t="shared" si="43"/>
        <v>0</v>
      </c>
      <c r="V146" s="253">
        <f t="shared" si="55"/>
        <v>0</v>
      </c>
      <c r="W146" s="240">
        <f t="shared" si="56"/>
        <v>0</v>
      </c>
      <c r="X146" s="180">
        <f t="shared" si="44"/>
        <v>0</v>
      </c>
      <c r="Y146" s="180">
        <f t="shared" si="45"/>
        <v>0</v>
      </c>
      <c r="Z146" s="260">
        <f t="shared" si="57"/>
        <v>0</v>
      </c>
      <c r="AA146" s="259">
        <f t="shared" si="46"/>
        <v>0</v>
      </c>
      <c r="AB146" s="180">
        <f t="shared" si="47"/>
        <v>0</v>
      </c>
      <c r="AC146" s="180">
        <f t="shared" si="48"/>
        <v>0</v>
      </c>
      <c r="AD146" s="253">
        <f t="shared" si="58"/>
        <v>0</v>
      </c>
      <c r="AE146" s="240">
        <f t="shared" si="49"/>
        <v>0</v>
      </c>
    </row>
    <row r="147" spans="1:31" x14ac:dyDescent="0.2">
      <c r="A147" s="19">
        <f>+IF((G147+SUM(H147:K147))&gt;0,MAX(A$13:A146)+1,0)</f>
        <v>0</v>
      </c>
      <c r="B147" s="20"/>
      <c r="C147" s="20"/>
      <c r="D147" s="20"/>
      <c r="E147" s="20"/>
      <c r="F147" s="279">
        <f t="shared" si="50"/>
        <v>0</v>
      </c>
      <c r="G147" s="200">
        <f t="shared" si="51"/>
        <v>0</v>
      </c>
      <c r="H147" s="20"/>
      <c r="I147" s="20"/>
      <c r="J147" s="20"/>
      <c r="K147" s="20"/>
      <c r="L147" s="20"/>
      <c r="M147" s="20"/>
      <c r="N147" s="200">
        <f t="shared" si="52"/>
        <v>0</v>
      </c>
      <c r="O147" s="192"/>
      <c r="P147" s="542">
        <f t="shared" si="40"/>
        <v>0</v>
      </c>
      <c r="Q147" s="201">
        <f t="shared" si="41"/>
        <v>0</v>
      </c>
      <c r="R147" s="299">
        <f t="shared" si="53"/>
        <v>0</v>
      </c>
      <c r="S147" s="299">
        <f t="shared" si="54"/>
        <v>0</v>
      </c>
      <c r="T147" s="180">
        <f t="shared" si="42"/>
        <v>0</v>
      </c>
      <c r="U147" s="180">
        <f t="shared" si="43"/>
        <v>0</v>
      </c>
      <c r="V147" s="253">
        <f t="shared" si="55"/>
        <v>0</v>
      </c>
      <c r="W147" s="240">
        <f t="shared" si="56"/>
        <v>0</v>
      </c>
      <c r="X147" s="180">
        <f t="shared" si="44"/>
        <v>0</v>
      </c>
      <c r="Y147" s="180">
        <f t="shared" si="45"/>
        <v>0</v>
      </c>
      <c r="Z147" s="260">
        <f t="shared" si="57"/>
        <v>0</v>
      </c>
      <c r="AA147" s="259">
        <f t="shared" si="46"/>
        <v>0</v>
      </c>
      <c r="AB147" s="180">
        <f t="shared" si="47"/>
        <v>0</v>
      </c>
      <c r="AC147" s="180">
        <f t="shared" si="48"/>
        <v>0</v>
      </c>
      <c r="AD147" s="253">
        <f t="shared" si="58"/>
        <v>0</v>
      </c>
      <c r="AE147" s="240">
        <f t="shared" si="49"/>
        <v>0</v>
      </c>
    </row>
    <row r="148" spans="1:31" x14ac:dyDescent="0.2">
      <c r="A148" s="19">
        <f>+IF((G148+SUM(H148:K148))&gt;0,MAX(A$13:A147)+1,0)</f>
        <v>0</v>
      </c>
      <c r="B148" s="20"/>
      <c r="C148" s="20"/>
      <c r="D148" s="20"/>
      <c r="E148" s="20"/>
      <c r="F148" s="279">
        <f t="shared" si="50"/>
        <v>0</v>
      </c>
      <c r="G148" s="200">
        <f t="shared" si="51"/>
        <v>0</v>
      </c>
      <c r="H148" s="20"/>
      <c r="I148" s="20"/>
      <c r="J148" s="20"/>
      <c r="K148" s="20"/>
      <c r="L148" s="20"/>
      <c r="M148" s="20"/>
      <c r="N148" s="200">
        <f t="shared" si="52"/>
        <v>0</v>
      </c>
      <c r="O148" s="192"/>
      <c r="P148" s="542">
        <f t="shared" si="40"/>
        <v>0</v>
      </c>
      <c r="Q148" s="201">
        <f t="shared" si="41"/>
        <v>0</v>
      </c>
      <c r="R148" s="299">
        <f t="shared" si="53"/>
        <v>0</v>
      </c>
      <c r="S148" s="299">
        <f t="shared" si="54"/>
        <v>0</v>
      </c>
      <c r="T148" s="180">
        <f t="shared" si="42"/>
        <v>0</v>
      </c>
      <c r="U148" s="180">
        <f t="shared" si="43"/>
        <v>0</v>
      </c>
      <c r="V148" s="253">
        <f t="shared" si="55"/>
        <v>0</v>
      </c>
      <c r="W148" s="240">
        <f t="shared" si="56"/>
        <v>0</v>
      </c>
      <c r="X148" s="180">
        <f t="shared" si="44"/>
        <v>0</v>
      </c>
      <c r="Y148" s="180">
        <f t="shared" si="45"/>
        <v>0</v>
      </c>
      <c r="Z148" s="260">
        <f t="shared" si="57"/>
        <v>0</v>
      </c>
      <c r="AA148" s="259">
        <f t="shared" si="46"/>
        <v>0</v>
      </c>
      <c r="AB148" s="180">
        <f t="shared" si="47"/>
        <v>0</v>
      </c>
      <c r="AC148" s="180">
        <f t="shared" si="48"/>
        <v>0</v>
      </c>
      <c r="AD148" s="253">
        <f t="shared" si="58"/>
        <v>0</v>
      </c>
      <c r="AE148" s="240">
        <f t="shared" si="49"/>
        <v>0</v>
      </c>
    </row>
    <row r="149" spans="1:31" x14ac:dyDescent="0.2">
      <c r="A149" s="19">
        <f>+IF((G149+SUM(H149:K149))&gt;0,MAX(A$13:A148)+1,0)</f>
        <v>0</v>
      </c>
      <c r="B149" s="20"/>
      <c r="C149" s="20"/>
      <c r="D149" s="20"/>
      <c r="E149" s="20"/>
      <c r="F149" s="279">
        <f t="shared" si="50"/>
        <v>0</v>
      </c>
      <c r="G149" s="200">
        <f t="shared" si="51"/>
        <v>0</v>
      </c>
      <c r="H149" s="20"/>
      <c r="I149" s="20"/>
      <c r="J149" s="20"/>
      <c r="K149" s="20"/>
      <c r="L149" s="20"/>
      <c r="M149" s="20"/>
      <c r="N149" s="200">
        <f t="shared" si="52"/>
        <v>0</v>
      </c>
      <c r="O149" s="192"/>
      <c r="P149" s="542">
        <f t="shared" si="40"/>
        <v>0</v>
      </c>
      <c r="Q149" s="201">
        <f t="shared" si="41"/>
        <v>0</v>
      </c>
      <c r="R149" s="299">
        <f t="shared" si="53"/>
        <v>0</v>
      </c>
      <c r="S149" s="299">
        <f t="shared" si="54"/>
        <v>0</v>
      </c>
      <c r="T149" s="180">
        <f t="shared" si="42"/>
        <v>0</v>
      </c>
      <c r="U149" s="180">
        <f t="shared" si="43"/>
        <v>0</v>
      </c>
      <c r="V149" s="253">
        <f t="shared" si="55"/>
        <v>0</v>
      </c>
      <c r="W149" s="240">
        <f t="shared" si="56"/>
        <v>0</v>
      </c>
      <c r="X149" s="180">
        <f t="shared" si="44"/>
        <v>0</v>
      </c>
      <c r="Y149" s="180">
        <f t="shared" si="45"/>
        <v>0</v>
      </c>
      <c r="Z149" s="260">
        <f t="shared" si="57"/>
        <v>0</v>
      </c>
      <c r="AA149" s="259">
        <f t="shared" si="46"/>
        <v>0</v>
      </c>
      <c r="AB149" s="180">
        <f t="shared" si="47"/>
        <v>0</v>
      </c>
      <c r="AC149" s="180">
        <f t="shared" si="48"/>
        <v>0</v>
      </c>
      <c r="AD149" s="253">
        <f t="shared" si="58"/>
        <v>0</v>
      </c>
      <c r="AE149" s="240">
        <f t="shared" si="49"/>
        <v>0</v>
      </c>
    </row>
    <row r="150" spans="1:31" x14ac:dyDescent="0.2">
      <c r="A150" s="19">
        <f>+IF((G150+SUM(H150:K150))&gt;0,MAX(A$13:A149)+1,0)</f>
        <v>0</v>
      </c>
      <c r="B150" s="20"/>
      <c r="C150" s="20"/>
      <c r="D150" s="20"/>
      <c r="E150" s="20"/>
      <c r="F150" s="279">
        <f t="shared" si="50"/>
        <v>0</v>
      </c>
      <c r="G150" s="200">
        <f t="shared" si="51"/>
        <v>0</v>
      </c>
      <c r="H150" s="20"/>
      <c r="I150" s="20"/>
      <c r="J150" s="20"/>
      <c r="K150" s="20"/>
      <c r="L150" s="20"/>
      <c r="M150" s="20"/>
      <c r="N150" s="200">
        <f t="shared" si="52"/>
        <v>0</v>
      </c>
      <c r="O150" s="192"/>
      <c r="P150" s="542">
        <f t="shared" si="40"/>
        <v>0</v>
      </c>
      <c r="Q150" s="201">
        <f t="shared" si="41"/>
        <v>0</v>
      </c>
      <c r="R150" s="299">
        <f t="shared" si="53"/>
        <v>0</v>
      </c>
      <c r="S150" s="299">
        <f t="shared" si="54"/>
        <v>0</v>
      </c>
      <c r="T150" s="180">
        <f t="shared" si="42"/>
        <v>0</v>
      </c>
      <c r="U150" s="180">
        <f t="shared" si="43"/>
        <v>0</v>
      </c>
      <c r="V150" s="253">
        <f t="shared" si="55"/>
        <v>0</v>
      </c>
      <c r="W150" s="240">
        <f t="shared" si="56"/>
        <v>0</v>
      </c>
      <c r="X150" s="180">
        <f t="shared" si="44"/>
        <v>0</v>
      </c>
      <c r="Y150" s="180">
        <f t="shared" si="45"/>
        <v>0</v>
      </c>
      <c r="Z150" s="260">
        <f t="shared" si="57"/>
        <v>0</v>
      </c>
      <c r="AA150" s="259">
        <f t="shared" si="46"/>
        <v>0</v>
      </c>
      <c r="AB150" s="180">
        <f t="shared" si="47"/>
        <v>0</v>
      </c>
      <c r="AC150" s="180">
        <f t="shared" si="48"/>
        <v>0</v>
      </c>
      <c r="AD150" s="253">
        <f t="shared" si="58"/>
        <v>0</v>
      </c>
      <c r="AE150" s="240">
        <f t="shared" si="49"/>
        <v>0</v>
      </c>
    </row>
    <row r="151" spans="1:31" x14ac:dyDescent="0.2">
      <c r="A151" s="19">
        <f>+IF((G151+SUM(H151:K151))&gt;0,MAX(A$13:A150)+1,0)</f>
        <v>0</v>
      </c>
      <c r="B151" s="20"/>
      <c r="C151" s="20"/>
      <c r="D151" s="20"/>
      <c r="E151" s="20"/>
      <c r="F151" s="279">
        <f t="shared" si="50"/>
        <v>0</v>
      </c>
      <c r="G151" s="200">
        <f t="shared" si="51"/>
        <v>0</v>
      </c>
      <c r="H151" s="20"/>
      <c r="I151" s="20"/>
      <c r="J151" s="20"/>
      <c r="K151" s="20"/>
      <c r="L151" s="20"/>
      <c r="M151" s="20"/>
      <c r="N151" s="200">
        <f t="shared" si="52"/>
        <v>0</v>
      </c>
      <c r="O151" s="192"/>
      <c r="P151" s="542">
        <f t="shared" si="40"/>
        <v>0</v>
      </c>
      <c r="Q151" s="201">
        <f t="shared" si="41"/>
        <v>0</v>
      </c>
      <c r="R151" s="299">
        <f t="shared" si="53"/>
        <v>0</v>
      </c>
      <c r="S151" s="299">
        <f t="shared" si="54"/>
        <v>0</v>
      </c>
      <c r="T151" s="180">
        <f t="shared" si="42"/>
        <v>0</v>
      </c>
      <c r="U151" s="180">
        <f t="shared" si="43"/>
        <v>0</v>
      </c>
      <c r="V151" s="253">
        <f t="shared" si="55"/>
        <v>0</v>
      </c>
      <c r="W151" s="240">
        <f t="shared" si="56"/>
        <v>0</v>
      </c>
      <c r="X151" s="180">
        <f t="shared" si="44"/>
        <v>0</v>
      </c>
      <c r="Y151" s="180">
        <f t="shared" si="45"/>
        <v>0</v>
      </c>
      <c r="Z151" s="260">
        <f t="shared" si="57"/>
        <v>0</v>
      </c>
      <c r="AA151" s="259">
        <f t="shared" si="46"/>
        <v>0</v>
      </c>
      <c r="AB151" s="180">
        <f t="shared" si="47"/>
        <v>0</v>
      </c>
      <c r="AC151" s="180">
        <f t="shared" si="48"/>
        <v>0</v>
      </c>
      <c r="AD151" s="253">
        <f t="shared" si="58"/>
        <v>0</v>
      </c>
      <c r="AE151" s="240">
        <f t="shared" si="49"/>
        <v>0</v>
      </c>
    </row>
    <row r="152" spans="1:31" x14ac:dyDescent="0.2">
      <c r="A152" s="19">
        <f>+IF((G152+SUM(H152:K152))&gt;0,MAX(A$13:A151)+1,0)</f>
        <v>0</v>
      </c>
      <c r="B152" s="20"/>
      <c r="C152" s="20"/>
      <c r="D152" s="20"/>
      <c r="E152" s="20"/>
      <c r="F152" s="279">
        <f t="shared" si="50"/>
        <v>0</v>
      </c>
      <c r="G152" s="200">
        <f t="shared" si="51"/>
        <v>0</v>
      </c>
      <c r="H152" s="20"/>
      <c r="I152" s="20"/>
      <c r="J152" s="20"/>
      <c r="K152" s="20"/>
      <c r="L152" s="20"/>
      <c r="M152" s="20"/>
      <c r="N152" s="200">
        <f t="shared" si="52"/>
        <v>0</v>
      </c>
      <c r="O152" s="192"/>
      <c r="P152" s="542">
        <f t="shared" si="40"/>
        <v>0</v>
      </c>
      <c r="Q152" s="201">
        <f t="shared" si="41"/>
        <v>0</v>
      </c>
      <c r="R152" s="299">
        <f t="shared" si="53"/>
        <v>0</v>
      </c>
      <c r="S152" s="299">
        <f t="shared" si="54"/>
        <v>0</v>
      </c>
      <c r="T152" s="180">
        <f t="shared" si="42"/>
        <v>0</v>
      </c>
      <c r="U152" s="180">
        <f t="shared" si="43"/>
        <v>0</v>
      </c>
      <c r="V152" s="253">
        <f t="shared" si="55"/>
        <v>0</v>
      </c>
      <c r="W152" s="240">
        <f t="shared" si="56"/>
        <v>0</v>
      </c>
      <c r="X152" s="180">
        <f t="shared" si="44"/>
        <v>0</v>
      </c>
      <c r="Y152" s="180">
        <f t="shared" si="45"/>
        <v>0</v>
      </c>
      <c r="Z152" s="260">
        <f t="shared" si="57"/>
        <v>0</v>
      </c>
      <c r="AA152" s="259">
        <f t="shared" si="46"/>
        <v>0</v>
      </c>
      <c r="AB152" s="180">
        <f t="shared" si="47"/>
        <v>0</v>
      </c>
      <c r="AC152" s="180">
        <f t="shared" si="48"/>
        <v>0</v>
      </c>
      <c r="AD152" s="253">
        <f t="shared" si="58"/>
        <v>0</v>
      </c>
      <c r="AE152" s="240">
        <f t="shared" si="49"/>
        <v>0</v>
      </c>
    </row>
    <row r="153" spans="1:31" x14ac:dyDescent="0.2">
      <c r="A153" s="19">
        <f>+IF((G153+SUM(H153:K153))&gt;0,MAX(A$13:A152)+1,0)</f>
        <v>0</v>
      </c>
      <c r="B153" s="20"/>
      <c r="C153" s="20"/>
      <c r="D153" s="20"/>
      <c r="E153" s="20"/>
      <c r="F153" s="279">
        <f t="shared" si="50"/>
        <v>0</v>
      </c>
      <c r="G153" s="200">
        <f t="shared" si="51"/>
        <v>0</v>
      </c>
      <c r="H153" s="20"/>
      <c r="I153" s="20"/>
      <c r="J153" s="20"/>
      <c r="K153" s="20"/>
      <c r="L153" s="20"/>
      <c r="M153" s="20"/>
      <c r="N153" s="200">
        <f t="shared" si="52"/>
        <v>0</v>
      </c>
      <c r="O153" s="192"/>
      <c r="P153" s="542">
        <f t="shared" si="40"/>
        <v>0</v>
      </c>
      <c r="Q153" s="201">
        <f t="shared" si="41"/>
        <v>0</v>
      </c>
      <c r="R153" s="299">
        <f t="shared" si="53"/>
        <v>0</v>
      </c>
      <c r="S153" s="299">
        <f t="shared" si="54"/>
        <v>0</v>
      </c>
      <c r="T153" s="180">
        <f t="shared" si="42"/>
        <v>0</v>
      </c>
      <c r="U153" s="180">
        <f t="shared" si="43"/>
        <v>0</v>
      </c>
      <c r="V153" s="253">
        <f t="shared" si="55"/>
        <v>0</v>
      </c>
      <c r="W153" s="240">
        <f t="shared" si="56"/>
        <v>0</v>
      </c>
      <c r="X153" s="180">
        <f t="shared" si="44"/>
        <v>0</v>
      </c>
      <c r="Y153" s="180">
        <f t="shared" si="45"/>
        <v>0</v>
      </c>
      <c r="Z153" s="260">
        <f t="shared" si="57"/>
        <v>0</v>
      </c>
      <c r="AA153" s="259">
        <f t="shared" si="46"/>
        <v>0</v>
      </c>
      <c r="AB153" s="180">
        <f t="shared" si="47"/>
        <v>0</v>
      </c>
      <c r="AC153" s="180">
        <f t="shared" si="48"/>
        <v>0</v>
      </c>
      <c r="AD153" s="253">
        <f t="shared" si="58"/>
        <v>0</v>
      </c>
      <c r="AE153" s="240">
        <f t="shared" si="49"/>
        <v>0</v>
      </c>
    </row>
    <row r="154" spans="1:31" x14ac:dyDescent="0.2">
      <c r="A154" s="19">
        <f>+IF((G154+SUM(H154:K154))&gt;0,MAX(A$13:A153)+1,0)</f>
        <v>0</v>
      </c>
      <c r="B154" s="20"/>
      <c r="C154" s="20"/>
      <c r="D154" s="20"/>
      <c r="E154" s="20"/>
      <c r="F154" s="279">
        <f t="shared" si="50"/>
        <v>0</v>
      </c>
      <c r="G154" s="200">
        <f t="shared" si="51"/>
        <v>0</v>
      </c>
      <c r="H154" s="20"/>
      <c r="I154" s="20"/>
      <c r="J154" s="20"/>
      <c r="K154" s="20"/>
      <c r="L154" s="20"/>
      <c r="M154" s="20"/>
      <c r="N154" s="200">
        <f t="shared" si="52"/>
        <v>0</v>
      </c>
      <c r="O154" s="192"/>
      <c r="P154" s="542">
        <f t="shared" si="40"/>
        <v>0</v>
      </c>
      <c r="Q154" s="201">
        <f t="shared" si="41"/>
        <v>0</v>
      </c>
      <c r="R154" s="299">
        <f t="shared" si="53"/>
        <v>0</v>
      </c>
      <c r="S154" s="299">
        <f t="shared" si="54"/>
        <v>0</v>
      </c>
      <c r="T154" s="180">
        <f t="shared" si="42"/>
        <v>0</v>
      </c>
      <c r="U154" s="180">
        <f t="shared" si="43"/>
        <v>0</v>
      </c>
      <c r="V154" s="253">
        <f t="shared" si="55"/>
        <v>0</v>
      </c>
      <c r="W154" s="240">
        <f t="shared" si="56"/>
        <v>0</v>
      </c>
      <c r="X154" s="180">
        <f t="shared" si="44"/>
        <v>0</v>
      </c>
      <c r="Y154" s="180">
        <f t="shared" si="45"/>
        <v>0</v>
      </c>
      <c r="Z154" s="260">
        <f t="shared" si="57"/>
        <v>0</v>
      </c>
      <c r="AA154" s="259">
        <f t="shared" si="46"/>
        <v>0</v>
      </c>
      <c r="AB154" s="180">
        <f t="shared" si="47"/>
        <v>0</v>
      </c>
      <c r="AC154" s="180">
        <f t="shared" si="48"/>
        <v>0</v>
      </c>
      <c r="AD154" s="253">
        <f t="shared" si="58"/>
        <v>0</v>
      </c>
      <c r="AE154" s="240">
        <f t="shared" si="49"/>
        <v>0</v>
      </c>
    </row>
    <row r="155" spans="1:31" x14ac:dyDescent="0.2">
      <c r="A155" s="19">
        <f>+IF((G155+SUM(H155:K155))&gt;0,MAX(A$13:A154)+1,0)</f>
        <v>0</v>
      </c>
      <c r="B155" s="20"/>
      <c r="C155" s="20"/>
      <c r="D155" s="20"/>
      <c r="E155" s="20"/>
      <c r="F155" s="279">
        <f t="shared" si="50"/>
        <v>0</v>
      </c>
      <c r="G155" s="200">
        <f t="shared" si="51"/>
        <v>0</v>
      </c>
      <c r="H155" s="20"/>
      <c r="I155" s="20"/>
      <c r="J155" s="20"/>
      <c r="K155" s="20"/>
      <c r="L155" s="20"/>
      <c r="M155" s="20"/>
      <c r="N155" s="200">
        <f t="shared" si="52"/>
        <v>0</v>
      </c>
      <c r="O155" s="192"/>
      <c r="P155" s="542">
        <f t="shared" si="40"/>
        <v>0</v>
      </c>
      <c r="Q155" s="201">
        <f t="shared" si="41"/>
        <v>0</v>
      </c>
      <c r="R155" s="299">
        <f t="shared" si="53"/>
        <v>0</v>
      </c>
      <c r="S155" s="299">
        <f t="shared" si="54"/>
        <v>0</v>
      </c>
      <c r="T155" s="180">
        <f t="shared" si="42"/>
        <v>0</v>
      </c>
      <c r="U155" s="180">
        <f t="shared" si="43"/>
        <v>0</v>
      </c>
      <c r="V155" s="253">
        <f t="shared" si="55"/>
        <v>0</v>
      </c>
      <c r="W155" s="240">
        <f t="shared" si="56"/>
        <v>0</v>
      </c>
      <c r="X155" s="180">
        <f t="shared" si="44"/>
        <v>0</v>
      </c>
      <c r="Y155" s="180">
        <f t="shared" si="45"/>
        <v>0</v>
      </c>
      <c r="Z155" s="260">
        <f t="shared" si="57"/>
        <v>0</v>
      </c>
      <c r="AA155" s="259">
        <f t="shared" si="46"/>
        <v>0</v>
      </c>
      <c r="AB155" s="180">
        <f t="shared" si="47"/>
        <v>0</v>
      </c>
      <c r="AC155" s="180">
        <f t="shared" si="48"/>
        <v>0</v>
      </c>
      <c r="AD155" s="253">
        <f t="shared" si="58"/>
        <v>0</v>
      </c>
      <c r="AE155" s="240">
        <f t="shared" si="49"/>
        <v>0</v>
      </c>
    </row>
    <row r="156" spans="1:31" x14ac:dyDescent="0.2">
      <c r="A156" s="19">
        <f>+IF((G156+SUM(H156:K156))&gt;0,MAX(A$13:A155)+1,0)</f>
        <v>0</v>
      </c>
      <c r="B156" s="20"/>
      <c r="C156" s="20"/>
      <c r="D156" s="20"/>
      <c r="E156" s="20"/>
      <c r="F156" s="279">
        <f t="shared" si="50"/>
        <v>0</v>
      </c>
      <c r="G156" s="200">
        <f t="shared" si="51"/>
        <v>0</v>
      </c>
      <c r="H156" s="20"/>
      <c r="I156" s="20"/>
      <c r="J156" s="20"/>
      <c r="K156" s="20"/>
      <c r="L156" s="20"/>
      <c r="M156" s="20"/>
      <c r="N156" s="200">
        <f t="shared" si="52"/>
        <v>0</v>
      </c>
      <c r="O156" s="192"/>
      <c r="P156" s="542">
        <f t="shared" si="40"/>
        <v>0</v>
      </c>
      <c r="Q156" s="201">
        <f t="shared" si="41"/>
        <v>0</v>
      </c>
      <c r="R156" s="299">
        <f t="shared" si="53"/>
        <v>0</v>
      </c>
      <c r="S156" s="299">
        <f t="shared" si="54"/>
        <v>0</v>
      </c>
      <c r="T156" s="180">
        <f t="shared" si="42"/>
        <v>0</v>
      </c>
      <c r="U156" s="180">
        <f t="shared" si="43"/>
        <v>0</v>
      </c>
      <c r="V156" s="253">
        <f t="shared" si="55"/>
        <v>0</v>
      </c>
      <c r="W156" s="240">
        <f t="shared" si="56"/>
        <v>0</v>
      </c>
      <c r="X156" s="180">
        <f t="shared" si="44"/>
        <v>0</v>
      </c>
      <c r="Y156" s="180">
        <f t="shared" si="45"/>
        <v>0</v>
      </c>
      <c r="Z156" s="260">
        <f t="shared" si="57"/>
        <v>0</v>
      </c>
      <c r="AA156" s="259">
        <f t="shared" si="46"/>
        <v>0</v>
      </c>
      <c r="AB156" s="180">
        <f t="shared" si="47"/>
        <v>0</v>
      </c>
      <c r="AC156" s="180">
        <f t="shared" si="48"/>
        <v>0</v>
      </c>
      <c r="AD156" s="253">
        <f t="shared" si="58"/>
        <v>0</v>
      </c>
      <c r="AE156" s="240">
        <f t="shared" si="49"/>
        <v>0</v>
      </c>
    </row>
    <row r="157" spans="1:31" x14ac:dyDescent="0.2">
      <c r="A157" s="19">
        <f>+IF((G157+SUM(H157:K157))&gt;0,MAX(A$13:A156)+1,0)</f>
        <v>0</v>
      </c>
      <c r="B157" s="20"/>
      <c r="C157" s="20"/>
      <c r="D157" s="20"/>
      <c r="E157" s="20"/>
      <c r="F157" s="279">
        <f t="shared" si="50"/>
        <v>0</v>
      </c>
      <c r="G157" s="200">
        <f t="shared" si="51"/>
        <v>0</v>
      </c>
      <c r="H157" s="20"/>
      <c r="I157" s="20"/>
      <c r="J157" s="20"/>
      <c r="K157" s="20"/>
      <c r="L157" s="20"/>
      <c r="M157" s="20"/>
      <c r="N157" s="200">
        <f t="shared" si="52"/>
        <v>0</v>
      </c>
      <c r="O157" s="192"/>
      <c r="P157" s="542">
        <f t="shared" si="40"/>
        <v>0</v>
      </c>
      <c r="Q157" s="201">
        <f t="shared" si="41"/>
        <v>0</v>
      </c>
      <c r="R157" s="299">
        <f t="shared" si="53"/>
        <v>0</v>
      </c>
      <c r="S157" s="299">
        <f t="shared" si="54"/>
        <v>0</v>
      </c>
      <c r="T157" s="180">
        <f t="shared" si="42"/>
        <v>0</v>
      </c>
      <c r="U157" s="180">
        <f t="shared" si="43"/>
        <v>0</v>
      </c>
      <c r="V157" s="253">
        <f t="shared" si="55"/>
        <v>0</v>
      </c>
      <c r="W157" s="240">
        <f t="shared" si="56"/>
        <v>0</v>
      </c>
      <c r="X157" s="180">
        <f t="shared" si="44"/>
        <v>0</v>
      </c>
      <c r="Y157" s="180">
        <f t="shared" si="45"/>
        <v>0</v>
      </c>
      <c r="Z157" s="260">
        <f t="shared" si="57"/>
        <v>0</v>
      </c>
      <c r="AA157" s="259">
        <f t="shared" si="46"/>
        <v>0</v>
      </c>
      <c r="AB157" s="180">
        <f t="shared" si="47"/>
        <v>0</v>
      </c>
      <c r="AC157" s="180">
        <f t="shared" si="48"/>
        <v>0</v>
      </c>
      <c r="AD157" s="253">
        <f t="shared" si="58"/>
        <v>0</v>
      </c>
      <c r="AE157" s="240">
        <f t="shared" si="49"/>
        <v>0</v>
      </c>
    </row>
    <row r="158" spans="1:31" x14ac:dyDescent="0.2">
      <c r="A158" s="19">
        <f>+IF((G158+SUM(H158:K158))&gt;0,MAX(A$13:A157)+1,0)</f>
        <v>0</v>
      </c>
      <c r="B158" s="20"/>
      <c r="C158" s="20"/>
      <c r="D158" s="20"/>
      <c r="E158" s="20"/>
      <c r="F158" s="279">
        <f t="shared" si="50"/>
        <v>0</v>
      </c>
      <c r="G158" s="200">
        <f t="shared" si="51"/>
        <v>0</v>
      </c>
      <c r="H158" s="20"/>
      <c r="I158" s="20"/>
      <c r="J158" s="20"/>
      <c r="K158" s="20"/>
      <c r="L158" s="20"/>
      <c r="M158" s="20"/>
      <c r="N158" s="200">
        <f t="shared" si="52"/>
        <v>0</v>
      </c>
      <c r="O158" s="192"/>
      <c r="P158" s="542">
        <f t="shared" si="40"/>
        <v>0</v>
      </c>
      <c r="Q158" s="201">
        <f t="shared" si="41"/>
        <v>0</v>
      </c>
      <c r="R158" s="299">
        <f t="shared" si="53"/>
        <v>0</v>
      </c>
      <c r="S158" s="299">
        <f t="shared" si="54"/>
        <v>0</v>
      </c>
      <c r="T158" s="180">
        <f t="shared" si="42"/>
        <v>0</v>
      </c>
      <c r="U158" s="180">
        <f t="shared" si="43"/>
        <v>0</v>
      </c>
      <c r="V158" s="253">
        <f t="shared" si="55"/>
        <v>0</v>
      </c>
      <c r="W158" s="240">
        <f t="shared" si="56"/>
        <v>0</v>
      </c>
      <c r="X158" s="180">
        <f t="shared" si="44"/>
        <v>0</v>
      </c>
      <c r="Y158" s="180">
        <f t="shared" si="45"/>
        <v>0</v>
      </c>
      <c r="Z158" s="260">
        <f t="shared" si="57"/>
        <v>0</v>
      </c>
      <c r="AA158" s="259">
        <f t="shared" si="46"/>
        <v>0</v>
      </c>
      <c r="AB158" s="180">
        <f t="shared" si="47"/>
        <v>0</v>
      </c>
      <c r="AC158" s="180">
        <f t="shared" si="48"/>
        <v>0</v>
      </c>
      <c r="AD158" s="253">
        <f t="shared" si="58"/>
        <v>0</v>
      </c>
      <c r="AE158" s="240">
        <f t="shared" si="49"/>
        <v>0</v>
      </c>
    </row>
    <row r="159" spans="1:31" x14ac:dyDescent="0.2">
      <c r="A159" s="19">
        <f>+IF((G159+SUM(H159:K159))&gt;0,MAX(A$13:A158)+1,0)</f>
        <v>0</v>
      </c>
      <c r="B159" s="20"/>
      <c r="C159" s="20"/>
      <c r="D159" s="20"/>
      <c r="E159" s="20"/>
      <c r="F159" s="279">
        <f t="shared" si="50"/>
        <v>0</v>
      </c>
      <c r="G159" s="200">
        <f t="shared" si="51"/>
        <v>0</v>
      </c>
      <c r="H159" s="20"/>
      <c r="I159" s="20"/>
      <c r="J159" s="20"/>
      <c r="K159" s="20"/>
      <c r="L159" s="20"/>
      <c r="M159" s="20"/>
      <c r="N159" s="200">
        <f t="shared" si="52"/>
        <v>0</v>
      </c>
      <c r="O159" s="192"/>
      <c r="P159" s="542">
        <f t="shared" si="40"/>
        <v>0</v>
      </c>
      <c r="Q159" s="201">
        <f t="shared" si="41"/>
        <v>0</v>
      </c>
      <c r="R159" s="299">
        <f t="shared" si="53"/>
        <v>0</v>
      </c>
      <c r="S159" s="299">
        <f t="shared" si="54"/>
        <v>0</v>
      </c>
      <c r="T159" s="180">
        <f t="shared" si="42"/>
        <v>0</v>
      </c>
      <c r="U159" s="180">
        <f t="shared" si="43"/>
        <v>0</v>
      </c>
      <c r="V159" s="253">
        <f t="shared" si="55"/>
        <v>0</v>
      </c>
      <c r="W159" s="240">
        <f t="shared" si="56"/>
        <v>0</v>
      </c>
      <c r="X159" s="180">
        <f t="shared" si="44"/>
        <v>0</v>
      </c>
      <c r="Y159" s="180">
        <f t="shared" si="45"/>
        <v>0</v>
      </c>
      <c r="Z159" s="260">
        <f t="shared" si="57"/>
        <v>0</v>
      </c>
      <c r="AA159" s="259">
        <f t="shared" si="46"/>
        <v>0</v>
      </c>
      <c r="AB159" s="180">
        <f t="shared" si="47"/>
        <v>0</v>
      </c>
      <c r="AC159" s="180">
        <f t="shared" si="48"/>
        <v>0</v>
      </c>
      <c r="AD159" s="253">
        <f t="shared" si="58"/>
        <v>0</v>
      </c>
      <c r="AE159" s="240">
        <f t="shared" si="49"/>
        <v>0</v>
      </c>
    </row>
    <row r="160" spans="1:31" x14ac:dyDescent="0.2">
      <c r="A160" s="19">
        <f>+IF((G160+SUM(H160:K160))&gt;0,MAX(A$13:A159)+1,0)</f>
        <v>0</v>
      </c>
      <c r="B160" s="20"/>
      <c r="C160" s="20"/>
      <c r="D160" s="20"/>
      <c r="E160" s="20"/>
      <c r="F160" s="279">
        <f t="shared" si="50"/>
        <v>0</v>
      </c>
      <c r="G160" s="200">
        <f t="shared" si="51"/>
        <v>0</v>
      </c>
      <c r="H160" s="20"/>
      <c r="I160" s="20"/>
      <c r="J160" s="20"/>
      <c r="K160" s="20"/>
      <c r="L160" s="20"/>
      <c r="M160" s="20"/>
      <c r="N160" s="200">
        <f t="shared" si="52"/>
        <v>0</v>
      </c>
      <c r="O160" s="192"/>
      <c r="P160" s="542">
        <f t="shared" si="40"/>
        <v>0</v>
      </c>
      <c r="Q160" s="201">
        <f t="shared" si="41"/>
        <v>0</v>
      </c>
      <c r="R160" s="299">
        <f t="shared" si="53"/>
        <v>0</v>
      </c>
      <c r="S160" s="299">
        <f t="shared" si="54"/>
        <v>0</v>
      </c>
      <c r="T160" s="180">
        <f t="shared" si="42"/>
        <v>0</v>
      </c>
      <c r="U160" s="180">
        <f t="shared" si="43"/>
        <v>0</v>
      </c>
      <c r="V160" s="253">
        <f t="shared" si="55"/>
        <v>0</v>
      </c>
      <c r="W160" s="240">
        <f t="shared" si="56"/>
        <v>0</v>
      </c>
      <c r="X160" s="180">
        <f t="shared" si="44"/>
        <v>0</v>
      </c>
      <c r="Y160" s="180">
        <f t="shared" si="45"/>
        <v>0</v>
      </c>
      <c r="Z160" s="260">
        <f t="shared" si="57"/>
        <v>0</v>
      </c>
      <c r="AA160" s="259">
        <f t="shared" si="46"/>
        <v>0</v>
      </c>
      <c r="AB160" s="180">
        <f t="shared" si="47"/>
        <v>0</v>
      </c>
      <c r="AC160" s="180">
        <f t="shared" si="48"/>
        <v>0</v>
      </c>
      <c r="AD160" s="253">
        <f t="shared" si="58"/>
        <v>0</v>
      </c>
      <c r="AE160" s="240">
        <f t="shared" si="49"/>
        <v>0</v>
      </c>
    </row>
    <row r="161" spans="1:31" x14ac:dyDescent="0.2">
      <c r="A161" s="19">
        <f>+IF((G161+SUM(H161:K161))&gt;0,MAX(A$13:A160)+1,0)</f>
        <v>0</v>
      </c>
      <c r="B161" s="20"/>
      <c r="C161" s="20"/>
      <c r="D161" s="20"/>
      <c r="E161" s="20"/>
      <c r="F161" s="279">
        <f t="shared" si="50"/>
        <v>0</v>
      </c>
      <c r="G161" s="200">
        <f t="shared" si="51"/>
        <v>0</v>
      </c>
      <c r="H161" s="20"/>
      <c r="I161" s="20"/>
      <c r="J161" s="20"/>
      <c r="K161" s="20"/>
      <c r="L161" s="20"/>
      <c r="M161" s="20"/>
      <c r="N161" s="200">
        <f t="shared" si="52"/>
        <v>0</v>
      </c>
      <c r="O161" s="192"/>
      <c r="P161" s="542">
        <f t="shared" si="40"/>
        <v>0</v>
      </c>
      <c r="Q161" s="201">
        <f t="shared" si="41"/>
        <v>0</v>
      </c>
      <c r="R161" s="299">
        <f t="shared" si="53"/>
        <v>0</v>
      </c>
      <c r="S161" s="299">
        <f t="shared" si="54"/>
        <v>0</v>
      </c>
      <c r="T161" s="180">
        <f t="shared" si="42"/>
        <v>0</v>
      </c>
      <c r="U161" s="180">
        <f t="shared" si="43"/>
        <v>0</v>
      </c>
      <c r="V161" s="253">
        <f t="shared" si="55"/>
        <v>0</v>
      </c>
      <c r="W161" s="240">
        <f t="shared" si="56"/>
        <v>0</v>
      </c>
      <c r="X161" s="180">
        <f t="shared" si="44"/>
        <v>0</v>
      </c>
      <c r="Y161" s="180">
        <f t="shared" si="45"/>
        <v>0</v>
      </c>
      <c r="Z161" s="260">
        <f t="shared" si="57"/>
        <v>0</v>
      </c>
      <c r="AA161" s="259">
        <f t="shared" si="46"/>
        <v>0</v>
      </c>
      <c r="AB161" s="180">
        <f t="shared" si="47"/>
        <v>0</v>
      </c>
      <c r="AC161" s="180">
        <f t="shared" si="48"/>
        <v>0</v>
      </c>
      <c r="AD161" s="253">
        <f t="shared" si="58"/>
        <v>0</v>
      </c>
      <c r="AE161" s="240">
        <f t="shared" si="49"/>
        <v>0</v>
      </c>
    </row>
    <row r="162" spans="1:31" x14ac:dyDescent="0.2">
      <c r="A162" s="19">
        <f>+IF((G162+SUM(H162:K162))&gt;0,MAX(A$13:A161)+1,0)</f>
        <v>0</v>
      </c>
      <c r="B162" s="20"/>
      <c r="C162" s="20"/>
      <c r="D162" s="20"/>
      <c r="E162" s="20"/>
      <c r="F162" s="279">
        <f t="shared" si="50"/>
        <v>0</v>
      </c>
      <c r="G162" s="200">
        <f t="shared" si="51"/>
        <v>0</v>
      </c>
      <c r="H162" s="20"/>
      <c r="I162" s="20"/>
      <c r="J162" s="20"/>
      <c r="K162" s="20"/>
      <c r="L162" s="20"/>
      <c r="M162" s="20"/>
      <c r="N162" s="200">
        <f t="shared" si="52"/>
        <v>0</v>
      </c>
      <c r="O162" s="192"/>
      <c r="P162" s="542">
        <f t="shared" si="40"/>
        <v>0</v>
      </c>
      <c r="Q162" s="201">
        <f t="shared" si="41"/>
        <v>0</v>
      </c>
      <c r="R162" s="299">
        <f t="shared" si="53"/>
        <v>0</v>
      </c>
      <c r="S162" s="299">
        <f t="shared" si="54"/>
        <v>0</v>
      </c>
      <c r="T162" s="180">
        <f t="shared" si="42"/>
        <v>0</v>
      </c>
      <c r="U162" s="180">
        <f t="shared" si="43"/>
        <v>0</v>
      </c>
      <c r="V162" s="253">
        <f t="shared" si="55"/>
        <v>0</v>
      </c>
      <c r="W162" s="240">
        <f t="shared" si="56"/>
        <v>0</v>
      </c>
      <c r="X162" s="180">
        <f t="shared" si="44"/>
        <v>0</v>
      </c>
      <c r="Y162" s="180">
        <f t="shared" si="45"/>
        <v>0</v>
      </c>
      <c r="Z162" s="260">
        <f t="shared" si="57"/>
        <v>0</v>
      </c>
      <c r="AA162" s="259">
        <f t="shared" si="46"/>
        <v>0</v>
      </c>
      <c r="AB162" s="180">
        <f t="shared" si="47"/>
        <v>0</v>
      </c>
      <c r="AC162" s="180">
        <f t="shared" si="48"/>
        <v>0</v>
      </c>
      <c r="AD162" s="253">
        <f t="shared" si="58"/>
        <v>0</v>
      </c>
      <c r="AE162" s="240">
        <f t="shared" si="49"/>
        <v>0</v>
      </c>
    </row>
    <row r="163" spans="1:31" x14ac:dyDescent="0.2">
      <c r="A163" s="19">
        <f>+IF((G163+SUM(H163:K163))&gt;0,MAX(A$13:A162)+1,0)</f>
        <v>0</v>
      </c>
      <c r="B163" s="20"/>
      <c r="C163" s="20"/>
      <c r="D163" s="20"/>
      <c r="E163" s="20"/>
      <c r="F163" s="279">
        <f t="shared" si="50"/>
        <v>0</v>
      </c>
      <c r="G163" s="200">
        <f t="shared" si="51"/>
        <v>0</v>
      </c>
      <c r="H163" s="20"/>
      <c r="I163" s="20"/>
      <c r="J163" s="20"/>
      <c r="K163" s="20"/>
      <c r="L163" s="20"/>
      <c r="M163" s="20"/>
      <c r="N163" s="200">
        <f t="shared" si="52"/>
        <v>0</v>
      </c>
      <c r="O163" s="192"/>
      <c r="P163" s="542">
        <f t="shared" si="40"/>
        <v>0</v>
      </c>
      <c r="Q163" s="201">
        <f t="shared" si="41"/>
        <v>0</v>
      </c>
      <c r="R163" s="299">
        <f t="shared" si="53"/>
        <v>0</v>
      </c>
      <c r="S163" s="299">
        <f t="shared" si="54"/>
        <v>0</v>
      </c>
      <c r="T163" s="180">
        <f t="shared" si="42"/>
        <v>0</v>
      </c>
      <c r="U163" s="180">
        <f t="shared" si="43"/>
        <v>0</v>
      </c>
      <c r="V163" s="253">
        <f t="shared" si="55"/>
        <v>0</v>
      </c>
      <c r="W163" s="240">
        <f t="shared" si="56"/>
        <v>0</v>
      </c>
      <c r="X163" s="180">
        <f t="shared" si="44"/>
        <v>0</v>
      </c>
      <c r="Y163" s="180">
        <f t="shared" si="45"/>
        <v>0</v>
      </c>
      <c r="Z163" s="260">
        <f t="shared" si="57"/>
        <v>0</v>
      </c>
      <c r="AA163" s="259">
        <f t="shared" si="46"/>
        <v>0</v>
      </c>
      <c r="AB163" s="180">
        <f t="shared" si="47"/>
        <v>0</v>
      </c>
      <c r="AC163" s="180">
        <f t="shared" si="48"/>
        <v>0</v>
      </c>
      <c r="AD163" s="253">
        <f t="shared" si="58"/>
        <v>0</v>
      </c>
      <c r="AE163" s="240">
        <f t="shared" si="49"/>
        <v>0</v>
      </c>
    </row>
    <row r="164" spans="1:31" x14ac:dyDescent="0.2">
      <c r="A164" s="19">
        <f>+IF((G164+SUM(H164:K164))&gt;0,MAX(A$13:A163)+1,0)</f>
        <v>0</v>
      </c>
      <c r="B164" s="20"/>
      <c r="C164" s="20"/>
      <c r="D164" s="20"/>
      <c r="E164" s="20"/>
      <c r="F164" s="279">
        <f t="shared" si="50"/>
        <v>0</v>
      </c>
      <c r="G164" s="200">
        <f t="shared" si="51"/>
        <v>0</v>
      </c>
      <c r="H164" s="20"/>
      <c r="I164" s="20"/>
      <c r="J164" s="20"/>
      <c r="K164" s="20"/>
      <c r="L164" s="20"/>
      <c r="M164" s="20"/>
      <c r="N164" s="200">
        <f t="shared" si="52"/>
        <v>0</v>
      </c>
      <c r="O164" s="192"/>
      <c r="P164" s="542">
        <f t="shared" si="40"/>
        <v>0</v>
      </c>
      <c r="Q164" s="201">
        <f t="shared" si="41"/>
        <v>0</v>
      </c>
      <c r="R164" s="299">
        <f t="shared" si="53"/>
        <v>0</v>
      </c>
      <c r="S164" s="299">
        <f t="shared" si="54"/>
        <v>0</v>
      </c>
      <c r="T164" s="180">
        <f t="shared" si="42"/>
        <v>0</v>
      </c>
      <c r="U164" s="180">
        <f t="shared" si="43"/>
        <v>0</v>
      </c>
      <c r="V164" s="253">
        <f t="shared" si="55"/>
        <v>0</v>
      </c>
      <c r="W164" s="240">
        <f t="shared" si="56"/>
        <v>0</v>
      </c>
      <c r="X164" s="180">
        <f t="shared" si="44"/>
        <v>0</v>
      </c>
      <c r="Y164" s="180">
        <f t="shared" si="45"/>
        <v>0</v>
      </c>
      <c r="Z164" s="260">
        <f t="shared" si="57"/>
        <v>0</v>
      </c>
      <c r="AA164" s="259">
        <f t="shared" si="46"/>
        <v>0</v>
      </c>
      <c r="AB164" s="180">
        <f t="shared" si="47"/>
        <v>0</v>
      </c>
      <c r="AC164" s="180">
        <f t="shared" si="48"/>
        <v>0</v>
      </c>
      <c r="AD164" s="253">
        <f t="shared" si="58"/>
        <v>0</v>
      </c>
      <c r="AE164" s="240">
        <f t="shared" si="49"/>
        <v>0</v>
      </c>
    </row>
    <row r="165" spans="1:31" x14ac:dyDescent="0.2">
      <c r="A165" s="19">
        <f>+IF((G165+SUM(H165:K165))&gt;0,MAX(A$13:A164)+1,0)</f>
        <v>0</v>
      </c>
      <c r="B165" s="20"/>
      <c r="C165" s="20"/>
      <c r="D165" s="20"/>
      <c r="E165" s="20"/>
      <c r="F165" s="279">
        <f t="shared" si="50"/>
        <v>0</v>
      </c>
      <c r="G165" s="200">
        <f t="shared" si="51"/>
        <v>0</v>
      </c>
      <c r="H165" s="20"/>
      <c r="I165" s="20"/>
      <c r="J165" s="20"/>
      <c r="K165" s="20"/>
      <c r="L165" s="20"/>
      <c r="M165" s="20"/>
      <c r="N165" s="200">
        <f t="shared" si="52"/>
        <v>0</v>
      </c>
      <c r="O165" s="192"/>
      <c r="P165" s="542">
        <f t="shared" si="40"/>
        <v>0</v>
      </c>
      <c r="Q165" s="201">
        <f t="shared" si="41"/>
        <v>0</v>
      </c>
      <c r="R165" s="299">
        <f t="shared" si="53"/>
        <v>0</v>
      </c>
      <c r="S165" s="299">
        <f t="shared" si="54"/>
        <v>0</v>
      </c>
      <c r="T165" s="180">
        <f t="shared" si="42"/>
        <v>0</v>
      </c>
      <c r="U165" s="180">
        <f t="shared" si="43"/>
        <v>0</v>
      </c>
      <c r="V165" s="253">
        <f t="shared" si="55"/>
        <v>0</v>
      </c>
      <c r="W165" s="240">
        <f t="shared" si="56"/>
        <v>0</v>
      </c>
      <c r="X165" s="180">
        <f t="shared" si="44"/>
        <v>0</v>
      </c>
      <c r="Y165" s="180">
        <f t="shared" si="45"/>
        <v>0</v>
      </c>
      <c r="Z165" s="260">
        <f t="shared" si="57"/>
        <v>0</v>
      </c>
      <c r="AA165" s="259">
        <f t="shared" si="46"/>
        <v>0</v>
      </c>
      <c r="AB165" s="180">
        <f t="shared" si="47"/>
        <v>0</v>
      </c>
      <c r="AC165" s="180">
        <f t="shared" si="48"/>
        <v>0</v>
      </c>
      <c r="AD165" s="253">
        <f t="shared" si="58"/>
        <v>0</v>
      </c>
      <c r="AE165" s="240">
        <f t="shared" si="49"/>
        <v>0</v>
      </c>
    </row>
    <row r="166" spans="1:31" x14ac:dyDescent="0.2">
      <c r="A166" s="19">
        <f>+IF((G166+SUM(H166:K166))&gt;0,MAX(A$13:A165)+1,0)</f>
        <v>0</v>
      </c>
      <c r="B166" s="20"/>
      <c r="C166" s="20"/>
      <c r="D166" s="20"/>
      <c r="E166" s="20"/>
      <c r="F166" s="279">
        <f t="shared" si="50"/>
        <v>0</v>
      </c>
      <c r="G166" s="200">
        <f t="shared" si="51"/>
        <v>0</v>
      </c>
      <c r="H166" s="20"/>
      <c r="I166" s="20"/>
      <c r="J166" s="20"/>
      <c r="K166" s="20"/>
      <c r="L166" s="20"/>
      <c r="M166" s="20"/>
      <c r="N166" s="200">
        <f t="shared" si="52"/>
        <v>0</v>
      </c>
      <c r="O166" s="192"/>
      <c r="P166" s="542">
        <f t="shared" si="40"/>
        <v>0</v>
      </c>
      <c r="Q166" s="201">
        <f t="shared" si="41"/>
        <v>0</v>
      </c>
      <c r="R166" s="299">
        <f t="shared" si="53"/>
        <v>0</v>
      </c>
      <c r="S166" s="299">
        <f t="shared" si="54"/>
        <v>0</v>
      </c>
      <c r="T166" s="180">
        <f t="shared" si="42"/>
        <v>0</v>
      </c>
      <c r="U166" s="180">
        <f t="shared" si="43"/>
        <v>0</v>
      </c>
      <c r="V166" s="253">
        <f t="shared" si="55"/>
        <v>0</v>
      </c>
      <c r="W166" s="240">
        <f t="shared" si="56"/>
        <v>0</v>
      </c>
      <c r="X166" s="180">
        <f t="shared" si="44"/>
        <v>0</v>
      </c>
      <c r="Y166" s="180">
        <f t="shared" si="45"/>
        <v>0</v>
      </c>
      <c r="Z166" s="260">
        <f t="shared" si="57"/>
        <v>0</v>
      </c>
      <c r="AA166" s="259">
        <f t="shared" si="46"/>
        <v>0</v>
      </c>
      <c r="AB166" s="180">
        <f t="shared" si="47"/>
        <v>0</v>
      </c>
      <c r="AC166" s="180">
        <f t="shared" si="48"/>
        <v>0</v>
      </c>
      <c r="AD166" s="253">
        <f t="shared" si="58"/>
        <v>0</v>
      </c>
      <c r="AE166" s="240">
        <f t="shared" si="49"/>
        <v>0</v>
      </c>
    </row>
    <row r="167" spans="1:31" x14ac:dyDescent="0.2">
      <c r="A167" s="19">
        <f>+IF((G167+SUM(H167:K167))&gt;0,MAX(A$13:A166)+1,0)</f>
        <v>0</v>
      </c>
      <c r="B167" s="20"/>
      <c r="C167" s="20"/>
      <c r="D167" s="20"/>
      <c r="E167" s="20"/>
      <c r="F167" s="279">
        <f t="shared" si="50"/>
        <v>0</v>
      </c>
      <c r="G167" s="200">
        <f t="shared" si="51"/>
        <v>0</v>
      </c>
      <c r="H167" s="20"/>
      <c r="I167" s="20"/>
      <c r="J167" s="20"/>
      <c r="K167" s="20"/>
      <c r="L167" s="20"/>
      <c r="M167" s="20"/>
      <c r="N167" s="200">
        <f t="shared" si="52"/>
        <v>0</v>
      </c>
      <c r="O167" s="192"/>
      <c r="P167" s="542">
        <f t="shared" si="40"/>
        <v>0</v>
      </c>
      <c r="Q167" s="201">
        <f t="shared" si="41"/>
        <v>0</v>
      </c>
      <c r="R167" s="299">
        <f t="shared" si="53"/>
        <v>0</v>
      </c>
      <c r="S167" s="299">
        <f t="shared" si="54"/>
        <v>0</v>
      </c>
      <c r="T167" s="180">
        <f t="shared" si="42"/>
        <v>0</v>
      </c>
      <c r="U167" s="180">
        <f t="shared" si="43"/>
        <v>0</v>
      </c>
      <c r="V167" s="253">
        <f t="shared" si="55"/>
        <v>0</v>
      </c>
      <c r="W167" s="240">
        <f t="shared" si="56"/>
        <v>0</v>
      </c>
      <c r="X167" s="180">
        <f t="shared" si="44"/>
        <v>0</v>
      </c>
      <c r="Y167" s="180">
        <f t="shared" si="45"/>
        <v>0</v>
      </c>
      <c r="Z167" s="260">
        <f t="shared" si="57"/>
        <v>0</v>
      </c>
      <c r="AA167" s="259">
        <f t="shared" si="46"/>
        <v>0</v>
      </c>
      <c r="AB167" s="180">
        <f t="shared" si="47"/>
        <v>0</v>
      </c>
      <c r="AC167" s="180">
        <f t="shared" si="48"/>
        <v>0</v>
      </c>
      <c r="AD167" s="253">
        <f t="shared" si="58"/>
        <v>0</v>
      </c>
      <c r="AE167" s="240">
        <f t="shared" si="49"/>
        <v>0</v>
      </c>
    </row>
    <row r="168" spans="1:31" x14ac:dyDescent="0.2">
      <c r="A168" s="19">
        <f>+IF((G168+SUM(H168:K168))&gt;0,MAX(A$13:A167)+1,0)</f>
        <v>0</v>
      </c>
      <c r="B168" s="20"/>
      <c r="C168" s="20"/>
      <c r="D168" s="20"/>
      <c r="E168" s="20"/>
      <c r="F168" s="279">
        <f t="shared" si="50"/>
        <v>0</v>
      </c>
      <c r="G168" s="200">
        <f t="shared" si="51"/>
        <v>0</v>
      </c>
      <c r="H168" s="20"/>
      <c r="I168" s="20"/>
      <c r="J168" s="20"/>
      <c r="K168" s="20"/>
      <c r="L168" s="20"/>
      <c r="M168" s="20"/>
      <c r="N168" s="200">
        <f t="shared" si="52"/>
        <v>0</v>
      </c>
      <c r="O168" s="192"/>
      <c r="P168" s="542">
        <f t="shared" si="40"/>
        <v>0</v>
      </c>
      <c r="Q168" s="201">
        <f t="shared" si="41"/>
        <v>0</v>
      </c>
      <c r="R168" s="299">
        <f t="shared" si="53"/>
        <v>0</v>
      </c>
      <c r="S168" s="299">
        <f t="shared" si="54"/>
        <v>0</v>
      </c>
      <c r="T168" s="180">
        <f t="shared" si="42"/>
        <v>0</v>
      </c>
      <c r="U168" s="180">
        <f t="shared" si="43"/>
        <v>0</v>
      </c>
      <c r="V168" s="253">
        <f t="shared" si="55"/>
        <v>0</v>
      </c>
      <c r="W168" s="240">
        <f t="shared" si="56"/>
        <v>0</v>
      </c>
      <c r="X168" s="180">
        <f t="shared" si="44"/>
        <v>0</v>
      </c>
      <c r="Y168" s="180">
        <f t="shared" si="45"/>
        <v>0</v>
      </c>
      <c r="Z168" s="260">
        <f t="shared" si="57"/>
        <v>0</v>
      </c>
      <c r="AA168" s="259">
        <f t="shared" si="46"/>
        <v>0</v>
      </c>
      <c r="AB168" s="180">
        <f t="shared" si="47"/>
        <v>0</v>
      </c>
      <c r="AC168" s="180">
        <f t="shared" si="48"/>
        <v>0</v>
      </c>
      <c r="AD168" s="253">
        <f t="shared" si="58"/>
        <v>0</v>
      </c>
      <c r="AE168" s="240">
        <f t="shared" si="49"/>
        <v>0</v>
      </c>
    </row>
    <row r="169" spans="1:31" x14ac:dyDescent="0.2">
      <c r="A169" s="19">
        <f>+IF((G169+SUM(H169:K169))&gt;0,MAX(A$13:A168)+1,0)</f>
        <v>0</v>
      </c>
      <c r="B169" s="20"/>
      <c r="C169" s="20"/>
      <c r="D169" s="20"/>
      <c r="E169" s="20"/>
      <c r="F169" s="279">
        <f t="shared" si="50"/>
        <v>0</v>
      </c>
      <c r="G169" s="200">
        <f t="shared" si="51"/>
        <v>0</v>
      </c>
      <c r="H169" s="20"/>
      <c r="I169" s="20"/>
      <c r="J169" s="20"/>
      <c r="K169" s="20"/>
      <c r="L169" s="20"/>
      <c r="M169" s="20"/>
      <c r="N169" s="200">
        <f t="shared" si="52"/>
        <v>0</v>
      </c>
      <c r="O169" s="192"/>
      <c r="P169" s="542">
        <f t="shared" si="40"/>
        <v>0</v>
      </c>
      <c r="Q169" s="201">
        <f t="shared" si="41"/>
        <v>0</v>
      </c>
      <c r="R169" s="299">
        <f t="shared" si="53"/>
        <v>0</v>
      </c>
      <c r="S169" s="299">
        <f t="shared" si="54"/>
        <v>0</v>
      </c>
      <c r="T169" s="180">
        <f t="shared" si="42"/>
        <v>0</v>
      </c>
      <c r="U169" s="180">
        <f t="shared" si="43"/>
        <v>0</v>
      </c>
      <c r="V169" s="253">
        <f t="shared" si="55"/>
        <v>0</v>
      </c>
      <c r="W169" s="240">
        <f t="shared" si="56"/>
        <v>0</v>
      </c>
      <c r="X169" s="180">
        <f t="shared" si="44"/>
        <v>0</v>
      </c>
      <c r="Y169" s="180">
        <f t="shared" si="45"/>
        <v>0</v>
      </c>
      <c r="Z169" s="260">
        <f t="shared" si="57"/>
        <v>0</v>
      </c>
      <c r="AA169" s="259">
        <f t="shared" si="46"/>
        <v>0</v>
      </c>
      <c r="AB169" s="180">
        <f t="shared" si="47"/>
        <v>0</v>
      </c>
      <c r="AC169" s="180">
        <f t="shared" si="48"/>
        <v>0</v>
      </c>
      <c r="AD169" s="253">
        <f t="shared" si="58"/>
        <v>0</v>
      </c>
      <c r="AE169" s="240">
        <f t="shared" si="49"/>
        <v>0</v>
      </c>
    </row>
    <row r="170" spans="1:31" x14ac:dyDescent="0.2">
      <c r="A170" s="19">
        <f>+IF((G170+SUM(H170:K170))&gt;0,MAX(A$13:A169)+1,0)</f>
        <v>0</v>
      </c>
      <c r="B170" s="20"/>
      <c r="C170" s="20"/>
      <c r="D170" s="20"/>
      <c r="E170" s="20"/>
      <c r="F170" s="279">
        <f t="shared" si="50"/>
        <v>0</v>
      </c>
      <c r="G170" s="200">
        <f t="shared" si="51"/>
        <v>0</v>
      </c>
      <c r="H170" s="20"/>
      <c r="I170" s="20"/>
      <c r="J170" s="20"/>
      <c r="K170" s="20"/>
      <c r="L170" s="20"/>
      <c r="M170" s="20"/>
      <c r="N170" s="200">
        <f t="shared" si="52"/>
        <v>0</v>
      </c>
      <c r="O170" s="192"/>
      <c r="P170" s="542">
        <f t="shared" si="40"/>
        <v>0</v>
      </c>
      <c r="Q170" s="201">
        <f t="shared" si="41"/>
        <v>0</v>
      </c>
      <c r="R170" s="299">
        <f t="shared" si="53"/>
        <v>0</v>
      </c>
      <c r="S170" s="299">
        <f t="shared" si="54"/>
        <v>0</v>
      </c>
      <c r="T170" s="180">
        <f t="shared" si="42"/>
        <v>0</v>
      </c>
      <c r="U170" s="180">
        <f t="shared" si="43"/>
        <v>0</v>
      </c>
      <c r="V170" s="253">
        <f t="shared" si="55"/>
        <v>0</v>
      </c>
      <c r="W170" s="240">
        <f t="shared" si="56"/>
        <v>0</v>
      </c>
      <c r="X170" s="180">
        <f t="shared" si="44"/>
        <v>0</v>
      </c>
      <c r="Y170" s="180">
        <f t="shared" si="45"/>
        <v>0</v>
      </c>
      <c r="Z170" s="260">
        <f t="shared" si="57"/>
        <v>0</v>
      </c>
      <c r="AA170" s="259">
        <f t="shared" si="46"/>
        <v>0</v>
      </c>
      <c r="AB170" s="180">
        <f t="shared" si="47"/>
        <v>0</v>
      </c>
      <c r="AC170" s="180">
        <f t="shared" si="48"/>
        <v>0</v>
      </c>
      <c r="AD170" s="253">
        <f t="shared" si="58"/>
        <v>0</v>
      </c>
      <c r="AE170" s="240">
        <f t="shared" si="49"/>
        <v>0</v>
      </c>
    </row>
    <row r="171" spans="1:31" x14ac:dyDescent="0.2">
      <c r="A171" s="19">
        <f>+IF((G171+SUM(H171:K171))&gt;0,MAX(A$13:A170)+1,0)</f>
        <v>0</v>
      </c>
      <c r="B171" s="20"/>
      <c r="C171" s="20"/>
      <c r="D171" s="20"/>
      <c r="E171" s="20"/>
      <c r="F171" s="279">
        <f t="shared" si="50"/>
        <v>0</v>
      </c>
      <c r="G171" s="200">
        <f t="shared" si="51"/>
        <v>0</v>
      </c>
      <c r="H171" s="20"/>
      <c r="I171" s="20"/>
      <c r="J171" s="20"/>
      <c r="K171" s="20"/>
      <c r="L171" s="20"/>
      <c r="M171" s="20"/>
      <c r="N171" s="200">
        <f t="shared" si="52"/>
        <v>0</v>
      </c>
      <c r="O171" s="192"/>
      <c r="P171" s="542">
        <f t="shared" si="40"/>
        <v>0</v>
      </c>
      <c r="Q171" s="201">
        <f t="shared" si="41"/>
        <v>0</v>
      </c>
      <c r="R171" s="299">
        <f t="shared" si="53"/>
        <v>0</v>
      </c>
      <c r="S171" s="299">
        <f t="shared" si="54"/>
        <v>0</v>
      </c>
      <c r="T171" s="180">
        <f t="shared" si="42"/>
        <v>0</v>
      </c>
      <c r="U171" s="180">
        <f t="shared" si="43"/>
        <v>0</v>
      </c>
      <c r="V171" s="253">
        <f t="shared" si="55"/>
        <v>0</v>
      </c>
      <c r="W171" s="240">
        <f t="shared" si="56"/>
        <v>0</v>
      </c>
      <c r="X171" s="180">
        <f t="shared" si="44"/>
        <v>0</v>
      </c>
      <c r="Y171" s="180">
        <f t="shared" si="45"/>
        <v>0</v>
      </c>
      <c r="Z171" s="260">
        <f t="shared" si="57"/>
        <v>0</v>
      </c>
      <c r="AA171" s="259">
        <f t="shared" si="46"/>
        <v>0</v>
      </c>
      <c r="AB171" s="180">
        <f t="shared" si="47"/>
        <v>0</v>
      </c>
      <c r="AC171" s="180">
        <f t="shared" si="48"/>
        <v>0</v>
      </c>
      <c r="AD171" s="253">
        <f t="shared" si="58"/>
        <v>0</v>
      </c>
      <c r="AE171" s="240">
        <f t="shared" si="49"/>
        <v>0</v>
      </c>
    </row>
    <row r="172" spans="1:31" x14ac:dyDescent="0.2">
      <c r="A172" s="19">
        <f>+IF((G172+SUM(H172:K172))&gt;0,MAX(A$13:A171)+1,0)</f>
        <v>0</v>
      </c>
      <c r="B172" s="20"/>
      <c r="C172" s="20"/>
      <c r="D172" s="20"/>
      <c r="E172" s="20"/>
      <c r="F172" s="279">
        <f t="shared" si="50"/>
        <v>0</v>
      </c>
      <c r="G172" s="200">
        <f t="shared" si="51"/>
        <v>0</v>
      </c>
      <c r="H172" s="20"/>
      <c r="I172" s="20"/>
      <c r="J172" s="20"/>
      <c r="K172" s="20"/>
      <c r="L172" s="20"/>
      <c r="M172" s="20"/>
      <c r="N172" s="200">
        <f t="shared" si="52"/>
        <v>0</v>
      </c>
      <c r="O172" s="192"/>
      <c r="P172" s="542">
        <f t="shared" si="40"/>
        <v>0</v>
      </c>
      <c r="Q172" s="201">
        <f t="shared" si="41"/>
        <v>0</v>
      </c>
      <c r="R172" s="299">
        <f t="shared" si="53"/>
        <v>0</v>
      </c>
      <c r="S172" s="299">
        <f t="shared" si="54"/>
        <v>0</v>
      </c>
      <c r="T172" s="180">
        <f t="shared" si="42"/>
        <v>0</v>
      </c>
      <c r="U172" s="180">
        <f t="shared" si="43"/>
        <v>0</v>
      </c>
      <c r="V172" s="253">
        <f t="shared" si="55"/>
        <v>0</v>
      </c>
      <c r="W172" s="240">
        <f t="shared" si="56"/>
        <v>0</v>
      </c>
      <c r="X172" s="180">
        <f t="shared" si="44"/>
        <v>0</v>
      </c>
      <c r="Y172" s="180">
        <f t="shared" si="45"/>
        <v>0</v>
      </c>
      <c r="Z172" s="260">
        <f t="shared" si="57"/>
        <v>0</v>
      </c>
      <c r="AA172" s="259">
        <f t="shared" si="46"/>
        <v>0</v>
      </c>
      <c r="AB172" s="180">
        <f t="shared" si="47"/>
        <v>0</v>
      </c>
      <c r="AC172" s="180">
        <f t="shared" si="48"/>
        <v>0</v>
      </c>
      <c r="AD172" s="253">
        <f t="shared" si="58"/>
        <v>0</v>
      </c>
      <c r="AE172" s="240">
        <f t="shared" si="49"/>
        <v>0</v>
      </c>
    </row>
    <row r="173" spans="1:31" x14ac:dyDescent="0.2">
      <c r="A173" s="19">
        <f>+IF((G173+SUM(H173:K173))&gt;0,MAX(A$13:A172)+1,0)</f>
        <v>0</v>
      </c>
      <c r="B173" s="20"/>
      <c r="C173" s="20"/>
      <c r="D173" s="20"/>
      <c r="E173" s="20"/>
      <c r="F173" s="279">
        <f t="shared" si="50"/>
        <v>0</v>
      </c>
      <c r="G173" s="200">
        <f t="shared" si="51"/>
        <v>0</v>
      </c>
      <c r="H173" s="20"/>
      <c r="I173" s="20"/>
      <c r="J173" s="20"/>
      <c r="K173" s="20"/>
      <c r="L173" s="20"/>
      <c r="M173" s="20"/>
      <c r="N173" s="200">
        <f t="shared" si="52"/>
        <v>0</v>
      </c>
      <c r="O173" s="192"/>
      <c r="P173" s="542">
        <f t="shared" si="40"/>
        <v>0</v>
      </c>
      <c r="Q173" s="201">
        <f t="shared" si="41"/>
        <v>0</v>
      </c>
      <c r="R173" s="299">
        <f t="shared" si="53"/>
        <v>0</v>
      </c>
      <c r="S173" s="299">
        <f t="shared" si="54"/>
        <v>0</v>
      </c>
      <c r="T173" s="180">
        <f t="shared" si="42"/>
        <v>0</v>
      </c>
      <c r="U173" s="180">
        <f t="shared" si="43"/>
        <v>0</v>
      </c>
      <c r="V173" s="253">
        <f t="shared" si="55"/>
        <v>0</v>
      </c>
      <c r="W173" s="240">
        <f t="shared" si="56"/>
        <v>0</v>
      </c>
      <c r="X173" s="180">
        <f t="shared" si="44"/>
        <v>0</v>
      </c>
      <c r="Y173" s="180">
        <f t="shared" si="45"/>
        <v>0</v>
      </c>
      <c r="Z173" s="260">
        <f t="shared" si="57"/>
        <v>0</v>
      </c>
      <c r="AA173" s="259">
        <f t="shared" si="46"/>
        <v>0</v>
      </c>
      <c r="AB173" s="180">
        <f t="shared" si="47"/>
        <v>0</v>
      </c>
      <c r="AC173" s="180">
        <f t="shared" si="48"/>
        <v>0</v>
      </c>
      <c r="AD173" s="253">
        <f t="shared" si="58"/>
        <v>0</v>
      </c>
      <c r="AE173" s="240">
        <f t="shared" si="49"/>
        <v>0</v>
      </c>
    </row>
    <row r="174" spans="1:31" x14ac:dyDescent="0.2">
      <c r="A174" s="19">
        <f>+IF((G174+SUM(H174:K174))&gt;0,MAX(A$13:A173)+1,0)</f>
        <v>0</v>
      </c>
      <c r="B174" s="20"/>
      <c r="C174" s="20"/>
      <c r="D174" s="20"/>
      <c r="E174" s="20"/>
      <c r="F174" s="279">
        <f t="shared" si="50"/>
        <v>0</v>
      </c>
      <c r="G174" s="200">
        <f t="shared" si="51"/>
        <v>0</v>
      </c>
      <c r="H174" s="20"/>
      <c r="I174" s="20"/>
      <c r="J174" s="20"/>
      <c r="K174" s="20"/>
      <c r="L174" s="20"/>
      <c r="M174" s="20"/>
      <c r="N174" s="200">
        <f t="shared" si="52"/>
        <v>0</v>
      </c>
      <c r="O174" s="192"/>
      <c r="P174" s="542">
        <f t="shared" si="40"/>
        <v>0</v>
      </c>
      <c r="Q174" s="201">
        <f t="shared" si="41"/>
        <v>0</v>
      </c>
      <c r="R174" s="299">
        <f t="shared" si="53"/>
        <v>0</v>
      </c>
      <c r="S174" s="299">
        <f t="shared" si="54"/>
        <v>0</v>
      </c>
      <c r="T174" s="180">
        <f t="shared" si="42"/>
        <v>0</v>
      </c>
      <c r="U174" s="180">
        <f t="shared" si="43"/>
        <v>0</v>
      </c>
      <c r="V174" s="253">
        <f t="shared" si="55"/>
        <v>0</v>
      </c>
      <c r="W174" s="240">
        <f t="shared" si="56"/>
        <v>0</v>
      </c>
      <c r="X174" s="180">
        <f t="shared" si="44"/>
        <v>0</v>
      </c>
      <c r="Y174" s="180">
        <f t="shared" si="45"/>
        <v>0</v>
      </c>
      <c r="Z174" s="260">
        <f t="shared" si="57"/>
        <v>0</v>
      </c>
      <c r="AA174" s="259">
        <f t="shared" si="46"/>
        <v>0</v>
      </c>
      <c r="AB174" s="180">
        <f t="shared" si="47"/>
        <v>0</v>
      </c>
      <c r="AC174" s="180">
        <f t="shared" si="48"/>
        <v>0</v>
      </c>
      <c r="AD174" s="253">
        <f t="shared" si="58"/>
        <v>0</v>
      </c>
      <c r="AE174" s="240">
        <f t="shared" si="49"/>
        <v>0</v>
      </c>
    </row>
    <row r="175" spans="1:31" x14ac:dyDescent="0.2">
      <c r="A175" s="19">
        <f>+IF((G175+SUM(H175:K175))&gt;0,MAX(A$13:A174)+1,0)</f>
        <v>0</v>
      </c>
      <c r="B175" s="20"/>
      <c r="C175" s="20"/>
      <c r="D175" s="20"/>
      <c r="E175" s="20"/>
      <c r="F175" s="279">
        <f t="shared" si="50"/>
        <v>0</v>
      </c>
      <c r="G175" s="200">
        <f t="shared" si="51"/>
        <v>0</v>
      </c>
      <c r="H175" s="20"/>
      <c r="I175" s="20"/>
      <c r="J175" s="20"/>
      <c r="K175" s="20"/>
      <c r="L175" s="20"/>
      <c r="M175" s="20"/>
      <c r="N175" s="200">
        <f t="shared" si="52"/>
        <v>0</v>
      </c>
      <c r="O175" s="192"/>
      <c r="P175" s="542">
        <f t="shared" si="40"/>
        <v>0</v>
      </c>
      <c r="Q175" s="201">
        <f t="shared" si="41"/>
        <v>0</v>
      </c>
      <c r="R175" s="299">
        <f t="shared" si="53"/>
        <v>0</v>
      </c>
      <c r="S175" s="299">
        <f t="shared" si="54"/>
        <v>0</v>
      </c>
      <c r="T175" s="180">
        <f t="shared" si="42"/>
        <v>0</v>
      </c>
      <c r="U175" s="180">
        <f t="shared" si="43"/>
        <v>0</v>
      </c>
      <c r="V175" s="253">
        <f t="shared" si="55"/>
        <v>0</v>
      </c>
      <c r="W175" s="240">
        <f t="shared" si="56"/>
        <v>0</v>
      </c>
      <c r="X175" s="180">
        <f t="shared" si="44"/>
        <v>0</v>
      </c>
      <c r="Y175" s="180">
        <f t="shared" si="45"/>
        <v>0</v>
      </c>
      <c r="Z175" s="260">
        <f t="shared" si="57"/>
        <v>0</v>
      </c>
      <c r="AA175" s="259">
        <f t="shared" si="46"/>
        <v>0</v>
      </c>
      <c r="AB175" s="180">
        <f t="shared" si="47"/>
        <v>0</v>
      </c>
      <c r="AC175" s="180">
        <f t="shared" si="48"/>
        <v>0</v>
      </c>
      <c r="AD175" s="253">
        <f t="shared" si="58"/>
        <v>0</v>
      </c>
      <c r="AE175" s="240">
        <f t="shared" si="49"/>
        <v>0</v>
      </c>
    </row>
    <row r="176" spans="1:31" x14ac:dyDescent="0.2">
      <c r="A176" s="19">
        <f>+IF((G176+SUM(H176:K176))&gt;0,MAX(A$13:A175)+1,0)</f>
        <v>0</v>
      </c>
      <c r="B176" s="20"/>
      <c r="C176" s="20"/>
      <c r="D176" s="20"/>
      <c r="E176" s="20"/>
      <c r="F176" s="279">
        <f t="shared" si="50"/>
        <v>0</v>
      </c>
      <c r="G176" s="200">
        <f t="shared" si="51"/>
        <v>0</v>
      </c>
      <c r="H176" s="20"/>
      <c r="I176" s="20"/>
      <c r="J176" s="20"/>
      <c r="K176" s="20"/>
      <c r="L176" s="20"/>
      <c r="M176" s="20"/>
      <c r="N176" s="200">
        <f t="shared" si="52"/>
        <v>0</v>
      </c>
      <c r="O176" s="192"/>
      <c r="P176" s="542">
        <f t="shared" si="40"/>
        <v>0</v>
      </c>
      <c r="Q176" s="201">
        <f t="shared" si="41"/>
        <v>0</v>
      </c>
      <c r="R176" s="299">
        <f t="shared" si="53"/>
        <v>0</v>
      </c>
      <c r="S176" s="299">
        <f t="shared" si="54"/>
        <v>0</v>
      </c>
      <c r="T176" s="180">
        <f t="shared" si="42"/>
        <v>0</v>
      </c>
      <c r="U176" s="180">
        <f t="shared" si="43"/>
        <v>0</v>
      </c>
      <c r="V176" s="253">
        <f t="shared" si="55"/>
        <v>0</v>
      </c>
      <c r="W176" s="240">
        <f t="shared" si="56"/>
        <v>0</v>
      </c>
      <c r="X176" s="180">
        <f t="shared" si="44"/>
        <v>0</v>
      </c>
      <c r="Y176" s="180">
        <f t="shared" si="45"/>
        <v>0</v>
      </c>
      <c r="Z176" s="260">
        <f t="shared" si="57"/>
        <v>0</v>
      </c>
      <c r="AA176" s="259">
        <f t="shared" si="46"/>
        <v>0</v>
      </c>
      <c r="AB176" s="180">
        <f t="shared" si="47"/>
        <v>0</v>
      </c>
      <c r="AC176" s="180">
        <f t="shared" si="48"/>
        <v>0</v>
      </c>
      <c r="AD176" s="253">
        <f t="shared" si="58"/>
        <v>0</v>
      </c>
      <c r="AE176" s="240">
        <f t="shared" si="49"/>
        <v>0</v>
      </c>
    </row>
    <row r="177" spans="1:31" x14ac:dyDescent="0.2">
      <c r="A177" s="19">
        <f>+IF((G177+SUM(H177:K177))&gt;0,MAX(A$13:A176)+1,0)</f>
        <v>0</v>
      </c>
      <c r="B177" s="20"/>
      <c r="C177" s="20"/>
      <c r="D177" s="20"/>
      <c r="E177" s="20"/>
      <c r="F177" s="279">
        <f t="shared" si="50"/>
        <v>0</v>
      </c>
      <c r="G177" s="200">
        <f t="shared" si="51"/>
        <v>0</v>
      </c>
      <c r="H177" s="20"/>
      <c r="I177" s="20"/>
      <c r="J177" s="20"/>
      <c r="K177" s="20"/>
      <c r="L177" s="20"/>
      <c r="M177" s="20"/>
      <c r="N177" s="200">
        <f t="shared" si="52"/>
        <v>0</v>
      </c>
      <c r="O177" s="192"/>
      <c r="P177" s="542">
        <f t="shared" si="40"/>
        <v>0</v>
      </c>
      <c r="Q177" s="201">
        <f t="shared" si="41"/>
        <v>0</v>
      </c>
      <c r="R177" s="299">
        <f t="shared" si="53"/>
        <v>0</v>
      </c>
      <c r="S177" s="299">
        <f t="shared" si="54"/>
        <v>0</v>
      </c>
      <c r="T177" s="180">
        <f t="shared" si="42"/>
        <v>0</v>
      </c>
      <c r="U177" s="180">
        <f t="shared" si="43"/>
        <v>0</v>
      </c>
      <c r="V177" s="253">
        <f t="shared" si="55"/>
        <v>0</v>
      </c>
      <c r="W177" s="240">
        <f t="shared" si="56"/>
        <v>0</v>
      </c>
      <c r="X177" s="180">
        <f t="shared" si="44"/>
        <v>0</v>
      </c>
      <c r="Y177" s="180">
        <f t="shared" si="45"/>
        <v>0</v>
      </c>
      <c r="Z177" s="260">
        <f t="shared" si="57"/>
        <v>0</v>
      </c>
      <c r="AA177" s="259">
        <f t="shared" si="46"/>
        <v>0</v>
      </c>
      <c r="AB177" s="180">
        <f t="shared" si="47"/>
        <v>0</v>
      </c>
      <c r="AC177" s="180">
        <f t="shared" si="48"/>
        <v>0</v>
      </c>
      <c r="AD177" s="253">
        <f t="shared" si="58"/>
        <v>0</v>
      </c>
      <c r="AE177" s="240">
        <f t="shared" si="49"/>
        <v>0</v>
      </c>
    </row>
    <row r="178" spans="1:31" x14ac:dyDescent="0.2">
      <c r="A178" s="19">
        <f>+IF((G178+SUM(H178:K178))&gt;0,MAX(A$13:A177)+1,0)</f>
        <v>0</v>
      </c>
      <c r="B178" s="20"/>
      <c r="C178" s="20"/>
      <c r="D178" s="20"/>
      <c r="E178" s="20"/>
      <c r="F178" s="279">
        <f t="shared" si="50"/>
        <v>0</v>
      </c>
      <c r="G178" s="200">
        <f t="shared" si="51"/>
        <v>0</v>
      </c>
      <c r="H178" s="20"/>
      <c r="I178" s="20"/>
      <c r="J178" s="20"/>
      <c r="K178" s="20"/>
      <c r="L178" s="20"/>
      <c r="M178" s="20"/>
      <c r="N178" s="200">
        <f t="shared" si="52"/>
        <v>0</v>
      </c>
      <c r="O178" s="192"/>
      <c r="P178" s="542">
        <f t="shared" si="40"/>
        <v>0</v>
      </c>
      <c r="Q178" s="201">
        <f t="shared" si="41"/>
        <v>0</v>
      </c>
      <c r="R178" s="299">
        <f t="shared" si="53"/>
        <v>0</v>
      </c>
      <c r="S178" s="299">
        <f t="shared" si="54"/>
        <v>0</v>
      </c>
      <c r="T178" s="180">
        <f t="shared" si="42"/>
        <v>0</v>
      </c>
      <c r="U178" s="180">
        <f t="shared" si="43"/>
        <v>0</v>
      </c>
      <c r="V178" s="253">
        <f t="shared" si="55"/>
        <v>0</v>
      </c>
      <c r="W178" s="240">
        <f t="shared" si="56"/>
        <v>0</v>
      </c>
      <c r="X178" s="180">
        <f t="shared" si="44"/>
        <v>0</v>
      </c>
      <c r="Y178" s="180">
        <f t="shared" si="45"/>
        <v>0</v>
      </c>
      <c r="Z178" s="260">
        <f t="shared" si="57"/>
        <v>0</v>
      </c>
      <c r="AA178" s="259">
        <f t="shared" si="46"/>
        <v>0</v>
      </c>
      <c r="AB178" s="180">
        <f t="shared" si="47"/>
        <v>0</v>
      </c>
      <c r="AC178" s="180">
        <f t="shared" si="48"/>
        <v>0</v>
      </c>
      <c r="AD178" s="253">
        <f t="shared" si="58"/>
        <v>0</v>
      </c>
      <c r="AE178" s="240">
        <f t="shared" si="49"/>
        <v>0</v>
      </c>
    </row>
    <row r="179" spans="1:31" x14ac:dyDescent="0.2">
      <c r="A179" s="19">
        <f>+IF((G179+SUM(H179:K179))&gt;0,MAX(A$13:A178)+1,0)</f>
        <v>0</v>
      </c>
      <c r="B179" s="20"/>
      <c r="C179" s="20"/>
      <c r="D179" s="20"/>
      <c r="E179" s="20"/>
      <c r="F179" s="279">
        <f t="shared" si="50"/>
        <v>0</v>
      </c>
      <c r="G179" s="200">
        <f t="shared" si="51"/>
        <v>0</v>
      </c>
      <c r="H179" s="20"/>
      <c r="I179" s="20"/>
      <c r="J179" s="20"/>
      <c r="K179" s="20"/>
      <c r="L179" s="20"/>
      <c r="M179" s="20"/>
      <c r="N179" s="200">
        <f t="shared" si="52"/>
        <v>0</v>
      </c>
      <c r="O179" s="192"/>
      <c r="P179" s="542">
        <f t="shared" si="40"/>
        <v>0</v>
      </c>
      <c r="Q179" s="201">
        <f t="shared" si="41"/>
        <v>0</v>
      </c>
      <c r="R179" s="299">
        <f t="shared" si="53"/>
        <v>0</v>
      </c>
      <c r="S179" s="299">
        <f t="shared" si="54"/>
        <v>0</v>
      </c>
      <c r="T179" s="180">
        <f t="shared" si="42"/>
        <v>0</v>
      </c>
      <c r="U179" s="180">
        <f t="shared" si="43"/>
        <v>0</v>
      </c>
      <c r="V179" s="253">
        <f t="shared" si="55"/>
        <v>0</v>
      </c>
      <c r="W179" s="240">
        <f t="shared" si="56"/>
        <v>0</v>
      </c>
      <c r="X179" s="180">
        <f t="shared" si="44"/>
        <v>0</v>
      </c>
      <c r="Y179" s="180">
        <f t="shared" si="45"/>
        <v>0</v>
      </c>
      <c r="Z179" s="260">
        <f t="shared" si="57"/>
        <v>0</v>
      </c>
      <c r="AA179" s="259">
        <f t="shared" si="46"/>
        <v>0</v>
      </c>
      <c r="AB179" s="180">
        <f t="shared" si="47"/>
        <v>0</v>
      </c>
      <c r="AC179" s="180">
        <f t="shared" si="48"/>
        <v>0</v>
      </c>
      <c r="AD179" s="253">
        <f t="shared" si="58"/>
        <v>0</v>
      </c>
      <c r="AE179" s="240">
        <f t="shared" si="49"/>
        <v>0</v>
      </c>
    </row>
    <row r="180" spans="1:31" x14ac:dyDescent="0.2">
      <c r="A180" s="19">
        <f>+IF((G180+SUM(H180:K180))&gt;0,MAX(A$13:A179)+1,0)</f>
        <v>0</v>
      </c>
      <c r="B180" s="20"/>
      <c r="C180" s="20"/>
      <c r="D180" s="20"/>
      <c r="E180" s="20"/>
      <c r="F180" s="279">
        <f t="shared" si="50"/>
        <v>0</v>
      </c>
      <c r="G180" s="200">
        <f t="shared" si="51"/>
        <v>0</v>
      </c>
      <c r="H180" s="20"/>
      <c r="I180" s="20"/>
      <c r="J180" s="20"/>
      <c r="K180" s="20"/>
      <c r="L180" s="20"/>
      <c r="M180" s="20"/>
      <c r="N180" s="200">
        <f t="shared" si="52"/>
        <v>0</v>
      </c>
      <c r="O180" s="192"/>
      <c r="P180" s="542">
        <f t="shared" si="40"/>
        <v>0</v>
      </c>
      <c r="Q180" s="201">
        <f t="shared" si="41"/>
        <v>0</v>
      </c>
      <c r="R180" s="299">
        <f t="shared" si="53"/>
        <v>0</v>
      </c>
      <c r="S180" s="299">
        <f t="shared" si="54"/>
        <v>0</v>
      </c>
      <c r="T180" s="180">
        <f t="shared" si="42"/>
        <v>0</v>
      </c>
      <c r="U180" s="180">
        <f t="shared" si="43"/>
        <v>0</v>
      </c>
      <c r="V180" s="253">
        <f t="shared" si="55"/>
        <v>0</v>
      </c>
      <c r="W180" s="240">
        <f t="shared" si="56"/>
        <v>0</v>
      </c>
      <c r="X180" s="180">
        <f t="shared" si="44"/>
        <v>0</v>
      </c>
      <c r="Y180" s="180">
        <f t="shared" si="45"/>
        <v>0</v>
      </c>
      <c r="Z180" s="260">
        <f t="shared" si="57"/>
        <v>0</v>
      </c>
      <c r="AA180" s="259">
        <f t="shared" si="46"/>
        <v>0</v>
      </c>
      <c r="AB180" s="180">
        <f t="shared" si="47"/>
        <v>0</v>
      </c>
      <c r="AC180" s="180">
        <f t="shared" si="48"/>
        <v>0</v>
      </c>
      <c r="AD180" s="253">
        <f t="shared" si="58"/>
        <v>0</v>
      </c>
      <c r="AE180" s="240">
        <f t="shared" si="49"/>
        <v>0</v>
      </c>
    </row>
    <row r="181" spans="1:31" x14ac:dyDescent="0.2">
      <c r="A181" s="19">
        <f>+IF((G181+SUM(H181:K181))&gt;0,MAX(A$13:A180)+1,0)</f>
        <v>0</v>
      </c>
      <c r="B181" s="20"/>
      <c r="C181" s="20"/>
      <c r="D181" s="20"/>
      <c r="E181" s="20"/>
      <c r="F181" s="279">
        <f t="shared" si="50"/>
        <v>0</v>
      </c>
      <c r="G181" s="200">
        <f t="shared" si="51"/>
        <v>0</v>
      </c>
      <c r="H181" s="20"/>
      <c r="I181" s="20"/>
      <c r="J181" s="20"/>
      <c r="K181" s="20"/>
      <c r="L181" s="20"/>
      <c r="M181" s="20"/>
      <c r="N181" s="200">
        <f t="shared" si="52"/>
        <v>0</v>
      </c>
      <c r="O181" s="192"/>
      <c r="P181" s="542">
        <f t="shared" si="40"/>
        <v>0</v>
      </c>
      <c r="Q181" s="201">
        <f t="shared" si="41"/>
        <v>0</v>
      </c>
      <c r="R181" s="299">
        <f t="shared" si="53"/>
        <v>0</v>
      </c>
      <c r="S181" s="299">
        <f t="shared" si="54"/>
        <v>0</v>
      </c>
      <c r="T181" s="180">
        <f t="shared" si="42"/>
        <v>0</v>
      </c>
      <c r="U181" s="180">
        <f t="shared" si="43"/>
        <v>0</v>
      </c>
      <c r="V181" s="253">
        <f t="shared" si="55"/>
        <v>0</v>
      </c>
      <c r="W181" s="240">
        <f t="shared" si="56"/>
        <v>0</v>
      </c>
      <c r="X181" s="180">
        <f t="shared" si="44"/>
        <v>0</v>
      </c>
      <c r="Y181" s="180">
        <f t="shared" si="45"/>
        <v>0</v>
      </c>
      <c r="Z181" s="260">
        <f t="shared" si="57"/>
        <v>0</v>
      </c>
      <c r="AA181" s="259">
        <f t="shared" si="46"/>
        <v>0</v>
      </c>
      <c r="AB181" s="180">
        <f t="shared" si="47"/>
        <v>0</v>
      </c>
      <c r="AC181" s="180">
        <f t="shared" si="48"/>
        <v>0</v>
      </c>
      <c r="AD181" s="253">
        <f t="shared" si="58"/>
        <v>0</v>
      </c>
      <c r="AE181" s="240">
        <f t="shared" si="49"/>
        <v>0</v>
      </c>
    </row>
    <row r="182" spans="1:31" x14ac:dyDescent="0.2">
      <c r="A182" s="19">
        <f>+IF((G182+SUM(H182:K182))&gt;0,MAX(A$13:A181)+1,0)</f>
        <v>0</v>
      </c>
      <c r="B182" s="20"/>
      <c r="C182" s="20"/>
      <c r="D182" s="20"/>
      <c r="E182" s="20"/>
      <c r="F182" s="279">
        <f t="shared" si="50"/>
        <v>0</v>
      </c>
      <c r="G182" s="200">
        <f t="shared" si="51"/>
        <v>0</v>
      </c>
      <c r="H182" s="20"/>
      <c r="I182" s="20"/>
      <c r="J182" s="20"/>
      <c r="K182" s="20"/>
      <c r="L182" s="20"/>
      <c r="M182" s="20"/>
      <c r="N182" s="200">
        <f t="shared" si="52"/>
        <v>0</v>
      </c>
      <c r="O182" s="192"/>
      <c r="P182" s="542">
        <f t="shared" si="40"/>
        <v>0</v>
      </c>
      <c r="Q182" s="201">
        <f t="shared" si="41"/>
        <v>0</v>
      </c>
      <c r="R182" s="299">
        <f t="shared" si="53"/>
        <v>0</v>
      </c>
      <c r="S182" s="299">
        <f t="shared" si="54"/>
        <v>0</v>
      </c>
      <c r="T182" s="180">
        <f t="shared" si="42"/>
        <v>0</v>
      </c>
      <c r="U182" s="180">
        <f t="shared" si="43"/>
        <v>0</v>
      </c>
      <c r="V182" s="253">
        <f t="shared" si="55"/>
        <v>0</v>
      </c>
      <c r="W182" s="240">
        <f t="shared" si="56"/>
        <v>0</v>
      </c>
      <c r="X182" s="180">
        <f t="shared" si="44"/>
        <v>0</v>
      </c>
      <c r="Y182" s="180">
        <f t="shared" si="45"/>
        <v>0</v>
      </c>
      <c r="Z182" s="260">
        <f t="shared" si="57"/>
        <v>0</v>
      </c>
      <c r="AA182" s="259">
        <f t="shared" si="46"/>
        <v>0</v>
      </c>
      <c r="AB182" s="180">
        <f t="shared" si="47"/>
        <v>0</v>
      </c>
      <c r="AC182" s="180">
        <f t="shared" si="48"/>
        <v>0</v>
      </c>
      <c r="AD182" s="253">
        <f t="shared" si="58"/>
        <v>0</v>
      </c>
      <c r="AE182" s="240">
        <f t="shared" si="49"/>
        <v>0</v>
      </c>
    </row>
    <row r="183" spans="1:31" x14ac:dyDescent="0.2">
      <c r="A183" s="19">
        <f>+IF((G183+SUM(H183:K183))&gt;0,MAX(A$13:A182)+1,0)</f>
        <v>0</v>
      </c>
      <c r="B183" s="20"/>
      <c r="C183" s="20"/>
      <c r="D183" s="20"/>
      <c r="E183" s="20"/>
      <c r="F183" s="279">
        <f t="shared" si="50"/>
        <v>0</v>
      </c>
      <c r="G183" s="200">
        <f t="shared" si="51"/>
        <v>0</v>
      </c>
      <c r="H183" s="20"/>
      <c r="I183" s="20"/>
      <c r="J183" s="20"/>
      <c r="K183" s="20"/>
      <c r="L183" s="20"/>
      <c r="M183" s="20"/>
      <c r="N183" s="200">
        <f t="shared" si="52"/>
        <v>0</v>
      </c>
      <c r="O183" s="192"/>
      <c r="P183" s="542">
        <f t="shared" si="40"/>
        <v>0</v>
      </c>
      <c r="Q183" s="201">
        <f t="shared" si="41"/>
        <v>0</v>
      </c>
      <c r="R183" s="299">
        <f t="shared" si="53"/>
        <v>0</v>
      </c>
      <c r="S183" s="299">
        <f t="shared" si="54"/>
        <v>0</v>
      </c>
      <c r="T183" s="180">
        <f t="shared" si="42"/>
        <v>0</v>
      </c>
      <c r="U183" s="180">
        <f t="shared" si="43"/>
        <v>0</v>
      </c>
      <c r="V183" s="253">
        <f t="shared" si="55"/>
        <v>0</v>
      </c>
      <c r="W183" s="240">
        <f t="shared" si="56"/>
        <v>0</v>
      </c>
      <c r="X183" s="180">
        <f t="shared" si="44"/>
        <v>0</v>
      </c>
      <c r="Y183" s="180">
        <f t="shared" si="45"/>
        <v>0</v>
      </c>
      <c r="Z183" s="260">
        <f t="shared" si="57"/>
        <v>0</v>
      </c>
      <c r="AA183" s="259">
        <f t="shared" si="46"/>
        <v>0</v>
      </c>
      <c r="AB183" s="180">
        <f t="shared" si="47"/>
        <v>0</v>
      </c>
      <c r="AC183" s="180">
        <f t="shared" si="48"/>
        <v>0</v>
      </c>
      <c r="AD183" s="253">
        <f t="shared" si="58"/>
        <v>0</v>
      </c>
      <c r="AE183" s="240">
        <f t="shared" si="49"/>
        <v>0</v>
      </c>
    </row>
    <row r="184" spans="1:31" x14ac:dyDescent="0.2">
      <c r="A184" s="19">
        <f>+IF((G184+SUM(H184:K184))&gt;0,MAX(A$13:A183)+1,0)</f>
        <v>0</v>
      </c>
      <c r="B184" s="20"/>
      <c r="C184" s="20"/>
      <c r="D184" s="20"/>
      <c r="E184" s="20"/>
      <c r="F184" s="279">
        <f t="shared" si="50"/>
        <v>0</v>
      </c>
      <c r="G184" s="200">
        <f t="shared" si="51"/>
        <v>0</v>
      </c>
      <c r="H184" s="20"/>
      <c r="I184" s="20"/>
      <c r="J184" s="20"/>
      <c r="K184" s="20"/>
      <c r="L184" s="20"/>
      <c r="M184" s="20"/>
      <c r="N184" s="200">
        <f t="shared" si="52"/>
        <v>0</v>
      </c>
      <c r="O184" s="192"/>
      <c r="P184" s="542">
        <f t="shared" si="40"/>
        <v>0</v>
      </c>
      <c r="Q184" s="201">
        <f t="shared" si="41"/>
        <v>0</v>
      </c>
      <c r="R184" s="299">
        <f t="shared" si="53"/>
        <v>0</v>
      </c>
      <c r="S184" s="299">
        <f t="shared" si="54"/>
        <v>0</v>
      </c>
      <c r="T184" s="180">
        <f t="shared" si="42"/>
        <v>0</v>
      </c>
      <c r="U184" s="180">
        <f t="shared" si="43"/>
        <v>0</v>
      </c>
      <c r="V184" s="253">
        <f t="shared" si="55"/>
        <v>0</v>
      </c>
      <c r="W184" s="240">
        <f t="shared" si="56"/>
        <v>0</v>
      </c>
      <c r="X184" s="180">
        <f t="shared" si="44"/>
        <v>0</v>
      </c>
      <c r="Y184" s="180">
        <f t="shared" si="45"/>
        <v>0</v>
      </c>
      <c r="Z184" s="260">
        <f t="shared" si="57"/>
        <v>0</v>
      </c>
      <c r="AA184" s="259">
        <f t="shared" si="46"/>
        <v>0</v>
      </c>
      <c r="AB184" s="180">
        <f t="shared" si="47"/>
        <v>0</v>
      </c>
      <c r="AC184" s="180">
        <f t="shared" si="48"/>
        <v>0</v>
      </c>
      <c r="AD184" s="253">
        <f t="shared" si="58"/>
        <v>0</v>
      </c>
      <c r="AE184" s="240">
        <f t="shared" si="49"/>
        <v>0</v>
      </c>
    </row>
    <row r="185" spans="1:31" x14ac:dyDescent="0.2">
      <c r="A185" s="19">
        <f>+IF((G185+SUM(H185:K185))&gt;0,MAX(A$13:A184)+1,0)</f>
        <v>0</v>
      </c>
      <c r="B185" s="20"/>
      <c r="C185" s="20"/>
      <c r="D185" s="20"/>
      <c r="E185" s="20"/>
      <c r="F185" s="279">
        <f t="shared" si="50"/>
        <v>0</v>
      </c>
      <c r="G185" s="200">
        <f t="shared" si="51"/>
        <v>0</v>
      </c>
      <c r="H185" s="20"/>
      <c r="I185" s="20"/>
      <c r="J185" s="20"/>
      <c r="K185" s="20"/>
      <c r="L185" s="20"/>
      <c r="M185" s="20"/>
      <c r="N185" s="200">
        <f t="shared" si="52"/>
        <v>0</v>
      </c>
      <c r="O185" s="192"/>
      <c r="P185" s="542">
        <f t="shared" si="40"/>
        <v>0</v>
      </c>
      <c r="Q185" s="201">
        <f t="shared" si="41"/>
        <v>0</v>
      </c>
      <c r="R185" s="299">
        <f t="shared" si="53"/>
        <v>0</v>
      </c>
      <c r="S185" s="299">
        <f t="shared" si="54"/>
        <v>0</v>
      </c>
      <c r="T185" s="180">
        <f t="shared" si="42"/>
        <v>0</v>
      </c>
      <c r="U185" s="180">
        <f t="shared" si="43"/>
        <v>0</v>
      </c>
      <c r="V185" s="253">
        <f t="shared" si="55"/>
        <v>0</v>
      </c>
      <c r="W185" s="240">
        <f t="shared" si="56"/>
        <v>0</v>
      </c>
      <c r="X185" s="180">
        <f t="shared" si="44"/>
        <v>0</v>
      </c>
      <c r="Y185" s="180">
        <f t="shared" si="45"/>
        <v>0</v>
      </c>
      <c r="Z185" s="260">
        <f t="shared" si="57"/>
        <v>0</v>
      </c>
      <c r="AA185" s="259">
        <f t="shared" si="46"/>
        <v>0</v>
      </c>
      <c r="AB185" s="180">
        <f t="shared" si="47"/>
        <v>0</v>
      </c>
      <c r="AC185" s="180">
        <f t="shared" si="48"/>
        <v>0</v>
      </c>
      <c r="AD185" s="253">
        <f t="shared" si="58"/>
        <v>0</v>
      </c>
      <c r="AE185" s="240">
        <f t="shared" si="49"/>
        <v>0</v>
      </c>
    </row>
    <row r="186" spans="1:31" x14ac:dyDescent="0.2">
      <c r="A186" s="19">
        <f>+IF((G186+SUM(H186:K186))&gt;0,MAX(A$13:A185)+1,0)</f>
        <v>0</v>
      </c>
      <c r="B186" s="20"/>
      <c r="C186" s="20"/>
      <c r="D186" s="20"/>
      <c r="E186" s="20"/>
      <c r="F186" s="279">
        <f t="shared" si="50"/>
        <v>0</v>
      </c>
      <c r="G186" s="200">
        <f t="shared" si="51"/>
        <v>0</v>
      </c>
      <c r="H186" s="20"/>
      <c r="I186" s="20"/>
      <c r="J186" s="20"/>
      <c r="K186" s="20"/>
      <c r="L186" s="20"/>
      <c r="M186" s="20"/>
      <c r="N186" s="200">
        <f t="shared" si="52"/>
        <v>0</v>
      </c>
      <c r="O186" s="192"/>
      <c r="P186" s="542">
        <f t="shared" si="40"/>
        <v>0</v>
      </c>
      <c r="Q186" s="201">
        <f t="shared" si="41"/>
        <v>0</v>
      </c>
      <c r="R186" s="299">
        <f t="shared" si="53"/>
        <v>0</v>
      </c>
      <c r="S186" s="299">
        <f t="shared" si="54"/>
        <v>0</v>
      </c>
      <c r="T186" s="180">
        <f t="shared" si="42"/>
        <v>0</v>
      </c>
      <c r="U186" s="180">
        <f t="shared" si="43"/>
        <v>0</v>
      </c>
      <c r="V186" s="253">
        <f t="shared" si="55"/>
        <v>0</v>
      </c>
      <c r="W186" s="240">
        <f t="shared" si="56"/>
        <v>0</v>
      </c>
      <c r="X186" s="180">
        <f t="shared" si="44"/>
        <v>0</v>
      </c>
      <c r="Y186" s="180">
        <f t="shared" si="45"/>
        <v>0</v>
      </c>
      <c r="Z186" s="260">
        <f t="shared" si="57"/>
        <v>0</v>
      </c>
      <c r="AA186" s="259">
        <f t="shared" si="46"/>
        <v>0</v>
      </c>
      <c r="AB186" s="180">
        <f t="shared" si="47"/>
        <v>0</v>
      </c>
      <c r="AC186" s="180">
        <f t="shared" si="48"/>
        <v>0</v>
      </c>
      <c r="AD186" s="253">
        <f t="shared" si="58"/>
        <v>0</v>
      </c>
      <c r="AE186" s="240">
        <f t="shared" si="49"/>
        <v>0</v>
      </c>
    </row>
    <row r="187" spans="1:31" x14ac:dyDescent="0.2">
      <c r="A187" s="19">
        <f>+IF((G187+SUM(H187:K187))&gt;0,MAX(A$13:A186)+1,0)</f>
        <v>0</v>
      </c>
      <c r="B187" s="20"/>
      <c r="C187" s="20"/>
      <c r="D187" s="20"/>
      <c r="E187" s="20"/>
      <c r="F187" s="279">
        <f t="shared" si="50"/>
        <v>0</v>
      </c>
      <c r="G187" s="200">
        <f t="shared" si="51"/>
        <v>0</v>
      </c>
      <c r="H187" s="20"/>
      <c r="I187" s="20"/>
      <c r="J187" s="20"/>
      <c r="K187" s="20"/>
      <c r="L187" s="20"/>
      <c r="M187" s="20"/>
      <c r="N187" s="200">
        <f t="shared" si="52"/>
        <v>0</v>
      </c>
      <c r="O187" s="192"/>
      <c r="P187" s="542">
        <f t="shared" si="40"/>
        <v>0</v>
      </c>
      <c r="Q187" s="201">
        <f t="shared" si="41"/>
        <v>0</v>
      </c>
      <c r="R187" s="299">
        <f t="shared" si="53"/>
        <v>0</v>
      </c>
      <c r="S187" s="299">
        <f t="shared" si="54"/>
        <v>0</v>
      </c>
      <c r="T187" s="180">
        <f t="shared" si="42"/>
        <v>0</v>
      </c>
      <c r="U187" s="180">
        <f t="shared" si="43"/>
        <v>0</v>
      </c>
      <c r="V187" s="253">
        <f t="shared" si="55"/>
        <v>0</v>
      </c>
      <c r="W187" s="240">
        <f t="shared" si="56"/>
        <v>0</v>
      </c>
      <c r="X187" s="180">
        <f t="shared" si="44"/>
        <v>0</v>
      </c>
      <c r="Y187" s="180">
        <f t="shared" si="45"/>
        <v>0</v>
      </c>
      <c r="Z187" s="260">
        <f t="shared" si="57"/>
        <v>0</v>
      </c>
      <c r="AA187" s="259">
        <f t="shared" si="46"/>
        <v>0</v>
      </c>
      <c r="AB187" s="180">
        <f t="shared" si="47"/>
        <v>0</v>
      </c>
      <c r="AC187" s="180">
        <f t="shared" si="48"/>
        <v>0</v>
      </c>
      <c r="AD187" s="253">
        <f t="shared" si="58"/>
        <v>0</v>
      </c>
      <c r="AE187" s="240">
        <f t="shared" si="49"/>
        <v>0</v>
      </c>
    </row>
    <row r="188" spans="1:31" x14ac:dyDescent="0.2">
      <c r="A188" s="19">
        <f>+IF((G188+SUM(H188:K188))&gt;0,MAX(A$13:A187)+1,0)</f>
        <v>0</v>
      </c>
      <c r="B188" s="20"/>
      <c r="C188" s="20"/>
      <c r="D188" s="20"/>
      <c r="E188" s="20"/>
      <c r="F188" s="279">
        <f t="shared" si="50"/>
        <v>0</v>
      </c>
      <c r="G188" s="200">
        <f t="shared" si="51"/>
        <v>0</v>
      </c>
      <c r="H188" s="20"/>
      <c r="I188" s="20"/>
      <c r="J188" s="20"/>
      <c r="K188" s="20"/>
      <c r="L188" s="20"/>
      <c r="M188" s="20"/>
      <c r="N188" s="200">
        <f t="shared" si="52"/>
        <v>0</v>
      </c>
      <c r="O188" s="192"/>
      <c r="P188" s="542">
        <f t="shared" si="40"/>
        <v>0</v>
      </c>
      <c r="Q188" s="201">
        <f t="shared" si="41"/>
        <v>0</v>
      </c>
      <c r="R188" s="299">
        <f t="shared" si="53"/>
        <v>0</v>
      </c>
      <c r="S188" s="299">
        <f t="shared" si="54"/>
        <v>0</v>
      </c>
      <c r="T188" s="180">
        <f t="shared" si="42"/>
        <v>0</v>
      </c>
      <c r="U188" s="180">
        <f t="shared" si="43"/>
        <v>0</v>
      </c>
      <c r="V188" s="253">
        <f t="shared" si="55"/>
        <v>0</v>
      </c>
      <c r="W188" s="240">
        <f t="shared" si="56"/>
        <v>0</v>
      </c>
      <c r="X188" s="180">
        <f t="shared" si="44"/>
        <v>0</v>
      </c>
      <c r="Y188" s="180">
        <f t="shared" si="45"/>
        <v>0</v>
      </c>
      <c r="Z188" s="260">
        <f t="shared" si="57"/>
        <v>0</v>
      </c>
      <c r="AA188" s="259">
        <f t="shared" si="46"/>
        <v>0</v>
      </c>
      <c r="AB188" s="180">
        <f t="shared" si="47"/>
        <v>0</v>
      </c>
      <c r="AC188" s="180">
        <f t="shared" si="48"/>
        <v>0</v>
      </c>
      <c r="AD188" s="253">
        <f t="shared" si="58"/>
        <v>0</v>
      </c>
      <c r="AE188" s="240">
        <f t="shared" si="49"/>
        <v>0</v>
      </c>
    </row>
    <row r="189" spans="1:31" x14ac:dyDescent="0.2">
      <c r="A189" s="19">
        <f>+IF((G189+SUM(H189:K189))&gt;0,MAX(A$13:A188)+1,0)</f>
        <v>0</v>
      </c>
      <c r="B189" s="20"/>
      <c r="C189" s="20"/>
      <c r="D189" s="20"/>
      <c r="E189" s="20"/>
      <c r="F189" s="279">
        <f t="shared" si="50"/>
        <v>0</v>
      </c>
      <c r="G189" s="200">
        <f t="shared" si="51"/>
        <v>0</v>
      </c>
      <c r="H189" s="20"/>
      <c r="I189" s="20"/>
      <c r="J189" s="20"/>
      <c r="K189" s="20"/>
      <c r="L189" s="20"/>
      <c r="M189" s="20"/>
      <c r="N189" s="200">
        <f t="shared" si="52"/>
        <v>0</v>
      </c>
      <c r="O189" s="192"/>
      <c r="P189" s="542">
        <f t="shared" si="40"/>
        <v>0</v>
      </c>
      <c r="Q189" s="201">
        <f t="shared" si="41"/>
        <v>0</v>
      </c>
      <c r="R189" s="299">
        <f t="shared" si="53"/>
        <v>0</v>
      </c>
      <c r="S189" s="299">
        <f t="shared" si="54"/>
        <v>0</v>
      </c>
      <c r="T189" s="180">
        <f t="shared" si="42"/>
        <v>0</v>
      </c>
      <c r="U189" s="180">
        <f t="shared" si="43"/>
        <v>0</v>
      </c>
      <c r="V189" s="253">
        <f t="shared" si="55"/>
        <v>0</v>
      </c>
      <c r="W189" s="240">
        <f t="shared" si="56"/>
        <v>0</v>
      </c>
      <c r="X189" s="180">
        <f t="shared" si="44"/>
        <v>0</v>
      </c>
      <c r="Y189" s="180">
        <f t="shared" si="45"/>
        <v>0</v>
      </c>
      <c r="Z189" s="260">
        <f t="shared" si="57"/>
        <v>0</v>
      </c>
      <c r="AA189" s="259">
        <f t="shared" si="46"/>
        <v>0</v>
      </c>
      <c r="AB189" s="180">
        <f t="shared" si="47"/>
        <v>0</v>
      </c>
      <c r="AC189" s="180">
        <f t="shared" si="48"/>
        <v>0</v>
      </c>
      <c r="AD189" s="253">
        <f t="shared" si="58"/>
        <v>0</v>
      </c>
      <c r="AE189" s="240">
        <f t="shared" si="49"/>
        <v>0</v>
      </c>
    </row>
    <row r="190" spans="1:31" x14ac:dyDescent="0.2">
      <c r="A190" s="19">
        <f>+IF((G190+SUM(H190:K190))&gt;0,MAX(A$13:A189)+1,0)</f>
        <v>0</v>
      </c>
      <c r="B190" s="20"/>
      <c r="C190" s="20"/>
      <c r="D190" s="20"/>
      <c r="E190" s="20"/>
      <c r="F190" s="279">
        <f t="shared" si="50"/>
        <v>0</v>
      </c>
      <c r="G190" s="200">
        <f t="shared" si="51"/>
        <v>0</v>
      </c>
      <c r="H190" s="20"/>
      <c r="I190" s="20"/>
      <c r="J190" s="20"/>
      <c r="K190" s="20"/>
      <c r="L190" s="20"/>
      <c r="M190" s="20"/>
      <c r="N190" s="200">
        <f t="shared" si="52"/>
        <v>0</v>
      </c>
      <c r="O190" s="192"/>
      <c r="P190" s="542">
        <f t="shared" si="40"/>
        <v>0</v>
      </c>
      <c r="Q190" s="201">
        <f t="shared" si="41"/>
        <v>0</v>
      </c>
      <c r="R190" s="299">
        <f t="shared" si="53"/>
        <v>0</v>
      </c>
      <c r="S190" s="299">
        <f t="shared" si="54"/>
        <v>0</v>
      </c>
      <c r="T190" s="180">
        <f t="shared" si="42"/>
        <v>0</v>
      </c>
      <c r="U190" s="180">
        <f t="shared" si="43"/>
        <v>0</v>
      </c>
      <c r="V190" s="253">
        <f t="shared" si="55"/>
        <v>0</v>
      </c>
      <c r="W190" s="240">
        <f t="shared" si="56"/>
        <v>0</v>
      </c>
      <c r="X190" s="180">
        <f t="shared" si="44"/>
        <v>0</v>
      </c>
      <c r="Y190" s="180">
        <f t="shared" si="45"/>
        <v>0</v>
      </c>
      <c r="Z190" s="260">
        <f t="shared" si="57"/>
        <v>0</v>
      </c>
      <c r="AA190" s="259">
        <f t="shared" si="46"/>
        <v>0</v>
      </c>
      <c r="AB190" s="180">
        <f t="shared" si="47"/>
        <v>0</v>
      </c>
      <c r="AC190" s="180">
        <f t="shared" si="48"/>
        <v>0</v>
      </c>
      <c r="AD190" s="253">
        <f t="shared" si="58"/>
        <v>0</v>
      </c>
      <c r="AE190" s="240">
        <f t="shared" si="49"/>
        <v>0</v>
      </c>
    </row>
    <row r="191" spans="1:31" x14ac:dyDescent="0.2">
      <c r="A191" s="19">
        <f>+IF((G191+SUM(H191:K191))&gt;0,MAX(A$13:A190)+1,0)</f>
        <v>0</v>
      </c>
      <c r="B191" s="20"/>
      <c r="C191" s="20"/>
      <c r="D191" s="20"/>
      <c r="E191" s="20"/>
      <c r="F191" s="279">
        <f t="shared" si="50"/>
        <v>0</v>
      </c>
      <c r="G191" s="200">
        <f t="shared" si="51"/>
        <v>0</v>
      </c>
      <c r="H191" s="20"/>
      <c r="I191" s="20"/>
      <c r="J191" s="20"/>
      <c r="K191" s="20"/>
      <c r="L191" s="20"/>
      <c r="M191" s="20"/>
      <c r="N191" s="200">
        <f t="shared" si="52"/>
        <v>0</v>
      </c>
      <c r="O191" s="192"/>
      <c r="P191" s="542">
        <f t="shared" si="40"/>
        <v>0</v>
      </c>
      <c r="Q191" s="201">
        <f t="shared" si="41"/>
        <v>0</v>
      </c>
      <c r="R191" s="299">
        <f t="shared" si="53"/>
        <v>0</v>
      </c>
      <c r="S191" s="299">
        <f t="shared" si="54"/>
        <v>0</v>
      </c>
      <c r="T191" s="180">
        <f t="shared" si="42"/>
        <v>0</v>
      </c>
      <c r="U191" s="180">
        <f t="shared" si="43"/>
        <v>0</v>
      </c>
      <c r="V191" s="253">
        <f t="shared" si="55"/>
        <v>0</v>
      </c>
      <c r="W191" s="240">
        <f t="shared" si="56"/>
        <v>0</v>
      </c>
      <c r="X191" s="180">
        <f t="shared" si="44"/>
        <v>0</v>
      </c>
      <c r="Y191" s="180">
        <f t="shared" si="45"/>
        <v>0</v>
      </c>
      <c r="Z191" s="260">
        <f t="shared" si="57"/>
        <v>0</v>
      </c>
      <c r="AA191" s="259">
        <f t="shared" si="46"/>
        <v>0</v>
      </c>
      <c r="AB191" s="180">
        <f t="shared" si="47"/>
        <v>0</v>
      </c>
      <c r="AC191" s="180">
        <f t="shared" si="48"/>
        <v>0</v>
      </c>
      <c r="AD191" s="253">
        <f t="shared" si="58"/>
        <v>0</v>
      </c>
      <c r="AE191" s="240">
        <f t="shared" si="49"/>
        <v>0</v>
      </c>
    </row>
    <row r="192" spans="1:31" x14ac:dyDescent="0.2">
      <c r="A192" s="19">
        <f>+IF((G192+SUM(H192:K192))&gt;0,MAX(A$13:A191)+1,0)</f>
        <v>0</v>
      </c>
      <c r="B192" s="20"/>
      <c r="C192" s="20"/>
      <c r="D192" s="20"/>
      <c r="E192" s="20"/>
      <c r="F192" s="279">
        <f t="shared" si="50"/>
        <v>0</v>
      </c>
      <c r="G192" s="200">
        <f t="shared" si="51"/>
        <v>0</v>
      </c>
      <c r="H192" s="20"/>
      <c r="I192" s="20"/>
      <c r="J192" s="20"/>
      <c r="K192" s="20"/>
      <c r="L192" s="20"/>
      <c r="M192" s="20"/>
      <c r="N192" s="200">
        <f t="shared" si="52"/>
        <v>0</v>
      </c>
      <c r="O192" s="192"/>
      <c r="P192" s="542">
        <f t="shared" si="40"/>
        <v>0</v>
      </c>
      <c r="Q192" s="201">
        <f t="shared" si="41"/>
        <v>0</v>
      </c>
      <c r="R192" s="299">
        <f t="shared" si="53"/>
        <v>0</v>
      </c>
      <c r="S192" s="299">
        <f t="shared" si="54"/>
        <v>0</v>
      </c>
      <c r="T192" s="180">
        <f t="shared" si="42"/>
        <v>0</v>
      </c>
      <c r="U192" s="180">
        <f t="shared" si="43"/>
        <v>0</v>
      </c>
      <c r="V192" s="253">
        <f t="shared" si="55"/>
        <v>0</v>
      </c>
      <c r="W192" s="240">
        <f t="shared" si="56"/>
        <v>0</v>
      </c>
      <c r="X192" s="180">
        <f t="shared" si="44"/>
        <v>0</v>
      </c>
      <c r="Y192" s="180">
        <f t="shared" si="45"/>
        <v>0</v>
      </c>
      <c r="Z192" s="260">
        <f t="shared" si="57"/>
        <v>0</v>
      </c>
      <c r="AA192" s="259">
        <f t="shared" si="46"/>
        <v>0</v>
      </c>
      <c r="AB192" s="180">
        <f t="shared" si="47"/>
        <v>0</v>
      </c>
      <c r="AC192" s="180">
        <f t="shared" si="48"/>
        <v>0</v>
      </c>
      <c r="AD192" s="253">
        <f t="shared" si="58"/>
        <v>0</v>
      </c>
      <c r="AE192" s="240">
        <f t="shared" si="49"/>
        <v>0</v>
      </c>
    </row>
    <row r="193" spans="1:31" ht="12" thickBot="1" x14ac:dyDescent="0.25">
      <c r="A193" s="19">
        <f>+IF((G193+SUM(H193:K193))&gt;0,MAX(A$13:A192)+1,0)</f>
        <v>0</v>
      </c>
      <c r="B193" s="20"/>
      <c r="C193" s="20"/>
      <c r="D193" s="20"/>
      <c r="E193" s="20"/>
      <c r="F193" s="279">
        <f>+E193+D193</f>
        <v>0</v>
      </c>
      <c r="G193" s="200">
        <f>SUM(C193:E193)</f>
        <v>0</v>
      </c>
      <c r="H193" s="20"/>
      <c r="I193" s="20"/>
      <c r="J193" s="20"/>
      <c r="K193" s="20"/>
      <c r="L193" s="20"/>
      <c r="M193" s="20"/>
      <c r="N193" s="200">
        <f>+L193+M193</f>
        <v>0</v>
      </c>
      <c r="O193" s="192"/>
      <c r="P193" s="542">
        <f t="shared" si="40"/>
        <v>0</v>
      </c>
      <c r="Q193" s="201">
        <f t="shared" si="41"/>
        <v>0</v>
      </c>
      <c r="R193" s="299">
        <f>+N193*(C193+H193-I193)</f>
        <v>0</v>
      </c>
      <c r="S193" s="299">
        <f>+N193*D193+N193*E193*0.8+(J193-K193)*N193</f>
        <v>0</v>
      </c>
      <c r="T193" s="180">
        <f t="shared" si="42"/>
        <v>0</v>
      </c>
      <c r="U193" s="180">
        <f t="shared" si="43"/>
        <v>0</v>
      </c>
      <c r="V193" s="253">
        <f>+T193+U193</f>
        <v>0</v>
      </c>
      <c r="W193" s="240">
        <f>+V193*W$9</f>
        <v>0</v>
      </c>
      <c r="X193" s="180">
        <f t="shared" si="44"/>
        <v>0</v>
      </c>
      <c r="Y193" s="180">
        <f t="shared" si="45"/>
        <v>0</v>
      </c>
      <c r="Z193" s="260">
        <f>+X193+Y193</f>
        <v>0</v>
      </c>
      <c r="AA193" s="259">
        <f t="shared" si="46"/>
        <v>0</v>
      </c>
      <c r="AB193" s="180">
        <f t="shared" si="47"/>
        <v>0</v>
      </c>
      <c r="AC193" s="180">
        <f t="shared" si="48"/>
        <v>0</v>
      </c>
      <c r="AD193" s="253">
        <f>+AB193+AC193</f>
        <v>0</v>
      </c>
      <c r="AE193" s="240">
        <f t="shared" si="49"/>
        <v>0</v>
      </c>
    </row>
    <row r="194" spans="1:31" ht="12" thickBot="1" x14ac:dyDescent="0.25">
      <c r="B194" s="202" t="s">
        <v>57</v>
      </c>
      <c r="C194" s="203">
        <f>SUM(C14:C193)</f>
        <v>0</v>
      </c>
      <c r="D194" s="203">
        <f t="shared" ref="D194:Q194" si="59">SUM(D14:D193)</f>
        <v>0</v>
      </c>
      <c r="E194" s="203">
        <f t="shared" si="59"/>
        <v>0</v>
      </c>
      <c r="F194" s="203">
        <f t="shared" si="59"/>
        <v>0</v>
      </c>
      <c r="G194" s="203">
        <f t="shared" si="59"/>
        <v>0</v>
      </c>
      <c r="H194" s="203">
        <f t="shared" si="59"/>
        <v>0</v>
      </c>
      <c r="I194" s="203">
        <f t="shared" si="59"/>
        <v>0</v>
      </c>
      <c r="J194" s="203">
        <f t="shared" si="59"/>
        <v>0</v>
      </c>
      <c r="K194" s="203">
        <f t="shared" si="59"/>
        <v>0</v>
      </c>
      <c r="L194" s="203">
        <f t="shared" si="59"/>
        <v>0</v>
      </c>
      <c r="M194" s="203">
        <f t="shared" si="59"/>
        <v>0</v>
      </c>
      <c r="N194" s="203">
        <f t="shared" si="59"/>
        <v>0</v>
      </c>
      <c r="O194" s="318"/>
      <c r="P194" s="318"/>
      <c r="Q194" s="318">
        <f t="shared" si="59"/>
        <v>0</v>
      </c>
      <c r="R194" s="318"/>
      <c r="S194" s="318"/>
      <c r="T194" s="318">
        <f t="shared" ref="T194:AE194" si="60">SUM(T14:T193)</f>
        <v>0</v>
      </c>
      <c r="U194" s="318">
        <f t="shared" si="60"/>
        <v>0</v>
      </c>
      <c r="V194" s="318">
        <f t="shared" si="60"/>
        <v>0</v>
      </c>
      <c r="W194" s="318">
        <f t="shared" si="60"/>
        <v>0</v>
      </c>
      <c r="X194" s="318">
        <f t="shared" si="60"/>
        <v>0</v>
      </c>
      <c r="Y194" s="318">
        <f t="shared" si="60"/>
        <v>0</v>
      </c>
      <c r="Z194" s="318">
        <f t="shared" si="60"/>
        <v>0</v>
      </c>
      <c r="AA194" s="318">
        <f t="shared" si="60"/>
        <v>0</v>
      </c>
      <c r="AB194" s="318">
        <f t="shared" si="60"/>
        <v>0</v>
      </c>
      <c r="AC194" s="318">
        <f t="shared" si="60"/>
        <v>0</v>
      </c>
      <c r="AD194" s="318">
        <f t="shared" si="60"/>
        <v>0</v>
      </c>
      <c r="AE194" s="318">
        <f t="shared" si="60"/>
        <v>0</v>
      </c>
    </row>
    <row r="195" spans="1:31" ht="22.5" x14ac:dyDescent="0.2">
      <c r="B195" s="9" t="s">
        <v>58</v>
      </c>
      <c r="C195" s="7"/>
      <c r="D195" s="7"/>
      <c r="E195" s="7"/>
      <c r="F195" s="217"/>
      <c r="G195" s="125"/>
      <c r="H195" s="125"/>
      <c r="I195" s="125"/>
      <c r="J195" s="125"/>
      <c r="K195" s="125"/>
      <c r="L195" s="20"/>
      <c r="M195" s="20"/>
      <c r="N195" s="101"/>
      <c r="O195" s="192"/>
      <c r="P195" s="542"/>
      <c r="Q195" s="193"/>
    </row>
    <row r="196" spans="1:31" ht="33.75" x14ac:dyDescent="0.2">
      <c r="B196" s="198" t="s">
        <v>2</v>
      </c>
      <c r="C196" s="199">
        <f>+SUM(C197:C296)</f>
        <v>0</v>
      </c>
      <c r="D196" s="199">
        <f t="shared" ref="D196:AE196" si="61">+SUM(D197:D296)</f>
        <v>0</v>
      </c>
      <c r="E196" s="199">
        <f t="shared" si="61"/>
        <v>0</v>
      </c>
      <c r="F196" s="199">
        <f t="shared" si="61"/>
        <v>0</v>
      </c>
      <c r="G196" s="199">
        <f t="shared" si="61"/>
        <v>0</v>
      </c>
      <c r="H196" s="199">
        <f t="shared" si="61"/>
        <v>0</v>
      </c>
      <c r="I196" s="199">
        <f t="shared" si="61"/>
        <v>0</v>
      </c>
      <c r="J196" s="199">
        <f t="shared" si="61"/>
        <v>0</v>
      </c>
      <c r="K196" s="199">
        <f t="shared" si="61"/>
        <v>0</v>
      </c>
      <c r="L196" s="199">
        <f t="shared" si="61"/>
        <v>0</v>
      </c>
      <c r="M196" s="199">
        <f t="shared" si="61"/>
        <v>0</v>
      </c>
      <c r="N196" s="199">
        <f t="shared" si="61"/>
        <v>0</v>
      </c>
      <c r="O196" s="199">
        <f t="shared" si="61"/>
        <v>0</v>
      </c>
      <c r="P196" s="536"/>
      <c r="Q196" s="199">
        <f t="shared" si="61"/>
        <v>0</v>
      </c>
      <c r="R196" s="199">
        <f t="shared" si="61"/>
        <v>0</v>
      </c>
      <c r="S196" s="199">
        <f t="shared" si="61"/>
        <v>0</v>
      </c>
      <c r="T196" s="199">
        <f t="shared" si="61"/>
        <v>0</v>
      </c>
      <c r="U196" s="199">
        <f t="shared" si="61"/>
        <v>0</v>
      </c>
      <c r="V196" s="199">
        <f t="shared" si="61"/>
        <v>0</v>
      </c>
      <c r="W196" s="199">
        <f t="shared" si="61"/>
        <v>0</v>
      </c>
      <c r="X196" s="199">
        <f t="shared" si="61"/>
        <v>0</v>
      </c>
      <c r="Y196" s="199">
        <f t="shared" si="61"/>
        <v>0</v>
      </c>
      <c r="Z196" s="199">
        <f t="shared" si="61"/>
        <v>0</v>
      </c>
      <c r="AA196" s="199">
        <f t="shared" si="61"/>
        <v>0</v>
      </c>
      <c r="AB196" s="199">
        <f t="shared" si="61"/>
        <v>0</v>
      </c>
      <c r="AC196" s="199">
        <f t="shared" si="61"/>
        <v>0</v>
      </c>
      <c r="AD196" s="199">
        <f t="shared" si="61"/>
        <v>0</v>
      </c>
      <c r="AE196" s="199">
        <f t="shared" si="61"/>
        <v>0</v>
      </c>
    </row>
    <row r="197" spans="1:31" x14ac:dyDescent="0.2">
      <c r="A197" s="19">
        <f>+IF((G197+SUM(H197:K197))&gt;0,MAX(A$13:A196)+1,0)</f>
        <v>0</v>
      </c>
      <c r="B197" s="22"/>
      <c r="C197" s="20"/>
      <c r="D197" s="20"/>
      <c r="E197" s="20"/>
      <c r="F197" s="216">
        <f>+E197+D197</f>
        <v>0</v>
      </c>
      <c r="G197" s="101">
        <f>SUM(C197:E197)</f>
        <v>0</v>
      </c>
      <c r="H197" s="20"/>
      <c r="I197" s="20"/>
      <c r="J197" s="20"/>
      <c r="K197" s="20"/>
      <c r="L197" s="20"/>
      <c r="M197" s="20"/>
      <c r="N197" s="101">
        <f>+M197+L197</f>
        <v>0</v>
      </c>
      <c r="O197" s="192"/>
      <c r="P197" s="542">
        <f t="shared" ref="P197:P260" si="62">+O197+O197*$P$10</f>
        <v>0</v>
      </c>
      <c r="Q197" s="201">
        <f t="shared" ref="Q197:Q260" si="63">+N197*P197</f>
        <v>0</v>
      </c>
      <c r="R197" s="299">
        <f>+N197*(C197+H197-I197)</f>
        <v>0</v>
      </c>
      <c r="S197" s="299">
        <f>+N197*D197+N197*E197*0.8+(J197-K197)*N197</f>
        <v>0</v>
      </c>
      <c r="T197" s="180">
        <f t="shared" ref="T197:T260" si="64">+($Q197-$T$6)/$T$7*C197*12</f>
        <v>0</v>
      </c>
      <c r="U197" s="180">
        <f t="shared" ref="U197:U260" si="65">+($Q197-$T$6)/$T$7*(D197+E197)*12</f>
        <v>0</v>
      </c>
      <c r="V197" s="253">
        <f>+T197+U197</f>
        <v>0</v>
      </c>
      <c r="W197" s="240">
        <f>+V197*W$9</f>
        <v>0</v>
      </c>
      <c r="X197" s="180">
        <f t="shared" ref="X197:X260" si="66">+($Q197-$T$6)/$T$7*H197*12</f>
        <v>0</v>
      </c>
      <c r="Y197" s="180">
        <f t="shared" ref="Y197:Y260" si="67">+($Q197-$T$6)/$T$7*J197*12</f>
        <v>0</v>
      </c>
      <c r="Z197" s="260">
        <f>+X197+Y197</f>
        <v>0</v>
      </c>
      <c r="AA197" s="259">
        <f>+Z197*AA$9</f>
        <v>0</v>
      </c>
      <c r="AB197" s="180">
        <f t="shared" ref="AB197:AB260" si="68">+($Q197-$T$6)/$T$7*I197*12</f>
        <v>0</v>
      </c>
      <c r="AC197" s="180">
        <f t="shared" ref="AC197:AC260" si="69">+($Q197-$T$6)/$T$7*K197*12</f>
        <v>0</v>
      </c>
      <c r="AD197" s="253">
        <f>+AB197+AC197</f>
        <v>0</v>
      </c>
      <c r="AE197" s="240">
        <f>+AD197*AE$9</f>
        <v>0</v>
      </c>
    </row>
    <row r="198" spans="1:31" x14ac:dyDescent="0.2">
      <c r="A198" s="19">
        <f>+IF((G198+SUM(H198:K198))&gt;0,MAX(A$13:A197)+1,0)</f>
        <v>0</v>
      </c>
      <c r="B198" s="22"/>
      <c r="C198" s="20"/>
      <c r="D198" s="20"/>
      <c r="E198" s="20"/>
      <c r="F198" s="216">
        <f t="shared" ref="F198:F207" si="70">+E198+D198</f>
        <v>0</v>
      </c>
      <c r="G198" s="101">
        <f t="shared" ref="G198:G207" si="71">SUM(C198:E198)</f>
        <v>0</v>
      </c>
      <c r="H198" s="20"/>
      <c r="I198" s="20"/>
      <c r="J198" s="20"/>
      <c r="K198" s="20"/>
      <c r="L198" s="20"/>
      <c r="M198" s="20"/>
      <c r="N198" s="101">
        <f t="shared" ref="N198:N207" si="72">+M198+L198</f>
        <v>0</v>
      </c>
      <c r="O198" s="192"/>
      <c r="P198" s="542">
        <f t="shared" si="62"/>
        <v>0</v>
      </c>
      <c r="Q198" s="201">
        <f t="shared" si="63"/>
        <v>0</v>
      </c>
      <c r="R198" s="299">
        <f t="shared" ref="R198:R207" si="73">+N198*(C198+H198-I198)</f>
        <v>0</v>
      </c>
      <c r="S198" s="299">
        <f t="shared" ref="S198:S207" si="74">+N198*D198+N198*E198*0.8+(J198-K198)*N198</f>
        <v>0</v>
      </c>
      <c r="T198" s="180">
        <f t="shared" si="64"/>
        <v>0</v>
      </c>
      <c r="U198" s="180">
        <f t="shared" si="65"/>
        <v>0</v>
      </c>
      <c r="V198" s="253">
        <f t="shared" ref="V198:V207" si="75">+T198+U198</f>
        <v>0</v>
      </c>
      <c r="W198" s="240">
        <f t="shared" ref="W198:W207" si="76">+V198*W$9</f>
        <v>0</v>
      </c>
      <c r="X198" s="180">
        <f t="shared" si="66"/>
        <v>0</v>
      </c>
      <c r="Y198" s="180">
        <f t="shared" si="67"/>
        <v>0</v>
      </c>
      <c r="Z198" s="260">
        <f t="shared" ref="Z198:Z207" si="77">+X198+Y198</f>
        <v>0</v>
      </c>
      <c r="AA198" s="259">
        <f t="shared" ref="AA198:AA207" si="78">+Z198*AA$9</f>
        <v>0</v>
      </c>
      <c r="AB198" s="180">
        <f t="shared" si="68"/>
        <v>0</v>
      </c>
      <c r="AC198" s="180">
        <f t="shared" si="69"/>
        <v>0</v>
      </c>
      <c r="AD198" s="253">
        <f t="shared" ref="AD198:AD207" si="79">+AB198+AC198</f>
        <v>0</v>
      </c>
      <c r="AE198" s="240">
        <f t="shared" ref="AE198:AE207" si="80">+AD198*AE$9</f>
        <v>0</v>
      </c>
    </row>
    <row r="199" spans="1:31" x14ac:dyDescent="0.2">
      <c r="A199" s="19">
        <f>+IF((G199+SUM(H199:K199))&gt;0,MAX(A$13:A198)+1,0)</f>
        <v>0</v>
      </c>
      <c r="B199" s="22"/>
      <c r="C199" s="20"/>
      <c r="D199" s="20"/>
      <c r="E199" s="20"/>
      <c r="F199" s="216">
        <f t="shared" si="70"/>
        <v>0</v>
      </c>
      <c r="G199" s="101">
        <f t="shared" si="71"/>
        <v>0</v>
      </c>
      <c r="H199" s="20"/>
      <c r="I199" s="20"/>
      <c r="J199" s="20"/>
      <c r="K199" s="20"/>
      <c r="L199" s="20"/>
      <c r="M199" s="20"/>
      <c r="N199" s="101">
        <f t="shared" si="72"/>
        <v>0</v>
      </c>
      <c r="O199" s="192"/>
      <c r="P199" s="542">
        <f t="shared" si="62"/>
        <v>0</v>
      </c>
      <c r="Q199" s="201">
        <f t="shared" si="63"/>
        <v>0</v>
      </c>
      <c r="R199" s="299">
        <f t="shared" si="73"/>
        <v>0</v>
      </c>
      <c r="S199" s="299">
        <f t="shared" si="74"/>
        <v>0</v>
      </c>
      <c r="T199" s="180">
        <f t="shared" si="64"/>
        <v>0</v>
      </c>
      <c r="U199" s="180">
        <f t="shared" si="65"/>
        <v>0</v>
      </c>
      <c r="V199" s="253">
        <f t="shared" si="75"/>
        <v>0</v>
      </c>
      <c r="W199" s="240">
        <f t="shared" si="76"/>
        <v>0</v>
      </c>
      <c r="X199" s="180">
        <f t="shared" si="66"/>
        <v>0</v>
      </c>
      <c r="Y199" s="180">
        <f t="shared" si="67"/>
        <v>0</v>
      </c>
      <c r="Z199" s="260">
        <f t="shared" si="77"/>
        <v>0</v>
      </c>
      <c r="AA199" s="259">
        <f t="shared" si="78"/>
        <v>0</v>
      </c>
      <c r="AB199" s="180">
        <f t="shared" si="68"/>
        <v>0</v>
      </c>
      <c r="AC199" s="180">
        <f t="shared" si="69"/>
        <v>0</v>
      </c>
      <c r="AD199" s="253">
        <f t="shared" si="79"/>
        <v>0</v>
      </c>
      <c r="AE199" s="240">
        <f t="shared" si="80"/>
        <v>0</v>
      </c>
    </row>
    <row r="200" spans="1:31" x14ac:dyDescent="0.2">
      <c r="A200" s="19">
        <f>+IF((G200+SUM(H200:K200))&gt;0,MAX(A$13:A199)+1,0)</f>
        <v>0</v>
      </c>
      <c r="B200" s="22"/>
      <c r="C200" s="20"/>
      <c r="D200" s="20"/>
      <c r="E200" s="20"/>
      <c r="F200" s="216">
        <f t="shared" si="70"/>
        <v>0</v>
      </c>
      <c r="G200" s="101">
        <f t="shared" si="71"/>
        <v>0</v>
      </c>
      <c r="H200" s="20"/>
      <c r="I200" s="20"/>
      <c r="J200" s="20"/>
      <c r="K200" s="20"/>
      <c r="L200" s="20"/>
      <c r="M200" s="20"/>
      <c r="N200" s="101">
        <f t="shared" si="72"/>
        <v>0</v>
      </c>
      <c r="O200" s="192"/>
      <c r="P200" s="542">
        <f t="shared" si="62"/>
        <v>0</v>
      </c>
      <c r="Q200" s="201">
        <f t="shared" si="63"/>
        <v>0</v>
      </c>
      <c r="R200" s="299">
        <f t="shared" si="73"/>
        <v>0</v>
      </c>
      <c r="S200" s="299">
        <f t="shared" si="74"/>
        <v>0</v>
      </c>
      <c r="T200" s="180">
        <f t="shared" si="64"/>
        <v>0</v>
      </c>
      <c r="U200" s="180">
        <f t="shared" si="65"/>
        <v>0</v>
      </c>
      <c r="V200" s="253">
        <f t="shared" si="75"/>
        <v>0</v>
      </c>
      <c r="W200" s="240">
        <f t="shared" si="76"/>
        <v>0</v>
      </c>
      <c r="X200" s="180">
        <f t="shared" si="66"/>
        <v>0</v>
      </c>
      <c r="Y200" s="180">
        <f t="shared" si="67"/>
        <v>0</v>
      </c>
      <c r="Z200" s="260">
        <f t="shared" si="77"/>
        <v>0</v>
      </c>
      <c r="AA200" s="259">
        <f t="shared" si="78"/>
        <v>0</v>
      </c>
      <c r="AB200" s="180">
        <f t="shared" si="68"/>
        <v>0</v>
      </c>
      <c r="AC200" s="180">
        <f t="shared" si="69"/>
        <v>0</v>
      </c>
      <c r="AD200" s="253">
        <f t="shared" si="79"/>
        <v>0</v>
      </c>
      <c r="AE200" s="240">
        <f t="shared" si="80"/>
        <v>0</v>
      </c>
    </row>
    <row r="201" spans="1:31" x14ac:dyDescent="0.2">
      <c r="A201" s="19">
        <f>+IF((G201+SUM(H201:K201))&gt;0,MAX(A$13:A200)+1,0)</f>
        <v>0</v>
      </c>
      <c r="B201" s="22"/>
      <c r="C201" s="20"/>
      <c r="D201" s="20"/>
      <c r="E201" s="20"/>
      <c r="F201" s="216">
        <f t="shared" si="70"/>
        <v>0</v>
      </c>
      <c r="G201" s="101">
        <f t="shared" si="71"/>
        <v>0</v>
      </c>
      <c r="H201" s="20"/>
      <c r="I201" s="20"/>
      <c r="J201" s="20"/>
      <c r="K201" s="20"/>
      <c r="L201" s="20"/>
      <c r="M201" s="20"/>
      <c r="N201" s="101">
        <f t="shared" si="72"/>
        <v>0</v>
      </c>
      <c r="O201" s="192"/>
      <c r="P201" s="542">
        <f t="shared" si="62"/>
        <v>0</v>
      </c>
      <c r="Q201" s="201">
        <f t="shared" si="63"/>
        <v>0</v>
      </c>
      <c r="R201" s="299">
        <f t="shared" si="73"/>
        <v>0</v>
      </c>
      <c r="S201" s="299">
        <f t="shared" si="74"/>
        <v>0</v>
      </c>
      <c r="T201" s="180">
        <f t="shared" si="64"/>
        <v>0</v>
      </c>
      <c r="U201" s="180">
        <f t="shared" si="65"/>
        <v>0</v>
      </c>
      <c r="V201" s="253">
        <f t="shared" si="75"/>
        <v>0</v>
      </c>
      <c r="W201" s="240">
        <f t="shared" si="76"/>
        <v>0</v>
      </c>
      <c r="X201" s="180">
        <f t="shared" si="66"/>
        <v>0</v>
      </c>
      <c r="Y201" s="180">
        <f t="shared" si="67"/>
        <v>0</v>
      </c>
      <c r="Z201" s="260">
        <f t="shared" si="77"/>
        <v>0</v>
      </c>
      <c r="AA201" s="259">
        <f t="shared" si="78"/>
        <v>0</v>
      </c>
      <c r="AB201" s="180">
        <f t="shared" si="68"/>
        <v>0</v>
      </c>
      <c r="AC201" s="180">
        <f t="shared" si="69"/>
        <v>0</v>
      </c>
      <c r="AD201" s="253">
        <f t="shared" si="79"/>
        <v>0</v>
      </c>
      <c r="AE201" s="240">
        <f t="shared" si="80"/>
        <v>0</v>
      </c>
    </row>
    <row r="202" spans="1:31" x14ac:dyDescent="0.2">
      <c r="A202" s="19">
        <f>+IF((G202+SUM(H202:K202))&gt;0,MAX(A$13:A201)+1,0)</f>
        <v>0</v>
      </c>
      <c r="B202" s="22"/>
      <c r="C202" s="20"/>
      <c r="D202" s="20"/>
      <c r="E202" s="20"/>
      <c r="F202" s="216">
        <f t="shared" si="70"/>
        <v>0</v>
      </c>
      <c r="G202" s="101">
        <f t="shared" si="71"/>
        <v>0</v>
      </c>
      <c r="H202" s="20"/>
      <c r="I202" s="20"/>
      <c r="J202" s="20"/>
      <c r="K202" s="20"/>
      <c r="L202" s="20"/>
      <c r="M202" s="20"/>
      <c r="N202" s="101">
        <f t="shared" si="72"/>
        <v>0</v>
      </c>
      <c r="O202" s="192"/>
      <c r="P202" s="542">
        <f t="shared" si="62"/>
        <v>0</v>
      </c>
      <c r="Q202" s="201">
        <f t="shared" si="63"/>
        <v>0</v>
      </c>
      <c r="R202" s="299">
        <f t="shared" si="73"/>
        <v>0</v>
      </c>
      <c r="S202" s="299">
        <f t="shared" si="74"/>
        <v>0</v>
      </c>
      <c r="T202" s="180">
        <f t="shared" si="64"/>
        <v>0</v>
      </c>
      <c r="U202" s="180">
        <f t="shared" si="65"/>
        <v>0</v>
      </c>
      <c r="V202" s="253">
        <f t="shared" si="75"/>
        <v>0</v>
      </c>
      <c r="W202" s="240">
        <f t="shared" si="76"/>
        <v>0</v>
      </c>
      <c r="X202" s="180">
        <f t="shared" si="66"/>
        <v>0</v>
      </c>
      <c r="Y202" s="180">
        <f t="shared" si="67"/>
        <v>0</v>
      </c>
      <c r="Z202" s="260">
        <f t="shared" si="77"/>
        <v>0</v>
      </c>
      <c r="AA202" s="259">
        <f t="shared" si="78"/>
        <v>0</v>
      </c>
      <c r="AB202" s="180">
        <f t="shared" si="68"/>
        <v>0</v>
      </c>
      <c r="AC202" s="180">
        <f t="shared" si="69"/>
        <v>0</v>
      </c>
      <c r="AD202" s="253">
        <f t="shared" si="79"/>
        <v>0</v>
      </c>
      <c r="AE202" s="240">
        <f t="shared" si="80"/>
        <v>0</v>
      </c>
    </row>
    <row r="203" spans="1:31" x14ac:dyDescent="0.2">
      <c r="A203" s="19">
        <f>+IF((G203+SUM(H203:K203))&gt;0,MAX(A$13:A202)+1,0)</f>
        <v>0</v>
      </c>
      <c r="B203" s="22"/>
      <c r="C203" s="20"/>
      <c r="D203" s="20"/>
      <c r="E203" s="20"/>
      <c r="F203" s="216">
        <f t="shared" si="70"/>
        <v>0</v>
      </c>
      <c r="G203" s="101">
        <f t="shared" si="71"/>
        <v>0</v>
      </c>
      <c r="H203" s="20"/>
      <c r="I203" s="20"/>
      <c r="J203" s="20"/>
      <c r="K203" s="20"/>
      <c r="L203" s="20"/>
      <c r="M203" s="20"/>
      <c r="N203" s="101">
        <f t="shared" si="72"/>
        <v>0</v>
      </c>
      <c r="O203" s="192"/>
      <c r="P203" s="542">
        <f t="shared" si="62"/>
        <v>0</v>
      </c>
      <c r="Q203" s="201">
        <f t="shared" si="63"/>
        <v>0</v>
      </c>
      <c r="R203" s="299">
        <f t="shared" si="73"/>
        <v>0</v>
      </c>
      <c r="S203" s="299">
        <f t="shared" si="74"/>
        <v>0</v>
      </c>
      <c r="T203" s="180">
        <f t="shared" si="64"/>
        <v>0</v>
      </c>
      <c r="U203" s="180">
        <f t="shared" si="65"/>
        <v>0</v>
      </c>
      <c r="V203" s="253">
        <f t="shared" si="75"/>
        <v>0</v>
      </c>
      <c r="W203" s="240">
        <f t="shared" si="76"/>
        <v>0</v>
      </c>
      <c r="X203" s="180">
        <f t="shared" si="66"/>
        <v>0</v>
      </c>
      <c r="Y203" s="180">
        <f t="shared" si="67"/>
        <v>0</v>
      </c>
      <c r="Z203" s="260">
        <f t="shared" si="77"/>
        <v>0</v>
      </c>
      <c r="AA203" s="259">
        <f t="shared" si="78"/>
        <v>0</v>
      </c>
      <c r="AB203" s="180">
        <f t="shared" si="68"/>
        <v>0</v>
      </c>
      <c r="AC203" s="180">
        <f t="shared" si="69"/>
        <v>0</v>
      </c>
      <c r="AD203" s="253">
        <f t="shared" si="79"/>
        <v>0</v>
      </c>
      <c r="AE203" s="240">
        <f t="shared" si="80"/>
        <v>0</v>
      </c>
    </row>
    <row r="204" spans="1:31" x14ac:dyDescent="0.2">
      <c r="A204" s="19">
        <f>+IF((G204+SUM(H204:K204))&gt;0,MAX(A$13:A203)+1,0)</f>
        <v>0</v>
      </c>
      <c r="B204" s="22"/>
      <c r="C204" s="20"/>
      <c r="D204" s="20"/>
      <c r="E204" s="20"/>
      <c r="F204" s="216">
        <f t="shared" si="70"/>
        <v>0</v>
      </c>
      <c r="G204" s="101">
        <f t="shared" si="71"/>
        <v>0</v>
      </c>
      <c r="H204" s="20"/>
      <c r="I204" s="20"/>
      <c r="J204" s="20"/>
      <c r="K204" s="20"/>
      <c r="L204" s="20"/>
      <c r="M204" s="20"/>
      <c r="N204" s="101">
        <f t="shared" si="72"/>
        <v>0</v>
      </c>
      <c r="O204" s="192"/>
      <c r="P204" s="542">
        <f t="shared" si="62"/>
        <v>0</v>
      </c>
      <c r="Q204" s="201">
        <f t="shared" si="63"/>
        <v>0</v>
      </c>
      <c r="R204" s="299">
        <f t="shared" si="73"/>
        <v>0</v>
      </c>
      <c r="S204" s="299">
        <f t="shared" si="74"/>
        <v>0</v>
      </c>
      <c r="T204" s="180">
        <f t="shared" si="64"/>
        <v>0</v>
      </c>
      <c r="U204" s="180">
        <f t="shared" si="65"/>
        <v>0</v>
      </c>
      <c r="V204" s="253">
        <f t="shared" si="75"/>
        <v>0</v>
      </c>
      <c r="W204" s="240">
        <f t="shared" si="76"/>
        <v>0</v>
      </c>
      <c r="X204" s="180">
        <f t="shared" si="66"/>
        <v>0</v>
      </c>
      <c r="Y204" s="180">
        <f t="shared" si="67"/>
        <v>0</v>
      </c>
      <c r="Z204" s="260">
        <f t="shared" si="77"/>
        <v>0</v>
      </c>
      <c r="AA204" s="259">
        <f t="shared" si="78"/>
        <v>0</v>
      </c>
      <c r="AB204" s="180">
        <f t="shared" si="68"/>
        <v>0</v>
      </c>
      <c r="AC204" s="180">
        <f t="shared" si="69"/>
        <v>0</v>
      </c>
      <c r="AD204" s="253">
        <f t="shared" si="79"/>
        <v>0</v>
      </c>
      <c r="AE204" s="240">
        <f t="shared" si="80"/>
        <v>0</v>
      </c>
    </row>
    <row r="205" spans="1:31" x14ac:dyDescent="0.2">
      <c r="A205" s="19">
        <f>+IF((G205+SUM(H205:K205))&gt;0,MAX(A$13:A204)+1,0)</f>
        <v>0</v>
      </c>
      <c r="B205" s="22"/>
      <c r="C205" s="20"/>
      <c r="D205" s="20"/>
      <c r="E205" s="20"/>
      <c r="F205" s="216">
        <f t="shared" si="70"/>
        <v>0</v>
      </c>
      <c r="G205" s="101">
        <f t="shared" si="71"/>
        <v>0</v>
      </c>
      <c r="H205" s="20"/>
      <c r="I205" s="20"/>
      <c r="J205" s="20"/>
      <c r="K205" s="20"/>
      <c r="L205" s="20"/>
      <c r="M205" s="20"/>
      <c r="N205" s="101">
        <f t="shared" si="72"/>
        <v>0</v>
      </c>
      <c r="O205" s="192"/>
      <c r="P205" s="542">
        <f t="shared" si="62"/>
        <v>0</v>
      </c>
      <c r="Q205" s="201">
        <f t="shared" si="63"/>
        <v>0</v>
      </c>
      <c r="R205" s="299">
        <f t="shared" si="73"/>
        <v>0</v>
      </c>
      <c r="S205" s="299">
        <f t="shared" si="74"/>
        <v>0</v>
      </c>
      <c r="T205" s="180">
        <f t="shared" si="64"/>
        <v>0</v>
      </c>
      <c r="U205" s="180">
        <f t="shared" si="65"/>
        <v>0</v>
      </c>
      <c r="V205" s="253">
        <f t="shared" si="75"/>
        <v>0</v>
      </c>
      <c r="W205" s="240">
        <f t="shared" si="76"/>
        <v>0</v>
      </c>
      <c r="X205" s="180">
        <f t="shared" si="66"/>
        <v>0</v>
      </c>
      <c r="Y205" s="180">
        <f t="shared" si="67"/>
        <v>0</v>
      </c>
      <c r="Z205" s="260">
        <f t="shared" si="77"/>
        <v>0</v>
      </c>
      <c r="AA205" s="259">
        <f t="shared" si="78"/>
        <v>0</v>
      </c>
      <c r="AB205" s="180">
        <f t="shared" si="68"/>
        <v>0</v>
      </c>
      <c r="AC205" s="180">
        <f t="shared" si="69"/>
        <v>0</v>
      </c>
      <c r="AD205" s="253">
        <f t="shared" si="79"/>
        <v>0</v>
      </c>
      <c r="AE205" s="240">
        <f t="shared" si="80"/>
        <v>0</v>
      </c>
    </row>
    <row r="206" spans="1:31" x14ac:dyDescent="0.2">
      <c r="A206" s="19">
        <f>+IF((G206+SUM(H206:K206))&gt;0,MAX(A$13:A205)+1,0)</f>
        <v>0</v>
      </c>
      <c r="B206" s="22"/>
      <c r="C206" s="20"/>
      <c r="D206" s="20"/>
      <c r="E206" s="20"/>
      <c r="F206" s="216">
        <f t="shared" si="70"/>
        <v>0</v>
      </c>
      <c r="G206" s="101">
        <f t="shared" si="71"/>
        <v>0</v>
      </c>
      <c r="H206" s="20"/>
      <c r="I206" s="20"/>
      <c r="J206" s="20"/>
      <c r="K206" s="20"/>
      <c r="L206" s="20"/>
      <c r="M206" s="20"/>
      <c r="N206" s="101">
        <f t="shared" si="72"/>
        <v>0</v>
      </c>
      <c r="O206" s="192"/>
      <c r="P206" s="542">
        <f t="shared" si="62"/>
        <v>0</v>
      </c>
      <c r="Q206" s="201">
        <f t="shared" si="63"/>
        <v>0</v>
      </c>
      <c r="R206" s="299">
        <f t="shared" si="73"/>
        <v>0</v>
      </c>
      <c r="S206" s="299">
        <f t="shared" si="74"/>
        <v>0</v>
      </c>
      <c r="T206" s="180">
        <f t="shared" si="64"/>
        <v>0</v>
      </c>
      <c r="U206" s="180">
        <f t="shared" si="65"/>
        <v>0</v>
      </c>
      <c r="V206" s="253">
        <f t="shared" si="75"/>
        <v>0</v>
      </c>
      <c r="W206" s="240">
        <f t="shared" si="76"/>
        <v>0</v>
      </c>
      <c r="X206" s="180">
        <f t="shared" si="66"/>
        <v>0</v>
      </c>
      <c r="Y206" s="180">
        <f t="shared" si="67"/>
        <v>0</v>
      </c>
      <c r="Z206" s="260">
        <f t="shared" si="77"/>
        <v>0</v>
      </c>
      <c r="AA206" s="259">
        <f t="shared" si="78"/>
        <v>0</v>
      </c>
      <c r="AB206" s="180">
        <f t="shared" si="68"/>
        <v>0</v>
      </c>
      <c r="AC206" s="180">
        <f t="shared" si="69"/>
        <v>0</v>
      </c>
      <c r="AD206" s="253">
        <f t="shared" si="79"/>
        <v>0</v>
      </c>
      <c r="AE206" s="240">
        <f t="shared" si="80"/>
        <v>0</v>
      </c>
    </row>
    <row r="207" spans="1:31" x14ac:dyDescent="0.2">
      <c r="A207" s="19">
        <f>+IF((G207+SUM(H207:K207))&gt;0,MAX(A$13:A206)+1,0)</f>
        <v>0</v>
      </c>
      <c r="B207" s="22"/>
      <c r="C207" s="20"/>
      <c r="D207" s="20"/>
      <c r="E207" s="20"/>
      <c r="F207" s="216">
        <f t="shared" si="70"/>
        <v>0</v>
      </c>
      <c r="G207" s="101">
        <f t="shared" si="71"/>
        <v>0</v>
      </c>
      <c r="H207" s="20"/>
      <c r="I207" s="20"/>
      <c r="J207" s="20"/>
      <c r="K207" s="20"/>
      <c r="L207" s="20"/>
      <c r="M207" s="20"/>
      <c r="N207" s="101">
        <f t="shared" si="72"/>
        <v>0</v>
      </c>
      <c r="O207" s="192"/>
      <c r="P207" s="542">
        <f t="shared" si="62"/>
        <v>0</v>
      </c>
      <c r="Q207" s="201">
        <f t="shared" si="63"/>
        <v>0</v>
      </c>
      <c r="R207" s="299">
        <f t="shared" si="73"/>
        <v>0</v>
      </c>
      <c r="S207" s="299">
        <f t="shared" si="74"/>
        <v>0</v>
      </c>
      <c r="T207" s="180">
        <f t="shared" si="64"/>
        <v>0</v>
      </c>
      <c r="U207" s="180">
        <f t="shared" si="65"/>
        <v>0</v>
      </c>
      <c r="V207" s="253">
        <f t="shared" si="75"/>
        <v>0</v>
      </c>
      <c r="W207" s="240">
        <f t="shared" si="76"/>
        <v>0</v>
      </c>
      <c r="X207" s="180">
        <f t="shared" si="66"/>
        <v>0</v>
      </c>
      <c r="Y207" s="180">
        <f t="shared" si="67"/>
        <v>0</v>
      </c>
      <c r="Z207" s="260">
        <f t="shared" si="77"/>
        <v>0</v>
      </c>
      <c r="AA207" s="259">
        <f t="shared" si="78"/>
        <v>0</v>
      </c>
      <c r="AB207" s="180">
        <f t="shared" si="68"/>
        <v>0</v>
      </c>
      <c r="AC207" s="180">
        <f t="shared" si="69"/>
        <v>0</v>
      </c>
      <c r="AD207" s="253">
        <f t="shared" si="79"/>
        <v>0</v>
      </c>
      <c r="AE207" s="240">
        <f t="shared" si="80"/>
        <v>0</v>
      </c>
    </row>
    <row r="208" spans="1:31" x14ac:dyDescent="0.2">
      <c r="A208" s="19">
        <f>+IF((G208+SUM(H208:K208))&gt;0,MAX(A$13:A207)+1,0)</f>
        <v>0</v>
      </c>
      <c r="B208" s="22"/>
      <c r="C208" s="20"/>
      <c r="D208" s="20"/>
      <c r="E208" s="20"/>
      <c r="F208" s="216">
        <f t="shared" ref="F208:F271" si="81">+E208+D208</f>
        <v>0</v>
      </c>
      <c r="G208" s="101">
        <f t="shared" ref="G208:G271" si="82">SUM(C208:E208)</f>
        <v>0</v>
      </c>
      <c r="H208" s="20"/>
      <c r="I208" s="20"/>
      <c r="J208" s="20"/>
      <c r="K208" s="20"/>
      <c r="L208" s="20"/>
      <c r="M208" s="20"/>
      <c r="N208" s="101">
        <f t="shared" ref="N208:N271" si="83">+M208+L208</f>
        <v>0</v>
      </c>
      <c r="O208" s="192"/>
      <c r="P208" s="542">
        <f t="shared" si="62"/>
        <v>0</v>
      </c>
      <c r="Q208" s="201">
        <f t="shared" si="63"/>
        <v>0</v>
      </c>
      <c r="R208" s="299">
        <f t="shared" ref="R208:R271" si="84">+N208*(C208+H208-I208)</f>
        <v>0</v>
      </c>
      <c r="S208" s="299">
        <f t="shared" ref="S208:S271" si="85">+N208*D208+N208*E208*0.8+(J208-K208)*N208</f>
        <v>0</v>
      </c>
      <c r="T208" s="180">
        <f t="shared" si="64"/>
        <v>0</v>
      </c>
      <c r="U208" s="180">
        <f t="shared" si="65"/>
        <v>0</v>
      </c>
      <c r="V208" s="253">
        <f t="shared" ref="V208:V271" si="86">+T208+U208</f>
        <v>0</v>
      </c>
      <c r="W208" s="240">
        <f t="shared" ref="W208:W271" si="87">+V208*W$9</f>
        <v>0</v>
      </c>
      <c r="X208" s="180">
        <f t="shared" si="66"/>
        <v>0</v>
      </c>
      <c r="Y208" s="180">
        <f t="shared" si="67"/>
        <v>0</v>
      </c>
      <c r="Z208" s="260">
        <f t="shared" ref="Z208:Z271" si="88">+X208+Y208</f>
        <v>0</v>
      </c>
      <c r="AA208" s="259">
        <f t="shared" ref="AA208:AA271" si="89">+Z208*AA$9</f>
        <v>0</v>
      </c>
      <c r="AB208" s="180">
        <f t="shared" si="68"/>
        <v>0</v>
      </c>
      <c r="AC208" s="180">
        <f t="shared" si="69"/>
        <v>0</v>
      </c>
      <c r="AD208" s="253">
        <f t="shared" ref="AD208:AD271" si="90">+AB208+AC208</f>
        <v>0</v>
      </c>
      <c r="AE208" s="240">
        <f t="shared" ref="AE208:AE271" si="91">+AD208*AE$9</f>
        <v>0</v>
      </c>
    </row>
    <row r="209" spans="1:31" x14ac:dyDescent="0.2">
      <c r="A209" s="19">
        <f>+IF((G209+SUM(H209:K209))&gt;0,MAX(A$13:A208)+1,0)</f>
        <v>0</v>
      </c>
      <c r="B209" s="22"/>
      <c r="C209" s="20"/>
      <c r="D209" s="20"/>
      <c r="E209" s="20"/>
      <c r="F209" s="216">
        <f t="shared" si="81"/>
        <v>0</v>
      </c>
      <c r="G209" s="101">
        <f t="shared" si="82"/>
        <v>0</v>
      </c>
      <c r="H209" s="20"/>
      <c r="I209" s="20"/>
      <c r="J209" s="20"/>
      <c r="K209" s="20"/>
      <c r="L209" s="20"/>
      <c r="M209" s="20"/>
      <c r="N209" s="101">
        <f t="shared" si="83"/>
        <v>0</v>
      </c>
      <c r="O209" s="192"/>
      <c r="P209" s="542">
        <f t="shared" si="62"/>
        <v>0</v>
      </c>
      <c r="Q209" s="201">
        <f t="shared" si="63"/>
        <v>0</v>
      </c>
      <c r="R209" s="299">
        <f t="shared" si="84"/>
        <v>0</v>
      </c>
      <c r="S209" s="299">
        <f t="shared" si="85"/>
        <v>0</v>
      </c>
      <c r="T209" s="180">
        <f t="shared" si="64"/>
        <v>0</v>
      </c>
      <c r="U209" s="180">
        <f t="shared" si="65"/>
        <v>0</v>
      </c>
      <c r="V209" s="253">
        <f t="shared" si="86"/>
        <v>0</v>
      </c>
      <c r="W209" s="240">
        <f t="shared" si="87"/>
        <v>0</v>
      </c>
      <c r="X209" s="180">
        <f t="shared" si="66"/>
        <v>0</v>
      </c>
      <c r="Y209" s="180">
        <f t="shared" si="67"/>
        <v>0</v>
      </c>
      <c r="Z209" s="260">
        <f t="shared" si="88"/>
        <v>0</v>
      </c>
      <c r="AA209" s="259">
        <f t="shared" si="89"/>
        <v>0</v>
      </c>
      <c r="AB209" s="180">
        <f t="shared" si="68"/>
        <v>0</v>
      </c>
      <c r="AC209" s="180">
        <f t="shared" si="69"/>
        <v>0</v>
      </c>
      <c r="AD209" s="253">
        <f t="shared" si="90"/>
        <v>0</v>
      </c>
      <c r="AE209" s="240">
        <f t="shared" si="91"/>
        <v>0</v>
      </c>
    </row>
    <row r="210" spans="1:31" x14ac:dyDescent="0.2">
      <c r="A210" s="19">
        <f>+IF((G210+SUM(H210:K210))&gt;0,MAX(A$13:A209)+1,0)</f>
        <v>0</v>
      </c>
      <c r="B210" s="22"/>
      <c r="C210" s="20"/>
      <c r="D210" s="20"/>
      <c r="E210" s="20"/>
      <c r="F210" s="216">
        <f t="shared" si="81"/>
        <v>0</v>
      </c>
      <c r="G210" s="101">
        <f t="shared" si="82"/>
        <v>0</v>
      </c>
      <c r="H210" s="20"/>
      <c r="I210" s="20"/>
      <c r="J210" s="20"/>
      <c r="K210" s="20"/>
      <c r="L210" s="20"/>
      <c r="M210" s="20"/>
      <c r="N210" s="101">
        <f t="shared" si="83"/>
        <v>0</v>
      </c>
      <c r="O210" s="192"/>
      <c r="P210" s="542">
        <f t="shared" si="62"/>
        <v>0</v>
      </c>
      <c r="Q210" s="201">
        <f t="shared" si="63"/>
        <v>0</v>
      </c>
      <c r="R210" s="299">
        <f t="shared" si="84"/>
        <v>0</v>
      </c>
      <c r="S210" s="299">
        <f t="shared" si="85"/>
        <v>0</v>
      </c>
      <c r="T210" s="180">
        <f t="shared" si="64"/>
        <v>0</v>
      </c>
      <c r="U210" s="180">
        <f t="shared" si="65"/>
        <v>0</v>
      </c>
      <c r="V210" s="253">
        <f t="shared" si="86"/>
        <v>0</v>
      </c>
      <c r="W210" s="240">
        <f t="shared" si="87"/>
        <v>0</v>
      </c>
      <c r="X210" s="180">
        <f t="shared" si="66"/>
        <v>0</v>
      </c>
      <c r="Y210" s="180">
        <f t="shared" si="67"/>
        <v>0</v>
      </c>
      <c r="Z210" s="260">
        <f t="shared" si="88"/>
        <v>0</v>
      </c>
      <c r="AA210" s="259">
        <f t="shared" si="89"/>
        <v>0</v>
      </c>
      <c r="AB210" s="180">
        <f t="shared" si="68"/>
        <v>0</v>
      </c>
      <c r="AC210" s="180">
        <f t="shared" si="69"/>
        <v>0</v>
      </c>
      <c r="AD210" s="253">
        <f t="shared" si="90"/>
        <v>0</v>
      </c>
      <c r="AE210" s="240">
        <f t="shared" si="91"/>
        <v>0</v>
      </c>
    </row>
    <row r="211" spans="1:31" x14ac:dyDescent="0.2">
      <c r="A211" s="19">
        <f>+IF((G211+SUM(H211:K211))&gt;0,MAX(A$13:A210)+1,0)</f>
        <v>0</v>
      </c>
      <c r="B211" s="22"/>
      <c r="C211" s="20"/>
      <c r="D211" s="20"/>
      <c r="E211" s="20"/>
      <c r="F211" s="216">
        <f t="shared" si="81"/>
        <v>0</v>
      </c>
      <c r="G211" s="101">
        <f t="shared" si="82"/>
        <v>0</v>
      </c>
      <c r="H211" s="20"/>
      <c r="I211" s="20"/>
      <c r="J211" s="20"/>
      <c r="K211" s="20"/>
      <c r="L211" s="20"/>
      <c r="M211" s="20"/>
      <c r="N211" s="101">
        <f t="shared" si="83"/>
        <v>0</v>
      </c>
      <c r="O211" s="192"/>
      <c r="P211" s="542">
        <f t="shared" si="62"/>
        <v>0</v>
      </c>
      <c r="Q211" s="201">
        <f t="shared" si="63"/>
        <v>0</v>
      </c>
      <c r="R211" s="299">
        <f t="shared" si="84"/>
        <v>0</v>
      </c>
      <c r="S211" s="299">
        <f t="shared" si="85"/>
        <v>0</v>
      </c>
      <c r="T211" s="180">
        <f t="shared" si="64"/>
        <v>0</v>
      </c>
      <c r="U211" s="180">
        <f t="shared" si="65"/>
        <v>0</v>
      </c>
      <c r="V211" s="253">
        <f t="shared" si="86"/>
        <v>0</v>
      </c>
      <c r="W211" s="240">
        <f t="shared" si="87"/>
        <v>0</v>
      </c>
      <c r="X211" s="180">
        <f t="shared" si="66"/>
        <v>0</v>
      </c>
      <c r="Y211" s="180">
        <f t="shared" si="67"/>
        <v>0</v>
      </c>
      <c r="Z211" s="260">
        <f t="shared" si="88"/>
        <v>0</v>
      </c>
      <c r="AA211" s="259">
        <f t="shared" si="89"/>
        <v>0</v>
      </c>
      <c r="AB211" s="180">
        <f t="shared" si="68"/>
        <v>0</v>
      </c>
      <c r="AC211" s="180">
        <f t="shared" si="69"/>
        <v>0</v>
      </c>
      <c r="AD211" s="253">
        <f t="shared" si="90"/>
        <v>0</v>
      </c>
      <c r="AE211" s="240">
        <f t="shared" si="91"/>
        <v>0</v>
      </c>
    </row>
    <row r="212" spans="1:31" x14ac:dyDescent="0.2">
      <c r="A212" s="19">
        <f>+IF((G212+SUM(H212:K212))&gt;0,MAX(A$13:A211)+1,0)</f>
        <v>0</v>
      </c>
      <c r="B212" s="22"/>
      <c r="C212" s="20"/>
      <c r="D212" s="20"/>
      <c r="E212" s="20"/>
      <c r="F212" s="216">
        <f t="shared" si="81"/>
        <v>0</v>
      </c>
      <c r="G212" s="101">
        <f t="shared" si="82"/>
        <v>0</v>
      </c>
      <c r="H212" s="20"/>
      <c r="I212" s="20"/>
      <c r="J212" s="20"/>
      <c r="K212" s="20"/>
      <c r="L212" s="20"/>
      <c r="M212" s="20"/>
      <c r="N212" s="101">
        <f t="shared" si="83"/>
        <v>0</v>
      </c>
      <c r="O212" s="192"/>
      <c r="P212" s="542">
        <f t="shared" si="62"/>
        <v>0</v>
      </c>
      <c r="Q212" s="201">
        <f t="shared" si="63"/>
        <v>0</v>
      </c>
      <c r="R212" s="299">
        <f t="shared" si="84"/>
        <v>0</v>
      </c>
      <c r="S212" s="299">
        <f t="shared" si="85"/>
        <v>0</v>
      </c>
      <c r="T212" s="180">
        <f t="shared" si="64"/>
        <v>0</v>
      </c>
      <c r="U212" s="180">
        <f t="shared" si="65"/>
        <v>0</v>
      </c>
      <c r="V212" s="253">
        <f t="shared" si="86"/>
        <v>0</v>
      </c>
      <c r="W212" s="240">
        <f t="shared" si="87"/>
        <v>0</v>
      </c>
      <c r="X212" s="180">
        <f t="shared" si="66"/>
        <v>0</v>
      </c>
      <c r="Y212" s="180">
        <f t="shared" si="67"/>
        <v>0</v>
      </c>
      <c r="Z212" s="260">
        <f t="shared" si="88"/>
        <v>0</v>
      </c>
      <c r="AA212" s="259">
        <f t="shared" si="89"/>
        <v>0</v>
      </c>
      <c r="AB212" s="180">
        <f t="shared" si="68"/>
        <v>0</v>
      </c>
      <c r="AC212" s="180">
        <f t="shared" si="69"/>
        <v>0</v>
      </c>
      <c r="AD212" s="253">
        <f t="shared" si="90"/>
        <v>0</v>
      </c>
      <c r="AE212" s="240">
        <f t="shared" si="91"/>
        <v>0</v>
      </c>
    </row>
    <row r="213" spans="1:31" x14ac:dyDescent="0.2">
      <c r="A213" s="19">
        <f>+IF((G213+SUM(H213:K213))&gt;0,MAX(A$13:A212)+1,0)</f>
        <v>0</v>
      </c>
      <c r="B213" s="22"/>
      <c r="C213" s="20"/>
      <c r="D213" s="20"/>
      <c r="E213" s="20"/>
      <c r="F213" s="216">
        <f t="shared" si="81"/>
        <v>0</v>
      </c>
      <c r="G213" s="101">
        <f t="shared" si="82"/>
        <v>0</v>
      </c>
      <c r="H213" s="20"/>
      <c r="I213" s="20"/>
      <c r="J213" s="20"/>
      <c r="K213" s="20"/>
      <c r="L213" s="20"/>
      <c r="M213" s="20"/>
      <c r="N213" s="101">
        <f t="shared" si="83"/>
        <v>0</v>
      </c>
      <c r="O213" s="192"/>
      <c r="P213" s="542">
        <f t="shared" si="62"/>
        <v>0</v>
      </c>
      <c r="Q213" s="201">
        <f t="shared" si="63"/>
        <v>0</v>
      </c>
      <c r="R213" s="299">
        <f t="shared" si="84"/>
        <v>0</v>
      </c>
      <c r="S213" s="299">
        <f t="shared" si="85"/>
        <v>0</v>
      </c>
      <c r="T213" s="180">
        <f t="shared" si="64"/>
        <v>0</v>
      </c>
      <c r="U213" s="180">
        <f t="shared" si="65"/>
        <v>0</v>
      </c>
      <c r="V213" s="253">
        <f t="shared" si="86"/>
        <v>0</v>
      </c>
      <c r="W213" s="240">
        <f t="shared" si="87"/>
        <v>0</v>
      </c>
      <c r="X213" s="180">
        <f t="shared" si="66"/>
        <v>0</v>
      </c>
      <c r="Y213" s="180">
        <f t="shared" si="67"/>
        <v>0</v>
      </c>
      <c r="Z213" s="260">
        <f t="shared" si="88"/>
        <v>0</v>
      </c>
      <c r="AA213" s="259">
        <f t="shared" si="89"/>
        <v>0</v>
      </c>
      <c r="AB213" s="180">
        <f t="shared" si="68"/>
        <v>0</v>
      </c>
      <c r="AC213" s="180">
        <f t="shared" si="69"/>
        <v>0</v>
      </c>
      <c r="AD213" s="253">
        <f t="shared" si="90"/>
        <v>0</v>
      </c>
      <c r="AE213" s="240">
        <f t="shared" si="91"/>
        <v>0</v>
      </c>
    </row>
    <row r="214" spans="1:31" x14ac:dyDescent="0.2">
      <c r="A214" s="19">
        <f>+IF((G214+SUM(H214:K214))&gt;0,MAX(A$13:A213)+1,0)</f>
        <v>0</v>
      </c>
      <c r="B214" s="22"/>
      <c r="C214" s="20"/>
      <c r="D214" s="20"/>
      <c r="E214" s="20"/>
      <c r="F214" s="216">
        <f t="shared" si="81"/>
        <v>0</v>
      </c>
      <c r="G214" s="101">
        <f t="shared" si="82"/>
        <v>0</v>
      </c>
      <c r="H214" s="20"/>
      <c r="I214" s="20"/>
      <c r="J214" s="20"/>
      <c r="K214" s="20"/>
      <c r="L214" s="20"/>
      <c r="M214" s="20"/>
      <c r="N214" s="101">
        <f t="shared" si="83"/>
        <v>0</v>
      </c>
      <c r="O214" s="192"/>
      <c r="P214" s="542">
        <f t="shared" si="62"/>
        <v>0</v>
      </c>
      <c r="Q214" s="201">
        <f t="shared" si="63"/>
        <v>0</v>
      </c>
      <c r="R214" s="299">
        <f t="shared" si="84"/>
        <v>0</v>
      </c>
      <c r="S214" s="299">
        <f t="shared" si="85"/>
        <v>0</v>
      </c>
      <c r="T214" s="180">
        <f t="shared" si="64"/>
        <v>0</v>
      </c>
      <c r="U214" s="180">
        <f t="shared" si="65"/>
        <v>0</v>
      </c>
      <c r="V214" s="253">
        <f t="shared" si="86"/>
        <v>0</v>
      </c>
      <c r="W214" s="240">
        <f t="shared" si="87"/>
        <v>0</v>
      </c>
      <c r="X214" s="180">
        <f t="shared" si="66"/>
        <v>0</v>
      </c>
      <c r="Y214" s="180">
        <f t="shared" si="67"/>
        <v>0</v>
      </c>
      <c r="Z214" s="260">
        <f t="shared" si="88"/>
        <v>0</v>
      </c>
      <c r="AA214" s="259">
        <f t="shared" si="89"/>
        <v>0</v>
      </c>
      <c r="AB214" s="180">
        <f t="shared" si="68"/>
        <v>0</v>
      </c>
      <c r="AC214" s="180">
        <f t="shared" si="69"/>
        <v>0</v>
      </c>
      <c r="AD214" s="253">
        <f t="shared" si="90"/>
        <v>0</v>
      </c>
      <c r="AE214" s="240">
        <f t="shared" si="91"/>
        <v>0</v>
      </c>
    </row>
    <row r="215" spans="1:31" x14ac:dyDescent="0.2">
      <c r="A215" s="19">
        <f>+IF((G215+SUM(H215:K215))&gt;0,MAX(A$13:A214)+1,0)</f>
        <v>0</v>
      </c>
      <c r="B215" s="22"/>
      <c r="C215" s="20"/>
      <c r="D215" s="20"/>
      <c r="E215" s="20"/>
      <c r="F215" s="216">
        <f t="shared" si="81"/>
        <v>0</v>
      </c>
      <c r="G215" s="101">
        <f t="shared" si="82"/>
        <v>0</v>
      </c>
      <c r="H215" s="20"/>
      <c r="I215" s="20"/>
      <c r="J215" s="20"/>
      <c r="K215" s="20"/>
      <c r="L215" s="20"/>
      <c r="M215" s="20"/>
      <c r="N215" s="101">
        <f t="shared" si="83"/>
        <v>0</v>
      </c>
      <c r="O215" s="192"/>
      <c r="P215" s="542">
        <f t="shared" si="62"/>
        <v>0</v>
      </c>
      <c r="Q215" s="201">
        <f t="shared" si="63"/>
        <v>0</v>
      </c>
      <c r="R215" s="299">
        <f t="shared" si="84"/>
        <v>0</v>
      </c>
      <c r="S215" s="299">
        <f t="shared" si="85"/>
        <v>0</v>
      </c>
      <c r="T215" s="180">
        <f t="shared" si="64"/>
        <v>0</v>
      </c>
      <c r="U215" s="180">
        <f t="shared" si="65"/>
        <v>0</v>
      </c>
      <c r="V215" s="253">
        <f t="shared" si="86"/>
        <v>0</v>
      </c>
      <c r="W215" s="240">
        <f t="shared" si="87"/>
        <v>0</v>
      </c>
      <c r="X215" s="180">
        <f t="shared" si="66"/>
        <v>0</v>
      </c>
      <c r="Y215" s="180">
        <f t="shared" si="67"/>
        <v>0</v>
      </c>
      <c r="Z215" s="260">
        <f t="shared" si="88"/>
        <v>0</v>
      </c>
      <c r="AA215" s="259">
        <f t="shared" si="89"/>
        <v>0</v>
      </c>
      <c r="AB215" s="180">
        <f t="shared" si="68"/>
        <v>0</v>
      </c>
      <c r="AC215" s="180">
        <f t="shared" si="69"/>
        <v>0</v>
      </c>
      <c r="AD215" s="253">
        <f t="shared" si="90"/>
        <v>0</v>
      </c>
      <c r="AE215" s="240">
        <f t="shared" si="91"/>
        <v>0</v>
      </c>
    </row>
    <row r="216" spans="1:31" x14ac:dyDescent="0.2">
      <c r="A216" s="19">
        <f>+IF((G216+SUM(H216:K216))&gt;0,MAX(A$13:A215)+1,0)</f>
        <v>0</v>
      </c>
      <c r="B216" s="22"/>
      <c r="C216" s="20"/>
      <c r="D216" s="20"/>
      <c r="E216" s="20"/>
      <c r="F216" s="216">
        <f t="shared" si="81"/>
        <v>0</v>
      </c>
      <c r="G216" s="101">
        <f t="shared" si="82"/>
        <v>0</v>
      </c>
      <c r="H216" s="20"/>
      <c r="I216" s="20"/>
      <c r="J216" s="20"/>
      <c r="K216" s="20"/>
      <c r="L216" s="20"/>
      <c r="M216" s="20"/>
      <c r="N216" s="101">
        <f t="shared" si="83"/>
        <v>0</v>
      </c>
      <c r="O216" s="192"/>
      <c r="P216" s="542">
        <f t="shared" si="62"/>
        <v>0</v>
      </c>
      <c r="Q216" s="201">
        <f t="shared" si="63"/>
        <v>0</v>
      </c>
      <c r="R216" s="299">
        <f t="shared" si="84"/>
        <v>0</v>
      </c>
      <c r="S216" s="299">
        <f t="shared" si="85"/>
        <v>0</v>
      </c>
      <c r="T216" s="180">
        <f t="shared" si="64"/>
        <v>0</v>
      </c>
      <c r="U216" s="180">
        <f t="shared" si="65"/>
        <v>0</v>
      </c>
      <c r="V216" s="253">
        <f t="shared" si="86"/>
        <v>0</v>
      </c>
      <c r="W216" s="240">
        <f t="shared" si="87"/>
        <v>0</v>
      </c>
      <c r="X216" s="180">
        <f t="shared" si="66"/>
        <v>0</v>
      </c>
      <c r="Y216" s="180">
        <f t="shared" si="67"/>
        <v>0</v>
      </c>
      <c r="Z216" s="260">
        <f t="shared" si="88"/>
        <v>0</v>
      </c>
      <c r="AA216" s="259">
        <f t="shared" si="89"/>
        <v>0</v>
      </c>
      <c r="AB216" s="180">
        <f t="shared" si="68"/>
        <v>0</v>
      </c>
      <c r="AC216" s="180">
        <f t="shared" si="69"/>
        <v>0</v>
      </c>
      <c r="AD216" s="253">
        <f t="shared" si="90"/>
        <v>0</v>
      </c>
      <c r="AE216" s="240">
        <f t="shared" si="91"/>
        <v>0</v>
      </c>
    </row>
    <row r="217" spans="1:31" x14ac:dyDescent="0.2">
      <c r="A217" s="19">
        <f>+IF((G217+SUM(H217:K217))&gt;0,MAX(A$13:A216)+1,0)</f>
        <v>0</v>
      </c>
      <c r="B217" s="22"/>
      <c r="C217" s="20"/>
      <c r="D217" s="20"/>
      <c r="E217" s="20"/>
      <c r="F217" s="216">
        <f t="shared" si="81"/>
        <v>0</v>
      </c>
      <c r="G217" s="101">
        <f t="shared" si="82"/>
        <v>0</v>
      </c>
      <c r="H217" s="20"/>
      <c r="I217" s="20"/>
      <c r="J217" s="20"/>
      <c r="K217" s="20"/>
      <c r="L217" s="20"/>
      <c r="M217" s="20"/>
      <c r="N217" s="101">
        <f t="shared" si="83"/>
        <v>0</v>
      </c>
      <c r="O217" s="192"/>
      <c r="P217" s="542">
        <f t="shared" si="62"/>
        <v>0</v>
      </c>
      <c r="Q217" s="201">
        <f t="shared" si="63"/>
        <v>0</v>
      </c>
      <c r="R217" s="299">
        <f t="shared" si="84"/>
        <v>0</v>
      </c>
      <c r="S217" s="299">
        <f t="shared" si="85"/>
        <v>0</v>
      </c>
      <c r="T217" s="180">
        <f t="shared" si="64"/>
        <v>0</v>
      </c>
      <c r="U217" s="180">
        <f t="shared" si="65"/>
        <v>0</v>
      </c>
      <c r="V217" s="253">
        <f t="shared" si="86"/>
        <v>0</v>
      </c>
      <c r="W217" s="240">
        <f t="shared" si="87"/>
        <v>0</v>
      </c>
      <c r="X217" s="180">
        <f t="shared" si="66"/>
        <v>0</v>
      </c>
      <c r="Y217" s="180">
        <f t="shared" si="67"/>
        <v>0</v>
      </c>
      <c r="Z217" s="260">
        <f t="shared" si="88"/>
        <v>0</v>
      </c>
      <c r="AA217" s="259">
        <f t="shared" si="89"/>
        <v>0</v>
      </c>
      <c r="AB217" s="180">
        <f t="shared" si="68"/>
        <v>0</v>
      </c>
      <c r="AC217" s="180">
        <f t="shared" si="69"/>
        <v>0</v>
      </c>
      <c r="AD217" s="253">
        <f t="shared" si="90"/>
        <v>0</v>
      </c>
      <c r="AE217" s="240">
        <f t="shared" si="91"/>
        <v>0</v>
      </c>
    </row>
    <row r="218" spans="1:31" x14ac:dyDescent="0.2">
      <c r="A218" s="19">
        <f>+IF((G218+SUM(H218:K218))&gt;0,MAX(A$13:A217)+1,0)</f>
        <v>0</v>
      </c>
      <c r="B218" s="22"/>
      <c r="C218" s="20"/>
      <c r="D218" s="20"/>
      <c r="E218" s="20"/>
      <c r="F218" s="216">
        <f t="shared" si="81"/>
        <v>0</v>
      </c>
      <c r="G218" s="101">
        <f t="shared" si="82"/>
        <v>0</v>
      </c>
      <c r="H218" s="20"/>
      <c r="I218" s="20"/>
      <c r="J218" s="20"/>
      <c r="K218" s="20"/>
      <c r="L218" s="20"/>
      <c r="M218" s="20"/>
      <c r="N218" s="101">
        <f t="shared" si="83"/>
        <v>0</v>
      </c>
      <c r="O218" s="192"/>
      <c r="P218" s="542">
        <f t="shared" si="62"/>
        <v>0</v>
      </c>
      <c r="Q218" s="201">
        <f t="shared" si="63"/>
        <v>0</v>
      </c>
      <c r="R218" s="299">
        <f t="shared" si="84"/>
        <v>0</v>
      </c>
      <c r="S218" s="299">
        <f t="shared" si="85"/>
        <v>0</v>
      </c>
      <c r="T218" s="180">
        <f t="shared" si="64"/>
        <v>0</v>
      </c>
      <c r="U218" s="180">
        <f t="shared" si="65"/>
        <v>0</v>
      </c>
      <c r="V218" s="253">
        <f t="shared" si="86"/>
        <v>0</v>
      </c>
      <c r="W218" s="240">
        <f t="shared" si="87"/>
        <v>0</v>
      </c>
      <c r="X218" s="180">
        <f t="shared" si="66"/>
        <v>0</v>
      </c>
      <c r="Y218" s="180">
        <f t="shared" si="67"/>
        <v>0</v>
      </c>
      <c r="Z218" s="260">
        <f t="shared" si="88"/>
        <v>0</v>
      </c>
      <c r="AA218" s="259">
        <f t="shared" si="89"/>
        <v>0</v>
      </c>
      <c r="AB218" s="180">
        <f t="shared" si="68"/>
        <v>0</v>
      </c>
      <c r="AC218" s="180">
        <f t="shared" si="69"/>
        <v>0</v>
      </c>
      <c r="AD218" s="253">
        <f t="shared" si="90"/>
        <v>0</v>
      </c>
      <c r="AE218" s="240">
        <f t="shared" si="91"/>
        <v>0</v>
      </c>
    </row>
    <row r="219" spans="1:31" x14ac:dyDescent="0.2">
      <c r="A219" s="19">
        <f>+IF((G219+SUM(H219:K219))&gt;0,MAX(A$13:A218)+1,0)</f>
        <v>0</v>
      </c>
      <c r="B219" s="22"/>
      <c r="C219" s="20"/>
      <c r="D219" s="20"/>
      <c r="E219" s="20"/>
      <c r="F219" s="216">
        <f t="shared" si="81"/>
        <v>0</v>
      </c>
      <c r="G219" s="101">
        <f t="shared" si="82"/>
        <v>0</v>
      </c>
      <c r="H219" s="20"/>
      <c r="I219" s="20"/>
      <c r="J219" s="20"/>
      <c r="K219" s="20"/>
      <c r="L219" s="20"/>
      <c r="M219" s="20"/>
      <c r="N219" s="101">
        <f t="shared" si="83"/>
        <v>0</v>
      </c>
      <c r="O219" s="192"/>
      <c r="P219" s="542">
        <f t="shared" si="62"/>
        <v>0</v>
      </c>
      <c r="Q219" s="201">
        <f t="shared" si="63"/>
        <v>0</v>
      </c>
      <c r="R219" s="299">
        <f t="shared" si="84"/>
        <v>0</v>
      </c>
      <c r="S219" s="299">
        <f t="shared" si="85"/>
        <v>0</v>
      </c>
      <c r="T219" s="180">
        <f t="shared" si="64"/>
        <v>0</v>
      </c>
      <c r="U219" s="180">
        <f t="shared" si="65"/>
        <v>0</v>
      </c>
      <c r="V219" s="253">
        <f t="shared" si="86"/>
        <v>0</v>
      </c>
      <c r="W219" s="240">
        <f t="shared" si="87"/>
        <v>0</v>
      </c>
      <c r="X219" s="180">
        <f t="shared" si="66"/>
        <v>0</v>
      </c>
      <c r="Y219" s="180">
        <f t="shared" si="67"/>
        <v>0</v>
      </c>
      <c r="Z219" s="260">
        <f t="shared" si="88"/>
        <v>0</v>
      </c>
      <c r="AA219" s="259">
        <f t="shared" si="89"/>
        <v>0</v>
      </c>
      <c r="AB219" s="180">
        <f t="shared" si="68"/>
        <v>0</v>
      </c>
      <c r="AC219" s="180">
        <f t="shared" si="69"/>
        <v>0</v>
      </c>
      <c r="AD219" s="253">
        <f t="shared" si="90"/>
        <v>0</v>
      </c>
      <c r="AE219" s="240">
        <f t="shared" si="91"/>
        <v>0</v>
      </c>
    </row>
    <row r="220" spans="1:31" x14ac:dyDescent="0.2">
      <c r="A220" s="19">
        <f>+IF((G220+SUM(H220:K220))&gt;0,MAX(A$13:A219)+1,0)</f>
        <v>0</v>
      </c>
      <c r="B220" s="22"/>
      <c r="C220" s="20"/>
      <c r="D220" s="20"/>
      <c r="E220" s="20"/>
      <c r="F220" s="216">
        <f t="shared" si="81"/>
        <v>0</v>
      </c>
      <c r="G220" s="101">
        <f t="shared" si="82"/>
        <v>0</v>
      </c>
      <c r="H220" s="20"/>
      <c r="I220" s="20"/>
      <c r="J220" s="20"/>
      <c r="K220" s="20"/>
      <c r="L220" s="20"/>
      <c r="M220" s="20"/>
      <c r="N220" s="101">
        <f t="shared" si="83"/>
        <v>0</v>
      </c>
      <c r="O220" s="192"/>
      <c r="P220" s="542">
        <f t="shared" si="62"/>
        <v>0</v>
      </c>
      <c r="Q220" s="201">
        <f t="shared" si="63"/>
        <v>0</v>
      </c>
      <c r="R220" s="299">
        <f t="shared" si="84"/>
        <v>0</v>
      </c>
      <c r="S220" s="299">
        <f t="shared" si="85"/>
        <v>0</v>
      </c>
      <c r="T220" s="180">
        <f t="shared" si="64"/>
        <v>0</v>
      </c>
      <c r="U220" s="180">
        <f t="shared" si="65"/>
        <v>0</v>
      </c>
      <c r="V220" s="253">
        <f t="shared" si="86"/>
        <v>0</v>
      </c>
      <c r="W220" s="240">
        <f t="shared" si="87"/>
        <v>0</v>
      </c>
      <c r="X220" s="180">
        <f t="shared" si="66"/>
        <v>0</v>
      </c>
      <c r="Y220" s="180">
        <f t="shared" si="67"/>
        <v>0</v>
      </c>
      <c r="Z220" s="260">
        <f t="shared" si="88"/>
        <v>0</v>
      </c>
      <c r="AA220" s="259">
        <f t="shared" si="89"/>
        <v>0</v>
      </c>
      <c r="AB220" s="180">
        <f t="shared" si="68"/>
        <v>0</v>
      </c>
      <c r="AC220" s="180">
        <f t="shared" si="69"/>
        <v>0</v>
      </c>
      <c r="AD220" s="253">
        <f t="shared" si="90"/>
        <v>0</v>
      </c>
      <c r="AE220" s="240">
        <f t="shared" si="91"/>
        <v>0</v>
      </c>
    </row>
    <row r="221" spans="1:31" x14ac:dyDescent="0.2">
      <c r="A221" s="19">
        <f>+IF((G221+SUM(H221:K221))&gt;0,MAX(A$13:A220)+1,0)</f>
        <v>0</v>
      </c>
      <c r="B221" s="22"/>
      <c r="C221" s="20"/>
      <c r="D221" s="20"/>
      <c r="E221" s="20"/>
      <c r="F221" s="216">
        <f t="shared" si="81"/>
        <v>0</v>
      </c>
      <c r="G221" s="101">
        <f t="shared" si="82"/>
        <v>0</v>
      </c>
      <c r="H221" s="20"/>
      <c r="I221" s="20"/>
      <c r="J221" s="20"/>
      <c r="K221" s="20"/>
      <c r="L221" s="20"/>
      <c r="M221" s="20"/>
      <c r="N221" s="101">
        <f t="shared" si="83"/>
        <v>0</v>
      </c>
      <c r="O221" s="192"/>
      <c r="P221" s="542">
        <f t="shared" si="62"/>
        <v>0</v>
      </c>
      <c r="Q221" s="201">
        <f t="shared" si="63"/>
        <v>0</v>
      </c>
      <c r="R221" s="299">
        <f t="shared" si="84"/>
        <v>0</v>
      </c>
      <c r="S221" s="299">
        <f t="shared" si="85"/>
        <v>0</v>
      </c>
      <c r="T221" s="180">
        <f t="shared" si="64"/>
        <v>0</v>
      </c>
      <c r="U221" s="180">
        <f t="shared" si="65"/>
        <v>0</v>
      </c>
      <c r="V221" s="253">
        <f t="shared" si="86"/>
        <v>0</v>
      </c>
      <c r="W221" s="240">
        <f t="shared" si="87"/>
        <v>0</v>
      </c>
      <c r="X221" s="180">
        <f t="shared" si="66"/>
        <v>0</v>
      </c>
      <c r="Y221" s="180">
        <f t="shared" si="67"/>
        <v>0</v>
      </c>
      <c r="Z221" s="260">
        <f t="shared" si="88"/>
        <v>0</v>
      </c>
      <c r="AA221" s="259">
        <f t="shared" si="89"/>
        <v>0</v>
      </c>
      <c r="AB221" s="180">
        <f t="shared" si="68"/>
        <v>0</v>
      </c>
      <c r="AC221" s="180">
        <f t="shared" si="69"/>
        <v>0</v>
      </c>
      <c r="AD221" s="253">
        <f t="shared" si="90"/>
        <v>0</v>
      </c>
      <c r="AE221" s="240">
        <f t="shared" si="91"/>
        <v>0</v>
      </c>
    </row>
    <row r="222" spans="1:31" x14ac:dyDescent="0.2">
      <c r="A222" s="19">
        <f>+IF((G222+SUM(H222:K222))&gt;0,MAX(A$13:A221)+1,0)</f>
        <v>0</v>
      </c>
      <c r="B222" s="22"/>
      <c r="C222" s="20"/>
      <c r="D222" s="20"/>
      <c r="E222" s="20"/>
      <c r="F222" s="216">
        <f t="shared" si="81"/>
        <v>0</v>
      </c>
      <c r="G222" s="101">
        <f t="shared" si="82"/>
        <v>0</v>
      </c>
      <c r="H222" s="20"/>
      <c r="I222" s="20"/>
      <c r="J222" s="20"/>
      <c r="K222" s="20"/>
      <c r="L222" s="20"/>
      <c r="M222" s="20"/>
      <c r="N222" s="101">
        <f t="shared" si="83"/>
        <v>0</v>
      </c>
      <c r="O222" s="192"/>
      <c r="P222" s="542">
        <f t="shared" si="62"/>
        <v>0</v>
      </c>
      <c r="Q222" s="201">
        <f t="shared" si="63"/>
        <v>0</v>
      </c>
      <c r="R222" s="299">
        <f t="shared" si="84"/>
        <v>0</v>
      </c>
      <c r="S222" s="299">
        <f t="shared" si="85"/>
        <v>0</v>
      </c>
      <c r="T222" s="180">
        <f t="shared" si="64"/>
        <v>0</v>
      </c>
      <c r="U222" s="180">
        <f t="shared" si="65"/>
        <v>0</v>
      </c>
      <c r="V222" s="253">
        <f t="shared" si="86"/>
        <v>0</v>
      </c>
      <c r="W222" s="240">
        <f t="shared" si="87"/>
        <v>0</v>
      </c>
      <c r="X222" s="180">
        <f t="shared" si="66"/>
        <v>0</v>
      </c>
      <c r="Y222" s="180">
        <f t="shared" si="67"/>
        <v>0</v>
      </c>
      <c r="Z222" s="260">
        <f t="shared" si="88"/>
        <v>0</v>
      </c>
      <c r="AA222" s="259">
        <f t="shared" si="89"/>
        <v>0</v>
      </c>
      <c r="AB222" s="180">
        <f t="shared" si="68"/>
        <v>0</v>
      </c>
      <c r="AC222" s="180">
        <f t="shared" si="69"/>
        <v>0</v>
      </c>
      <c r="AD222" s="253">
        <f t="shared" si="90"/>
        <v>0</v>
      </c>
      <c r="AE222" s="240">
        <f t="shared" si="91"/>
        <v>0</v>
      </c>
    </row>
    <row r="223" spans="1:31" x14ac:dyDescent="0.2">
      <c r="A223" s="19">
        <f>+IF((G223+SUM(H223:K223))&gt;0,MAX(A$13:A222)+1,0)</f>
        <v>0</v>
      </c>
      <c r="B223" s="22"/>
      <c r="C223" s="20"/>
      <c r="D223" s="20"/>
      <c r="E223" s="20"/>
      <c r="F223" s="216">
        <f t="shared" si="81"/>
        <v>0</v>
      </c>
      <c r="G223" s="101">
        <f t="shared" si="82"/>
        <v>0</v>
      </c>
      <c r="H223" s="20"/>
      <c r="I223" s="20"/>
      <c r="J223" s="20"/>
      <c r="K223" s="20"/>
      <c r="L223" s="20"/>
      <c r="M223" s="20"/>
      <c r="N223" s="101">
        <f t="shared" si="83"/>
        <v>0</v>
      </c>
      <c r="O223" s="192"/>
      <c r="P223" s="542">
        <f t="shared" si="62"/>
        <v>0</v>
      </c>
      <c r="Q223" s="201">
        <f t="shared" si="63"/>
        <v>0</v>
      </c>
      <c r="R223" s="299">
        <f t="shared" si="84"/>
        <v>0</v>
      </c>
      <c r="S223" s="299">
        <f t="shared" si="85"/>
        <v>0</v>
      </c>
      <c r="T223" s="180">
        <f t="shared" si="64"/>
        <v>0</v>
      </c>
      <c r="U223" s="180">
        <f t="shared" si="65"/>
        <v>0</v>
      </c>
      <c r="V223" s="253">
        <f t="shared" si="86"/>
        <v>0</v>
      </c>
      <c r="W223" s="240">
        <f t="shared" si="87"/>
        <v>0</v>
      </c>
      <c r="X223" s="180">
        <f t="shared" si="66"/>
        <v>0</v>
      </c>
      <c r="Y223" s="180">
        <f t="shared" si="67"/>
        <v>0</v>
      </c>
      <c r="Z223" s="260">
        <f t="shared" si="88"/>
        <v>0</v>
      </c>
      <c r="AA223" s="259">
        <f t="shared" si="89"/>
        <v>0</v>
      </c>
      <c r="AB223" s="180">
        <f t="shared" si="68"/>
        <v>0</v>
      </c>
      <c r="AC223" s="180">
        <f t="shared" si="69"/>
        <v>0</v>
      </c>
      <c r="AD223" s="253">
        <f t="shared" si="90"/>
        <v>0</v>
      </c>
      <c r="AE223" s="240">
        <f t="shared" si="91"/>
        <v>0</v>
      </c>
    </row>
    <row r="224" spans="1:31" x14ac:dyDescent="0.2">
      <c r="A224" s="19">
        <f>+IF((G224+SUM(H224:K224))&gt;0,MAX(A$13:A223)+1,0)</f>
        <v>0</v>
      </c>
      <c r="B224" s="22"/>
      <c r="C224" s="20"/>
      <c r="D224" s="20"/>
      <c r="E224" s="20"/>
      <c r="F224" s="216">
        <f t="shared" si="81"/>
        <v>0</v>
      </c>
      <c r="G224" s="101">
        <f t="shared" si="82"/>
        <v>0</v>
      </c>
      <c r="H224" s="20"/>
      <c r="I224" s="20"/>
      <c r="J224" s="20"/>
      <c r="K224" s="20"/>
      <c r="L224" s="20"/>
      <c r="M224" s="20"/>
      <c r="N224" s="101">
        <f t="shared" si="83"/>
        <v>0</v>
      </c>
      <c r="O224" s="192"/>
      <c r="P224" s="542">
        <f t="shared" si="62"/>
        <v>0</v>
      </c>
      <c r="Q224" s="201">
        <f t="shared" si="63"/>
        <v>0</v>
      </c>
      <c r="R224" s="299">
        <f t="shared" si="84"/>
        <v>0</v>
      </c>
      <c r="S224" s="299">
        <f t="shared" si="85"/>
        <v>0</v>
      </c>
      <c r="T224" s="180">
        <f t="shared" si="64"/>
        <v>0</v>
      </c>
      <c r="U224" s="180">
        <f t="shared" si="65"/>
        <v>0</v>
      </c>
      <c r="V224" s="253">
        <f t="shared" si="86"/>
        <v>0</v>
      </c>
      <c r="W224" s="240">
        <f t="shared" si="87"/>
        <v>0</v>
      </c>
      <c r="X224" s="180">
        <f t="shared" si="66"/>
        <v>0</v>
      </c>
      <c r="Y224" s="180">
        <f t="shared" si="67"/>
        <v>0</v>
      </c>
      <c r="Z224" s="260">
        <f t="shared" si="88"/>
        <v>0</v>
      </c>
      <c r="AA224" s="259">
        <f t="shared" si="89"/>
        <v>0</v>
      </c>
      <c r="AB224" s="180">
        <f t="shared" si="68"/>
        <v>0</v>
      </c>
      <c r="AC224" s="180">
        <f t="shared" si="69"/>
        <v>0</v>
      </c>
      <c r="AD224" s="253">
        <f t="shared" si="90"/>
        <v>0</v>
      </c>
      <c r="AE224" s="240">
        <f t="shared" si="91"/>
        <v>0</v>
      </c>
    </row>
    <row r="225" spans="1:31" x14ac:dyDescent="0.2">
      <c r="A225" s="19">
        <f>+IF((G225+SUM(H225:K225))&gt;0,MAX(A$13:A224)+1,0)</f>
        <v>0</v>
      </c>
      <c r="B225" s="22"/>
      <c r="C225" s="20"/>
      <c r="D225" s="20"/>
      <c r="E225" s="20"/>
      <c r="F225" s="216">
        <f t="shared" si="81"/>
        <v>0</v>
      </c>
      <c r="G225" s="101">
        <f t="shared" si="82"/>
        <v>0</v>
      </c>
      <c r="H225" s="20"/>
      <c r="I225" s="20"/>
      <c r="J225" s="20"/>
      <c r="K225" s="20"/>
      <c r="L225" s="20"/>
      <c r="M225" s="20"/>
      <c r="N225" s="101">
        <f t="shared" si="83"/>
        <v>0</v>
      </c>
      <c r="O225" s="192"/>
      <c r="P225" s="542">
        <f t="shared" si="62"/>
        <v>0</v>
      </c>
      <c r="Q225" s="201">
        <f t="shared" si="63"/>
        <v>0</v>
      </c>
      <c r="R225" s="299">
        <f t="shared" si="84"/>
        <v>0</v>
      </c>
      <c r="S225" s="299">
        <f t="shared" si="85"/>
        <v>0</v>
      </c>
      <c r="T225" s="180">
        <f t="shared" si="64"/>
        <v>0</v>
      </c>
      <c r="U225" s="180">
        <f t="shared" si="65"/>
        <v>0</v>
      </c>
      <c r="V225" s="253">
        <f t="shared" si="86"/>
        <v>0</v>
      </c>
      <c r="W225" s="240">
        <f t="shared" si="87"/>
        <v>0</v>
      </c>
      <c r="X225" s="180">
        <f t="shared" si="66"/>
        <v>0</v>
      </c>
      <c r="Y225" s="180">
        <f t="shared" si="67"/>
        <v>0</v>
      </c>
      <c r="Z225" s="260">
        <f t="shared" si="88"/>
        <v>0</v>
      </c>
      <c r="AA225" s="259">
        <f t="shared" si="89"/>
        <v>0</v>
      </c>
      <c r="AB225" s="180">
        <f t="shared" si="68"/>
        <v>0</v>
      </c>
      <c r="AC225" s="180">
        <f t="shared" si="69"/>
        <v>0</v>
      </c>
      <c r="AD225" s="253">
        <f t="shared" si="90"/>
        <v>0</v>
      </c>
      <c r="AE225" s="240">
        <f t="shared" si="91"/>
        <v>0</v>
      </c>
    </row>
    <row r="226" spans="1:31" x14ac:dyDescent="0.2">
      <c r="A226" s="19">
        <f>+IF((G226+SUM(H226:K226))&gt;0,MAX(A$13:A225)+1,0)</f>
        <v>0</v>
      </c>
      <c r="B226" s="22"/>
      <c r="C226" s="20"/>
      <c r="D226" s="20"/>
      <c r="E226" s="20"/>
      <c r="F226" s="216">
        <f t="shared" si="81"/>
        <v>0</v>
      </c>
      <c r="G226" s="101">
        <f t="shared" si="82"/>
        <v>0</v>
      </c>
      <c r="H226" s="20"/>
      <c r="I226" s="20"/>
      <c r="J226" s="20"/>
      <c r="K226" s="20"/>
      <c r="L226" s="20"/>
      <c r="M226" s="20"/>
      <c r="N226" s="101">
        <f t="shared" si="83"/>
        <v>0</v>
      </c>
      <c r="O226" s="192"/>
      <c r="P226" s="542">
        <f t="shared" si="62"/>
        <v>0</v>
      </c>
      <c r="Q226" s="201">
        <f t="shared" si="63"/>
        <v>0</v>
      </c>
      <c r="R226" s="299">
        <f t="shared" si="84"/>
        <v>0</v>
      </c>
      <c r="S226" s="299">
        <f t="shared" si="85"/>
        <v>0</v>
      </c>
      <c r="T226" s="180">
        <f t="shared" si="64"/>
        <v>0</v>
      </c>
      <c r="U226" s="180">
        <f t="shared" si="65"/>
        <v>0</v>
      </c>
      <c r="V226" s="253">
        <f t="shared" si="86"/>
        <v>0</v>
      </c>
      <c r="W226" s="240">
        <f t="shared" si="87"/>
        <v>0</v>
      </c>
      <c r="X226" s="180">
        <f t="shared" si="66"/>
        <v>0</v>
      </c>
      <c r="Y226" s="180">
        <f t="shared" si="67"/>
        <v>0</v>
      </c>
      <c r="Z226" s="260">
        <f t="shared" si="88"/>
        <v>0</v>
      </c>
      <c r="AA226" s="259">
        <f t="shared" si="89"/>
        <v>0</v>
      </c>
      <c r="AB226" s="180">
        <f t="shared" si="68"/>
        <v>0</v>
      </c>
      <c r="AC226" s="180">
        <f t="shared" si="69"/>
        <v>0</v>
      </c>
      <c r="AD226" s="253">
        <f t="shared" si="90"/>
        <v>0</v>
      </c>
      <c r="AE226" s="240">
        <f t="shared" si="91"/>
        <v>0</v>
      </c>
    </row>
    <row r="227" spans="1:31" x14ac:dyDescent="0.2">
      <c r="A227" s="19">
        <f>+IF((G227+SUM(H227:K227))&gt;0,MAX(A$13:A226)+1,0)</f>
        <v>0</v>
      </c>
      <c r="B227" s="22"/>
      <c r="C227" s="20"/>
      <c r="D227" s="20"/>
      <c r="E227" s="20"/>
      <c r="F227" s="216">
        <f t="shared" si="81"/>
        <v>0</v>
      </c>
      <c r="G227" s="101">
        <f t="shared" si="82"/>
        <v>0</v>
      </c>
      <c r="H227" s="20"/>
      <c r="I227" s="20"/>
      <c r="J227" s="20"/>
      <c r="K227" s="20"/>
      <c r="L227" s="20"/>
      <c r="M227" s="20"/>
      <c r="N227" s="101">
        <f t="shared" si="83"/>
        <v>0</v>
      </c>
      <c r="O227" s="192"/>
      <c r="P227" s="542">
        <f t="shared" si="62"/>
        <v>0</v>
      </c>
      <c r="Q227" s="201">
        <f t="shared" si="63"/>
        <v>0</v>
      </c>
      <c r="R227" s="299">
        <f t="shared" si="84"/>
        <v>0</v>
      </c>
      <c r="S227" s="299">
        <f t="shared" si="85"/>
        <v>0</v>
      </c>
      <c r="T227" s="180">
        <f t="shared" si="64"/>
        <v>0</v>
      </c>
      <c r="U227" s="180">
        <f t="shared" si="65"/>
        <v>0</v>
      </c>
      <c r="V227" s="253">
        <f t="shared" si="86"/>
        <v>0</v>
      </c>
      <c r="W227" s="240">
        <f t="shared" si="87"/>
        <v>0</v>
      </c>
      <c r="X227" s="180">
        <f t="shared" si="66"/>
        <v>0</v>
      </c>
      <c r="Y227" s="180">
        <f t="shared" si="67"/>
        <v>0</v>
      </c>
      <c r="Z227" s="260">
        <f t="shared" si="88"/>
        <v>0</v>
      </c>
      <c r="AA227" s="259">
        <f t="shared" si="89"/>
        <v>0</v>
      </c>
      <c r="AB227" s="180">
        <f t="shared" si="68"/>
        <v>0</v>
      </c>
      <c r="AC227" s="180">
        <f t="shared" si="69"/>
        <v>0</v>
      </c>
      <c r="AD227" s="253">
        <f t="shared" si="90"/>
        <v>0</v>
      </c>
      <c r="AE227" s="240">
        <f t="shared" si="91"/>
        <v>0</v>
      </c>
    </row>
    <row r="228" spans="1:31" x14ac:dyDescent="0.2">
      <c r="A228" s="19">
        <f>+IF((G228+SUM(H228:K228))&gt;0,MAX(A$13:A227)+1,0)</f>
        <v>0</v>
      </c>
      <c r="B228" s="22"/>
      <c r="C228" s="20"/>
      <c r="D228" s="20"/>
      <c r="E228" s="20"/>
      <c r="F228" s="216">
        <f t="shared" si="81"/>
        <v>0</v>
      </c>
      <c r="G228" s="101">
        <f t="shared" si="82"/>
        <v>0</v>
      </c>
      <c r="H228" s="20"/>
      <c r="I228" s="20"/>
      <c r="J228" s="20"/>
      <c r="K228" s="20"/>
      <c r="L228" s="20"/>
      <c r="M228" s="20"/>
      <c r="N228" s="101">
        <f t="shared" si="83"/>
        <v>0</v>
      </c>
      <c r="O228" s="192"/>
      <c r="P228" s="542">
        <f t="shared" si="62"/>
        <v>0</v>
      </c>
      <c r="Q228" s="201">
        <f t="shared" si="63"/>
        <v>0</v>
      </c>
      <c r="R228" s="299">
        <f t="shared" si="84"/>
        <v>0</v>
      </c>
      <c r="S228" s="299">
        <f t="shared" si="85"/>
        <v>0</v>
      </c>
      <c r="T228" s="180">
        <f t="shared" si="64"/>
        <v>0</v>
      </c>
      <c r="U228" s="180">
        <f t="shared" si="65"/>
        <v>0</v>
      </c>
      <c r="V228" s="253">
        <f t="shared" si="86"/>
        <v>0</v>
      </c>
      <c r="W228" s="240">
        <f t="shared" si="87"/>
        <v>0</v>
      </c>
      <c r="X228" s="180">
        <f t="shared" si="66"/>
        <v>0</v>
      </c>
      <c r="Y228" s="180">
        <f t="shared" si="67"/>
        <v>0</v>
      </c>
      <c r="Z228" s="260">
        <f t="shared" si="88"/>
        <v>0</v>
      </c>
      <c r="AA228" s="259">
        <f t="shared" si="89"/>
        <v>0</v>
      </c>
      <c r="AB228" s="180">
        <f t="shared" si="68"/>
        <v>0</v>
      </c>
      <c r="AC228" s="180">
        <f t="shared" si="69"/>
        <v>0</v>
      </c>
      <c r="AD228" s="253">
        <f t="shared" si="90"/>
        <v>0</v>
      </c>
      <c r="AE228" s="240">
        <f t="shared" si="91"/>
        <v>0</v>
      </c>
    </row>
    <row r="229" spans="1:31" x14ac:dyDescent="0.2">
      <c r="A229" s="19">
        <f>+IF((G229+SUM(H229:K229))&gt;0,MAX(A$13:A228)+1,0)</f>
        <v>0</v>
      </c>
      <c r="B229" s="22"/>
      <c r="C229" s="20"/>
      <c r="D229" s="20"/>
      <c r="E229" s="20"/>
      <c r="F229" s="216">
        <f t="shared" si="81"/>
        <v>0</v>
      </c>
      <c r="G229" s="101">
        <f t="shared" si="82"/>
        <v>0</v>
      </c>
      <c r="H229" s="20"/>
      <c r="I229" s="20"/>
      <c r="J229" s="20"/>
      <c r="K229" s="20"/>
      <c r="L229" s="20"/>
      <c r="M229" s="20"/>
      <c r="N229" s="101">
        <f t="shared" si="83"/>
        <v>0</v>
      </c>
      <c r="O229" s="192"/>
      <c r="P229" s="542">
        <f t="shared" si="62"/>
        <v>0</v>
      </c>
      <c r="Q229" s="201">
        <f t="shared" si="63"/>
        <v>0</v>
      </c>
      <c r="R229" s="299">
        <f t="shared" si="84"/>
        <v>0</v>
      </c>
      <c r="S229" s="299">
        <f t="shared" si="85"/>
        <v>0</v>
      </c>
      <c r="T229" s="180">
        <f t="shared" si="64"/>
        <v>0</v>
      </c>
      <c r="U229" s="180">
        <f t="shared" si="65"/>
        <v>0</v>
      </c>
      <c r="V229" s="253">
        <f t="shared" si="86"/>
        <v>0</v>
      </c>
      <c r="W229" s="240">
        <f t="shared" si="87"/>
        <v>0</v>
      </c>
      <c r="X229" s="180">
        <f t="shared" si="66"/>
        <v>0</v>
      </c>
      <c r="Y229" s="180">
        <f t="shared" si="67"/>
        <v>0</v>
      </c>
      <c r="Z229" s="260">
        <f t="shared" si="88"/>
        <v>0</v>
      </c>
      <c r="AA229" s="259">
        <f t="shared" si="89"/>
        <v>0</v>
      </c>
      <c r="AB229" s="180">
        <f t="shared" si="68"/>
        <v>0</v>
      </c>
      <c r="AC229" s="180">
        <f t="shared" si="69"/>
        <v>0</v>
      </c>
      <c r="AD229" s="253">
        <f t="shared" si="90"/>
        <v>0</v>
      </c>
      <c r="AE229" s="240">
        <f t="shared" si="91"/>
        <v>0</v>
      </c>
    </row>
    <row r="230" spans="1:31" x14ac:dyDescent="0.2">
      <c r="A230" s="19">
        <f>+IF((G230+SUM(H230:K230))&gt;0,MAX(A$13:A229)+1,0)</f>
        <v>0</v>
      </c>
      <c r="B230" s="22"/>
      <c r="C230" s="20"/>
      <c r="D230" s="20"/>
      <c r="E230" s="20"/>
      <c r="F230" s="216">
        <f t="shared" si="81"/>
        <v>0</v>
      </c>
      <c r="G230" s="101">
        <f t="shared" si="82"/>
        <v>0</v>
      </c>
      <c r="H230" s="20"/>
      <c r="I230" s="20"/>
      <c r="J230" s="20"/>
      <c r="K230" s="20"/>
      <c r="L230" s="20"/>
      <c r="M230" s="20"/>
      <c r="N230" s="101">
        <f t="shared" si="83"/>
        <v>0</v>
      </c>
      <c r="O230" s="192"/>
      <c r="P230" s="542">
        <f t="shared" si="62"/>
        <v>0</v>
      </c>
      <c r="Q230" s="201">
        <f t="shared" si="63"/>
        <v>0</v>
      </c>
      <c r="R230" s="299">
        <f t="shared" si="84"/>
        <v>0</v>
      </c>
      <c r="S230" s="299">
        <f t="shared" si="85"/>
        <v>0</v>
      </c>
      <c r="T230" s="180">
        <f t="shared" si="64"/>
        <v>0</v>
      </c>
      <c r="U230" s="180">
        <f t="shared" si="65"/>
        <v>0</v>
      </c>
      <c r="V230" s="253">
        <f t="shared" si="86"/>
        <v>0</v>
      </c>
      <c r="W230" s="240">
        <f t="shared" si="87"/>
        <v>0</v>
      </c>
      <c r="X230" s="180">
        <f t="shared" si="66"/>
        <v>0</v>
      </c>
      <c r="Y230" s="180">
        <f t="shared" si="67"/>
        <v>0</v>
      </c>
      <c r="Z230" s="260">
        <f t="shared" si="88"/>
        <v>0</v>
      </c>
      <c r="AA230" s="259">
        <f t="shared" si="89"/>
        <v>0</v>
      </c>
      <c r="AB230" s="180">
        <f t="shared" si="68"/>
        <v>0</v>
      </c>
      <c r="AC230" s="180">
        <f t="shared" si="69"/>
        <v>0</v>
      </c>
      <c r="AD230" s="253">
        <f t="shared" si="90"/>
        <v>0</v>
      </c>
      <c r="AE230" s="240">
        <f t="shared" si="91"/>
        <v>0</v>
      </c>
    </row>
    <row r="231" spans="1:31" x14ac:dyDescent="0.2">
      <c r="A231" s="19">
        <f>+IF((G231+SUM(H231:K231))&gt;0,MAX(A$13:A230)+1,0)</f>
        <v>0</v>
      </c>
      <c r="B231" s="22"/>
      <c r="C231" s="20"/>
      <c r="D231" s="20"/>
      <c r="E231" s="20"/>
      <c r="F231" s="216">
        <f t="shared" si="81"/>
        <v>0</v>
      </c>
      <c r="G231" s="101">
        <f t="shared" si="82"/>
        <v>0</v>
      </c>
      <c r="H231" s="20"/>
      <c r="I231" s="20"/>
      <c r="J231" s="20"/>
      <c r="K231" s="20"/>
      <c r="L231" s="20"/>
      <c r="M231" s="20"/>
      <c r="N231" s="101">
        <f t="shared" si="83"/>
        <v>0</v>
      </c>
      <c r="O231" s="192"/>
      <c r="P231" s="542">
        <f t="shared" si="62"/>
        <v>0</v>
      </c>
      <c r="Q231" s="201">
        <f t="shared" si="63"/>
        <v>0</v>
      </c>
      <c r="R231" s="299">
        <f t="shared" si="84"/>
        <v>0</v>
      </c>
      <c r="S231" s="299">
        <f t="shared" si="85"/>
        <v>0</v>
      </c>
      <c r="T231" s="180">
        <f t="shared" si="64"/>
        <v>0</v>
      </c>
      <c r="U231" s="180">
        <f t="shared" si="65"/>
        <v>0</v>
      </c>
      <c r="V231" s="253">
        <f t="shared" si="86"/>
        <v>0</v>
      </c>
      <c r="W231" s="240">
        <f t="shared" si="87"/>
        <v>0</v>
      </c>
      <c r="X231" s="180">
        <f t="shared" si="66"/>
        <v>0</v>
      </c>
      <c r="Y231" s="180">
        <f t="shared" si="67"/>
        <v>0</v>
      </c>
      <c r="Z231" s="260">
        <f t="shared" si="88"/>
        <v>0</v>
      </c>
      <c r="AA231" s="259">
        <f t="shared" si="89"/>
        <v>0</v>
      </c>
      <c r="AB231" s="180">
        <f t="shared" si="68"/>
        <v>0</v>
      </c>
      <c r="AC231" s="180">
        <f t="shared" si="69"/>
        <v>0</v>
      </c>
      <c r="AD231" s="253">
        <f t="shared" si="90"/>
        <v>0</v>
      </c>
      <c r="AE231" s="240">
        <f t="shared" si="91"/>
        <v>0</v>
      </c>
    </row>
    <row r="232" spans="1:31" x14ac:dyDescent="0.2">
      <c r="A232" s="19">
        <f>+IF((G232+SUM(H232:K232))&gt;0,MAX(A$13:A231)+1,0)</f>
        <v>0</v>
      </c>
      <c r="B232" s="22"/>
      <c r="C232" s="20"/>
      <c r="D232" s="20"/>
      <c r="E232" s="20"/>
      <c r="F232" s="216">
        <f t="shared" si="81"/>
        <v>0</v>
      </c>
      <c r="G232" s="101">
        <f t="shared" si="82"/>
        <v>0</v>
      </c>
      <c r="H232" s="20"/>
      <c r="I232" s="20"/>
      <c r="J232" s="20"/>
      <c r="K232" s="20"/>
      <c r="L232" s="20"/>
      <c r="M232" s="20"/>
      <c r="N232" s="101">
        <f t="shared" si="83"/>
        <v>0</v>
      </c>
      <c r="O232" s="192"/>
      <c r="P232" s="542">
        <f t="shared" si="62"/>
        <v>0</v>
      </c>
      <c r="Q232" s="201">
        <f t="shared" si="63"/>
        <v>0</v>
      </c>
      <c r="R232" s="299">
        <f t="shared" si="84"/>
        <v>0</v>
      </c>
      <c r="S232" s="299">
        <f t="shared" si="85"/>
        <v>0</v>
      </c>
      <c r="T232" s="180">
        <f t="shared" si="64"/>
        <v>0</v>
      </c>
      <c r="U232" s="180">
        <f t="shared" si="65"/>
        <v>0</v>
      </c>
      <c r="V232" s="253">
        <f t="shared" si="86"/>
        <v>0</v>
      </c>
      <c r="W232" s="240">
        <f t="shared" si="87"/>
        <v>0</v>
      </c>
      <c r="X232" s="180">
        <f t="shared" si="66"/>
        <v>0</v>
      </c>
      <c r="Y232" s="180">
        <f t="shared" si="67"/>
        <v>0</v>
      </c>
      <c r="Z232" s="260">
        <f t="shared" si="88"/>
        <v>0</v>
      </c>
      <c r="AA232" s="259">
        <f t="shared" si="89"/>
        <v>0</v>
      </c>
      <c r="AB232" s="180">
        <f t="shared" si="68"/>
        <v>0</v>
      </c>
      <c r="AC232" s="180">
        <f t="shared" si="69"/>
        <v>0</v>
      </c>
      <c r="AD232" s="253">
        <f t="shared" si="90"/>
        <v>0</v>
      </c>
      <c r="AE232" s="240">
        <f t="shared" si="91"/>
        <v>0</v>
      </c>
    </row>
    <row r="233" spans="1:31" x14ac:dyDescent="0.2">
      <c r="A233" s="19">
        <f>+IF((G233+SUM(H233:K233))&gt;0,MAX(A$13:A232)+1,0)</f>
        <v>0</v>
      </c>
      <c r="B233" s="22"/>
      <c r="C233" s="20"/>
      <c r="D233" s="20"/>
      <c r="E233" s="20"/>
      <c r="F233" s="216">
        <f t="shared" si="81"/>
        <v>0</v>
      </c>
      <c r="G233" s="101">
        <f t="shared" si="82"/>
        <v>0</v>
      </c>
      <c r="H233" s="20"/>
      <c r="I233" s="20"/>
      <c r="J233" s="20"/>
      <c r="K233" s="20"/>
      <c r="L233" s="20"/>
      <c r="M233" s="20"/>
      <c r="N233" s="101">
        <f t="shared" si="83"/>
        <v>0</v>
      </c>
      <c r="O233" s="192"/>
      <c r="P233" s="542">
        <f t="shared" si="62"/>
        <v>0</v>
      </c>
      <c r="Q233" s="201">
        <f t="shared" si="63"/>
        <v>0</v>
      </c>
      <c r="R233" s="299">
        <f t="shared" si="84"/>
        <v>0</v>
      </c>
      <c r="S233" s="299">
        <f t="shared" si="85"/>
        <v>0</v>
      </c>
      <c r="T233" s="180">
        <f t="shared" si="64"/>
        <v>0</v>
      </c>
      <c r="U233" s="180">
        <f t="shared" si="65"/>
        <v>0</v>
      </c>
      <c r="V233" s="253">
        <f t="shared" si="86"/>
        <v>0</v>
      </c>
      <c r="W233" s="240">
        <f t="shared" si="87"/>
        <v>0</v>
      </c>
      <c r="X233" s="180">
        <f t="shared" si="66"/>
        <v>0</v>
      </c>
      <c r="Y233" s="180">
        <f t="shared" si="67"/>
        <v>0</v>
      </c>
      <c r="Z233" s="260">
        <f t="shared" si="88"/>
        <v>0</v>
      </c>
      <c r="AA233" s="259">
        <f t="shared" si="89"/>
        <v>0</v>
      </c>
      <c r="AB233" s="180">
        <f t="shared" si="68"/>
        <v>0</v>
      </c>
      <c r="AC233" s="180">
        <f t="shared" si="69"/>
        <v>0</v>
      </c>
      <c r="AD233" s="253">
        <f t="shared" si="90"/>
        <v>0</v>
      </c>
      <c r="AE233" s="240">
        <f t="shared" si="91"/>
        <v>0</v>
      </c>
    </row>
    <row r="234" spans="1:31" x14ac:dyDescent="0.2">
      <c r="A234" s="19">
        <f>+IF((G234+SUM(H234:K234))&gt;0,MAX(A$13:A233)+1,0)</f>
        <v>0</v>
      </c>
      <c r="B234" s="22"/>
      <c r="C234" s="20"/>
      <c r="D234" s="20"/>
      <c r="E234" s="20"/>
      <c r="F234" s="216">
        <f t="shared" si="81"/>
        <v>0</v>
      </c>
      <c r="G234" s="101">
        <f t="shared" si="82"/>
        <v>0</v>
      </c>
      <c r="H234" s="20"/>
      <c r="I234" s="20"/>
      <c r="J234" s="20"/>
      <c r="K234" s="20"/>
      <c r="L234" s="20"/>
      <c r="M234" s="20"/>
      <c r="N234" s="101">
        <f t="shared" si="83"/>
        <v>0</v>
      </c>
      <c r="O234" s="192"/>
      <c r="P234" s="542">
        <f t="shared" si="62"/>
        <v>0</v>
      </c>
      <c r="Q234" s="201">
        <f t="shared" si="63"/>
        <v>0</v>
      </c>
      <c r="R234" s="299">
        <f t="shared" si="84"/>
        <v>0</v>
      </c>
      <c r="S234" s="299">
        <f t="shared" si="85"/>
        <v>0</v>
      </c>
      <c r="T234" s="180">
        <f t="shared" si="64"/>
        <v>0</v>
      </c>
      <c r="U234" s="180">
        <f t="shared" si="65"/>
        <v>0</v>
      </c>
      <c r="V234" s="253">
        <f t="shared" si="86"/>
        <v>0</v>
      </c>
      <c r="W234" s="240">
        <f t="shared" si="87"/>
        <v>0</v>
      </c>
      <c r="X234" s="180">
        <f t="shared" si="66"/>
        <v>0</v>
      </c>
      <c r="Y234" s="180">
        <f t="shared" si="67"/>
        <v>0</v>
      </c>
      <c r="Z234" s="260">
        <f t="shared" si="88"/>
        <v>0</v>
      </c>
      <c r="AA234" s="259">
        <f t="shared" si="89"/>
        <v>0</v>
      </c>
      <c r="AB234" s="180">
        <f t="shared" si="68"/>
        <v>0</v>
      </c>
      <c r="AC234" s="180">
        <f t="shared" si="69"/>
        <v>0</v>
      </c>
      <c r="AD234" s="253">
        <f t="shared" si="90"/>
        <v>0</v>
      </c>
      <c r="AE234" s="240">
        <f t="shared" si="91"/>
        <v>0</v>
      </c>
    </row>
    <row r="235" spans="1:31" x14ac:dyDescent="0.2">
      <c r="A235" s="19">
        <f>+IF((G235+SUM(H235:K235))&gt;0,MAX(A$13:A234)+1,0)</f>
        <v>0</v>
      </c>
      <c r="B235" s="22"/>
      <c r="C235" s="20"/>
      <c r="D235" s="20"/>
      <c r="E235" s="20"/>
      <c r="F235" s="216">
        <f t="shared" si="81"/>
        <v>0</v>
      </c>
      <c r="G235" s="101">
        <f t="shared" si="82"/>
        <v>0</v>
      </c>
      <c r="H235" s="20"/>
      <c r="I235" s="20"/>
      <c r="J235" s="20"/>
      <c r="K235" s="20"/>
      <c r="L235" s="20"/>
      <c r="M235" s="20"/>
      <c r="N235" s="101">
        <f t="shared" si="83"/>
        <v>0</v>
      </c>
      <c r="O235" s="192"/>
      <c r="P235" s="542">
        <f t="shared" si="62"/>
        <v>0</v>
      </c>
      <c r="Q235" s="201">
        <f t="shared" si="63"/>
        <v>0</v>
      </c>
      <c r="R235" s="299">
        <f t="shared" si="84"/>
        <v>0</v>
      </c>
      <c r="S235" s="299">
        <f t="shared" si="85"/>
        <v>0</v>
      </c>
      <c r="T235" s="180">
        <f t="shared" si="64"/>
        <v>0</v>
      </c>
      <c r="U235" s="180">
        <f t="shared" si="65"/>
        <v>0</v>
      </c>
      <c r="V235" s="253">
        <f t="shared" si="86"/>
        <v>0</v>
      </c>
      <c r="W235" s="240">
        <f t="shared" si="87"/>
        <v>0</v>
      </c>
      <c r="X235" s="180">
        <f t="shared" si="66"/>
        <v>0</v>
      </c>
      <c r="Y235" s="180">
        <f t="shared" si="67"/>
        <v>0</v>
      </c>
      <c r="Z235" s="260">
        <f t="shared" si="88"/>
        <v>0</v>
      </c>
      <c r="AA235" s="259">
        <f t="shared" si="89"/>
        <v>0</v>
      </c>
      <c r="AB235" s="180">
        <f t="shared" si="68"/>
        <v>0</v>
      </c>
      <c r="AC235" s="180">
        <f t="shared" si="69"/>
        <v>0</v>
      </c>
      <c r="AD235" s="253">
        <f t="shared" si="90"/>
        <v>0</v>
      </c>
      <c r="AE235" s="240">
        <f t="shared" si="91"/>
        <v>0</v>
      </c>
    </row>
    <row r="236" spans="1:31" x14ac:dyDescent="0.2">
      <c r="A236" s="19">
        <f>+IF((G236+SUM(H236:K236))&gt;0,MAX(A$13:A235)+1,0)</f>
        <v>0</v>
      </c>
      <c r="B236" s="22"/>
      <c r="C236" s="20"/>
      <c r="D236" s="20"/>
      <c r="E236" s="20"/>
      <c r="F236" s="216">
        <f t="shared" si="81"/>
        <v>0</v>
      </c>
      <c r="G236" s="101">
        <f t="shared" si="82"/>
        <v>0</v>
      </c>
      <c r="H236" s="20"/>
      <c r="I236" s="20"/>
      <c r="J236" s="20"/>
      <c r="K236" s="20"/>
      <c r="L236" s="20"/>
      <c r="M236" s="20"/>
      <c r="N236" s="101">
        <f t="shared" si="83"/>
        <v>0</v>
      </c>
      <c r="O236" s="192"/>
      <c r="P236" s="542">
        <f t="shared" si="62"/>
        <v>0</v>
      </c>
      <c r="Q236" s="201">
        <f t="shared" si="63"/>
        <v>0</v>
      </c>
      <c r="R236" s="299">
        <f t="shared" si="84"/>
        <v>0</v>
      </c>
      <c r="S236" s="299">
        <f t="shared" si="85"/>
        <v>0</v>
      </c>
      <c r="T236" s="180">
        <f t="shared" si="64"/>
        <v>0</v>
      </c>
      <c r="U236" s="180">
        <f t="shared" si="65"/>
        <v>0</v>
      </c>
      <c r="V236" s="253">
        <f t="shared" si="86"/>
        <v>0</v>
      </c>
      <c r="W236" s="240">
        <f t="shared" si="87"/>
        <v>0</v>
      </c>
      <c r="X236" s="180">
        <f t="shared" si="66"/>
        <v>0</v>
      </c>
      <c r="Y236" s="180">
        <f t="shared" si="67"/>
        <v>0</v>
      </c>
      <c r="Z236" s="260">
        <f t="shared" si="88"/>
        <v>0</v>
      </c>
      <c r="AA236" s="259">
        <f t="shared" si="89"/>
        <v>0</v>
      </c>
      <c r="AB236" s="180">
        <f t="shared" si="68"/>
        <v>0</v>
      </c>
      <c r="AC236" s="180">
        <f t="shared" si="69"/>
        <v>0</v>
      </c>
      <c r="AD236" s="253">
        <f t="shared" si="90"/>
        <v>0</v>
      </c>
      <c r="AE236" s="240">
        <f t="shared" si="91"/>
        <v>0</v>
      </c>
    </row>
    <row r="237" spans="1:31" x14ac:dyDescent="0.2">
      <c r="A237" s="19">
        <f>+IF((G237+SUM(H237:K237))&gt;0,MAX(A$13:A236)+1,0)</f>
        <v>0</v>
      </c>
      <c r="B237" s="22"/>
      <c r="C237" s="20"/>
      <c r="D237" s="20"/>
      <c r="E237" s="20"/>
      <c r="F237" s="216">
        <f t="shared" si="81"/>
        <v>0</v>
      </c>
      <c r="G237" s="101">
        <f t="shared" si="82"/>
        <v>0</v>
      </c>
      <c r="H237" s="20"/>
      <c r="I237" s="20"/>
      <c r="J237" s="20"/>
      <c r="K237" s="20"/>
      <c r="L237" s="20"/>
      <c r="M237" s="20"/>
      <c r="N237" s="101">
        <f t="shared" si="83"/>
        <v>0</v>
      </c>
      <c r="O237" s="192"/>
      <c r="P237" s="542">
        <f t="shared" si="62"/>
        <v>0</v>
      </c>
      <c r="Q237" s="201">
        <f t="shared" si="63"/>
        <v>0</v>
      </c>
      <c r="R237" s="299">
        <f t="shared" si="84"/>
        <v>0</v>
      </c>
      <c r="S237" s="299">
        <f t="shared" si="85"/>
        <v>0</v>
      </c>
      <c r="T237" s="180">
        <f t="shared" si="64"/>
        <v>0</v>
      </c>
      <c r="U237" s="180">
        <f t="shared" si="65"/>
        <v>0</v>
      </c>
      <c r="V237" s="253">
        <f t="shared" si="86"/>
        <v>0</v>
      </c>
      <c r="W237" s="240">
        <f t="shared" si="87"/>
        <v>0</v>
      </c>
      <c r="X237" s="180">
        <f t="shared" si="66"/>
        <v>0</v>
      </c>
      <c r="Y237" s="180">
        <f t="shared" si="67"/>
        <v>0</v>
      </c>
      <c r="Z237" s="260">
        <f t="shared" si="88"/>
        <v>0</v>
      </c>
      <c r="AA237" s="259">
        <f t="shared" si="89"/>
        <v>0</v>
      </c>
      <c r="AB237" s="180">
        <f t="shared" si="68"/>
        <v>0</v>
      </c>
      <c r="AC237" s="180">
        <f t="shared" si="69"/>
        <v>0</v>
      </c>
      <c r="AD237" s="253">
        <f t="shared" si="90"/>
        <v>0</v>
      </c>
      <c r="AE237" s="240">
        <f t="shared" si="91"/>
        <v>0</v>
      </c>
    </row>
    <row r="238" spans="1:31" x14ac:dyDescent="0.2">
      <c r="A238" s="19">
        <f>+IF((G238+SUM(H238:K238))&gt;0,MAX(A$13:A237)+1,0)</f>
        <v>0</v>
      </c>
      <c r="B238" s="22"/>
      <c r="C238" s="20"/>
      <c r="D238" s="20"/>
      <c r="E238" s="20"/>
      <c r="F238" s="216">
        <f t="shared" si="81"/>
        <v>0</v>
      </c>
      <c r="G238" s="101">
        <f t="shared" si="82"/>
        <v>0</v>
      </c>
      <c r="H238" s="20"/>
      <c r="I238" s="20"/>
      <c r="J238" s="20"/>
      <c r="K238" s="20"/>
      <c r="L238" s="20"/>
      <c r="M238" s="20"/>
      <c r="N238" s="101">
        <f t="shared" si="83"/>
        <v>0</v>
      </c>
      <c r="O238" s="192"/>
      <c r="P238" s="542">
        <f t="shared" si="62"/>
        <v>0</v>
      </c>
      <c r="Q238" s="201">
        <f t="shared" si="63"/>
        <v>0</v>
      </c>
      <c r="R238" s="299">
        <f t="shared" si="84"/>
        <v>0</v>
      </c>
      <c r="S238" s="299">
        <f t="shared" si="85"/>
        <v>0</v>
      </c>
      <c r="T238" s="180">
        <f t="shared" si="64"/>
        <v>0</v>
      </c>
      <c r="U238" s="180">
        <f t="shared" si="65"/>
        <v>0</v>
      </c>
      <c r="V238" s="253">
        <f t="shared" si="86"/>
        <v>0</v>
      </c>
      <c r="W238" s="240">
        <f t="shared" si="87"/>
        <v>0</v>
      </c>
      <c r="X238" s="180">
        <f t="shared" si="66"/>
        <v>0</v>
      </c>
      <c r="Y238" s="180">
        <f t="shared" si="67"/>
        <v>0</v>
      </c>
      <c r="Z238" s="260">
        <f t="shared" si="88"/>
        <v>0</v>
      </c>
      <c r="AA238" s="259">
        <f t="shared" si="89"/>
        <v>0</v>
      </c>
      <c r="AB238" s="180">
        <f t="shared" si="68"/>
        <v>0</v>
      </c>
      <c r="AC238" s="180">
        <f t="shared" si="69"/>
        <v>0</v>
      </c>
      <c r="AD238" s="253">
        <f t="shared" si="90"/>
        <v>0</v>
      </c>
      <c r="AE238" s="240">
        <f t="shared" si="91"/>
        <v>0</v>
      </c>
    </row>
    <row r="239" spans="1:31" x14ac:dyDescent="0.2">
      <c r="A239" s="19">
        <f>+IF((G239+SUM(H239:K239))&gt;0,MAX(A$13:A238)+1,0)</f>
        <v>0</v>
      </c>
      <c r="B239" s="22"/>
      <c r="C239" s="20"/>
      <c r="D239" s="20"/>
      <c r="E239" s="20"/>
      <c r="F239" s="216">
        <f t="shared" si="81"/>
        <v>0</v>
      </c>
      <c r="G239" s="101">
        <f t="shared" si="82"/>
        <v>0</v>
      </c>
      <c r="H239" s="20"/>
      <c r="I239" s="20"/>
      <c r="J239" s="20"/>
      <c r="K239" s="20"/>
      <c r="L239" s="20"/>
      <c r="M239" s="20"/>
      <c r="N239" s="101">
        <f t="shared" si="83"/>
        <v>0</v>
      </c>
      <c r="O239" s="192"/>
      <c r="P239" s="542">
        <f t="shared" si="62"/>
        <v>0</v>
      </c>
      <c r="Q239" s="201">
        <f t="shared" si="63"/>
        <v>0</v>
      </c>
      <c r="R239" s="299">
        <f t="shared" si="84"/>
        <v>0</v>
      </c>
      <c r="S239" s="299">
        <f t="shared" si="85"/>
        <v>0</v>
      </c>
      <c r="T239" s="180">
        <f t="shared" si="64"/>
        <v>0</v>
      </c>
      <c r="U239" s="180">
        <f t="shared" si="65"/>
        <v>0</v>
      </c>
      <c r="V239" s="253">
        <f t="shared" si="86"/>
        <v>0</v>
      </c>
      <c r="W239" s="240">
        <f t="shared" si="87"/>
        <v>0</v>
      </c>
      <c r="X239" s="180">
        <f t="shared" si="66"/>
        <v>0</v>
      </c>
      <c r="Y239" s="180">
        <f t="shared" si="67"/>
        <v>0</v>
      </c>
      <c r="Z239" s="260">
        <f t="shared" si="88"/>
        <v>0</v>
      </c>
      <c r="AA239" s="259">
        <f t="shared" si="89"/>
        <v>0</v>
      </c>
      <c r="AB239" s="180">
        <f t="shared" si="68"/>
        <v>0</v>
      </c>
      <c r="AC239" s="180">
        <f t="shared" si="69"/>
        <v>0</v>
      </c>
      <c r="AD239" s="253">
        <f t="shared" si="90"/>
        <v>0</v>
      </c>
      <c r="AE239" s="240">
        <f t="shared" si="91"/>
        <v>0</v>
      </c>
    </row>
    <row r="240" spans="1:31" x14ac:dyDescent="0.2">
      <c r="A240" s="19">
        <f>+IF((G240+SUM(H240:K240))&gt;0,MAX(A$13:A239)+1,0)</f>
        <v>0</v>
      </c>
      <c r="B240" s="22"/>
      <c r="C240" s="20"/>
      <c r="D240" s="20"/>
      <c r="E240" s="20"/>
      <c r="F240" s="216">
        <f t="shared" si="81"/>
        <v>0</v>
      </c>
      <c r="G240" s="101">
        <f t="shared" si="82"/>
        <v>0</v>
      </c>
      <c r="H240" s="20"/>
      <c r="I240" s="20"/>
      <c r="J240" s="20"/>
      <c r="K240" s="20"/>
      <c r="L240" s="20"/>
      <c r="M240" s="20"/>
      <c r="N240" s="101">
        <f t="shared" si="83"/>
        <v>0</v>
      </c>
      <c r="O240" s="192"/>
      <c r="P240" s="542">
        <f t="shared" si="62"/>
        <v>0</v>
      </c>
      <c r="Q240" s="201">
        <f t="shared" si="63"/>
        <v>0</v>
      </c>
      <c r="R240" s="299">
        <f t="shared" si="84"/>
        <v>0</v>
      </c>
      <c r="S240" s="299">
        <f t="shared" si="85"/>
        <v>0</v>
      </c>
      <c r="T240" s="180">
        <f t="shared" si="64"/>
        <v>0</v>
      </c>
      <c r="U240" s="180">
        <f t="shared" si="65"/>
        <v>0</v>
      </c>
      <c r="V240" s="253">
        <f t="shared" si="86"/>
        <v>0</v>
      </c>
      <c r="W240" s="240">
        <f t="shared" si="87"/>
        <v>0</v>
      </c>
      <c r="X240" s="180">
        <f t="shared" si="66"/>
        <v>0</v>
      </c>
      <c r="Y240" s="180">
        <f t="shared" si="67"/>
        <v>0</v>
      </c>
      <c r="Z240" s="260">
        <f t="shared" si="88"/>
        <v>0</v>
      </c>
      <c r="AA240" s="259">
        <f t="shared" si="89"/>
        <v>0</v>
      </c>
      <c r="AB240" s="180">
        <f t="shared" si="68"/>
        <v>0</v>
      </c>
      <c r="AC240" s="180">
        <f t="shared" si="69"/>
        <v>0</v>
      </c>
      <c r="AD240" s="253">
        <f t="shared" si="90"/>
        <v>0</v>
      </c>
      <c r="AE240" s="240">
        <f t="shared" si="91"/>
        <v>0</v>
      </c>
    </row>
    <row r="241" spans="1:31" x14ac:dyDescent="0.2">
      <c r="A241" s="19">
        <f>+IF((G241+SUM(H241:K241))&gt;0,MAX(A$13:A240)+1,0)</f>
        <v>0</v>
      </c>
      <c r="B241" s="22"/>
      <c r="C241" s="20"/>
      <c r="D241" s="20"/>
      <c r="E241" s="20"/>
      <c r="F241" s="216">
        <f t="shared" si="81"/>
        <v>0</v>
      </c>
      <c r="G241" s="101">
        <f t="shared" si="82"/>
        <v>0</v>
      </c>
      <c r="H241" s="20"/>
      <c r="I241" s="20"/>
      <c r="J241" s="20"/>
      <c r="K241" s="20"/>
      <c r="L241" s="20"/>
      <c r="M241" s="20"/>
      <c r="N241" s="101">
        <f t="shared" si="83"/>
        <v>0</v>
      </c>
      <c r="O241" s="192"/>
      <c r="P241" s="542">
        <f t="shared" si="62"/>
        <v>0</v>
      </c>
      <c r="Q241" s="201">
        <f t="shared" si="63"/>
        <v>0</v>
      </c>
      <c r="R241" s="299">
        <f t="shared" si="84"/>
        <v>0</v>
      </c>
      <c r="S241" s="299">
        <f t="shared" si="85"/>
        <v>0</v>
      </c>
      <c r="T241" s="180">
        <f t="shared" si="64"/>
        <v>0</v>
      </c>
      <c r="U241" s="180">
        <f t="shared" si="65"/>
        <v>0</v>
      </c>
      <c r="V241" s="253">
        <f t="shared" si="86"/>
        <v>0</v>
      </c>
      <c r="W241" s="240">
        <f t="shared" si="87"/>
        <v>0</v>
      </c>
      <c r="X241" s="180">
        <f t="shared" si="66"/>
        <v>0</v>
      </c>
      <c r="Y241" s="180">
        <f t="shared" si="67"/>
        <v>0</v>
      </c>
      <c r="Z241" s="260">
        <f t="shared" si="88"/>
        <v>0</v>
      </c>
      <c r="AA241" s="259">
        <f t="shared" si="89"/>
        <v>0</v>
      </c>
      <c r="AB241" s="180">
        <f t="shared" si="68"/>
        <v>0</v>
      </c>
      <c r="AC241" s="180">
        <f t="shared" si="69"/>
        <v>0</v>
      </c>
      <c r="AD241" s="253">
        <f t="shared" si="90"/>
        <v>0</v>
      </c>
      <c r="AE241" s="240">
        <f t="shared" si="91"/>
        <v>0</v>
      </c>
    </row>
    <row r="242" spans="1:31" x14ac:dyDescent="0.2">
      <c r="A242" s="19">
        <f>+IF((G242+SUM(H242:K242))&gt;0,MAX(A$13:A241)+1,0)</f>
        <v>0</v>
      </c>
      <c r="B242" s="22"/>
      <c r="C242" s="20"/>
      <c r="D242" s="20"/>
      <c r="E242" s="20"/>
      <c r="F242" s="216">
        <f t="shared" si="81"/>
        <v>0</v>
      </c>
      <c r="G242" s="101">
        <f t="shared" si="82"/>
        <v>0</v>
      </c>
      <c r="H242" s="20"/>
      <c r="I242" s="20"/>
      <c r="J242" s="20"/>
      <c r="K242" s="20"/>
      <c r="L242" s="20"/>
      <c r="M242" s="20"/>
      <c r="N242" s="101">
        <f t="shared" si="83"/>
        <v>0</v>
      </c>
      <c r="O242" s="192"/>
      <c r="P242" s="542">
        <f t="shared" si="62"/>
        <v>0</v>
      </c>
      <c r="Q242" s="201">
        <f t="shared" si="63"/>
        <v>0</v>
      </c>
      <c r="R242" s="299">
        <f t="shared" si="84"/>
        <v>0</v>
      </c>
      <c r="S242" s="299">
        <f t="shared" si="85"/>
        <v>0</v>
      </c>
      <c r="T242" s="180">
        <f t="shared" si="64"/>
        <v>0</v>
      </c>
      <c r="U242" s="180">
        <f t="shared" si="65"/>
        <v>0</v>
      </c>
      <c r="V242" s="253">
        <f t="shared" si="86"/>
        <v>0</v>
      </c>
      <c r="W242" s="240">
        <f t="shared" si="87"/>
        <v>0</v>
      </c>
      <c r="X242" s="180">
        <f t="shared" si="66"/>
        <v>0</v>
      </c>
      <c r="Y242" s="180">
        <f t="shared" si="67"/>
        <v>0</v>
      </c>
      <c r="Z242" s="260">
        <f t="shared" si="88"/>
        <v>0</v>
      </c>
      <c r="AA242" s="259">
        <f t="shared" si="89"/>
        <v>0</v>
      </c>
      <c r="AB242" s="180">
        <f t="shared" si="68"/>
        <v>0</v>
      </c>
      <c r="AC242" s="180">
        <f t="shared" si="69"/>
        <v>0</v>
      </c>
      <c r="AD242" s="253">
        <f t="shared" si="90"/>
        <v>0</v>
      </c>
      <c r="AE242" s="240">
        <f t="shared" si="91"/>
        <v>0</v>
      </c>
    </row>
    <row r="243" spans="1:31" x14ac:dyDescent="0.2">
      <c r="A243" s="19">
        <f>+IF((G243+SUM(H243:K243))&gt;0,MAX(A$13:A242)+1,0)</f>
        <v>0</v>
      </c>
      <c r="B243" s="22"/>
      <c r="C243" s="20"/>
      <c r="D243" s="20"/>
      <c r="E243" s="20"/>
      <c r="F243" s="216">
        <f t="shared" si="81"/>
        <v>0</v>
      </c>
      <c r="G243" s="101">
        <f t="shared" si="82"/>
        <v>0</v>
      </c>
      <c r="H243" s="20"/>
      <c r="I243" s="20"/>
      <c r="J243" s="20"/>
      <c r="K243" s="20"/>
      <c r="L243" s="20"/>
      <c r="M243" s="20"/>
      <c r="N243" s="101">
        <f t="shared" si="83"/>
        <v>0</v>
      </c>
      <c r="O243" s="192"/>
      <c r="P243" s="542">
        <f t="shared" si="62"/>
        <v>0</v>
      </c>
      <c r="Q243" s="201">
        <f t="shared" si="63"/>
        <v>0</v>
      </c>
      <c r="R243" s="299">
        <f t="shared" si="84"/>
        <v>0</v>
      </c>
      <c r="S243" s="299">
        <f t="shared" si="85"/>
        <v>0</v>
      </c>
      <c r="T243" s="180">
        <f t="shared" si="64"/>
        <v>0</v>
      </c>
      <c r="U243" s="180">
        <f t="shared" si="65"/>
        <v>0</v>
      </c>
      <c r="V243" s="253">
        <f t="shared" si="86"/>
        <v>0</v>
      </c>
      <c r="W243" s="240">
        <f t="shared" si="87"/>
        <v>0</v>
      </c>
      <c r="X243" s="180">
        <f t="shared" si="66"/>
        <v>0</v>
      </c>
      <c r="Y243" s="180">
        <f t="shared" si="67"/>
        <v>0</v>
      </c>
      <c r="Z243" s="260">
        <f t="shared" si="88"/>
        <v>0</v>
      </c>
      <c r="AA243" s="259">
        <f t="shared" si="89"/>
        <v>0</v>
      </c>
      <c r="AB243" s="180">
        <f t="shared" si="68"/>
        <v>0</v>
      </c>
      <c r="AC243" s="180">
        <f t="shared" si="69"/>
        <v>0</v>
      </c>
      <c r="AD243" s="253">
        <f t="shared" si="90"/>
        <v>0</v>
      </c>
      <c r="AE243" s="240">
        <f t="shared" si="91"/>
        <v>0</v>
      </c>
    </row>
    <row r="244" spans="1:31" x14ac:dyDescent="0.2">
      <c r="A244" s="19">
        <f>+IF((G244+SUM(H244:K244))&gt;0,MAX(A$13:A243)+1,0)</f>
        <v>0</v>
      </c>
      <c r="B244" s="22"/>
      <c r="C244" s="20"/>
      <c r="D244" s="20"/>
      <c r="E244" s="20"/>
      <c r="F244" s="216">
        <f t="shared" si="81"/>
        <v>0</v>
      </c>
      <c r="G244" s="101">
        <f t="shared" si="82"/>
        <v>0</v>
      </c>
      <c r="H244" s="20"/>
      <c r="I244" s="20"/>
      <c r="J244" s="20"/>
      <c r="K244" s="20"/>
      <c r="L244" s="20"/>
      <c r="M244" s="20"/>
      <c r="N244" s="101">
        <f t="shared" si="83"/>
        <v>0</v>
      </c>
      <c r="O244" s="192"/>
      <c r="P244" s="542">
        <f t="shared" si="62"/>
        <v>0</v>
      </c>
      <c r="Q244" s="201">
        <f t="shared" si="63"/>
        <v>0</v>
      </c>
      <c r="R244" s="299">
        <f t="shared" si="84"/>
        <v>0</v>
      </c>
      <c r="S244" s="299">
        <f t="shared" si="85"/>
        <v>0</v>
      </c>
      <c r="T244" s="180">
        <f t="shared" si="64"/>
        <v>0</v>
      </c>
      <c r="U244" s="180">
        <f t="shared" si="65"/>
        <v>0</v>
      </c>
      <c r="V244" s="253">
        <f t="shared" si="86"/>
        <v>0</v>
      </c>
      <c r="W244" s="240">
        <f t="shared" si="87"/>
        <v>0</v>
      </c>
      <c r="X244" s="180">
        <f t="shared" si="66"/>
        <v>0</v>
      </c>
      <c r="Y244" s="180">
        <f t="shared" si="67"/>
        <v>0</v>
      </c>
      <c r="Z244" s="260">
        <f t="shared" si="88"/>
        <v>0</v>
      </c>
      <c r="AA244" s="259">
        <f t="shared" si="89"/>
        <v>0</v>
      </c>
      <c r="AB244" s="180">
        <f t="shared" si="68"/>
        <v>0</v>
      </c>
      <c r="AC244" s="180">
        <f t="shared" si="69"/>
        <v>0</v>
      </c>
      <c r="AD244" s="253">
        <f t="shared" si="90"/>
        <v>0</v>
      </c>
      <c r="AE244" s="240">
        <f t="shared" si="91"/>
        <v>0</v>
      </c>
    </row>
    <row r="245" spans="1:31" x14ac:dyDescent="0.2">
      <c r="A245" s="19">
        <f>+IF((G245+SUM(H245:K245))&gt;0,MAX(A$13:A244)+1,0)</f>
        <v>0</v>
      </c>
      <c r="B245" s="22"/>
      <c r="C245" s="20"/>
      <c r="D245" s="20"/>
      <c r="E245" s="20"/>
      <c r="F245" s="216">
        <f t="shared" si="81"/>
        <v>0</v>
      </c>
      <c r="G245" s="101">
        <f t="shared" si="82"/>
        <v>0</v>
      </c>
      <c r="H245" s="20"/>
      <c r="I245" s="20"/>
      <c r="J245" s="20"/>
      <c r="K245" s="20"/>
      <c r="L245" s="20"/>
      <c r="M245" s="20"/>
      <c r="N245" s="101">
        <f t="shared" si="83"/>
        <v>0</v>
      </c>
      <c r="O245" s="192"/>
      <c r="P245" s="542">
        <f t="shared" si="62"/>
        <v>0</v>
      </c>
      <c r="Q245" s="201">
        <f t="shared" si="63"/>
        <v>0</v>
      </c>
      <c r="R245" s="299">
        <f t="shared" si="84"/>
        <v>0</v>
      </c>
      <c r="S245" s="299">
        <f t="shared" si="85"/>
        <v>0</v>
      </c>
      <c r="T245" s="180">
        <f t="shared" si="64"/>
        <v>0</v>
      </c>
      <c r="U245" s="180">
        <f t="shared" si="65"/>
        <v>0</v>
      </c>
      <c r="V245" s="253">
        <f t="shared" si="86"/>
        <v>0</v>
      </c>
      <c r="W245" s="240">
        <f t="shared" si="87"/>
        <v>0</v>
      </c>
      <c r="X245" s="180">
        <f t="shared" si="66"/>
        <v>0</v>
      </c>
      <c r="Y245" s="180">
        <f t="shared" si="67"/>
        <v>0</v>
      </c>
      <c r="Z245" s="260">
        <f t="shared" si="88"/>
        <v>0</v>
      </c>
      <c r="AA245" s="259">
        <f t="shared" si="89"/>
        <v>0</v>
      </c>
      <c r="AB245" s="180">
        <f t="shared" si="68"/>
        <v>0</v>
      </c>
      <c r="AC245" s="180">
        <f t="shared" si="69"/>
        <v>0</v>
      </c>
      <c r="AD245" s="253">
        <f t="shared" si="90"/>
        <v>0</v>
      </c>
      <c r="AE245" s="240">
        <f t="shared" si="91"/>
        <v>0</v>
      </c>
    </row>
    <row r="246" spans="1:31" x14ac:dyDescent="0.2">
      <c r="A246" s="19">
        <f>+IF((G246+SUM(H246:K246))&gt;0,MAX(A$13:A245)+1,0)</f>
        <v>0</v>
      </c>
      <c r="B246" s="22"/>
      <c r="C246" s="20"/>
      <c r="D246" s="20"/>
      <c r="E246" s="20"/>
      <c r="F246" s="216">
        <f t="shared" si="81"/>
        <v>0</v>
      </c>
      <c r="G246" s="101">
        <f t="shared" si="82"/>
        <v>0</v>
      </c>
      <c r="H246" s="20"/>
      <c r="I246" s="20"/>
      <c r="J246" s="20"/>
      <c r="K246" s="20"/>
      <c r="L246" s="20"/>
      <c r="M246" s="20"/>
      <c r="N246" s="101">
        <f t="shared" si="83"/>
        <v>0</v>
      </c>
      <c r="O246" s="192"/>
      <c r="P246" s="542">
        <f t="shared" si="62"/>
        <v>0</v>
      </c>
      <c r="Q246" s="201">
        <f t="shared" si="63"/>
        <v>0</v>
      </c>
      <c r="R246" s="299">
        <f t="shared" si="84"/>
        <v>0</v>
      </c>
      <c r="S246" s="299">
        <f t="shared" si="85"/>
        <v>0</v>
      </c>
      <c r="T246" s="180">
        <f t="shared" si="64"/>
        <v>0</v>
      </c>
      <c r="U246" s="180">
        <f t="shared" si="65"/>
        <v>0</v>
      </c>
      <c r="V246" s="253">
        <f t="shared" si="86"/>
        <v>0</v>
      </c>
      <c r="W246" s="240">
        <f t="shared" si="87"/>
        <v>0</v>
      </c>
      <c r="X246" s="180">
        <f t="shared" si="66"/>
        <v>0</v>
      </c>
      <c r="Y246" s="180">
        <f t="shared" si="67"/>
        <v>0</v>
      </c>
      <c r="Z246" s="260">
        <f t="shared" si="88"/>
        <v>0</v>
      </c>
      <c r="AA246" s="259">
        <f t="shared" si="89"/>
        <v>0</v>
      </c>
      <c r="AB246" s="180">
        <f t="shared" si="68"/>
        <v>0</v>
      </c>
      <c r="AC246" s="180">
        <f t="shared" si="69"/>
        <v>0</v>
      </c>
      <c r="AD246" s="253">
        <f t="shared" si="90"/>
        <v>0</v>
      </c>
      <c r="AE246" s="240">
        <f t="shared" si="91"/>
        <v>0</v>
      </c>
    </row>
    <row r="247" spans="1:31" x14ac:dyDescent="0.2">
      <c r="A247" s="19">
        <f>+IF((G247+SUM(H247:K247))&gt;0,MAX(A$13:A246)+1,0)</f>
        <v>0</v>
      </c>
      <c r="B247" s="22"/>
      <c r="C247" s="20"/>
      <c r="D247" s="20"/>
      <c r="E247" s="20"/>
      <c r="F247" s="216">
        <f t="shared" si="81"/>
        <v>0</v>
      </c>
      <c r="G247" s="101">
        <f t="shared" si="82"/>
        <v>0</v>
      </c>
      <c r="H247" s="20"/>
      <c r="I247" s="20"/>
      <c r="J247" s="20"/>
      <c r="K247" s="20"/>
      <c r="L247" s="20"/>
      <c r="M247" s="20"/>
      <c r="N247" s="101">
        <f t="shared" si="83"/>
        <v>0</v>
      </c>
      <c r="O247" s="192"/>
      <c r="P247" s="542">
        <f t="shared" si="62"/>
        <v>0</v>
      </c>
      <c r="Q247" s="201">
        <f t="shared" si="63"/>
        <v>0</v>
      </c>
      <c r="R247" s="299">
        <f t="shared" si="84"/>
        <v>0</v>
      </c>
      <c r="S247" s="299">
        <f t="shared" si="85"/>
        <v>0</v>
      </c>
      <c r="T247" s="180">
        <f t="shared" si="64"/>
        <v>0</v>
      </c>
      <c r="U247" s="180">
        <f t="shared" si="65"/>
        <v>0</v>
      </c>
      <c r="V247" s="253">
        <f t="shared" si="86"/>
        <v>0</v>
      </c>
      <c r="W247" s="240">
        <f t="shared" si="87"/>
        <v>0</v>
      </c>
      <c r="X247" s="180">
        <f t="shared" si="66"/>
        <v>0</v>
      </c>
      <c r="Y247" s="180">
        <f t="shared" si="67"/>
        <v>0</v>
      </c>
      <c r="Z247" s="260">
        <f t="shared" si="88"/>
        <v>0</v>
      </c>
      <c r="AA247" s="259">
        <f t="shared" si="89"/>
        <v>0</v>
      </c>
      <c r="AB247" s="180">
        <f t="shared" si="68"/>
        <v>0</v>
      </c>
      <c r="AC247" s="180">
        <f t="shared" si="69"/>
        <v>0</v>
      </c>
      <c r="AD247" s="253">
        <f t="shared" si="90"/>
        <v>0</v>
      </c>
      <c r="AE247" s="240">
        <f t="shared" si="91"/>
        <v>0</v>
      </c>
    </row>
    <row r="248" spans="1:31" x14ac:dyDescent="0.2">
      <c r="A248" s="19">
        <f>+IF((G248+SUM(H248:K248))&gt;0,MAX(A$13:A247)+1,0)</f>
        <v>0</v>
      </c>
      <c r="B248" s="22"/>
      <c r="C248" s="20"/>
      <c r="D248" s="20"/>
      <c r="E248" s="20"/>
      <c r="F248" s="216">
        <f t="shared" si="81"/>
        <v>0</v>
      </c>
      <c r="G248" s="101">
        <f t="shared" si="82"/>
        <v>0</v>
      </c>
      <c r="H248" s="20"/>
      <c r="I248" s="20"/>
      <c r="J248" s="20"/>
      <c r="K248" s="20"/>
      <c r="L248" s="20"/>
      <c r="M248" s="20"/>
      <c r="N248" s="101">
        <f t="shared" si="83"/>
        <v>0</v>
      </c>
      <c r="O248" s="192"/>
      <c r="P248" s="542">
        <f t="shared" si="62"/>
        <v>0</v>
      </c>
      <c r="Q248" s="201">
        <f t="shared" si="63"/>
        <v>0</v>
      </c>
      <c r="R248" s="299">
        <f t="shared" si="84"/>
        <v>0</v>
      </c>
      <c r="S248" s="299">
        <f t="shared" si="85"/>
        <v>0</v>
      </c>
      <c r="T248" s="180">
        <f t="shared" si="64"/>
        <v>0</v>
      </c>
      <c r="U248" s="180">
        <f t="shared" si="65"/>
        <v>0</v>
      </c>
      <c r="V248" s="253">
        <f t="shared" si="86"/>
        <v>0</v>
      </c>
      <c r="W248" s="240">
        <f t="shared" si="87"/>
        <v>0</v>
      </c>
      <c r="X248" s="180">
        <f t="shared" si="66"/>
        <v>0</v>
      </c>
      <c r="Y248" s="180">
        <f t="shared" si="67"/>
        <v>0</v>
      </c>
      <c r="Z248" s="260">
        <f t="shared" si="88"/>
        <v>0</v>
      </c>
      <c r="AA248" s="259">
        <f t="shared" si="89"/>
        <v>0</v>
      </c>
      <c r="AB248" s="180">
        <f t="shared" si="68"/>
        <v>0</v>
      </c>
      <c r="AC248" s="180">
        <f t="shared" si="69"/>
        <v>0</v>
      </c>
      <c r="AD248" s="253">
        <f t="shared" si="90"/>
        <v>0</v>
      </c>
      <c r="AE248" s="240">
        <f t="shared" si="91"/>
        <v>0</v>
      </c>
    </row>
    <row r="249" spans="1:31" x14ac:dyDescent="0.2">
      <c r="A249" s="19">
        <f>+IF((G249+SUM(H249:K249))&gt;0,MAX(A$13:A248)+1,0)</f>
        <v>0</v>
      </c>
      <c r="B249" s="22"/>
      <c r="C249" s="20"/>
      <c r="D249" s="20"/>
      <c r="E249" s="20"/>
      <c r="F249" s="216">
        <f t="shared" si="81"/>
        <v>0</v>
      </c>
      <c r="G249" s="101">
        <f t="shared" si="82"/>
        <v>0</v>
      </c>
      <c r="H249" s="20"/>
      <c r="I249" s="20"/>
      <c r="J249" s="20"/>
      <c r="K249" s="20"/>
      <c r="L249" s="20"/>
      <c r="M249" s="20"/>
      <c r="N249" s="101">
        <f t="shared" si="83"/>
        <v>0</v>
      </c>
      <c r="O249" s="192"/>
      <c r="P249" s="542">
        <f t="shared" si="62"/>
        <v>0</v>
      </c>
      <c r="Q249" s="201">
        <f t="shared" si="63"/>
        <v>0</v>
      </c>
      <c r="R249" s="299">
        <f t="shared" si="84"/>
        <v>0</v>
      </c>
      <c r="S249" s="299">
        <f t="shared" si="85"/>
        <v>0</v>
      </c>
      <c r="T249" s="180">
        <f t="shared" si="64"/>
        <v>0</v>
      </c>
      <c r="U249" s="180">
        <f t="shared" si="65"/>
        <v>0</v>
      </c>
      <c r="V249" s="253">
        <f t="shared" si="86"/>
        <v>0</v>
      </c>
      <c r="W249" s="240">
        <f t="shared" si="87"/>
        <v>0</v>
      </c>
      <c r="X249" s="180">
        <f t="shared" si="66"/>
        <v>0</v>
      </c>
      <c r="Y249" s="180">
        <f t="shared" si="67"/>
        <v>0</v>
      </c>
      <c r="Z249" s="260">
        <f t="shared" si="88"/>
        <v>0</v>
      </c>
      <c r="AA249" s="259">
        <f t="shared" si="89"/>
        <v>0</v>
      </c>
      <c r="AB249" s="180">
        <f t="shared" si="68"/>
        <v>0</v>
      </c>
      <c r="AC249" s="180">
        <f t="shared" si="69"/>
        <v>0</v>
      </c>
      <c r="AD249" s="253">
        <f t="shared" si="90"/>
        <v>0</v>
      </c>
      <c r="AE249" s="240">
        <f t="shared" si="91"/>
        <v>0</v>
      </c>
    </row>
    <row r="250" spans="1:31" x14ac:dyDescent="0.2">
      <c r="A250" s="19">
        <f>+IF((G250+SUM(H250:K250))&gt;0,MAX(A$13:A249)+1,0)</f>
        <v>0</v>
      </c>
      <c r="B250" s="22"/>
      <c r="C250" s="20"/>
      <c r="D250" s="20"/>
      <c r="E250" s="20"/>
      <c r="F250" s="216">
        <f t="shared" si="81"/>
        <v>0</v>
      </c>
      <c r="G250" s="101">
        <f t="shared" si="82"/>
        <v>0</v>
      </c>
      <c r="H250" s="20"/>
      <c r="I250" s="20"/>
      <c r="J250" s="20"/>
      <c r="K250" s="20"/>
      <c r="L250" s="20"/>
      <c r="M250" s="20"/>
      <c r="N250" s="101">
        <f t="shared" si="83"/>
        <v>0</v>
      </c>
      <c r="O250" s="192"/>
      <c r="P250" s="542">
        <f t="shared" si="62"/>
        <v>0</v>
      </c>
      <c r="Q250" s="201">
        <f t="shared" si="63"/>
        <v>0</v>
      </c>
      <c r="R250" s="299">
        <f t="shared" si="84"/>
        <v>0</v>
      </c>
      <c r="S250" s="299">
        <f t="shared" si="85"/>
        <v>0</v>
      </c>
      <c r="T250" s="180">
        <f t="shared" si="64"/>
        <v>0</v>
      </c>
      <c r="U250" s="180">
        <f t="shared" si="65"/>
        <v>0</v>
      </c>
      <c r="V250" s="253">
        <f t="shared" si="86"/>
        <v>0</v>
      </c>
      <c r="W250" s="240">
        <f t="shared" si="87"/>
        <v>0</v>
      </c>
      <c r="X250" s="180">
        <f t="shared" si="66"/>
        <v>0</v>
      </c>
      <c r="Y250" s="180">
        <f t="shared" si="67"/>
        <v>0</v>
      </c>
      <c r="Z250" s="260">
        <f t="shared" si="88"/>
        <v>0</v>
      </c>
      <c r="AA250" s="259">
        <f t="shared" si="89"/>
        <v>0</v>
      </c>
      <c r="AB250" s="180">
        <f t="shared" si="68"/>
        <v>0</v>
      </c>
      <c r="AC250" s="180">
        <f t="shared" si="69"/>
        <v>0</v>
      </c>
      <c r="AD250" s="253">
        <f t="shared" si="90"/>
        <v>0</v>
      </c>
      <c r="AE250" s="240">
        <f t="shared" si="91"/>
        <v>0</v>
      </c>
    </row>
    <row r="251" spans="1:31" x14ac:dyDescent="0.2">
      <c r="A251" s="19">
        <f>+IF((G251+SUM(H251:K251))&gt;0,MAX(A$13:A250)+1,0)</f>
        <v>0</v>
      </c>
      <c r="B251" s="22"/>
      <c r="C251" s="20"/>
      <c r="D251" s="20"/>
      <c r="E251" s="20"/>
      <c r="F251" s="216">
        <f t="shared" si="81"/>
        <v>0</v>
      </c>
      <c r="G251" s="101">
        <f t="shared" si="82"/>
        <v>0</v>
      </c>
      <c r="H251" s="20"/>
      <c r="I251" s="20"/>
      <c r="J251" s="20"/>
      <c r="K251" s="20"/>
      <c r="L251" s="20"/>
      <c r="M251" s="20"/>
      <c r="N251" s="101">
        <f t="shared" si="83"/>
        <v>0</v>
      </c>
      <c r="O251" s="192"/>
      <c r="P251" s="542">
        <f t="shared" si="62"/>
        <v>0</v>
      </c>
      <c r="Q251" s="201">
        <f t="shared" si="63"/>
        <v>0</v>
      </c>
      <c r="R251" s="299">
        <f t="shared" si="84"/>
        <v>0</v>
      </c>
      <c r="S251" s="299">
        <f t="shared" si="85"/>
        <v>0</v>
      </c>
      <c r="T251" s="180">
        <f t="shared" si="64"/>
        <v>0</v>
      </c>
      <c r="U251" s="180">
        <f t="shared" si="65"/>
        <v>0</v>
      </c>
      <c r="V251" s="253">
        <f t="shared" si="86"/>
        <v>0</v>
      </c>
      <c r="W251" s="240">
        <f t="shared" si="87"/>
        <v>0</v>
      </c>
      <c r="X251" s="180">
        <f t="shared" si="66"/>
        <v>0</v>
      </c>
      <c r="Y251" s="180">
        <f t="shared" si="67"/>
        <v>0</v>
      </c>
      <c r="Z251" s="260">
        <f t="shared" si="88"/>
        <v>0</v>
      </c>
      <c r="AA251" s="259">
        <f t="shared" si="89"/>
        <v>0</v>
      </c>
      <c r="AB251" s="180">
        <f t="shared" si="68"/>
        <v>0</v>
      </c>
      <c r="AC251" s="180">
        <f t="shared" si="69"/>
        <v>0</v>
      </c>
      <c r="AD251" s="253">
        <f t="shared" si="90"/>
        <v>0</v>
      </c>
      <c r="AE251" s="240">
        <f t="shared" si="91"/>
        <v>0</v>
      </c>
    </row>
    <row r="252" spans="1:31" x14ac:dyDescent="0.2">
      <c r="A252" s="19">
        <f>+IF((G252+SUM(H252:K252))&gt;0,MAX(A$13:A251)+1,0)</f>
        <v>0</v>
      </c>
      <c r="B252" s="22"/>
      <c r="C252" s="20"/>
      <c r="D252" s="20"/>
      <c r="E252" s="20"/>
      <c r="F252" s="216">
        <f t="shared" si="81"/>
        <v>0</v>
      </c>
      <c r="G252" s="101">
        <f t="shared" si="82"/>
        <v>0</v>
      </c>
      <c r="H252" s="20"/>
      <c r="I252" s="20"/>
      <c r="J252" s="20"/>
      <c r="K252" s="20"/>
      <c r="L252" s="20"/>
      <c r="M252" s="20"/>
      <c r="N252" s="101">
        <f t="shared" si="83"/>
        <v>0</v>
      </c>
      <c r="O252" s="192"/>
      <c r="P252" s="542">
        <f t="shared" si="62"/>
        <v>0</v>
      </c>
      <c r="Q252" s="201">
        <f t="shared" si="63"/>
        <v>0</v>
      </c>
      <c r="R252" s="299">
        <f t="shared" si="84"/>
        <v>0</v>
      </c>
      <c r="S252" s="299">
        <f t="shared" si="85"/>
        <v>0</v>
      </c>
      <c r="T252" s="180">
        <f t="shared" si="64"/>
        <v>0</v>
      </c>
      <c r="U252" s="180">
        <f t="shared" si="65"/>
        <v>0</v>
      </c>
      <c r="V252" s="253">
        <f t="shared" si="86"/>
        <v>0</v>
      </c>
      <c r="W252" s="240">
        <f t="shared" si="87"/>
        <v>0</v>
      </c>
      <c r="X252" s="180">
        <f t="shared" si="66"/>
        <v>0</v>
      </c>
      <c r="Y252" s="180">
        <f t="shared" si="67"/>
        <v>0</v>
      </c>
      <c r="Z252" s="260">
        <f t="shared" si="88"/>
        <v>0</v>
      </c>
      <c r="AA252" s="259">
        <f t="shared" si="89"/>
        <v>0</v>
      </c>
      <c r="AB252" s="180">
        <f t="shared" si="68"/>
        <v>0</v>
      </c>
      <c r="AC252" s="180">
        <f t="shared" si="69"/>
        <v>0</v>
      </c>
      <c r="AD252" s="253">
        <f t="shared" si="90"/>
        <v>0</v>
      </c>
      <c r="AE252" s="240">
        <f t="shared" si="91"/>
        <v>0</v>
      </c>
    </row>
    <row r="253" spans="1:31" x14ac:dyDescent="0.2">
      <c r="A253" s="19">
        <f>+IF((G253+SUM(H253:K253))&gt;0,MAX(A$13:A252)+1,0)</f>
        <v>0</v>
      </c>
      <c r="B253" s="22"/>
      <c r="C253" s="20"/>
      <c r="D253" s="20"/>
      <c r="E253" s="20"/>
      <c r="F253" s="216">
        <f t="shared" si="81"/>
        <v>0</v>
      </c>
      <c r="G253" s="101">
        <f t="shared" si="82"/>
        <v>0</v>
      </c>
      <c r="H253" s="20"/>
      <c r="I253" s="20"/>
      <c r="J253" s="20"/>
      <c r="K253" s="20"/>
      <c r="L253" s="20"/>
      <c r="M253" s="20"/>
      <c r="N253" s="101">
        <f t="shared" si="83"/>
        <v>0</v>
      </c>
      <c r="O253" s="192"/>
      <c r="P253" s="542">
        <f t="shared" si="62"/>
        <v>0</v>
      </c>
      <c r="Q253" s="201">
        <f t="shared" si="63"/>
        <v>0</v>
      </c>
      <c r="R253" s="299">
        <f t="shared" si="84"/>
        <v>0</v>
      </c>
      <c r="S253" s="299">
        <f t="shared" si="85"/>
        <v>0</v>
      </c>
      <c r="T253" s="180">
        <f t="shared" si="64"/>
        <v>0</v>
      </c>
      <c r="U253" s="180">
        <f t="shared" si="65"/>
        <v>0</v>
      </c>
      <c r="V253" s="253">
        <f t="shared" si="86"/>
        <v>0</v>
      </c>
      <c r="W253" s="240">
        <f t="shared" si="87"/>
        <v>0</v>
      </c>
      <c r="X253" s="180">
        <f t="shared" si="66"/>
        <v>0</v>
      </c>
      <c r="Y253" s="180">
        <f t="shared" si="67"/>
        <v>0</v>
      </c>
      <c r="Z253" s="260">
        <f t="shared" si="88"/>
        <v>0</v>
      </c>
      <c r="AA253" s="259">
        <f t="shared" si="89"/>
        <v>0</v>
      </c>
      <c r="AB253" s="180">
        <f t="shared" si="68"/>
        <v>0</v>
      </c>
      <c r="AC253" s="180">
        <f t="shared" si="69"/>
        <v>0</v>
      </c>
      <c r="AD253" s="253">
        <f t="shared" si="90"/>
        <v>0</v>
      </c>
      <c r="AE253" s="240">
        <f t="shared" si="91"/>
        <v>0</v>
      </c>
    </row>
    <row r="254" spans="1:31" x14ac:dyDescent="0.2">
      <c r="A254" s="19">
        <f>+IF((G254+SUM(H254:K254))&gt;0,MAX(A$13:A253)+1,0)</f>
        <v>0</v>
      </c>
      <c r="B254" s="22"/>
      <c r="C254" s="20"/>
      <c r="D254" s="20"/>
      <c r="E254" s="20"/>
      <c r="F254" s="216">
        <f t="shared" si="81"/>
        <v>0</v>
      </c>
      <c r="G254" s="101">
        <f t="shared" si="82"/>
        <v>0</v>
      </c>
      <c r="H254" s="20"/>
      <c r="I254" s="20"/>
      <c r="J254" s="20"/>
      <c r="K254" s="20"/>
      <c r="L254" s="20"/>
      <c r="M254" s="20"/>
      <c r="N254" s="101">
        <f t="shared" si="83"/>
        <v>0</v>
      </c>
      <c r="O254" s="192"/>
      <c r="P254" s="542">
        <f t="shared" si="62"/>
        <v>0</v>
      </c>
      <c r="Q254" s="201">
        <f t="shared" si="63"/>
        <v>0</v>
      </c>
      <c r="R254" s="299">
        <f t="shared" si="84"/>
        <v>0</v>
      </c>
      <c r="S254" s="299">
        <f t="shared" si="85"/>
        <v>0</v>
      </c>
      <c r="T254" s="180">
        <f t="shared" si="64"/>
        <v>0</v>
      </c>
      <c r="U254" s="180">
        <f t="shared" si="65"/>
        <v>0</v>
      </c>
      <c r="V254" s="253">
        <f t="shared" si="86"/>
        <v>0</v>
      </c>
      <c r="W254" s="240">
        <f t="shared" si="87"/>
        <v>0</v>
      </c>
      <c r="X254" s="180">
        <f t="shared" si="66"/>
        <v>0</v>
      </c>
      <c r="Y254" s="180">
        <f t="shared" si="67"/>
        <v>0</v>
      </c>
      <c r="Z254" s="260">
        <f t="shared" si="88"/>
        <v>0</v>
      </c>
      <c r="AA254" s="259">
        <f t="shared" si="89"/>
        <v>0</v>
      </c>
      <c r="AB254" s="180">
        <f t="shared" si="68"/>
        <v>0</v>
      </c>
      <c r="AC254" s="180">
        <f t="shared" si="69"/>
        <v>0</v>
      </c>
      <c r="AD254" s="253">
        <f t="shared" si="90"/>
        <v>0</v>
      </c>
      <c r="AE254" s="240">
        <f t="shared" si="91"/>
        <v>0</v>
      </c>
    </row>
    <row r="255" spans="1:31" x14ac:dyDescent="0.2">
      <c r="A255" s="19">
        <f>+IF((G255+SUM(H255:K255))&gt;0,MAX(A$13:A254)+1,0)</f>
        <v>0</v>
      </c>
      <c r="B255" s="22"/>
      <c r="C255" s="20"/>
      <c r="D255" s="20"/>
      <c r="E255" s="20"/>
      <c r="F255" s="216">
        <f t="shared" si="81"/>
        <v>0</v>
      </c>
      <c r="G255" s="101">
        <f t="shared" si="82"/>
        <v>0</v>
      </c>
      <c r="H255" s="20"/>
      <c r="I255" s="20"/>
      <c r="J255" s="20"/>
      <c r="K255" s="20"/>
      <c r="L255" s="20"/>
      <c r="M255" s="20"/>
      <c r="N255" s="101">
        <f t="shared" si="83"/>
        <v>0</v>
      </c>
      <c r="O255" s="192"/>
      <c r="P255" s="542">
        <f t="shared" si="62"/>
        <v>0</v>
      </c>
      <c r="Q255" s="201">
        <f t="shared" si="63"/>
        <v>0</v>
      </c>
      <c r="R255" s="299">
        <f t="shared" si="84"/>
        <v>0</v>
      </c>
      <c r="S255" s="299">
        <f t="shared" si="85"/>
        <v>0</v>
      </c>
      <c r="T255" s="180">
        <f t="shared" si="64"/>
        <v>0</v>
      </c>
      <c r="U255" s="180">
        <f t="shared" si="65"/>
        <v>0</v>
      </c>
      <c r="V255" s="253">
        <f t="shared" si="86"/>
        <v>0</v>
      </c>
      <c r="W255" s="240">
        <f t="shared" si="87"/>
        <v>0</v>
      </c>
      <c r="X255" s="180">
        <f t="shared" si="66"/>
        <v>0</v>
      </c>
      <c r="Y255" s="180">
        <f t="shared" si="67"/>
        <v>0</v>
      </c>
      <c r="Z255" s="260">
        <f t="shared" si="88"/>
        <v>0</v>
      </c>
      <c r="AA255" s="259">
        <f t="shared" si="89"/>
        <v>0</v>
      </c>
      <c r="AB255" s="180">
        <f t="shared" si="68"/>
        <v>0</v>
      </c>
      <c r="AC255" s="180">
        <f t="shared" si="69"/>
        <v>0</v>
      </c>
      <c r="AD255" s="253">
        <f t="shared" si="90"/>
        <v>0</v>
      </c>
      <c r="AE255" s="240">
        <f t="shared" si="91"/>
        <v>0</v>
      </c>
    </row>
    <row r="256" spans="1:31" x14ac:dyDescent="0.2">
      <c r="A256" s="19">
        <f>+IF((G256+SUM(H256:K256))&gt;0,MAX(A$13:A255)+1,0)</f>
        <v>0</v>
      </c>
      <c r="B256" s="22"/>
      <c r="C256" s="20"/>
      <c r="D256" s="20"/>
      <c r="E256" s="20"/>
      <c r="F256" s="216">
        <f t="shared" si="81"/>
        <v>0</v>
      </c>
      <c r="G256" s="101">
        <f t="shared" si="82"/>
        <v>0</v>
      </c>
      <c r="H256" s="20"/>
      <c r="I256" s="20"/>
      <c r="J256" s="20"/>
      <c r="K256" s="20"/>
      <c r="L256" s="20"/>
      <c r="M256" s="20"/>
      <c r="N256" s="101">
        <f t="shared" si="83"/>
        <v>0</v>
      </c>
      <c r="O256" s="192"/>
      <c r="P256" s="542">
        <f t="shared" si="62"/>
        <v>0</v>
      </c>
      <c r="Q256" s="201">
        <f t="shared" si="63"/>
        <v>0</v>
      </c>
      <c r="R256" s="299">
        <f t="shared" si="84"/>
        <v>0</v>
      </c>
      <c r="S256" s="299">
        <f t="shared" si="85"/>
        <v>0</v>
      </c>
      <c r="T256" s="180">
        <f t="shared" si="64"/>
        <v>0</v>
      </c>
      <c r="U256" s="180">
        <f t="shared" si="65"/>
        <v>0</v>
      </c>
      <c r="V256" s="253">
        <f t="shared" si="86"/>
        <v>0</v>
      </c>
      <c r="W256" s="240">
        <f t="shared" si="87"/>
        <v>0</v>
      </c>
      <c r="X256" s="180">
        <f t="shared" si="66"/>
        <v>0</v>
      </c>
      <c r="Y256" s="180">
        <f t="shared" si="67"/>
        <v>0</v>
      </c>
      <c r="Z256" s="260">
        <f t="shared" si="88"/>
        <v>0</v>
      </c>
      <c r="AA256" s="259">
        <f t="shared" si="89"/>
        <v>0</v>
      </c>
      <c r="AB256" s="180">
        <f t="shared" si="68"/>
        <v>0</v>
      </c>
      <c r="AC256" s="180">
        <f t="shared" si="69"/>
        <v>0</v>
      </c>
      <c r="AD256" s="253">
        <f t="shared" si="90"/>
        <v>0</v>
      </c>
      <c r="AE256" s="240">
        <f t="shared" si="91"/>
        <v>0</v>
      </c>
    </row>
    <row r="257" spans="1:31" x14ac:dyDescent="0.2">
      <c r="A257" s="19">
        <f>+IF((G257+SUM(H257:K257))&gt;0,MAX(A$13:A256)+1,0)</f>
        <v>0</v>
      </c>
      <c r="B257" s="22"/>
      <c r="C257" s="20"/>
      <c r="D257" s="20"/>
      <c r="E257" s="20"/>
      <c r="F257" s="216">
        <f t="shared" si="81"/>
        <v>0</v>
      </c>
      <c r="G257" s="101">
        <f t="shared" si="82"/>
        <v>0</v>
      </c>
      <c r="H257" s="20"/>
      <c r="I257" s="20"/>
      <c r="J257" s="20"/>
      <c r="K257" s="20"/>
      <c r="L257" s="20"/>
      <c r="M257" s="20"/>
      <c r="N257" s="101">
        <f t="shared" si="83"/>
        <v>0</v>
      </c>
      <c r="O257" s="192"/>
      <c r="P257" s="542">
        <f t="shared" si="62"/>
        <v>0</v>
      </c>
      <c r="Q257" s="201">
        <f t="shared" si="63"/>
        <v>0</v>
      </c>
      <c r="R257" s="299">
        <f t="shared" si="84"/>
        <v>0</v>
      </c>
      <c r="S257" s="299">
        <f t="shared" si="85"/>
        <v>0</v>
      </c>
      <c r="T257" s="180">
        <f t="shared" si="64"/>
        <v>0</v>
      </c>
      <c r="U257" s="180">
        <f t="shared" si="65"/>
        <v>0</v>
      </c>
      <c r="V257" s="253">
        <f t="shared" si="86"/>
        <v>0</v>
      </c>
      <c r="W257" s="240">
        <f t="shared" si="87"/>
        <v>0</v>
      </c>
      <c r="X257" s="180">
        <f t="shared" si="66"/>
        <v>0</v>
      </c>
      <c r="Y257" s="180">
        <f t="shared" si="67"/>
        <v>0</v>
      </c>
      <c r="Z257" s="260">
        <f t="shared" si="88"/>
        <v>0</v>
      </c>
      <c r="AA257" s="259">
        <f t="shared" si="89"/>
        <v>0</v>
      </c>
      <c r="AB257" s="180">
        <f t="shared" si="68"/>
        <v>0</v>
      </c>
      <c r="AC257" s="180">
        <f t="shared" si="69"/>
        <v>0</v>
      </c>
      <c r="AD257" s="253">
        <f t="shared" si="90"/>
        <v>0</v>
      </c>
      <c r="AE257" s="240">
        <f t="shared" si="91"/>
        <v>0</v>
      </c>
    </row>
    <row r="258" spans="1:31" x14ac:dyDescent="0.2">
      <c r="A258" s="19">
        <f>+IF((G258+SUM(H258:K258))&gt;0,MAX(A$13:A257)+1,0)</f>
        <v>0</v>
      </c>
      <c r="B258" s="22"/>
      <c r="C258" s="20"/>
      <c r="D258" s="20"/>
      <c r="E258" s="20"/>
      <c r="F258" s="216">
        <f t="shared" si="81"/>
        <v>0</v>
      </c>
      <c r="G258" s="101">
        <f t="shared" si="82"/>
        <v>0</v>
      </c>
      <c r="H258" s="20"/>
      <c r="I258" s="20"/>
      <c r="J258" s="20"/>
      <c r="K258" s="20"/>
      <c r="L258" s="20"/>
      <c r="M258" s="20"/>
      <c r="N258" s="101">
        <f t="shared" si="83"/>
        <v>0</v>
      </c>
      <c r="O258" s="192"/>
      <c r="P258" s="542">
        <f t="shared" si="62"/>
        <v>0</v>
      </c>
      <c r="Q258" s="201">
        <f t="shared" si="63"/>
        <v>0</v>
      </c>
      <c r="R258" s="299">
        <f t="shared" si="84"/>
        <v>0</v>
      </c>
      <c r="S258" s="299">
        <f t="shared" si="85"/>
        <v>0</v>
      </c>
      <c r="T258" s="180">
        <f t="shared" si="64"/>
        <v>0</v>
      </c>
      <c r="U258" s="180">
        <f t="shared" si="65"/>
        <v>0</v>
      </c>
      <c r="V258" s="253">
        <f t="shared" si="86"/>
        <v>0</v>
      </c>
      <c r="W258" s="240">
        <f t="shared" si="87"/>
        <v>0</v>
      </c>
      <c r="X258" s="180">
        <f t="shared" si="66"/>
        <v>0</v>
      </c>
      <c r="Y258" s="180">
        <f t="shared" si="67"/>
        <v>0</v>
      </c>
      <c r="Z258" s="260">
        <f t="shared" si="88"/>
        <v>0</v>
      </c>
      <c r="AA258" s="259">
        <f t="shared" si="89"/>
        <v>0</v>
      </c>
      <c r="AB258" s="180">
        <f t="shared" si="68"/>
        <v>0</v>
      </c>
      <c r="AC258" s="180">
        <f t="shared" si="69"/>
        <v>0</v>
      </c>
      <c r="AD258" s="253">
        <f t="shared" si="90"/>
        <v>0</v>
      </c>
      <c r="AE258" s="240">
        <f t="shared" si="91"/>
        <v>0</v>
      </c>
    </row>
    <row r="259" spans="1:31" x14ac:dyDescent="0.2">
      <c r="A259" s="19">
        <f>+IF((G259+SUM(H259:K259))&gt;0,MAX(A$13:A258)+1,0)</f>
        <v>0</v>
      </c>
      <c r="B259" s="22"/>
      <c r="C259" s="20"/>
      <c r="D259" s="20"/>
      <c r="E259" s="20"/>
      <c r="F259" s="216">
        <f t="shared" si="81"/>
        <v>0</v>
      </c>
      <c r="G259" s="101">
        <f t="shared" si="82"/>
        <v>0</v>
      </c>
      <c r="H259" s="20"/>
      <c r="I259" s="20"/>
      <c r="J259" s="20"/>
      <c r="K259" s="20"/>
      <c r="L259" s="20"/>
      <c r="M259" s="20"/>
      <c r="N259" s="101">
        <f t="shared" si="83"/>
        <v>0</v>
      </c>
      <c r="O259" s="192"/>
      <c r="P259" s="542">
        <f t="shared" si="62"/>
        <v>0</v>
      </c>
      <c r="Q259" s="201">
        <f t="shared" si="63"/>
        <v>0</v>
      </c>
      <c r="R259" s="299">
        <f t="shared" si="84"/>
        <v>0</v>
      </c>
      <c r="S259" s="299">
        <f t="shared" si="85"/>
        <v>0</v>
      </c>
      <c r="T259" s="180">
        <f t="shared" si="64"/>
        <v>0</v>
      </c>
      <c r="U259" s="180">
        <f t="shared" si="65"/>
        <v>0</v>
      </c>
      <c r="V259" s="253">
        <f t="shared" si="86"/>
        <v>0</v>
      </c>
      <c r="W259" s="240">
        <f t="shared" si="87"/>
        <v>0</v>
      </c>
      <c r="X259" s="180">
        <f t="shared" si="66"/>
        <v>0</v>
      </c>
      <c r="Y259" s="180">
        <f t="shared" si="67"/>
        <v>0</v>
      </c>
      <c r="Z259" s="260">
        <f t="shared" si="88"/>
        <v>0</v>
      </c>
      <c r="AA259" s="259">
        <f t="shared" si="89"/>
        <v>0</v>
      </c>
      <c r="AB259" s="180">
        <f t="shared" si="68"/>
        <v>0</v>
      </c>
      <c r="AC259" s="180">
        <f t="shared" si="69"/>
        <v>0</v>
      </c>
      <c r="AD259" s="253">
        <f t="shared" si="90"/>
        <v>0</v>
      </c>
      <c r="AE259" s="240">
        <f t="shared" si="91"/>
        <v>0</v>
      </c>
    </row>
    <row r="260" spans="1:31" x14ac:dyDescent="0.2">
      <c r="A260" s="19">
        <f>+IF((G260+SUM(H260:K260))&gt;0,MAX(A$13:A259)+1,0)</f>
        <v>0</v>
      </c>
      <c r="B260" s="22"/>
      <c r="C260" s="20"/>
      <c r="D260" s="20"/>
      <c r="E260" s="20"/>
      <c r="F260" s="216">
        <f t="shared" si="81"/>
        <v>0</v>
      </c>
      <c r="G260" s="101">
        <f t="shared" si="82"/>
        <v>0</v>
      </c>
      <c r="H260" s="20"/>
      <c r="I260" s="20"/>
      <c r="J260" s="20"/>
      <c r="K260" s="20"/>
      <c r="L260" s="20"/>
      <c r="M260" s="20"/>
      <c r="N260" s="101">
        <f t="shared" si="83"/>
        <v>0</v>
      </c>
      <c r="O260" s="192"/>
      <c r="P260" s="542">
        <f t="shared" si="62"/>
        <v>0</v>
      </c>
      <c r="Q260" s="201">
        <f t="shared" si="63"/>
        <v>0</v>
      </c>
      <c r="R260" s="299">
        <f t="shared" si="84"/>
        <v>0</v>
      </c>
      <c r="S260" s="299">
        <f t="shared" si="85"/>
        <v>0</v>
      </c>
      <c r="T260" s="180">
        <f t="shared" si="64"/>
        <v>0</v>
      </c>
      <c r="U260" s="180">
        <f t="shared" si="65"/>
        <v>0</v>
      </c>
      <c r="V260" s="253">
        <f t="shared" si="86"/>
        <v>0</v>
      </c>
      <c r="W260" s="240">
        <f t="shared" si="87"/>
        <v>0</v>
      </c>
      <c r="X260" s="180">
        <f t="shared" si="66"/>
        <v>0</v>
      </c>
      <c r="Y260" s="180">
        <f t="shared" si="67"/>
        <v>0</v>
      </c>
      <c r="Z260" s="260">
        <f t="shared" si="88"/>
        <v>0</v>
      </c>
      <c r="AA260" s="259">
        <f t="shared" si="89"/>
        <v>0</v>
      </c>
      <c r="AB260" s="180">
        <f t="shared" si="68"/>
        <v>0</v>
      </c>
      <c r="AC260" s="180">
        <f t="shared" si="69"/>
        <v>0</v>
      </c>
      <c r="AD260" s="253">
        <f t="shared" si="90"/>
        <v>0</v>
      </c>
      <c r="AE260" s="240">
        <f t="shared" si="91"/>
        <v>0</v>
      </c>
    </row>
    <row r="261" spans="1:31" x14ac:dyDescent="0.2">
      <c r="A261" s="19">
        <f>+IF((G261+SUM(H261:K261))&gt;0,MAX(A$13:A260)+1,0)</f>
        <v>0</v>
      </c>
      <c r="B261" s="22"/>
      <c r="C261" s="20"/>
      <c r="D261" s="20"/>
      <c r="E261" s="20"/>
      <c r="F261" s="216">
        <f t="shared" si="81"/>
        <v>0</v>
      </c>
      <c r="G261" s="101">
        <f t="shared" si="82"/>
        <v>0</v>
      </c>
      <c r="H261" s="20"/>
      <c r="I261" s="20"/>
      <c r="J261" s="20"/>
      <c r="K261" s="20"/>
      <c r="L261" s="20"/>
      <c r="M261" s="20"/>
      <c r="N261" s="101">
        <f t="shared" si="83"/>
        <v>0</v>
      </c>
      <c r="O261" s="192"/>
      <c r="P261" s="542">
        <f t="shared" ref="P261:P324" si="92">+O261+O261*$P$10</f>
        <v>0</v>
      </c>
      <c r="Q261" s="201">
        <f t="shared" ref="Q261:Q296" si="93">+N261*P261</f>
        <v>0</v>
      </c>
      <c r="R261" s="299">
        <f t="shared" si="84"/>
        <v>0</v>
      </c>
      <c r="S261" s="299">
        <f t="shared" si="85"/>
        <v>0</v>
      </c>
      <c r="T261" s="180">
        <f t="shared" ref="T261:T296" si="94">+($Q261-$T$6)/$T$7*C261*12</f>
        <v>0</v>
      </c>
      <c r="U261" s="180">
        <f t="shared" ref="U261:U296" si="95">+($Q261-$T$6)/$T$7*(D261+E261)*12</f>
        <v>0</v>
      </c>
      <c r="V261" s="253">
        <f t="shared" si="86"/>
        <v>0</v>
      </c>
      <c r="W261" s="240">
        <f t="shared" si="87"/>
        <v>0</v>
      </c>
      <c r="X261" s="180">
        <f t="shared" ref="X261:X296" si="96">+($Q261-$T$6)/$T$7*H261*12</f>
        <v>0</v>
      </c>
      <c r="Y261" s="180">
        <f t="shared" ref="Y261:Y296" si="97">+($Q261-$T$6)/$T$7*J261*12</f>
        <v>0</v>
      </c>
      <c r="Z261" s="260">
        <f t="shared" si="88"/>
        <v>0</v>
      </c>
      <c r="AA261" s="259">
        <f t="shared" si="89"/>
        <v>0</v>
      </c>
      <c r="AB261" s="180">
        <f t="shared" ref="AB261:AB296" si="98">+($Q261-$T$6)/$T$7*I261*12</f>
        <v>0</v>
      </c>
      <c r="AC261" s="180">
        <f t="shared" ref="AC261:AC296" si="99">+($Q261-$T$6)/$T$7*K261*12</f>
        <v>0</v>
      </c>
      <c r="AD261" s="253">
        <f t="shared" si="90"/>
        <v>0</v>
      </c>
      <c r="AE261" s="240">
        <f t="shared" si="91"/>
        <v>0</v>
      </c>
    </row>
    <row r="262" spans="1:31" x14ac:dyDescent="0.2">
      <c r="A262" s="19">
        <f>+IF((G262+SUM(H262:K262))&gt;0,MAX(A$13:A261)+1,0)</f>
        <v>0</v>
      </c>
      <c r="B262" s="22"/>
      <c r="C262" s="20"/>
      <c r="D262" s="20"/>
      <c r="E262" s="20"/>
      <c r="F262" s="216">
        <f t="shared" si="81"/>
        <v>0</v>
      </c>
      <c r="G262" s="101">
        <f t="shared" si="82"/>
        <v>0</v>
      </c>
      <c r="H262" s="20"/>
      <c r="I262" s="20"/>
      <c r="J262" s="20"/>
      <c r="K262" s="20"/>
      <c r="L262" s="20"/>
      <c r="M262" s="20"/>
      <c r="N262" s="101">
        <f t="shared" si="83"/>
        <v>0</v>
      </c>
      <c r="O262" s="192"/>
      <c r="P262" s="542">
        <f t="shared" si="92"/>
        <v>0</v>
      </c>
      <c r="Q262" s="201">
        <f t="shared" si="93"/>
        <v>0</v>
      </c>
      <c r="R262" s="299">
        <f t="shared" si="84"/>
        <v>0</v>
      </c>
      <c r="S262" s="299">
        <f t="shared" si="85"/>
        <v>0</v>
      </c>
      <c r="T262" s="180">
        <f t="shared" si="94"/>
        <v>0</v>
      </c>
      <c r="U262" s="180">
        <f t="shared" si="95"/>
        <v>0</v>
      </c>
      <c r="V262" s="253">
        <f t="shared" si="86"/>
        <v>0</v>
      </c>
      <c r="W262" s="240">
        <f t="shared" si="87"/>
        <v>0</v>
      </c>
      <c r="X262" s="180">
        <f t="shared" si="96"/>
        <v>0</v>
      </c>
      <c r="Y262" s="180">
        <f t="shared" si="97"/>
        <v>0</v>
      </c>
      <c r="Z262" s="260">
        <f t="shared" si="88"/>
        <v>0</v>
      </c>
      <c r="AA262" s="259">
        <f t="shared" si="89"/>
        <v>0</v>
      </c>
      <c r="AB262" s="180">
        <f t="shared" si="98"/>
        <v>0</v>
      </c>
      <c r="AC262" s="180">
        <f t="shared" si="99"/>
        <v>0</v>
      </c>
      <c r="AD262" s="253">
        <f t="shared" si="90"/>
        <v>0</v>
      </c>
      <c r="AE262" s="240">
        <f t="shared" si="91"/>
        <v>0</v>
      </c>
    </row>
    <row r="263" spans="1:31" x14ac:dyDescent="0.2">
      <c r="A263" s="19">
        <f>+IF((G263+SUM(H263:K263))&gt;0,MAX(A$13:A262)+1,0)</f>
        <v>0</v>
      </c>
      <c r="B263" s="22"/>
      <c r="C263" s="20"/>
      <c r="D263" s="20"/>
      <c r="E263" s="20"/>
      <c r="F263" s="216">
        <f t="shared" si="81"/>
        <v>0</v>
      </c>
      <c r="G263" s="101">
        <f t="shared" si="82"/>
        <v>0</v>
      </c>
      <c r="H263" s="20"/>
      <c r="I263" s="20"/>
      <c r="J263" s="20"/>
      <c r="K263" s="20"/>
      <c r="L263" s="20"/>
      <c r="M263" s="20"/>
      <c r="N263" s="101">
        <f t="shared" si="83"/>
        <v>0</v>
      </c>
      <c r="O263" s="192"/>
      <c r="P263" s="542">
        <f t="shared" si="92"/>
        <v>0</v>
      </c>
      <c r="Q263" s="201">
        <f t="shared" si="93"/>
        <v>0</v>
      </c>
      <c r="R263" s="299">
        <f t="shared" si="84"/>
        <v>0</v>
      </c>
      <c r="S263" s="299">
        <f t="shared" si="85"/>
        <v>0</v>
      </c>
      <c r="T263" s="180">
        <f t="shared" si="94"/>
        <v>0</v>
      </c>
      <c r="U263" s="180">
        <f t="shared" si="95"/>
        <v>0</v>
      </c>
      <c r="V263" s="253">
        <f t="shared" si="86"/>
        <v>0</v>
      </c>
      <c r="W263" s="240">
        <f t="shared" si="87"/>
        <v>0</v>
      </c>
      <c r="X263" s="180">
        <f t="shared" si="96"/>
        <v>0</v>
      </c>
      <c r="Y263" s="180">
        <f t="shared" si="97"/>
        <v>0</v>
      </c>
      <c r="Z263" s="260">
        <f t="shared" si="88"/>
        <v>0</v>
      </c>
      <c r="AA263" s="259">
        <f t="shared" si="89"/>
        <v>0</v>
      </c>
      <c r="AB263" s="180">
        <f t="shared" si="98"/>
        <v>0</v>
      </c>
      <c r="AC263" s="180">
        <f t="shared" si="99"/>
        <v>0</v>
      </c>
      <c r="AD263" s="253">
        <f t="shared" si="90"/>
        <v>0</v>
      </c>
      <c r="AE263" s="240">
        <f t="shared" si="91"/>
        <v>0</v>
      </c>
    </row>
    <row r="264" spans="1:31" x14ac:dyDescent="0.2">
      <c r="A264" s="19">
        <f>+IF((G264+SUM(H264:K264))&gt;0,MAX(A$13:A263)+1,0)</f>
        <v>0</v>
      </c>
      <c r="B264" s="22"/>
      <c r="C264" s="20"/>
      <c r="D264" s="20"/>
      <c r="E264" s="20"/>
      <c r="F264" s="216">
        <f t="shared" si="81"/>
        <v>0</v>
      </c>
      <c r="G264" s="101">
        <f t="shared" si="82"/>
        <v>0</v>
      </c>
      <c r="H264" s="20"/>
      <c r="I264" s="20"/>
      <c r="J264" s="20"/>
      <c r="K264" s="20"/>
      <c r="L264" s="20"/>
      <c r="M264" s="20"/>
      <c r="N264" s="101">
        <f t="shared" si="83"/>
        <v>0</v>
      </c>
      <c r="O264" s="192"/>
      <c r="P264" s="542">
        <f t="shared" si="92"/>
        <v>0</v>
      </c>
      <c r="Q264" s="201">
        <f t="shared" si="93"/>
        <v>0</v>
      </c>
      <c r="R264" s="299">
        <f t="shared" si="84"/>
        <v>0</v>
      </c>
      <c r="S264" s="299">
        <f t="shared" si="85"/>
        <v>0</v>
      </c>
      <c r="T264" s="180">
        <f t="shared" si="94"/>
        <v>0</v>
      </c>
      <c r="U264" s="180">
        <f t="shared" si="95"/>
        <v>0</v>
      </c>
      <c r="V264" s="253">
        <f t="shared" si="86"/>
        <v>0</v>
      </c>
      <c r="W264" s="240">
        <f t="shared" si="87"/>
        <v>0</v>
      </c>
      <c r="X264" s="180">
        <f t="shared" si="96"/>
        <v>0</v>
      </c>
      <c r="Y264" s="180">
        <f t="shared" si="97"/>
        <v>0</v>
      </c>
      <c r="Z264" s="260">
        <f t="shared" si="88"/>
        <v>0</v>
      </c>
      <c r="AA264" s="259">
        <f t="shared" si="89"/>
        <v>0</v>
      </c>
      <c r="AB264" s="180">
        <f t="shared" si="98"/>
        <v>0</v>
      </c>
      <c r="AC264" s="180">
        <f t="shared" si="99"/>
        <v>0</v>
      </c>
      <c r="AD264" s="253">
        <f t="shared" si="90"/>
        <v>0</v>
      </c>
      <c r="AE264" s="240">
        <f t="shared" si="91"/>
        <v>0</v>
      </c>
    </row>
    <row r="265" spans="1:31" x14ac:dyDescent="0.2">
      <c r="A265" s="19">
        <f>+IF((G265+SUM(H265:K265))&gt;0,MAX(A$13:A264)+1,0)</f>
        <v>0</v>
      </c>
      <c r="B265" s="22"/>
      <c r="C265" s="20"/>
      <c r="D265" s="20"/>
      <c r="E265" s="20"/>
      <c r="F265" s="216">
        <f t="shared" si="81"/>
        <v>0</v>
      </c>
      <c r="G265" s="101">
        <f t="shared" si="82"/>
        <v>0</v>
      </c>
      <c r="H265" s="20"/>
      <c r="I265" s="20"/>
      <c r="J265" s="20"/>
      <c r="K265" s="20"/>
      <c r="L265" s="20"/>
      <c r="M265" s="20"/>
      <c r="N265" s="101">
        <f t="shared" si="83"/>
        <v>0</v>
      </c>
      <c r="O265" s="192"/>
      <c r="P265" s="542">
        <f t="shared" si="92"/>
        <v>0</v>
      </c>
      <c r="Q265" s="201">
        <f t="shared" si="93"/>
        <v>0</v>
      </c>
      <c r="R265" s="299">
        <f t="shared" si="84"/>
        <v>0</v>
      </c>
      <c r="S265" s="299">
        <f t="shared" si="85"/>
        <v>0</v>
      </c>
      <c r="T265" s="180">
        <f t="shared" si="94"/>
        <v>0</v>
      </c>
      <c r="U265" s="180">
        <f t="shared" si="95"/>
        <v>0</v>
      </c>
      <c r="V265" s="253">
        <f t="shared" si="86"/>
        <v>0</v>
      </c>
      <c r="W265" s="240">
        <f t="shared" si="87"/>
        <v>0</v>
      </c>
      <c r="X265" s="180">
        <f t="shared" si="96"/>
        <v>0</v>
      </c>
      <c r="Y265" s="180">
        <f t="shared" si="97"/>
        <v>0</v>
      </c>
      <c r="Z265" s="260">
        <f t="shared" si="88"/>
        <v>0</v>
      </c>
      <c r="AA265" s="259">
        <f t="shared" si="89"/>
        <v>0</v>
      </c>
      <c r="AB265" s="180">
        <f t="shared" si="98"/>
        <v>0</v>
      </c>
      <c r="AC265" s="180">
        <f t="shared" si="99"/>
        <v>0</v>
      </c>
      <c r="AD265" s="253">
        <f t="shared" si="90"/>
        <v>0</v>
      </c>
      <c r="AE265" s="240">
        <f t="shared" si="91"/>
        <v>0</v>
      </c>
    </row>
    <row r="266" spans="1:31" x14ac:dyDescent="0.2">
      <c r="A266" s="19">
        <f>+IF((G266+SUM(H266:K266))&gt;0,MAX(A$13:A265)+1,0)</f>
        <v>0</v>
      </c>
      <c r="B266" s="22"/>
      <c r="C266" s="20"/>
      <c r="D266" s="20"/>
      <c r="E266" s="20"/>
      <c r="F266" s="216">
        <f t="shared" si="81"/>
        <v>0</v>
      </c>
      <c r="G266" s="101">
        <f t="shared" si="82"/>
        <v>0</v>
      </c>
      <c r="H266" s="20"/>
      <c r="I266" s="20"/>
      <c r="J266" s="20"/>
      <c r="K266" s="20"/>
      <c r="L266" s="20"/>
      <c r="M266" s="20"/>
      <c r="N266" s="101">
        <f t="shared" si="83"/>
        <v>0</v>
      </c>
      <c r="O266" s="192"/>
      <c r="P266" s="542">
        <f t="shared" si="92"/>
        <v>0</v>
      </c>
      <c r="Q266" s="201">
        <f t="shared" si="93"/>
        <v>0</v>
      </c>
      <c r="R266" s="299">
        <f t="shared" si="84"/>
        <v>0</v>
      </c>
      <c r="S266" s="299">
        <f t="shared" si="85"/>
        <v>0</v>
      </c>
      <c r="T266" s="180">
        <f t="shared" si="94"/>
        <v>0</v>
      </c>
      <c r="U266" s="180">
        <f t="shared" si="95"/>
        <v>0</v>
      </c>
      <c r="V266" s="253">
        <f t="shared" si="86"/>
        <v>0</v>
      </c>
      <c r="W266" s="240">
        <f t="shared" si="87"/>
        <v>0</v>
      </c>
      <c r="X266" s="180">
        <f t="shared" si="96"/>
        <v>0</v>
      </c>
      <c r="Y266" s="180">
        <f t="shared" si="97"/>
        <v>0</v>
      </c>
      <c r="Z266" s="260">
        <f t="shared" si="88"/>
        <v>0</v>
      </c>
      <c r="AA266" s="259">
        <f t="shared" si="89"/>
        <v>0</v>
      </c>
      <c r="AB266" s="180">
        <f t="shared" si="98"/>
        <v>0</v>
      </c>
      <c r="AC266" s="180">
        <f t="shared" si="99"/>
        <v>0</v>
      </c>
      <c r="AD266" s="253">
        <f t="shared" si="90"/>
        <v>0</v>
      </c>
      <c r="AE266" s="240">
        <f t="shared" si="91"/>
        <v>0</v>
      </c>
    </row>
    <row r="267" spans="1:31" x14ac:dyDescent="0.2">
      <c r="A267" s="19">
        <f>+IF((G267+SUM(H267:K267))&gt;0,MAX(A$13:A266)+1,0)</f>
        <v>0</v>
      </c>
      <c r="B267" s="22"/>
      <c r="C267" s="20"/>
      <c r="D267" s="20"/>
      <c r="E267" s="20"/>
      <c r="F267" s="216">
        <f t="shared" si="81"/>
        <v>0</v>
      </c>
      <c r="G267" s="101">
        <f t="shared" si="82"/>
        <v>0</v>
      </c>
      <c r="H267" s="20"/>
      <c r="I267" s="20"/>
      <c r="J267" s="20"/>
      <c r="K267" s="20"/>
      <c r="L267" s="20"/>
      <c r="M267" s="20"/>
      <c r="N267" s="101">
        <f t="shared" si="83"/>
        <v>0</v>
      </c>
      <c r="O267" s="192"/>
      <c r="P267" s="542">
        <f t="shared" si="92"/>
        <v>0</v>
      </c>
      <c r="Q267" s="201">
        <f t="shared" si="93"/>
        <v>0</v>
      </c>
      <c r="R267" s="299">
        <f t="shared" si="84"/>
        <v>0</v>
      </c>
      <c r="S267" s="299">
        <f t="shared" si="85"/>
        <v>0</v>
      </c>
      <c r="T267" s="180">
        <f t="shared" si="94"/>
        <v>0</v>
      </c>
      <c r="U267" s="180">
        <f t="shared" si="95"/>
        <v>0</v>
      </c>
      <c r="V267" s="253">
        <f t="shared" si="86"/>
        <v>0</v>
      </c>
      <c r="W267" s="240">
        <f t="shared" si="87"/>
        <v>0</v>
      </c>
      <c r="X267" s="180">
        <f t="shared" si="96"/>
        <v>0</v>
      </c>
      <c r="Y267" s="180">
        <f t="shared" si="97"/>
        <v>0</v>
      </c>
      <c r="Z267" s="260">
        <f t="shared" si="88"/>
        <v>0</v>
      </c>
      <c r="AA267" s="259">
        <f t="shared" si="89"/>
        <v>0</v>
      </c>
      <c r="AB267" s="180">
        <f t="shared" si="98"/>
        <v>0</v>
      </c>
      <c r="AC267" s="180">
        <f t="shared" si="99"/>
        <v>0</v>
      </c>
      <c r="AD267" s="253">
        <f t="shared" si="90"/>
        <v>0</v>
      </c>
      <c r="AE267" s="240">
        <f t="shared" si="91"/>
        <v>0</v>
      </c>
    </row>
    <row r="268" spans="1:31" x14ac:dyDescent="0.2">
      <c r="A268" s="19">
        <f>+IF((G268+SUM(H268:K268))&gt;0,MAX(A$13:A267)+1,0)</f>
        <v>0</v>
      </c>
      <c r="B268" s="22"/>
      <c r="C268" s="20"/>
      <c r="D268" s="20"/>
      <c r="E268" s="20"/>
      <c r="F268" s="216">
        <f t="shared" si="81"/>
        <v>0</v>
      </c>
      <c r="G268" s="101">
        <f t="shared" si="82"/>
        <v>0</v>
      </c>
      <c r="H268" s="20"/>
      <c r="I268" s="20"/>
      <c r="J268" s="20"/>
      <c r="K268" s="20"/>
      <c r="L268" s="20"/>
      <c r="M268" s="20"/>
      <c r="N268" s="101">
        <f t="shared" si="83"/>
        <v>0</v>
      </c>
      <c r="O268" s="192"/>
      <c r="P268" s="542">
        <f t="shared" si="92"/>
        <v>0</v>
      </c>
      <c r="Q268" s="201">
        <f t="shared" si="93"/>
        <v>0</v>
      </c>
      <c r="R268" s="299">
        <f t="shared" si="84"/>
        <v>0</v>
      </c>
      <c r="S268" s="299">
        <f t="shared" si="85"/>
        <v>0</v>
      </c>
      <c r="T268" s="180">
        <f t="shared" si="94"/>
        <v>0</v>
      </c>
      <c r="U268" s="180">
        <f t="shared" si="95"/>
        <v>0</v>
      </c>
      <c r="V268" s="253">
        <f t="shared" si="86"/>
        <v>0</v>
      </c>
      <c r="W268" s="240">
        <f t="shared" si="87"/>
        <v>0</v>
      </c>
      <c r="X268" s="180">
        <f t="shared" si="96"/>
        <v>0</v>
      </c>
      <c r="Y268" s="180">
        <f t="shared" si="97"/>
        <v>0</v>
      </c>
      <c r="Z268" s="260">
        <f t="shared" si="88"/>
        <v>0</v>
      </c>
      <c r="AA268" s="259">
        <f t="shared" si="89"/>
        <v>0</v>
      </c>
      <c r="AB268" s="180">
        <f t="shared" si="98"/>
        <v>0</v>
      </c>
      <c r="AC268" s="180">
        <f t="shared" si="99"/>
        <v>0</v>
      </c>
      <c r="AD268" s="253">
        <f t="shared" si="90"/>
        <v>0</v>
      </c>
      <c r="AE268" s="240">
        <f t="shared" si="91"/>
        <v>0</v>
      </c>
    </row>
    <row r="269" spans="1:31" x14ac:dyDescent="0.2">
      <c r="A269" s="19">
        <f>+IF((G269+SUM(H269:K269))&gt;0,MAX(A$13:A268)+1,0)</f>
        <v>0</v>
      </c>
      <c r="B269" s="22"/>
      <c r="C269" s="20"/>
      <c r="D269" s="20"/>
      <c r="E269" s="20"/>
      <c r="F269" s="216">
        <f t="shared" si="81"/>
        <v>0</v>
      </c>
      <c r="G269" s="101">
        <f t="shared" si="82"/>
        <v>0</v>
      </c>
      <c r="H269" s="20"/>
      <c r="I269" s="20"/>
      <c r="J269" s="20"/>
      <c r="K269" s="20"/>
      <c r="L269" s="20"/>
      <c r="M269" s="20"/>
      <c r="N269" s="101">
        <f t="shared" si="83"/>
        <v>0</v>
      </c>
      <c r="O269" s="192"/>
      <c r="P269" s="542">
        <f t="shared" si="92"/>
        <v>0</v>
      </c>
      <c r="Q269" s="201">
        <f t="shared" si="93"/>
        <v>0</v>
      </c>
      <c r="R269" s="299">
        <f t="shared" si="84"/>
        <v>0</v>
      </c>
      <c r="S269" s="299">
        <f t="shared" si="85"/>
        <v>0</v>
      </c>
      <c r="T269" s="180">
        <f t="shared" si="94"/>
        <v>0</v>
      </c>
      <c r="U269" s="180">
        <f t="shared" si="95"/>
        <v>0</v>
      </c>
      <c r="V269" s="253">
        <f t="shared" si="86"/>
        <v>0</v>
      </c>
      <c r="W269" s="240">
        <f t="shared" si="87"/>
        <v>0</v>
      </c>
      <c r="X269" s="180">
        <f t="shared" si="96"/>
        <v>0</v>
      </c>
      <c r="Y269" s="180">
        <f t="shared" si="97"/>
        <v>0</v>
      </c>
      <c r="Z269" s="260">
        <f t="shared" si="88"/>
        <v>0</v>
      </c>
      <c r="AA269" s="259">
        <f t="shared" si="89"/>
        <v>0</v>
      </c>
      <c r="AB269" s="180">
        <f t="shared" si="98"/>
        <v>0</v>
      </c>
      <c r="AC269" s="180">
        <f t="shared" si="99"/>
        <v>0</v>
      </c>
      <c r="AD269" s="253">
        <f t="shared" si="90"/>
        <v>0</v>
      </c>
      <c r="AE269" s="240">
        <f t="shared" si="91"/>
        <v>0</v>
      </c>
    </row>
    <row r="270" spans="1:31" x14ac:dyDescent="0.2">
      <c r="A270" s="19">
        <f>+IF((G270+SUM(H270:K270))&gt;0,MAX(A$13:A269)+1,0)</f>
        <v>0</v>
      </c>
      <c r="B270" s="22"/>
      <c r="C270" s="20"/>
      <c r="D270" s="20"/>
      <c r="E270" s="20"/>
      <c r="F270" s="216">
        <f t="shared" si="81"/>
        <v>0</v>
      </c>
      <c r="G270" s="101">
        <f t="shared" si="82"/>
        <v>0</v>
      </c>
      <c r="H270" s="20"/>
      <c r="I270" s="20"/>
      <c r="J270" s="20"/>
      <c r="K270" s="20"/>
      <c r="L270" s="20"/>
      <c r="M270" s="20"/>
      <c r="N270" s="101">
        <f t="shared" si="83"/>
        <v>0</v>
      </c>
      <c r="O270" s="192"/>
      <c r="P270" s="542">
        <f t="shared" si="92"/>
        <v>0</v>
      </c>
      <c r="Q270" s="201">
        <f t="shared" si="93"/>
        <v>0</v>
      </c>
      <c r="R270" s="299">
        <f t="shared" si="84"/>
        <v>0</v>
      </c>
      <c r="S270" s="299">
        <f t="shared" si="85"/>
        <v>0</v>
      </c>
      <c r="T270" s="180">
        <f t="shared" si="94"/>
        <v>0</v>
      </c>
      <c r="U270" s="180">
        <f t="shared" si="95"/>
        <v>0</v>
      </c>
      <c r="V270" s="253">
        <f t="shared" si="86"/>
        <v>0</v>
      </c>
      <c r="W270" s="240">
        <f t="shared" si="87"/>
        <v>0</v>
      </c>
      <c r="X270" s="180">
        <f t="shared" si="96"/>
        <v>0</v>
      </c>
      <c r="Y270" s="180">
        <f t="shared" si="97"/>
        <v>0</v>
      </c>
      <c r="Z270" s="260">
        <f t="shared" si="88"/>
        <v>0</v>
      </c>
      <c r="AA270" s="259">
        <f t="shared" si="89"/>
        <v>0</v>
      </c>
      <c r="AB270" s="180">
        <f t="shared" si="98"/>
        <v>0</v>
      </c>
      <c r="AC270" s="180">
        <f t="shared" si="99"/>
        <v>0</v>
      </c>
      <c r="AD270" s="253">
        <f t="shared" si="90"/>
        <v>0</v>
      </c>
      <c r="AE270" s="240">
        <f t="shared" si="91"/>
        <v>0</v>
      </c>
    </row>
    <row r="271" spans="1:31" x14ac:dyDescent="0.2">
      <c r="A271" s="19">
        <f>+IF((G271+SUM(H271:K271))&gt;0,MAX(A$13:A270)+1,0)</f>
        <v>0</v>
      </c>
      <c r="B271" s="22"/>
      <c r="C271" s="20"/>
      <c r="D271" s="20"/>
      <c r="E271" s="20"/>
      <c r="F271" s="216">
        <f t="shared" si="81"/>
        <v>0</v>
      </c>
      <c r="G271" s="101">
        <f t="shared" si="82"/>
        <v>0</v>
      </c>
      <c r="H271" s="20"/>
      <c r="I271" s="20"/>
      <c r="J271" s="20"/>
      <c r="K271" s="20"/>
      <c r="L271" s="20"/>
      <c r="M271" s="20"/>
      <c r="N271" s="101">
        <f t="shared" si="83"/>
        <v>0</v>
      </c>
      <c r="O271" s="192"/>
      <c r="P271" s="542">
        <f t="shared" si="92"/>
        <v>0</v>
      </c>
      <c r="Q271" s="201">
        <f t="shared" si="93"/>
        <v>0</v>
      </c>
      <c r="R271" s="299">
        <f t="shared" si="84"/>
        <v>0</v>
      </c>
      <c r="S271" s="299">
        <f t="shared" si="85"/>
        <v>0</v>
      </c>
      <c r="T271" s="180">
        <f t="shared" si="94"/>
        <v>0</v>
      </c>
      <c r="U271" s="180">
        <f t="shared" si="95"/>
        <v>0</v>
      </c>
      <c r="V271" s="253">
        <f t="shared" si="86"/>
        <v>0</v>
      </c>
      <c r="W271" s="240">
        <f t="shared" si="87"/>
        <v>0</v>
      </c>
      <c r="X271" s="180">
        <f t="shared" si="96"/>
        <v>0</v>
      </c>
      <c r="Y271" s="180">
        <f t="shared" si="97"/>
        <v>0</v>
      </c>
      <c r="Z271" s="260">
        <f t="shared" si="88"/>
        <v>0</v>
      </c>
      <c r="AA271" s="259">
        <f t="shared" si="89"/>
        <v>0</v>
      </c>
      <c r="AB271" s="180">
        <f t="shared" si="98"/>
        <v>0</v>
      </c>
      <c r="AC271" s="180">
        <f t="shared" si="99"/>
        <v>0</v>
      </c>
      <c r="AD271" s="253">
        <f t="shared" si="90"/>
        <v>0</v>
      </c>
      <c r="AE271" s="240">
        <f t="shared" si="91"/>
        <v>0</v>
      </c>
    </row>
    <row r="272" spans="1:31" x14ac:dyDescent="0.2">
      <c r="A272" s="19">
        <f>+IF((G272+SUM(H272:K272))&gt;0,MAX(A$13:A271)+1,0)</f>
        <v>0</v>
      </c>
      <c r="B272" s="22"/>
      <c r="C272" s="20"/>
      <c r="D272" s="20"/>
      <c r="E272" s="20"/>
      <c r="F272" s="216">
        <f t="shared" ref="F272:F296" si="100">+E272+D272</f>
        <v>0</v>
      </c>
      <c r="G272" s="101">
        <f t="shared" ref="G272:G296" si="101">SUM(C272:E272)</f>
        <v>0</v>
      </c>
      <c r="H272" s="20"/>
      <c r="I272" s="20"/>
      <c r="J272" s="20"/>
      <c r="K272" s="20"/>
      <c r="L272" s="20"/>
      <c r="M272" s="20"/>
      <c r="N272" s="101">
        <f t="shared" ref="N272:N296" si="102">+M272+L272</f>
        <v>0</v>
      </c>
      <c r="O272" s="192"/>
      <c r="P272" s="542">
        <f t="shared" si="92"/>
        <v>0</v>
      </c>
      <c r="Q272" s="201">
        <f t="shared" si="93"/>
        <v>0</v>
      </c>
      <c r="R272" s="299">
        <f t="shared" ref="R272:R296" si="103">+N272*(C272+H272-I272)</f>
        <v>0</v>
      </c>
      <c r="S272" s="299">
        <f t="shared" ref="S272:S296" si="104">+N272*D272+N272*E272*0.8+(J272-K272)*N272</f>
        <v>0</v>
      </c>
      <c r="T272" s="180">
        <f t="shared" si="94"/>
        <v>0</v>
      </c>
      <c r="U272" s="180">
        <f t="shared" si="95"/>
        <v>0</v>
      </c>
      <c r="V272" s="253">
        <f t="shared" ref="V272:V296" si="105">+T272+U272</f>
        <v>0</v>
      </c>
      <c r="W272" s="240">
        <f t="shared" ref="W272:W296" si="106">+V272*W$9</f>
        <v>0</v>
      </c>
      <c r="X272" s="180">
        <f t="shared" si="96"/>
        <v>0</v>
      </c>
      <c r="Y272" s="180">
        <f t="shared" si="97"/>
        <v>0</v>
      </c>
      <c r="Z272" s="260">
        <f t="shared" ref="Z272:Z296" si="107">+X272+Y272</f>
        <v>0</v>
      </c>
      <c r="AA272" s="259">
        <f t="shared" ref="AA272:AA296" si="108">+Z272*AA$9</f>
        <v>0</v>
      </c>
      <c r="AB272" s="180">
        <f t="shared" si="98"/>
        <v>0</v>
      </c>
      <c r="AC272" s="180">
        <f t="shared" si="99"/>
        <v>0</v>
      </c>
      <c r="AD272" s="253">
        <f t="shared" ref="AD272:AD296" si="109">+AB272+AC272</f>
        <v>0</v>
      </c>
      <c r="AE272" s="240">
        <f t="shared" ref="AE272:AE296" si="110">+AD272*AE$9</f>
        <v>0</v>
      </c>
    </row>
    <row r="273" spans="1:31" x14ac:dyDescent="0.2">
      <c r="A273" s="19">
        <f>+IF((G273+SUM(H273:K273))&gt;0,MAX(A$13:A272)+1,0)</f>
        <v>0</v>
      </c>
      <c r="B273" s="22"/>
      <c r="C273" s="20"/>
      <c r="D273" s="20"/>
      <c r="E273" s="20"/>
      <c r="F273" s="216">
        <f t="shared" si="100"/>
        <v>0</v>
      </c>
      <c r="G273" s="101">
        <f t="shared" si="101"/>
        <v>0</v>
      </c>
      <c r="H273" s="20"/>
      <c r="I273" s="20"/>
      <c r="J273" s="20"/>
      <c r="K273" s="20"/>
      <c r="L273" s="20"/>
      <c r="M273" s="20"/>
      <c r="N273" s="101">
        <f t="shared" si="102"/>
        <v>0</v>
      </c>
      <c r="O273" s="192"/>
      <c r="P273" s="542">
        <f t="shared" si="92"/>
        <v>0</v>
      </c>
      <c r="Q273" s="201">
        <f t="shared" si="93"/>
        <v>0</v>
      </c>
      <c r="R273" s="299">
        <f t="shared" si="103"/>
        <v>0</v>
      </c>
      <c r="S273" s="299">
        <f t="shared" si="104"/>
        <v>0</v>
      </c>
      <c r="T273" s="180">
        <f t="shared" si="94"/>
        <v>0</v>
      </c>
      <c r="U273" s="180">
        <f t="shared" si="95"/>
        <v>0</v>
      </c>
      <c r="V273" s="253">
        <f t="shared" si="105"/>
        <v>0</v>
      </c>
      <c r="W273" s="240">
        <f t="shared" si="106"/>
        <v>0</v>
      </c>
      <c r="X273" s="180">
        <f t="shared" si="96"/>
        <v>0</v>
      </c>
      <c r="Y273" s="180">
        <f t="shared" si="97"/>
        <v>0</v>
      </c>
      <c r="Z273" s="260">
        <f t="shared" si="107"/>
        <v>0</v>
      </c>
      <c r="AA273" s="259">
        <f t="shared" si="108"/>
        <v>0</v>
      </c>
      <c r="AB273" s="180">
        <f t="shared" si="98"/>
        <v>0</v>
      </c>
      <c r="AC273" s="180">
        <f t="shared" si="99"/>
        <v>0</v>
      </c>
      <c r="AD273" s="253">
        <f t="shared" si="109"/>
        <v>0</v>
      </c>
      <c r="AE273" s="240">
        <f t="shared" si="110"/>
        <v>0</v>
      </c>
    </row>
    <row r="274" spans="1:31" x14ac:dyDescent="0.2">
      <c r="A274" s="19">
        <f>+IF((G274+SUM(H274:K274))&gt;0,MAX(A$13:A273)+1,0)</f>
        <v>0</v>
      </c>
      <c r="B274" s="22"/>
      <c r="C274" s="20"/>
      <c r="D274" s="20"/>
      <c r="E274" s="20"/>
      <c r="F274" s="216">
        <f t="shared" si="100"/>
        <v>0</v>
      </c>
      <c r="G274" s="101">
        <f t="shared" si="101"/>
        <v>0</v>
      </c>
      <c r="H274" s="20"/>
      <c r="I274" s="20"/>
      <c r="J274" s="20"/>
      <c r="K274" s="20"/>
      <c r="L274" s="20"/>
      <c r="M274" s="20"/>
      <c r="N274" s="101">
        <f t="shared" si="102"/>
        <v>0</v>
      </c>
      <c r="O274" s="192"/>
      <c r="P274" s="542">
        <f t="shared" si="92"/>
        <v>0</v>
      </c>
      <c r="Q274" s="201">
        <f t="shared" si="93"/>
        <v>0</v>
      </c>
      <c r="R274" s="299">
        <f t="shared" si="103"/>
        <v>0</v>
      </c>
      <c r="S274" s="299">
        <f t="shared" si="104"/>
        <v>0</v>
      </c>
      <c r="T274" s="180">
        <f t="shared" si="94"/>
        <v>0</v>
      </c>
      <c r="U274" s="180">
        <f t="shared" si="95"/>
        <v>0</v>
      </c>
      <c r="V274" s="253">
        <f t="shared" si="105"/>
        <v>0</v>
      </c>
      <c r="W274" s="240">
        <f t="shared" si="106"/>
        <v>0</v>
      </c>
      <c r="X274" s="180">
        <f t="shared" si="96"/>
        <v>0</v>
      </c>
      <c r="Y274" s="180">
        <f t="shared" si="97"/>
        <v>0</v>
      </c>
      <c r="Z274" s="260">
        <f t="shared" si="107"/>
        <v>0</v>
      </c>
      <c r="AA274" s="259">
        <f t="shared" si="108"/>
        <v>0</v>
      </c>
      <c r="AB274" s="180">
        <f t="shared" si="98"/>
        <v>0</v>
      </c>
      <c r="AC274" s="180">
        <f t="shared" si="99"/>
        <v>0</v>
      </c>
      <c r="AD274" s="253">
        <f t="shared" si="109"/>
        <v>0</v>
      </c>
      <c r="AE274" s="240">
        <f t="shared" si="110"/>
        <v>0</v>
      </c>
    </row>
    <row r="275" spans="1:31" x14ac:dyDescent="0.2">
      <c r="A275" s="19">
        <f>+IF((G275+SUM(H275:K275))&gt;0,MAX(A$13:A274)+1,0)</f>
        <v>0</v>
      </c>
      <c r="B275" s="22"/>
      <c r="C275" s="20"/>
      <c r="D275" s="20"/>
      <c r="E275" s="20"/>
      <c r="F275" s="216">
        <f t="shared" si="100"/>
        <v>0</v>
      </c>
      <c r="G275" s="101">
        <f t="shared" si="101"/>
        <v>0</v>
      </c>
      <c r="H275" s="20"/>
      <c r="I275" s="20"/>
      <c r="J275" s="20"/>
      <c r="K275" s="20"/>
      <c r="L275" s="20"/>
      <c r="M275" s="20"/>
      <c r="N275" s="101">
        <f t="shared" si="102"/>
        <v>0</v>
      </c>
      <c r="O275" s="192"/>
      <c r="P275" s="542">
        <f t="shared" si="92"/>
        <v>0</v>
      </c>
      <c r="Q275" s="201">
        <f t="shared" si="93"/>
        <v>0</v>
      </c>
      <c r="R275" s="299">
        <f t="shared" si="103"/>
        <v>0</v>
      </c>
      <c r="S275" s="299">
        <f t="shared" si="104"/>
        <v>0</v>
      </c>
      <c r="T275" s="180">
        <f t="shared" si="94"/>
        <v>0</v>
      </c>
      <c r="U275" s="180">
        <f t="shared" si="95"/>
        <v>0</v>
      </c>
      <c r="V275" s="253">
        <f t="shared" si="105"/>
        <v>0</v>
      </c>
      <c r="W275" s="240">
        <f t="shared" si="106"/>
        <v>0</v>
      </c>
      <c r="X275" s="180">
        <f t="shared" si="96"/>
        <v>0</v>
      </c>
      <c r="Y275" s="180">
        <f t="shared" si="97"/>
        <v>0</v>
      </c>
      <c r="Z275" s="260">
        <f t="shared" si="107"/>
        <v>0</v>
      </c>
      <c r="AA275" s="259">
        <f t="shared" si="108"/>
        <v>0</v>
      </c>
      <c r="AB275" s="180">
        <f t="shared" si="98"/>
        <v>0</v>
      </c>
      <c r="AC275" s="180">
        <f t="shared" si="99"/>
        <v>0</v>
      </c>
      <c r="AD275" s="253">
        <f t="shared" si="109"/>
        <v>0</v>
      </c>
      <c r="AE275" s="240">
        <f t="shared" si="110"/>
        <v>0</v>
      </c>
    </row>
    <row r="276" spans="1:31" x14ac:dyDescent="0.2">
      <c r="A276" s="19">
        <f>+IF((G276+SUM(H276:K276))&gt;0,MAX(A$13:A275)+1,0)</f>
        <v>0</v>
      </c>
      <c r="B276" s="22"/>
      <c r="C276" s="20"/>
      <c r="D276" s="20"/>
      <c r="E276" s="20"/>
      <c r="F276" s="216">
        <f t="shared" si="100"/>
        <v>0</v>
      </c>
      <c r="G276" s="101">
        <f t="shared" si="101"/>
        <v>0</v>
      </c>
      <c r="H276" s="20"/>
      <c r="I276" s="20"/>
      <c r="J276" s="20"/>
      <c r="K276" s="20"/>
      <c r="L276" s="20"/>
      <c r="M276" s="20"/>
      <c r="N276" s="101">
        <f t="shared" si="102"/>
        <v>0</v>
      </c>
      <c r="O276" s="192"/>
      <c r="P276" s="542">
        <f t="shared" si="92"/>
        <v>0</v>
      </c>
      <c r="Q276" s="201">
        <f t="shared" si="93"/>
        <v>0</v>
      </c>
      <c r="R276" s="299">
        <f t="shared" si="103"/>
        <v>0</v>
      </c>
      <c r="S276" s="299">
        <f t="shared" si="104"/>
        <v>0</v>
      </c>
      <c r="T276" s="180">
        <f t="shared" si="94"/>
        <v>0</v>
      </c>
      <c r="U276" s="180">
        <f t="shared" si="95"/>
        <v>0</v>
      </c>
      <c r="V276" s="253">
        <f t="shared" si="105"/>
        <v>0</v>
      </c>
      <c r="W276" s="240">
        <f t="shared" si="106"/>
        <v>0</v>
      </c>
      <c r="X276" s="180">
        <f t="shared" si="96"/>
        <v>0</v>
      </c>
      <c r="Y276" s="180">
        <f t="shared" si="97"/>
        <v>0</v>
      </c>
      <c r="Z276" s="260">
        <f t="shared" si="107"/>
        <v>0</v>
      </c>
      <c r="AA276" s="259">
        <f t="shared" si="108"/>
        <v>0</v>
      </c>
      <c r="AB276" s="180">
        <f t="shared" si="98"/>
        <v>0</v>
      </c>
      <c r="AC276" s="180">
        <f t="shared" si="99"/>
        <v>0</v>
      </c>
      <c r="AD276" s="253">
        <f t="shared" si="109"/>
        <v>0</v>
      </c>
      <c r="AE276" s="240">
        <f t="shared" si="110"/>
        <v>0</v>
      </c>
    </row>
    <row r="277" spans="1:31" x14ac:dyDescent="0.2">
      <c r="A277" s="19">
        <f>+IF((G277+SUM(H277:K277))&gt;0,MAX(A$13:A276)+1,0)</f>
        <v>0</v>
      </c>
      <c r="B277" s="22"/>
      <c r="C277" s="20"/>
      <c r="D277" s="20"/>
      <c r="E277" s="20"/>
      <c r="F277" s="216">
        <f t="shared" si="100"/>
        <v>0</v>
      </c>
      <c r="G277" s="101">
        <f t="shared" si="101"/>
        <v>0</v>
      </c>
      <c r="H277" s="20"/>
      <c r="I277" s="20"/>
      <c r="J277" s="20"/>
      <c r="K277" s="20"/>
      <c r="L277" s="20"/>
      <c r="M277" s="20"/>
      <c r="N277" s="101">
        <f t="shared" si="102"/>
        <v>0</v>
      </c>
      <c r="O277" s="192"/>
      <c r="P277" s="542">
        <f t="shared" si="92"/>
        <v>0</v>
      </c>
      <c r="Q277" s="201">
        <f t="shared" si="93"/>
        <v>0</v>
      </c>
      <c r="R277" s="299">
        <f t="shared" si="103"/>
        <v>0</v>
      </c>
      <c r="S277" s="299">
        <f t="shared" si="104"/>
        <v>0</v>
      </c>
      <c r="T277" s="180">
        <f t="shared" si="94"/>
        <v>0</v>
      </c>
      <c r="U277" s="180">
        <f t="shared" si="95"/>
        <v>0</v>
      </c>
      <c r="V277" s="253">
        <f t="shared" si="105"/>
        <v>0</v>
      </c>
      <c r="W277" s="240">
        <f t="shared" si="106"/>
        <v>0</v>
      </c>
      <c r="X277" s="180">
        <f t="shared" si="96"/>
        <v>0</v>
      </c>
      <c r="Y277" s="180">
        <f t="shared" si="97"/>
        <v>0</v>
      </c>
      <c r="Z277" s="260">
        <f t="shared" si="107"/>
        <v>0</v>
      </c>
      <c r="AA277" s="259">
        <f t="shared" si="108"/>
        <v>0</v>
      </c>
      <c r="AB277" s="180">
        <f t="shared" si="98"/>
        <v>0</v>
      </c>
      <c r="AC277" s="180">
        <f t="shared" si="99"/>
        <v>0</v>
      </c>
      <c r="AD277" s="253">
        <f t="shared" si="109"/>
        <v>0</v>
      </c>
      <c r="AE277" s="240">
        <f t="shared" si="110"/>
        <v>0</v>
      </c>
    </row>
    <row r="278" spans="1:31" x14ac:dyDescent="0.2">
      <c r="A278" s="19">
        <f>+IF((G278+SUM(H278:K278))&gt;0,MAX(A$13:A277)+1,0)</f>
        <v>0</v>
      </c>
      <c r="B278" s="22"/>
      <c r="C278" s="20"/>
      <c r="D278" s="20"/>
      <c r="E278" s="20"/>
      <c r="F278" s="216">
        <f t="shared" si="100"/>
        <v>0</v>
      </c>
      <c r="G278" s="101">
        <f t="shared" si="101"/>
        <v>0</v>
      </c>
      <c r="H278" s="20"/>
      <c r="I278" s="20"/>
      <c r="J278" s="20"/>
      <c r="K278" s="20"/>
      <c r="L278" s="20"/>
      <c r="M278" s="20"/>
      <c r="N278" s="101">
        <f t="shared" si="102"/>
        <v>0</v>
      </c>
      <c r="O278" s="192"/>
      <c r="P278" s="542">
        <f t="shared" si="92"/>
        <v>0</v>
      </c>
      <c r="Q278" s="201">
        <f t="shared" si="93"/>
        <v>0</v>
      </c>
      <c r="R278" s="299">
        <f t="shared" si="103"/>
        <v>0</v>
      </c>
      <c r="S278" s="299">
        <f t="shared" si="104"/>
        <v>0</v>
      </c>
      <c r="T278" s="180">
        <f t="shared" si="94"/>
        <v>0</v>
      </c>
      <c r="U278" s="180">
        <f t="shared" si="95"/>
        <v>0</v>
      </c>
      <c r="V278" s="253">
        <f t="shared" si="105"/>
        <v>0</v>
      </c>
      <c r="W278" s="240">
        <f t="shared" si="106"/>
        <v>0</v>
      </c>
      <c r="X278" s="180">
        <f t="shared" si="96"/>
        <v>0</v>
      </c>
      <c r="Y278" s="180">
        <f t="shared" si="97"/>
        <v>0</v>
      </c>
      <c r="Z278" s="260">
        <f t="shared" si="107"/>
        <v>0</v>
      </c>
      <c r="AA278" s="259">
        <f t="shared" si="108"/>
        <v>0</v>
      </c>
      <c r="AB278" s="180">
        <f t="shared" si="98"/>
        <v>0</v>
      </c>
      <c r="AC278" s="180">
        <f t="shared" si="99"/>
        <v>0</v>
      </c>
      <c r="AD278" s="253">
        <f t="shared" si="109"/>
        <v>0</v>
      </c>
      <c r="AE278" s="240">
        <f t="shared" si="110"/>
        <v>0</v>
      </c>
    </row>
    <row r="279" spans="1:31" x14ac:dyDescent="0.2">
      <c r="A279" s="19">
        <f>+IF((G279+SUM(H279:K279))&gt;0,MAX(A$13:A278)+1,0)</f>
        <v>0</v>
      </c>
      <c r="B279" s="22"/>
      <c r="C279" s="20"/>
      <c r="D279" s="20"/>
      <c r="E279" s="20"/>
      <c r="F279" s="216">
        <f t="shared" si="100"/>
        <v>0</v>
      </c>
      <c r="G279" s="101">
        <f t="shared" si="101"/>
        <v>0</v>
      </c>
      <c r="H279" s="20"/>
      <c r="I279" s="20"/>
      <c r="J279" s="20"/>
      <c r="K279" s="20"/>
      <c r="L279" s="20"/>
      <c r="M279" s="20"/>
      <c r="N279" s="101">
        <f t="shared" si="102"/>
        <v>0</v>
      </c>
      <c r="O279" s="192"/>
      <c r="P279" s="542">
        <f t="shared" si="92"/>
        <v>0</v>
      </c>
      <c r="Q279" s="201">
        <f t="shared" si="93"/>
        <v>0</v>
      </c>
      <c r="R279" s="299">
        <f t="shared" si="103"/>
        <v>0</v>
      </c>
      <c r="S279" s="299">
        <f t="shared" si="104"/>
        <v>0</v>
      </c>
      <c r="T279" s="180">
        <f t="shared" si="94"/>
        <v>0</v>
      </c>
      <c r="U279" s="180">
        <f t="shared" si="95"/>
        <v>0</v>
      </c>
      <c r="V279" s="253">
        <f t="shared" si="105"/>
        <v>0</v>
      </c>
      <c r="W279" s="240">
        <f t="shared" si="106"/>
        <v>0</v>
      </c>
      <c r="X279" s="180">
        <f t="shared" si="96"/>
        <v>0</v>
      </c>
      <c r="Y279" s="180">
        <f t="shared" si="97"/>
        <v>0</v>
      </c>
      <c r="Z279" s="260">
        <f t="shared" si="107"/>
        <v>0</v>
      </c>
      <c r="AA279" s="259">
        <f t="shared" si="108"/>
        <v>0</v>
      </c>
      <c r="AB279" s="180">
        <f t="shared" si="98"/>
        <v>0</v>
      </c>
      <c r="AC279" s="180">
        <f t="shared" si="99"/>
        <v>0</v>
      </c>
      <c r="AD279" s="253">
        <f t="shared" si="109"/>
        <v>0</v>
      </c>
      <c r="AE279" s="240">
        <f t="shared" si="110"/>
        <v>0</v>
      </c>
    </row>
    <row r="280" spans="1:31" x14ac:dyDescent="0.2">
      <c r="A280" s="19">
        <f>+IF((G280+SUM(H280:K280))&gt;0,MAX(A$13:A279)+1,0)</f>
        <v>0</v>
      </c>
      <c r="B280" s="22"/>
      <c r="C280" s="20"/>
      <c r="D280" s="20"/>
      <c r="E280" s="20"/>
      <c r="F280" s="216">
        <f t="shared" si="100"/>
        <v>0</v>
      </c>
      <c r="G280" s="101">
        <f t="shared" si="101"/>
        <v>0</v>
      </c>
      <c r="H280" s="20"/>
      <c r="I280" s="20"/>
      <c r="J280" s="20"/>
      <c r="K280" s="20"/>
      <c r="L280" s="20"/>
      <c r="M280" s="20"/>
      <c r="N280" s="101">
        <f t="shared" si="102"/>
        <v>0</v>
      </c>
      <c r="O280" s="192"/>
      <c r="P280" s="542">
        <f t="shared" si="92"/>
        <v>0</v>
      </c>
      <c r="Q280" s="201">
        <f t="shared" si="93"/>
        <v>0</v>
      </c>
      <c r="R280" s="299">
        <f t="shared" si="103"/>
        <v>0</v>
      </c>
      <c r="S280" s="299">
        <f t="shared" si="104"/>
        <v>0</v>
      </c>
      <c r="T280" s="180">
        <f t="shared" si="94"/>
        <v>0</v>
      </c>
      <c r="U280" s="180">
        <f t="shared" si="95"/>
        <v>0</v>
      </c>
      <c r="V280" s="253">
        <f t="shared" si="105"/>
        <v>0</v>
      </c>
      <c r="W280" s="240">
        <f t="shared" si="106"/>
        <v>0</v>
      </c>
      <c r="X280" s="180">
        <f t="shared" si="96"/>
        <v>0</v>
      </c>
      <c r="Y280" s="180">
        <f t="shared" si="97"/>
        <v>0</v>
      </c>
      <c r="Z280" s="260">
        <f t="shared" si="107"/>
        <v>0</v>
      </c>
      <c r="AA280" s="259">
        <f t="shared" si="108"/>
        <v>0</v>
      </c>
      <c r="AB280" s="180">
        <f t="shared" si="98"/>
        <v>0</v>
      </c>
      <c r="AC280" s="180">
        <f t="shared" si="99"/>
        <v>0</v>
      </c>
      <c r="AD280" s="253">
        <f t="shared" si="109"/>
        <v>0</v>
      </c>
      <c r="AE280" s="240">
        <f t="shared" si="110"/>
        <v>0</v>
      </c>
    </row>
    <row r="281" spans="1:31" x14ac:dyDescent="0.2">
      <c r="A281" s="19">
        <f>+IF((G281+SUM(H281:K281))&gt;0,MAX(A$13:A280)+1,0)</f>
        <v>0</v>
      </c>
      <c r="B281" s="22"/>
      <c r="C281" s="20"/>
      <c r="D281" s="20"/>
      <c r="E281" s="20"/>
      <c r="F281" s="216">
        <f t="shared" si="100"/>
        <v>0</v>
      </c>
      <c r="G281" s="101">
        <f t="shared" si="101"/>
        <v>0</v>
      </c>
      <c r="H281" s="20"/>
      <c r="I281" s="20"/>
      <c r="J281" s="20"/>
      <c r="K281" s="20"/>
      <c r="L281" s="20"/>
      <c r="M281" s="20"/>
      <c r="N281" s="101">
        <f t="shared" si="102"/>
        <v>0</v>
      </c>
      <c r="O281" s="192"/>
      <c r="P281" s="542">
        <f t="shared" si="92"/>
        <v>0</v>
      </c>
      <c r="Q281" s="201">
        <f t="shared" si="93"/>
        <v>0</v>
      </c>
      <c r="R281" s="299">
        <f t="shared" si="103"/>
        <v>0</v>
      </c>
      <c r="S281" s="299">
        <f t="shared" si="104"/>
        <v>0</v>
      </c>
      <c r="T281" s="180">
        <f t="shared" si="94"/>
        <v>0</v>
      </c>
      <c r="U281" s="180">
        <f t="shared" si="95"/>
        <v>0</v>
      </c>
      <c r="V281" s="253">
        <f t="shared" si="105"/>
        <v>0</v>
      </c>
      <c r="W281" s="240">
        <f t="shared" si="106"/>
        <v>0</v>
      </c>
      <c r="X281" s="180">
        <f t="shared" si="96"/>
        <v>0</v>
      </c>
      <c r="Y281" s="180">
        <f t="shared" si="97"/>
        <v>0</v>
      </c>
      <c r="Z281" s="260">
        <f t="shared" si="107"/>
        <v>0</v>
      </c>
      <c r="AA281" s="259">
        <f t="shared" si="108"/>
        <v>0</v>
      </c>
      <c r="AB281" s="180">
        <f t="shared" si="98"/>
        <v>0</v>
      </c>
      <c r="AC281" s="180">
        <f t="shared" si="99"/>
        <v>0</v>
      </c>
      <c r="AD281" s="253">
        <f t="shared" si="109"/>
        <v>0</v>
      </c>
      <c r="AE281" s="240">
        <f t="shared" si="110"/>
        <v>0</v>
      </c>
    </row>
    <row r="282" spans="1:31" x14ac:dyDescent="0.2">
      <c r="A282" s="19">
        <f>+IF((G282+SUM(H282:K282))&gt;0,MAX(A$13:A281)+1,0)</f>
        <v>0</v>
      </c>
      <c r="B282" s="22"/>
      <c r="C282" s="20"/>
      <c r="D282" s="20"/>
      <c r="E282" s="20"/>
      <c r="F282" s="216">
        <f t="shared" si="100"/>
        <v>0</v>
      </c>
      <c r="G282" s="101">
        <f t="shared" si="101"/>
        <v>0</v>
      </c>
      <c r="H282" s="20"/>
      <c r="I282" s="20"/>
      <c r="J282" s="20"/>
      <c r="K282" s="20"/>
      <c r="L282" s="20"/>
      <c r="M282" s="20"/>
      <c r="N282" s="101">
        <f t="shared" si="102"/>
        <v>0</v>
      </c>
      <c r="O282" s="192"/>
      <c r="P282" s="542">
        <f t="shared" si="92"/>
        <v>0</v>
      </c>
      <c r="Q282" s="201">
        <f t="shared" si="93"/>
        <v>0</v>
      </c>
      <c r="R282" s="299">
        <f t="shared" si="103"/>
        <v>0</v>
      </c>
      <c r="S282" s="299">
        <f t="shared" si="104"/>
        <v>0</v>
      </c>
      <c r="T282" s="180">
        <f t="shared" si="94"/>
        <v>0</v>
      </c>
      <c r="U282" s="180">
        <f t="shared" si="95"/>
        <v>0</v>
      </c>
      <c r="V282" s="253">
        <f t="shared" si="105"/>
        <v>0</v>
      </c>
      <c r="W282" s="240">
        <f t="shared" si="106"/>
        <v>0</v>
      </c>
      <c r="X282" s="180">
        <f t="shared" si="96"/>
        <v>0</v>
      </c>
      <c r="Y282" s="180">
        <f t="shared" si="97"/>
        <v>0</v>
      </c>
      <c r="Z282" s="260">
        <f t="shared" si="107"/>
        <v>0</v>
      </c>
      <c r="AA282" s="259">
        <f t="shared" si="108"/>
        <v>0</v>
      </c>
      <c r="AB282" s="180">
        <f t="shared" si="98"/>
        <v>0</v>
      </c>
      <c r="AC282" s="180">
        <f t="shared" si="99"/>
        <v>0</v>
      </c>
      <c r="AD282" s="253">
        <f t="shared" si="109"/>
        <v>0</v>
      </c>
      <c r="AE282" s="240">
        <f t="shared" si="110"/>
        <v>0</v>
      </c>
    </row>
    <row r="283" spans="1:31" x14ac:dyDescent="0.2">
      <c r="A283" s="19">
        <f>+IF((G283+SUM(H283:K283))&gt;0,MAX(A$13:A282)+1,0)</f>
        <v>0</v>
      </c>
      <c r="B283" s="22"/>
      <c r="C283" s="20"/>
      <c r="D283" s="20"/>
      <c r="E283" s="20"/>
      <c r="F283" s="216">
        <f t="shared" si="100"/>
        <v>0</v>
      </c>
      <c r="G283" s="101">
        <f t="shared" si="101"/>
        <v>0</v>
      </c>
      <c r="H283" s="20"/>
      <c r="I283" s="20"/>
      <c r="J283" s="20"/>
      <c r="K283" s="20"/>
      <c r="L283" s="20"/>
      <c r="M283" s="20"/>
      <c r="N283" s="101">
        <f t="shared" si="102"/>
        <v>0</v>
      </c>
      <c r="O283" s="192"/>
      <c r="P283" s="542">
        <f t="shared" si="92"/>
        <v>0</v>
      </c>
      <c r="Q283" s="201">
        <f t="shared" si="93"/>
        <v>0</v>
      </c>
      <c r="R283" s="299">
        <f t="shared" si="103"/>
        <v>0</v>
      </c>
      <c r="S283" s="299">
        <f t="shared" si="104"/>
        <v>0</v>
      </c>
      <c r="T283" s="180">
        <f t="shared" si="94"/>
        <v>0</v>
      </c>
      <c r="U283" s="180">
        <f t="shared" si="95"/>
        <v>0</v>
      </c>
      <c r="V283" s="253">
        <f t="shared" si="105"/>
        <v>0</v>
      </c>
      <c r="W283" s="240">
        <f t="shared" si="106"/>
        <v>0</v>
      </c>
      <c r="X283" s="180">
        <f t="shared" si="96"/>
        <v>0</v>
      </c>
      <c r="Y283" s="180">
        <f t="shared" si="97"/>
        <v>0</v>
      </c>
      <c r="Z283" s="260">
        <f t="shared" si="107"/>
        <v>0</v>
      </c>
      <c r="AA283" s="259">
        <f t="shared" si="108"/>
        <v>0</v>
      </c>
      <c r="AB283" s="180">
        <f t="shared" si="98"/>
        <v>0</v>
      </c>
      <c r="AC283" s="180">
        <f t="shared" si="99"/>
        <v>0</v>
      </c>
      <c r="AD283" s="253">
        <f t="shared" si="109"/>
        <v>0</v>
      </c>
      <c r="AE283" s="240">
        <f t="shared" si="110"/>
        <v>0</v>
      </c>
    </row>
    <row r="284" spans="1:31" x14ac:dyDescent="0.2">
      <c r="A284" s="19">
        <f>+IF((G284+SUM(H284:K284))&gt;0,MAX(A$13:A283)+1,0)</f>
        <v>0</v>
      </c>
      <c r="B284" s="22"/>
      <c r="C284" s="20"/>
      <c r="D284" s="20"/>
      <c r="E284" s="20"/>
      <c r="F284" s="216">
        <f t="shared" si="100"/>
        <v>0</v>
      </c>
      <c r="G284" s="101">
        <f t="shared" si="101"/>
        <v>0</v>
      </c>
      <c r="H284" s="20"/>
      <c r="I284" s="20"/>
      <c r="J284" s="20"/>
      <c r="K284" s="20"/>
      <c r="L284" s="20"/>
      <c r="M284" s="20"/>
      <c r="N284" s="101">
        <f t="shared" si="102"/>
        <v>0</v>
      </c>
      <c r="O284" s="192"/>
      <c r="P284" s="542">
        <f t="shared" si="92"/>
        <v>0</v>
      </c>
      <c r="Q284" s="201">
        <f t="shared" si="93"/>
        <v>0</v>
      </c>
      <c r="R284" s="299">
        <f t="shared" si="103"/>
        <v>0</v>
      </c>
      <c r="S284" s="299">
        <f t="shared" si="104"/>
        <v>0</v>
      </c>
      <c r="T284" s="180">
        <f t="shared" si="94"/>
        <v>0</v>
      </c>
      <c r="U284" s="180">
        <f t="shared" si="95"/>
        <v>0</v>
      </c>
      <c r="V284" s="253">
        <f t="shared" si="105"/>
        <v>0</v>
      </c>
      <c r="W284" s="240">
        <f t="shared" si="106"/>
        <v>0</v>
      </c>
      <c r="X284" s="180">
        <f t="shared" si="96"/>
        <v>0</v>
      </c>
      <c r="Y284" s="180">
        <f t="shared" si="97"/>
        <v>0</v>
      </c>
      <c r="Z284" s="260">
        <f t="shared" si="107"/>
        <v>0</v>
      </c>
      <c r="AA284" s="259">
        <f t="shared" si="108"/>
        <v>0</v>
      </c>
      <c r="AB284" s="180">
        <f t="shared" si="98"/>
        <v>0</v>
      </c>
      <c r="AC284" s="180">
        <f t="shared" si="99"/>
        <v>0</v>
      </c>
      <c r="AD284" s="253">
        <f t="shared" si="109"/>
        <v>0</v>
      </c>
      <c r="AE284" s="240">
        <f t="shared" si="110"/>
        <v>0</v>
      </c>
    </row>
    <row r="285" spans="1:31" x14ac:dyDescent="0.2">
      <c r="A285" s="19">
        <f>+IF((G285+SUM(H285:K285))&gt;0,MAX(A$13:A284)+1,0)</f>
        <v>0</v>
      </c>
      <c r="B285" s="22"/>
      <c r="C285" s="20"/>
      <c r="D285" s="20"/>
      <c r="E285" s="20"/>
      <c r="F285" s="216">
        <f t="shared" si="100"/>
        <v>0</v>
      </c>
      <c r="G285" s="101">
        <f t="shared" si="101"/>
        <v>0</v>
      </c>
      <c r="H285" s="20"/>
      <c r="I285" s="20"/>
      <c r="J285" s="20"/>
      <c r="K285" s="20"/>
      <c r="L285" s="20"/>
      <c r="M285" s="20"/>
      <c r="N285" s="101">
        <f t="shared" si="102"/>
        <v>0</v>
      </c>
      <c r="O285" s="192"/>
      <c r="P285" s="542">
        <f t="shared" si="92"/>
        <v>0</v>
      </c>
      <c r="Q285" s="201">
        <f t="shared" si="93"/>
        <v>0</v>
      </c>
      <c r="R285" s="299">
        <f t="shared" si="103"/>
        <v>0</v>
      </c>
      <c r="S285" s="299">
        <f t="shared" si="104"/>
        <v>0</v>
      </c>
      <c r="T285" s="180">
        <f t="shared" si="94"/>
        <v>0</v>
      </c>
      <c r="U285" s="180">
        <f t="shared" si="95"/>
        <v>0</v>
      </c>
      <c r="V285" s="253">
        <f t="shared" si="105"/>
        <v>0</v>
      </c>
      <c r="W285" s="240">
        <f t="shared" si="106"/>
        <v>0</v>
      </c>
      <c r="X285" s="180">
        <f t="shared" si="96"/>
        <v>0</v>
      </c>
      <c r="Y285" s="180">
        <f t="shared" si="97"/>
        <v>0</v>
      </c>
      <c r="Z285" s="260">
        <f t="shared" si="107"/>
        <v>0</v>
      </c>
      <c r="AA285" s="259">
        <f t="shared" si="108"/>
        <v>0</v>
      </c>
      <c r="AB285" s="180">
        <f t="shared" si="98"/>
        <v>0</v>
      </c>
      <c r="AC285" s="180">
        <f t="shared" si="99"/>
        <v>0</v>
      </c>
      <c r="AD285" s="253">
        <f t="shared" si="109"/>
        <v>0</v>
      </c>
      <c r="AE285" s="240">
        <f t="shared" si="110"/>
        <v>0</v>
      </c>
    </row>
    <row r="286" spans="1:31" x14ac:dyDescent="0.2">
      <c r="A286" s="19">
        <f>+IF((G286+SUM(H286:K286))&gt;0,MAX(A$13:A285)+1,0)</f>
        <v>0</v>
      </c>
      <c r="B286" s="22"/>
      <c r="C286" s="20"/>
      <c r="D286" s="20"/>
      <c r="E286" s="20"/>
      <c r="F286" s="216">
        <f t="shared" si="100"/>
        <v>0</v>
      </c>
      <c r="G286" s="101">
        <f t="shared" si="101"/>
        <v>0</v>
      </c>
      <c r="H286" s="20"/>
      <c r="I286" s="20"/>
      <c r="J286" s="20"/>
      <c r="K286" s="20"/>
      <c r="L286" s="20"/>
      <c r="M286" s="20"/>
      <c r="N286" s="101">
        <f t="shared" si="102"/>
        <v>0</v>
      </c>
      <c r="O286" s="192"/>
      <c r="P286" s="542">
        <f t="shared" si="92"/>
        <v>0</v>
      </c>
      <c r="Q286" s="201">
        <f t="shared" si="93"/>
        <v>0</v>
      </c>
      <c r="R286" s="299">
        <f t="shared" si="103"/>
        <v>0</v>
      </c>
      <c r="S286" s="299">
        <f t="shared" si="104"/>
        <v>0</v>
      </c>
      <c r="T286" s="180">
        <f t="shared" si="94"/>
        <v>0</v>
      </c>
      <c r="U286" s="180">
        <f t="shared" si="95"/>
        <v>0</v>
      </c>
      <c r="V286" s="253">
        <f t="shared" si="105"/>
        <v>0</v>
      </c>
      <c r="W286" s="240">
        <f t="shared" si="106"/>
        <v>0</v>
      </c>
      <c r="X286" s="180">
        <f t="shared" si="96"/>
        <v>0</v>
      </c>
      <c r="Y286" s="180">
        <f t="shared" si="97"/>
        <v>0</v>
      </c>
      <c r="Z286" s="260">
        <f t="shared" si="107"/>
        <v>0</v>
      </c>
      <c r="AA286" s="259">
        <f t="shared" si="108"/>
        <v>0</v>
      </c>
      <c r="AB286" s="180">
        <f t="shared" si="98"/>
        <v>0</v>
      </c>
      <c r="AC286" s="180">
        <f t="shared" si="99"/>
        <v>0</v>
      </c>
      <c r="AD286" s="253">
        <f t="shared" si="109"/>
        <v>0</v>
      </c>
      <c r="AE286" s="240">
        <f t="shared" si="110"/>
        <v>0</v>
      </c>
    </row>
    <row r="287" spans="1:31" x14ac:dyDescent="0.2">
      <c r="A287" s="19">
        <f>+IF((G287+SUM(H287:K287))&gt;0,MAX(A$13:A286)+1,0)</f>
        <v>0</v>
      </c>
      <c r="B287" s="22"/>
      <c r="C287" s="20"/>
      <c r="D287" s="20"/>
      <c r="E287" s="20"/>
      <c r="F287" s="216">
        <f t="shared" si="100"/>
        <v>0</v>
      </c>
      <c r="G287" s="101">
        <f t="shared" si="101"/>
        <v>0</v>
      </c>
      <c r="H287" s="20"/>
      <c r="I287" s="20"/>
      <c r="J287" s="20"/>
      <c r="K287" s="20"/>
      <c r="L287" s="20"/>
      <c r="M287" s="20"/>
      <c r="N287" s="101">
        <f t="shared" si="102"/>
        <v>0</v>
      </c>
      <c r="O287" s="192"/>
      <c r="P287" s="542">
        <f t="shared" si="92"/>
        <v>0</v>
      </c>
      <c r="Q287" s="201">
        <f t="shared" si="93"/>
        <v>0</v>
      </c>
      <c r="R287" s="299">
        <f t="shared" si="103"/>
        <v>0</v>
      </c>
      <c r="S287" s="299">
        <f t="shared" si="104"/>
        <v>0</v>
      </c>
      <c r="T287" s="180">
        <f t="shared" si="94"/>
        <v>0</v>
      </c>
      <c r="U287" s="180">
        <f t="shared" si="95"/>
        <v>0</v>
      </c>
      <c r="V287" s="253">
        <f t="shared" si="105"/>
        <v>0</v>
      </c>
      <c r="W287" s="240">
        <f t="shared" si="106"/>
        <v>0</v>
      </c>
      <c r="X287" s="180">
        <f t="shared" si="96"/>
        <v>0</v>
      </c>
      <c r="Y287" s="180">
        <f t="shared" si="97"/>
        <v>0</v>
      </c>
      <c r="Z287" s="260">
        <f t="shared" si="107"/>
        <v>0</v>
      </c>
      <c r="AA287" s="259">
        <f t="shared" si="108"/>
        <v>0</v>
      </c>
      <c r="AB287" s="180">
        <f t="shared" si="98"/>
        <v>0</v>
      </c>
      <c r="AC287" s="180">
        <f t="shared" si="99"/>
        <v>0</v>
      </c>
      <c r="AD287" s="253">
        <f t="shared" si="109"/>
        <v>0</v>
      </c>
      <c r="AE287" s="240">
        <f t="shared" si="110"/>
        <v>0</v>
      </c>
    </row>
    <row r="288" spans="1:31" x14ac:dyDescent="0.2">
      <c r="A288" s="19">
        <f>+IF((G288+SUM(H288:K288))&gt;0,MAX(A$13:A287)+1,0)</f>
        <v>0</v>
      </c>
      <c r="B288" s="22"/>
      <c r="C288" s="20"/>
      <c r="D288" s="20"/>
      <c r="E288" s="20"/>
      <c r="F288" s="216">
        <f t="shared" si="100"/>
        <v>0</v>
      </c>
      <c r="G288" s="101">
        <f t="shared" si="101"/>
        <v>0</v>
      </c>
      <c r="H288" s="20"/>
      <c r="I288" s="20"/>
      <c r="J288" s="20"/>
      <c r="K288" s="20"/>
      <c r="L288" s="20"/>
      <c r="M288" s="20"/>
      <c r="N288" s="101">
        <f t="shared" si="102"/>
        <v>0</v>
      </c>
      <c r="O288" s="192"/>
      <c r="P288" s="542">
        <f t="shared" si="92"/>
        <v>0</v>
      </c>
      <c r="Q288" s="201">
        <f t="shared" si="93"/>
        <v>0</v>
      </c>
      <c r="R288" s="299">
        <f t="shared" si="103"/>
        <v>0</v>
      </c>
      <c r="S288" s="299">
        <f t="shared" si="104"/>
        <v>0</v>
      </c>
      <c r="T288" s="180">
        <f t="shared" si="94"/>
        <v>0</v>
      </c>
      <c r="U288" s="180">
        <f t="shared" si="95"/>
        <v>0</v>
      </c>
      <c r="V288" s="253">
        <f t="shared" si="105"/>
        <v>0</v>
      </c>
      <c r="W288" s="240">
        <f t="shared" si="106"/>
        <v>0</v>
      </c>
      <c r="X288" s="180">
        <f t="shared" si="96"/>
        <v>0</v>
      </c>
      <c r="Y288" s="180">
        <f t="shared" si="97"/>
        <v>0</v>
      </c>
      <c r="Z288" s="260">
        <f t="shared" si="107"/>
        <v>0</v>
      </c>
      <c r="AA288" s="259">
        <f t="shared" si="108"/>
        <v>0</v>
      </c>
      <c r="AB288" s="180">
        <f t="shared" si="98"/>
        <v>0</v>
      </c>
      <c r="AC288" s="180">
        <f t="shared" si="99"/>
        <v>0</v>
      </c>
      <c r="AD288" s="253">
        <f t="shared" si="109"/>
        <v>0</v>
      </c>
      <c r="AE288" s="240">
        <f t="shared" si="110"/>
        <v>0</v>
      </c>
    </row>
    <row r="289" spans="1:31" x14ac:dyDescent="0.2">
      <c r="A289" s="19">
        <f>+IF((G289+SUM(H289:K289))&gt;0,MAX(A$13:A288)+1,0)</f>
        <v>0</v>
      </c>
      <c r="B289" s="22"/>
      <c r="C289" s="20"/>
      <c r="D289" s="20"/>
      <c r="E289" s="20"/>
      <c r="F289" s="216">
        <f t="shared" si="100"/>
        <v>0</v>
      </c>
      <c r="G289" s="101">
        <f t="shared" si="101"/>
        <v>0</v>
      </c>
      <c r="H289" s="20"/>
      <c r="I289" s="20"/>
      <c r="J289" s="20"/>
      <c r="K289" s="20"/>
      <c r="L289" s="20"/>
      <c r="M289" s="20"/>
      <c r="N289" s="101">
        <f t="shared" si="102"/>
        <v>0</v>
      </c>
      <c r="O289" s="192"/>
      <c r="P289" s="542">
        <f t="shared" si="92"/>
        <v>0</v>
      </c>
      <c r="Q289" s="201">
        <f t="shared" si="93"/>
        <v>0</v>
      </c>
      <c r="R289" s="299">
        <f t="shared" si="103"/>
        <v>0</v>
      </c>
      <c r="S289" s="299">
        <f t="shared" si="104"/>
        <v>0</v>
      </c>
      <c r="T289" s="180">
        <f t="shared" si="94"/>
        <v>0</v>
      </c>
      <c r="U289" s="180">
        <f t="shared" si="95"/>
        <v>0</v>
      </c>
      <c r="V289" s="253">
        <f t="shared" si="105"/>
        <v>0</v>
      </c>
      <c r="W289" s="240">
        <f t="shared" si="106"/>
        <v>0</v>
      </c>
      <c r="X289" s="180">
        <f t="shared" si="96"/>
        <v>0</v>
      </c>
      <c r="Y289" s="180">
        <f t="shared" si="97"/>
        <v>0</v>
      </c>
      <c r="Z289" s="260">
        <f t="shared" si="107"/>
        <v>0</v>
      </c>
      <c r="AA289" s="259">
        <f t="shared" si="108"/>
        <v>0</v>
      </c>
      <c r="AB289" s="180">
        <f t="shared" si="98"/>
        <v>0</v>
      </c>
      <c r="AC289" s="180">
        <f t="shared" si="99"/>
        <v>0</v>
      </c>
      <c r="AD289" s="253">
        <f t="shared" si="109"/>
        <v>0</v>
      </c>
      <c r="AE289" s="240">
        <f t="shared" si="110"/>
        <v>0</v>
      </c>
    </row>
    <row r="290" spans="1:31" x14ac:dyDescent="0.2">
      <c r="A290" s="19">
        <f>+IF((G290+SUM(H290:K290))&gt;0,MAX(A$13:A289)+1,0)</f>
        <v>0</v>
      </c>
      <c r="B290" s="22"/>
      <c r="C290" s="20"/>
      <c r="D290" s="20"/>
      <c r="E290" s="20"/>
      <c r="F290" s="216">
        <f t="shared" si="100"/>
        <v>0</v>
      </c>
      <c r="G290" s="101">
        <f t="shared" si="101"/>
        <v>0</v>
      </c>
      <c r="H290" s="20"/>
      <c r="I290" s="20"/>
      <c r="J290" s="20"/>
      <c r="K290" s="20"/>
      <c r="L290" s="20"/>
      <c r="M290" s="20"/>
      <c r="N290" s="101">
        <f t="shared" si="102"/>
        <v>0</v>
      </c>
      <c r="O290" s="192"/>
      <c r="P290" s="542">
        <f t="shared" si="92"/>
        <v>0</v>
      </c>
      <c r="Q290" s="201">
        <f t="shared" si="93"/>
        <v>0</v>
      </c>
      <c r="R290" s="299">
        <f t="shared" si="103"/>
        <v>0</v>
      </c>
      <c r="S290" s="299">
        <f t="shared" si="104"/>
        <v>0</v>
      </c>
      <c r="T290" s="180">
        <f t="shared" si="94"/>
        <v>0</v>
      </c>
      <c r="U290" s="180">
        <f t="shared" si="95"/>
        <v>0</v>
      </c>
      <c r="V290" s="253">
        <f t="shared" si="105"/>
        <v>0</v>
      </c>
      <c r="W290" s="240">
        <f t="shared" si="106"/>
        <v>0</v>
      </c>
      <c r="X290" s="180">
        <f t="shared" si="96"/>
        <v>0</v>
      </c>
      <c r="Y290" s="180">
        <f t="shared" si="97"/>
        <v>0</v>
      </c>
      <c r="Z290" s="260">
        <f t="shared" si="107"/>
        <v>0</v>
      </c>
      <c r="AA290" s="259">
        <f t="shared" si="108"/>
        <v>0</v>
      </c>
      <c r="AB290" s="180">
        <f t="shared" si="98"/>
        <v>0</v>
      </c>
      <c r="AC290" s="180">
        <f t="shared" si="99"/>
        <v>0</v>
      </c>
      <c r="AD290" s="253">
        <f t="shared" si="109"/>
        <v>0</v>
      </c>
      <c r="AE290" s="240">
        <f t="shared" si="110"/>
        <v>0</v>
      </c>
    </row>
    <row r="291" spans="1:31" x14ac:dyDescent="0.2">
      <c r="A291" s="19">
        <f>+IF((G291+SUM(H291:K291))&gt;0,MAX(A$13:A290)+1,0)</f>
        <v>0</v>
      </c>
      <c r="B291" s="22"/>
      <c r="C291" s="20"/>
      <c r="D291" s="20"/>
      <c r="E291" s="20"/>
      <c r="F291" s="216">
        <f t="shared" si="100"/>
        <v>0</v>
      </c>
      <c r="G291" s="101">
        <f t="shared" si="101"/>
        <v>0</v>
      </c>
      <c r="H291" s="20"/>
      <c r="I291" s="20"/>
      <c r="J291" s="20"/>
      <c r="K291" s="20"/>
      <c r="L291" s="20"/>
      <c r="M291" s="20"/>
      <c r="N291" s="101">
        <f t="shared" si="102"/>
        <v>0</v>
      </c>
      <c r="O291" s="192"/>
      <c r="P291" s="542">
        <f t="shared" si="92"/>
        <v>0</v>
      </c>
      <c r="Q291" s="201">
        <f t="shared" si="93"/>
        <v>0</v>
      </c>
      <c r="R291" s="299">
        <f t="shared" si="103"/>
        <v>0</v>
      </c>
      <c r="S291" s="299">
        <f t="shared" si="104"/>
        <v>0</v>
      </c>
      <c r="T291" s="180">
        <f t="shared" si="94"/>
        <v>0</v>
      </c>
      <c r="U291" s="180">
        <f t="shared" si="95"/>
        <v>0</v>
      </c>
      <c r="V291" s="253">
        <f t="shared" si="105"/>
        <v>0</v>
      </c>
      <c r="W291" s="240">
        <f t="shared" si="106"/>
        <v>0</v>
      </c>
      <c r="X291" s="180">
        <f t="shared" si="96"/>
        <v>0</v>
      </c>
      <c r="Y291" s="180">
        <f t="shared" si="97"/>
        <v>0</v>
      </c>
      <c r="Z291" s="260">
        <f t="shared" si="107"/>
        <v>0</v>
      </c>
      <c r="AA291" s="259">
        <f t="shared" si="108"/>
        <v>0</v>
      </c>
      <c r="AB291" s="180">
        <f t="shared" si="98"/>
        <v>0</v>
      </c>
      <c r="AC291" s="180">
        <f t="shared" si="99"/>
        <v>0</v>
      </c>
      <c r="AD291" s="253">
        <f t="shared" si="109"/>
        <v>0</v>
      </c>
      <c r="AE291" s="240">
        <f t="shared" si="110"/>
        <v>0</v>
      </c>
    </row>
    <row r="292" spans="1:31" x14ac:dyDescent="0.2">
      <c r="A292" s="19">
        <f>+IF((G292+SUM(H292:K292))&gt;0,MAX(A$13:A291)+1,0)</f>
        <v>0</v>
      </c>
      <c r="B292" s="22"/>
      <c r="C292" s="20"/>
      <c r="D292" s="20"/>
      <c r="E292" s="20"/>
      <c r="F292" s="216">
        <f t="shared" si="100"/>
        <v>0</v>
      </c>
      <c r="G292" s="101">
        <f t="shared" si="101"/>
        <v>0</v>
      </c>
      <c r="H292" s="20"/>
      <c r="I292" s="20"/>
      <c r="J292" s="20"/>
      <c r="K292" s="20"/>
      <c r="L292" s="20"/>
      <c r="M292" s="20"/>
      <c r="N292" s="101">
        <f t="shared" si="102"/>
        <v>0</v>
      </c>
      <c r="O292" s="192"/>
      <c r="P292" s="542">
        <f t="shared" si="92"/>
        <v>0</v>
      </c>
      <c r="Q292" s="201">
        <f t="shared" si="93"/>
        <v>0</v>
      </c>
      <c r="R292" s="299">
        <f t="shared" si="103"/>
        <v>0</v>
      </c>
      <c r="S292" s="299">
        <f t="shared" si="104"/>
        <v>0</v>
      </c>
      <c r="T292" s="180">
        <f t="shared" si="94"/>
        <v>0</v>
      </c>
      <c r="U292" s="180">
        <f t="shared" si="95"/>
        <v>0</v>
      </c>
      <c r="V292" s="253">
        <f t="shared" si="105"/>
        <v>0</v>
      </c>
      <c r="W292" s="240">
        <f t="shared" si="106"/>
        <v>0</v>
      </c>
      <c r="X292" s="180">
        <f t="shared" si="96"/>
        <v>0</v>
      </c>
      <c r="Y292" s="180">
        <f t="shared" si="97"/>
        <v>0</v>
      </c>
      <c r="Z292" s="260">
        <f t="shared" si="107"/>
        <v>0</v>
      </c>
      <c r="AA292" s="259">
        <f t="shared" si="108"/>
        <v>0</v>
      </c>
      <c r="AB292" s="180">
        <f t="shared" si="98"/>
        <v>0</v>
      </c>
      <c r="AC292" s="180">
        <f t="shared" si="99"/>
        <v>0</v>
      </c>
      <c r="AD292" s="253">
        <f t="shared" si="109"/>
        <v>0</v>
      </c>
      <c r="AE292" s="240">
        <f t="shared" si="110"/>
        <v>0</v>
      </c>
    </row>
    <row r="293" spans="1:31" x14ac:dyDescent="0.2">
      <c r="A293" s="19">
        <f>+IF((G293+SUM(H293:K293))&gt;0,MAX(A$13:A292)+1,0)</f>
        <v>0</v>
      </c>
      <c r="B293" s="22"/>
      <c r="C293" s="20"/>
      <c r="D293" s="20"/>
      <c r="E293" s="20"/>
      <c r="F293" s="216">
        <f t="shared" si="100"/>
        <v>0</v>
      </c>
      <c r="G293" s="101">
        <f t="shared" si="101"/>
        <v>0</v>
      </c>
      <c r="H293" s="20"/>
      <c r="I293" s="20"/>
      <c r="J293" s="20"/>
      <c r="K293" s="20"/>
      <c r="L293" s="20"/>
      <c r="M293" s="20"/>
      <c r="N293" s="101">
        <f t="shared" si="102"/>
        <v>0</v>
      </c>
      <c r="O293" s="192"/>
      <c r="P293" s="542">
        <f t="shared" si="92"/>
        <v>0</v>
      </c>
      <c r="Q293" s="201">
        <f t="shared" si="93"/>
        <v>0</v>
      </c>
      <c r="R293" s="299">
        <f t="shared" si="103"/>
        <v>0</v>
      </c>
      <c r="S293" s="299">
        <f t="shared" si="104"/>
        <v>0</v>
      </c>
      <c r="T293" s="180">
        <f t="shared" si="94"/>
        <v>0</v>
      </c>
      <c r="U293" s="180">
        <f t="shared" si="95"/>
        <v>0</v>
      </c>
      <c r="V293" s="253">
        <f t="shared" si="105"/>
        <v>0</v>
      </c>
      <c r="W293" s="240">
        <f t="shared" si="106"/>
        <v>0</v>
      </c>
      <c r="X293" s="180">
        <f t="shared" si="96"/>
        <v>0</v>
      </c>
      <c r="Y293" s="180">
        <f t="shared" si="97"/>
        <v>0</v>
      </c>
      <c r="Z293" s="260">
        <f t="shared" si="107"/>
        <v>0</v>
      </c>
      <c r="AA293" s="259">
        <f t="shared" si="108"/>
        <v>0</v>
      </c>
      <c r="AB293" s="180">
        <f t="shared" si="98"/>
        <v>0</v>
      </c>
      <c r="AC293" s="180">
        <f t="shared" si="99"/>
        <v>0</v>
      </c>
      <c r="AD293" s="253">
        <f t="shared" si="109"/>
        <v>0</v>
      </c>
      <c r="AE293" s="240">
        <f t="shared" si="110"/>
        <v>0</v>
      </c>
    </row>
    <row r="294" spans="1:31" x14ac:dyDescent="0.2">
      <c r="A294" s="19">
        <f>+IF((G294+SUM(H294:K294))&gt;0,MAX(A$13:A293)+1,0)</f>
        <v>0</v>
      </c>
      <c r="B294" s="22"/>
      <c r="C294" s="20"/>
      <c r="D294" s="20"/>
      <c r="E294" s="20"/>
      <c r="F294" s="216">
        <f t="shared" si="100"/>
        <v>0</v>
      </c>
      <c r="G294" s="101">
        <f t="shared" si="101"/>
        <v>0</v>
      </c>
      <c r="H294" s="20"/>
      <c r="I294" s="20"/>
      <c r="J294" s="20"/>
      <c r="K294" s="20"/>
      <c r="L294" s="20"/>
      <c r="M294" s="20"/>
      <c r="N294" s="101">
        <f t="shared" si="102"/>
        <v>0</v>
      </c>
      <c r="O294" s="192"/>
      <c r="P294" s="542">
        <f>+O294+O294*$P$10</f>
        <v>0</v>
      </c>
      <c r="Q294" s="201">
        <f t="shared" si="93"/>
        <v>0</v>
      </c>
      <c r="R294" s="299">
        <f t="shared" si="103"/>
        <v>0</v>
      </c>
      <c r="S294" s="299">
        <f t="shared" si="104"/>
        <v>0</v>
      </c>
      <c r="T294" s="180">
        <f t="shared" si="94"/>
        <v>0</v>
      </c>
      <c r="U294" s="180">
        <f t="shared" si="95"/>
        <v>0</v>
      </c>
      <c r="V294" s="253">
        <f t="shared" si="105"/>
        <v>0</v>
      </c>
      <c r="W294" s="240">
        <f t="shared" si="106"/>
        <v>0</v>
      </c>
      <c r="X294" s="180">
        <f t="shared" si="96"/>
        <v>0</v>
      </c>
      <c r="Y294" s="180">
        <f t="shared" si="97"/>
        <v>0</v>
      </c>
      <c r="Z294" s="260">
        <f t="shared" si="107"/>
        <v>0</v>
      </c>
      <c r="AA294" s="259">
        <f t="shared" si="108"/>
        <v>0</v>
      </c>
      <c r="AB294" s="180">
        <f t="shared" si="98"/>
        <v>0</v>
      </c>
      <c r="AC294" s="180">
        <f t="shared" si="99"/>
        <v>0</v>
      </c>
      <c r="AD294" s="253">
        <f t="shared" si="109"/>
        <v>0</v>
      </c>
      <c r="AE294" s="240">
        <f t="shared" si="110"/>
        <v>0</v>
      </c>
    </row>
    <row r="295" spans="1:31" x14ac:dyDescent="0.2">
      <c r="A295" s="19">
        <f>+IF((G295+SUM(H295:K295))&gt;0,MAX(A$13:A294)+1,0)</f>
        <v>0</v>
      </c>
      <c r="B295" s="22"/>
      <c r="C295" s="20"/>
      <c r="D295" s="20"/>
      <c r="E295" s="20"/>
      <c r="F295" s="216">
        <f t="shared" si="100"/>
        <v>0</v>
      </c>
      <c r="G295" s="101">
        <f t="shared" si="101"/>
        <v>0</v>
      </c>
      <c r="H295" s="20"/>
      <c r="I295" s="20"/>
      <c r="J295" s="20"/>
      <c r="K295" s="20"/>
      <c r="L295" s="20"/>
      <c r="M295" s="20"/>
      <c r="N295" s="101">
        <f t="shared" si="102"/>
        <v>0</v>
      </c>
      <c r="O295" s="192"/>
      <c r="P295" s="542">
        <f t="shared" si="92"/>
        <v>0</v>
      </c>
      <c r="Q295" s="201">
        <f t="shared" si="93"/>
        <v>0</v>
      </c>
      <c r="R295" s="299">
        <f t="shared" si="103"/>
        <v>0</v>
      </c>
      <c r="S295" s="299">
        <f t="shared" si="104"/>
        <v>0</v>
      </c>
      <c r="T295" s="180">
        <f t="shared" si="94"/>
        <v>0</v>
      </c>
      <c r="U295" s="180">
        <f t="shared" si="95"/>
        <v>0</v>
      </c>
      <c r="V295" s="253">
        <f t="shared" si="105"/>
        <v>0</v>
      </c>
      <c r="W295" s="240">
        <f t="shared" si="106"/>
        <v>0</v>
      </c>
      <c r="X295" s="180">
        <f t="shared" si="96"/>
        <v>0</v>
      </c>
      <c r="Y295" s="180">
        <f t="shared" si="97"/>
        <v>0</v>
      </c>
      <c r="Z295" s="260">
        <f t="shared" si="107"/>
        <v>0</v>
      </c>
      <c r="AA295" s="259">
        <f t="shared" si="108"/>
        <v>0</v>
      </c>
      <c r="AB295" s="180">
        <f t="shared" si="98"/>
        <v>0</v>
      </c>
      <c r="AC295" s="180">
        <f t="shared" si="99"/>
        <v>0</v>
      </c>
      <c r="AD295" s="253">
        <f t="shared" si="109"/>
        <v>0</v>
      </c>
      <c r="AE295" s="240">
        <f t="shared" si="110"/>
        <v>0</v>
      </c>
    </row>
    <row r="296" spans="1:31" x14ac:dyDescent="0.2">
      <c r="A296" s="19">
        <f>+IF((G296+SUM(H296:K296))&gt;0,MAX(A$13:A295)+1,0)</f>
        <v>0</v>
      </c>
      <c r="B296" s="22"/>
      <c r="C296" s="20"/>
      <c r="D296" s="20"/>
      <c r="E296" s="20"/>
      <c r="F296" s="216">
        <f t="shared" si="100"/>
        <v>0</v>
      </c>
      <c r="G296" s="101">
        <f t="shared" si="101"/>
        <v>0</v>
      </c>
      <c r="H296" s="20"/>
      <c r="I296" s="20"/>
      <c r="J296" s="20"/>
      <c r="K296" s="20"/>
      <c r="L296" s="20"/>
      <c r="M296" s="20"/>
      <c r="N296" s="101">
        <f t="shared" si="102"/>
        <v>0</v>
      </c>
      <c r="O296" s="192"/>
      <c r="P296" s="542">
        <f t="shared" si="92"/>
        <v>0</v>
      </c>
      <c r="Q296" s="201">
        <f t="shared" si="93"/>
        <v>0</v>
      </c>
      <c r="R296" s="299">
        <f t="shared" si="103"/>
        <v>0</v>
      </c>
      <c r="S296" s="299">
        <f t="shared" si="104"/>
        <v>0</v>
      </c>
      <c r="T296" s="180">
        <f t="shared" si="94"/>
        <v>0</v>
      </c>
      <c r="U296" s="180">
        <f t="shared" si="95"/>
        <v>0</v>
      </c>
      <c r="V296" s="253">
        <f t="shared" si="105"/>
        <v>0</v>
      </c>
      <c r="W296" s="240">
        <f t="shared" si="106"/>
        <v>0</v>
      </c>
      <c r="X296" s="180">
        <f t="shared" si="96"/>
        <v>0</v>
      </c>
      <c r="Y296" s="180">
        <f t="shared" si="97"/>
        <v>0</v>
      </c>
      <c r="Z296" s="260">
        <f t="shared" si="107"/>
        <v>0</v>
      </c>
      <c r="AA296" s="259">
        <f t="shared" si="108"/>
        <v>0</v>
      </c>
      <c r="AB296" s="180">
        <f t="shared" si="98"/>
        <v>0</v>
      </c>
      <c r="AC296" s="180">
        <f t="shared" si="99"/>
        <v>0</v>
      </c>
      <c r="AD296" s="253">
        <f t="shared" si="109"/>
        <v>0</v>
      </c>
      <c r="AE296" s="240">
        <f t="shared" si="110"/>
        <v>0</v>
      </c>
    </row>
    <row r="297" spans="1:31" ht="45" x14ac:dyDescent="0.2">
      <c r="B297" s="198" t="s">
        <v>3</v>
      </c>
      <c r="C297" s="199">
        <f>+SUM(C298:C334)</f>
        <v>0</v>
      </c>
      <c r="D297" s="199">
        <f t="shared" ref="D297:Q297" si="111">+SUM(D298:D334)</f>
        <v>0</v>
      </c>
      <c r="E297" s="199">
        <f t="shared" si="111"/>
        <v>0</v>
      </c>
      <c r="F297" s="199">
        <f t="shared" si="111"/>
        <v>0</v>
      </c>
      <c r="G297" s="199">
        <f t="shared" si="111"/>
        <v>0</v>
      </c>
      <c r="H297" s="199">
        <f t="shared" si="111"/>
        <v>0</v>
      </c>
      <c r="I297" s="199">
        <f t="shared" si="111"/>
        <v>0</v>
      </c>
      <c r="J297" s="199">
        <f t="shared" si="111"/>
        <v>0</v>
      </c>
      <c r="K297" s="199">
        <f t="shared" si="111"/>
        <v>0</v>
      </c>
      <c r="L297" s="199">
        <f t="shared" si="111"/>
        <v>0</v>
      </c>
      <c r="M297" s="199">
        <f t="shared" si="111"/>
        <v>0</v>
      </c>
      <c r="N297" s="199">
        <f t="shared" si="111"/>
        <v>0</v>
      </c>
      <c r="O297" s="315"/>
      <c r="P297" s="537"/>
      <c r="Q297" s="199">
        <f t="shared" si="111"/>
        <v>0</v>
      </c>
      <c r="R297" s="199">
        <f t="shared" ref="R297:AE297" si="112">+SUM(R298:R334)</f>
        <v>0</v>
      </c>
      <c r="S297" s="199">
        <f t="shared" si="112"/>
        <v>0</v>
      </c>
      <c r="T297" s="315">
        <f t="shared" si="112"/>
        <v>0</v>
      </c>
      <c r="U297" s="315">
        <f t="shared" si="112"/>
        <v>0</v>
      </c>
      <c r="V297" s="315">
        <f t="shared" si="112"/>
        <v>0</v>
      </c>
      <c r="W297" s="315">
        <f t="shared" si="112"/>
        <v>0</v>
      </c>
      <c r="X297" s="315">
        <f t="shared" si="112"/>
        <v>0</v>
      </c>
      <c r="Y297" s="315">
        <f t="shared" si="112"/>
        <v>0</v>
      </c>
      <c r="Z297" s="315">
        <f t="shared" si="112"/>
        <v>0</v>
      </c>
      <c r="AA297" s="315">
        <f t="shared" si="112"/>
        <v>0</v>
      </c>
      <c r="AB297" s="315">
        <f t="shared" si="112"/>
        <v>0</v>
      </c>
      <c r="AC297" s="315">
        <f t="shared" si="112"/>
        <v>0</v>
      </c>
      <c r="AD297" s="315">
        <f t="shared" si="112"/>
        <v>0</v>
      </c>
      <c r="AE297" s="315">
        <f t="shared" si="112"/>
        <v>0</v>
      </c>
    </row>
    <row r="298" spans="1:31" x14ac:dyDescent="0.2">
      <c r="A298" s="19">
        <f>+IF((G298+SUM(H298:K298))&gt;0,MAX(A$13:A297)+1,0)</f>
        <v>0</v>
      </c>
      <c r="B298" s="22"/>
      <c r="C298" s="20"/>
      <c r="D298" s="20"/>
      <c r="E298" s="20"/>
      <c r="F298" s="216">
        <f>+E298+D298</f>
        <v>0</v>
      </c>
      <c r="G298" s="101">
        <f>SUM(C298:E298)</f>
        <v>0</v>
      </c>
      <c r="H298" s="20"/>
      <c r="I298" s="20"/>
      <c r="J298" s="20"/>
      <c r="K298" s="20"/>
      <c r="L298" s="20"/>
      <c r="M298" s="20"/>
      <c r="N298" s="101">
        <f>+L298+M298</f>
        <v>0</v>
      </c>
      <c r="O298" s="192"/>
      <c r="P298" s="542">
        <f t="shared" si="92"/>
        <v>0</v>
      </c>
      <c r="Q298" s="201">
        <f t="shared" ref="Q298:Q334" si="113">+N298*P298</f>
        <v>0</v>
      </c>
      <c r="R298" s="299">
        <f>+N298*(C298+H298-I298)</f>
        <v>0</v>
      </c>
      <c r="S298" s="299">
        <f>+N298*D298+N298*E298*0.8+(J298-K298)*N298</f>
        <v>0</v>
      </c>
      <c r="T298" s="180">
        <f t="shared" ref="T298:T334" si="114">+($Q298-$T$6)/$T$7*C298*12</f>
        <v>0</v>
      </c>
      <c r="U298" s="180">
        <f t="shared" ref="U298:U334" si="115">+($Q298-$T$6)/$T$7*(D298+E298)*12</f>
        <v>0</v>
      </c>
      <c r="V298" s="253">
        <f>+T298+U298</f>
        <v>0</v>
      </c>
      <c r="W298" s="240">
        <f>+V298*W$9</f>
        <v>0</v>
      </c>
      <c r="X298" s="180">
        <f t="shared" ref="X298:X334" si="116">+($Q298-$T$6)/$T$7*H298*12</f>
        <v>0</v>
      </c>
      <c r="Y298" s="180">
        <f t="shared" ref="Y298:Y334" si="117">+($Q298-$T$6)/$T$7*J298*12</f>
        <v>0</v>
      </c>
      <c r="Z298" s="260">
        <f>+X298+Y298</f>
        <v>0</v>
      </c>
      <c r="AA298" s="259">
        <f>+Z298*AA$9</f>
        <v>0</v>
      </c>
      <c r="AB298" s="180">
        <f t="shared" ref="AB298:AB334" si="118">+($Q298-$T$6)/$T$7*I298*12</f>
        <v>0</v>
      </c>
      <c r="AC298" s="180">
        <f t="shared" ref="AC298:AC334" si="119">+($Q298-$T$6)/$T$7*K298*12</f>
        <v>0</v>
      </c>
      <c r="AD298" s="253">
        <f>+AB298+AC298</f>
        <v>0</v>
      </c>
      <c r="AE298" s="240">
        <f>+AD298*AE$9</f>
        <v>0</v>
      </c>
    </row>
    <row r="299" spans="1:31" x14ac:dyDescent="0.2">
      <c r="A299" s="19">
        <f>+IF((G299+SUM(H299:K299))&gt;0,MAX(A$13:A298)+1,0)</f>
        <v>0</v>
      </c>
      <c r="B299" s="22"/>
      <c r="C299" s="20"/>
      <c r="D299" s="20"/>
      <c r="E299" s="20"/>
      <c r="F299" s="216">
        <f t="shared" ref="F299:F330" si="120">+E299+D299</f>
        <v>0</v>
      </c>
      <c r="G299" s="101">
        <f t="shared" ref="G299:G330" si="121">SUM(C299:E299)</f>
        <v>0</v>
      </c>
      <c r="H299" s="20"/>
      <c r="I299" s="20"/>
      <c r="J299" s="20"/>
      <c r="K299" s="20"/>
      <c r="L299" s="20"/>
      <c r="M299" s="20"/>
      <c r="N299" s="101">
        <f t="shared" ref="N299:N330" si="122">+L299+M299</f>
        <v>0</v>
      </c>
      <c r="O299" s="192"/>
      <c r="P299" s="542">
        <f t="shared" si="92"/>
        <v>0</v>
      </c>
      <c r="Q299" s="201">
        <f t="shared" si="113"/>
        <v>0</v>
      </c>
      <c r="R299" s="299">
        <f t="shared" ref="R299:R330" si="123">+N299*(C299+H299-I299)</f>
        <v>0</v>
      </c>
      <c r="S299" s="299">
        <f t="shared" ref="S299:S330" si="124">+N299*D299+N299*E299*0.8+(J299-K299)*N299</f>
        <v>0</v>
      </c>
      <c r="T299" s="180">
        <f t="shared" si="114"/>
        <v>0</v>
      </c>
      <c r="U299" s="180">
        <f t="shared" si="115"/>
        <v>0</v>
      </c>
      <c r="V299" s="253">
        <f t="shared" ref="V299:V330" si="125">+T299+U299</f>
        <v>0</v>
      </c>
      <c r="W299" s="240">
        <f t="shared" ref="W299:W330" si="126">+V299*W$9</f>
        <v>0</v>
      </c>
      <c r="X299" s="180">
        <f t="shared" si="116"/>
        <v>0</v>
      </c>
      <c r="Y299" s="180">
        <f t="shared" si="117"/>
        <v>0</v>
      </c>
      <c r="Z299" s="260">
        <f t="shared" ref="Z299:Z330" si="127">+X299+Y299</f>
        <v>0</v>
      </c>
      <c r="AA299" s="259">
        <f t="shared" ref="AA299:AA330" si="128">+Z299*AA$9</f>
        <v>0</v>
      </c>
      <c r="AB299" s="180">
        <f t="shared" si="118"/>
        <v>0</v>
      </c>
      <c r="AC299" s="180">
        <f t="shared" si="119"/>
        <v>0</v>
      </c>
      <c r="AD299" s="253">
        <f t="shared" ref="AD299:AD330" si="129">+AB299+AC299</f>
        <v>0</v>
      </c>
      <c r="AE299" s="240">
        <f t="shared" ref="AE299:AE330" si="130">+AD299*AE$9</f>
        <v>0</v>
      </c>
    </row>
    <row r="300" spans="1:31" x14ac:dyDescent="0.2">
      <c r="A300" s="19">
        <f>+IF((G300+SUM(H300:K300))&gt;0,MAX(A$13:A299)+1,0)</f>
        <v>0</v>
      </c>
      <c r="B300" s="22"/>
      <c r="C300" s="20"/>
      <c r="D300" s="20"/>
      <c r="E300" s="20"/>
      <c r="F300" s="216">
        <f t="shared" si="120"/>
        <v>0</v>
      </c>
      <c r="G300" s="101">
        <f t="shared" si="121"/>
        <v>0</v>
      </c>
      <c r="H300" s="20"/>
      <c r="I300" s="20"/>
      <c r="J300" s="20"/>
      <c r="K300" s="20"/>
      <c r="L300" s="20"/>
      <c r="M300" s="20"/>
      <c r="N300" s="101">
        <f t="shared" si="122"/>
        <v>0</v>
      </c>
      <c r="O300" s="192"/>
      <c r="P300" s="542">
        <f t="shared" si="92"/>
        <v>0</v>
      </c>
      <c r="Q300" s="201">
        <f t="shared" si="113"/>
        <v>0</v>
      </c>
      <c r="R300" s="299">
        <f t="shared" si="123"/>
        <v>0</v>
      </c>
      <c r="S300" s="299">
        <f t="shared" si="124"/>
        <v>0</v>
      </c>
      <c r="T300" s="180">
        <f t="shared" si="114"/>
        <v>0</v>
      </c>
      <c r="U300" s="180">
        <f t="shared" si="115"/>
        <v>0</v>
      </c>
      <c r="V300" s="253">
        <f t="shared" si="125"/>
        <v>0</v>
      </c>
      <c r="W300" s="240">
        <f t="shared" si="126"/>
        <v>0</v>
      </c>
      <c r="X300" s="180">
        <f t="shared" si="116"/>
        <v>0</v>
      </c>
      <c r="Y300" s="180">
        <f t="shared" si="117"/>
        <v>0</v>
      </c>
      <c r="Z300" s="260">
        <f t="shared" si="127"/>
        <v>0</v>
      </c>
      <c r="AA300" s="259">
        <f t="shared" si="128"/>
        <v>0</v>
      </c>
      <c r="AB300" s="180">
        <f t="shared" si="118"/>
        <v>0</v>
      </c>
      <c r="AC300" s="180">
        <f t="shared" si="119"/>
        <v>0</v>
      </c>
      <c r="AD300" s="253">
        <f t="shared" si="129"/>
        <v>0</v>
      </c>
      <c r="AE300" s="240">
        <f t="shared" si="130"/>
        <v>0</v>
      </c>
    </row>
    <row r="301" spans="1:31" x14ac:dyDescent="0.2">
      <c r="A301" s="19">
        <f>+IF((G301+SUM(H301:K301))&gt;0,MAX(A$13:A300)+1,0)</f>
        <v>0</v>
      </c>
      <c r="B301" s="22"/>
      <c r="C301" s="20"/>
      <c r="D301" s="20"/>
      <c r="E301" s="20"/>
      <c r="F301" s="216">
        <f t="shared" si="120"/>
        <v>0</v>
      </c>
      <c r="G301" s="101">
        <f t="shared" si="121"/>
        <v>0</v>
      </c>
      <c r="H301" s="20"/>
      <c r="I301" s="20"/>
      <c r="J301" s="20"/>
      <c r="K301" s="20"/>
      <c r="L301" s="20"/>
      <c r="M301" s="20"/>
      <c r="N301" s="101">
        <f t="shared" si="122"/>
        <v>0</v>
      </c>
      <c r="O301" s="192"/>
      <c r="P301" s="542">
        <f t="shared" si="92"/>
        <v>0</v>
      </c>
      <c r="Q301" s="201">
        <f t="shared" si="113"/>
        <v>0</v>
      </c>
      <c r="R301" s="299">
        <f t="shared" si="123"/>
        <v>0</v>
      </c>
      <c r="S301" s="299">
        <f t="shared" si="124"/>
        <v>0</v>
      </c>
      <c r="T301" s="180">
        <f t="shared" si="114"/>
        <v>0</v>
      </c>
      <c r="U301" s="180">
        <f t="shared" si="115"/>
        <v>0</v>
      </c>
      <c r="V301" s="253">
        <f t="shared" si="125"/>
        <v>0</v>
      </c>
      <c r="W301" s="240">
        <f t="shared" si="126"/>
        <v>0</v>
      </c>
      <c r="X301" s="180">
        <f t="shared" si="116"/>
        <v>0</v>
      </c>
      <c r="Y301" s="180">
        <f t="shared" si="117"/>
        <v>0</v>
      </c>
      <c r="Z301" s="260">
        <f t="shared" si="127"/>
        <v>0</v>
      </c>
      <c r="AA301" s="259">
        <f t="shared" si="128"/>
        <v>0</v>
      </c>
      <c r="AB301" s="180">
        <f t="shared" si="118"/>
        <v>0</v>
      </c>
      <c r="AC301" s="180">
        <f t="shared" si="119"/>
        <v>0</v>
      </c>
      <c r="AD301" s="253">
        <f t="shared" si="129"/>
        <v>0</v>
      </c>
      <c r="AE301" s="240">
        <f t="shared" si="130"/>
        <v>0</v>
      </c>
    </row>
    <row r="302" spans="1:31" x14ac:dyDescent="0.2">
      <c r="A302" s="19">
        <f>+IF((G302+SUM(H302:K302))&gt;0,MAX(A$13:A301)+1,0)</f>
        <v>0</v>
      </c>
      <c r="B302" s="22"/>
      <c r="C302" s="20"/>
      <c r="D302" s="20"/>
      <c r="E302" s="20"/>
      <c r="F302" s="216">
        <f t="shared" si="120"/>
        <v>0</v>
      </c>
      <c r="G302" s="101">
        <f t="shared" si="121"/>
        <v>0</v>
      </c>
      <c r="H302" s="20"/>
      <c r="I302" s="20"/>
      <c r="J302" s="20"/>
      <c r="K302" s="20"/>
      <c r="L302" s="20"/>
      <c r="M302" s="20"/>
      <c r="N302" s="101">
        <f t="shared" si="122"/>
        <v>0</v>
      </c>
      <c r="O302" s="192"/>
      <c r="P302" s="542">
        <f t="shared" si="92"/>
        <v>0</v>
      </c>
      <c r="Q302" s="201">
        <f t="shared" si="113"/>
        <v>0</v>
      </c>
      <c r="R302" s="299">
        <f t="shared" si="123"/>
        <v>0</v>
      </c>
      <c r="S302" s="299">
        <f t="shared" si="124"/>
        <v>0</v>
      </c>
      <c r="T302" s="180">
        <f t="shared" si="114"/>
        <v>0</v>
      </c>
      <c r="U302" s="180">
        <f t="shared" si="115"/>
        <v>0</v>
      </c>
      <c r="V302" s="253">
        <f t="shared" si="125"/>
        <v>0</v>
      </c>
      <c r="W302" s="240">
        <f t="shared" si="126"/>
        <v>0</v>
      </c>
      <c r="X302" s="180">
        <f t="shared" si="116"/>
        <v>0</v>
      </c>
      <c r="Y302" s="180">
        <f t="shared" si="117"/>
        <v>0</v>
      </c>
      <c r="Z302" s="260">
        <f t="shared" si="127"/>
        <v>0</v>
      </c>
      <c r="AA302" s="259">
        <f t="shared" si="128"/>
        <v>0</v>
      </c>
      <c r="AB302" s="180">
        <f t="shared" si="118"/>
        <v>0</v>
      </c>
      <c r="AC302" s="180">
        <f t="shared" si="119"/>
        <v>0</v>
      </c>
      <c r="AD302" s="253">
        <f t="shared" si="129"/>
        <v>0</v>
      </c>
      <c r="AE302" s="240">
        <f t="shared" si="130"/>
        <v>0</v>
      </c>
    </row>
    <row r="303" spans="1:31" x14ac:dyDescent="0.2">
      <c r="A303" s="19">
        <f>+IF((G303+SUM(H303:K303))&gt;0,MAX(A$13:A302)+1,0)</f>
        <v>0</v>
      </c>
      <c r="B303" s="22"/>
      <c r="C303" s="20"/>
      <c r="D303" s="20"/>
      <c r="E303" s="20"/>
      <c r="F303" s="216">
        <f t="shared" si="120"/>
        <v>0</v>
      </c>
      <c r="G303" s="101">
        <f t="shared" si="121"/>
        <v>0</v>
      </c>
      <c r="H303" s="20"/>
      <c r="I303" s="20"/>
      <c r="J303" s="20"/>
      <c r="K303" s="20"/>
      <c r="L303" s="20"/>
      <c r="M303" s="20"/>
      <c r="N303" s="101">
        <f t="shared" si="122"/>
        <v>0</v>
      </c>
      <c r="O303" s="192"/>
      <c r="P303" s="542">
        <f t="shared" si="92"/>
        <v>0</v>
      </c>
      <c r="Q303" s="201">
        <f t="shared" si="113"/>
        <v>0</v>
      </c>
      <c r="R303" s="299">
        <f t="shared" si="123"/>
        <v>0</v>
      </c>
      <c r="S303" s="299">
        <f t="shared" si="124"/>
        <v>0</v>
      </c>
      <c r="T303" s="180">
        <f t="shared" si="114"/>
        <v>0</v>
      </c>
      <c r="U303" s="180">
        <f t="shared" si="115"/>
        <v>0</v>
      </c>
      <c r="V303" s="253">
        <f t="shared" si="125"/>
        <v>0</v>
      </c>
      <c r="W303" s="240">
        <f t="shared" si="126"/>
        <v>0</v>
      </c>
      <c r="X303" s="180">
        <f t="shared" si="116"/>
        <v>0</v>
      </c>
      <c r="Y303" s="180">
        <f t="shared" si="117"/>
        <v>0</v>
      </c>
      <c r="Z303" s="260">
        <f t="shared" si="127"/>
        <v>0</v>
      </c>
      <c r="AA303" s="259">
        <f t="shared" si="128"/>
        <v>0</v>
      </c>
      <c r="AB303" s="180">
        <f t="shared" si="118"/>
        <v>0</v>
      </c>
      <c r="AC303" s="180">
        <f t="shared" si="119"/>
        <v>0</v>
      </c>
      <c r="AD303" s="253">
        <f t="shared" si="129"/>
        <v>0</v>
      </c>
      <c r="AE303" s="240">
        <f t="shared" si="130"/>
        <v>0</v>
      </c>
    </row>
    <row r="304" spans="1:31" x14ac:dyDescent="0.2">
      <c r="A304" s="19">
        <f>+IF((G304+SUM(H304:K304))&gt;0,MAX(A$13:A303)+1,0)</f>
        <v>0</v>
      </c>
      <c r="B304" s="22"/>
      <c r="C304" s="20"/>
      <c r="D304" s="20"/>
      <c r="E304" s="20"/>
      <c r="F304" s="216">
        <f t="shared" si="120"/>
        <v>0</v>
      </c>
      <c r="G304" s="101">
        <f t="shared" si="121"/>
        <v>0</v>
      </c>
      <c r="H304" s="20"/>
      <c r="I304" s="20"/>
      <c r="J304" s="20"/>
      <c r="K304" s="20"/>
      <c r="L304" s="20"/>
      <c r="M304" s="20"/>
      <c r="N304" s="101">
        <f t="shared" si="122"/>
        <v>0</v>
      </c>
      <c r="O304" s="192"/>
      <c r="P304" s="542">
        <f t="shared" si="92"/>
        <v>0</v>
      </c>
      <c r="Q304" s="201">
        <f t="shared" si="113"/>
        <v>0</v>
      </c>
      <c r="R304" s="299">
        <f t="shared" si="123"/>
        <v>0</v>
      </c>
      <c r="S304" s="299">
        <f t="shared" si="124"/>
        <v>0</v>
      </c>
      <c r="T304" s="180">
        <f t="shared" si="114"/>
        <v>0</v>
      </c>
      <c r="U304" s="180">
        <f t="shared" si="115"/>
        <v>0</v>
      </c>
      <c r="V304" s="253">
        <f t="shared" si="125"/>
        <v>0</v>
      </c>
      <c r="W304" s="240">
        <f t="shared" si="126"/>
        <v>0</v>
      </c>
      <c r="X304" s="180">
        <f t="shared" si="116"/>
        <v>0</v>
      </c>
      <c r="Y304" s="180">
        <f t="shared" si="117"/>
        <v>0</v>
      </c>
      <c r="Z304" s="260">
        <f t="shared" si="127"/>
        <v>0</v>
      </c>
      <c r="AA304" s="259">
        <f t="shared" si="128"/>
        <v>0</v>
      </c>
      <c r="AB304" s="180">
        <f t="shared" si="118"/>
        <v>0</v>
      </c>
      <c r="AC304" s="180">
        <f t="shared" si="119"/>
        <v>0</v>
      </c>
      <c r="AD304" s="253">
        <f t="shared" si="129"/>
        <v>0</v>
      </c>
      <c r="AE304" s="240">
        <f t="shared" si="130"/>
        <v>0</v>
      </c>
    </row>
    <row r="305" spans="1:31" x14ac:dyDescent="0.2">
      <c r="A305" s="19">
        <f>+IF((G305+SUM(H305:K305))&gt;0,MAX(A$13:A304)+1,0)</f>
        <v>0</v>
      </c>
      <c r="B305" s="22"/>
      <c r="C305" s="20"/>
      <c r="D305" s="20"/>
      <c r="E305" s="20"/>
      <c r="F305" s="216">
        <f t="shared" si="120"/>
        <v>0</v>
      </c>
      <c r="G305" s="101">
        <f t="shared" si="121"/>
        <v>0</v>
      </c>
      <c r="H305" s="20"/>
      <c r="I305" s="20"/>
      <c r="J305" s="20"/>
      <c r="K305" s="20"/>
      <c r="L305" s="20"/>
      <c r="M305" s="20"/>
      <c r="N305" s="101">
        <f t="shared" si="122"/>
        <v>0</v>
      </c>
      <c r="O305" s="192"/>
      <c r="P305" s="542">
        <f t="shared" si="92"/>
        <v>0</v>
      </c>
      <c r="Q305" s="201">
        <f t="shared" si="113"/>
        <v>0</v>
      </c>
      <c r="R305" s="299">
        <f t="shared" si="123"/>
        <v>0</v>
      </c>
      <c r="S305" s="299">
        <f t="shared" si="124"/>
        <v>0</v>
      </c>
      <c r="T305" s="180">
        <f t="shared" si="114"/>
        <v>0</v>
      </c>
      <c r="U305" s="180">
        <f t="shared" si="115"/>
        <v>0</v>
      </c>
      <c r="V305" s="253">
        <f t="shared" si="125"/>
        <v>0</v>
      </c>
      <c r="W305" s="240">
        <f t="shared" si="126"/>
        <v>0</v>
      </c>
      <c r="X305" s="180">
        <f t="shared" si="116"/>
        <v>0</v>
      </c>
      <c r="Y305" s="180">
        <f t="shared" si="117"/>
        <v>0</v>
      </c>
      <c r="Z305" s="260">
        <f t="shared" si="127"/>
        <v>0</v>
      </c>
      <c r="AA305" s="259">
        <f t="shared" si="128"/>
        <v>0</v>
      </c>
      <c r="AB305" s="180">
        <f t="shared" si="118"/>
        <v>0</v>
      </c>
      <c r="AC305" s="180">
        <f t="shared" si="119"/>
        <v>0</v>
      </c>
      <c r="AD305" s="253">
        <f t="shared" si="129"/>
        <v>0</v>
      </c>
      <c r="AE305" s="240">
        <f t="shared" si="130"/>
        <v>0</v>
      </c>
    </row>
    <row r="306" spans="1:31" x14ac:dyDescent="0.2">
      <c r="A306" s="19">
        <f>+IF((G306+SUM(H306:K306))&gt;0,MAX(A$13:A305)+1,0)</f>
        <v>0</v>
      </c>
      <c r="B306" s="22"/>
      <c r="C306" s="20"/>
      <c r="D306" s="20"/>
      <c r="E306" s="20"/>
      <c r="F306" s="216">
        <f t="shared" si="120"/>
        <v>0</v>
      </c>
      <c r="G306" s="101">
        <f t="shared" si="121"/>
        <v>0</v>
      </c>
      <c r="H306" s="20"/>
      <c r="I306" s="20"/>
      <c r="J306" s="20"/>
      <c r="K306" s="20"/>
      <c r="L306" s="20"/>
      <c r="M306" s="20"/>
      <c r="N306" s="101">
        <f t="shared" si="122"/>
        <v>0</v>
      </c>
      <c r="O306" s="192"/>
      <c r="P306" s="542">
        <f t="shared" si="92"/>
        <v>0</v>
      </c>
      <c r="Q306" s="201">
        <f t="shared" si="113"/>
        <v>0</v>
      </c>
      <c r="R306" s="299">
        <f t="shared" si="123"/>
        <v>0</v>
      </c>
      <c r="S306" s="299">
        <f t="shared" si="124"/>
        <v>0</v>
      </c>
      <c r="T306" s="180">
        <f t="shared" si="114"/>
        <v>0</v>
      </c>
      <c r="U306" s="180">
        <f t="shared" si="115"/>
        <v>0</v>
      </c>
      <c r="V306" s="253">
        <f t="shared" si="125"/>
        <v>0</v>
      </c>
      <c r="W306" s="240">
        <f t="shared" si="126"/>
        <v>0</v>
      </c>
      <c r="X306" s="180">
        <f t="shared" si="116"/>
        <v>0</v>
      </c>
      <c r="Y306" s="180">
        <f t="shared" si="117"/>
        <v>0</v>
      </c>
      <c r="Z306" s="260">
        <f t="shared" si="127"/>
        <v>0</v>
      </c>
      <c r="AA306" s="259">
        <f t="shared" si="128"/>
        <v>0</v>
      </c>
      <c r="AB306" s="180">
        <f t="shared" si="118"/>
        <v>0</v>
      </c>
      <c r="AC306" s="180">
        <f t="shared" si="119"/>
        <v>0</v>
      </c>
      <c r="AD306" s="253">
        <f t="shared" si="129"/>
        <v>0</v>
      </c>
      <c r="AE306" s="240">
        <f t="shared" si="130"/>
        <v>0</v>
      </c>
    </row>
    <row r="307" spans="1:31" x14ac:dyDescent="0.2">
      <c r="A307" s="19">
        <f>+IF((G307+SUM(H307:K307))&gt;0,MAX(A$13:A306)+1,0)</f>
        <v>0</v>
      </c>
      <c r="B307" s="22"/>
      <c r="C307" s="20"/>
      <c r="D307" s="20"/>
      <c r="E307" s="20"/>
      <c r="F307" s="216">
        <f t="shared" si="120"/>
        <v>0</v>
      </c>
      <c r="G307" s="101">
        <f t="shared" si="121"/>
        <v>0</v>
      </c>
      <c r="H307" s="20"/>
      <c r="I307" s="20"/>
      <c r="J307" s="20"/>
      <c r="K307" s="20"/>
      <c r="L307" s="20"/>
      <c r="M307" s="20"/>
      <c r="N307" s="101">
        <f t="shared" si="122"/>
        <v>0</v>
      </c>
      <c r="O307" s="192"/>
      <c r="P307" s="542">
        <f t="shared" si="92"/>
        <v>0</v>
      </c>
      <c r="Q307" s="201">
        <f t="shared" si="113"/>
        <v>0</v>
      </c>
      <c r="R307" s="299">
        <f t="shared" si="123"/>
        <v>0</v>
      </c>
      <c r="S307" s="299">
        <f t="shared" si="124"/>
        <v>0</v>
      </c>
      <c r="T307" s="180">
        <f t="shared" si="114"/>
        <v>0</v>
      </c>
      <c r="U307" s="180">
        <f t="shared" si="115"/>
        <v>0</v>
      </c>
      <c r="V307" s="253">
        <f t="shared" si="125"/>
        <v>0</v>
      </c>
      <c r="W307" s="240">
        <f t="shared" si="126"/>
        <v>0</v>
      </c>
      <c r="X307" s="180">
        <f t="shared" si="116"/>
        <v>0</v>
      </c>
      <c r="Y307" s="180">
        <f t="shared" si="117"/>
        <v>0</v>
      </c>
      <c r="Z307" s="260">
        <f t="shared" si="127"/>
        <v>0</v>
      </c>
      <c r="AA307" s="259">
        <f t="shared" si="128"/>
        <v>0</v>
      </c>
      <c r="AB307" s="180">
        <f t="shared" si="118"/>
        <v>0</v>
      </c>
      <c r="AC307" s="180">
        <f t="shared" si="119"/>
        <v>0</v>
      </c>
      <c r="AD307" s="253">
        <f t="shared" si="129"/>
        <v>0</v>
      </c>
      <c r="AE307" s="240">
        <f t="shared" si="130"/>
        <v>0</v>
      </c>
    </row>
    <row r="308" spans="1:31" x14ac:dyDescent="0.2">
      <c r="A308" s="19">
        <f>+IF((G308+SUM(H308:K308))&gt;0,MAX(A$13:A307)+1,0)</f>
        <v>0</v>
      </c>
      <c r="B308" s="22"/>
      <c r="C308" s="20"/>
      <c r="D308" s="20"/>
      <c r="E308" s="20"/>
      <c r="F308" s="216">
        <f t="shared" si="120"/>
        <v>0</v>
      </c>
      <c r="G308" s="101">
        <f t="shared" si="121"/>
        <v>0</v>
      </c>
      <c r="H308" s="20"/>
      <c r="I308" s="20"/>
      <c r="J308" s="20"/>
      <c r="K308" s="20"/>
      <c r="L308" s="20"/>
      <c r="M308" s="20"/>
      <c r="N308" s="101">
        <f t="shared" si="122"/>
        <v>0</v>
      </c>
      <c r="O308" s="192"/>
      <c r="P308" s="542">
        <f t="shared" si="92"/>
        <v>0</v>
      </c>
      <c r="Q308" s="201">
        <f t="shared" si="113"/>
        <v>0</v>
      </c>
      <c r="R308" s="299">
        <f t="shared" si="123"/>
        <v>0</v>
      </c>
      <c r="S308" s="299">
        <f t="shared" si="124"/>
        <v>0</v>
      </c>
      <c r="T308" s="180">
        <f t="shared" si="114"/>
        <v>0</v>
      </c>
      <c r="U308" s="180">
        <f t="shared" si="115"/>
        <v>0</v>
      </c>
      <c r="V308" s="253">
        <f t="shared" si="125"/>
        <v>0</v>
      </c>
      <c r="W308" s="240">
        <f t="shared" si="126"/>
        <v>0</v>
      </c>
      <c r="X308" s="180">
        <f t="shared" si="116"/>
        <v>0</v>
      </c>
      <c r="Y308" s="180">
        <f t="shared" si="117"/>
        <v>0</v>
      </c>
      <c r="Z308" s="260">
        <f t="shared" si="127"/>
        <v>0</v>
      </c>
      <c r="AA308" s="259">
        <f t="shared" si="128"/>
        <v>0</v>
      </c>
      <c r="AB308" s="180">
        <f t="shared" si="118"/>
        <v>0</v>
      </c>
      <c r="AC308" s="180">
        <f t="shared" si="119"/>
        <v>0</v>
      </c>
      <c r="AD308" s="253">
        <f t="shared" si="129"/>
        <v>0</v>
      </c>
      <c r="AE308" s="240">
        <f t="shared" si="130"/>
        <v>0</v>
      </c>
    </row>
    <row r="309" spans="1:31" x14ac:dyDescent="0.2">
      <c r="A309" s="19">
        <f>+IF((G309+SUM(H309:K309))&gt;0,MAX(A$13:A308)+1,0)</f>
        <v>0</v>
      </c>
      <c r="B309" s="22"/>
      <c r="C309" s="20"/>
      <c r="D309" s="20"/>
      <c r="E309" s="20"/>
      <c r="F309" s="216">
        <f t="shared" si="120"/>
        <v>0</v>
      </c>
      <c r="G309" s="101">
        <f t="shared" si="121"/>
        <v>0</v>
      </c>
      <c r="H309" s="20"/>
      <c r="I309" s="20"/>
      <c r="J309" s="20"/>
      <c r="K309" s="20"/>
      <c r="L309" s="20"/>
      <c r="M309" s="20"/>
      <c r="N309" s="101">
        <f t="shared" si="122"/>
        <v>0</v>
      </c>
      <c r="O309" s="192"/>
      <c r="P309" s="542">
        <f t="shared" si="92"/>
        <v>0</v>
      </c>
      <c r="Q309" s="201">
        <f t="shared" si="113"/>
        <v>0</v>
      </c>
      <c r="R309" s="299">
        <f t="shared" si="123"/>
        <v>0</v>
      </c>
      <c r="S309" s="299">
        <f t="shared" si="124"/>
        <v>0</v>
      </c>
      <c r="T309" s="180">
        <f t="shared" si="114"/>
        <v>0</v>
      </c>
      <c r="U309" s="180">
        <f t="shared" si="115"/>
        <v>0</v>
      </c>
      <c r="V309" s="253">
        <f t="shared" si="125"/>
        <v>0</v>
      </c>
      <c r="W309" s="240">
        <f t="shared" si="126"/>
        <v>0</v>
      </c>
      <c r="X309" s="180">
        <f t="shared" si="116"/>
        <v>0</v>
      </c>
      <c r="Y309" s="180">
        <f t="shared" si="117"/>
        <v>0</v>
      </c>
      <c r="Z309" s="260">
        <f t="shared" si="127"/>
        <v>0</v>
      </c>
      <c r="AA309" s="259">
        <f t="shared" si="128"/>
        <v>0</v>
      </c>
      <c r="AB309" s="180">
        <f t="shared" si="118"/>
        <v>0</v>
      </c>
      <c r="AC309" s="180">
        <f t="shared" si="119"/>
        <v>0</v>
      </c>
      <c r="AD309" s="253">
        <f t="shared" si="129"/>
        <v>0</v>
      </c>
      <c r="AE309" s="240">
        <f t="shared" si="130"/>
        <v>0</v>
      </c>
    </row>
    <row r="310" spans="1:31" x14ac:dyDescent="0.2">
      <c r="A310" s="19">
        <f>+IF((G310+SUM(H310:K310))&gt;0,MAX(A$13:A309)+1,0)</f>
        <v>0</v>
      </c>
      <c r="B310" s="22"/>
      <c r="C310" s="20"/>
      <c r="D310" s="20"/>
      <c r="E310" s="20"/>
      <c r="F310" s="216">
        <f t="shared" si="120"/>
        <v>0</v>
      </c>
      <c r="G310" s="101">
        <f t="shared" si="121"/>
        <v>0</v>
      </c>
      <c r="H310" s="20"/>
      <c r="I310" s="20"/>
      <c r="J310" s="20"/>
      <c r="K310" s="20"/>
      <c r="L310" s="20"/>
      <c r="M310" s="20"/>
      <c r="N310" s="101">
        <f t="shared" si="122"/>
        <v>0</v>
      </c>
      <c r="O310" s="192"/>
      <c r="P310" s="542">
        <f t="shared" si="92"/>
        <v>0</v>
      </c>
      <c r="Q310" s="201">
        <f t="shared" si="113"/>
        <v>0</v>
      </c>
      <c r="R310" s="299">
        <f t="shared" si="123"/>
        <v>0</v>
      </c>
      <c r="S310" s="299">
        <f t="shared" si="124"/>
        <v>0</v>
      </c>
      <c r="T310" s="180">
        <f t="shared" si="114"/>
        <v>0</v>
      </c>
      <c r="U310" s="180">
        <f t="shared" si="115"/>
        <v>0</v>
      </c>
      <c r="V310" s="253">
        <f t="shared" si="125"/>
        <v>0</v>
      </c>
      <c r="W310" s="240">
        <f t="shared" si="126"/>
        <v>0</v>
      </c>
      <c r="X310" s="180">
        <f t="shared" si="116"/>
        <v>0</v>
      </c>
      <c r="Y310" s="180">
        <f t="shared" si="117"/>
        <v>0</v>
      </c>
      <c r="Z310" s="260">
        <f t="shared" si="127"/>
        <v>0</v>
      </c>
      <c r="AA310" s="259">
        <f t="shared" si="128"/>
        <v>0</v>
      </c>
      <c r="AB310" s="180">
        <f t="shared" si="118"/>
        <v>0</v>
      </c>
      <c r="AC310" s="180">
        <f t="shared" si="119"/>
        <v>0</v>
      </c>
      <c r="AD310" s="253">
        <f t="shared" si="129"/>
        <v>0</v>
      </c>
      <c r="AE310" s="240">
        <f t="shared" si="130"/>
        <v>0</v>
      </c>
    </row>
    <row r="311" spans="1:31" x14ac:dyDescent="0.2">
      <c r="A311" s="19">
        <f>+IF((G311+SUM(H311:K311))&gt;0,MAX(A$13:A310)+1,0)</f>
        <v>0</v>
      </c>
      <c r="B311" s="22"/>
      <c r="C311" s="20"/>
      <c r="D311" s="20"/>
      <c r="E311" s="20"/>
      <c r="F311" s="216">
        <f t="shared" si="120"/>
        <v>0</v>
      </c>
      <c r="G311" s="101">
        <f t="shared" si="121"/>
        <v>0</v>
      </c>
      <c r="H311" s="20"/>
      <c r="I311" s="20"/>
      <c r="J311" s="20"/>
      <c r="K311" s="20"/>
      <c r="L311" s="20"/>
      <c r="M311" s="20"/>
      <c r="N311" s="101">
        <f t="shared" si="122"/>
        <v>0</v>
      </c>
      <c r="O311" s="192"/>
      <c r="P311" s="542">
        <f t="shared" si="92"/>
        <v>0</v>
      </c>
      <c r="Q311" s="201">
        <f t="shared" si="113"/>
        <v>0</v>
      </c>
      <c r="R311" s="299">
        <f t="shared" si="123"/>
        <v>0</v>
      </c>
      <c r="S311" s="299">
        <f t="shared" si="124"/>
        <v>0</v>
      </c>
      <c r="T311" s="180">
        <f t="shared" si="114"/>
        <v>0</v>
      </c>
      <c r="U311" s="180">
        <f t="shared" si="115"/>
        <v>0</v>
      </c>
      <c r="V311" s="253">
        <f t="shared" si="125"/>
        <v>0</v>
      </c>
      <c r="W311" s="240">
        <f t="shared" si="126"/>
        <v>0</v>
      </c>
      <c r="X311" s="180">
        <f t="shared" si="116"/>
        <v>0</v>
      </c>
      <c r="Y311" s="180">
        <f t="shared" si="117"/>
        <v>0</v>
      </c>
      <c r="Z311" s="260">
        <f t="shared" si="127"/>
        <v>0</v>
      </c>
      <c r="AA311" s="259">
        <f t="shared" si="128"/>
        <v>0</v>
      </c>
      <c r="AB311" s="180">
        <f t="shared" si="118"/>
        <v>0</v>
      </c>
      <c r="AC311" s="180">
        <f t="shared" si="119"/>
        <v>0</v>
      </c>
      <c r="AD311" s="253">
        <f t="shared" si="129"/>
        <v>0</v>
      </c>
      <c r="AE311" s="240">
        <f t="shared" si="130"/>
        <v>0</v>
      </c>
    </row>
    <row r="312" spans="1:31" x14ac:dyDescent="0.2">
      <c r="A312" s="19">
        <f>+IF((G312+SUM(H312:K312))&gt;0,MAX(A$13:A311)+1,0)</f>
        <v>0</v>
      </c>
      <c r="B312" s="22"/>
      <c r="C312" s="20"/>
      <c r="D312" s="20"/>
      <c r="E312" s="20"/>
      <c r="F312" s="216">
        <f t="shared" si="120"/>
        <v>0</v>
      </c>
      <c r="G312" s="101">
        <f t="shared" si="121"/>
        <v>0</v>
      </c>
      <c r="H312" s="20"/>
      <c r="I312" s="20"/>
      <c r="J312" s="20"/>
      <c r="K312" s="20"/>
      <c r="L312" s="20"/>
      <c r="M312" s="20"/>
      <c r="N312" s="101">
        <f t="shared" si="122"/>
        <v>0</v>
      </c>
      <c r="O312" s="192"/>
      <c r="P312" s="542">
        <f t="shared" si="92"/>
        <v>0</v>
      </c>
      <c r="Q312" s="201">
        <f t="shared" si="113"/>
        <v>0</v>
      </c>
      <c r="R312" s="299">
        <f t="shared" si="123"/>
        <v>0</v>
      </c>
      <c r="S312" s="299">
        <f t="shared" si="124"/>
        <v>0</v>
      </c>
      <c r="T312" s="180">
        <f t="shared" si="114"/>
        <v>0</v>
      </c>
      <c r="U312" s="180">
        <f t="shared" si="115"/>
        <v>0</v>
      </c>
      <c r="V312" s="253">
        <f t="shared" si="125"/>
        <v>0</v>
      </c>
      <c r="W312" s="240">
        <f t="shared" si="126"/>
        <v>0</v>
      </c>
      <c r="X312" s="180">
        <f t="shared" si="116"/>
        <v>0</v>
      </c>
      <c r="Y312" s="180">
        <f t="shared" si="117"/>
        <v>0</v>
      </c>
      <c r="Z312" s="260">
        <f t="shared" si="127"/>
        <v>0</v>
      </c>
      <c r="AA312" s="259">
        <f t="shared" si="128"/>
        <v>0</v>
      </c>
      <c r="AB312" s="180">
        <f t="shared" si="118"/>
        <v>0</v>
      </c>
      <c r="AC312" s="180">
        <f t="shared" si="119"/>
        <v>0</v>
      </c>
      <c r="AD312" s="253">
        <f t="shared" si="129"/>
        <v>0</v>
      </c>
      <c r="AE312" s="240">
        <f t="shared" si="130"/>
        <v>0</v>
      </c>
    </row>
    <row r="313" spans="1:31" x14ac:dyDescent="0.2">
      <c r="A313" s="19">
        <f>+IF((G313+SUM(H313:K313))&gt;0,MAX(A$13:A312)+1,0)</f>
        <v>0</v>
      </c>
      <c r="B313" s="22"/>
      <c r="C313" s="20"/>
      <c r="D313" s="20"/>
      <c r="E313" s="20"/>
      <c r="F313" s="216">
        <f t="shared" si="120"/>
        <v>0</v>
      </c>
      <c r="G313" s="101">
        <f t="shared" si="121"/>
        <v>0</v>
      </c>
      <c r="H313" s="20"/>
      <c r="I313" s="20"/>
      <c r="J313" s="20"/>
      <c r="K313" s="20"/>
      <c r="L313" s="20"/>
      <c r="M313" s="20"/>
      <c r="N313" s="101">
        <f t="shared" si="122"/>
        <v>0</v>
      </c>
      <c r="O313" s="192"/>
      <c r="P313" s="542">
        <f t="shared" si="92"/>
        <v>0</v>
      </c>
      <c r="Q313" s="201">
        <f t="shared" si="113"/>
        <v>0</v>
      </c>
      <c r="R313" s="299">
        <f t="shared" si="123"/>
        <v>0</v>
      </c>
      <c r="S313" s="299">
        <f t="shared" si="124"/>
        <v>0</v>
      </c>
      <c r="T313" s="180">
        <f t="shared" si="114"/>
        <v>0</v>
      </c>
      <c r="U313" s="180">
        <f t="shared" si="115"/>
        <v>0</v>
      </c>
      <c r="V313" s="253">
        <f t="shared" si="125"/>
        <v>0</v>
      </c>
      <c r="W313" s="240">
        <f t="shared" si="126"/>
        <v>0</v>
      </c>
      <c r="X313" s="180">
        <f t="shared" si="116"/>
        <v>0</v>
      </c>
      <c r="Y313" s="180">
        <f t="shared" si="117"/>
        <v>0</v>
      </c>
      <c r="Z313" s="260">
        <f t="shared" si="127"/>
        <v>0</v>
      </c>
      <c r="AA313" s="259">
        <f t="shared" si="128"/>
        <v>0</v>
      </c>
      <c r="AB313" s="180">
        <f t="shared" si="118"/>
        <v>0</v>
      </c>
      <c r="AC313" s="180">
        <f t="shared" si="119"/>
        <v>0</v>
      </c>
      <c r="AD313" s="253">
        <f t="shared" si="129"/>
        <v>0</v>
      </c>
      <c r="AE313" s="240">
        <f t="shared" si="130"/>
        <v>0</v>
      </c>
    </row>
    <row r="314" spans="1:31" x14ac:dyDescent="0.2">
      <c r="A314" s="19">
        <f>+IF((G314+SUM(H314:K314))&gt;0,MAX(A$13:A313)+1,0)</f>
        <v>0</v>
      </c>
      <c r="B314" s="22"/>
      <c r="C314" s="20"/>
      <c r="D314" s="20"/>
      <c r="E314" s="20"/>
      <c r="F314" s="216">
        <f t="shared" si="120"/>
        <v>0</v>
      </c>
      <c r="G314" s="101">
        <f t="shared" si="121"/>
        <v>0</v>
      </c>
      <c r="H314" s="20"/>
      <c r="I314" s="20"/>
      <c r="J314" s="20"/>
      <c r="K314" s="20"/>
      <c r="L314" s="20"/>
      <c r="M314" s="20"/>
      <c r="N314" s="101">
        <f t="shared" si="122"/>
        <v>0</v>
      </c>
      <c r="O314" s="192"/>
      <c r="P314" s="542">
        <f t="shared" si="92"/>
        <v>0</v>
      </c>
      <c r="Q314" s="201">
        <f t="shared" si="113"/>
        <v>0</v>
      </c>
      <c r="R314" s="299">
        <f t="shared" si="123"/>
        <v>0</v>
      </c>
      <c r="S314" s="299">
        <f t="shared" si="124"/>
        <v>0</v>
      </c>
      <c r="T314" s="180">
        <f t="shared" si="114"/>
        <v>0</v>
      </c>
      <c r="U314" s="180">
        <f t="shared" si="115"/>
        <v>0</v>
      </c>
      <c r="V314" s="253">
        <f t="shared" si="125"/>
        <v>0</v>
      </c>
      <c r="W314" s="240">
        <f t="shared" si="126"/>
        <v>0</v>
      </c>
      <c r="X314" s="180">
        <f t="shared" si="116"/>
        <v>0</v>
      </c>
      <c r="Y314" s="180">
        <f t="shared" si="117"/>
        <v>0</v>
      </c>
      <c r="Z314" s="260">
        <f t="shared" si="127"/>
        <v>0</v>
      </c>
      <c r="AA314" s="259">
        <f t="shared" si="128"/>
        <v>0</v>
      </c>
      <c r="AB314" s="180">
        <f t="shared" si="118"/>
        <v>0</v>
      </c>
      <c r="AC314" s="180">
        <f t="shared" si="119"/>
        <v>0</v>
      </c>
      <c r="AD314" s="253">
        <f t="shared" si="129"/>
        <v>0</v>
      </c>
      <c r="AE314" s="240">
        <f t="shared" si="130"/>
        <v>0</v>
      </c>
    </row>
    <row r="315" spans="1:31" x14ac:dyDescent="0.2">
      <c r="A315" s="19">
        <f>+IF((G315+SUM(H315:K315))&gt;0,MAX(A$13:A314)+1,0)</f>
        <v>0</v>
      </c>
      <c r="B315" s="22"/>
      <c r="C315" s="20"/>
      <c r="D315" s="20"/>
      <c r="E315" s="20"/>
      <c r="F315" s="216">
        <f t="shared" si="120"/>
        <v>0</v>
      </c>
      <c r="G315" s="101">
        <f t="shared" si="121"/>
        <v>0</v>
      </c>
      <c r="H315" s="20"/>
      <c r="I315" s="20"/>
      <c r="J315" s="20"/>
      <c r="K315" s="20"/>
      <c r="L315" s="20"/>
      <c r="M315" s="20"/>
      <c r="N315" s="101">
        <f t="shared" si="122"/>
        <v>0</v>
      </c>
      <c r="O315" s="192"/>
      <c r="P315" s="542">
        <f t="shared" si="92"/>
        <v>0</v>
      </c>
      <c r="Q315" s="201">
        <f t="shared" si="113"/>
        <v>0</v>
      </c>
      <c r="R315" s="299">
        <f t="shared" si="123"/>
        <v>0</v>
      </c>
      <c r="S315" s="299">
        <f t="shared" si="124"/>
        <v>0</v>
      </c>
      <c r="T315" s="180">
        <f t="shared" si="114"/>
        <v>0</v>
      </c>
      <c r="U315" s="180">
        <f t="shared" si="115"/>
        <v>0</v>
      </c>
      <c r="V315" s="253">
        <f t="shared" si="125"/>
        <v>0</v>
      </c>
      <c r="W315" s="240">
        <f t="shared" si="126"/>
        <v>0</v>
      </c>
      <c r="X315" s="180">
        <f t="shared" si="116"/>
        <v>0</v>
      </c>
      <c r="Y315" s="180">
        <f t="shared" si="117"/>
        <v>0</v>
      </c>
      <c r="Z315" s="260">
        <f t="shared" si="127"/>
        <v>0</v>
      </c>
      <c r="AA315" s="259">
        <f t="shared" si="128"/>
        <v>0</v>
      </c>
      <c r="AB315" s="180">
        <f t="shared" si="118"/>
        <v>0</v>
      </c>
      <c r="AC315" s="180">
        <f t="shared" si="119"/>
        <v>0</v>
      </c>
      <c r="AD315" s="253">
        <f t="shared" si="129"/>
        <v>0</v>
      </c>
      <c r="AE315" s="240">
        <f t="shared" si="130"/>
        <v>0</v>
      </c>
    </row>
    <row r="316" spans="1:31" x14ac:dyDescent="0.2">
      <c r="A316" s="19">
        <f>+IF((G316+SUM(H316:K316))&gt;0,MAX(A$13:A315)+1,0)</f>
        <v>0</v>
      </c>
      <c r="B316" s="22"/>
      <c r="C316" s="20"/>
      <c r="D316" s="20"/>
      <c r="E316" s="20"/>
      <c r="F316" s="216">
        <f t="shared" si="120"/>
        <v>0</v>
      </c>
      <c r="G316" s="101">
        <f t="shared" si="121"/>
        <v>0</v>
      </c>
      <c r="H316" s="20"/>
      <c r="I316" s="20"/>
      <c r="J316" s="20"/>
      <c r="K316" s="20"/>
      <c r="L316" s="20"/>
      <c r="M316" s="20"/>
      <c r="N316" s="101">
        <f t="shared" si="122"/>
        <v>0</v>
      </c>
      <c r="O316" s="192"/>
      <c r="P316" s="542">
        <f t="shared" si="92"/>
        <v>0</v>
      </c>
      <c r="Q316" s="201">
        <f t="shared" si="113"/>
        <v>0</v>
      </c>
      <c r="R316" s="299">
        <f t="shared" si="123"/>
        <v>0</v>
      </c>
      <c r="S316" s="299">
        <f t="shared" si="124"/>
        <v>0</v>
      </c>
      <c r="T316" s="180">
        <f t="shared" si="114"/>
        <v>0</v>
      </c>
      <c r="U316" s="180">
        <f t="shared" si="115"/>
        <v>0</v>
      </c>
      <c r="V316" s="253">
        <f t="shared" si="125"/>
        <v>0</v>
      </c>
      <c r="W316" s="240">
        <f t="shared" si="126"/>
        <v>0</v>
      </c>
      <c r="X316" s="180">
        <f t="shared" si="116"/>
        <v>0</v>
      </c>
      <c r="Y316" s="180">
        <f t="shared" si="117"/>
        <v>0</v>
      </c>
      <c r="Z316" s="260">
        <f t="shared" si="127"/>
        <v>0</v>
      </c>
      <c r="AA316" s="259">
        <f t="shared" si="128"/>
        <v>0</v>
      </c>
      <c r="AB316" s="180">
        <f t="shared" si="118"/>
        <v>0</v>
      </c>
      <c r="AC316" s="180">
        <f t="shared" si="119"/>
        <v>0</v>
      </c>
      <c r="AD316" s="253">
        <f t="shared" si="129"/>
        <v>0</v>
      </c>
      <c r="AE316" s="240">
        <f t="shared" si="130"/>
        <v>0</v>
      </c>
    </row>
    <row r="317" spans="1:31" x14ac:dyDescent="0.2">
      <c r="A317" s="19">
        <f>+IF((G317+SUM(H317:K317))&gt;0,MAX(A$13:A316)+1,0)</f>
        <v>0</v>
      </c>
      <c r="B317" s="22"/>
      <c r="C317" s="20"/>
      <c r="D317" s="20"/>
      <c r="E317" s="20"/>
      <c r="F317" s="216">
        <f t="shared" si="120"/>
        <v>0</v>
      </c>
      <c r="G317" s="101">
        <f t="shared" si="121"/>
        <v>0</v>
      </c>
      <c r="H317" s="20"/>
      <c r="I317" s="20"/>
      <c r="J317" s="20"/>
      <c r="K317" s="20"/>
      <c r="L317" s="20"/>
      <c r="M317" s="20"/>
      <c r="N317" s="101">
        <f t="shared" si="122"/>
        <v>0</v>
      </c>
      <c r="O317" s="192"/>
      <c r="P317" s="542">
        <f t="shared" si="92"/>
        <v>0</v>
      </c>
      <c r="Q317" s="201">
        <f t="shared" si="113"/>
        <v>0</v>
      </c>
      <c r="R317" s="299">
        <f t="shared" si="123"/>
        <v>0</v>
      </c>
      <c r="S317" s="299">
        <f t="shared" si="124"/>
        <v>0</v>
      </c>
      <c r="T317" s="180">
        <f t="shared" si="114"/>
        <v>0</v>
      </c>
      <c r="U317" s="180">
        <f t="shared" si="115"/>
        <v>0</v>
      </c>
      <c r="V317" s="253">
        <f t="shared" si="125"/>
        <v>0</v>
      </c>
      <c r="W317" s="240">
        <f t="shared" si="126"/>
        <v>0</v>
      </c>
      <c r="X317" s="180">
        <f t="shared" si="116"/>
        <v>0</v>
      </c>
      <c r="Y317" s="180">
        <f t="shared" si="117"/>
        <v>0</v>
      </c>
      <c r="Z317" s="260">
        <f t="shared" si="127"/>
        <v>0</v>
      </c>
      <c r="AA317" s="259">
        <f t="shared" si="128"/>
        <v>0</v>
      </c>
      <c r="AB317" s="180">
        <f t="shared" si="118"/>
        <v>0</v>
      </c>
      <c r="AC317" s="180">
        <f t="shared" si="119"/>
        <v>0</v>
      </c>
      <c r="AD317" s="253">
        <f t="shared" si="129"/>
        <v>0</v>
      </c>
      <c r="AE317" s="240">
        <f t="shared" si="130"/>
        <v>0</v>
      </c>
    </row>
    <row r="318" spans="1:31" x14ac:dyDescent="0.2">
      <c r="A318" s="19">
        <f>+IF((G318+SUM(H318:K318))&gt;0,MAX(A$13:A317)+1,0)</f>
        <v>0</v>
      </c>
      <c r="B318" s="22"/>
      <c r="C318" s="20"/>
      <c r="D318" s="20"/>
      <c r="E318" s="20"/>
      <c r="F318" s="216">
        <f t="shared" si="120"/>
        <v>0</v>
      </c>
      <c r="G318" s="101">
        <f t="shared" si="121"/>
        <v>0</v>
      </c>
      <c r="H318" s="20"/>
      <c r="I318" s="20"/>
      <c r="J318" s="20"/>
      <c r="K318" s="20"/>
      <c r="L318" s="20"/>
      <c r="M318" s="20"/>
      <c r="N318" s="101">
        <f t="shared" si="122"/>
        <v>0</v>
      </c>
      <c r="O318" s="192"/>
      <c r="P318" s="542">
        <f t="shared" si="92"/>
        <v>0</v>
      </c>
      <c r="Q318" s="201">
        <f t="shared" si="113"/>
        <v>0</v>
      </c>
      <c r="R318" s="299">
        <f t="shared" si="123"/>
        <v>0</v>
      </c>
      <c r="S318" s="299">
        <f t="shared" si="124"/>
        <v>0</v>
      </c>
      <c r="T318" s="180">
        <f t="shared" si="114"/>
        <v>0</v>
      </c>
      <c r="U318" s="180">
        <f t="shared" si="115"/>
        <v>0</v>
      </c>
      <c r="V318" s="253">
        <f t="shared" si="125"/>
        <v>0</v>
      </c>
      <c r="W318" s="240">
        <f t="shared" si="126"/>
        <v>0</v>
      </c>
      <c r="X318" s="180">
        <f t="shared" si="116"/>
        <v>0</v>
      </c>
      <c r="Y318" s="180">
        <f t="shared" si="117"/>
        <v>0</v>
      </c>
      <c r="Z318" s="260">
        <f t="shared" si="127"/>
        <v>0</v>
      </c>
      <c r="AA318" s="259">
        <f t="shared" si="128"/>
        <v>0</v>
      </c>
      <c r="AB318" s="180">
        <f t="shared" si="118"/>
        <v>0</v>
      </c>
      <c r="AC318" s="180">
        <f t="shared" si="119"/>
        <v>0</v>
      </c>
      <c r="AD318" s="253">
        <f t="shared" si="129"/>
        <v>0</v>
      </c>
      <c r="AE318" s="240">
        <f t="shared" si="130"/>
        <v>0</v>
      </c>
    </row>
    <row r="319" spans="1:31" x14ac:dyDescent="0.2">
      <c r="A319" s="19">
        <f>+IF((G319+SUM(H319:K319))&gt;0,MAX(A$13:A318)+1,0)</f>
        <v>0</v>
      </c>
      <c r="B319" s="22"/>
      <c r="C319" s="20"/>
      <c r="D319" s="20"/>
      <c r="E319" s="20"/>
      <c r="F319" s="216">
        <f t="shared" si="120"/>
        <v>0</v>
      </c>
      <c r="G319" s="101">
        <f t="shared" si="121"/>
        <v>0</v>
      </c>
      <c r="H319" s="20"/>
      <c r="I319" s="20"/>
      <c r="J319" s="20"/>
      <c r="K319" s="20"/>
      <c r="L319" s="20"/>
      <c r="M319" s="20"/>
      <c r="N319" s="101">
        <f t="shared" si="122"/>
        <v>0</v>
      </c>
      <c r="O319" s="192"/>
      <c r="P319" s="542">
        <f t="shared" si="92"/>
        <v>0</v>
      </c>
      <c r="Q319" s="201">
        <f t="shared" si="113"/>
        <v>0</v>
      </c>
      <c r="R319" s="299">
        <f t="shared" si="123"/>
        <v>0</v>
      </c>
      <c r="S319" s="299">
        <f t="shared" si="124"/>
        <v>0</v>
      </c>
      <c r="T319" s="180">
        <f t="shared" si="114"/>
        <v>0</v>
      </c>
      <c r="U319" s="180">
        <f t="shared" si="115"/>
        <v>0</v>
      </c>
      <c r="V319" s="253">
        <f t="shared" si="125"/>
        <v>0</v>
      </c>
      <c r="W319" s="240">
        <f t="shared" si="126"/>
        <v>0</v>
      </c>
      <c r="X319" s="180">
        <f t="shared" si="116"/>
        <v>0</v>
      </c>
      <c r="Y319" s="180">
        <f t="shared" si="117"/>
        <v>0</v>
      </c>
      <c r="Z319" s="260">
        <f t="shared" si="127"/>
        <v>0</v>
      </c>
      <c r="AA319" s="259">
        <f t="shared" si="128"/>
        <v>0</v>
      </c>
      <c r="AB319" s="180">
        <f t="shared" si="118"/>
        <v>0</v>
      </c>
      <c r="AC319" s="180">
        <f t="shared" si="119"/>
        <v>0</v>
      </c>
      <c r="AD319" s="253">
        <f t="shared" si="129"/>
        <v>0</v>
      </c>
      <c r="AE319" s="240">
        <f t="shared" si="130"/>
        <v>0</v>
      </c>
    </row>
    <row r="320" spans="1:31" x14ac:dyDescent="0.2">
      <c r="A320" s="19">
        <f>+IF((G320+SUM(H320:K320))&gt;0,MAX(A$13:A319)+1,0)</f>
        <v>0</v>
      </c>
      <c r="B320" s="22"/>
      <c r="C320" s="20"/>
      <c r="D320" s="20"/>
      <c r="E320" s="20"/>
      <c r="F320" s="216">
        <f t="shared" si="120"/>
        <v>0</v>
      </c>
      <c r="G320" s="101">
        <f t="shared" si="121"/>
        <v>0</v>
      </c>
      <c r="H320" s="20"/>
      <c r="I320" s="20"/>
      <c r="J320" s="20"/>
      <c r="K320" s="20"/>
      <c r="L320" s="20"/>
      <c r="M320" s="20"/>
      <c r="N320" s="101">
        <f t="shared" si="122"/>
        <v>0</v>
      </c>
      <c r="O320" s="192"/>
      <c r="P320" s="542">
        <f t="shared" si="92"/>
        <v>0</v>
      </c>
      <c r="Q320" s="201">
        <f t="shared" si="113"/>
        <v>0</v>
      </c>
      <c r="R320" s="299">
        <f t="shared" si="123"/>
        <v>0</v>
      </c>
      <c r="S320" s="299">
        <f t="shared" si="124"/>
        <v>0</v>
      </c>
      <c r="T320" s="180">
        <f t="shared" si="114"/>
        <v>0</v>
      </c>
      <c r="U320" s="180">
        <f t="shared" si="115"/>
        <v>0</v>
      </c>
      <c r="V320" s="253">
        <f t="shared" si="125"/>
        <v>0</v>
      </c>
      <c r="W320" s="240">
        <f t="shared" si="126"/>
        <v>0</v>
      </c>
      <c r="X320" s="180">
        <f t="shared" si="116"/>
        <v>0</v>
      </c>
      <c r="Y320" s="180">
        <f t="shared" si="117"/>
        <v>0</v>
      </c>
      <c r="Z320" s="260">
        <f t="shared" si="127"/>
        <v>0</v>
      </c>
      <c r="AA320" s="259">
        <f t="shared" si="128"/>
        <v>0</v>
      </c>
      <c r="AB320" s="180">
        <f t="shared" si="118"/>
        <v>0</v>
      </c>
      <c r="AC320" s="180">
        <f t="shared" si="119"/>
        <v>0</v>
      </c>
      <c r="AD320" s="253">
        <f t="shared" si="129"/>
        <v>0</v>
      </c>
      <c r="AE320" s="240">
        <f t="shared" si="130"/>
        <v>0</v>
      </c>
    </row>
    <row r="321" spans="1:31" x14ac:dyDescent="0.2">
      <c r="A321" s="19">
        <f>+IF((G321+SUM(H321:K321))&gt;0,MAX(A$13:A320)+1,0)</f>
        <v>0</v>
      </c>
      <c r="B321" s="22"/>
      <c r="C321" s="20"/>
      <c r="D321" s="20"/>
      <c r="E321" s="20"/>
      <c r="F321" s="216">
        <f t="shared" si="120"/>
        <v>0</v>
      </c>
      <c r="G321" s="101">
        <f t="shared" si="121"/>
        <v>0</v>
      </c>
      <c r="H321" s="20"/>
      <c r="I321" s="20"/>
      <c r="J321" s="20"/>
      <c r="K321" s="20"/>
      <c r="L321" s="20"/>
      <c r="M321" s="20"/>
      <c r="N321" s="101">
        <f t="shared" si="122"/>
        <v>0</v>
      </c>
      <c r="O321" s="192"/>
      <c r="P321" s="542">
        <f t="shared" si="92"/>
        <v>0</v>
      </c>
      <c r="Q321" s="201">
        <f t="shared" si="113"/>
        <v>0</v>
      </c>
      <c r="R321" s="299">
        <f t="shared" si="123"/>
        <v>0</v>
      </c>
      <c r="S321" s="299">
        <f t="shared" si="124"/>
        <v>0</v>
      </c>
      <c r="T321" s="180">
        <f t="shared" si="114"/>
        <v>0</v>
      </c>
      <c r="U321" s="180">
        <f t="shared" si="115"/>
        <v>0</v>
      </c>
      <c r="V321" s="253">
        <f t="shared" si="125"/>
        <v>0</v>
      </c>
      <c r="W321" s="240">
        <f t="shared" si="126"/>
        <v>0</v>
      </c>
      <c r="X321" s="180">
        <f t="shared" si="116"/>
        <v>0</v>
      </c>
      <c r="Y321" s="180">
        <f t="shared" si="117"/>
        <v>0</v>
      </c>
      <c r="Z321" s="260">
        <f t="shared" si="127"/>
        <v>0</v>
      </c>
      <c r="AA321" s="259">
        <f t="shared" si="128"/>
        <v>0</v>
      </c>
      <c r="AB321" s="180">
        <f t="shared" si="118"/>
        <v>0</v>
      </c>
      <c r="AC321" s="180">
        <f t="shared" si="119"/>
        <v>0</v>
      </c>
      <c r="AD321" s="253">
        <f t="shared" si="129"/>
        <v>0</v>
      </c>
      <c r="AE321" s="240">
        <f t="shared" si="130"/>
        <v>0</v>
      </c>
    </row>
    <row r="322" spans="1:31" x14ac:dyDescent="0.2">
      <c r="A322" s="19">
        <f>+IF((G322+SUM(H322:K322))&gt;0,MAX(A$13:A321)+1,0)</f>
        <v>0</v>
      </c>
      <c r="B322" s="22"/>
      <c r="C322" s="20"/>
      <c r="D322" s="20"/>
      <c r="E322" s="20"/>
      <c r="F322" s="216">
        <f t="shared" si="120"/>
        <v>0</v>
      </c>
      <c r="G322" s="101">
        <f t="shared" si="121"/>
        <v>0</v>
      </c>
      <c r="H322" s="20"/>
      <c r="I322" s="20"/>
      <c r="J322" s="20"/>
      <c r="K322" s="20"/>
      <c r="L322" s="20"/>
      <c r="M322" s="20"/>
      <c r="N322" s="101">
        <f t="shared" si="122"/>
        <v>0</v>
      </c>
      <c r="O322" s="192"/>
      <c r="P322" s="542">
        <f t="shared" si="92"/>
        <v>0</v>
      </c>
      <c r="Q322" s="201">
        <f t="shared" si="113"/>
        <v>0</v>
      </c>
      <c r="R322" s="299">
        <f t="shared" si="123"/>
        <v>0</v>
      </c>
      <c r="S322" s="299">
        <f t="shared" si="124"/>
        <v>0</v>
      </c>
      <c r="T322" s="180">
        <f t="shared" si="114"/>
        <v>0</v>
      </c>
      <c r="U322" s="180">
        <f t="shared" si="115"/>
        <v>0</v>
      </c>
      <c r="V322" s="253">
        <f t="shared" si="125"/>
        <v>0</v>
      </c>
      <c r="W322" s="240">
        <f t="shared" si="126"/>
        <v>0</v>
      </c>
      <c r="X322" s="180">
        <f t="shared" si="116"/>
        <v>0</v>
      </c>
      <c r="Y322" s="180">
        <f t="shared" si="117"/>
        <v>0</v>
      </c>
      <c r="Z322" s="260">
        <f t="shared" si="127"/>
        <v>0</v>
      </c>
      <c r="AA322" s="259">
        <f t="shared" si="128"/>
        <v>0</v>
      </c>
      <c r="AB322" s="180">
        <f t="shared" si="118"/>
        <v>0</v>
      </c>
      <c r="AC322" s="180">
        <f t="shared" si="119"/>
        <v>0</v>
      </c>
      <c r="AD322" s="253">
        <f t="shared" si="129"/>
        <v>0</v>
      </c>
      <c r="AE322" s="240">
        <f t="shared" si="130"/>
        <v>0</v>
      </c>
    </row>
    <row r="323" spans="1:31" x14ac:dyDescent="0.2">
      <c r="A323" s="19">
        <f>+IF((G323+SUM(H323:K323))&gt;0,MAX(A$13:A322)+1,0)</f>
        <v>0</v>
      </c>
      <c r="B323" s="22"/>
      <c r="C323" s="20"/>
      <c r="D323" s="20"/>
      <c r="E323" s="20"/>
      <c r="F323" s="216">
        <f t="shared" si="120"/>
        <v>0</v>
      </c>
      <c r="G323" s="101">
        <f t="shared" si="121"/>
        <v>0</v>
      </c>
      <c r="H323" s="20"/>
      <c r="I323" s="20"/>
      <c r="J323" s="20"/>
      <c r="K323" s="20"/>
      <c r="L323" s="20"/>
      <c r="M323" s="20"/>
      <c r="N323" s="101">
        <f t="shared" si="122"/>
        <v>0</v>
      </c>
      <c r="O323" s="192"/>
      <c r="P323" s="542">
        <f t="shared" si="92"/>
        <v>0</v>
      </c>
      <c r="Q323" s="201">
        <f t="shared" si="113"/>
        <v>0</v>
      </c>
      <c r="R323" s="299">
        <f t="shared" si="123"/>
        <v>0</v>
      </c>
      <c r="S323" s="299">
        <f t="shared" si="124"/>
        <v>0</v>
      </c>
      <c r="T323" s="180">
        <f t="shared" si="114"/>
        <v>0</v>
      </c>
      <c r="U323" s="180">
        <f t="shared" si="115"/>
        <v>0</v>
      </c>
      <c r="V323" s="253">
        <f t="shared" si="125"/>
        <v>0</v>
      </c>
      <c r="W323" s="240">
        <f t="shared" si="126"/>
        <v>0</v>
      </c>
      <c r="X323" s="180">
        <f t="shared" si="116"/>
        <v>0</v>
      </c>
      <c r="Y323" s="180">
        <f t="shared" si="117"/>
        <v>0</v>
      </c>
      <c r="Z323" s="260">
        <f t="shared" si="127"/>
        <v>0</v>
      </c>
      <c r="AA323" s="259">
        <f t="shared" si="128"/>
        <v>0</v>
      </c>
      <c r="AB323" s="180">
        <f t="shared" si="118"/>
        <v>0</v>
      </c>
      <c r="AC323" s="180">
        <f t="shared" si="119"/>
        <v>0</v>
      </c>
      <c r="AD323" s="253">
        <f t="shared" si="129"/>
        <v>0</v>
      </c>
      <c r="AE323" s="240">
        <f t="shared" si="130"/>
        <v>0</v>
      </c>
    </row>
    <row r="324" spans="1:31" x14ac:dyDescent="0.2">
      <c r="A324" s="19">
        <f>+IF((G324+SUM(H324:K324))&gt;0,MAX(A$13:A323)+1,0)</f>
        <v>0</v>
      </c>
      <c r="B324" s="22"/>
      <c r="C324" s="20"/>
      <c r="D324" s="20"/>
      <c r="E324" s="20"/>
      <c r="F324" s="216">
        <f t="shared" si="120"/>
        <v>0</v>
      </c>
      <c r="G324" s="101">
        <f t="shared" si="121"/>
        <v>0</v>
      </c>
      <c r="H324" s="20"/>
      <c r="I324" s="20"/>
      <c r="J324" s="20"/>
      <c r="K324" s="20"/>
      <c r="L324" s="20"/>
      <c r="M324" s="20"/>
      <c r="N324" s="101">
        <f t="shared" si="122"/>
        <v>0</v>
      </c>
      <c r="O324" s="192"/>
      <c r="P324" s="542">
        <f t="shared" si="92"/>
        <v>0</v>
      </c>
      <c r="Q324" s="201">
        <f t="shared" si="113"/>
        <v>0</v>
      </c>
      <c r="R324" s="299">
        <f t="shared" si="123"/>
        <v>0</v>
      </c>
      <c r="S324" s="299">
        <f t="shared" si="124"/>
        <v>0</v>
      </c>
      <c r="T324" s="180">
        <f t="shared" si="114"/>
        <v>0</v>
      </c>
      <c r="U324" s="180">
        <f t="shared" si="115"/>
        <v>0</v>
      </c>
      <c r="V324" s="253">
        <f t="shared" si="125"/>
        <v>0</v>
      </c>
      <c r="W324" s="240">
        <f t="shared" si="126"/>
        <v>0</v>
      </c>
      <c r="X324" s="180">
        <f t="shared" si="116"/>
        <v>0</v>
      </c>
      <c r="Y324" s="180">
        <f t="shared" si="117"/>
        <v>0</v>
      </c>
      <c r="Z324" s="260">
        <f t="shared" si="127"/>
        <v>0</v>
      </c>
      <c r="AA324" s="259">
        <f t="shared" si="128"/>
        <v>0</v>
      </c>
      <c r="AB324" s="180">
        <f t="shared" si="118"/>
        <v>0</v>
      </c>
      <c r="AC324" s="180">
        <f t="shared" si="119"/>
        <v>0</v>
      </c>
      <c r="AD324" s="253">
        <f t="shared" si="129"/>
        <v>0</v>
      </c>
      <c r="AE324" s="240">
        <f t="shared" si="130"/>
        <v>0</v>
      </c>
    </row>
    <row r="325" spans="1:31" x14ac:dyDescent="0.2">
      <c r="A325" s="19">
        <f>+IF((G325+SUM(H325:K325))&gt;0,MAX(A$13:A324)+1,0)</f>
        <v>0</v>
      </c>
      <c r="B325" s="22"/>
      <c r="C325" s="20"/>
      <c r="D325" s="20"/>
      <c r="E325" s="20"/>
      <c r="F325" s="216">
        <f t="shared" si="120"/>
        <v>0</v>
      </c>
      <c r="G325" s="101">
        <f t="shared" si="121"/>
        <v>0</v>
      </c>
      <c r="H325" s="20"/>
      <c r="I325" s="20"/>
      <c r="J325" s="20"/>
      <c r="K325" s="20"/>
      <c r="L325" s="20"/>
      <c r="M325" s="20"/>
      <c r="N325" s="101">
        <f t="shared" si="122"/>
        <v>0</v>
      </c>
      <c r="O325" s="192"/>
      <c r="P325" s="542">
        <f t="shared" ref="P325:P334" si="131">+O325+O325*$P$10</f>
        <v>0</v>
      </c>
      <c r="Q325" s="201">
        <f t="shared" si="113"/>
        <v>0</v>
      </c>
      <c r="R325" s="299">
        <f t="shared" si="123"/>
        <v>0</v>
      </c>
      <c r="S325" s="299">
        <f t="shared" si="124"/>
        <v>0</v>
      </c>
      <c r="T325" s="180">
        <f t="shared" si="114"/>
        <v>0</v>
      </c>
      <c r="U325" s="180">
        <f t="shared" si="115"/>
        <v>0</v>
      </c>
      <c r="V325" s="253">
        <f t="shared" si="125"/>
        <v>0</v>
      </c>
      <c r="W325" s="240">
        <f t="shared" si="126"/>
        <v>0</v>
      </c>
      <c r="X325" s="180">
        <f t="shared" si="116"/>
        <v>0</v>
      </c>
      <c r="Y325" s="180">
        <f t="shared" si="117"/>
        <v>0</v>
      </c>
      <c r="Z325" s="260">
        <f t="shared" si="127"/>
        <v>0</v>
      </c>
      <c r="AA325" s="259">
        <f t="shared" si="128"/>
        <v>0</v>
      </c>
      <c r="AB325" s="180">
        <f t="shared" si="118"/>
        <v>0</v>
      </c>
      <c r="AC325" s="180">
        <f t="shared" si="119"/>
        <v>0</v>
      </c>
      <c r="AD325" s="253">
        <f t="shared" si="129"/>
        <v>0</v>
      </c>
      <c r="AE325" s="240">
        <f t="shared" si="130"/>
        <v>0</v>
      </c>
    </row>
    <row r="326" spans="1:31" x14ac:dyDescent="0.2">
      <c r="A326" s="19">
        <f>+IF((G326+SUM(H326:K326))&gt;0,MAX(A$13:A325)+1,0)</f>
        <v>0</v>
      </c>
      <c r="B326" s="22"/>
      <c r="C326" s="20"/>
      <c r="D326" s="20"/>
      <c r="E326" s="20"/>
      <c r="F326" s="216">
        <f t="shared" si="120"/>
        <v>0</v>
      </c>
      <c r="G326" s="101">
        <f t="shared" si="121"/>
        <v>0</v>
      </c>
      <c r="H326" s="20"/>
      <c r="I326" s="20"/>
      <c r="J326" s="20"/>
      <c r="K326" s="20"/>
      <c r="L326" s="20"/>
      <c r="M326" s="20"/>
      <c r="N326" s="101">
        <f t="shared" si="122"/>
        <v>0</v>
      </c>
      <c r="O326" s="192"/>
      <c r="P326" s="542">
        <f t="shared" si="131"/>
        <v>0</v>
      </c>
      <c r="Q326" s="201">
        <f t="shared" si="113"/>
        <v>0</v>
      </c>
      <c r="R326" s="299">
        <f t="shared" si="123"/>
        <v>0</v>
      </c>
      <c r="S326" s="299">
        <f t="shared" si="124"/>
        <v>0</v>
      </c>
      <c r="T326" s="180">
        <f t="shared" si="114"/>
        <v>0</v>
      </c>
      <c r="U326" s="180">
        <f t="shared" si="115"/>
        <v>0</v>
      </c>
      <c r="V326" s="253">
        <f t="shared" si="125"/>
        <v>0</v>
      </c>
      <c r="W326" s="240">
        <f t="shared" si="126"/>
        <v>0</v>
      </c>
      <c r="X326" s="180">
        <f t="shared" si="116"/>
        <v>0</v>
      </c>
      <c r="Y326" s="180">
        <f t="shared" si="117"/>
        <v>0</v>
      </c>
      <c r="Z326" s="260">
        <f t="shared" si="127"/>
        <v>0</v>
      </c>
      <c r="AA326" s="259">
        <f t="shared" si="128"/>
        <v>0</v>
      </c>
      <c r="AB326" s="180">
        <f t="shared" si="118"/>
        <v>0</v>
      </c>
      <c r="AC326" s="180">
        <f t="shared" si="119"/>
        <v>0</v>
      </c>
      <c r="AD326" s="253">
        <f t="shared" si="129"/>
        <v>0</v>
      </c>
      <c r="AE326" s="240">
        <f t="shared" si="130"/>
        <v>0</v>
      </c>
    </row>
    <row r="327" spans="1:31" x14ac:dyDescent="0.2">
      <c r="A327" s="19">
        <f>+IF((G327+SUM(H327:K327))&gt;0,MAX(A$13:A326)+1,0)</f>
        <v>0</v>
      </c>
      <c r="B327" s="22"/>
      <c r="C327" s="20"/>
      <c r="D327" s="20"/>
      <c r="E327" s="20"/>
      <c r="F327" s="216">
        <f t="shared" si="120"/>
        <v>0</v>
      </c>
      <c r="G327" s="101">
        <f t="shared" si="121"/>
        <v>0</v>
      </c>
      <c r="H327" s="20"/>
      <c r="I327" s="20"/>
      <c r="J327" s="20"/>
      <c r="K327" s="20"/>
      <c r="L327" s="20"/>
      <c r="M327" s="20"/>
      <c r="N327" s="101">
        <f t="shared" si="122"/>
        <v>0</v>
      </c>
      <c r="O327" s="192"/>
      <c r="P327" s="542">
        <f t="shared" si="131"/>
        <v>0</v>
      </c>
      <c r="Q327" s="201">
        <f t="shared" si="113"/>
        <v>0</v>
      </c>
      <c r="R327" s="299">
        <f t="shared" si="123"/>
        <v>0</v>
      </c>
      <c r="S327" s="299">
        <f t="shared" si="124"/>
        <v>0</v>
      </c>
      <c r="T327" s="180">
        <f t="shared" si="114"/>
        <v>0</v>
      </c>
      <c r="U327" s="180">
        <f t="shared" si="115"/>
        <v>0</v>
      </c>
      <c r="V327" s="253">
        <f t="shared" si="125"/>
        <v>0</v>
      </c>
      <c r="W327" s="240">
        <f t="shared" si="126"/>
        <v>0</v>
      </c>
      <c r="X327" s="180">
        <f t="shared" si="116"/>
        <v>0</v>
      </c>
      <c r="Y327" s="180">
        <f t="shared" si="117"/>
        <v>0</v>
      </c>
      <c r="Z327" s="260">
        <f t="shared" si="127"/>
        <v>0</v>
      </c>
      <c r="AA327" s="259">
        <f t="shared" si="128"/>
        <v>0</v>
      </c>
      <c r="AB327" s="180">
        <f t="shared" si="118"/>
        <v>0</v>
      </c>
      <c r="AC327" s="180">
        <f t="shared" si="119"/>
        <v>0</v>
      </c>
      <c r="AD327" s="253">
        <f t="shared" si="129"/>
        <v>0</v>
      </c>
      <c r="AE327" s="240">
        <f t="shared" si="130"/>
        <v>0</v>
      </c>
    </row>
    <row r="328" spans="1:31" x14ac:dyDescent="0.2">
      <c r="A328" s="19">
        <f>+IF((G328+SUM(H328:K328))&gt;0,MAX(A$13:A327)+1,0)</f>
        <v>0</v>
      </c>
      <c r="B328" s="22"/>
      <c r="C328" s="20"/>
      <c r="D328" s="20"/>
      <c r="E328" s="20"/>
      <c r="F328" s="216">
        <f t="shared" si="120"/>
        <v>0</v>
      </c>
      <c r="G328" s="101">
        <f t="shared" si="121"/>
        <v>0</v>
      </c>
      <c r="H328" s="20"/>
      <c r="I328" s="20"/>
      <c r="J328" s="20"/>
      <c r="K328" s="20"/>
      <c r="L328" s="20"/>
      <c r="M328" s="20"/>
      <c r="N328" s="101">
        <f t="shared" si="122"/>
        <v>0</v>
      </c>
      <c r="O328" s="192"/>
      <c r="P328" s="542">
        <f t="shared" si="131"/>
        <v>0</v>
      </c>
      <c r="Q328" s="201">
        <f t="shared" si="113"/>
        <v>0</v>
      </c>
      <c r="R328" s="299">
        <f t="shared" si="123"/>
        <v>0</v>
      </c>
      <c r="S328" s="299">
        <f t="shared" si="124"/>
        <v>0</v>
      </c>
      <c r="T328" s="180">
        <f t="shared" si="114"/>
        <v>0</v>
      </c>
      <c r="U328" s="180">
        <f t="shared" si="115"/>
        <v>0</v>
      </c>
      <c r="V328" s="253">
        <f t="shared" si="125"/>
        <v>0</v>
      </c>
      <c r="W328" s="240">
        <f t="shared" si="126"/>
        <v>0</v>
      </c>
      <c r="X328" s="180">
        <f t="shared" si="116"/>
        <v>0</v>
      </c>
      <c r="Y328" s="180">
        <f t="shared" si="117"/>
        <v>0</v>
      </c>
      <c r="Z328" s="260">
        <f t="shared" si="127"/>
        <v>0</v>
      </c>
      <c r="AA328" s="259">
        <f t="shared" si="128"/>
        <v>0</v>
      </c>
      <c r="AB328" s="180">
        <f t="shared" si="118"/>
        <v>0</v>
      </c>
      <c r="AC328" s="180">
        <f t="shared" si="119"/>
        <v>0</v>
      </c>
      <c r="AD328" s="253">
        <f t="shared" si="129"/>
        <v>0</v>
      </c>
      <c r="AE328" s="240">
        <f t="shared" si="130"/>
        <v>0</v>
      </c>
    </row>
    <row r="329" spans="1:31" x14ac:dyDescent="0.2">
      <c r="A329" s="19">
        <f>+IF((G329+SUM(H329:K329))&gt;0,MAX(A$13:A328)+1,0)</f>
        <v>0</v>
      </c>
      <c r="B329" s="22"/>
      <c r="C329" s="20"/>
      <c r="D329" s="20"/>
      <c r="E329" s="20"/>
      <c r="F329" s="216">
        <f t="shared" si="120"/>
        <v>0</v>
      </c>
      <c r="G329" s="101">
        <f t="shared" si="121"/>
        <v>0</v>
      </c>
      <c r="H329" s="20"/>
      <c r="I329" s="20"/>
      <c r="J329" s="20"/>
      <c r="K329" s="20"/>
      <c r="L329" s="20"/>
      <c r="M329" s="20"/>
      <c r="N329" s="101">
        <f t="shared" si="122"/>
        <v>0</v>
      </c>
      <c r="O329" s="192"/>
      <c r="P329" s="542">
        <f t="shared" si="131"/>
        <v>0</v>
      </c>
      <c r="Q329" s="201">
        <f t="shared" si="113"/>
        <v>0</v>
      </c>
      <c r="R329" s="299">
        <f t="shared" si="123"/>
        <v>0</v>
      </c>
      <c r="S329" s="299">
        <f t="shared" si="124"/>
        <v>0</v>
      </c>
      <c r="T329" s="180">
        <f t="shared" si="114"/>
        <v>0</v>
      </c>
      <c r="U329" s="180">
        <f t="shared" si="115"/>
        <v>0</v>
      </c>
      <c r="V329" s="253">
        <f t="shared" si="125"/>
        <v>0</v>
      </c>
      <c r="W329" s="240">
        <f t="shared" si="126"/>
        <v>0</v>
      </c>
      <c r="X329" s="180">
        <f t="shared" si="116"/>
        <v>0</v>
      </c>
      <c r="Y329" s="180">
        <f t="shared" si="117"/>
        <v>0</v>
      </c>
      <c r="Z329" s="260">
        <f t="shared" si="127"/>
        <v>0</v>
      </c>
      <c r="AA329" s="259">
        <f t="shared" si="128"/>
        <v>0</v>
      </c>
      <c r="AB329" s="180">
        <f t="shared" si="118"/>
        <v>0</v>
      </c>
      <c r="AC329" s="180">
        <f t="shared" si="119"/>
        <v>0</v>
      </c>
      <c r="AD329" s="253">
        <f t="shared" si="129"/>
        <v>0</v>
      </c>
      <c r="AE329" s="240">
        <f t="shared" si="130"/>
        <v>0</v>
      </c>
    </row>
    <row r="330" spans="1:31" x14ac:dyDescent="0.2">
      <c r="A330" s="19">
        <f>+IF((G330+SUM(H330:K330))&gt;0,MAX(A$13:A329)+1,0)</f>
        <v>0</v>
      </c>
      <c r="B330" s="22"/>
      <c r="C330" s="20"/>
      <c r="D330" s="20"/>
      <c r="E330" s="20"/>
      <c r="F330" s="216">
        <f t="shared" si="120"/>
        <v>0</v>
      </c>
      <c r="G330" s="101">
        <f t="shared" si="121"/>
        <v>0</v>
      </c>
      <c r="H330" s="20"/>
      <c r="I330" s="20"/>
      <c r="J330" s="20"/>
      <c r="K330" s="20"/>
      <c r="L330" s="20"/>
      <c r="M330" s="20"/>
      <c r="N330" s="101">
        <f t="shared" si="122"/>
        <v>0</v>
      </c>
      <c r="O330" s="192"/>
      <c r="P330" s="542">
        <f t="shared" si="131"/>
        <v>0</v>
      </c>
      <c r="Q330" s="201">
        <f t="shared" si="113"/>
        <v>0</v>
      </c>
      <c r="R330" s="299">
        <f t="shared" si="123"/>
        <v>0</v>
      </c>
      <c r="S330" s="299">
        <f t="shared" si="124"/>
        <v>0</v>
      </c>
      <c r="T330" s="180">
        <f t="shared" si="114"/>
        <v>0</v>
      </c>
      <c r="U330" s="180">
        <f t="shared" si="115"/>
        <v>0</v>
      </c>
      <c r="V330" s="253">
        <f t="shared" si="125"/>
        <v>0</v>
      </c>
      <c r="W330" s="240">
        <f t="shared" si="126"/>
        <v>0</v>
      </c>
      <c r="X330" s="180">
        <f t="shared" si="116"/>
        <v>0</v>
      </c>
      <c r="Y330" s="180">
        <f t="shared" si="117"/>
        <v>0</v>
      </c>
      <c r="Z330" s="260">
        <f t="shared" si="127"/>
        <v>0</v>
      </c>
      <c r="AA330" s="259">
        <f t="shared" si="128"/>
        <v>0</v>
      </c>
      <c r="AB330" s="180">
        <f t="shared" si="118"/>
        <v>0</v>
      </c>
      <c r="AC330" s="180">
        <f t="shared" si="119"/>
        <v>0</v>
      </c>
      <c r="AD330" s="253">
        <f t="shared" si="129"/>
        <v>0</v>
      </c>
      <c r="AE330" s="240">
        <f t="shared" si="130"/>
        <v>0</v>
      </c>
    </row>
    <row r="331" spans="1:31" x14ac:dyDescent="0.2">
      <c r="A331" s="19">
        <f>+IF((G331+SUM(H331:K331))&gt;0,MAX(A$13:A330)+1,0)</f>
        <v>0</v>
      </c>
      <c r="B331" s="22"/>
      <c r="C331" s="20"/>
      <c r="D331" s="20"/>
      <c r="E331" s="20"/>
      <c r="F331" s="216">
        <f>+E331+D331</f>
        <v>0</v>
      </c>
      <c r="G331" s="101">
        <f>SUM(C331:E331)</f>
        <v>0</v>
      </c>
      <c r="H331" s="20"/>
      <c r="I331" s="20"/>
      <c r="J331" s="20"/>
      <c r="K331" s="20"/>
      <c r="L331" s="20"/>
      <c r="M331" s="20"/>
      <c r="N331" s="101">
        <f>+M331+L331</f>
        <v>0</v>
      </c>
      <c r="O331" s="192"/>
      <c r="P331" s="542">
        <f t="shared" si="131"/>
        <v>0</v>
      </c>
      <c r="Q331" s="201">
        <f t="shared" si="113"/>
        <v>0</v>
      </c>
      <c r="R331" s="299">
        <f>+N331*(C331+H331-I331)</f>
        <v>0</v>
      </c>
      <c r="S331" s="299">
        <f>+N331*D331+N331*E331*0.8+(J331-K331)*N331</f>
        <v>0</v>
      </c>
      <c r="T331" s="180">
        <f t="shared" si="114"/>
        <v>0</v>
      </c>
      <c r="U331" s="180">
        <f t="shared" si="115"/>
        <v>0</v>
      </c>
      <c r="V331" s="253">
        <f>+T331+U331</f>
        <v>0</v>
      </c>
      <c r="W331" s="240">
        <f>+V331*W$9</f>
        <v>0</v>
      </c>
      <c r="X331" s="180">
        <f t="shared" si="116"/>
        <v>0</v>
      </c>
      <c r="Y331" s="180">
        <f t="shared" si="117"/>
        <v>0</v>
      </c>
      <c r="Z331" s="260">
        <f>+X331+Y331</f>
        <v>0</v>
      </c>
      <c r="AA331" s="259">
        <f>+Z331*AA$9</f>
        <v>0</v>
      </c>
      <c r="AB331" s="180">
        <f t="shared" si="118"/>
        <v>0</v>
      </c>
      <c r="AC331" s="180">
        <f t="shared" si="119"/>
        <v>0</v>
      </c>
      <c r="AD331" s="253">
        <f>+AB331+AC331</f>
        <v>0</v>
      </c>
      <c r="AE331" s="240">
        <f>+AD331*AE$9</f>
        <v>0</v>
      </c>
    </row>
    <row r="332" spans="1:31" x14ac:dyDescent="0.2">
      <c r="A332" s="19">
        <f>+IF((G332+SUM(H332:K332))&gt;0,MAX(A$13:A331)+1,0)</f>
        <v>0</v>
      </c>
      <c r="B332" s="22"/>
      <c r="C332" s="20"/>
      <c r="D332" s="20"/>
      <c r="E332" s="20"/>
      <c r="F332" s="216">
        <f>+E332+D332</f>
        <v>0</v>
      </c>
      <c r="G332" s="101">
        <f>SUM(C332:E332)</f>
        <v>0</v>
      </c>
      <c r="H332" s="20"/>
      <c r="I332" s="20"/>
      <c r="J332" s="20"/>
      <c r="K332" s="20"/>
      <c r="L332" s="20"/>
      <c r="M332" s="20"/>
      <c r="N332" s="101">
        <f>+M332+L332</f>
        <v>0</v>
      </c>
      <c r="O332" s="192"/>
      <c r="P332" s="542">
        <f t="shared" si="131"/>
        <v>0</v>
      </c>
      <c r="Q332" s="201">
        <f t="shared" si="113"/>
        <v>0</v>
      </c>
      <c r="R332" s="299">
        <f>+N332*(C332+H332-I332)</f>
        <v>0</v>
      </c>
      <c r="S332" s="299">
        <f>+N332*D332+N332*E332*0.8+(J332-K332)*N332</f>
        <v>0</v>
      </c>
      <c r="T332" s="180">
        <f t="shared" si="114"/>
        <v>0</v>
      </c>
      <c r="U332" s="180">
        <f t="shared" si="115"/>
        <v>0</v>
      </c>
      <c r="V332" s="253">
        <f>+T332+U332</f>
        <v>0</v>
      </c>
      <c r="W332" s="240">
        <f>+V332*W$9</f>
        <v>0</v>
      </c>
      <c r="X332" s="180">
        <f t="shared" si="116"/>
        <v>0</v>
      </c>
      <c r="Y332" s="180">
        <f t="shared" si="117"/>
        <v>0</v>
      </c>
      <c r="Z332" s="260">
        <f>+X332+Y332</f>
        <v>0</v>
      </c>
      <c r="AA332" s="259">
        <f>+Z332*AA$9</f>
        <v>0</v>
      </c>
      <c r="AB332" s="180">
        <f t="shared" si="118"/>
        <v>0</v>
      </c>
      <c r="AC332" s="180">
        <f t="shared" si="119"/>
        <v>0</v>
      </c>
      <c r="AD332" s="253">
        <f>+AB332+AC332</f>
        <v>0</v>
      </c>
      <c r="AE332" s="240">
        <f>+AD332*AE$9</f>
        <v>0</v>
      </c>
    </row>
    <row r="333" spans="1:31" x14ac:dyDescent="0.2">
      <c r="A333" s="19">
        <f>+IF((G333+SUM(H333:K333))&gt;0,MAX(A$13:A332)+1,0)</f>
        <v>0</v>
      </c>
      <c r="B333" s="22"/>
      <c r="C333" s="20"/>
      <c r="D333" s="20"/>
      <c r="E333" s="20"/>
      <c r="F333" s="216">
        <f>+E333+D333</f>
        <v>0</v>
      </c>
      <c r="G333" s="101">
        <f>SUM(C333:E333)</f>
        <v>0</v>
      </c>
      <c r="H333" s="20"/>
      <c r="I333" s="20"/>
      <c r="J333" s="20"/>
      <c r="K333" s="20"/>
      <c r="L333" s="20"/>
      <c r="M333" s="20"/>
      <c r="N333" s="101">
        <f>+M333+L333</f>
        <v>0</v>
      </c>
      <c r="O333" s="192"/>
      <c r="P333" s="542">
        <f t="shared" si="131"/>
        <v>0</v>
      </c>
      <c r="Q333" s="201">
        <f t="shared" si="113"/>
        <v>0</v>
      </c>
      <c r="R333" s="299">
        <f>+N333*(C333+H333-I333)</f>
        <v>0</v>
      </c>
      <c r="S333" s="299">
        <f>+N333*D333+N333*E333*0.8+(J333-K333)*N333</f>
        <v>0</v>
      </c>
      <c r="T333" s="180">
        <f t="shared" si="114"/>
        <v>0</v>
      </c>
      <c r="U333" s="180">
        <f t="shared" si="115"/>
        <v>0</v>
      </c>
      <c r="V333" s="253">
        <f>+T333+U333</f>
        <v>0</v>
      </c>
      <c r="W333" s="240">
        <f>+V333*W$9</f>
        <v>0</v>
      </c>
      <c r="X333" s="180">
        <f t="shared" si="116"/>
        <v>0</v>
      </c>
      <c r="Y333" s="180">
        <f t="shared" si="117"/>
        <v>0</v>
      </c>
      <c r="Z333" s="260">
        <f>+X333+Y333</f>
        <v>0</v>
      </c>
      <c r="AA333" s="259">
        <f>+Z333*AA$9</f>
        <v>0</v>
      </c>
      <c r="AB333" s="180">
        <f t="shared" si="118"/>
        <v>0</v>
      </c>
      <c r="AC333" s="180">
        <f t="shared" si="119"/>
        <v>0</v>
      </c>
      <c r="AD333" s="253">
        <f>+AB333+AC333</f>
        <v>0</v>
      </c>
      <c r="AE333" s="240">
        <f>+AD333*AE$9</f>
        <v>0</v>
      </c>
    </row>
    <row r="334" spans="1:31" x14ac:dyDescent="0.2">
      <c r="A334" s="19">
        <f>+IF((G334+SUM(H334:K334))&gt;0,MAX(A$13:A333)+1,0)</f>
        <v>0</v>
      </c>
      <c r="B334" s="22"/>
      <c r="C334" s="20"/>
      <c r="D334" s="20"/>
      <c r="E334" s="20"/>
      <c r="F334" s="216">
        <f>+E334+D334</f>
        <v>0</v>
      </c>
      <c r="G334" s="101">
        <f>SUM(C334:E334)</f>
        <v>0</v>
      </c>
      <c r="H334" s="20"/>
      <c r="I334" s="20"/>
      <c r="J334" s="20"/>
      <c r="K334" s="20"/>
      <c r="L334" s="20"/>
      <c r="M334" s="20"/>
      <c r="N334" s="101">
        <f>+M334+L334</f>
        <v>0</v>
      </c>
      <c r="O334" s="192"/>
      <c r="P334" s="542">
        <f t="shared" si="131"/>
        <v>0</v>
      </c>
      <c r="Q334" s="201">
        <f t="shared" si="113"/>
        <v>0</v>
      </c>
      <c r="R334" s="299">
        <f>+N334*(C334+H334-I334)</f>
        <v>0</v>
      </c>
      <c r="S334" s="299">
        <f>+N334*D334+N334*E334*0.8+(J334-K334)*N334</f>
        <v>0</v>
      </c>
      <c r="T334" s="180">
        <f t="shared" si="114"/>
        <v>0</v>
      </c>
      <c r="U334" s="180">
        <f t="shared" si="115"/>
        <v>0</v>
      </c>
      <c r="V334" s="253">
        <f>+T334+U334</f>
        <v>0</v>
      </c>
      <c r="W334" s="240">
        <f>+V334*W$9</f>
        <v>0</v>
      </c>
      <c r="X334" s="180">
        <f t="shared" si="116"/>
        <v>0</v>
      </c>
      <c r="Y334" s="180">
        <f t="shared" si="117"/>
        <v>0</v>
      </c>
      <c r="Z334" s="260">
        <f>+X334+Y334</f>
        <v>0</v>
      </c>
      <c r="AA334" s="259">
        <f>+Z334*AA$9</f>
        <v>0</v>
      </c>
      <c r="AB334" s="180">
        <f t="shared" si="118"/>
        <v>0</v>
      </c>
      <c r="AC334" s="180">
        <f t="shared" si="119"/>
        <v>0</v>
      </c>
      <c r="AD334" s="253">
        <f>+AB334+AC334</f>
        <v>0</v>
      </c>
      <c r="AE334" s="240">
        <f>+AD334*AE$9</f>
        <v>0</v>
      </c>
    </row>
    <row r="335" spans="1:31" ht="56.25" x14ac:dyDescent="0.2">
      <c r="B335" s="198" t="s">
        <v>54</v>
      </c>
      <c r="C335" s="199">
        <f>+SUM(C336:C340)</f>
        <v>0</v>
      </c>
      <c r="D335" s="199">
        <f t="shared" ref="D335:Q335" si="132">+SUM(D336:D340)</f>
        <v>0</v>
      </c>
      <c r="E335" s="199">
        <f t="shared" si="132"/>
        <v>0</v>
      </c>
      <c r="F335" s="199">
        <f t="shared" si="132"/>
        <v>0</v>
      </c>
      <c r="G335" s="199">
        <f t="shared" si="132"/>
        <v>0</v>
      </c>
      <c r="H335" s="199">
        <f t="shared" si="132"/>
        <v>0</v>
      </c>
      <c r="I335" s="199">
        <f t="shared" si="132"/>
        <v>0</v>
      </c>
      <c r="J335" s="199">
        <f t="shared" si="132"/>
        <v>0</v>
      </c>
      <c r="K335" s="199">
        <f t="shared" si="132"/>
        <v>0</v>
      </c>
      <c r="L335" s="199">
        <f t="shared" si="132"/>
        <v>0</v>
      </c>
      <c r="M335" s="199">
        <f t="shared" si="132"/>
        <v>0</v>
      </c>
      <c r="N335" s="199">
        <f t="shared" si="132"/>
        <v>0</v>
      </c>
      <c r="O335" s="315"/>
      <c r="P335" s="537"/>
      <c r="Q335" s="199">
        <f t="shared" si="132"/>
        <v>0</v>
      </c>
      <c r="R335" s="199">
        <f t="shared" ref="R335:AE335" si="133">+SUM(R336:R340)</f>
        <v>0</v>
      </c>
      <c r="S335" s="199">
        <f t="shared" si="133"/>
        <v>0</v>
      </c>
      <c r="T335" s="315">
        <f t="shared" si="133"/>
        <v>0</v>
      </c>
      <c r="U335" s="315">
        <f t="shared" si="133"/>
        <v>0</v>
      </c>
      <c r="V335" s="315">
        <f t="shared" si="133"/>
        <v>0</v>
      </c>
      <c r="W335" s="315">
        <f t="shared" si="133"/>
        <v>0</v>
      </c>
      <c r="X335" s="315">
        <f t="shared" si="133"/>
        <v>0</v>
      </c>
      <c r="Y335" s="315">
        <f t="shared" si="133"/>
        <v>0</v>
      </c>
      <c r="Z335" s="315">
        <f t="shared" si="133"/>
        <v>0</v>
      </c>
      <c r="AA335" s="315">
        <f t="shared" si="133"/>
        <v>0</v>
      </c>
      <c r="AB335" s="315">
        <f t="shared" si="133"/>
        <v>0</v>
      </c>
      <c r="AC335" s="315">
        <f t="shared" si="133"/>
        <v>0</v>
      </c>
      <c r="AD335" s="315">
        <f t="shared" si="133"/>
        <v>0</v>
      </c>
      <c r="AE335" s="315">
        <f t="shared" si="133"/>
        <v>0</v>
      </c>
    </row>
    <row r="336" spans="1:31" x14ac:dyDescent="0.2">
      <c r="A336" s="19">
        <f>+IF((G336+SUM(H336:K336))&gt;0,MAX(A$13:A335)+1,0)</f>
        <v>0</v>
      </c>
      <c r="B336" s="22"/>
      <c r="C336" s="20"/>
      <c r="D336" s="20"/>
      <c r="E336" s="20"/>
      <c r="F336" s="216">
        <f>+E336+D336</f>
        <v>0</v>
      </c>
      <c r="G336" s="101">
        <f>SUM(C336:E336)</f>
        <v>0</v>
      </c>
      <c r="H336" s="20"/>
      <c r="I336" s="20"/>
      <c r="J336" s="20"/>
      <c r="K336" s="20"/>
      <c r="L336" s="20"/>
      <c r="M336" s="20"/>
      <c r="N336" s="101">
        <f>+L336+M336</f>
        <v>0</v>
      </c>
      <c r="O336" s="192"/>
      <c r="P336" s="542">
        <f>+O336+O336*$P$10</f>
        <v>0</v>
      </c>
      <c r="Q336" s="201">
        <f>+N336*P336</f>
        <v>0</v>
      </c>
      <c r="R336" s="299">
        <f>+N336*(C336+H336-I336)</f>
        <v>0</v>
      </c>
      <c r="S336" s="299">
        <f>+N336*D336+N336*E336*0.8+(J336-K336)*N336</f>
        <v>0</v>
      </c>
      <c r="T336" s="180">
        <f>+($Q336-$T$6)/$T$7*C336*12</f>
        <v>0</v>
      </c>
      <c r="U336" s="180">
        <f>+($Q336-$T$6)/$T$7*(D336+E336)*12</f>
        <v>0</v>
      </c>
      <c r="V336" s="253">
        <f>+T336+U336</f>
        <v>0</v>
      </c>
      <c r="W336" s="240">
        <f>+V336*W$9</f>
        <v>0</v>
      </c>
      <c r="X336" s="180">
        <f>+($Q336-$T$6)/$T$7*H336*12</f>
        <v>0</v>
      </c>
      <c r="Y336" s="180">
        <f>+($Q336-$T$6)/$T$7*J336*12</f>
        <v>0</v>
      </c>
      <c r="Z336" s="260">
        <f>+X336+Y336</f>
        <v>0</v>
      </c>
      <c r="AA336" s="259">
        <f>+Z336*AA$9</f>
        <v>0</v>
      </c>
      <c r="AB336" s="180">
        <f>+($Q336-$T$6)/$T$7*I336*12</f>
        <v>0</v>
      </c>
      <c r="AC336" s="180">
        <f>+($Q336-$T$6)/$T$7*K336*12</f>
        <v>0</v>
      </c>
      <c r="AD336" s="253">
        <f>+AB336+AC336</f>
        <v>0</v>
      </c>
      <c r="AE336" s="240">
        <f>+AD336*AE$9</f>
        <v>0</v>
      </c>
    </row>
    <row r="337" spans="1:31" x14ac:dyDescent="0.2">
      <c r="A337" s="19">
        <f>+IF((G337+SUM(H337:K337))&gt;0,MAX(A$13:A336)+1,0)</f>
        <v>0</v>
      </c>
      <c r="B337" s="22"/>
      <c r="C337" s="20"/>
      <c r="D337" s="20"/>
      <c r="E337" s="20"/>
      <c r="F337" s="216">
        <f>+E337+D337</f>
        <v>0</v>
      </c>
      <c r="G337" s="101">
        <f>SUM(C337:E337)</f>
        <v>0</v>
      </c>
      <c r="H337" s="20"/>
      <c r="I337" s="20"/>
      <c r="J337" s="20"/>
      <c r="K337" s="20"/>
      <c r="L337" s="20"/>
      <c r="M337" s="20"/>
      <c r="N337" s="101">
        <f>+M337+L337</f>
        <v>0</v>
      </c>
      <c r="O337" s="192"/>
      <c r="P337" s="542">
        <f>+O337+O337*$P$10</f>
        <v>0</v>
      </c>
      <c r="Q337" s="201">
        <f>+N337*P337</f>
        <v>0</v>
      </c>
      <c r="R337" s="299">
        <f>+N337*(C337+H337-I337)</f>
        <v>0</v>
      </c>
      <c r="S337" s="299">
        <f>+N337*D337+N337*E337*0.8+(J337-K337)*N337</f>
        <v>0</v>
      </c>
      <c r="T337" s="180">
        <f>+($Q337-$T$6)/$T$7*C337*12</f>
        <v>0</v>
      </c>
      <c r="U337" s="180">
        <f>+($Q337-$T$6)/$T$7*(D337+E337)*12</f>
        <v>0</v>
      </c>
      <c r="V337" s="253">
        <f>+T337+U337</f>
        <v>0</v>
      </c>
      <c r="W337" s="240">
        <f>+V337*W$9</f>
        <v>0</v>
      </c>
      <c r="X337" s="180">
        <f>+($Q337-$T$6)/$T$7*H337*12</f>
        <v>0</v>
      </c>
      <c r="Y337" s="180">
        <f>+($Q337-$T$6)/$T$7*J337*12</f>
        <v>0</v>
      </c>
      <c r="Z337" s="260">
        <f>+X337+Y337</f>
        <v>0</v>
      </c>
      <c r="AA337" s="259">
        <f>+Z337*AA$9</f>
        <v>0</v>
      </c>
      <c r="AB337" s="180">
        <f>+($Q337-$T$6)/$T$7*I337*12</f>
        <v>0</v>
      </c>
      <c r="AC337" s="180">
        <f>+($Q337-$T$6)/$T$7*K337*12</f>
        <v>0</v>
      </c>
      <c r="AD337" s="253">
        <f>+AB337+AC337</f>
        <v>0</v>
      </c>
      <c r="AE337" s="240">
        <f>+AD337*AE$9</f>
        <v>0</v>
      </c>
    </row>
    <row r="338" spans="1:31" x14ac:dyDescent="0.2">
      <c r="A338" s="19">
        <f>+IF((G338+SUM(H338:K338))&gt;0,MAX(A$13:A337)+1,0)</f>
        <v>0</v>
      </c>
      <c r="B338" s="22"/>
      <c r="C338" s="20"/>
      <c r="D338" s="20"/>
      <c r="E338" s="20"/>
      <c r="F338" s="216">
        <f>+E338+D338</f>
        <v>0</v>
      </c>
      <c r="G338" s="101">
        <f>SUM(C338:E338)</f>
        <v>0</v>
      </c>
      <c r="H338" s="20"/>
      <c r="I338" s="20"/>
      <c r="J338" s="20"/>
      <c r="K338" s="20"/>
      <c r="L338" s="20"/>
      <c r="M338" s="20"/>
      <c r="N338" s="101">
        <f>+M338+L338</f>
        <v>0</v>
      </c>
      <c r="O338" s="192"/>
      <c r="P338" s="542">
        <f>+O338+O338*$P$10</f>
        <v>0</v>
      </c>
      <c r="Q338" s="201">
        <f>+N338*P338</f>
        <v>0</v>
      </c>
      <c r="R338" s="299">
        <f>+N338*(C338+H338-I338)</f>
        <v>0</v>
      </c>
      <c r="S338" s="299">
        <f>+N338*D338+N338*E338*0.8+(J338-K338)*N338</f>
        <v>0</v>
      </c>
      <c r="T338" s="180">
        <f>+($Q338-$T$6)/$T$7*C338*12</f>
        <v>0</v>
      </c>
      <c r="U338" s="180">
        <f>+($Q338-$T$6)/$T$7*(D338+E338)*12</f>
        <v>0</v>
      </c>
      <c r="V338" s="253">
        <f>+T338+U338</f>
        <v>0</v>
      </c>
      <c r="W338" s="240">
        <f>+V338*W$9</f>
        <v>0</v>
      </c>
      <c r="X338" s="180">
        <f>+($Q338-$T$6)/$T$7*H338*12</f>
        <v>0</v>
      </c>
      <c r="Y338" s="180">
        <f>+($Q338-$T$6)/$T$7*J338*12</f>
        <v>0</v>
      </c>
      <c r="Z338" s="260">
        <f>+X338+Y338</f>
        <v>0</v>
      </c>
      <c r="AA338" s="259">
        <f>+Z338*AA$9</f>
        <v>0</v>
      </c>
      <c r="AB338" s="180">
        <f>+($Q338-$T$6)/$T$7*I338*12</f>
        <v>0</v>
      </c>
      <c r="AC338" s="180">
        <f>+($Q338-$T$6)/$T$7*K338*12</f>
        <v>0</v>
      </c>
      <c r="AD338" s="253">
        <f>+AB338+AC338</f>
        <v>0</v>
      </c>
      <c r="AE338" s="240">
        <f>+AD338*AE$9</f>
        <v>0</v>
      </c>
    </row>
    <row r="339" spans="1:31" x14ac:dyDescent="0.2">
      <c r="A339" s="19">
        <f>+IF((G339+SUM(H339:K339))&gt;0,MAX(A$13:A338)+1,0)</f>
        <v>0</v>
      </c>
      <c r="B339" s="22"/>
      <c r="C339" s="20"/>
      <c r="D339" s="20"/>
      <c r="E339" s="20"/>
      <c r="F339" s="216">
        <f>+E339+D339</f>
        <v>0</v>
      </c>
      <c r="G339" s="101">
        <f>SUM(C339:E339)</f>
        <v>0</v>
      </c>
      <c r="H339" s="20"/>
      <c r="I339" s="20"/>
      <c r="J339" s="20"/>
      <c r="K339" s="20"/>
      <c r="L339" s="20"/>
      <c r="M339" s="20"/>
      <c r="N339" s="101">
        <f>+M339+L339</f>
        <v>0</v>
      </c>
      <c r="O339" s="192"/>
      <c r="P339" s="542">
        <f>+O339+O339*$P$10</f>
        <v>0</v>
      </c>
      <c r="Q339" s="201">
        <f>+N339*P339</f>
        <v>0</v>
      </c>
      <c r="R339" s="299">
        <f>+N339*(C339+H339-I339)</f>
        <v>0</v>
      </c>
      <c r="S339" s="299">
        <f>+N339*D339+N339*E339*0.8+(J339-K339)*N339</f>
        <v>0</v>
      </c>
      <c r="T339" s="180">
        <f>+($Q339-$T$6)/$T$7*C339*12</f>
        <v>0</v>
      </c>
      <c r="U339" s="180">
        <f>+($Q339-$T$6)/$T$7*(D339+E339)*12</f>
        <v>0</v>
      </c>
      <c r="V339" s="253">
        <f>+T339+U339</f>
        <v>0</v>
      </c>
      <c r="W339" s="240">
        <f>+V339*W$9</f>
        <v>0</v>
      </c>
      <c r="X339" s="180">
        <f>+($Q339-$T$6)/$T$7*H339*12</f>
        <v>0</v>
      </c>
      <c r="Y339" s="180">
        <f>+($Q339-$T$6)/$T$7*J339*12</f>
        <v>0</v>
      </c>
      <c r="Z339" s="260">
        <f>+X339+Y339</f>
        <v>0</v>
      </c>
      <c r="AA339" s="259">
        <f>+Z339*AA$9</f>
        <v>0</v>
      </c>
      <c r="AB339" s="180">
        <f>+($Q339-$T$6)/$T$7*I339*12</f>
        <v>0</v>
      </c>
      <c r="AC339" s="180">
        <f>+($Q339-$T$6)/$T$7*K339*12</f>
        <v>0</v>
      </c>
      <c r="AD339" s="253">
        <f>+AB339+AC339</f>
        <v>0</v>
      </c>
      <c r="AE339" s="240">
        <f>+AD339*AE$9</f>
        <v>0</v>
      </c>
    </row>
    <row r="340" spans="1:31" x14ac:dyDescent="0.2">
      <c r="A340" s="19">
        <f>+IF((G340+SUM(H340:K340))&gt;0,MAX(A$13:A339)+1,0)</f>
        <v>0</v>
      </c>
      <c r="B340" s="22"/>
      <c r="C340" s="20"/>
      <c r="D340" s="20"/>
      <c r="E340" s="20"/>
      <c r="F340" s="216">
        <f>+E340+D340</f>
        <v>0</v>
      </c>
      <c r="G340" s="101">
        <f>SUM(C340:E340)</f>
        <v>0</v>
      </c>
      <c r="H340" s="20"/>
      <c r="I340" s="20"/>
      <c r="J340" s="20"/>
      <c r="K340" s="20"/>
      <c r="L340" s="20"/>
      <c r="M340" s="20"/>
      <c r="N340" s="101">
        <f>+M340+L340</f>
        <v>0</v>
      </c>
      <c r="O340" s="192"/>
      <c r="P340" s="542">
        <f>+O340+O340*$P$10</f>
        <v>0</v>
      </c>
      <c r="Q340" s="201">
        <f>+N340*P340</f>
        <v>0</v>
      </c>
      <c r="R340" s="299">
        <f>+N340*(C340+H340-I340)</f>
        <v>0</v>
      </c>
      <c r="S340" s="299">
        <f>+N340*D340+N340*E340*0.8+(J340-K340)*N340</f>
        <v>0</v>
      </c>
      <c r="T340" s="180">
        <f>+($Q340-$T$6)/$T$7*C340*12</f>
        <v>0</v>
      </c>
      <c r="U340" s="180">
        <f>+($Q340-$T$6)/$T$7*(D340+E340)*12</f>
        <v>0</v>
      </c>
      <c r="V340" s="253">
        <f>+T340+U340</f>
        <v>0</v>
      </c>
      <c r="W340" s="240">
        <f>+V340*W$9</f>
        <v>0</v>
      </c>
      <c r="X340" s="180">
        <f>+($Q340-$T$6)/$T$7*H340*12</f>
        <v>0</v>
      </c>
      <c r="Y340" s="180">
        <f>+($Q340-$T$6)/$T$7*J340*12</f>
        <v>0</v>
      </c>
      <c r="Z340" s="260">
        <f>+X340+Y340</f>
        <v>0</v>
      </c>
      <c r="AA340" s="259">
        <f>+Z340*AA$9</f>
        <v>0</v>
      </c>
      <c r="AB340" s="180">
        <f>+($Q340-$T$6)/$T$7*I340*12</f>
        <v>0</v>
      </c>
      <c r="AC340" s="180">
        <f>+($Q340-$T$6)/$T$7*K340*12</f>
        <v>0</v>
      </c>
      <c r="AD340" s="253">
        <f>+AB340+AC340</f>
        <v>0</v>
      </c>
      <c r="AE340" s="240">
        <f>+AD340*AE$9</f>
        <v>0</v>
      </c>
    </row>
    <row r="341" spans="1:31" ht="56.25" x14ac:dyDescent="0.2">
      <c r="B341" s="198" t="s">
        <v>18</v>
      </c>
      <c r="C341" s="199">
        <f>+SUM(C342:C346)</f>
        <v>0</v>
      </c>
      <c r="D341" s="199">
        <f t="shared" ref="D341:Q341" si="134">+SUM(D342:D346)</f>
        <v>0</v>
      </c>
      <c r="E341" s="199">
        <f t="shared" si="134"/>
        <v>0</v>
      </c>
      <c r="F341" s="199">
        <f t="shared" si="134"/>
        <v>0</v>
      </c>
      <c r="G341" s="199">
        <f t="shared" si="134"/>
        <v>0</v>
      </c>
      <c r="H341" s="199">
        <f t="shared" si="134"/>
        <v>0</v>
      </c>
      <c r="I341" s="199">
        <f t="shared" si="134"/>
        <v>0</v>
      </c>
      <c r="J341" s="199">
        <f t="shared" si="134"/>
        <v>0</v>
      </c>
      <c r="K341" s="199">
        <f t="shared" si="134"/>
        <v>0</v>
      </c>
      <c r="L341" s="199">
        <f t="shared" si="134"/>
        <v>0</v>
      </c>
      <c r="M341" s="199">
        <f t="shared" si="134"/>
        <v>0</v>
      </c>
      <c r="N341" s="199">
        <f t="shared" si="134"/>
        <v>0</v>
      </c>
      <c r="O341" s="315"/>
      <c r="P341" s="537"/>
      <c r="Q341" s="199">
        <f t="shared" si="134"/>
        <v>0</v>
      </c>
      <c r="R341" s="199">
        <f t="shared" ref="R341:AE341" si="135">+SUM(R342:R346)</f>
        <v>0</v>
      </c>
      <c r="S341" s="199">
        <f t="shared" si="135"/>
        <v>0</v>
      </c>
      <c r="T341" s="315">
        <f t="shared" si="135"/>
        <v>0</v>
      </c>
      <c r="U341" s="315">
        <f t="shared" si="135"/>
        <v>0</v>
      </c>
      <c r="V341" s="315">
        <f t="shared" si="135"/>
        <v>0</v>
      </c>
      <c r="W341" s="315">
        <f t="shared" si="135"/>
        <v>0</v>
      </c>
      <c r="X341" s="315">
        <f t="shared" si="135"/>
        <v>0</v>
      </c>
      <c r="Y341" s="315">
        <f t="shared" si="135"/>
        <v>0</v>
      </c>
      <c r="Z341" s="315">
        <f t="shared" si="135"/>
        <v>0</v>
      </c>
      <c r="AA341" s="315">
        <f t="shared" si="135"/>
        <v>0</v>
      </c>
      <c r="AB341" s="315">
        <f t="shared" si="135"/>
        <v>0</v>
      </c>
      <c r="AC341" s="315">
        <f t="shared" si="135"/>
        <v>0</v>
      </c>
      <c r="AD341" s="315">
        <f t="shared" si="135"/>
        <v>0</v>
      </c>
      <c r="AE341" s="315">
        <f t="shared" si="135"/>
        <v>0</v>
      </c>
    </row>
    <row r="342" spans="1:31" x14ac:dyDescent="0.2">
      <c r="A342" s="19">
        <f>+IF((G342+SUM(H342:K342))&gt;0,MAX(A$13:A341)+1,0)</f>
        <v>0</v>
      </c>
      <c r="B342" s="22"/>
      <c r="C342" s="20"/>
      <c r="D342" s="20"/>
      <c r="E342" s="20"/>
      <c r="F342" s="216">
        <f t="shared" ref="F342:F348" si="136">+E342+D342</f>
        <v>0</v>
      </c>
      <c r="G342" s="101">
        <f>SUM(C342:E342)</f>
        <v>0</v>
      </c>
      <c r="H342" s="20"/>
      <c r="I342" s="20"/>
      <c r="J342" s="20"/>
      <c r="K342" s="20"/>
      <c r="L342" s="20"/>
      <c r="M342" s="20"/>
      <c r="N342" s="101">
        <f>+L342+M342</f>
        <v>0</v>
      </c>
      <c r="O342" s="192"/>
      <c r="P342" s="542">
        <f>+O342+O342*$P$10</f>
        <v>0</v>
      </c>
      <c r="Q342" s="201">
        <f>+N342*P342</f>
        <v>0</v>
      </c>
      <c r="R342" s="299">
        <f t="shared" ref="R342:R348" si="137">+N342*(C342+H342-I342)</f>
        <v>0</v>
      </c>
      <c r="S342" s="299">
        <f t="shared" ref="S342:S348" si="138">+N342*D342+N342*E342*0.8+(J342-K342)*N342</f>
        <v>0</v>
      </c>
      <c r="T342" s="180">
        <f t="shared" ref="T342:T348" si="139">+($Q342-$T$6)/$T$7*C342*12</f>
        <v>0</v>
      </c>
      <c r="U342" s="180">
        <f t="shared" ref="U342:U348" si="140">+($Q342-$T$6)/$T$7*(D342+E342)*12</f>
        <v>0</v>
      </c>
      <c r="V342" s="253">
        <f t="shared" ref="V342:V348" si="141">+T342+U342</f>
        <v>0</v>
      </c>
      <c r="W342" s="240">
        <f t="shared" ref="W342:W348" si="142">+V342*W$9</f>
        <v>0</v>
      </c>
      <c r="X342" s="180">
        <f t="shared" ref="X342:X348" si="143">+($Q342-$T$6)/$T$7*H342*12</f>
        <v>0</v>
      </c>
      <c r="Y342" s="180">
        <f t="shared" ref="Y342:Y348" si="144">+($Q342-$T$6)/$T$7*J342*12</f>
        <v>0</v>
      </c>
      <c r="Z342" s="260">
        <f t="shared" ref="Z342:Z348" si="145">+X342+Y342</f>
        <v>0</v>
      </c>
      <c r="AA342" s="259">
        <f t="shared" ref="AA342:AA348" si="146">+Z342*AA$9</f>
        <v>0</v>
      </c>
      <c r="AB342" s="180">
        <f t="shared" ref="AB342:AB348" si="147">+($Q342-$T$6)/$T$7*I342*12</f>
        <v>0</v>
      </c>
      <c r="AC342" s="180">
        <f t="shared" ref="AC342:AC348" si="148">+($Q342-$T$6)/$T$7*K342*12</f>
        <v>0</v>
      </c>
      <c r="AD342" s="253">
        <f t="shared" ref="AD342:AD348" si="149">+AB342+AC342</f>
        <v>0</v>
      </c>
      <c r="AE342" s="240">
        <f t="shared" ref="AE342:AE348" si="150">+AD342*AE$9</f>
        <v>0</v>
      </c>
    </row>
    <row r="343" spans="1:31" x14ac:dyDescent="0.2">
      <c r="A343" s="19">
        <f>+IF((G343+SUM(H343:K343))&gt;0,MAX(A$13:A342)+1,0)</f>
        <v>0</v>
      </c>
      <c r="B343" s="22"/>
      <c r="C343" s="20"/>
      <c r="D343" s="20"/>
      <c r="E343" s="20"/>
      <c r="F343" s="216">
        <f t="shared" si="136"/>
        <v>0</v>
      </c>
      <c r="G343" s="101">
        <f t="shared" ref="G343:G348" si="151">SUM(C343:E343)</f>
        <v>0</v>
      </c>
      <c r="H343" s="20"/>
      <c r="I343" s="20"/>
      <c r="J343" s="20"/>
      <c r="K343" s="20"/>
      <c r="L343" s="20"/>
      <c r="M343" s="20"/>
      <c r="N343" s="101">
        <f t="shared" ref="N343:N348" si="152">+M343+L343</f>
        <v>0</v>
      </c>
      <c r="O343" s="192"/>
      <c r="P343" s="542">
        <f>+O343+O343*$P$10</f>
        <v>0</v>
      </c>
      <c r="Q343" s="201">
        <f>+N343*P343</f>
        <v>0</v>
      </c>
      <c r="R343" s="299">
        <f t="shared" si="137"/>
        <v>0</v>
      </c>
      <c r="S343" s="299">
        <f t="shared" si="138"/>
        <v>0</v>
      </c>
      <c r="T343" s="180">
        <f t="shared" si="139"/>
        <v>0</v>
      </c>
      <c r="U343" s="180">
        <f t="shared" si="140"/>
        <v>0</v>
      </c>
      <c r="V343" s="253">
        <f t="shared" si="141"/>
        <v>0</v>
      </c>
      <c r="W343" s="240">
        <f t="shared" si="142"/>
        <v>0</v>
      </c>
      <c r="X343" s="180">
        <f t="shared" si="143"/>
        <v>0</v>
      </c>
      <c r="Y343" s="180">
        <f t="shared" si="144"/>
        <v>0</v>
      </c>
      <c r="Z343" s="260">
        <f t="shared" si="145"/>
        <v>0</v>
      </c>
      <c r="AA343" s="259">
        <f t="shared" si="146"/>
        <v>0</v>
      </c>
      <c r="AB343" s="180">
        <f t="shared" si="147"/>
        <v>0</v>
      </c>
      <c r="AC343" s="180">
        <f t="shared" si="148"/>
        <v>0</v>
      </c>
      <c r="AD343" s="253">
        <f t="shared" si="149"/>
        <v>0</v>
      </c>
      <c r="AE343" s="240">
        <f t="shared" si="150"/>
        <v>0</v>
      </c>
    </row>
    <row r="344" spans="1:31" x14ac:dyDescent="0.2">
      <c r="A344" s="19">
        <f>+IF((G344+SUM(H344:K344))&gt;0,MAX(A$13:A343)+1,0)</f>
        <v>0</v>
      </c>
      <c r="B344" s="22"/>
      <c r="C344" s="20"/>
      <c r="D344" s="20"/>
      <c r="E344" s="20"/>
      <c r="F344" s="216">
        <f t="shared" si="136"/>
        <v>0</v>
      </c>
      <c r="G344" s="101">
        <f t="shared" si="151"/>
        <v>0</v>
      </c>
      <c r="H344" s="20"/>
      <c r="I344" s="20"/>
      <c r="J344" s="20"/>
      <c r="K344" s="20"/>
      <c r="L344" s="20"/>
      <c r="M344" s="20"/>
      <c r="N344" s="101">
        <f t="shared" si="152"/>
        <v>0</v>
      </c>
      <c r="O344" s="192"/>
      <c r="P344" s="542">
        <f>+O344+O344*$P$10</f>
        <v>0</v>
      </c>
      <c r="Q344" s="201">
        <f>+N344*P344</f>
        <v>0</v>
      </c>
      <c r="R344" s="299">
        <f t="shared" si="137"/>
        <v>0</v>
      </c>
      <c r="S344" s="299">
        <f t="shared" si="138"/>
        <v>0</v>
      </c>
      <c r="T344" s="180">
        <f t="shared" si="139"/>
        <v>0</v>
      </c>
      <c r="U344" s="180">
        <f t="shared" si="140"/>
        <v>0</v>
      </c>
      <c r="V344" s="253">
        <f t="shared" si="141"/>
        <v>0</v>
      </c>
      <c r="W344" s="240">
        <f t="shared" si="142"/>
        <v>0</v>
      </c>
      <c r="X344" s="180">
        <f t="shared" si="143"/>
        <v>0</v>
      </c>
      <c r="Y344" s="180">
        <f t="shared" si="144"/>
        <v>0</v>
      </c>
      <c r="Z344" s="260">
        <f t="shared" si="145"/>
        <v>0</v>
      </c>
      <c r="AA344" s="259">
        <f t="shared" si="146"/>
        <v>0</v>
      </c>
      <c r="AB344" s="180">
        <f t="shared" si="147"/>
        <v>0</v>
      </c>
      <c r="AC344" s="180">
        <f t="shared" si="148"/>
        <v>0</v>
      </c>
      <c r="AD344" s="253">
        <f t="shared" si="149"/>
        <v>0</v>
      </c>
      <c r="AE344" s="240">
        <f t="shared" si="150"/>
        <v>0</v>
      </c>
    </row>
    <row r="345" spans="1:31" x14ac:dyDescent="0.2">
      <c r="A345" s="19">
        <f>+IF((G345+SUM(H345:K345))&gt;0,MAX(A$13:A344)+1,0)</f>
        <v>0</v>
      </c>
      <c r="B345" s="22"/>
      <c r="C345" s="20"/>
      <c r="D345" s="20"/>
      <c r="E345" s="20"/>
      <c r="F345" s="216">
        <f t="shared" si="136"/>
        <v>0</v>
      </c>
      <c r="G345" s="101">
        <f>SUM(C345:E345)</f>
        <v>0</v>
      </c>
      <c r="H345" s="20"/>
      <c r="I345" s="20"/>
      <c r="J345" s="20"/>
      <c r="K345" s="20"/>
      <c r="L345" s="20"/>
      <c r="M345" s="20"/>
      <c r="N345" s="101">
        <f>+M345+L345</f>
        <v>0</v>
      </c>
      <c r="O345" s="192"/>
      <c r="P345" s="542">
        <f>+O345+O345*$P$10</f>
        <v>0</v>
      </c>
      <c r="Q345" s="201">
        <f>+N345*P345</f>
        <v>0</v>
      </c>
      <c r="R345" s="299">
        <f t="shared" si="137"/>
        <v>0</v>
      </c>
      <c r="S345" s="299">
        <f t="shared" si="138"/>
        <v>0</v>
      </c>
      <c r="T345" s="180">
        <f t="shared" si="139"/>
        <v>0</v>
      </c>
      <c r="U345" s="180">
        <f t="shared" si="140"/>
        <v>0</v>
      </c>
      <c r="V345" s="253">
        <f t="shared" si="141"/>
        <v>0</v>
      </c>
      <c r="W345" s="240">
        <f t="shared" si="142"/>
        <v>0</v>
      </c>
      <c r="X345" s="180">
        <f t="shared" si="143"/>
        <v>0</v>
      </c>
      <c r="Y345" s="180">
        <f t="shared" si="144"/>
        <v>0</v>
      </c>
      <c r="Z345" s="260">
        <f t="shared" si="145"/>
        <v>0</v>
      </c>
      <c r="AA345" s="259">
        <f t="shared" si="146"/>
        <v>0</v>
      </c>
      <c r="AB345" s="180">
        <f t="shared" si="147"/>
        <v>0</v>
      </c>
      <c r="AC345" s="180">
        <f t="shared" si="148"/>
        <v>0</v>
      </c>
      <c r="AD345" s="253">
        <f t="shared" si="149"/>
        <v>0</v>
      </c>
      <c r="AE345" s="240">
        <f t="shared" si="150"/>
        <v>0</v>
      </c>
    </row>
    <row r="346" spans="1:31" x14ac:dyDescent="0.2">
      <c r="A346" s="19">
        <f>+IF((G346+SUM(H346:K346))&gt;0,MAX(A$13:A345)+1,0)</f>
        <v>0</v>
      </c>
      <c r="B346" s="22"/>
      <c r="C346" s="20"/>
      <c r="D346" s="20"/>
      <c r="E346" s="20"/>
      <c r="F346" s="216">
        <f t="shared" si="136"/>
        <v>0</v>
      </c>
      <c r="G346" s="101">
        <f t="shared" si="151"/>
        <v>0</v>
      </c>
      <c r="H346" s="20"/>
      <c r="I346" s="20"/>
      <c r="J346" s="20"/>
      <c r="K346" s="20"/>
      <c r="L346" s="20"/>
      <c r="M346" s="20"/>
      <c r="N346" s="101">
        <f t="shared" si="152"/>
        <v>0</v>
      </c>
      <c r="O346" s="192"/>
      <c r="P346" s="542">
        <f>+O346+O346*$P$10</f>
        <v>0</v>
      </c>
      <c r="Q346" s="201">
        <f>+N346*P346</f>
        <v>0</v>
      </c>
      <c r="R346" s="299">
        <f t="shared" si="137"/>
        <v>0</v>
      </c>
      <c r="S346" s="299">
        <f t="shared" si="138"/>
        <v>0</v>
      </c>
      <c r="T346" s="180">
        <f t="shared" si="139"/>
        <v>0</v>
      </c>
      <c r="U346" s="180">
        <f t="shared" si="140"/>
        <v>0</v>
      </c>
      <c r="V346" s="253">
        <f t="shared" si="141"/>
        <v>0</v>
      </c>
      <c r="W346" s="240">
        <f t="shared" si="142"/>
        <v>0</v>
      </c>
      <c r="X346" s="180">
        <f t="shared" si="143"/>
        <v>0</v>
      </c>
      <c r="Y346" s="180">
        <f t="shared" si="144"/>
        <v>0</v>
      </c>
      <c r="Z346" s="260">
        <f t="shared" si="145"/>
        <v>0</v>
      </c>
      <c r="AA346" s="259">
        <f t="shared" si="146"/>
        <v>0</v>
      </c>
      <c r="AB346" s="180">
        <f t="shared" si="147"/>
        <v>0</v>
      </c>
      <c r="AC346" s="180">
        <f t="shared" si="148"/>
        <v>0</v>
      </c>
      <c r="AD346" s="253">
        <f t="shared" si="149"/>
        <v>0</v>
      </c>
      <c r="AE346" s="240">
        <f t="shared" si="150"/>
        <v>0</v>
      </c>
    </row>
    <row r="347" spans="1:31" ht="33.75" x14ac:dyDescent="0.2">
      <c r="A347" s="19">
        <f>+IF((G347+SUM(H347:K347))&gt;0,MAX(A$13:A346)+1,0)</f>
        <v>0</v>
      </c>
      <c r="B347" s="204" t="s">
        <v>4</v>
      </c>
      <c r="C347" s="316"/>
      <c r="D347" s="316"/>
      <c r="E347" s="316"/>
      <c r="F347" s="279">
        <f t="shared" si="136"/>
        <v>0</v>
      </c>
      <c r="G347" s="200">
        <f t="shared" si="151"/>
        <v>0</v>
      </c>
      <c r="H347" s="316"/>
      <c r="I347" s="316"/>
      <c r="J347" s="316"/>
      <c r="K347" s="316"/>
      <c r="L347" s="316"/>
      <c r="M347" s="316"/>
      <c r="N347" s="200">
        <f t="shared" si="152"/>
        <v>0</v>
      </c>
      <c r="O347" s="317"/>
      <c r="P347" s="543"/>
      <c r="Q347" s="201">
        <f>+N347*O347</f>
        <v>0</v>
      </c>
      <c r="R347" s="311">
        <f t="shared" si="137"/>
        <v>0</v>
      </c>
      <c r="S347" s="311">
        <f t="shared" si="138"/>
        <v>0</v>
      </c>
      <c r="T347" s="313">
        <f t="shared" si="139"/>
        <v>0</v>
      </c>
      <c r="U347" s="313">
        <f t="shared" si="140"/>
        <v>0</v>
      </c>
      <c r="V347" s="313">
        <f t="shared" si="141"/>
        <v>0</v>
      </c>
      <c r="W347" s="314">
        <f t="shared" si="142"/>
        <v>0</v>
      </c>
      <c r="X347" s="313">
        <f t="shared" si="143"/>
        <v>0</v>
      </c>
      <c r="Y347" s="314">
        <f t="shared" si="144"/>
        <v>0</v>
      </c>
      <c r="Z347" s="313">
        <f t="shared" si="145"/>
        <v>0</v>
      </c>
      <c r="AA347" s="314">
        <f t="shared" si="146"/>
        <v>0</v>
      </c>
      <c r="AB347" s="313">
        <f t="shared" si="147"/>
        <v>0</v>
      </c>
      <c r="AC347" s="314">
        <f t="shared" si="148"/>
        <v>0</v>
      </c>
      <c r="AD347" s="313">
        <f t="shared" si="149"/>
        <v>0</v>
      </c>
      <c r="AE347" s="314">
        <f t="shared" si="150"/>
        <v>0</v>
      </c>
    </row>
    <row r="348" spans="1:31" ht="34.5" thickBot="1" x14ac:dyDescent="0.25">
      <c r="A348" s="19">
        <f>+IF((G348+SUM(H348:K348))&gt;0,MAX(A$13:A347)+1,0)</f>
        <v>0</v>
      </c>
      <c r="B348" s="204" t="s">
        <v>19</v>
      </c>
      <c r="C348" s="316"/>
      <c r="D348" s="316"/>
      <c r="E348" s="316"/>
      <c r="F348" s="279">
        <f t="shared" si="136"/>
        <v>0</v>
      </c>
      <c r="G348" s="200">
        <f t="shared" si="151"/>
        <v>0</v>
      </c>
      <c r="H348" s="316"/>
      <c r="I348" s="316"/>
      <c r="J348" s="316"/>
      <c r="K348" s="316"/>
      <c r="L348" s="316"/>
      <c r="M348" s="316"/>
      <c r="N348" s="200">
        <f t="shared" si="152"/>
        <v>0</v>
      </c>
      <c r="O348" s="317"/>
      <c r="P348" s="543"/>
      <c r="Q348" s="201">
        <f>+N348*O348</f>
        <v>0</v>
      </c>
      <c r="R348" s="311">
        <f t="shared" si="137"/>
        <v>0</v>
      </c>
      <c r="S348" s="311">
        <f t="shared" si="138"/>
        <v>0</v>
      </c>
      <c r="T348" s="313">
        <f t="shared" si="139"/>
        <v>0</v>
      </c>
      <c r="U348" s="313">
        <f t="shared" si="140"/>
        <v>0</v>
      </c>
      <c r="V348" s="313">
        <f t="shared" si="141"/>
        <v>0</v>
      </c>
      <c r="W348" s="314">
        <f t="shared" si="142"/>
        <v>0</v>
      </c>
      <c r="X348" s="313">
        <f t="shared" si="143"/>
        <v>0</v>
      </c>
      <c r="Y348" s="314">
        <f t="shared" si="144"/>
        <v>0</v>
      </c>
      <c r="Z348" s="313">
        <f t="shared" si="145"/>
        <v>0</v>
      </c>
      <c r="AA348" s="314">
        <f t="shared" si="146"/>
        <v>0</v>
      </c>
      <c r="AB348" s="313">
        <f t="shared" si="147"/>
        <v>0</v>
      </c>
      <c r="AC348" s="314">
        <f t="shared" si="148"/>
        <v>0</v>
      </c>
      <c r="AD348" s="313">
        <f t="shared" si="149"/>
        <v>0</v>
      </c>
      <c r="AE348" s="314">
        <f t="shared" si="150"/>
        <v>0</v>
      </c>
    </row>
    <row r="349" spans="1:31" ht="12" thickBot="1" x14ac:dyDescent="0.25">
      <c r="B349" s="123" t="s">
        <v>59</v>
      </c>
      <c r="C349" s="121">
        <f t="shared" ref="C349:K349" si="153">+C196+C297+C335+C341+C347+C348</f>
        <v>0</v>
      </c>
      <c r="D349" s="121">
        <f t="shared" si="153"/>
        <v>0</v>
      </c>
      <c r="E349" s="121">
        <f t="shared" si="153"/>
        <v>0</v>
      </c>
      <c r="F349" s="309">
        <f t="shared" si="153"/>
        <v>0</v>
      </c>
      <c r="G349" s="121">
        <f t="shared" si="153"/>
        <v>0</v>
      </c>
      <c r="H349" s="121">
        <f t="shared" si="153"/>
        <v>0</v>
      </c>
      <c r="I349" s="121">
        <f t="shared" si="153"/>
        <v>0</v>
      </c>
      <c r="J349" s="121">
        <f t="shared" si="153"/>
        <v>0</v>
      </c>
      <c r="K349" s="121">
        <f t="shared" si="153"/>
        <v>0</v>
      </c>
      <c r="L349" s="121"/>
      <c r="M349" s="121"/>
      <c r="N349" s="121"/>
      <c r="O349" s="195"/>
      <c r="P349" s="195"/>
      <c r="Q349" s="195">
        <f>+Q196+Q297+Q335+Q341+Q347+Q348</f>
        <v>0</v>
      </c>
      <c r="R349" s="195"/>
      <c r="S349" s="195"/>
      <c r="T349" s="312">
        <f t="shared" ref="T349:AE349" si="154">+T196+T297+T335+T341+T347+T348</f>
        <v>0</v>
      </c>
      <c r="U349" s="312">
        <f t="shared" si="154"/>
        <v>0</v>
      </c>
      <c r="V349" s="312">
        <f t="shared" si="154"/>
        <v>0</v>
      </c>
      <c r="W349" s="312">
        <f t="shared" si="154"/>
        <v>0</v>
      </c>
      <c r="X349" s="312">
        <f t="shared" si="154"/>
        <v>0</v>
      </c>
      <c r="Y349" s="312">
        <f t="shared" si="154"/>
        <v>0</v>
      </c>
      <c r="Z349" s="312">
        <f t="shared" si="154"/>
        <v>0</v>
      </c>
      <c r="AA349" s="312">
        <f t="shared" si="154"/>
        <v>0</v>
      </c>
      <c r="AB349" s="312">
        <f t="shared" si="154"/>
        <v>0</v>
      </c>
      <c r="AC349" s="312">
        <f t="shared" si="154"/>
        <v>0</v>
      </c>
      <c r="AD349" s="312">
        <f t="shared" si="154"/>
        <v>0</v>
      </c>
      <c r="AE349" s="312">
        <f t="shared" si="154"/>
        <v>0</v>
      </c>
    </row>
    <row r="350" spans="1:31" ht="12" thickBot="1" x14ac:dyDescent="0.25">
      <c r="B350" s="124" t="s">
        <v>14</v>
      </c>
      <c r="C350" s="122">
        <f t="shared" ref="C350:K350" si="155">C194+C349</f>
        <v>0</v>
      </c>
      <c r="D350" s="122">
        <f t="shared" si="155"/>
        <v>0</v>
      </c>
      <c r="E350" s="122">
        <f t="shared" si="155"/>
        <v>0</v>
      </c>
      <c r="F350" s="310">
        <f t="shared" si="155"/>
        <v>0</v>
      </c>
      <c r="G350" s="122">
        <f t="shared" si="155"/>
        <v>0</v>
      </c>
      <c r="H350" s="122">
        <f t="shared" si="155"/>
        <v>0</v>
      </c>
      <c r="I350" s="122">
        <f t="shared" si="155"/>
        <v>0</v>
      </c>
      <c r="J350" s="122">
        <f t="shared" si="155"/>
        <v>0</v>
      </c>
      <c r="K350" s="122">
        <f t="shared" si="155"/>
        <v>0</v>
      </c>
      <c r="L350" s="122"/>
      <c r="M350" s="122"/>
      <c r="N350" s="122"/>
      <c r="O350" s="194"/>
      <c r="P350" s="194"/>
      <c r="Q350" s="194">
        <f>Q194+Q349</f>
        <v>0</v>
      </c>
      <c r="R350" s="194"/>
      <c r="S350" s="194"/>
      <c r="T350" s="194">
        <f t="shared" ref="T350:AE350" si="156">T194+T349</f>
        <v>0</v>
      </c>
      <c r="U350" s="194">
        <f t="shared" si="156"/>
        <v>0</v>
      </c>
      <c r="V350" s="194">
        <f t="shared" si="156"/>
        <v>0</v>
      </c>
      <c r="W350" s="194">
        <f t="shared" si="156"/>
        <v>0</v>
      </c>
      <c r="X350" s="194">
        <f t="shared" si="156"/>
        <v>0</v>
      </c>
      <c r="Y350" s="194">
        <f t="shared" si="156"/>
        <v>0</v>
      </c>
      <c r="Z350" s="194">
        <f t="shared" si="156"/>
        <v>0</v>
      </c>
      <c r="AA350" s="194">
        <f t="shared" si="156"/>
        <v>0</v>
      </c>
      <c r="AB350" s="194">
        <f t="shared" si="156"/>
        <v>0</v>
      </c>
      <c r="AC350" s="194">
        <f t="shared" si="156"/>
        <v>0</v>
      </c>
      <c r="AD350" s="194">
        <f t="shared" si="156"/>
        <v>0</v>
      </c>
      <c r="AE350" s="194">
        <f t="shared" si="156"/>
        <v>0</v>
      </c>
    </row>
    <row r="351" spans="1:31" x14ac:dyDescent="0.2">
      <c r="O351" s="180"/>
      <c r="P351" s="544"/>
      <c r="Q351" s="180"/>
      <c r="V351" s="180">
        <f>+V350/12</f>
        <v>0</v>
      </c>
      <c r="W351" s="180">
        <f t="shared" ref="W351:AE351" si="157">+W350/12</f>
        <v>0</v>
      </c>
      <c r="X351" s="180">
        <f t="shared" si="157"/>
        <v>0</v>
      </c>
      <c r="Y351" s="180">
        <f t="shared" si="157"/>
        <v>0</v>
      </c>
      <c r="Z351" s="180">
        <f t="shared" si="157"/>
        <v>0</v>
      </c>
      <c r="AA351" s="180">
        <f t="shared" si="157"/>
        <v>0</v>
      </c>
      <c r="AB351" s="180">
        <f t="shared" si="157"/>
        <v>0</v>
      </c>
      <c r="AC351" s="180">
        <f t="shared" si="157"/>
        <v>0</v>
      </c>
      <c r="AD351" s="180">
        <f>+AD350/6</f>
        <v>0</v>
      </c>
      <c r="AE351" s="180">
        <f t="shared" si="157"/>
        <v>0</v>
      </c>
    </row>
    <row r="352" spans="1:31" x14ac:dyDescent="0.2">
      <c r="O352" s="180"/>
      <c r="P352" s="544"/>
      <c r="Q352" s="180"/>
    </row>
    <row r="353" spans="2:17" ht="12" x14ac:dyDescent="0.2">
      <c r="B353" s="637" t="s">
        <v>374</v>
      </c>
      <c r="C353" s="637"/>
      <c r="O353" s="180"/>
      <c r="P353" s="544"/>
      <c r="Q353" s="180"/>
    </row>
    <row r="354" spans="2:17" ht="48" x14ac:dyDescent="0.2">
      <c r="B354" s="186" t="s">
        <v>144</v>
      </c>
      <c r="C354" s="76" t="s">
        <v>630</v>
      </c>
      <c r="O354" s="180"/>
      <c r="P354" s="544"/>
      <c r="Q354" s="180"/>
    </row>
    <row r="355" spans="2:17" ht="24" x14ac:dyDescent="0.2">
      <c r="B355" s="187" t="s">
        <v>140</v>
      </c>
      <c r="C355" s="160" t="s">
        <v>379</v>
      </c>
      <c r="O355" s="180"/>
      <c r="P355" s="544"/>
      <c r="Q355" s="180"/>
    </row>
    <row r="356" spans="2:17" ht="12" x14ac:dyDescent="0.2">
      <c r="B356" s="188" t="s">
        <v>141</v>
      </c>
      <c r="C356" s="160"/>
      <c r="O356" s="180"/>
      <c r="P356" s="544"/>
      <c r="Q356" s="180"/>
    </row>
    <row r="357" spans="2:17" ht="12" x14ac:dyDescent="0.2">
      <c r="B357" s="188" t="s">
        <v>142</v>
      </c>
      <c r="C357" s="160"/>
      <c r="O357" s="180"/>
      <c r="P357" s="544"/>
      <c r="Q357" s="180"/>
    </row>
    <row r="358" spans="2:17" ht="12" x14ac:dyDescent="0.2">
      <c r="B358" s="188" t="s">
        <v>143</v>
      </c>
      <c r="C358" s="160"/>
      <c r="O358" s="180"/>
      <c r="P358" s="544"/>
      <c r="Q358" s="180"/>
    </row>
    <row r="359" spans="2:17" x14ac:dyDescent="0.2">
      <c r="O359" s="180"/>
      <c r="P359" s="544"/>
      <c r="Q359" s="180"/>
    </row>
    <row r="360" spans="2:17" x14ac:dyDescent="0.2">
      <c r="O360" s="180"/>
      <c r="P360" s="544"/>
      <c r="Q360" s="180"/>
    </row>
    <row r="361" spans="2:17" x14ac:dyDescent="0.2">
      <c r="O361" s="180"/>
      <c r="P361" s="544"/>
      <c r="Q361" s="180"/>
    </row>
    <row r="362" spans="2:17" x14ac:dyDescent="0.2">
      <c r="O362" s="180"/>
      <c r="P362" s="544"/>
      <c r="Q362" s="180"/>
    </row>
    <row r="363" spans="2:17" x14ac:dyDescent="0.2">
      <c r="O363" s="180"/>
      <c r="P363" s="544"/>
      <c r="Q363" s="180"/>
    </row>
  </sheetData>
  <sheetProtection algorithmName="SHA-512" hashValue="dhBoYg1cv17xHsq4czjPcvZz+ieHvuEpc9sCtfA8mU8j6fi91yu5D3gW1xIhvmHMi68efZ3i/w4slCTENMeCmQ==" saltValue="d0/WcXqIrA3dQsWtZivbiA==" spinCount="100000" sheet="1" formatColumns="0" formatRows="0"/>
  <mergeCells count="16">
    <mergeCell ref="C2:N2"/>
    <mergeCell ref="C3:N3"/>
    <mergeCell ref="H10:I10"/>
    <mergeCell ref="X10:AA10"/>
    <mergeCell ref="AB10:AE10"/>
    <mergeCell ref="B10:B11"/>
    <mergeCell ref="G10:G11"/>
    <mergeCell ref="B353:C353"/>
    <mergeCell ref="R10:S10"/>
    <mergeCell ref="N10:N11"/>
    <mergeCell ref="L10:M10"/>
    <mergeCell ref="O10:O11"/>
    <mergeCell ref="Q10:Q11"/>
    <mergeCell ref="C10:C11"/>
    <mergeCell ref="D10:E10"/>
    <mergeCell ref="J10:K10"/>
  </mergeCells>
  <pageMargins left="0.11811023622047245" right="0.11811023622047245" top="0.35433070866141736" bottom="0.15748031496062992" header="0.31496062992125984" footer="0.31496062992125984"/>
  <pageSetup paperSize="8" scale="85" orientation="landscape" r:id="rId1"/>
  <ignoredErrors>
    <ignoredError sqref="A14" formulaRange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363"/>
  <sheetViews>
    <sheetView zoomScaleNormal="10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C6" sqref="C6"/>
    </sheetView>
  </sheetViews>
  <sheetFormatPr defaultColWidth="9.140625" defaultRowHeight="11.25" x14ac:dyDescent="0.2"/>
  <cols>
    <col min="1" max="1" width="4.28515625" style="19" customWidth="1"/>
    <col min="2" max="2" width="23.140625" style="19" customWidth="1"/>
    <col min="3" max="3" width="13.140625" style="19" customWidth="1"/>
    <col min="4" max="4" width="10.7109375" style="19" customWidth="1"/>
    <col min="5" max="5" width="8.7109375" style="19" customWidth="1"/>
    <col min="6" max="6" width="7.85546875" style="185" customWidth="1"/>
    <col min="7" max="7" width="11.85546875" style="19" customWidth="1"/>
    <col min="8" max="11" width="10.28515625" style="19" customWidth="1"/>
    <col min="12" max="12" width="7.28515625" style="19" customWidth="1"/>
    <col min="13" max="13" width="9.42578125" style="19" customWidth="1"/>
    <col min="14" max="14" width="10" style="19" customWidth="1"/>
    <col min="15" max="15" width="8.140625" style="19" customWidth="1"/>
    <col min="16" max="16" width="8.140625" style="86" hidden="1" customWidth="1"/>
    <col min="17" max="17" width="9" style="19" customWidth="1"/>
    <col min="18" max="18" width="11.7109375" style="19" customWidth="1"/>
    <col min="19" max="19" width="11.42578125" style="19" customWidth="1"/>
    <col min="20" max="20" width="12.28515625" style="19" customWidth="1"/>
    <col min="21" max="21" width="12.28515625" style="19" hidden="1" customWidth="1"/>
    <col min="22" max="22" width="11.5703125" style="19" hidden="1" customWidth="1"/>
    <col min="23" max="23" width="11.7109375" style="19" hidden="1" customWidth="1"/>
    <col min="24" max="24" width="12.28515625" style="19" hidden="1" customWidth="1"/>
    <col min="25" max="28" width="9.140625" style="19" hidden="1" customWidth="1"/>
    <col min="29" max="29" width="10.42578125" style="19" hidden="1" customWidth="1"/>
    <col min="30" max="33" width="9.140625" style="19" hidden="1" customWidth="1"/>
    <col min="34" max="16384" width="9.140625" style="19"/>
  </cols>
  <sheetData>
    <row r="1" spans="1:32" ht="18" x14ac:dyDescent="0.2">
      <c r="A1" s="19">
        <f>+MAX(A14:A352)</f>
        <v>0</v>
      </c>
      <c r="B1" s="86"/>
      <c r="C1" s="86"/>
      <c r="D1" s="86"/>
      <c r="E1" s="86"/>
      <c r="F1" s="182"/>
      <c r="G1" s="86"/>
      <c r="H1" s="86"/>
      <c r="I1" s="86"/>
      <c r="J1" s="86"/>
      <c r="K1" s="86"/>
      <c r="L1" s="86"/>
      <c r="M1" s="86"/>
      <c r="N1" s="86"/>
      <c r="O1" s="241" t="s">
        <v>383</v>
      </c>
      <c r="P1" s="241"/>
      <c r="Q1" s="86"/>
      <c r="R1" s="86"/>
      <c r="S1" s="86"/>
      <c r="U1" s="19">
        <f t="shared" ref="U1:AF1" si="0">+COLUMN(U:U)</f>
        <v>21</v>
      </c>
      <c r="V1" s="19">
        <f t="shared" si="0"/>
        <v>22</v>
      </c>
      <c r="W1" s="19">
        <f t="shared" si="0"/>
        <v>23</v>
      </c>
      <c r="X1" s="19">
        <f t="shared" si="0"/>
        <v>24</v>
      </c>
      <c r="Y1" s="19">
        <f t="shared" si="0"/>
        <v>25</v>
      </c>
      <c r="Z1" s="19">
        <f t="shared" si="0"/>
        <v>26</v>
      </c>
      <c r="AA1" s="19">
        <f t="shared" si="0"/>
        <v>27</v>
      </c>
      <c r="AB1" s="19">
        <f t="shared" si="0"/>
        <v>28</v>
      </c>
      <c r="AC1" s="19">
        <f t="shared" si="0"/>
        <v>29</v>
      </c>
      <c r="AD1" s="19">
        <f t="shared" si="0"/>
        <v>30</v>
      </c>
      <c r="AE1" s="19">
        <f t="shared" si="0"/>
        <v>31</v>
      </c>
      <c r="AF1" s="19">
        <f t="shared" si="0"/>
        <v>32</v>
      </c>
    </row>
    <row r="2" spans="1:32" ht="12.75" customHeight="1" x14ac:dyDescent="0.2">
      <c r="B2" s="108" t="s">
        <v>0</v>
      </c>
      <c r="C2" s="646" t="str">
        <f>+'1 -sredstva'!F2</f>
        <v/>
      </c>
      <c r="D2" s="646"/>
      <c r="E2" s="646"/>
      <c r="F2" s="646"/>
      <c r="G2" s="646"/>
      <c r="H2" s="646"/>
      <c r="I2" s="646"/>
      <c r="J2" s="646"/>
      <c r="K2" s="646"/>
      <c r="L2" s="646"/>
      <c r="M2" s="646"/>
      <c r="N2" s="646"/>
      <c r="O2" s="86"/>
      <c r="X2" s="241"/>
      <c r="Y2" s="241"/>
      <c r="Z2" s="241"/>
    </row>
    <row r="3" spans="1:32" x14ac:dyDescent="0.2">
      <c r="B3" s="109" t="s">
        <v>1</v>
      </c>
      <c r="C3" s="646" t="str">
        <f>+'1 -sredstva'!F3</f>
        <v/>
      </c>
      <c r="D3" s="646"/>
      <c r="E3" s="646"/>
      <c r="F3" s="646"/>
      <c r="G3" s="646"/>
      <c r="H3" s="646"/>
      <c r="I3" s="646"/>
      <c r="J3" s="646"/>
      <c r="K3" s="646"/>
      <c r="L3" s="646"/>
      <c r="M3" s="646"/>
      <c r="N3" s="646"/>
      <c r="O3" s="86"/>
      <c r="Q3" s="86"/>
      <c r="R3" s="86"/>
      <c r="S3" s="86"/>
      <c r="U3" s="180"/>
      <c r="V3" s="180"/>
      <c r="W3" s="180"/>
      <c r="X3" s="180"/>
      <c r="Y3" s="180"/>
      <c r="Z3" s="180"/>
      <c r="AA3" s="180"/>
    </row>
    <row r="4" spans="1:32" x14ac:dyDescent="0.2">
      <c r="B4" s="108" t="s">
        <v>16</v>
      </c>
      <c r="C4" s="98">
        <f>'1 -sredstva'!$D$2</f>
        <v>0</v>
      </c>
      <c r="D4" s="99"/>
      <c r="E4" s="89"/>
      <c r="F4" s="86"/>
      <c r="G4" s="86"/>
      <c r="H4" s="86"/>
      <c r="I4" s="86"/>
      <c r="J4" s="86"/>
      <c r="K4" s="86"/>
      <c r="L4" s="182"/>
      <c r="M4" s="86"/>
      <c r="N4" s="86"/>
      <c r="O4" s="86"/>
      <c r="Q4" s="86"/>
      <c r="R4" s="86"/>
      <c r="S4" s="86"/>
    </row>
    <row r="5" spans="1:32" ht="12" thickBot="1" x14ac:dyDescent="0.25">
      <c r="B5" s="109" t="s">
        <v>17</v>
      </c>
      <c r="C5" s="450">
        <f>'1 -sredstva'!$D$3</f>
        <v>0</v>
      </c>
      <c r="D5" s="99"/>
      <c r="E5" s="89"/>
      <c r="F5" s="86"/>
      <c r="G5" s="86"/>
      <c r="H5" s="86"/>
      <c r="I5" s="86"/>
      <c r="J5" s="86"/>
      <c r="K5" s="86"/>
      <c r="L5" s="182"/>
      <c r="M5" s="86"/>
      <c r="N5" s="86"/>
      <c r="O5" s="86"/>
      <c r="Q5" s="86"/>
      <c r="R5" s="86"/>
      <c r="S5" s="86"/>
    </row>
    <row r="6" spans="1:32" ht="16.5" thickBot="1" x14ac:dyDescent="0.3">
      <c r="B6" s="110" t="s">
        <v>136</v>
      </c>
      <c r="C6" s="252"/>
      <c r="D6" s="86" t="s">
        <v>463</v>
      </c>
      <c r="E6" s="86"/>
      <c r="F6" s="182"/>
      <c r="G6" s="86"/>
      <c r="H6" s="86"/>
      <c r="I6" s="86"/>
      <c r="J6" s="86"/>
      <c r="K6" s="86"/>
      <c r="L6" s="86"/>
      <c r="M6" s="86"/>
      <c r="N6" s="86"/>
      <c r="O6" s="86"/>
      <c r="Q6" s="86"/>
      <c r="R6" s="86"/>
      <c r="S6" s="86"/>
      <c r="T6" s="86"/>
      <c r="U6" s="19">
        <f>+'1а - drž,sek,drž.sl.i nam.'!AJ4</f>
        <v>1500</v>
      </c>
      <c r="V6" s="180">
        <f>+V198/12</f>
        <v>0</v>
      </c>
    </row>
    <row r="7" spans="1:32" ht="12.75" x14ac:dyDescent="0.2">
      <c r="A7"/>
      <c r="B7" s="86"/>
      <c r="C7" s="86"/>
      <c r="D7" s="86"/>
      <c r="E7" s="86"/>
      <c r="F7" s="182"/>
      <c r="G7" s="86"/>
      <c r="H7" s="86"/>
      <c r="I7" s="86"/>
      <c r="J7" s="86"/>
      <c r="K7" s="86"/>
      <c r="L7" s="86"/>
      <c r="M7" s="86"/>
      <c r="N7" s="86"/>
      <c r="O7" s="86"/>
      <c r="Q7" s="86"/>
      <c r="R7" s="86"/>
      <c r="S7" s="86"/>
      <c r="U7" s="19">
        <f>+'1b - izabrana lica u Vl,NS i US'!H10</f>
        <v>0.70099999999999996</v>
      </c>
      <c r="V7" s="19">
        <f>+V14/12*0.701</f>
        <v>0</v>
      </c>
    </row>
    <row r="8" spans="1:32" ht="15" customHeight="1" x14ac:dyDescent="0.25">
      <c r="B8" s="486" t="s">
        <v>629</v>
      </c>
      <c r="C8" s="218"/>
      <c r="D8" s="218"/>
      <c r="E8" s="218"/>
      <c r="F8" s="218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8"/>
      <c r="U8" s="219"/>
      <c r="V8" s="220"/>
      <c r="AA8" s="332">
        <v>12</v>
      </c>
      <c r="AE8" s="332">
        <v>12</v>
      </c>
    </row>
    <row r="9" spans="1:32" ht="15" customHeight="1" thickBot="1" x14ac:dyDescent="0.25">
      <c r="B9" s="224"/>
      <c r="C9" s="225"/>
      <c r="D9" s="221"/>
      <c r="E9" s="221"/>
      <c r="F9" s="221"/>
      <c r="G9" s="225"/>
      <c r="H9" s="225"/>
      <c r="I9" s="225"/>
      <c r="J9" s="225"/>
      <c r="K9" s="225"/>
      <c r="L9" s="221"/>
      <c r="M9" s="221"/>
      <c r="N9" s="225"/>
      <c r="O9" s="225"/>
      <c r="P9" s="225"/>
      <c r="Q9" s="225"/>
      <c r="R9" s="221"/>
      <c r="S9" s="221"/>
      <c r="T9" s="225"/>
      <c r="U9" s="222"/>
      <c r="V9" s="223"/>
      <c r="W9" s="19">
        <f>+W198/12/13</f>
        <v>0</v>
      </c>
      <c r="X9" s="233">
        <f>+'1а - drž,sek,drž.sl.i nam.'!AY11</f>
        <v>0.17150000000000001</v>
      </c>
      <c r="AB9" s="233">
        <f>+AF9</f>
        <v>0.17150000000000001</v>
      </c>
      <c r="AF9" s="233">
        <f>+'1а - drž,sek,drž.sl.i nam.'!AY11</f>
        <v>0.17150000000000001</v>
      </c>
    </row>
    <row r="10" spans="1:32" ht="37.5" customHeight="1" thickBot="1" x14ac:dyDescent="0.25">
      <c r="B10" s="633" t="s">
        <v>55</v>
      </c>
      <c r="C10" s="640" t="s">
        <v>640</v>
      </c>
      <c r="D10" s="642" t="s">
        <v>641</v>
      </c>
      <c r="E10" s="643"/>
      <c r="F10" s="183"/>
      <c r="G10" s="635" t="s">
        <v>642</v>
      </c>
      <c r="H10" s="644" t="s">
        <v>453</v>
      </c>
      <c r="I10" s="645"/>
      <c r="J10" s="644" t="s">
        <v>558</v>
      </c>
      <c r="K10" s="645" t="s">
        <v>452</v>
      </c>
      <c r="L10" s="638" t="s">
        <v>23</v>
      </c>
      <c r="M10" s="639"/>
      <c r="N10" s="635" t="s">
        <v>86</v>
      </c>
      <c r="O10" s="635" t="s">
        <v>647</v>
      </c>
      <c r="P10" s="540"/>
      <c r="Q10" s="635" t="s">
        <v>88</v>
      </c>
      <c r="R10" s="638" t="s">
        <v>409</v>
      </c>
      <c r="S10" s="639"/>
      <c r="T10" s="651" t="s">
        <v>634</v>
      </c>
      <c r="U10" s="319" t="s">
        <v>459</v>
      </c>
      <c r="V10" s="262"/>
      <c r="W10" s="262"/>
      <c r="X10" s="262"/>
      <c r="Y10" s="647" t="s">
        <v>457</v>
      </c>
      <c r="Z10" s="648"/>
      <c r="AA10" s="648"/>
      <c r="AB10" s="648"/>
      <c r="AC10" s="649" t="s">
        <v>458</v>
      </c>
      <c r="AD10" s="650"/>
      <c r="AE10" s="650"/>
      <c r="AF10" s="650"/>
    </row>
    <row r="11" spans="1:32" ht="63.75" customHeight="1" x14ac:dyDescent="0.2">
      <c r="B11" s="634"/>
      <c r="C11" s="641"/>
      <c r="D11" s="114" t="s">
        <v>423</v>
      </c>
      <c r="E11" s="116" t="s">
        <v>557</v>
      </c>
      <c r="F11" s="181" t="s">
        <v>418</v>
      </c>
      <c r="G11" s="636"/>
      <c r="H11" s="330" t="s">
        <v>449</v>
      </c>
      <c r="I11" s="331" t="s">
        <v>452</v>
      </c>
      <c r="J11" s="330" t="s">
        <v>449</v>
      </c>
      <c r="K11" s="331" t="s">
        <v>452</v>
      </c>
      <c r="L11" s="548" t="s">
        <v>89</v>
      </c>
      <c r="M11" s="548" t="s">
        <v>90</v>
      </c>
      <c r="N11" s="636"/>
      <c r="O11" s="636"/>
      <c r="P11" s="548"/>
      <c r="Q11" s="636"/>
      <c r="R11" s="549" t="s">
        <v>421</v>
      </c>
      <c r="S11" s="489" t="s">
        <v>410</v>
      </c>
      <c r="T11" s="636"/>
      <c r="U11" s="191" t="s">
        <v>422</v>
      </c>
      <c r="V11" s="191" t="s">
        <v>423</v>
      </c>
      <c r="W11" s="254" t="s">
        <v>456</v>
      </c>
      <c r="X11" s="239" t="s">
        <v>433</v>
      </c>
      <c r="Y11" s="191" t="s">
        <v>422</v>
      </c>
      <c r="Z11" s="191" t="s">
        <v>423</v>
      </c>
      <c r="AA11" s="255" t="s">
        <v>456</v>
      </c>
      <c r="AB11" s="256" t="s">
        <v>433</v>
      </c>
      <c r="AC11" s="191" t="s">
        <v>422</v>
      </c>
      <c r="AD11" s="191" t="s">
        <v>423</v>
      </c>
      <c r="AE11" s="254" t="s">
        <v>456</v>
      </c>
      <c r="AF11" s="239" t="s">
        <v>433</v>
      </c>
    </row>
    <row r="12" spans="1:32" s="55" customFormat="1" ht="14.25" customHeight="1" x14ac:dyDescent="0.2">
      <c r="A12" s="53"/>
      <c r="B12" s="117">
        <v>1</v>
      </c>
      <c r="C12" s="118">
        <v>2</v>
      </c>
      <c r="D12" s="119">
        <v>3</v>
      </c>
      <c r="E12" s="120">
        <v>4</v>
      </c>
      <c r="F12" s="184" t="s">
        <v>419</v>
      </c>
      <c r="G12" s="118" t="s">
        <v>420</v>
      </c>
      <c r="H12" s="118" t="s">
        <v>450</v>
      </c>
      <c r="I12" s="118" t="s">
        <v>451</v>
      </c>
      <c r="J12" s="118" t="s">
        <v>454</v>
      </c>
      <c r="K12" s="118" t="s">
        <v>455</v>
      </c>
      <c r="L12" s="118">
        <v>7</v>
      </c>
      <c r="M12" s="118">
        <v>8</v>
      </c>
      <c r="N12" s="118" t="s">
        <v>137</v>
      </c>
      <c r="O12" s="118">
        <v>10</v>
      </c>
      <c r="P12" s="118" t="s">
        <v>601</v>
      </c>
      <c r="Q12" s="118" t="s">
        <v>648</v>
      </c>
      <c r="R12" s="118">
        <v>12</v>
      </c>
      <c r="S12" s="118">
        <v>13</v>
      </c>
      <c r="T12" s="118">
        <v>31</v>
      </c>
      <c r="U12" s="118" t="s">
        <v>424</v>
      </c>
      <c r="V12" s="118" t="s">
        <v>425</v>
      </c>
      <c r="W12" s="118" t="s">
        <v>426</v>
      </c>
      <c r="X12" s="118">
        <v>15</v>
      </c>
      <c r="Y12" s="118" t="s">
        <v>424</v>
      </c>
      <c r="Z12" s="118" t="s">
        <v>425</v>
      </c>
      <c r="AA12" s="257" t="s">
        <v>426</v>
      </c>
      <c r="AB12" s="257">
        <v>15</v>
      </c>
      <c r="AC12" s="118" t="s">
        <v>424</v>
      </c>
      <c r="AD12" s="118" t="s">
        <v>425</v>
      </c>
      <c r="AE12" s="261" t="s">
        <v>426</v>
      </c>
      <c r="AF12" s="261">
        <v>15</v>
      </c>
    </row>
    <row r="13" spans="1:32" x14ac:dyDescent="0.2">
      <c r="B13" s="7" t="s">
        <v>56</v>
      </c>
      <c r="C13" s="20"/>
      <c r="D13" s="21"/>
      <c r="E13" s="21"/>
      <c r="F13" s="277"/>
      <c r="G13" s="278"/>
      <c r="H13" s="103"/>
      <c r="I13" s="103"/>
      <c r="J13" s="103"/>
      <c r="K13" s="103"/>
      <c r="L13" s="20"/>
      <c r="M13" s="20"/>
      <c r="N13" s="200"/>
      <c r="O13" s="20"/>
      <c r="P13" s="541"/>
      <c r="Q13" s="200"/>
      <c r="R13" s="101"/>
      <c r="S13" s="101"/>
      <c r="T13" s="541"/>
      <c r="X13" s="226"/>
      <c r="AA13" s="258"/>
      <c r="AB13" s="259"/>
      <c r="AE13" s="238"/>
      <c r="AF13" s="240"/>
    </row>
    <row r="14" spans="1:32" x14ac:dyDescent="0.2">
      <c r="A14" s="19">
        <f>+IF((G14+SUM(H14:K14))&gt;0,MAX(A$13:A13)+1,0)</f>
        <v>0</v>
      </c>
      <c r="B14" s="20"/>
      <c r="C14" s="20"/>
      <c r="D14" s="20"/>
      <c r="E14" s="20"/>
      <c r="F14" s="279">
        <f>+E14+D14</f>
        <v>0</v>
      </c>
      <c r="G14" s="200">
        <f>SUM(C14:E14)</f>
        <v>0</v>
      </c>
      <c r="H14" s="20"/>
      <c r="I14" s="20"/>
      <c r="J14" s="20"/>
      <c r="K14" s="20"/>
      <c r="L14" s="20"/>
      <c r="M14" s="20"/>
      <c r="N14" s="200">
        <f>+L14+M14</f>
        <v>0</v>
      </c>
      <c r="O14" s="192"/>
      <c r="P14" s="542">
        <f>+O14+O14*$P$10</f>
        <v>0</v>
      </c>
      <c r="Q14" s="201">
        <f>+N14*P14</f>
        <v>0</v>
      </c>
      <c r="R14" s="299">
        <f>+N14*(C14+H14-I14)</f>
        <v>0</v>
      </c>
      <c r="S14" s="299">
        <f>+N14*D14+N14*E14*0.8+(J14-K14)*N14</f>
        <v>0</v>
      </c>
      <c r="T14" s="558"/>
      <c r="U14" s="180">
        <f>+($Q14-$U$6)/$U$7*C14*12</f>
        <v>0</v>
      </c>
      <c r="V14" s="180">
        <f>+($Q14-$U$6)/$U$7*(D14+E14)*12</f>
        <v>0</v>
      </c>
      <c r="W14" s="253">
        <f>+U14+V14</f>
        <v>0</v>
      </c>
      <c r="X14" s="253">
        <f>+W14*(X$9+$T14)</f>
        <v>0</v>
      </c>
      <c r="Y14" s="180">
        <f>+($Q14-$U$6)/$U$7*H14*12</f>
        <v>0</v>
      </c>
      <c r="Z14" s="180">
        <f>+($Q14-$U$6)/$U$7*J14*12</f>
        <v>0</v>
      </c>
      <c r="AA14" s="260">
        <f>+Y14+Z14</f>
        <v>0</v>
      </c>
      <c r="AB14" s="259">
        <f>+AA14*(AB$9+$T14)</f>
        <v>0</v>
      </c>
      <c r="AC14" s="180">
        <f>+($Q14-$U$6)/$U$7*I14*12</f>
        <v>0</v>
      </c>
      <c r="AD14" s="180">
        <f>+($Q14-$U$6)/$U$7*K14*12</f>
        <v>0</v>
      </c>
      <c r="AE14" s="253">
        <f>+AC14+AD14</f>
        <v>0</v>
      </c>
      <c r="AF14" s="240">
        <f>+AE14*(AF$9+$T14)</f>
        <v>0</v>
      </c>
    </row>
    <row r="15" spans="1:32" x14ac:dyDescent="0.2">
      <c r="A15" s="19">
        <f>+IF((G15+SUM(H15:K15))&gt;0,MAX(A$13:A14)+1,0)</f>
        <v>0</v>
      </c>
      <c r="B15" s="20"/>
      <c r="C15" s="20"/>
      <c r="D15" s="20"/>
      <c r="E15" s="20"/>
      <c r="F15" s="279">
        <f>+E15+D15</f>
        <v>0</v>
      </c>
      <c r="G15" s="200">
        <f>SUM(C15:E15)</f>
        <v>0</v>
      </c>
      <c r="H15" s="20"/>
      <c r="I15" s="20"/>
      <c r="J15" s="20"/>
      <c r="K15" s="20"/>
      <c r="L15" s="20"/>
      <c r="M15" s="20"/>
      <c r="N15" s="200">
        <f>+L15+M15</f>
        <v>0</v>
      </c>
      <c r="O15" s="192"/>
      <c r="P15" s="542">
        <f t="shared" ref="P15:P78" si="1">+O15+O15*$P$10</f>
        <v>0</v>
      </c>
      <c r="Q15" s="201">
        <f t="shared" ref="Q15:Q78" si="2">+N15*P15</f>
        <v>0</v>
      </c>
      <c r="R15" s="299">
        <f>+N15*(C15+H15-I15)</f>
        <v>0</v>
      </c>
      <c r="S15" s="299">
        <f>+N15*D15+N15*E15*0.8+(J15-K15)*N15</f>
        <v>0</v>
      </c>
      <c r="T15" s="558"/>
      <c r="U15" s="180">
        <f t="shared" ref="U15:U78" si="3">+($Q15-$U$6)/$U$7*C15*12</f>
        <v>0</v>
      </c>
      <c r="V15" s="180">
        <f t="shared" ref="V15:V78" si="4">+($Q15-$U$6)/$U$7*(D15+E15)*12</f>
        <v>0</v>
      </c>
      <c r="W15" s="253">
        <f>+U15+V15</f>
        <v>0</v>
      </c>
      <c r="X15" s="253">
        <f>+W15*(X$9+T15)</f>
        <v>0</v>
      </c>
      <c r="Y15" s="180">
        <f t="shared" ref="Y15:Y78" si="5">+($Q15-$U$6)/$U$7*H15*12</f>
        <v>0</v>
      </c>
      <c r="Z15" s="180">
        <f t="shared" ref="Z15:Z78" si="6">+($Q15-$U$6)/$U$7*J15*12</f>
        <v>0</v>
      </c>
      <c r="AA15" s="260">
        <f>+Y15+Z15</f>
        <v>0</v>
      </c>
      <c r="AB15" s="259">
        <f t="shared" ref="AB15:AB78" si="7">+AA15*(AB$9+$T15)</f>
        <v>0</v>
      </c>
      <c r="AC15" s="180">
        <f t="shared" ref="AC15:AC78" si="8">+($Q15-$U$6)/$U$7*I15*12</f>
        <v>0</v>
      </c>
      <c r="AD15" s="180">
        <f t="shared" ref="AD15:AD78" si="9">+($Q15-$U$6)/$U$7*K15*12</f>
        <v>0</v>
      </c>
      <c r="AE15" s="253">
        <f>+AC15+AD15</f>
        <v>0</v>
      </c>
      <c r="AF15" s="240">
        <f t="shared" ref="AF15:AF78" si="10">+AE15*(AF$9+$T15)</f>
        <v>0</v>
      </c>
    </row>
    <row r="16" spans="1:32" x14ac:dyDescent="0.2">
      <c r="A16" s="19">
        <f>+IF((G16+SUM(H16:K16))&gt;0,MAX(A$13:A15)+1,0)</f>
        <v>0</v>
      </c>
      <c r="B16" s="20"/>
      <c r="C16" s="20"/>
      <c r="D16" s="20"/>
      <c r="E16" s="20"/>
      <c r="F16" s="279">
        <f t="shared" ref="F16:F79" si="11">+E16+D16</f>
        <v>0</v>
      </c>
      <c r="G16" s="200">
        <f t="shared" ref="G16:G79" si="12">SUM(C16:E16)</f>
        <v>0</v>
      </c>
      <c r="H16" s="20"/>
      <c r="I16" s="20"/>
      <c r="J16" s="20"/>
      <c r="K16" s="20"/>
      <c r="L16" s="20"/>
      <c r="M16" s="20"/>
      <c r="N16" s="200">
        <f t="shared" ref="N16:N79" si="13">+L16+M16</f>
        <v>0</v>
      </c>
      <c r="O16" s="192"/>
      <c r="P16" s="542">
        <f t="shared" si="1"/>
        <v>0</v>
      </c>
      <c r="Q16" s="201">
        <f t="shared" si="2"/>
        <v>0</v>
      </c>
      <c r="R16" s="299">
        <f t="shared" ref="R16:R79" si="14">+N16*(C16+H16-I16)</f>
        <v>0</v>
      </c>
      <c r="S16" s="299">
        <f t="shared" ref="S16:S79" si="15">+N16*D16+N16*E16*0.8+(J16-K16)*N16</f>
        <v>0</v>
      </c>
      <c r="T16" s="558"/>
      <c r="U16" s="180">
        <f t="shared" si="3"/>
        <v>0</v>
      </c>
      <c r="V16" s="180">
        <f t="shared" si="4"/>
        <v>0</v>
      </c>
      <c r="W16" s="253">
        <f t="shared" ref="W16:W79" si="16">+U16+V16</f>
        <v>0</v>
      </c>
      <c r="X16" s="253">
        <f t="shared" ref="X16:X79" si="17">+W16*(X$9+T16)</f>
        <v>0</v>
      </c>
      <c r="Y16" s="180">
        <f t="shared" si="5"/>
        <v>0</v>
      </c>
      <c r="Z16" s="180">
        <f t="shared" si="6"/>
        <v>0</v>
      </c>
      <c r="AA16" s="260">
        <f t="shared" ref="AA16:AA79" si="18">+Y16+Z16</f>
        <v>0</v>
      </c>
      <c r="AB16" s="259">
        <f t="shared" si="7"/>
        <v>0</v>
      </c>
      <c r="AC16" s="180">
        <f t="shared" si="8"/>
        <v>0</v>
      </c>
      <c r="AD16" s="180">
        <f t="shared" si="9"/>
        <v>0</v>
      </c>
      <c r="AE16" s="253">
        <f t="shared" ref="AE16:AE79" si="19">+AC16+AD16</f>
        <v>0</v>
      </c>
      <c r="AF16" s="240">
        <f t="shared" si="10"/>
        <v>0</v>
      </c>
    </row>
    <row r="17" spans="1:32" x14ac:dyDescent="0.2">
      <c r="A17" s="19">
        <f>+IF((G17+SUM(H17:K17))&gt;0,MAX(A$13:A16)+1,0)</f>
        <v>0</v>
      </c>
      <c r="B17" s="20"/>
      <c r="C17" s="20"/>
      <c r="D17" s="20"/>
      <c r="E17" s="20"/>
      <c r="F17" s="279">
        <f t="shared" si="11"/>
        <v>0</v>
      </c>
      <c r="G17" s="200">
        <f t="shared" si="12"/>
        <v>0</v>
      </c>
      <c r="H17" s="20"/>
      <c r="I17" s="20"/>
      <c r="J17" s="20"/>
      <c r="K17" s="20"/>
      <c r="L17" s="20"/>
      <c r="M17" s="20"/>
      <c r="N17" s="200">
        <f t="shared" si="13"/>
        <v>0</v>
      </c>
      <c r="O17" s="192"/>
      <c r="P17" s="542">
        <f t="shared" si="1"/>
        <v>0</v>
      </c>
      <c r="Q17" s="201">
        <f t="shared" si="2"/>
        <v>0</v>
      </c>
      <c r="R17" s="299">
        <f t="shared" si="14"/>
        <v>0</v>
      </c>
      <c r="S17" s="299">
        <f t="shared" si="15"/>
        <v>0</v>
      </c>
      <c r="T17" s="558"/>
      <c r="U17" s="180">
        <f t="shared" si="3"/>
        <v>0</v>
      </c>
      <c r="V17" s="180">
        <f t="shared" si="4"/>
        <v>0</v>
      </c>
      <c r="W17" s="253">
        <f t="shared" si="16"/>
        <v>0</v>
      </c>
      <c r="X17" s="253">
        <f t="shared" si="17"/>
        <v>0</v>
      </c>
      <c r="Y17" s="180">
        <f t="shared" si="5"/>
        <v>0</v>
      </c>
      <c r="Z17" s="180">
        <f t="shared" si="6"/>
        <v>0</v>
      </c>
      <c r="AA17" s="260">
        <f t="shared" si="18"/>
        <v>0</v>
      </c>
      <c r="AB17" s="259">
        <f t="shared" si="7"/>
        <v>0</v>
      </c>
      <c r="AC17" s="180">
        <f t="shared" si="8"/>
        <v>0</v>
      </c>
      <c r="AD17" s="180">
        <f t="shared" si="9"/>
        <v>0</v>
      </c>
      <c r="AE17" s="253">
        <f t="shared" si="19"/>
        <v>0</v>
      </c>
      <c r="AF17" s="240">
        <f t="shared" si="10"/>
        <v>0</v>
      </c>
    </row>
    <row r="18" spans="1:32" x14ac:dyDescent="0.2">
      <c r="A18" s="19">
        <f>+IF((G18+SUM(H18:K18))&gt;0,MAX(A$13:A17)+1,0)</f>
        <v>0</v>
      </c>
      <c r="B18" s="20"/>
      <c r="C18" s="20"/>
      <c r="D18" s="20"/>
      <c r="E18" s="20"/>
      <c r="F18" s="279">
        <f t="shared" si="11"/>
        <v>0</v>
      </c>
      <c r="G18" s="200">
        <f t="shared" si="12"/>
        <v>0</v>
      </c>
      <c r="H18" s="20"/>
      <c r="I18" s="20"/>
      <c r="J18" s="20"/>
      <c r="K18" s="20"/>
      <c r="L18" s="20"/>
      <c r="M18" s="20"/>
      <c r="N18" s="200">
        <f t="shared" si="13"/>
        <v>0</v>
      </c>
      <c r="O18" s="192"/>
      <c r="P18" s="542">
        <f t="shared" si="1"/>
        <v>0</v>
      </c>
      <c r="Q18" s="201">
        <f t="shared" si="2"/>
        <v>0</v>
      </c>
      <c r="R18" s="299">
        <f t="shared" si="14"/>
        <v>0</v>
      </c>
      <c r="S18" s="299">
        <f t="shared" si="15"/>
        <v>0</v>
      </c>
      <c r="T18" s="558"/>
      <c r="U18" s="180">
        <f t="shared" si="3"/>
        <v>0</v>
      </c>
      <c r="V18" s="180">
        <f t="shared" si="4"/>
        <v>0</v>
      </c>
      <c r="W18" s="253">
        <f t="shared" si="16"/>
        <v>0</v>
      </c>
      <c r="X18" s="253">
        <f t="shared" si="17"/>
        <v>0</v>
      </c>
      <c r="Y18" s="180">
        <f t="shared" si="5"/>
        <v>0</v>
      </c>
      <c r="Z18" s="180">
        <f t="shared" si="6"/>
        <v>0</v>
      </c>
      <c r="AA18" s="260">
        <f t="shared" si="18"/>
        <v>0</v>
      </c>
      <c r="AB18" s="259">
        <f t="shared" si="7"/>
        <v>0</v>
      </c>
      <c r="AC18" s="180">
        <f t="shared" si="8"/>
        <v>0</v>
      </c>
      <c r="AD18" s="180">
        <f t="shared" si="9"/>
        <v>0</v>
      </c>
      <c r="AE18" s="253">
        <f t="shared" si="19"/>
        <v>0</v>
      </c>
      <c r="AF18" s="240">
        <f t="shared" si="10"/>
        <v>0</v>
      </c>
    </row>
    <row r="19" spans="1:32" x14ac:dyDescent="0.2">
      <c r="A19" s="19">
        <f>+IF((G19+SUM(H19:K19))&gt;0,MAX(A$13:A18)+1,0)</f>
        <v>0</v>
      </c>
      <c r="B19" s="20"/>
      <c r="C19" s="20"/>
      <c r="D19" s="20"/>
      <c r="E19" s="20"/>
      <c r="F19" s="279">
        <f t="shared" si="11"/>
        <v>0</v>
      </c>
      <c r="G19" s="200">
        <f t="shared" si="12"/>
        <v>0</v>
      </c>
      <c r="H19" s="20"/>
      <c r="I19" s="20"/>
      <c r="J19" s="20"/>
      <c r="K19" s="20"/>
      <c r="L19" s="20"/>
      <c r="M19" s="20"/>
      <c r="N19" s="200">
        <f t="shared" si="13"/>
        <v>0</v>
      </c>
      <c r="O19" s="192"/>
      <c r="P19" s="542">
        <f t="shared" si="1"/>
        <v>0</v>
      </c>
      <c r="Q19" s="201">
        <f t="shared" si="2"/>
        <v>0</v>
      </c>
      <c r="R19" s="299">
        <f t="shared" si="14"/>
        <v>0</v>
      </c>
      <c r="S19" s="299">
        <f t="shared" si="15"/>
        <v>0</v>
      </c>
      <c r="T19" s="558"/>
      <c r="U19" s="180">
        <f t="shared" si="3"/>
        <v>0</v>
      </c>
      <c r="V19" s="180">
        <f t="shared" si="4"/>
        <v>0</v>
      </c>
      <c r="W19" s="253">
        <f t="shared" si="16"/>
        <v>0</v>
      </c>
      <c r="X19" s="253">
        <f t="shared" si="17"/>
        <v>0</v>
      </c>
      <c r="Y19" s="180">
        <f t="shared" si="5"/>
        <v>0</v>
      </c>
      <c r="Z19" s="180">
        <f t="shared" si="6"/>
        <v>0</v>
      </c>
      <c r="AA19" s="260">
        <f t="shared" si="18"/>
        <v>0</v>
      </c>
      <c r="AB19" s="259">
        <f t="shared" si="7"/>
        <v>0</v>
      </c>
      <c r="AC19" s="180">
        <f t="shared" si="8"/>
        <v>0</v>
      </c>
      <c r="AD19" s="180">
        <f t="shared" si="9"/>
        <v>0</v>
      </c>
      <c r="AE19" s="253">
        <f t="shared" si="19"/>
        <v>0</v>
      </c>
      <c r="AF19" s="240">
        <f t="shared" si="10"/>
        <v>0</v>
      </c>
    </row>
    <row r="20" spans="1:32" x14ac:dyDescent="0.2">
      <c r="A20" s="19">
        <f>+IF((G20+SUM(H20:K20))&gt;0,MAX(A$13:A19)+1,0)</f>
        <v>0</v>
      </c>
      <c r="B20" s="20"/>
      <c r="C20" s="20"/>
      <c r="D20" s="20"/>
      <c r="E20" s="20"/>
      <c r="F20" s="279">
        <f t="shared" si="11"/>
        <v>0</v>
      </c>
      <c r="G20" s="200">
        <f t="shared" si="12"/>
        <v>0</v>
      </c>
      <c r="H20" s="20"/>
      <c r="I20" s="20"/>
      <c r="J20" s="20"/>
      <c r="K20" s="20"/>
      <c r="L20" s="20"/>
      <c r="M20" s="20"/>
      <c r="N20" s="200">
        <f t="shared" si="13"/>
        <v>0</v>
      </c>
      <c r="O20" s="192"/>
      <c r="P20" s="542">
        <f t="shared" si="1"/>
        <v>0</v>
      </c>
      <c r="Q20" s="201">
        <f t="shared" si="2"/>
        <v>0</v>
      </c>
      <c r="R20" s="299">
        <f t="shared" si="14"/>
        <v>0</v>
      </c>
      <c r="S20" s="299">
        <f t="shared" si="15"/>
        <v>0</v>
      </c>
      <c r="T20" s="558"/>
      <c r="U20" s="180">
        <f t="shared" si="3"/>
        <v>0</v>
      </c>
      <c r="V20" s="180">
        <f t="shared" si="4"/>
        <v>0</v>
      </c>
      <c r="W20" s="253">
        <f t="shared" si="16"/>
        <v>0</v>
      </c>
      <c r="X20" s="253">
        <f t="shared" si="17"/>
        <v>0</v>
      </c>
      <c r="Y20" s="180">
        <f t="shared" si="5"/>
        <v>0</v>
      </c>
      <c r="Z20" s="180">
        <f t="shared" si="6"/>
        <v>0</v>
      </c>
      <c r="AA20" s="260">
        <f t="shared" si="18"/>
        <v>0</v>
      </c>
      <c r="AB20" s="259">
        <f t="shared" si="7"/>
        <v>0</v>
      </c>
      <c r="AC20" s="180">
        <f t="shared" si="8"/>
        <v>0</v>
      </c>
      <c r="AD20" s="180">
        <f t="shared" si="9"/>
        <v>0</v>
      </c>
      <c r="AE20" s="253">
        <f t="shared" si="19"/>
        <v>0</v>
      </c>
      <c r="AF20" s="240">
        <f t="shared" si="10"/>
        <v>0</v>
      </c>
    </row>
    <row r="21" spans="1:32" x14ac:dyDescent="0.2">
      <c r="A21" s="19">
        <f>+IF((G21+SUM(H21:K21))&gt;0,MAX(A$13:A20)+1,0)</f>
        <v>0</v>
      </c>
      <c r="B21" s="20"/>
      <c r="C21" s="20"/>
      <c r="D21" s="20"/>
      <c r="E21" s="20"/>
      <c r="F21" s="279">
        <f t="shared" si="11"/>
        <v>0</v>
      </c>
      <c r="G21" s="200">
        <f t="shared" si="12"/>
        <v>0</v>
      </c>
      <c r="H21" s="20"/>
      <c r="I21" s="20"/>
      <c r="J21" s="20"/>
      <c r="K21" s="20"/>
      <c r="L21" s="20"/>
      <c r="M21" s="20"/>
      <c r="N21" s="200">
        <f t="shared" si="13"/>
        <v>0</v>
      </c>
      <c r="O21" s="192"/>
      <c r="P21" s="542">
        <f t="shared" si="1"/>
        <v>0</v>
      </c>
      <c r="Q21" s="201">
        <f t="shared" si="2"/>
        <v>0</v>
      </c>
      <c r="R21" s="299">
        <f t="shared" si="14"/>
        <v>0</v>
      </c>
      <c r="S21" s="299">
        <f t="shared" si="15"/>
        <v>0</v>
      </c>
      <c r="T21" s="558"/>
      <c r="U21" s="180">
        <f t="shared" si="3"/>
        <v>0</v>
      </c>
      <c r="V21" s="180">
        <f t="shared" si="4"/>
        <v>0</v>
      </c>
      <c r="W21" s="253">
        <f t="shared" si="16"/>
        <v>0</v>
      </c>
      <c r="X21" s="253">
        <f t="shared" si="17"/>
        <v>0</v>
      </c>
      <c r="Y21" s="180">
        <f t="shared" si="5"/>
        <v>0</v>
      </c>
      <c r="Z21" s="180">
        <f t="shared" si="6"/>
        <v>0</v>
      </c>
      <c r="AA21" s="260">
        <f t="shared" si="18"/>
        <v>0</v>
      </c>
      <c r="AB21" s="259">
        <f t="shared" si="7"/>
        <v>0</v>
      </c>
      <c r="AC21" s="180">
        <f t="shared" si="8"/>
        <v>0</v>
      </c>
      <c r="AD21" s="180">
        <f t="shared" si="9"/>
        <v>0</v>
      </c>
      <c r="AE21" s="253">
        <f t="shared" si="19"/>
        <v>0</v>
      </c>
      <c r="AF21" s="240">
        <f t="shared" si="10"/>
        <v>0</v>
      </c>
    </row>
    <row r="22" spans="1:32" x14ac:dyDescent="0.2">
      <c r="A22" s="19">
        <f>+IF((G22+SUM(H22:K22))&gt;0,MAX(A$13:A21)+1,0)</f>
        <v>0</v>
      </c>
      <c r="B22" s="20"/>
      <c r="C22" s="20"/>
      <c r="D22" s="20"/>
      <c r="E22" s="20"/>
      <c r="F22" s="279">
        <f t="shared" si="11"/>
        <v>0</v>
      </c>
      <c r="G22" s="200">
        <f t="shared" si="12"/>
        <v>0</v>
      </c>
      <c r="H22" s="20"/>
      <c r="I22" s="20"/>
      <c r="J22" s="20"/>
      <c r="K22" s="20"/>
      <c r="L22" s="20"/>
      <c r="M22" s="20"/>
      <c r="N22" s="200">
        <f t="shared" si="13"/>
        <v>0</v>
      </c>
      <c r="O22" s="192"/>
      <c r="P22" s="542">
        <f t="shared" si="1"/>
        <v>0</v>
      </c>
      <c r="Q22" s="201">
        <f t="shared" si="2"/>
        <v>0</v>
      </c>
      <c r="R22" s="299">
        <f t="shared" si="14"/>
        <v>0</v>
      </c>
      <c r="S22" s="299">
        <f t="shared" si="15"/>
        <v>0</v>
      </c>
      <c r="T22" s="558"/>
      <c r="U22" s="180">
        <f t="shared" si="3"/>
        <v>0</v>
      </c>
      <c r="V22" s="180">
        <f t="shared" si="4"/>
        <v>0</v>
      </c>
      <c r="W22" s="253">
        <f t="shared" si="16"/>
        <v>0</v>
      </c>
      <c r="X22" s="253">
        <f t="shared" si="17"/>
        <v>0</v>
      </c>
      <c r="Y22" s="180">
        <f t="shared" si="5"/>
        <v>0</v>
      </c>
      <c r="Z22" s="180">
        <f t="shared" si="6"/>
        <v>0</v>
      </c>
      <c r="AA22" s="260">
        <f t="shared" si="18"/>
        <v>0</v>
      </c>
      <c r="AB22" s="259">
        <f t="shared" si="7"/>
        <v>0</v>
      </c>
      <c r="AC22" s="180">
        <f t="shared" si="8"/>
        <v>0</v>
      </c>
      <c r="AD22" s="180">
        <f t="shared" si="9"/>
        <v>0</v>
      </c>
      <c r="AE22" s="253">
        <f t="shared" si="19"/>
        <v>0</v>
      </c>
      <c r="AF22" s="240">
        <f t="shared" si="10"/>
        <v>0</v>
      </c>
    </row>
    <row r="23" spans="1:32" x14ac:dyDescent="0.2">
      <c r="A23" s="19">
        <f>+IF((G23+SUM(H23:K23))&gt;0,MAX(A$13:A22)+1,0)</f>
        <v>0</v>
      </c>
      <c r="B23" s="20"/>
      <c r="C23" s="20"/>
      <c r="D23" s="20"/>
      <c r="E23" s="20"/>
      <c r="F23" s="279">
        <f t="shared" si="11"/>
        <v>0</v>
      </c>
      <c r="G23" s="200">
        <f t="shared" si="12"/>
        <v>0</v>
      </c>
      <c r="H23" s="20"/>
      <c r="I23" s="20"/>
      <c r="J23" s="20"/>
      <c r="K23" s="20"/>
      <c r="L23" s="20"/>
      <c r="M23" s="20"/>
      <c r="N23" s="200">
        <f t="shared" si="13"/>
        <v>0</v>
      </c>
      <c r="O23" s="192"/>
      <c r="P23" s="542">
        <f t="shared" si="1"/>
        <v>0</v>
      </c>
      <c r="Q23" s="201">
        <f t="shared" si="2"/>
        <v>0</v>
      </c>
      <c r="R23" s="299">
        <f t="shared" si="14"/>
        <v>0</v>
      </c>
      <c r="S23" s="299">
        <f t="shared" si="15"/>
        <v>0</v>
      </c>
      <c r="T23" s="558"/>
      <c r="U23" s="180">
        <f t="shared" si="3"/>
        <v>0</v>
      </c>
      <c r="V23" s="180">
        <f t="shared" si="4"/>
        <v>0</v>
      </c>
      <c r="W23" s="253">
        <f t="shared" si="16"/>
        <v>0</v>
      </c>
      <c r="X23" s="253">
        <f t="shared" si="17"/>
        <v>0</v>
      </c>
      <c r="Y23" s="180">
        <f t="shared" si="5"/>
        <v>0</v>
      </c>
      <c r="Z23" s="180">
        <f t="shared" si="6"/>
        <v>0</v>
      </c>
      <c r="AA23" s="260">
        <f t="shared" si="18"/>
        <v>0</v>
      </c>
      <c r="AB23" s="259">
        <f t="shared" si="7"/>
        <v>0</v>
      </c>
      <c r="AC23" s="180">
        <f t="shared" si="8"/>
        <v>0</v>
      </c>
      <c r="AD23" s="180">
        <f t="shared" si="9"/>
        <v>0</v>
      </c>
      <c r="AE23" s="253">
        <f t="shared" si="19"/>
        <v>0</v>
      </c>
      <c r="AF23" s="240">
        <f t="shared" si="10"/>
        <v>0</v>
      </c>
    </row>
    <row r="24" spans="1:32" x14ac:dyDescent="0.2">
      <c r="A24" s="19">
        <f>+IF((G24+SUM(H24:K24))&gt;0,MAX(A$13:A23)+1,0)</f>
        <v>0</v>
      </c>
      <c r="B24" s="20"/>
      <c r="C24" s="20"/>
      <c r="D24" s="20"/>
      <c r="E24" s="20"/>
      <c r="F24" s="279">
        <f t="shared" si="11"/>
        <v>0</v>
      </c>
      <c r="G24" s="200">
        <f t="shared" si="12"/>
        <v>0</v>
      </c>
      <c r="H24" s="20"/>
      <c r="I24" s="20"/>
      <c r="J24" s="20"/>
      <c r="K24" s="20"/>
      <c r="L24" s="20"/>
      <c r="M24" s="20"/>
      <c r="N24" s="200">
        <f t="shared" si="13"/>
        <v>0</v>
      </c>
      <c r="O24" s="192"/>
      <c r="P24" s="542">
        <f t="shared" si="1"/>
        <v>0</v>
      </c>
      <c r="Q24" s="201">
        <f t="shared" si="2"/>
        <v>0</v>
      </c>
      <c r="R24" s="299">
        <f t="shared" si="14"/>
        <v>0</v>
      </c>
      <c r="S24" s="299">
        <f t="shared" si="15"/>
        <v>0</v>
      </c>
      <c r="T24" s="558"/>
      <c r="U24" s="180">
        <f t="shared" si="3"/>
        <v>0</v>
      </c>
      <c r="V24" s="180">
        <f t="shared" si="4"/>
        <v>0</v>
      </c>
      <c r="W24" s="253">
        <f t="shared" si="16"/>
        <v>0</v>
      </c>
      <c r="X24" s="253">
        <f t="shared" si="17"/>
        <v>0</v>
      </c>
      <c r="Y24" s="180">
        <f t="shared" si="5"/>
        <v>0</v>
      </c>
      <c r="Z24" s="180">
        <f t="shared" si="6"/>
        <v>0</v>
      </c>
      <c r="AA24" s="260">
        <f t="shared" si="18"/>
        <v>0</v>
      </c>
      <c r="AB24" s="259">
        <f t="shared" si="7"/>
        <v>0</v>
      </c>
      <c r="AC24" s="180">
        <f t="shared" si="8"/>
        <v>0</v>
      </c>
      <c r="AD24" s="180">
        <f t="shared" si="9"/>
        <v>0</v>
      </c>
      <c r="AE24" s="253">
        <f t="shared" si="19"/>
        <v>0</v>
      </c>
      <c r="AF24" s="240">
        <f t="shared" si="10"/>
        <v>0</v>
      </c>
    </row>
    <row r="25" spans="1:32" x14ac:dyDescent="0.2">
      <c r="A25" s="19">
        <f>+IF((G25+SUM(H25:K25))&gt;0,MAX(A$13:A24)+1,0)</f>
        <v>0</v>
      </c>
      <c r="B25" s="20"/>
      <c r="C25" s="20"/>
      <c r="D25" s="20"/>
      <c r="E25" s="20"/>
      <c r="F25" s="279">
        <f t="shared" si="11"/>
        <v>0</v>
      </c>
      <c r="G25" s="200">
        <f t="shared" si="12"/>
        <v>0</v>
      </c>
      <c r="H25" s="20"/>
      <c r="I25" s="20"/>
      <c r="J25" s="20"/>
      <c r="K25" s="20"/>
      <c r="L25" s="20"/>
      <c r="M25" s="20"/>
      <c r="N25" s="200">
        <f t="shared" si="13"/>
        <v>0</v>
      </c>
      <c r="O25" s="192"/>
      <c r="P25" s="542">
        <f t="shared" si="1"/>
        <v>0</v>
      </c>
      <c r="Q25" s="201">
        <f t="shared" si="2"/>
        <v>0</v>
      </c>
      <c r="R25" s="299">
        <f t="shared" si="14"/>
        <v>0</v>
      </c>
      <c r="S25" s="299">
        <f t="shared" si="15"/>
        <v>0</v>
      </c>
      <c r="T25" s="558"/>
      <c r="U25" s="180">
        <f t="shared" si="3"/>
        <v>0</v>
      </c>
      <c r="V25" s="180">
        <f t="shared" si="4"/>
        <v>0</v>
      </c>
      <c r="W25" s="253">
        <f t="shared" si="16"/>
        <v>0</v>
      </c>
      <c r="X25" s="253">
        <f t="shared" si="17"/>
        <v>0</v>
      </c>
      <c r="Y25" s="180">
        <f t="shared" si="5"/>
        <v>0</v>
      </c>
      <c r="Z25" s="180">
        <f t="shared" si="6"/>
        <v>0</v>
      </c>
      <c r="AA25" s="260">
        <f t="shared" si="18"/>
        <v>0</v>
      </c>
      <c r="AB25" s="259">
        <f t="shared" si="7"/>
        <v>0</v>
      </c>
      <c r="AC25" s="180">
        <f t="shared" si="8"/>
        <v>0</v>
      </c>
      <c r="AD25" s="180">
        <f t="shared" si="9"/>
        <v>0</v>
      </c>
      <c r="AE25" s="253">
        <f t="shared" si="19"/>
        <v>0</v>
      </c>
      <c r="AF25" s="240">
        <f t="shared" si="10"/>
        <v>0</v>
      </c>
    </row>
    <row r="26" spans="1:32" x14ac:dyDescent="0.2">
      <c r="A26" s="19">
        <f>+IF((G26+SUM(H26:K26))&gt;0,MAX(A$13:A25)+1,0)</f>
        <v>0</v>
      </c>
      <c r="B26" s="20"/>
      <c r="C26" s="20"/>
      <c r="D26" s="20"/>
      <c r="E26" s="20"/>
      <c r="F26" s="279">
        <f t="shared" si="11"/>
        <v>0</v>
      </c>
      <c r="G26" s="200">
        <f t="shared" si="12"/>
        <v>0</v>
      </c>
      <c r="H26" s="20"/>
      <c r="I26" s="20"/>
      <c r="J26" s="20"/>
      <c r="K26" s="20"/>
      <c r="L26" s="20"/>
      <c r="M26" s="20"/>
      <c r="N26" s="200">
        <f t="shared" si="13"/>
        <v>0</v>
      </c>
      <c r="O26" s="192"/>
      <c r="P26" s="542">
        <f t="shared" si="1"/>
        <v>0</v>
      </c>
      <c r="Q26" s="201">
        <f t="shared" si="2"/>
        <v>0</v>
      </c>
      <c r="R26" s="299">
        <f t="shared" si="14"/>
        <v>0</v>
      </c>
      <c r="S26" s="299">
        <f t="shared" si="15"/>
        <v>0</v>
      </c>
      <c r="T26" s="558"/>
      <c r="U26" s="180">
        <f t="shared" si="3"/>
        <v>0</v>
      </c>
      <c r="V26" s="180">
        <f t="shared" si="4"/>
        <v>0</v>
      </c>
      <c r="W26" s="253">
        <f t="shared" si="16"/>
        <v>0</v>
      </c>
      <c r="X26" s="253">
        <f t="shared" si="17"/>
        <v>0</v>
      </c>
      <c r="Y26" s="180">
        <f t="shared" si="5"/>
        <v>0</v>
      </c>
      <c r="Z26" s="180">
        <f t="shared" si="6"/>
        <v>0</v>
      </c>
      <c r="AA26" s="260">
        <f t="shared" si="18"/>
        <v>0</v>
      </c>
      <c r="AB26" s="259">
        <f t="shared" si="7"/>
        <v>0</v>
      </c>
      <c r="AC26" s="180">
        <f t="shared" si="8"/>
        <v>0</v>
      </c>
      <c r="AD26" s="180">
        <f t="shared" si="9"/>
        <v>0</v>
      </c>
      <c r="AE26" s="253">
        <f t="shared" si="19"/>
        <v>0</v>
      </c>
      <c r="AF26" s="240">
        <f t="shared" si="10"/>
        <v>0</v>
      </c>
    </row>
    <row r="27" spans="1:32" x14ac:dyDescent="0.2">
      <c r="A27" s="19">
        <f>+IF((G27+SUM(H27:K27))&gt;0,MAX(A$13:A26)+1,0)</f>
        <v>0</v>
      </c>
      <c r="B27" s="20"/>
      <c r="C27" s="20"/>
      <c r="D27" s="20"/>
      <c r="E27" s="20"/>
      <c r="F27" s="279">
        <f t="shared" si="11"/>
        <v>0</v>
      </c>
      <c r="G27" s="200">
        <f t="shared" si="12"/>
        <v>0</v>
      </c>
      <c r="H27" s="20"/>
      <c r="I27" s="20"/>
      <c r="J27" s="20"/>
      <c r="K27" s="20"/>
      <c r="L27" s="20"/>
      <c r="M27" s="20"/>
      <c r="N27" s="200">
        <f t="shared" si="13"/>
        <v>0</v>
      </c>
      <c r="O27" s="192"/>
      <c r="P27" s="542">
        <f t="shared" si="1"/>
        <v>0</v>
      </c>
      <c r="Q27" s="201">
        <f t="shared" si="2"/>
        <v>0</v>
      </c>
      <c r="R27" s="299">
        <f t="shared" si="14"/>
        <v>0</v>
      </c>
      <c r="S27" s="299">
        <f t="shared" si="15"/>
        <v>0</v>
      </c>
      <c r="T27" s="558"/>
      <c r="U27" s="180">
        <f t="shared" si="3"/>
        <v>0</v>
      </c>
      <c r="V27" s="180">
        <f t="shared" si="4"/>
        <v>0</v>
      </c>
      <c r="W27" s="253">
        <f t="shared" si="16"/>
        <v>0</v>
      </c>
      <c r="X27" s="253">
        <f t="shared" si="17"/>
        <v>0</v>
      </c>
      <c r="Y27" s="180">
        <f t="shared" si="5"/>
        <v>0</v>
      </c>
      <c r="Z27" s="180">
        <f t="shared" si="6"/>
        <v>0</v>
      </c>
      <c r="AA27" s="260">
        <f t="shared" si="18"/>
        <v>0</v>
      </c>
      <c r="AB27" s="259">
        <f t="shared" si="7"/>
        <v>0</v>
      </c>
      <c r="AC27" s="180">
        <f t="shared" si="8"/>
        <v>0</v>
      </c>
      <c r="AD27" s="180">
        <f t="shared" si="9"/>
        <v>0</v>
      </c>
      <c r="AE27" s="253">
        <f t="shared" si="19"/>
        <v>0</v>
      </c>
      <c r="AF27" s="240">
        <f t="shared" si="10"/>
        <v>0</v>
      </c>
    </row>
    <row r="28" spans="1:32" x14ac:dyDescent="0.2">
      <c r="A28" s="19">
        <f>+IF((G28+SUM(H28:K28))&gt;0,MAX(A$13:A27)+1,0)</f>
        <v>0</v>
      </c>
      <c r="B28" s="20"/>
      <c r="C28" s="20"/>
      <c r="D28" s="20"/>
      <c r="E28" s="20"/>
      <c r="F28" s="279">
        <f t="shared" si="11"/>
        <v>0</v>
      </c>
      <c r="G28" s="200">
        <f t="shared" si="12"/>
        <v>0</v>
      </c>
      <c r="H28" s="20"/>
      <c r="I28" s="20"/>
      <c r="J28" s="20"/>
      <c r="K28" s="20"/>
      <c r="L28" s="20"/>
      <c r="M28" s="20"/>
      <c r="N28" s="200">
        <f t="shared" si="13"/>
        <v>0</v>
      </c>
      <c r="O28" s="192"/>
      <c r="P28" s="542">
        <f t="shared" si="1"/>
        <v>0</v>
      </c>
      <c r="Q28" s="201">
        <f t="shared" si="2"/>
        <v>0</v>
      </c>
      <c r="R28" s="299">
        <f t="shared" si="14"/>
        <v>0</v>
      </c>
      <c r="S28" s="299">
        <f t="shared" si="15"/>
        <v>0</v>
      </c>
      <c r="T28" s="558"/>
      <c r="U28" s="180">
        <f t="shared" si="3"/>
        <v>0</v>
      </c>
      <c r="V28" s="180">
        <f t="shared" si="4"/>
        <v>0</v>
      </c>
      <c r="W28" s="253">
        <f t="shared" si="16"/>
        <v>0</v>
      </c>
      <c r="X28" s="253">
        <f t="shared" si="17"/>
        <v>0</v>
      </c>
      <c r="Y28" s="180">
        <f t="shared" si="5"/>
        <v>0</v>
      </c>
      <c r="Z28" s="180">
        <f t="shared" si="6"/>
        <v>0</v>
      </c>
      <c r="AA28" s="260">
        <f t="shared" si="18"/>
        <v>0</v>
      </c>
      <c r="AB28" s="259">
        <f t="shared" si="7"/>
        <v>0</v>
      </c>
      <c r="AC28" s="180">
        <f t="shared" si="8"/>
        <v>0</v>
      </c>
      <c r="AD28" s="180">
        <f t="shared" si="9"/>
        <v>0</v>
      </c>
      <c r="AE28" s="253">
        <f t="shared" si="19"/>
        <v>0</v>
      </c>
      <c r="AF28" s="240">
        <f t="shared" si="10"/>
        <v>0</v>
      </c>
    </row>
    <row r="29" spans="1:32" x14ac:dyDescent="0.2">
      <c r="A29" s="19">
        <f>+IF((G29+SUM(H29:K29))&gt;0,MAX(A$13:A28)+1,0)</f>
        <v>0</v>
      </c>
      <c r="B29" s="20"/>
      <c r="C29" s="20"/>
      <c r="D29" s="20"/>
      <c r="E29" s="20"/>
      <c r="F29" s="279">
        <f t="shared" si="11"/>
        <v>0</v>
      </c>
      <c r="G29" s="200">
        <f t="shared" si="12"/>
        <v>0</v>
      </c>
      <c r="H29" s="20"/>
      <c r="I29" s="20"/>
      <c r="J29" s="20"/>
      <c r="K29" s="20"/>
      <c r="L29" s="20"/>
      <c r="M29" s="20"/>
      <c r="N29" s="200">
        <f t="shared" si="13"/>
        <v>0</v>
      </c>
      <c r="O29" s="192"/>
      <c r="P29" s="542">
        <f t="shared" si="1"/>
        <v>0</v>
      </c>
      <c r="Q29" s="201">
        <f t="shared" si="2"/>
        <v>0</v>
      </c>
      <c r="R29" s="299">
        <f t="shared" si="14"/>
        <v>0</v>
      </c>
      <c r="S29" s="299">
        <f t="shared" si="15"/>
        <v>0</v>
      </c>
      <c r="T29" s="558"/>
      <c r="U29" s="180">
        <f t="shared" si="3"/>
        <v>0</v>
      </c>
      <c r="V29" s="180">
        <f t="shared" si="4"/>
        <v>0</v>
      </c>
      <c r="W29" s="253">
        <f t="shared" si="16"/>
        <v>0</v>
      </c>
      <c r="X29" s="253">
        <f t="shared" si="17"/>
        <v>0</v>
      </c>
      <c r="Y29" s="180">
        <f t="shared" si="5"/>
        <v>0</v>
      </c>
      <c r="Z29" s="180">
        <f t="shared" si="6"/>
        <v>0</v>
      </c>
      <c r="AA29" s="260">
        <f t="shared" si="18"/>
        <v>0</v>
      </c>
      <c r="AB29" s="259">
        <f t="shared" si="7"/>
        <v>0</v>
      </c>
      <c r="AC29" s="180">
        <f t="shared" si="8"/>
        <v>0</v>
      </c>
      <c r="AD29" s="180">
        <f t="shared" si="9"/>
        <v>0</v>
      </c>
      <c r="AE29" s="253">
        <f t="shared" si="19"/>
        <v>0</v>
      </c>
      <c r="AF29" s="240">
        <f t="shared" si="10"/>
        <v>0</v>
      </c>
    </row>
    <row r="30" spans="1:32" x14ac:dyDescent="0.2">
      <c r="A30" s="19">
        <f>+IF((G30+SUM(H30:K30))&gt;0,MAX(A$13:A29)+1,0)</f>
        <v>0</v>
      </c>
      <c r="B30" s="20"/>
      <c r="C30" s="20"/>
      <c r="D30" s="20"/>
      <c r="E30" s="20"/>
      <c r="F30" s="279">
        <f t="shared" si="11"/>
        <v>0</v>
      </c>
      <c r="G30" s="200">
        <f t="shared" si="12"/>
        <v>0</v>
      </c>
      <c r="H30" s="20"/>
      <c r="I30" s="20"/>
      <c r="J30" s="20"/>
      <c r="K30" s="20"/>
      <c r="L30" s="20"/>
      <c r="M30" s="20"/>
      <c r="N30" s="200">
        <f t="shared" si="13"/>
        <v>0</v>
      </c>
      <c r="O30" s="192"/>
      <c r="P30" s="542">
        <f t="shared" si="1"/>
        <v>0</v>
      </c>
      <c r="Q30" s="201">
        <f t="shared" si="2"/>
        <v>0</v>
      </c>
      <c r="R30" s="299">
        <f t="shared" si="14"/>
        <v>0</v>
      </c>
      <c r="S30" s="299">
        <f t="shared" si="15"/>
        <v>0</v>
      </c>
      <c r="T30" s="558"/>
      <c r="U30" s="180">
        <f t="shared" si="3"/>
        <v>0</v>
      </c>
      <c r="V30" s="180">
        <f t="shared" si="4"/>
        <v>0</v>
      </c>
      <c r="W30" s="253">
        <f t="shared" si="16"/>
        <v>0</v>
      </c>
      <c r="X30" s="253">
        <f t="shared" si="17"/>
        <v>0</v>
      </c>
      <c r="Y30" s="180">
        <f t="shared" si="5"/>
        <v>0</v>
      </c>
      <c r="Z30" s="180">
        <f t="shared" si="6"/>
        <v>0</v>
      </c>
      <c r="AA30" s="260">
        <f t="shared" si="18"/>
        <v>0</v>
      </c>
      <c r="AB30" s="259">
        <f t="shared" si="7"/>
        <v>0</v>
      </c>
      <c r="AC30" s="180">
        <f t="shared" si="8"/>
        <v>0</v>
      </c>
      <c r="AD30" s="180">
        <f t="shared" si="9"/>
        <v>0</v>
      </c>
      <c r="AE30" s="253">
        <f t="shared" si="19"/>
        <v>0</v>
      </c>
      <c r="AF30" s="240">
        <f t="shared" si="10"/>
        <v>0</v>
      </c>
    </row>
    <row r="31" spans="1:32" x14ac:dyDescent="0.2">
      <c r="A31" s="19">
        <f>+IF((G31+SUM(H31:K31))&gt;0,MAX(A$13:A30)+1,0)</f>
        <v>0</v>
      </c>
      <c r="B31" s="20"/>
      <c r="C31" s="20"/>
      <c r="D31" s="20"/>
      <c r="E31" s="20"/>
      <c r="F31" s="279">
        <f t="shared" si="11"/>
        <v>0</v>
      </c>
      <c r="G31" s="200">
        <f t="shared" si="12"/>
        <v>0</v>
      </c>
      <c r="H31" s="20"/>
      <c r="I31" s="20"/>
      <c r="J31" s="20"/>
      <c r="K31" s="20"/>
      <c r="L31" s="20"/>
      <c r="M31" s="20"/>
      <c r="N31" s="200">
        <f t="shared" si="13"/>
        <v>0</v>
      </c>
      <c r="O31" s="192"/>
      <c r="P31" s="542">
        <f t="shared" si="1"/>
        <v>0</v>
      </c>
      <c r="Q31" s="201">
        <f t="shared" si="2"/>
        <v>0</v>
      </c>
      <c r="R31" s="299">
        <f t="shared" si="14"/>
        <v>0</v>
      </c>
      <c r="S31" s="299">
        <f t="shared" si="15"/>
        <v>0</v>
      </c>
      <c r="T31" s="558"/>
      <c r="U31" s="180">
        <f t="shared" si="3"/>
        <v>0</v>
      </c>
      <c r="V31" s="180">
        <f t="shared" si="4"/>
        <v>0</v>
      </c>
      <c r="W31" s="253">
        <f t="shared" si="16"/>
        <v>0</v>
      </c>
      <c r="X31" s="253">
        <f t="shared" si="17"/>
        <v>0</v>
      </c>
      <c r="Y31" s="180">
        <f t="shared" si="5"/>
        <v>0</v>
      </c>
      <c r="Z31" s="180">
        <f t="shared" si="6"/>
        <v>0</v>
      </c>
      <c r="AA31" s="260">
        <f t="shared" si="18"/>
        <v>0</v>
      </c>
      <c r="AB31" s="259">
        <f t="shared" si="7"/>
        <v>0</v>
      </c>
      <c r="AC31" s="180">
        <f t="shared" si="8"/>
        <v>0</v>
      </c>
      <c r="AD31" s="180">
        <f t="shared" si="9"/>
        <v>0</v>
      </c>
      <c r="AE31" s="253">
        <f t="shared" si="19"/>
        <v>0</v>
      </c>
      <c r="AF31" s="240">
        <f t="shared" si="10"/>
        <v>0</v>
      </c>
    </row>
    <row r="32" spans="1:32" x14ac:dyDescent="0.2">
      <c r="A32" s="19">
        <f>+IF((G32+SUM(H32:K32))&gt;0,MAX(A$13:A31)+1,0)</f>
        <v>0</v>
      </c>
      <c r="B32" s="20"/>
      <c r="C32" s="20"/>
      <c r="D32" s="20"/>
      <c r="E32" s="20"/>
      <c r="F32" s="279">
        <f t="shared" si="11"/>
        <v>0</v>
      </c>
      <c r="G32" s="200">
        <f t="shared" si="12"/>
        <v>0</v>
      </c>
      <c r="H32" s="20"/>
      <c r="I32" s="20"/>
      <c r="J32" s="20"/>
      <c r="K32" s="20"/>
      <c r="L32" s="20"/>
      <c r="M32" s="20"/>
      <c r="N32" s="200">
        <f t="shared" si="13"/>
        <v>0</v>
      </c>
      <c r="O32" s="192"/>
      <c r="P32" s="542">
        <f t="shared" si="1"/>
        <v>0</v>
      </c>
      <c r="Q32" s="201">
        <f t="shared" si="2"/>
        <v>0</v>
      </c>
      <c r="R32" s="299">
        <f t="shared" si="14"/>
        <v>0</v>
      </c>
      <c r="S32" s="299">
        <f t="shared" si="15"/>
        <v>0</v>
      </c>
      <c r="T32" s="558"/>
      <c r="U32" s="180">
        <f t="shared" si="3"/>
        <v>0</v>
      </c>
      <c r="V32" s="180">
        <f t="shared" si="4"/>
        <v>0</v>
      </c>
      <c r="W32" s="253">
        <f t="shared" si="16"/>
        <v>0</v>
      </c>
      <c r="X32" s="253">
        <f t="shared" si="17"/>
        <v>0</v>
      </c>
      <c r="Y32" s="180">
        <f t="shared" si="5"/>
        <v>0</v>
      </c>
      <c r="Z32" s="180">
        <f t="shared" si="6"/>
        <v>0</v>
      </c>
      <c r="AA32" s="260">
        <f t="shared" si="18"/>
        <v>0</v>
      </c>
      <c r="AB32" s="259">
        <f t="shared" si="7"/>
        <v>0</v>
      </c>
      <c r="AC32" s="180">
        <f t="shared" si="8"/>
        <v>0</v>
      </c>
      <c r="AD32" s="180">
        <f t="shared" si="9"/>
        <v>0</v>
      </c>
      <c r="AE32" s="253">
        <f t="shared" si="19"/>
        <v>0</v>
      </c>
      <c r="AF32" s="240">
        <f t="shared" si="10"/>
        <v>0</v>
      </c>
    </row>
    <row r="33" spans="1:32" x14ac:dyDescent="0.2">
      <c r="A33" s="19">
        <f>+IF((G33+SUM(H33:K33))&gt;0,MAX(A$13:A32)+1,0)</f>
        <v>0</v>
      </c>
      <c r="B33" s="20"/>
      <c r="C33" s="20"/>
      <c r="D33" s="20"/>
      <c r="E33" s="20"/>
      <c r="F33" s="279">
        <f t="shared" si="11"/>
        <v>0</v>
      </c>
      <c r="G33" s="200">
        <f t="shared" si="12"/>
        <v>0</v>
      </c>
      <c r="H33" s="20"/>
      <c r="I33" s="20"/>
      <c r="J33" s="20"/>
      <c r="K33" s="20"/>
      <c r="L33" s="20"/>
      <c r="M33" s="20"/>
      <c r="N33" s="200">
        <f t="shared" si="13"/>
        <v>0</v>
      </c>
      <c r="O33" s="192"/>
      <c r="P33" s="542">
        <f t="shared" si="1"/>
        <v>0</v>
      </c>
      <c r="Q33" s="201">
        <f t="shared" si="2"/>
        <v>0</v>
      </c>
      <c r="R33" s="299">
        <f t="shared" si="14"/>
        <v>0</v>
      </c>
      <c r="S33" s="299">
        <f t="shared" si="15"/>
        <v>0</v>
      </c>
      <c r="T33" s="558"/>
      <c r="U33" s="180">
        <f t="shared" si="3"/>
        <v>0</v>
      </c>
      <c r="V33" s="180">
        <f t="shared" si="4"/>
        <v>0</v>
      </c>
      <c r="W33" s="253">
        <f t="shared" si="16"/>
        <v>0</v>
      </c>
      <c r="X33" s="253">
        <f t="shared" si="17"/>
        <v>0</v>
      </c>
      <c r="Y33" s="180">
        <f t="shared" si="5"/>
        <v>0</v>
      </c>
      <c r="Z33" s="180">
        <f t="shared" si="6"/>
        <v>0</v>
      </c>
      <c r="AA33" s="260">
        <f t="shared" si="18"/>
        <v>0</v>
      </c>
      <c r="AB33" s="259">
        <f t="shared" si="7"/>
        <v>0</v>
      </c>
      <c r="AC33" s="180">
        <f t="shared" si="8"/>
        <v>0</v>
      </c>
      <c r="AD33" s="180">
        <f t="shared" si="9"/>
        <v>0</v>
      </c>
      <c r="AE33" s="253">
        <f t="shared" si="19"/>
        <v>0</v>
      </c>
      <c r="AF33" s="240">
        <f t="shared" si="10"/>
        <v>0</v>
      </c>
    </row>
    <row r="34" spans="1:32" x14ac:dyDescent="0.2">
      <c r="A34" s="19">
        <f>+IF((G34+SUM(H34:K34))&gt;0,MAX(A$13:A33)+1,0)</f>
        <v>0</v>
      </c>
      <c r="B34" s="20"/>
      <c r="C34" s="20"/>
      <c r="D34" s="20"/>
      <c r="E34" s="20"/>
      <c r="F34" s="279">
        <f t="shared" si="11"/>
        <v>0</v>
      </c>
      <c r="G34" s="200">
        <f t="shared" si="12"/>
        <v>0</v>
      </c>
      <c r="H34" s="20"/>
      <c r="I34" s="20"/>
      <c r="J34" s="20"/>
      <c r="K34" s="20"/>
      <c r="L34" s="20"/>
      <c r="M34" s="20"/>
      <c r="N34" s="200">
        <f t="shared" si="13"/>
        <v>0</v>
      </c>
      <c r="O34" s="192"/>
      <c r="P34" s="542">
        <f t="shared" si="1"/>
        <v>0</v>
      </c>
      <c r="Q34" s="201">
        <f t="shared" si="2"/>
        <v>0</v>
      </c>
      <c r="R34" s="299">
        <f t="shared" si="14"/>
        <v>0</v>
      </c>
      <c r="S34" s="299">
        <f t="shared" si="15"/>
        <v>0</v>
      </c>
      <c r="T34" s="558"/>
      <c r="U34" s="180">
        <f t="shared" si="3"/>
        <v>0</v>
      </c>
      <c r="V34" s="180">
        <f t="shared" si="4"/>
        <v>0</v>
      </c>
      <c r="W34" s="253">
        <f t="shared" si="16"/>
        <v>0</v>
      </c>
      <c r="X34" s="253">
        <f t="shared" si="17"/>
        <v>0</v>
      </c>
      <c r="Y34" s="180">
        <f t="shared" si="5"/>
        <v>0</v>
      </c>
      <c r="Z34" s="180">
        <f t="shared" si="6"/>
        <v>0</v>
      </c>
      <c r="AA34" s="260">
        <f t="shared" si="18"/>
        <v>0</v>
      </c>
      <c r="AB34" s="259">
        <f t="shared" si="7"/>
        <v>0</v>
      </c>
      <c r="AC34" s="180">
        <f t="shared" si="8"/>
        <v>0</v>
      </c>
      <c r="AD34" s="180">
        <f t="shared" si="9"/>
        <v>0</v>
      </c>
      <c r="AE34" s="253">
        <f t="shared" si="19"/>
        <v>0</v>
      </c>
      <c r="AF34" s="240">
        <f t="shared" si="10"/>
        <v>0</v>
      </c>
    </row>
    <row r="35" spans="1:32" x14ac:dyDescent="0.2">
      <c r="A35" s="19">
        <f>+IF((G35+SUM(H35:K35))&gt;0,MAX(A$13:A34)+1,0)</f>
        <v>0</v>
      </c>
      <c r="B35" s="20"/>
      <c r="C35" s="20"/>
      <c r="D35" s="20"/>
      <c r="E35" s="20"/>
      <c r="F35" s="279">
        <f t="shared" si="11"/>
        <v>0</v>
      </c>
      <c r="G35" s="200">
        <f t="shared" si="12"/>
        <v>0</v>
      </c>
      <c r="H35" s="20"/>
      <c r="I35" s="20"/>
      <c r="J35" s="20"/>
      <c r="K35" s="20"/>
      <c r="L35" s="20"/>
      <c r="M35" s="20"/>
      <c r="N35" s="200">
        <f t="shared" si="13"/>
        <v>0</v>
      </c>
      <c r="O35" s="192"/>
      <c r="P35" s="542">
        <f t="shared" si="1"/>
        <v>0</v>
      </c>
      <c r="Q35" s="201">
        <f t="shared" si="2"/>
        <v>0</v>
      </c>
      <c r="R35" s="299">
        <f t="shared" si="14"/>
        <v>0</v>
      </c>
      <c r="S35" s="299">
        <f t="shared" si="15"/>
        <v>0</v>
      </c>
      <c r="T35" s="558"/>
      <c r="U35" s="180">
        <f t="shared" si="3"/>
        <v>0</v>
      </c>
      <c r="V35" s="180">
        <f t="shared" si="4"/>
        <v>0</v>
      </c>
      <c r="W35" s="253">
        <f t="shared" si="16"/>
        <v>0</v>
      </c>
      <c r="X35" s="253">
        <f t="shared" si="17"/>
        <v>0</v>
      </c>
      <c r="Y35" s="180">
        <f t="shared" si="5"/>
        <v>0</v>
      </c>
      <c r="Z35" s="180">
        <f t="shared" si="6"/>
        <v>0</v>
      </c>
      <c r="AA35" s="260">
        <f t="shared" si="18"/>
        <v>0</v>
      </c>
      <c r="AB35" s="259">
        <f t="shared" si="7"/>
        <v>0</v>
      </c>
      <c r="AC35" s="180">
        <f t="shared" si="8"/>
        <v>0</v>
      </c>
      <c r="AD35" s="180">
        <f t="shared" si="9"/>
        <v>0</v>
      </c>
      <c r="AE35" s="253">
        <f t="shared" si="19"/>
        <v>0</v>
      </c>
      <c r="AF35" s="240">
        <f t="shared" si="10"/>
        <v>0</v>
      </c>
    </row>
    <row r="36" spans="1:32" x14ac:dyDescent="0.2">
      <c r="A36" s="19">
        <f>+IF((G36+SUM(H36:K36))&gt;0,MAX(A$13:A35)+1,0)</f>
        <v>0</v>
      </c>
      <c r="B36" s="20"/>
      <c r="C36" s="20"/>
      <c r="D36" s="20"/>
      <c r="E36" s="20"/>
      <c r="F36" s="279">
        <f t="shared" si="11"/>
        <v>0</v>
      </c>
      <c r="G36" s="200">
        <f t="shared" si="12"/>
        <v>0</v>
      </c>
      <c r="H36" s="20"/>
      <c r="I36" s="20"/>
      <c r="J36" s="20"/>
      <c r="K36" s="20"/>
      <c r="L36" s="20"/>
      <c r="M36" s="20"/>
      <c r="N36" s="200">
        <f t="shared" si="13"/>
        <v>0</v>
      </c>
      <c r="O36" s="192"/>
      <c r="P36" s="542">
        <f t="shared" si="1"/>
        <v>0</v>
      </c>
      <c r="Q36" s="201">
        <f t="shared" si="2"/>
        <v>0</v>
      </c>
      <c r="R36" s="299">
        <f t="shared" si="14"/>
        <v>0</v>
      </c>
      <c r="S36" s="299">
        <f t="shared" si="15"/>
        <v>0</v>
      </c>
      <c r="T36" s="558"/>
      <c r="U36" s="180">
        <f t="shared" si="3"/>
        <v>0</v>
      </c>
      <c r="V36" s="180">
        <f t="shared" si="4"/>
        <v>0</v>
      </c>
      <c r="W36" s="253">
        <f t="shared" si="16"/>
        <v>0</v>
      </c>
      <c r="X36" s="253">
        <f t="shared" si="17"/>
        <v>0</v>
      </c>
      <c r="Y36" s="180">
        <f t="shared" si="5"/>
        <v>0</v>
      </c>
      <c r="Z36" s="180">
        <f t="shared" si="6"/>
        <v>0</v>
      </c>
      <c r="AA36" s="260">
        <f t="shared" si="18"/>
        <v>0</v>
      </c>
      <c r="AB36" s="259">
        <f t="shared" si="7"/>
        <v>0</v>
      </c>
      <c r="AC36" s="180">
        <f t="shared" si="8"/>
        <v>0</v>
      </c>
      <c r="AD36" s="180">
        <f t="shared" si="9"/>
        <v>0</v>
      </c>
      <c r="AE36" s="253">
        <f t="shared" si="19"/>
        <v>0</v>
      </c>
      <c r="AF36" s="240">
        <f t="shared" si="10"/>
        <v>0</v>
      </c>
    </row>
    <row r="37" spans="1:32" x14ac:dyDescent="0.2">
      <c r="A37" s="19">
        <f>+IF((G37+SUM(H37:K37))&gt;0,MAX(A$13:A36)+1,0)</f>
        <v>0</v>
      </c>
      <c r="B37" s="20"/>
      <c r="C37" s="20"/>
      <c r="D37" s="20"/>
      <c r="E37" s="20"/>
      <c r="F37" s="279">
        <f t="shared" si="11"/>
        <v>0</v>
      </c>
      <c r="G37" s="200">
        <f t="shared" si="12"/>
        <v>0</v>
      </c>
      <c r="H37" s="20"/>
      <c r="I37" s="20"/>
      <c r="J37" s="20"/>
      <c r="K37" s="20"/>
      <c r="L37" s="20"/>
      <c r="M37" s="20"/>
      <c r="N37" s="200">
        <f t="shared" si="13"/>
        <v>0</v>
      </c>
      <c r="O37" s="192"/>
      <c r="P37" s="542">
        <f t="shared" si="1"/>
        <v>0</v>
      </c>
      <c r="Q37" s="201">
        <f t="shared" si="2"/>
        <v>0</v>
      </c>
      <c r="R37" s="299">
        <f t="shared" si="14"/>
        <v>0</v>
      </c>
      <c r="S37" s="299">
        <f t="shared" si="15"/>
        <v>0</v>
      </c>
      <c r="T37" s="558"/>
      <c r="U37" s="180">
        <f t="shared" si="3"/>
        <v>0</v>
      </c>
      <c r="V37" s="180">
        <f t="shared" si="4"/>
        <v>0</v>
      </c>
      <c r="W37" s="253">
        <f t="shared" si="16"/>
        <v>0</v>
      </c>
      <c r="X37" s="253">
        <f t="shared" si="17"/>
        <v>0</v>
      </c>
      <c r="Y37" s="180">
        <f t="shared" si="5"/>
        <v>0</v>
      </c>
      <c r="Z37" s="180">
        <f t="shared" si="6"/>
        <v>0</v>
      </c>
      <c r="AA37" s="260">
        <f t="shared" si="18"/>
        <v>0</v>
      </c>
      <c r="AB37" s="259">
        <f t="shared" si="7"/>
        <v>0</v>
      </c>
      <c r="AC37" s="180">
        <f t="shared" si="8"/>
        <v>0</v>
      </c>
      <c r="AD37" s="180">
        <f t="shared" si="9"/>
        <v>0</v>
      </c>
      <c r="AE37" s="253">
        <f t="shared" si="19"/>
        <v>0</v>
      </c>
      <c r="AF37" s="240">
        <f t="shared" si="10"/>
        <v>0</v>
      </c>
    </row>
    <row r="38" spans="1:32" x14ac:dyDescent="0.2">
      <c r="A38" s="19">
        <f>+IF((G38+SUM(H38:K38))&gt;0,MAX(A$13:A37)+1,0)</f>
        <v>0</v>
      </c>
      <c r="B38" s="20"/>
      <c r="C38" s="20"/>
      <c r="D38" s="20"/>
      <c r="E38" s="20"/>
      <c r="F38" s="279">
        <f t="shared" si="11"/>
        <v>0</v>
      </c>
      <c r="G38" s="200">
        <f t="shared" si="12"/>
        <v>0</v>
      </c>
      <c r="H38" s="20"/>
      <c r="I38" s="20"/>
      <c r="J38" s="20"/>
      <c r="K38" s="20"/>
      <c r="L38" s="20"/>
      <c r="M38" s="20"/>
      <c r="N38" s="200">
        <f t="shared" si="13"/>
        <v>0</v>
      </c>
      <c r="O38" s="192"/>
      <c r="P38" s="542">
        <f t="shared" si="1"/>
        <v>0</v>
      </c>
      <c r="Q38" s="201">
        <f t="shared" si="2"/>
        <v>0</v>
      </c>
      <c r="R38" s="299">
        <f t="shared" si="14"/>
        <v>0</v>
      </c>
      <c r="S38" s="299">
        <f t="shared" si="15"/>
        <v>0</v>
      </c>
      <c r="T38" s="558"/>
      <c r="U38" s="180">
        <f t="shared" si="3"/>
        <v>0</v>
      </c>
      <c r="V38" s="180">
        <f t="shared" si="4"/>
        <v>0</v>
      </c>
      <c r="W38" s="253">
        <f t="shared" si="16"/>
        <v>0</v>
      </c>
      <c r="X38" s="253">
        <f t="shared" si="17"/>
        <v>0</v>
      </c>
      <c r="Y38" s="180">
        <f t="shared" si="5"/>
        <v>0</v>
      </c>
      <c r="Z38" s="180">
        <f t="shared" si="6"/>
        <v>0</v>
      </c>
      <c r="AA38" s="260">
        <f t="shared" si="18"/>
        <v>0</v>
      </c>
      <c r="AB38" s="259">
        <f t="shared" si="7"/>
        <v>0</v>
      </c>
      <c r="AC38" s="180">
        <f t="shared" si="8"/>
        <v>0</v>
      </c>
      <c r="AD38" s="180">
        <f t="shared" si="9"/>
        <v>0</v>
      </c>
      <c r="AE38" s="253">
        <f t="shared" si="19"/>
        <v>0</v>
      </c>
      <c r="AF38" s="240">
        <f t="shared" si="10"/>
        <v>0</v>
      </c>
    </row>
    <row r="39" spans="1:32" x14ac:dyDescent="0.2">
      <c r="A39" s="19">
        <f>+IF((G39+SUM(H39:K39))&gt;0,MAX(A$13:A38)+1,0)</f>
        <v>0</v>
      </c>
      <c r="B39" s="20"/>
      <c r="C39" s="20"/>
      <c r="D39" s="20"/>
      <c r="E39" s="20"/>
      <c r="F39" s="279">
        <f t="shared" si="11"/>
        <v>0</v>
      </c>
      <c r="G39" s="200">
        <f t="shared" si="12"/>
        <v>0</v>
      </c>
      <c r="H39" s="20"/>
      <c r="I39" s="20"/>
      <c r="J39" s="20"/>
      <c r="K39" s="20"/>
      <c r="L39" s="20"/>
      <c r="M39" s="20"/>
      <c r="N39" s="200">
        <f t="shared" si="13"/>
        <v>0</v>
      </c>
      <c r="O39" s="192"/>
      <c r="P39" s="542">
        <f t="shared" si="1"/>
        <v>0</v>
      </c>
      <c r="Q39" s="201">
        <f t="shared" si="2"/>
        <v>0</v>
      </c>
      <c r="R39" s="299">
        <f t="shared" si="14"/>
        <v>0</v>
      </c>
      <c r="S39" s="299">
        <f t="shared" si="15"/>
        <v>0</v>
      </c>
      <c r="T39" s="558"/>
      <c r="U39" s="180">
        <f t="shared" si="3"/>
        <v>0</v>
      </c>
      <c r="V39" s="180">
        <f t="shared" si="4"/>
        <v>0</v>
      </c>
      <c r="W39" s="253">
        <f t="shared" si="16"/>
        <v>0</v>
      </c>
      <c r="X39" s="253">
        <f t="shared" si="17"/>
        <v>0</v>
      </c>
      <c r="Y39" s="180">
        <f t="shared" si="5"/>
        <v>0</v>
      </c>
      <c r="Z39" s="180">
        <f t="shared" si="6"/>
        <v>0</v>
      </c>
      <c r="AA39" s="260">
        <f t="shared" si="18"/>
        <v>0</v>
      </c>
      <c r="AB39" s="259">
        <f t="shared" si="7"/>
        <v>0</v>
      </c>
      <c r="AC39" s="180">
        <f t="shared" si="8"/>
        <v>0</v>
      </c>
      <c r="AD39" s="180">
        <f t="shared" si="9"/>
        <v>0</v>
      </c>
      <c r="AE39" s="253">
        <f t="shared" si="19"/>
        <v>0</v>
      </c>
      <c r="AF39" s="240">
        <f t="shared" si="10"/>
        <v>0</v>
      </c>
    </row>
    <row r="40" spans="1:32" x14ac:dyDescent="0.2">
      <c r="A40" s="19">
        <f>+IF((G40+SUM(H40:K40))&gt;0,MAX(A$13:A39)+1,0)</f>
        <v>0</v>
      </c>
      <c r="B40" s="20"/>
      <c r="C40" s="20"/>
      <c r="D40" s="20"/>
      <c r="E40" s="20"/>
      <c r="F40" s="279">
        <f t="shared" si="11"/>
        <v>0</v>
      </c>
      <c r="G40" s="200">
        <f t="shared" si="12"/>
        <v>0</v>
      </c>
      <c r="H40" s="20"/>
      <c r="I40" s="20"/>
      <c r="J40" s="20"/>
      <c r="K40" s="20"/>
      <c r="L40" s="20"/>
      <c r="M40" s="20"/>
      <c r="N40" s="200">
        <f t="shared" si="13"/>
        <v>0</v>
      </c>
      <c r="O40" s="192"/>
      <c r="P40" s="542">
        <f t="shared" si="1"/>
        <v>0</v>
      </c>
      <c r="Q40" s="201">
        <f t="shared" si="2"/>
        <v>0</v>
      </c>
      <c r="R40" s="299">
        <f t="shared" si="14"/>
        <v>0</v>
      </c>
      <c r="S40" s="299">
        <f t="shared" si="15"/>
        <v>0</v>
      </c>
      <c r="T40" s="558"/>
      <c r="U40" s="180">
        <f t="shared" si="3"/>
        <v>0</v>
      </c>
      <c r="V40" s="180">
        <f t="shared" si="4"/>
        <v>0</v>
      </c>
      <c r="W40" s="253">
        <f t="shared" si="16"/>
        <v>0</v>
      </c>
      <c r="X40" s="253">
        <f t="shared" si="17"/>
        <v>0</v>
      </c>
      <c r="Y40" s="180">
        <f t="shared" si="5"/>
        <v>0</v>
      </c>
      <c r="Z40" s="180">
        <f t="shared" si="6"/>
        <v>0</v>
      </c>
      <c r="AA40" s="260">
        <f t="shared" si="18"/>
        <v>0</v>
      </c>
      <c r="AB40" s="259">
        <f t="shared" si="7"/>
        <v>0</v>
      </c>
      <c r="AC40" s="180">
        <f t="shared" si="8"/>
        <v>0</v>
      </c>
      <c r="AD40" s="180">
        <f t="shared" si="9"/>
        <v>0</v>
      </c>
      <c r="AE40" s="253">
        <f t="shared" si="19"/>
        <v>0</v>
      </c>
      <c r="AF40" s="240">
        <f t="shared" si="10"/>
        <v>0</v>
      </c>
    </row>
    <row r="41" spans="1:32" x14ac:dyDescent="0.2">
      <c r="A41" s="19">
        <f>+IF((G41+SUM(H41:K41))&gt;0,MAX(A$13:A40)+1,0)</f>
        <v>0</v>
      </c>
      <c r="B41" s="20"/>
      <c r="C41" s="20"/>
      <c r="D41" s="20"/>
      <c r="E41" s="20"/>
      <c r="F41" s="279">
        <f t="shared" si="11"/>
        <v>0</v>
      </c>
      <c r="G41" s="200">
        <f t="shared" si="12"/>
        <v>0</v>
      </c>
      <c r="H41" s="20"/>
      <c r="I41" s="20"/>
      <c r="J41" s="20"/>
      <c r="K41" s="20"/>
      <c r="L41" s="20"/>
      <c r="M41" s="20"/>
      <c r="N41" s="200">
        <f t="shared" si="13"/>
        <v>0</v>
      </c>
      <c r="O41" s="192"/>
      <c r="P41" s="542">
        <f t="shared" si="1"/>
        <v>0</v>
      </c>
      <c r="Q41" s="201">
        <f t="shared" si="2"/>
        <v>0</v>
      </c>
      <c r="R41" s="299">
        <f t="shared" si="14"/>
        <v>0</v>
      </c>
      <c r="S41" s="299">
        <f t="shared" si="15"/>
        <v>0</v>
      </c>
      <c r="T41" s="558"/>
      <c r="U41" s="180">
        <f t="shared" si="3"/>
        <v>0</v>
      </c>
      <c r="V41" s="180">
        <f t="shared" si="4"/>
        <v>0</v>
      </c>
      <c r="W41" s="253">
        <f t="shared" si="16"/>
        <v>0</v>
      </c>
      <c r="X41" s="253">
        <f t="shared" si="17"/>
        <v>0</v>
      </c>
      <c r="Y41" s="180">
        <f t="shared" si="5"/>
        <v>0</v>
      </c>
      <c r="Z41" s="180">
        <f t="shared" si="6"/>
        <v>0</v>
      </c>
      <c r="AA41" s="260">
        <f t="shared" si="18"/>
        <v>0</v>
      </c>
      <c r="AB41" s="259">
        <f t="shared" si="7"/>
        <v>0</v>
      </c>
      <c r="AC41" s="180">
        <f t="shared" si="8"/>
        <v>0</v>
      </c>
      <c r="AD41" s="180">
        <f t="shared" si="9"/>
        <v>0</v>
      </c>
      <c r="AE41" s="253">
        <f t="shared" si="19"/>
        <v>0</v>
      </c>
      <c r="AF41" s="240">
        <f t="shared" si="10"/>
        <v>0</v>
      </c>
    </row>
    <row r="42" spans="1:32" x14ac:dyDescent="0.2">
      <c r="A42" s="19">
        <f>+IF((G42+SUM(H42:K42))&gt;0,MAX(A$13:A41)+1,0)</f>
        <v>0</v>
      </c>
      <c r="B42" s="20"/>
      <c r="C42" s="20"/>
      <c r="D42" s="20"/>
      <c r="E42" s="20"/>
      <c r="F42" s="279">
        <f t="shared" si="11"/>
        <v>0</v>
      </c>
      <c r="G42" s="200">
        <f t="shared" si="12"/>
        <v>0</v>
      </c>
      <c r="H42" s="20"/>
      <c r="I42" s="20"/>
      <c r="J42" s="20"/>
      <c r="K42" s="20"/>
      <c r="L42" s="20"/>
      <c r="M42" s="20"/>
      <c r="N42" s="200">
        <f t="shared" si="13"/>
        <v>0</v>
      </c>
      <c r="O42" s="192"/>
      <c r="P42" s="542">
        <f t="shared" si="1"/>
        <v>0</v>
      </c>
      <c r="Q42" s="201">
        <f t="shared" si="2"/>
        <v>0</v>
      </c>
      <c r="R42" s="299">
        <f t="shared" si="14"/>
        <v>0</v>
      </c>
      <c r="S42" s="299">
        <f t="shared" si="15"/>
        <v>0</v>
      </c>
      <c r="T42" s="558"/>
      <c r="U42" s="180">
        <f t="shared" si="3"/>
        <v>0</v>
      </c>
      <c r="V42" s="180">
        <f t="shared" si="4"/>
        <v>0</v>
      </c>
      <c r="W42" s="253">
        <f t="shared" si="16"/>
        <v>0</v>
      </c>
      <c r="X42" s="253">
        <f t="shared" si="17"/>
        <v>0</v>
      </c>
      <c r="Y42" s="180">
        <f t="shared" si="5"/>
        <v>0</v>
      </c>
      <c r="Z42" s="180">
        <f t="shared" si="6"/>
        <v>0</v>
      </c>
      <c r="AA42" s="260">
        <f t="shared" si="18"/>
        <v>0</v>
      </c>
      <c r="AB42" s="259">
        <f t="shared" si="7"/>
        <v>0</v>
      </c>
      <c r="AC42" s="180">
        <f t="shared" si="8"/>
        <v>0</v>
      </c>
      <c r="AD42" s="180">
        <f t="shared" si="9"/>
        <v>0</v>
      </c>
      <c r="AE42" s="253">
        <f t="shared" si="19"/>
        <v>0</v>
      </c>
      <c r="AF42" s="240">
        <f t="shared" si="10"/>
        <v>0</v>
      </c>
    </row>
    <row r="43" spans="1:32" x14ac:dyDescent="0.2">
      <c r="A43" s="19">
        <f>+IF((G43+SUM(H43:K43))&gt;0,MAX(A$13:A42)+1,0)</f>
        <v>0</v>
      </c>
      <c r="B43" s="20"/>
      <c r="C43" s="20"/>
      <c r="D43" s="20"/>
      <c r="E43" s="20"/>
      <c r="F43" s="279">
        <f t="shared" si="11"/>
        <v>0</v>
      </c>
      <c r="G43" s="200">
        <f t="shared" si="12"/>
        <v>0</v>
      </c>
      <c r="H43" s="20"/>
      <c r="I43" s="20"/>
      <c r="J43" s="20"/>
      <c r="K43" s="20"/>
      <c r="L43" s="20"/>
      <c r="M43" s="20"/>
      <c r="N43" s="200">
        <f t="shared" si="13"/>
        <v>0</v>
      </c>
      <c r="O43" s="192"/>
      <c r="P43" s="542">
        <f t="shared" si="1"/>
        <v>0</v>
      </c>
      <c r="Q43" s="201">
        <f t="shared" si="2"/>
        <v>0</v>
      </c>
      <c r="R43" s="299">
        <f t="shared" si="14"/>
        <v>0</v>
      </c>
      <c r="S43" s="299">
        <f t="shared" si="15"/>
        <v>0</v>
      </c>
      <c r="T43" s="558"/>
      <c r="U43" s="180">
        <f t="shared" si="3"/>
        <v>0</v>
      </c>
      <c r="V43" s="180">
        <f t="shared" si="4"/>
        <v>0</v>
      </c>
      <c r="W43" s="253">
        <f t="shared" si="16"/>
        <v>0</v>
      </c>
      <c r="X43" s="253">
        <f t="shared" si="17"/>
        <v>0</v>
      </c>
      <c r="Y43" s="180">
        <f t="shared" si="5"/>
        <v>0</v>
      </c>
      <c r="Z43" s="180">
        <f t="shared" si="6"/>
        <v>0</v>
      </c>
      <c r="AA43" s="260">
        <f t="shared" si="18"/>
        <v>0</v>
      </c>
      <c r="AB43" s="259">
        <f t="shared" si="7"/>
        <v>0</v>
      </c>
      <c r="AC43" s="180">
        <f t="shared" si="8"/>
        <v>0</v>
      </c>
      <c r="AD43" s="180">
        <f t="shared" si="9"/>
        <v>0</v>
      </c>
      <c r="AE43" s="253">
        <f t="shared" si="19"/>
        <v>0</v>
      </c>
      <c r="AF43" s="240">
        <f t="shared" si="10"/>
        <v>0</v>
      </c>
    </row>
    <row r="44" spans="1:32" x14ac:dyDescent="0.2">
      <c r="A44" s="19">
        <f>+IF((G44+SUM(H44:K44))&gt;0,MAX(A$13:A43)+1,0)</f>
        <v>0</v>
      </c>
      <c r="B44" s="20"/>
      <c r="C44" s="20"/>
      <c r="D44" s="20"/>
      <c r="E44" s="20"/>
      <c r="F44" s="279">
        <f t="shared" si="11"/>
        <v>0</v>
      </c>
      <c r="G44" s="200">
        <f t="shared" si="12"/>
        <v>0</v>
      </c>
      <c r="H44" s="20"/>
      <c r="I44" s="20"/>
      <c r="J44" s="20"/>
      <c r="K44" s="20"/>
      <c r="L44" s="20"/>
      <c r="M44" s="20"/>
      <c r="N44" s="200">
        <f t="shared" si="13"/>
        <v>0</v>
      </c>
      <c r="O44" s="192"/>
      <c r="P44" s="542">
        <f t="shared" si="1"/>
        <v>0</v>
      </c>
      <c r="Q44" s="201">
        <f t="shared" si="2"/>
        <v>0</v>
      </c>
      <c r="R44" s="299">
        <f t="shared" si="14"/>
        <v>0</v>
      </c>
      <c r="S44" s="299">
        <f t="shared" si="15"/>
        <v>0</v>
      </c>
      <c r="T44" s="558"/>
      <c r="U44" s="180">
        <f t="shared" si="3"/>
        <v>0</v>
      </c>
      <c r="V44" s="180">
        <f t="shared" si="4"/>
        <v>0</v>
      </c>
      <c r="W44" s="253">
        <f t="shared" si="16"/>
        <v>0</v>
      </c>
      <c r="X44" s="253">
        <f t="shared" si="17"/>
        <v>0</v>
      </c>
      <c r="Y44" s="180">
        <f t="shared" si="5"/>
        <v>0</v>
      </c>
      <c r="Z44" s="180">
        <f t="shared" si="6"/>
        <v>0</v>
      </c>
      <c r="AA44" s="260">
        <f t="shared" si="18"/>
        <v>0</v>
      </c>
      <c r="AB44" s="259">
        <f t="shared" si="7"/>
        <v>0</v>
      </c>
      <c r="AC44" s="180">
        <f t="shared" si="8"/>
        <v>0</v>
      </c>
      <c r="AD44" s="180">
        <f t="shared" si="9"/>
        <v>0</v>
      </c>
      <c r="AE44" s="253">
        <f t="shared" si="19"/>
        <v>0</v>
      </c>
      <c r="AF44" s="240">
        <f t="shared" si="10"/>
        <v>0</v>
      </c>
    </row>
    <row r="45" spans="1:32" x14ac:dyDescent="0.2">
      <c r="A45" s="19">
        <f>+IF((G45+SUM(H45:K45))&gt;0,MAX(A$13:A44)+1,0)</f>
        <v>0</v>
      </c>
      <c r="B45" s="20"/>
      <c r="C45" s="20"/>
      <c r="D45" s="20"/>
      <c r="E45" s="20"/>
      <c r="F45" s="279">
        <f t="shared" si="11"/>
        <v>0</v>
      </c>
      <c r="G45" s="200">
        <f t="shared" si="12"/>
        <v>0</v>
      </c>
      <c r="H45" s="20"/>
      <c r="I45" s="20"/>
      <c r="J45" s="20"/>
      <c r="K45" s="20"/>
      <c r="L45" s="20"/>
      <c r="M45" s="20"/>
      <c r="N45" s="200">
        <f t="shared" si="13"/>
        <v>0</v>
      </c>
      <c r="O45" s="192"/>
      <c r="P45" s="542">
        <f t="shared" si="1"/>
        <v>0</v>
      </c>
      <c r="Q45" s="201">
        <f t="shared" si="2"/>
        <v>0</v>
      </c>
      <c r="R45" s="299">
        <f t="shared" si="14"/>
        <v>0</v>
      </c>
      <c r="S45" s="299">
        <f t="shared" si="15"/>
        <v>0</v>
      </c>
      <c r="T45" s="558"/>
      <c r="U45" s="180">
        <f t="shared" si="3"/>
        <v>0</v>
      </c>
      <c r="V45" s="180">
        <f t="shared" si="4"/>
        <v>0</v>
      </c>
      <c r="W45" s="253">
        <f t="shared" si="16"/>
        <v>0</v>
      </c>
      <c r="X45" s="253">
        <f t="shared" si="17"/>
        <v>0</v>
      </c>
      <c r="Y45" s="180">
        <f t="shared" si="5"/>
        <v>0</v>
      </c>
      <c r="Z45" s="180">
        <f t="shared" si="6"/>
        <v>0</v>
      </c>
      <c r="AA45" s="260">
        <f t="shared" si="18"/>
        <v>0</v>
      </c>
      <c r="AB45" s="259">
        <f t="shared" si="7"/>
        <v>0</v>
      </c>
      <c r="AC45" s="180">
        <f t="shared" si="8"/>
        <v>0</v>
      </c>
      <c r="AD45" s="180">
        <f t="shared" si="9"/>
        <v>0</v>
      </c>
      <c r="AE45" s="253">
        <f t="shared" si="19"/>
        <v>0</v>
      </c>
      <c r="AF45" s="240">
        <f t="shared" si="10"/>
        <v>0</v>
      </c>
    </row>
    <row r="46" spans="1:32" x14ac:dyDescent="0.2">
      <c r="A46" s="19">
        <f>+IF((G46+SUM(H46:K46))&gt;0,MAX(A$13:A45)+1,0)</f>
        <v>0</v>
      </c>
      <c r="B46" s="20"/>
      <c r="C46" s="20"/>
      <c r="D46" s="20"/>
      <c r="E46" s="20"/>
      <c r="F46" s="279">
        <f t="shared" si="11"/>
        <v>0</v>
      </c>
      <c r="G46" s="200">
        <f t="shared" si="12"/>
        <v>0</v>
      </c>
      <c r="H46" s="20"/>
      <c r="I46" s="20"/>
      <c r="J46" s="20"/>
      <c r="K46" s="20"/>
      <c r="L46" s="20"/>
      <c r="M46" s="20"/>
      <c r="N46" s="200">
        <f t="shared" si="13"/>
        <v>0</v>
      </c>
      <c r="O46" s="192"/>
      <c r="P46" s="542">
        <f t="shared" si="1"/>
        <v>0</v>
      </c>
      <c r="Q46" s="201">
        <f t="shared" si="2"/>
        <v>0</v>
      </c>
      <c r="R46" s="299">
        <f t="shared" si="14"/>
        <v>0</v>
      </c>
      <c r="S46" s="299">
        <f t="shared" si="15"/>
        <v>0</v>
      </c>
      <c r="T46" s="558"/>
      <c r="U46" s="180">
        <f t="shared" si="3"/>
        <v>0</v>
      </c>
      <c r="V46" s="180">
        <f t="shared" si="4"/>
        <v>0</v>
      </c>
      <c r="W46" s="253">
        <f t="shared" si="16"/>
        <v>0</v>
      </c>
      <c r="X46" s="253">
        <f t="shared" si="17"/>
        <v>0</v>
      </c>
      <c r="Y46" s="180">
        <f t="shared" si="5"/>
        <v>0</v>
      </c>
      <c r="Z46" s="180">
        <f t="shared" si="6"/>
        <v>0</v>
      </c>
      <c r="AA46" s="260">
        <f t="shared" si="18"/>
        <v>0</v>
      </c>
      <c r="AB46" s="259">
        <f t="shared" si="7"/>
        <v>0</v>
      </c>
      <c r="AC46" s="180">
        <f t="shared" si="8"/>
        <v>0</v>
      </c>
      <c r="AD46" s="180">
        <f t="shared" si="9"/>
        <v>0</v>
      </c>
      <c r="AE46" s="253">
        <f t="shared" si="19"/>
        <v>0</v>
      </c>
      <c r="AF46" s="240">
        <f t="shared" si="10"/>
        <v>0</v>
      </c>
    </row>
    <row r="47" spans="1:32" x14ac:dyDescent="0.2">
      <c r="A47" s="19">
        <f>+IF((G47+SUM(H47:K47))&gt;0,MAX(A$13:A46)+1,0)</f>
        <v>0</v>
      </c>
      <c r="B47" s="20"/>
      <c r="C47" s="20"/>
      <c r="D47" s="20"/>
      <c r="E47" s="20"/>
      <c r="F47" s="279">
        <f t="shared" si="11"/>
        <v>0</v>
      </c>
      <c r="G47" s="200">
        <f t="shared" si="12"/>
        <v>0</v>
      </c>
      <c r="H47" s="20"/>
      <c r="I47" s="20"/>
      <c r="J47" s="20"/>
      <c r="K47" s="20"/>
      <c r="L47" s="20"/>
      <c r="M47" s="20"/>
      <c r="N47" s="200">
        <f t="shared" si="13"/>
        <v>0</v>
      </c>
      <c r="O47" s="192"/>
      <c r="P47" s="542">
        <f t="shared" si="1"/>
        <v>0</v>
      </c>
      <c r="Q47" s="201">
        <f t="shared" si="2"/>
        <v>0</v>
      </c>
      <c r="R47" s="299">
        <f t="shared" si="14"/>
        <v>0</v>
      </c>
      <c r="S47" s="299">
        <f t="shared" si="15"/>
        <v>0</v>
      </c>
      <c r="T47" s="558"/>
      <c r="U47" s="180">
        <f t="shared" si="3"/>
        <v>0</v>
      </c>
      <c r="V47" s="180">
        <f t="shared" si="4"/>
        <v>0</v>
      </c>
      <c r="W47" s="253">
        <f t="shared" si="16"/>
        <v>0</v>
      </c>
      <c r="X47" s="253">
        <f t="shared" si="17"/>
        <v>0</v>
      </c>
      <c r="Y47" s="180">
        <f t="shared" si="5"/>
        <v>0</v>
      </c>
      <c r="Z47" s="180">
        <f t="shared" si="6"/>
        <v>0</v>
      </c>
      <c r="AA47" s="260">
        <f t="shared" si="18"/>
        <v>0</v>
      </c>
      <c r="AB47" s="259">
        <f t="shared" si="7"/>
        <v>0</v>
      </c>
      <c r="AC47" s="180">
        <f t="shared" si="8"/>
        <v>0</v>
      </c>
      <c r="AD47" s="180">
        <f t="shared" si="9"/>
        <v>0</v>
      </c>
      <c r="AE47" s="253">
        <f t="shared" si="19"/>
        <v>0</v>
      </c>
      <c r="AF47" s="240">
        <f t="shared" si="10"/>
        <v>0</v>
      </c>
    </row>
    <row r="48" spans="1:32" x14ac:dyDescent="0.2">
      <c r="A48" s="19">
        <f>+IF((G48+SUM(H48:K48))&gt;0,MAX(A$13:A47)+1,0)</f>
        <v>0</v>
      </c>
      <c r="B48" s="20"/>
      <c r="C48" s="20"/>
      <c r="D48" s="20"/>
      <c r="E48" s="20"/>
      <c r="F48" s="279">
        <f t="shared" si="11"/>
        <v>0</v>
      </c>
      <c r="G48" s="200">
        <f t="shared" si="12"/>
        <v>0</v>
      </c>
      <c r="H48" s="20"/>
      <c r="I48" s="20"/>
      <c r="J48" s="20"/>
      <c r="K48" s="20"/>
      <c r="L48" s="20"/>
      <c r="M48" s="20"/>
      <c r="N48" s="200">
        <f t="shared" si="13"/>
        <v>0</v>
      </c>
      <c r="O48" s="192"/>
      <c r="P48" s="542">
        <f t="shared" si="1"/>
        <v>0</v>
      </c>
      <c r="Q48" s="201">
        <f t="shared" si="2"/>
        <v>0</v>
      </c>
      <c r="R48" s="299">
        <f t="shared" si="14"/>
        <v>0</v>
      </c>
      <c r="S48" s="299">
        <f t="shared" si="15"/>
        <v>0</v>
      </c>
      <c r="T48" s="558"/>
      <c r="U48" s="180">
        <f t="shared" si="3"/>
        <v>0</v>
      </c>
      <c r="V48" s="180">
        <f t="shared" si="4"/>
        <v>0</v>
      </c>
      <c r="W48" s="253">
        <f t="shared" si="16"/>
        <v>0</v>
      </c>
      <c r="X48" s="253">
        <f t="shared" si="17"/>
        <v>0</v>
      </c>
      <c r="Y48" s="180">
        <f t="shared" si="5"/>
        <v>0</v>
      </c>
      <c r="Z48" s="180">
        <f t="shared" si="6"/>
        <v>0</v>
      </c>
      <c r="AA48" s="260">
        <f t="shared" si="18"/>
        <v>0</v>
      </c>
      <c r="AB48" s="259">
        <f t="shared" si="7"/>
        <v>0</v>
      </c>
      <c r="AC48" s="180">
        <f t="shared" si="8"/>
        <v>0</v>
      </c>
      <c r="AD48" s="180">
        <f t="shared" si="9"/>
        <v>0</v>
      </c>
      <c r="AE48" s="253">
        <f t="shared" si="19"/>
        <v>0</v>
      </c>
      <c r="AF48" s="240">
        <f t="shared" si="10"/>
        <v>0</v>
      </c>
    </row>
    <row r="49" spans="1:32" x14ac:dyDescent="0.2">
      <c r="A49" s="19">
        <f>+IF((G49+SUM(H49:K49))&gt;0,MAX(A$13:A48)+1,0)</f>
        <v>0</v>
      </c>
      <c r="B49" s="20"/>
      <c r="C49" s="20"/>
      <c r="D49" s="20"/>
      <c r="E49" s="20"/>
      <c r="F49" s="279">
        <f t="shared" si="11"/>
        <v>0</v>
      </c>
      <c r="G49" s="200">
        <f t="shared" si="12"/>
        <v>0</v>
      </c>
      <c r="H49" s="20"/>
      <c r="I49" s="20"/>
      <c r="J49" s="20"/>
      <c r="K49" s="20"/>
      <c r="L49" s="20"/>
      <c r="M49" s="20"/>
      <c r="N49" s="200">
        <f t="shared" si="13"/>
        <v>0</v>
      </c>
      <c r="O49" s="192"/>
      <c r="P49" s="542">
        <f t="shared" si="1"/>
        <v>0</v>
      </c>
      <c r="Q49" s="201">
        <f t="shared" si="2"/>
        <v>0</v>
      </c>
      <c r="R49" s="299">
        <f t="shared" si="14"/>
        <v>0</v>
      </c>
      <c r="S49" s="299">
        <f t="shared" si="15"/>
        <v>0</v>
      </c>
      <c r="T49" s="558"/>
      <c r="U49" s="180">
        <f t="shared" si="3"/>
        <v>0</v>
      </c>
      <c r="V49" s="180">
        <f t="shared" si="4"/>
        <v>0</v>
      </c>
      <c r="W49" s="253">
        <f t="shared" si="16"/>
        <v>0</v>
      </c>
      <c r="X49" s="253">
        <f t="shared" si="17"/>
        <v>0</v>
      </c>
      <c r="Y49" s="180">
        <f t="shared" si="5"/>
        <v>0</v>
      </c>
      <c r="Z49" s="180">
        <f t="shared" si="6"/>
        <v>0</v>
      </c>
      <c r="AA49" s="260">
        <f t="shared" si="18"/>
        <v>0</v>
      </c>
      <c r="AB49" s="259">
        <f t="shared" si="7"/>
        <v>0</v>
      </c>
      <c r="AC49" s="180">
        <f t="shared" si="8"/>
        <v>0</v>
      </c>
      <c r="AD49" s="180">
        <f t="shared" si="9"/>
        <v>0</v>
      </c>
      <c r="AE49" s="253">
        <f t="shared" si="19"/>
        <v>0</v>
      </c>
      <c r="AF49" s="240">
        <f t="shared" si="10"/>
        <v>0</v>
      </c>
    </row>
    <row r="50" spans="1:32" x14ac:dyDescent="0.2">
      <c r="A50" s="19">
        <f>+IF((G50+SUM(H50:K50))&gt;0,MAX(A$13:A49)+1,0)</f>
        <v>0</v>
      </c>
      <c r="B50" s="20"/>
      <c r="C50" s="20"/>
      <c r="D50" s="20"/>
      <c r="E50" s="20"/>
      <c r="F50" s="279">
        <f t="shared" si="11"/>
        <v>0</v>
      </c>
      <c r="G50" s="200">
        <f t="shared" si="12"/>
        <v>0</v>
      </c>
      <c r="H50" s="20"/>
      <c r="I50" s="20"/>
      <c r="J50" s="20"/>
      <c r="K50" s="20"/>
      <c r="L50" s="20"/>
      <c r="M50" s="20"/>
      <c r="N50" s="200">
        <f t="shared" si="13"/>
        <v>0</v>
      </c>
      <c r="O50" s="192"/>
      <c r="P50" s="542">
        <f t="shared" si="1"/>
        <v>0</v>
      </c>
      <c r="Q50" s="201">
        <f t="shared" si="2"/>
        <v>0</v>
      </c>
      <c r="R50" s="299">
        <f t="shared" si="14"/>
        <v>0</v>
      </c>
      <c r="S50" s="299">
        <f t="shared" si="15"/>
        <v>0</v>
      </c>
      <c r="T50" s="558"/>
      <c r="U50" s="180">
        <f t="shared" si="3"/>
        <v>0</v>
      </c>
      <c r="V50" s="180">
        <f t="shared" si="4"/>
        <v>0</v>
      </c>
      <c r="W50" s="253">
        <f t="shared" si="16"/>
        <v>0</v>
      </c>
      <c r="X50" s="253">
        <f t="shared" si="17"/>
        <v>0</v>
      </c>
      <c r="Y50" s="180">
        <f t="shared" si="5"/>
        <v>0</v>
      </c>
      <c r="Z50" s="180">
        <f t="shared" si="6"/>
        <v>0</v>
      </c>
      <c r="AA50" s="260">
        <f t="shared" si="18"/>
        <v>0</v>
      </c>
      <c r="AB50" s="259">
        <f t="shared" si="7"/>
        <v>0</v>
      </c>
      <c r="AC50" s="180">
        <f t="shared" si="8"/>
        <v>0</v>
      </c>
      <c r="AD50" s="180">
        <f t="shared" si="9"/>
        <v>0</v>
      </c>
      <c r="AE50" s="253">
        <f t="shared" si="19"/>
        <v>0</v>
      </c>
      <c r="AF50" s="240">
        <f t="shared" si="10"/>
        <v>0</v>
      </c>
    </row>
    <row r="51" spans="1:32" x14ac:dyDescent="0.2">
      <c r="A51" s="19">
        <f>+IF((G51+SUM(H51:K51))&gt;0,MAX(A$13:A50)+1,0)</f>
        <v>0</v>
      </c>
      <c r="B51" s="20"/>
      <c r="C51" s="20"/>
      <c r="D51" s="20"/>
      <c r="E51" s="20"/>
      <c r="F51" s="279">
        <f t="shared" si="11"/>
        <v>0</v>
      </c>
      <c r="G51" s="200">
        <f t="shared" si="12"/>
        <v>0</v>
      </c>
      <c r="H51" s="20"/>
      <c r="I51" s="20"/>
      <c r="J51" s="20"/>
      <c r="K51" s="20"/>
      <c r="L51" s="20"/>
      <c r="M51" s="20"/>
      <c r="N51" s="200">
        <f t="shared" si="13"/>
        <v>0</v>
      </c>
      <c r="O51" s="192"/>
      <c r="P51" s="542">
        <f t="shared" si="1"/>
        <v>0</v>
      </c>
      <c r="Q51" s="201">
        <f t="shared" si="2"/>
        <v>0</v>
      </c>
      <c r="R51" s="299">
        <f t="shared" si="14"/>
        <v>0</v>
      </c>
      <c r="S51" s="299">
        <f t="shared" si="15"/>
        <v>0</v>
      </c>
      <c r="T51" s="558"/>
      <c r="U51" s="180">
        <f t="shared" si="3"/>
        <v>0</v>
      </c>
      <c r="V51" s="180">
        <f t="shared" si="4"/>
        <v>0</v>
      </c>
      <c r="W51" s="253">
        <f t="shared" si="16"/>
        <v>0</v>
      </c>
      <c r="X51" s="253">
        <f t="shared" si="17"/>
        <v>0</v>
      </c>
      <c r="Y51" s="180">
        <f t="shared" si="5"/>
        <v>0</v>
      </c>
      <c r="Z51" s="180">
        <f t="shared" si="6"/>
        <v>0</v>
      </c>
      <c r="AA51" s="260">
        <f t="shared" si="18"/>
        <v>0</v>
      </c>
      <c r="AB51" s="259">
        <f t="shared" si="7"/>
        <v>0</v>
      </c>
      <c r="AC51" s="180">
        <f t="shared" si="8"/>
        <v>0</v>
      </c>
      <c r="AD51" s="180">
        <f t="shared" si="9"/>
        <v>0</v>
      </c>
      <c r="AE51" s="253">
        <f t="shared" si="19"/>
        <v>0</v>
      </c>
      <c r="AF51" s="240">
        <f t="shared" si="10"/>
        <v>0</v>
      </c>
    </row>
    <row r="52" spans="1:32" x14ac:dyDescent="0.2">
      <c r="A52" s="19">
        <f>+IF((G52+SUM(H52:K52))&gt;0,MAX(A$13:A51)+1,0)</f>
        <v>0</v>
      </c>
      <c r="B52" s="20"/>
      <c r="C52" s="20"/>
      <c r="D52" s="20"/>
      <c r="E52" s="20"/>
      <c r="F52" s="279">
        <f t="shared" si="11"/>
        <v>0</v>
      </c>
      <c r="G52" s="200">
        <f t="shared" si="12"/>
        <v>0</v>
      </c>
      <c r="H52" s="20"/>
      <c r="I52" s="20"/>
      <c r="J52" s="20"/>
      <c r="K52" s="20"/>
      <c r="L52" s="20"/>
      <c r="M52" s="20"/>
      <c r="N52" s="200">
        <f t="shared" si="13"/>
        <v>0</v>
      </c>
      <c r="O52" s="192"/>
      <c r="P52" s="542">
        <f t="shared" si="1"/>
        <v>0</v>
      </c>
      <c r="Q52" s="201">
        <f t="shared" si="2"/>
        <v>0</v>
      </c>
      <c r="R52" s="299">
        <f t="shared" si="14"/>
        <v>0</v>
      </c>
      <c r="S52" s="299">
        <f t="shared" si="15"/>
        <v>0</v>
      </c>
      <c r="T52" s="558"/>
      <c r="U52" s="180">
        <f t="shared" si="3"/>
        <v>0</v>
      </c>
      <c r="V52" s="180">
        <f t="shared" si="4"/>
        <v>0</v>
      </c>
      <c r="W52" s="253">
        <f t="shared" si="16"/>
        <v>0</v>
      </c>
      <c r="X52" s="253">
        <f t="shared" si="17"/>
        <v>0</v>
      </c>
      <c r="Y52" s="180">
        <f t="shared" si="5"/>
        <v>0</v>
      </c>
      <c r="Z52" s="180">
        <f t="shared" si="6"/>
        <v>0</v>
      </c>
      <c r="AA52" s="260">
        <f t="shared" si="18"/>
        <v>0</v>
      </c>
      <c r="AB52" s="259">
        <f t="shared" si="7"/>
        <v>0</v>
      </c>
      <c r="AC52" s="180">
        <f t="shared" si="8"/>
        <v>0</v>
      </c>
      <c r="AD52" s="180">
        <f t="shared" si="9"/>
        <v>0</v>
      </c>
      <c r="AE52" s="253">
        <f t="shared" si="19"/>
        <v>0</v>
      </c>
      <c r="AF52" s="240">
        <f t="shared" si="10"/>
        <v>0</v>
      </c>
    </row>
    <row r="53" spans="1:32" x14ac:dyDescent="0.2">
      <c r="A53" s="19">
        <f>+IF((G53+SUM(H53:K53))&gt;0,MAX(A$13:A52)+1,0)</f>
        <v>0</v>
      </c>
      <c r="B53" s="20"/>
      <c r="C53" s="20"/>
      <c r="D53" s="20"/>
      <c r="E53" s="20"/>
      <c r="F53" s="279">
        <f t="shared" si="11"/>
        <v>0</v>
      </c>
      <c r="G53" s="200">
        <f t="shared" si="12"/>
        <v>0</v>
      </c>
      <c r="H53" s="20"/>
      <c r="I53" s="20"/>
      <c r="J53" s="20"/>
      <c r="K53" s="20"/>
      <c r="L53" s="20"/>
      <c r="M53" s="20"/>
      <c r="N53" s="200">
        <f t="shared" si="13"/>
        <v>0</v>
      </c>
      <c r="O53" s="192"/>
      <c r="P53" s="542">
        <f t="shared" si="1"/>
        <v>0</v>
      </c>
      <c r="Q53" s="201">
        <f t="shared" si="2"/>
        <v>0</v>
      </c>
      <c r="R53" s="299">
        <f t="shared" si="14"/>
        <v>0</v>
      </c>
      <c r="S53" s="299">
        <f t="shared" si="15"/>
        <v>0</v>
      </c>
      <c r="T53" s="558"/>
      <c r="U53" s="180">
        <f t="shared" si="3"/>
        <v>0</v>
      </c>
      <c r="V53" s="180">
        <f t="shared" si="4"/>
        <v>0</v>
      </c>
      <c r="W53" s="253">
        <f t="shared" si="16"/>
        <v>0</v>
      </c>
      <c r="X53" s="253">
        <f t="shared" si="17"/>
        <v>0</v>
      </c>
      <c r="Y53" s="180">
        <f t="shared" si="5"/>
        <v>0</v>
      </c>
      <c r="Z53" s="180">
        <f t="shared" si="6"/>
        <v>0</v>
      </c>
      <c r="AA53" s="260">
        <f t="shared" si="18"/>
        <v>0</v>
      </c>
      <c r="AB53" s="259">
        <f t="shared" si="7"/>
        <v>0</v>
      </c>
      <c r="AC53" s="180">
        <f t="shared" si="8"/>
        <v>0</v>
      </c>
      <c r="AD53" s="180">
        <f t="shared" si="9"/>
        <v>0</v>
      </c>
      <c r="AE53" s="253">
        <f t="shared" si="19"/>
        <v>0</v>
      </c>
      <c r="AF53" s="240">
        <f t="shared" si="10"/>
        <v>0</v>
      </c>
    </row>
    <row r="54" spans="1:32" x14ac:dyDescent="0.2">
      <c r="A54" s="19">
        <f>+IF((G54+SUM(H54:K54))&gt;0,MAX(A$13:A53)+1,0)</f>
        <v>0</v>
      </c>
      <c r="B54" s="20"/>
      <c r="C54" s="20"/>
      <c r="D54" s="20"/>
      <c r="E54" s="20"/>
      <c r="F54" s="279">
        <f t="shared" si="11"/>
        <v>0</v>
      </c>
      <c r="G54" s="200">
        <f t="shared" si="12"/>
        <v>0</v>
      </c>
      <c r="H54" s="20"/>
      <c r="I54" s="20"/>
      <c r="J54" s="20"/>
      <c r="K54" s="20"/>
      <c r="L54" s="20"/>
      <c r="M54" s="20"/>
      <c r="N54" s="200">
        <f t="shared" si="13"/>
        <v>0</v>
      </c>
      <c r="O54" s="192"/>
      <c r="P54" s="542">
        <f t="shared" si="1"/>
        <v>0</v>
      </c>
      <c r="Q54" s="201">
        <f t="shared" si="2"/>
        <v>0</v>
      </c>
      <c r="R54" s="299">
        <f t="shared" si="14"/>
        <v>0</v>
      </c>
      <c r="S54" s="299">
        <f t="shared" si="15"/>
        <v>0</v>
      </c>
      <c r="T54" s="558"/>
      <c r="U54" s="180">
        <f t="shared" si="3"/>
        <v>0</v>
      </c>
      <c r="V54" s="180">
        <f t="shared" si="4"/>
        <v>0</v>
      </c>
      <c r="W54" s="253">
        <f t="shared" si="16"/>
        <v>0</v>
      </c>
      <c r="X54" s="253">
        <f t="shared" si="17"/>
        <v>0</v>
      </c>
      <c r="Y54" s="180">
        <f t="shared" si="5"/>
        <v>0</v>
      </c>
      <c r="Z54" s="180">
        <f t="shared" si="6"/>
        <v>0</v>
      </c>
      <c r="AA54" s="260">
        <f t="shared" si="18"/>
        <v>0</v>
      </c>
      <c r="AB54" s="259">
        <f t="shared" si="7"/>
        <v>0</v>
      </c>
      <c r="AC54" s="180">
        <f t="shared" si="8"/>
        <v>0</v>
      </c>
      <c r="AD54" s="180">
        <f t="shared" si="9"/>
        <v>0</v>
      </c>
      <c r="AE54" s="253">
        <f t="shared" si="19"/>
        <v>0</v>
      </c>
      <c r="AF54" s="240">
        <f t="shared" si="10"/>
        <v>0</v>
      </c>
    </row>
    <row r="55" spans="1:32" x14ac:dyDescent="0.2">
      <c r="A55" s="19">
        <f>+IF((G55+SUM(H55:K55))&gt;0,MAX(A$13:A54)+1,0)</f>
        <v>0</v>
      </c>
      <c r="B55" s="20"/>
      <c r="C55" s="20"/>
      <c r="D55" s="20"/>
      <c r="E55" s="20"/>
      <c r="F55" s="279">
        <f t="shared" si="11"/>
        <v>0</v>
      </c>
      <c r="G55" s="200">
        <f t="shared" si="12"/>
        <v>0</v>
      </c>
      <c r="H55" s="20"/>
      <c r="I55" s="20"/>
      <c r="J55" s="20"/>
      <c r="K55" s="20"/>
      <c r="L55" s="20"/>
      <c r="M55" s="20"/>
      <c r="N55" s="200">
        <f t="shared" si="13"/>
        <v>0</v>
      </c>
      <c r="O55" s="192"/>
      <c r="P55" s="542">
        <f t="shared" si="1"/>
        <v>0</v>
      </c>
      <c r="Q55" s="201">
        <f t="shared" si="2"/>
        <v>0</v>
      </c>
      <c r="R55" s="299">
        <f t="shared" si="14"/>
        <v>0</v>
      </c>
      <c r="S55" s="299">
        <f t="shared" si="15"/>
        <v>0</v>
      </c>
      <c r="T55" s="558"/>
      <c r="U55" s="180">
        <f t="shared" si="3"/>
        <v>0</v>
      </c>
      <c r="V55" s="180">
        <f t="shared" si="4"/>
        <v>0</v>
      </c>
      <c r="W55" s="253">
        <f t="shared" si="16"/>
        <v>0</v>
      </c>
      <c r="X55" s="253">
        <f t="shared" si="17"/>
        <v>0</v>
      </c>
      <c r="Y55" s="180">
        <f t="shared" si="5"/>
        <v>0</v>
      </c>
      <c r="Z55" s="180">
        <f t="shared" si="6"/>
        <v>0</v>
      </c>
      <c r="AA55" s="260">
        <f t="shared" si="18"/>
        <v>0</v>
      </c>
      <c r="AB55" s="259">
        <f t="shared" si="7"/>
        <v>0</v>
      </c>
      <c r="AC55" s="180">
        <f t="shared" si="8"/>
        <v>0</v>
      </c>
      <c r="AD55" s="180">
        <f t="shared" si="9"/>
        <v>0</v>
      </c>
      <c r="AE55" s="253">
        <f t="shared" si="19"/>
        <v>0</v>
      </c>
      <c r="AF55" s="240">
        <f t="shared" si="10"/>
        <v>0</v>
      </c>
    </row>
    <row r="56" spans="1:32" x14ac:dyDescent="0.2">
      <c r="A56" s="19">
        <f>+IF((G56+SUM(H56:K56))&gt;0,MAX(A$13:A55)+1,0)</f>
        <v>0</v>
      </c>
      <c r="B56" s="20"/>
      <c r="C56" s="20"/>
      <c r="D56" s="20"/>
      <c r="E56" s="20"/>
      <c r="F56" s="279">
        <f t="shared" si="11"/>
        <v>0</v>
      </c>
      <c r="G56" s="200">
        <f t="shared" si="12"/>
        <v>0</v>
      </c>
      <c r="H56" s="20"/>
      <c r="I56" s="20"/>
      <c r="J56" s="20"/>
      <c r="K56" s="20"/>
      <c r="L56" s="20"/>
      <c r="M56" s="20"/>
      <c r="N56" s="200">
        <f t="shared" si="13"/>
        <v>0</v>
      </c>
      <c r="O56" s="192"/>
      <c r="P56" s="542">
        <f t="shared" si="1"/>
        <v>0</v>
      </c>
      <c r="Q56" s="201">
        <f t="shared" si="2"/>
        <v>0</v>
      </c>
      <c r="R56" s="299">
        <f t="shared" si="14"/>
        <v>0</v>
      </c>
      <c r="S56" s="299">
        <f t="shared" si="15"/>
        <v>0</v>
      </c>
      <c r="T56" s="558"/>
      <c r="U56" s="180">
        <f t="shared" si="3"/>
        <v>0</v>
      </c>
      <c r="V56" s="180">
        <f t="shared" si="4"/>
        <v>0</v>
      </c>
      <c r="W56" s="253">
        <f t="shared" si="16"/>
        <v>0</v>
      </c>
      <c r="X56" s="253">
        <f t="shared" si="17"/>
        <v>0</v>
      </c>
      <c r="Y56" s="180">
        <f t="shared" si="5"/>
        <v>0</v>
      </c>
      <c r="Z56" s="180">
        <f t="shared" si="6"/>
        <v>0</v>
      </c>
      <c r="AA56" s="260">
        <f t="shared" si="18"/>
        <v>0</v>
      </c>
      <c r="AB56" s="259">
        <f t="shared" si="7"/>
        <v>0</v>
      </c>
      <c r="AC56" s="180">
        <f t="shared" si="8"/>
        <v>0</v>
      </c>
      <c r="AD56" s="180">
        <f t="shared" si="9"/>
        <v>0</v>
      </c>
      <c r="AE56" s="253">
        <f t="shared" si="19"/>
        <v>0</v>
      </c>
      <c r="AF56" s="240">
        <f t="shared" si="10"/>
        <v>0</v>
      </c>
    </row>
    <row r="57" spans="1:32" x14ac:dyDescent="0.2">
      <c r="A57" s="19">
        <f>+IF((G57+SUM(H57:K57))&gt;0,MAX(A$13:A56)+1,0)</f>
        <v>0</v>
      </c>
      <c r="B57" s="20"/>
      <c r="C57" s="20"/>
      <c r="D57" s="20"/>
      <c r="E57" s="20"/>
      <c r="F57" s="279">
        <f t="shared" si="11"/>
        <v>0</v>
      </c>
      <c r="G57" s="200">
        <f t="shared" si="12"/>
        <v>0</v>
      </c>
      <c r="H57" s="20"/>
      <c r="I57" s="20"/>
      <c r="J57" s="20"/>
      <c r="K57" s="20"/>
      <c r="L57" s="20"/>
      <c r="M57" s="20"/>
      <c r="N57" s="200">
        <f t="shared" si="13"/>
        <v>0</v>
      </c>
      <c r="O57" s="192"/>
      <c r="P57" s="542">
        <f t="shared" si="1"/>
        <v>0</v>
      </c>
      <c r="Q57" s="201">
        <f t="shared" si="2"/>
        <v>0</v>
      </c>
      <c r="R57" s="299">
        <f t="shared" si="14"/>
        <v>0</v>
      </c>
      <c r="S57" s="299">
        <f t="shared" si="15"/>
        <v>0</v>
      </c>
      <c r="T57" s="558"/>
      <c r="U57" s="180">
        <f t="shared" si="3"/>
        <v>0</v>
      </c>
      <c r="V57" s="180">
        <f t="shared" si="4"/>
        <v>0</v>
      </c>
      <c r="W57" s="253">
        <f t="shared" si="16"/>
        <v>0</v>
      </c>
      <c r="X57" s="253">
        <f t="shared" si="17"/>
        <v>0</v>
      </c>
      <c r="Y57" s="180">
        <f t="shared" si="5"/>
        <v>0</v>
      </c>
      <c r="Z57" s="180">
        <f t="shared" si="6"/>
        <v>0</v>
      </c>
      <c r="AA57" s="260">
        <f t="shared" si="18"/>
        <v>0</v>
      </c>
      <c r="AB57" s="259">
        <f t="shared" si="7"/>
        <v>0</v>
      </c>
      <c r="AC57" s="180">
        <f t="shared" si="8"/>
        <v>0</v>
      </c>
      <c r="AD57" s="180">
        <f t="shared" si="9"/>
        <v>0</v>
      </c>
      <c r="AE57" s="253">
        <f t="shared" si="19"/>
        <v>0</v>
      </c>
      <c r="AF57" s="240">
        <f t="shared" si="10"/>
        <v>0</v>
      </c>
    </row>
    <row r="58" spans="1:32" x14ac:dyDescent="0.2">
      <c r="A58" s="19">
        <f>+IF((G58+SUM(H58:K58))&gt;0,MAX(A$13:A57)+1,0)</f>
        <v>0</v>
      </c>
      <c r="B58" s="20"/>
      <c r="C58" s="20"/>
      <c r="D58" s="20"/>
      <c r="E58" s="20"/>
      <c r="F58" s="279">
        <f t="shared" si="11"/>
        <v>0</v>
      </c>
      <c r="G58" s="200">
        <f t="shared" si="12"/>
        <v>0</v>
      </c>
      <c r="H58" s="20"/>
      <c r="I58" s="20"/>
      <c r="J58" s="20"/>
      <c r="K58" s="20"/>
      <c r="L58" s="20"/>
      <c r="M58" s="20"/>
      <c r="N58" s="200">
        <f t="shared" si="13"/>
        <v>0</v>
      </c>
      <c r="O58" s="192"/>
      <c r="P58" s="542">
        <f t="shared" si="1"/>
        <v>0</v>
      </c>
      <c r="Q58" s="201">
        <f t="shared" si="2"/>
        <v>0</v>
      </c>
      <c r="R58" s="299">
        <f t="shared" si="14"/>
        <v>0</v>
      </c>
      <c r="S58" s="299">
        <f t="shared" si="15"/>
        <v>0</v>
      </c>
      <c r="T58" s="558"/>
      <c r="U58" s="180">
        <f t="shared" si="3"/>
        <v>0</v>
      </c>
      <c r="V58" s="180">
        <f t="shared" si="4"/>
        <v>0</v>
      </c>
      <c r="W58" s="253">
        <f t="shared" si="16"/>
        <v>0</v>
      </c>
      <c r="X58" s="253">
        <f t="shared" si="17"/>
        <v>0</v>
      </c>
      <c r="Y58" s="180">
        <f t="shared" si="5"/>
        <v>0</v>
      </c>
      <c r="Z58" s="180">
        <f t="shared" si="6"/>
        <v>0</v>
      </c>
      <c r="AA58" s="260">
        <f t="shared" si="18"/>
        <v>0</v>
      </c>
      <c r="AB58" s="259">
        <f t="shared" si="7"/>
        <v>0</v>
      </c>
      <c r="AC58" s="180">
        <f t="shared" si="8"/>
        <v>0</v>
      </c>
      <c r="AD58" s="180">
        <f t="shared" si="9"/>
        <v>0</v>
      </c>
      <c r="AE58" s="253">
        <f t="shared" si="19"/>
        <v>0</v>
      </c>
      <c r="AF58" s="240">
        <f t="shared" si="10"/>
        <v>0</v>
      </c>
    </row>
    <row r="59" spans="1:32" x14ac:dyDescent="0.2">
      <c r="A59" s="19">
        <f>+IF((G59+SUM(H59:K59))&gt;0,MAX(A$13:A58)+1,0)</f>
        <v>0</v>
      </c>
      <c r="B59" s="20"/>
      <c r="C59" s="20"/>
      <c r="D59" s="20"/>
      <c r="E59" s="20"/>
      <c r="F59" s="279">
        <f t="shared" si="11"/>
        <v>0</v>
      </c>
      <c r="G59" s="200">
        <f t="shared" si="12"/>
        <v>0</v>
      </c>
      <c r="H59" s="20"/>
      <c r="I59" s="20"/>
      <c r="J59" s="20"/>
      <c r="K59" s="20"/>
      <c r="L59" s="20"/>
      <c r="M59" s="20"/>
      <c r="N59" s="200">
        <f t="shared" si="13"/>
        <v>0</v>
      </c>
      <c r="O59" s="192"/>
      <c r="P59" s="542">
        <f t="shared" si="1"/>
        <v>0</v>
      </c>
      <c r="Q59" s="201">
        <f t="shared" si="2"/>
        <v>0</v>
      </c>
      <c r="R59" s="299">
        <f t="shared" si="14"/>
        <v>0</v>
      </c>
      <c r="S59" s="299">
        <f t="shared" si="15"/>
        <v>0</v>
      </c>
      <c r="T59" s="558"/>
      <c r="U59" s="180">
        <f t="shared" si="3"/>
        <v>0</v>
      </c>
      <c r="V59" s="180">
        <f t="shared" si="4"/>
        <v>0</v>
      </c>
      <c r="W59" s="253">
        <f t="shared" si="16"/>
        <v>0</v>
      </c>
      <c r="X59" s="253">
        <f t="shared" si="17"/>
        <v>0</v>
      </c>
      <c r="Y59" s="180">
        <f t="shared" si="5"/>
        <v>0</v>
      </c>
      <c r="Z59" s="180">
        <f t="shared" si="6"/>
        <v>0</v>
      </c>
      <c r="AA59" s="260">
        <f t="shared" si="18"/>
        <v>0</v>
      </c>
      <c r="AB59" s="259">
        <f t="shared" si="7"/>
        <v>0</v>
      </c>
      <c r="AC59" s="180">
        <f t="shared" si="8"/>
        <v>0</v>
      </c>
      <c r="AD59" s="180">
        <f t="shared" si="9"/>
        <v>0</v>
      </c>
      <c r="AE59" s="253">
        <f t="shared" si="19"/>
        <v>0</v>
      </c>
      <c r="AF59" s="240">
        <f t="shared" si="10"/>
        <v>0</v>
      </c>
    </row>
    <row r="60" spans="1:32" x14ac:dyDescent="0.2">
      <c r="A60" s="19">
        <f>+IF((G60+SUM(H60:K60))&gt;0,MAX(A$13:A59)+1,0)</f>
        <v>0</v>
      </c>
      <c r="B60" s="20"/>
      <c r="C60" s="20"/>
      <c r="D60" s="20"/>
      <c r="E60" s="20"/>
      <c r="F60" s="279">
        <f t="shared" si="11"/>
        <v>0</v>
      </c>
      <c r="G60" s="200">
        <f t="shared" si="12"/>
        <v>0</v>
      </c>
      <c r="H60" s="20"/>
      <c r="I60" s="20"/>
      <c r="J60" s="20"/>
      <c r="K60" s="20"/>
      <c r="L60" s="20"/>
      <c r="M60" s="20"/>
      <c r="N60" s="200">
        <f t="shared" si="13"/>
        <v>0</v>
      </c>
      <c r="O60" s="192"/>
      <c r="P60" s="542">
        <f t="shared" si="1"/>
        <v>0</v>
      </c>
      <c r="Q60" s="201">
        <f t="shared" si="2"/>
        <v>0</v>
      </c>
      <c r="R60" s="299">
        <f t="shared" si="14"/>
        <v>0</v>
      </c>
      <c r="S60" s="299">
        <f t="shared" si="15"/>
        <v>0</v>
      </c>
      <c r="T60" s="558"/>
      <c r="U60" s="180">
        <f t="shared" si="3"/>
        <v>0</v>
      </c>
      <c r="V60" s="180">
        <f t="shared" si="4"/>
        <v>0</v>
      </c>
      <c r="W60" s="253">
        <f t="shared" si="16"/>
        <v>0</v>
      </c>
      <c r="X60" s="253">
        <f t="shared" si="17"/>
        <v>0</v>
      </c>
      <c r="Y60" s="180">
        <f t="shared" si="5"/>
        <v>0</v>
      </c>
      <c r="Z60" s="180">
        <f t="shared" si="6"/>
        <v>0</v>
      </c>
      <c r="AA60" s="260">
        <f t="shared" si="18"/>
        <v>0</v>
      </c>
      <c r="AB60" s="259">
        <f t="shared" si="7"/>
        <v>0</v>
      </c>
      <c r="AC60" s="180">
        <f t="shared" si="8"/>
        <v>0</v>
      </c>
      <c r="AD60" s="180">
        <f t="shared" si="9"/>
        <v>0</v>
      </c>
      <c r="AE60" s="253">
        <f t="shared" si="19"/>
        <v>0</v>
      </c>
      <c r="AF60" s="240">
        <f t="shared" si="10"/>
        <v>0</v>
      </c>
    </row>
    <row r="61" spans="1:32" x14ac:dyDescent="0.2">
      <c r="A61" s="19">
        <f>+IF((G61+SUM(H61:K61))&gt;0,MAX(A$13:A60)+1,0)</f>
        <v>0</v>
      </c>
      <c r="B61" s="20"/>
      <c r="C61" s="20"/>
      <c r="D61" s="20"/>
      <c r="E61" s="20"/>
      <c r="F61" s="279">
        <f t="shared" si="11"/>
        <v>0</v>
      </c>
      <c r="G61" s="200">
        <f t="shared" si="12"/>
        <v>0</v>
      </c>
      <c r="H61" s="20"/>
      <c r="I61" s="20"/>
      <c r="J61" s="20"/>
      <c r="K61" s="20"/>
      <c r="L61" s="20"/>
      <c r="M61" s="20"/>
      <c r="N61" s="200">
        <f t="shared" si="13"/>
        <v>0</v>
      </c>
      <c r="O61" s="192"/>
      <c r="P61" s="542">
        <f t="shared" si="1"/>
        <v>0</v>
      </c>
      <c r="Q61" s="201">
        <f t="shared" si="2"/>
        <v>0</v>
      </c>
      <c r="R61" s="299">
        <f t="shared" si="14"/>
        <v>0</v>
      </c>
      <c r="S61" s="299">
        <f t="shared" si="15"/>
        <v>0</v>
      </c>
      <c r="T61" s="558"/>
      <c r="U61" s="180">
        <f t="shared" si="3"/>
        <v>0</v>
      </c>
      <c r="V61" s="180">
        <f t="shared" si="4"/>
        <v>0</v>
      </c>
      <c r="W61" s="253">
        <f t="shared" si="16"/>
        <v>0</v>
      </c>
      <c r="X61" s="253">
        <f t="shared" si="17"/>
        <v>0</v>
      </c>
      <c r="Y61" s="180">
        <f t="shared" si="5"/>
        <v>0</v>
      </c>
      <c r="Z61" s="180">
        <f t="shared" si="6"/>
        <v>0</v>
      </c>
      <c r="AA61" s="260">
        <f t="shared" si="18"/>
        <v>0</v>
      </c>
      <c r="AB61" s="259">
        <f t="shared" si="7"/>
        <v>0</v>
      </c>
      <c r="AC61" s="180">
        <f t="shared" si="8"/>
        <v>0</v>
      </c>
      <c r="AD61" s="180">
        <f t="shared" si="9"/>
        <v>0</v>
      </c>
      <c r="AE61" s="253">
        <f t="shared" si="19"/>
        <v>0</v>
      </c>
      <c r="AF61" s="240">
        <f t="shared" si="10"/>
        <v>0</v>
      </c>
    </row>
    <row r="62" spans="1:32" x14ac:dyDescent="0.2">
      <c r="A62" s="19">
        <f>+IF((G62+SUM(H62:K62))&gt;0,MAX(A$13:A61)+1,0)</f>
        <v>0</v>
      </c>
      <c r="B62" s="20"/>
      <c r="C62" s="20"/>
      <c r="D62" s="20"/>
      <c r="E62" s="20"/>
      <c r="F62" s="279">
        <f t="shared" si="11"/>
        <v>0</v>
      </c>
      <c r="G62" s="200">
        <f t="shared" si="12"/>
        <v>0</v>
      </c>
      <c r="H62" s="20"/>
      <c r="I62" s="20"/>
      <c r="J62" s="20"/>
      <c r="K62" s="20"/>
      <c r="L62" s="20"/>
      <c r="M62" s="20"/>
      <c r="N62" s="200">
        <f t="shared" si="13"/>
        <v>0</v>
      </c>
      <c r="O62" s="192"/>
      <c r="P62" s="542">
        <f t="shared" si="1"/>
        <v>0</v>
      </c>
      <c r="Q62" s="201">
        <f t="shared" si="2"/>
        <v>0</v>
      </c>
      <c r="R62" s="299">
        <f t="shared" si="14"/>
        <v>0</v>
      </c>
      <c r="S62" s="299">
        <f t="shared" si="15"/>
        <v>0</v>
      </c>
      <c r="T62" s="558"/>
      <c r="U62" s="180">
        <f t="shared" si="3"/>
        <v>0</v>
      </c>
      <c r="V62" s="180">
        <f t="shared" si="4"/>
        <v>0</v>
      </c>
      <c r="W62" s="253">
        <f t="shared" si="16"/>
        <v>0</v>
      </c>
      <c r="X62" s="253">
        <f t="shared" si="17"/>
        <v>0</v>
      </c>
      <c r="Y62" s="180">
        <f t="shared" si="5"/>
        <v>0</v>
      </c>
      <c r="Z62" s="180">
        <f t="shared" si="6"/>
        <v>0</v>
      </c>
      <c r="AA62" s="260">
        <f t="shared" si="18"/>
        <v>0</v>
      </c>
      <c r="AB62" s="259">
        <f t="shared" si="7"/>
        <v>0</v>
      </c>
      <c r="AC62" s="180">
        <f t="shared" si="8"/>
        <v>0</v>
      </c>
      <c r="AD62" s="180">
        <f t="shared" si="9"/>
        <v>0</v>
      </c>
      <c r="AE62" s="253">
        <f t="shared" si="19"/>
        <v>0</v>
      </c>
      <c r="AF62" s="240">
        <f t="shared" si="10"/>
        <v>0</v>
      </c>
    </row>
    <row r="63" spans="1:32" x14ac:dyDescent="0.2">
      <c r="A63" s="19">
        <f>+IF((G63+SUM(H63:K63))&gt;0,MAX(A$13:A62)+1,0)</f>
        <v>0</v>
      </c>
      <c r="B63" s="20"/>
      <c r="C63" s="20"/>
      <c r="D63" s="20"/>
      <c r="E63" s="20"/>
      <c r="F63" s="279">
        <f t="shared" si="11"/>
        <v>0</v>
      </c>
      <c r="G63" s="200">
        <f t="shared" si="12"/>
        <v>0</v>
      </c>
      <c r="H63" s="20"/>
      <c r="I63" s="20"/>
      <c r="J63" s="20"/>
      <c r="K63" s="20"/>
      <c r="L63" s="20"/>
      <c r="M63" s="20"/>
      <c r="N63" s="200">
        <f t="shared" si="13"/>
        <v>0</v>
      </c>
      <c r="O63" s="192"/>
      <c r="P63" s="542">
        <f t="shared" si="1"/>
        <v>0</v>
      </c>
      <c r="Q63" s="201">
        <f t="shared" si="2"/>
        <v>0</v>
      </c>
      <c r="R63" s="299">
        <f t="shared" si="14"/>
        <v>0</v>
      </c>
      <c r="S63" s="299">
        <f t="shared" si="15"/>
        <v>0</v>
      </c>
      <c r="T63" s="558"/>
      <c r="U63" s="180">
        <f t="shared" si="3"/>
        <v>0</v>
      </c>
      <c r="V63" s="180">
        <f t="shared" si="4"/>
        <v>0</v>
      </c>
      <c r="W63" s="253">
        <f t="shared" si="16"/>
        <v>0</v>
      </c>
      <c r="X63" s="253">
        <f t="shared" si="17"/>
        <v>0</v>
      </c>
      <c r="Y63" s="180">
        <f t="shared" si="5"/>
        <v>0</v>
      </c>
      <c r="Z63" s="180">
        <f t="shared" si="6"/>
        <v>0</v>
      </c>
      <c r="AA63" s="260">
        <f t="shared" si="18"/>
        <v>0</v>
      </c>
      <c r="AB63" s="259">
        <f t="shared" si="7"/>
        <v>0</v>
      </c>
      <c r="AC63" s="180">
        <f t="shared" si="8"/>
        <v>0</v>
      </c>
      <c r="AD63" s="180">
        <f t="shared" si="9"/>
        <v>0</v>
      </c>
      <c r="AE63" s="253">
        <f t="shared" si="19"/>
        <v>0</v>
      </c>
      <c r="AF63" s="240">
        <f t="shared" si="10"/>
        <v>0</v>
      </c>
    </row>
    <row r="64" spans="1:32" ht="12" customHeight="1" x14ac:dyDescent="0.2">
      <c r="A64" s="19">
        <f>+IF((G64+SUM(H64:K64))&gt;0,MAX(A$13:A63)+1,0)</f>
        <v>0</v>
      </c>
      <c r="B64" s="20"/>
      <c r="C64" s="20"/>
      <c r="D64" s="20"/>
      <c r="E64" s="20"/>
      <c r="F64" s="279">
        <f t="shared" si="11"/>
        <v>0</v>
      </c>
      <c r="G64" s="200">
        <f t="shared" si="12"/>
        <v>0</v>
      </c>
      <c r="H64" s="20"/>
      <c r="I64" s="20"/>
      <c r="J64" s="20"/>
      <c r="K64" s="20"/>
      <c r="L64" s="20"/>
      <c r="M64" s="20"/>
      <c r="N64" s="200">
        <f t="shared" si="13"/>
        <v>0</v>
      </c>
      <c r="O64" s="192"/>
      <c r="P64" s="542">
        <f t="shared" si="1"/>
        <v>0</v>
      </c>
      <c r="Q64" s="201">
        <f t="shared" si="2"/>
        <v>0</v>
      </c>
      <c r="R64" s="299">
        <f t="shared" si="14"/>
        <v>0</v>
      </c>
      <c r="S64" s="299">
        <f t="shared" si="15"/>
        <v>0</v>
      </c>
      <c r="T64" s="558"/>
      <c r="U64" s="180">
        <f t="shared" si="3"/>
        <v>0</v>
      </c>
      <c r="V64" s="180">
        <f t="shared" si="4"/>
        <v>0</v>
      </c>
      <c r="W64" s="253">
        <f t="shared" si="16"/>
        <v>0</v>
      </c>
      <c r="X64" s="253">
        <f t="shared" si="17"/>
        <v>0</v>
      </c>
      <c r="Y64" s="180">
        <f t="shared" si="5"/>
        <v>0</v>
      </c>
      <c r="Z64" s="180">
        <f t="shared" si="6"/>
        <v>0</v>
      </c>
      <c r="AA64" s="260">
        <f t="shared" si="18"/>
        <v>0</v>
      </c>
      <c r="AB64" s="259">
        <f t="shared" si="7"/>
        <v>0</v>
      </c>
      <c r="AC64" s="180">
        <f t="shared" si="8"/>
        <v>0</v>
      </c>
      <c r="AD64" s="180">
        <f t="shared" si="9"/>
        <v>0</v>
      </c>
      <c r="AE64" s="253">
        <f t="shared" si="19"/>
        <v>0</v>
      </c>
      <c r="AF64" s="240">
        <f t="shared" si="10"/>
        <v>0</v>
      </c>
    </row>
    <row r="65" spans="1:32" x14ac:dyDescent="0.2">
      <c r="A65" s="19">
        <f>+IF((G65+SUM(H65:K65))&gt;0,MAX(A$13:A64)+1,0)</f>
        <v>0</v>
      </c>
      <c r="B65" s="20"/>
      <c r="C65" s="20"/>
      <c r="D65" s="20"/>
      <c r="E65" s="20"/>
      <c r="F65" s="279">
        <f t="shared" si="11"/>
        <v>0</v>
      </c>
      <c r="G65" s="200">
        <f t="shared" si="12"/>
        <v>0</v>
      </c>
      <c r="H65" s="20"/>
      <c r="I65" s="20"/>
      <c r="J65" s="20"/>
      <c r="K65" s="20"/>
      <c r="L65" s="20"/>
      <c r="M65" s="20"/>
      <c r="N65" s="200">
        <f t="shared" si="13"/>
        <v>0</v>
      </c>
      <c r="O65" s="192"/>
      <c r="P65" s="542">
        <f t="shared" si="1"/>
        <v>0</v>
      </c>
      <c r="Q65" s="201">
        <f t="shared" si="2"/>
        <v>0</v>
      </c>
      <c r="R65" s="299">
        <f t="shared" si="14"/>
        <v>0</v>
      </c>
      <c r="S65" s="299">
        <f t="shared" si="15"/>
        <v>0</v>
      </c>
      <c r="T65" s="558"/>
      <c r="U65" s="180">
        <f t="shared" si="3"/>
        <v>0</v>
      </c>
      <c r="V65" s="180">
        <f t="shared" si="4"/>
        <v>0</v>
      </c>
      <c r="W65" s="253">
        <f t="shared" si="16"/>
        <v>0</v>
      </c>
      <c r="X65" s="253">
        <f t="shared" si="17"/>
        <v>0</v>
      </c>
      <c r="Y65" s="180">
        <f t="shared" si="5"/>
        <v>0</v>
      </c>
      <c r="Z65" s="180">
        <f t="shared" si="6"/>
        <v>0</v>
      </c>
      <c r="AA65" s="260">
        <f t="shared" si="18"/>
        <v>0</v>
      </c>
      <c r="AB65" s="259">
        <f t="shared" si="7"/>
        <v>0</v>
      </c>
      <c r="AC65" s="180">
        <f t="shared" si="8"/>
        <v>0</v>
      </c>
      <c r="AD65" s="180">
        <f t="shared" si="9"/>
        <v>0</v>
      </c>
      <c r="AE65" s="253">
        <f t="shared" si="19"/>
        <v>0</v>
      </c>
      <c r="AF65" s="240">
        <f t="shared" si="10"/>
        <v>0</v>
      </c>
    </row>
    <row r="66" spans="1:32" x14ac:dyDescent="0.2">
      <c r="A66" s="19">
        <f>+IF((G66+SUM(H66:K66))&gt;0,MAX(A$13:A65)+1,0)</f>
        <v>0</v>
      </c>
      <c r="B66" s="20"/>
      <c r="C66" s="20"/>
      <c r="D66" s="20"/>
      <c r="E66" s="20"/>
      <c r="F66" s="279">
        <f t="shared" si="11"/>
        <v>0</v>
      </c>
      <c r="G66" s="200">
        <f t="shared" si="12"/>
        <v>0</v>
      </c>
      <c r="H66" s="20"/>
      <c r="I66" s="20"/>
      <c r="J66" s="20"/>
      <c r="K66" s="20"/>
      <c r="L66" s="20"/>
      <c r="M66" s="20"/>
      <c r="N66" s="200">
        <f t="shared" si="13"/>
        <v>0</v>
      </c>
      <c r="O66" s="192"/>
      <c r="P66" s="542">
        <f t="shared" si="1"/>
        <v>0</v>
      </c>
      <c r="Q66" s="201">
        <f t="shared" si="2"/>
        <v>0</v>
      </c>
      <c r="R66" s="299">
        <f t="shared" si="14"/>
        <v>0</v>
      </c>
      <c r="S66" s="299">
        <f t="shared" si="15"/>
        <v>0</v>
      </c>
      <c r="T66" s="558"/>
      <c r="U66" s="180">
        <f t="shared" si="3"/>
        <v>0</v>
      </c>
      <c r="V66" s="180">
        <f t="shared" si="4"/>
        <v>0</v>
      </c>
      <c r="W66" s="253">
        <f t="shared" si="16"/>
        <v>0</v>
      </c>
      <c r="X66" s="253">
        <f t="shared" si="17"/>
        <v>0</v>
      </c>
      <c r="Y66" s="180">
        <f t="shared" si="5"/>
        <v>0</v>
      </c>
      <c r="Z66" s="180">
        <f t="shared" si="6"/>
        <v>0</v>
      </c>
      <c r="AA66" s="260">
        <f t="shared" si="18"/>
        <v>0</v>
      </c>
      <c r="AB66" s="259">
        <f t="shared" si="7"/>
        <v>0</v>
      </c>
      <c r="AC66" s="180">
        <f t="shared" si="8"/>
        <v>0</v>
      </c>
      <c r="AD66" s="180">
        <f t="shared" si="9"/>
        <v>0</v>
      </c>
      <c r="AE66" s="253">
        <f t="shared" si="19"/>
        <v>0</v>
      </c>
      <c r="AF66" s="240">
        <f t="shared" si="10"/>
        <v>0</v>
      </c>
    </row>
    <row r="67" spans="1:32" x14ac:dyDescent="0.2">
      <c r="A67" s="19">
        <f>+IF((G67+SUM(H67:K67))&gt;0,MAX(A$13:A66)+1,0)</f>
        <v>0</v>
      </c>
      <c r="B67" s="20"/>
      <c r="C67" s="20"/>
      <c r="D67" s="20"/>
      <c r="E67" s="20"/>
      <c r="F67" s="279">
        <f t="shared" si="11"/>
        <v>0</v>
      </c>
      <c r="G67" s="200">
        <f t="shared" si="12"/>
        <v>0</v>
      </c>
      <c r="H67" s="20"/>
      <c r="I67" s="20"/>
      <c r="J67" s="20"/>
      <c r="K67" s="20"/>
      <c r="L67" s="20"/>
      <c r="M67" s="20"/>
      <c r="N67" s="200">
        <f t="shared" si="13"/>
        <v>0</v>
      </c>
      <c r="O67" s="192"/>
      <c r="P67" s="542">
        <f t="shared" si="1"/>
        <v>0</v>
      </c>
      <c r="Q67" s="201">
        <f t="shared" si="2"/>
        <v>0</v>
      </c>
      <c r="R67" s="299">
        <f t="shared" si="14"/>
        <v>0</v>
      </c>
      <c r="S67" s="299">
        <f t="shared" si="15"/>
        <v>0</v>
      </c>
      <c r="T67" s="558"/>
      <c r="U67" s="180">
        <f t="shared" si="3"/>
        <v>0</v>
      </c>
      <c r="V67" s="180">
        <f t="shared" si="4"/>
        <v>0</v>
      </c>
      <c r="W67" s="253">
        <f t="shared" si="16"/>
        <v>0</v>
      </c>
      <c r="X67" s="253">
        <f t="shared" si="17"/>
        <v>0</v>
      </c>
      <c r="Y67" s="180">
        <f t="shared" si="5"/>
        <v>0</v>
      </c>
      <c r="Z67" s="180">
        <f t="shared" si="6"/>
        <v>0</v>
      </c>
      <c r="AA67" s="260">
        <f t="shared" si="18"/>
        <v>0</v>
      </c>
      <c r="AB67" s="259">
        <f t="shared" si="7"/>
        <v>0</v>
      </c>
      <c r="AC67" s="180">
        <f t="shared" si="8"/>
        <v>0</v>
      </c>
      <c r="AD67" s="180">
        <f t="shared" si="9"/>
        <v>0</v>
      </c>
      <c r="AE67" s="253">
        <f t="shared" si="19"/>
        <v>0</v>
      </c>
      <c r="AF67" s="240">
        <f t="shared" si="10"/>
        <v>0</v>
      </c>
    </row>
    <row r="68" spans="1:32" x14ac:dyDescent="0.2">
      <c r="A68" s="19">
        <f>+IF((G68+SUM(H68:K68))&gt;0,MAX(A$13:A67)+1,0)</f>
        <v>0</v>
      </c>
      <c r="B68" s="20"/>
      <c r="C68" s="20"/>
      <c r="D68" s="20"/>
      <c r="E68" s="20"/>
      <c r="F68" s="279">
        <f t="shared" si="11"/>
        <v>0</v>
      </c>
      <c r="G68" s="200">
        <f t="shared" si="12"/>
        <v>0</v>
      </c>
      <c r="H68" s="20"/>
      <c r="I68" s="20"/>
      <c r="J68" s="20"/>
      <c r="K68" s="20"/>
      <c r="L68" s="20"/>
      <c r="M68" s="20"/>
      <c r="N68" s="200">
        <f t="shared" si="13"/>
        <v>0</v>
      </c>
      <c r="O68" s="192"/>
      <c r="P68" s="542">
        <f t="shared" si="1"/>
        <v>0</v>
      </c>
      <c r="Q68" s="201">
        <f t="shared" si="2"/>
        <v>0</v>
      </c>
      <c r="R68" s="299">
        <f t="shared" si="14"/>
        <v>0</v>
      </c>
      <c r="S68" s="299">
        <f t="shared" si="15"/>
        <v>0</v>
      </c>
      <c r="T68" s="558"/>
      <c r="U68" s="180">
        <f t="shared" si="3"/>
        <v>0</v>
      </c>
      <c r="V68" s="180">
        <f t="shared" si="4"/>
        <v>0</v>
      </c>
      <c r="W68" s="253">
        <f t="shared" si="16"/>
        <v>0</v>
      </c>
      <c r="X68" s="253">
        <f t="shared" si="17"/>
        <v>0</v>
      </c>
      <c r="Y68" s="180">
        <f t="shared" si="5"/>
        <v>0</v>
      </c>
      <c r="Z68" s="180">
        <f t="shared" si="6"/>
        <v>0</v>
      </c>
      <c r="AA68" s="260">
        <f t="shared" si="18"/>
        <v>0</v>
      </c>
      <c r="AB68" s="259">
        <f t="shared" si="7"/>
        <v>0</v>
      </c>
      <c r="AC68" s="180">
        <f t="shared" si="8"/>
        <v>0</v>
      </c>
      <c r="AD68" s="180">
        <f t="shared" si="9"/>
        <v>0</v>
      </c>
      <c r="AE68" s="253">
        <f t="shared" si="19"/>
        <v>0</v>
      </c>
      <c r="AF68" s="240">
        <f t="shared" si="10"/>
        <v>0</v>
      </c>
    </row>
    <row r="69" spans="1:32" x14ac:dyDescent="0.2">
      <c r="A69" s="19">
        <f>+IF((G69+SUM(H69:K69))&gt;0,MAX(A$13:A68)+1,0)</f>
        <v>0</v>
      </c>
      <c r="B69" s="20"/>
      <c r="C69" s="20"/>
      <c r="D69" s="20"/>
      <c r="E69" s="20"/>
      <c r="F69" s="279">
        <f t="shared" si="11"/>
        <v>0</v>
      </c>
      <c r="G69" s="200">
        <f t="shared" si="12"/>
        <v>0</v>
      </c>
      <c r="H69" s="20"/>
      <c r="I69" s="20"/>
      <c r="J69" s="20"/>
      <c r="K69" s="20"/>
      <c r="L69" s="20"/>
      <c r="M69" s="20"/>
      <c r="N69" s="200">
        <f t="shared" si="13"/>
        <v>0</v>
      </c>
      <c r="O69" s="192"/>
      <c r="P69" s="542">
        <f t="shared" si="1"/>
        <v>0</v>
      </c>
      <c r="Q69" s="201">
        <f t="shared" si="2"/>
        <v>0</v>
      </c>
      <c r="R69" s="299">
        <f t="shared" si="14"/>
        <v>0</v>
      </c>
      <c r="S69" s="299">
        <f t="shared" si="15"/>
        <v>0</v>
      </c>
      <c r="T69" s="558"/>
      <c r="U69" s="180">
        <f t="shared" si="3"/>
        <v>0</v>
      </c>
      <c r="V69" s="180">
        <f t="shared" si="4"/>
        <v>0</v>
      </c>
      <c r="W69" s="253">
        <f t="shared" si="16"/>
        <v>0</v>
      </c>
      <c r="X69" s="253">
        <f t="shared" si="17"/>
        <v>0</v>
      </c>
      <c r="Y69" s="180">
        <f t="shared" si="5"/>
        <v>0</v>
      </c>
      <c r="Z69" s="180">
        <f t="shared" si="6"/>
        <v>0</v>
      </c>
      <c r="AA69" s="260">
        <f t="shared" si="18"/>
        <v>0</v>
      </c>
      <c r="AB69" s="259">
        <f t="shared" si="7"/>
        <v>0</v>
      </c>
      <c r="AC69" s="180">
        <f t="shared" si="8"/>
        <v>0</v>
      </c>
      <c r="AD69" s="180">
        <f t="shared" si="9"/>
        <v>0</v>
      </c>
      <c r="AE69" s="253">
        <f t="shared" si="19"/>
        <v>0</v>
      </c>
      <c r="AF69" s="240">
        <f t="shared" si="10"/>
        <v>0</v>
      </c>
    </row>
    <row r="70" spans="1:32" x14ac:dyDescent="0.2">
      <c r="A70" s="19">
        <f>+IF((G70+SUM(H70:K70))&gt;0,MAX(A$13:A69)+1,0)</f>
        <v>0</v>
      </c>
      <c r="B70" s="20"/>
      <c r="C70" s="20"/>
      <c r="D70" s="20"/>
      <c r="E70" s="20"/>
      <c r="F70" s="279">
        <f t="shared" si="11"/>
        <v>0</v>
      </c>
      <c r="G70" s="200">
        <f t="shared" si="12"/>
        <v>0</v>
      </c>
      <c r="H70" s="20"/>
      <c r="I70" s="20"/>
      <c r="J70" s="20"/>
      <c r="K70" s="20"/>
      <c r="L70" s="20"/>
      <c r="M70" s="20"/>
      <c r="N70" s="200">
        <f t="shared" si="13"/>
        <v>0</v>
      </c>
      <c r="O70" s="192"/>
      <c r="P70" s="542">
        <f t="shared" si="1"/>
        <v>0</v>
      </c>
      <c r="Q70" s="201">
        <f t="shared" si="2"/>
        <v>0</v>
      </c>
      <c r="R70" s="299">
        <f t="shared" si="14"/>
        <v>0</v>
      </c>
      <c r="S70" s="299">
        <f t="shared" si="15"/>
        <v>0</v>
      </c>
      <c r="T70" s="558"/>
      <c r="U70" s="180">
        <f t="shared" si="3"/>
        <v>0</v>
      </c>
      <c r="V70" s="180">
        <f t="shared" si="4"/>
        <v>0</v>
      </c>
      <c r="W70" s="253">
        <f t="shared" si="16"/>
        <v>0</v>
      </c>
      <c r="X70" s="253">
        <f t="shared" si="17"/>
        <v>0</v>
      </c>
      <c r="Y70" s="180">
        <f t="shared" si="5"/>
        <v>0</v>
      </c>
      <c r="Z70" s="180">
        <f t="shared" si="6"/>
        <v>0</v>
      </c>
      <c r="AA70" s="260">
        <f t="shared" si="18"/>
        <v>0</v>
      </c>
      <c r="AB70" s="259">
        <f t="shared" si="7"/>
        <v>0</v>
      </c>
      <c r="AC70" s="180">
        <f t="shared" si="8"/>
        <v>0</v>
      </c>
      <c r="AD70" s="180">
        <f t="shared" si="9"/>
        <v>0</v>
      </c>
      <c r="AE70" s="253">
        <f t="shared" si="19"/>
        <v>0</v>
      </c>
      <c r="AF70" s="240">
        <f t="shared" si="10"/>
        <v>0</v>
      </c>
    </row>
    <row r="71" spans="1:32" x14ac:dyDescent="0.2">
      <c r="A71" s="19">
        <f>+IF((G71+SUM(H71:K71))&gt;0,MAX(A$13:A70)+1,0)</f>
        <v>0</v>
      </c>
      <c r="B71" s="20"/>
      <c r="C71" s="20"/>
      <c r="D71" s="20"/>
      <c r="E71" s="20"/>
      <c r="F71" s="279">
        <f t="shared" si="11"/>
        <v>0</v>
      </c>
      <c r="G71" s="200">
        <f t="shared" si="12"/>
        <v>0</v>
      </c>
      <c r="H71" s="20"/>
      <c r="I71" s="20"/>
      <c r="J71" s="20"/>
      <c r="K71" s="20"/>
      <c r="L71" s="20"/>
      <c r="M71" s="20"/>
      <c r="N71" s="200">
        <f t="shared" si="13"/>
        <v>0</v>
      </c>
      <c r="O71" s="192"/>
      <c r="P71" s="542">
        <f t="shared" si="1"/>
        <v>0</v>
      </c>
      <c r="Q71" s="201">
        <f t="shared" si="2"/>
        <v>0</v>
      </c>
      <c r="R71" s="299">
        <f t="shared" si="14"/>
        <v>0</v>
      </c>
      <c r="S71" s="299">
        <f t="shared" si="15"/>
        <v>0</v>
      </c>
      <c r="T71" s="558"/>
      <c r="U71" s="180">
        <f t="shared" si="3"/>
        <v>0</v>
      </c>
      <c r="V71" s="180">
        <f t="shared" si="4"/>
        <v>0</v>
      </c>
      <c r="W71" s="253">
        <f t="shared" si="16"/>
        <v>0</v>
      </c>
      <c r="X71" s="253">
        <f t="shared" si="17"/>
        <v>0</v>
      </c>
      <c r="Y71" s="180">
        <f t="shared" si="5"/>
        <v>0</v>
      </c>
      <c r="Z71" s="180">
        <f t="shared" si="6"/>
        <v>0</v>
      </c>
      <c r="AA71" s="260">
        <f t="shared" si="18"/>
        <v>0</v>
      </c>
      <c r="AB71" s="259">
        <f t="shared" si="7"/>
        <v>0</v>
      </c>
      <c r="AC71" s="180">
        <f t="shared" si="8"/>
        <v>0</v>
      </c>
      <c r="AD71" s="180">
        <f t="shared" si="9"/>
        <v>0</v>
      </c>
      <c r="AE71" s="253">
        <f t="shared" si="19"/>
        <v>0</v>
      </c>
      <c r="AF71" s="240">
        <f t="shared" si="10"/>
        <v>0</v>
      </c>
    </row>
    <row r="72" spans="1:32" x14ac:dyDescent="0.2">
      <c r="A72" s="19">
        <f>+IF((G72+SUM(H72:K72))&gt;0,MAX(A$13:A71)+1,0)</f>
        <v>0</v>
      </c>
      <c r="B72" s="20"/>
      <c r="C72" s="20"/>
      <c r="D72" s="20"/>
      <c r="E72" s="20"/>
      <c r="F72" s="279">
        <f t="shared" si="11"/>
        <v>0</v>
      </c>
      <c r="G72" s="200">
        <f t="shared" si="12"/>
        <v>0</v>
      </c>
      <c r="H72" s="20"/>
      <c r="I72" s="20"/>
      <c r="J72" s="20"/>
      <c r="K72" s="20"/>
      <c r="L72" s="20"/>
      <c r="M72" s="20"/>
      <c r="N72" s="200">
        <f t="shared" si="13"/>
        <v>0</v>
      </c>
      <c r="O72" s="192"/>
      <c r="P72" s="542">
        <f t="shared" si="1"/>
        <v>0</v>
      </c>
      <c r="Q72" s="201">
        <f t="shared" si="2"/>
        <v>0</v>
      </c>
      <c r="R72" s="299">
        <f t="shared" si="14"/>
        <v>0</v>
      </c>
      <c r="S72" s="299">
        <f t="shared" si="15"/>
        <v>0</v>
      </c>
      <c r="T72" s="558"/>
      <c r="U72" s="180">
        <f t="shared" si="3"/>
        <v>0</v>
      </c>
      <c r="V72" s="180">
        <f t="shared" si="4"/>
        <v>0</v>
      </c>
      <c r="W72" s="253">
        <f t="shared" si="16"/>
        <v>0</v>
      </c>
      <c r="X72" s="253">
        <f t="shared" si="17"/>
        <v>0</v>
      </c>
      <c r="Y72" s="180">
        <f t="shared" si="5"/>
        <v>0</v>
      </c>
      <c r="Z72" s="180">
        <f t="shared" si="6"/>
        <v>0</v>
      </c>
      <c r="AA72" s="260">
        <f t="shared" si="18"/>
        <v>0</v>
      </c>
      <c r="AB72" s="259">
        <f t="shared" si="7"/>
        <v>0</v>
      </c>
      <c r="AC72" s="180">
        <f t="shared" si="8"/>
        <v>0</v>
      </c>
      <c r="AD72" s="180">
        <f t="shared" si="9"/>
        <v>0</v>
      </c>
      <c r="AE72" s="253">
        <f t="shared" si="19"/>
        <v>0</v>
      </c>
      <c r="AF72" s="240">
        <f t="shared" si="10"/>
        <v>0</v>
      </c>
    </row>
    <row r="73" spans="1:32" x14ac:dyDescent="0.2">
      <c r="A73" s="19">
        <f>+IF((G73+SUM(H73:K73))&gt;0,MAX(A$13:A72)+1,0)</f>
        <v>0</v>
      </c>
      <c r="B73" s="20"/>
      <c r="C73" s="20"/>
      <c r="D73" s="20"/>
      <c r="E73" s="20"/>
      <c r="F73" s="279">
        <f t="shared" si="11"/>
        <v>0</v>
      </c>
      <c r="G73" s="200">
        <f t="shared" si="12"/>
        <v>0</v>
      </c>
      <c r="H73" s="20"/>
      <c r="I73" s="20"/>
      <c r="J73" s="20"/>
      <c r="K73" s="20"/>
      <c r="L73" s="20"/>
      <c r="M73" s="20"/>
      <c r="N73" s="200">
        <f t="shared" si="13"/>
        <v>0</v>
      </c>
      <c r="O73" s="192"/>
      <c r="P73" s="542">
        <f t="shared" si="1"/>
        <v>0</v>
      </c>
      <c r="Q73" s="201">
        <f t="shared" si="2"/>
        <v>0</v>
      </c>
      <c r="R73" s="299">
        <f t="shared" si="14"/>
        <v>0</v>
      </c>
      <c r="S73" s="299">
        <f t="shared" si="15"/>
        <v>0</v>
      </c>
      <c r="T73" s="558"/>
      <c r="U73" s="180">
        <f t="shared" si="3"/>
        <v>0</v>
      </c>
      <c r="V73" s="180">
        <f t="shared" si="4"/>
        <v>0</v>
      </c>
      <c r="W73" s="253">
        <f t="shared" si="16"/>
        <v>0</v>
      </c>
      <c r="X73" s="253">
        <f t="shared" si="17"/>
        <v>0</v>
      </c>
      <c r="Y73" s="180">
        <f t="shared" si="5"/>
        <v>0</v>
      </c>
      <c r="Z73" s="180">
        <f t="shared" si="6"/>
        <v>0</v>
      </c>
      <c r="AA73" s="260">
        <f t="shared" si="18"/>
        <v>0</v>
      </c>
      <c r="AB73" s="259">
        <f t="shared" si="7"/>
        <v>0</v>
      </c>
      <c r="AC73" s="180">
        <f t="shared" si="8"/>
        <v>0</v>
      </c>
      <c r="AD73" s="180">
        <f t="shared" si="9"/>
        <v>0</v>
      </c>
      <c r="AE73" s="253">
        <f t="shared" si="19"/>
        <v>0</v>
      </c>
      <c r="AF73" s="240">
        <f t="shared" si="10"/>
        <v>0</v>
      </c>
    </row>
    <row r="74" spans="1:32" x14ac:dyDescent="0.2">
      <c r="A74" s="19">
        <f>+IF((G74+SUM(H74:K74))&gt;0,MAX(A$13:A73)+1,0)</f>
        <v>0</v>
      </c>
      <c r="B74" s="20"/>
      <c r="C74" s="20"/>
      <c r="D74" s="20"/>
      <c r="E74" s="20"/>
      <c r="F74" s="279">
        <f t="shared" si="11"/>
        <v>0</v>
      </c>
      <c r="G74" s="200">
        <f t="shared" si="12"/>
        <v>0</v>
      </c>
      <c r="H74" s="20"/>
      <c r="I74" s="20"/>
      <c r="J74" s="20"/>
      <c r="K74" s="20"/>
      <c r="L74" s="20"/>
      <c r="M74" s="20"/>
      <c r="N74" s="200">
        <f t="shared" si="13"/>
        <v>0</v>
      </c>
      <c r="O74" s="192"/>
      <c r="P74" s="542">
        <f t="shared" si="1"/>
        <v>0</v>
      </c>
      <c r="Q74" s="201">
        <f t="shared" si="2"/>
        <v>0</v>
      </c>
      <c r="R74" s="299">
        <f t="shared" si="14"/>
        <v>0</v>
      </c>
      <c r="S74" s="299">
        <f t="shared" si="15"/>
        <v>0</v>
      </c>
      <c r="T74" s="558"/>
      <c r="U74" s="180">
        <f t="shared" si="3"/>
        <v>0</v>
      </c>
      <c r="V74" s="180">
        <f t="shared" si="4"/>
        <v>0</v>
      </c>
      <c r="W74" s="253">
        <f t="shared" si="16"/>
        <v>0</v>
      </c>
      <c r="X74" s="253">
        <f t="shared" si="17"/>
        <v>0</v>
      </c>
      <c r="Y74" s="180">
        <f t="shared" si="5"/>
        <v>0</v>
      </c>
      <c r="Z74" s="180">
        <f t="shared" si="6"/>
        <v>0</v>
      </c>
      <c r="AA74" s="260">
        <f t="shared" si="18"/>
        <v>0</v>
      </c>
      <c r="AB74" s="259">
        <f t="shared" si="7"/>
        <v>0</v>
      </c>
      <c r="AC74" s="180">
        <f t="shared" si="8"/>
        <v>0</v>
      </c>
      <c r="AD74" s="180">
        <f t="shared" si="9"/>
        <v>0</v>
      </c>
      <c r="AE74" s="253">
        <f t="shared" si="19"/>
        <v>0</v>
      </c>
      <c r="AF74" s="240">
        <f t="shared" si="10"/>
        <v>0</v>
      </c>
    </row>
    <row r="75" spans="1:32" x14ac:dyDescent="0.2">
      <c r="A75" s="19">
        <f>+IF((G75+SUM(H75:K75))&gt;0,MAX(A$13:A74)+1,0)</f>
        <v>0</v>
      </c>
      <c r="B75" s="20"/>
      <c r="C75" s="20"/>
      <c r="D75" s="20"/>
      <c r="E75" s="20"/>
      <c r="F75" s="279">
        <f t="shared" si="11"/>
        <v>0</v>
      </c>
      <c r="G75" s="200">
        <f t="shared" si="12"/>
        <v>0</v>
      </c>
      <c r="H75" s="20"/>
      <c r="I75" s="20"/>
      <c r="J75" s="20"/>
      <c r="K75" s="20"/>
      <c r="L75" s="20"/>
      <c r="M75" s="20"/>
      <c r="N75" s="200">
        <f t="shared" si="13"/>
        <v>0</v>
      </c>
      <c r="O75" s="192"/>
      <c r="P75" s="542">
        <f t="shared" si="1"/>
        <v>0</v>
      </c>
      <c r="Q75" s="201">
        <f t="shared" si="2"/>
        <v>0</v>
      </c>
      <c r="R75" s="299">
        <f t="shared" si="14"/>
        <v>0</v>
      </c>
      <c r="S75" s="299">
        <f t="shared" si="15"/>
        <v>0</v>
      </c>
      <c r="T75" s="558"/>
      <c r="U75" s="180">
        <f t="shared" si="3"/>
        <v>0</v>
      </c>
      <c r="V75" s="180">
        <f t="shared" si="4"/>
        <v>0</v>
      </c>
      <c r="W75" s="253">
        <f t="shared" si="16"/>
        <v>0</v>
      </c>
      <c r="X75" s="253">
        <f t="shared" si="17"/>
        <v>0</v>
      </c>
      <c r="Y75" s="180">
        <f t="shared" si="5"/>
        <v>0</v>
      </c>
      <c r="Z75" s="180">
        <f t="shared" si="6"/>
        <v>0</v>
      </c>
      <c r="AA75" s="260">
        <f t="shared" si="18"/>
        <v>0</v>
      </c>
      <c r="AB75" s="259">
        <f t="shared" si="7"/>
        <v>0</v>
      </c>
      <c r="AC75" s="180">
        <f t="shared" si="8"/>
        <v>0</v>
      </c>
      <c r="AD75" s="180">
        <f t="shared" si="9"/>
        <v>0</v>
      </c>
      <c r="AE75" s="253">
        <f t="shared" si="19"/>
        <v>0</v>
      </c>
      <c r="AF75" s="240">
        <f t="shared" si="10"/>
        <v>0</v>
      </c>
    </row>
    <row r="76" spans="1:32" x14ac:dyDescent="0.2">
      <c r="A76" s="19">
        <f>+IF((G76+SUM(H76:K76))&gt;0,MAX(A$13:A75)+1,0)</f>
        <v>0</v>
      </c>
      <c r="B76" s="20"/>
      <c r="C76" s="20"/>
      <c r="D76" s="20"/>
      <c r="E76" s="20"/>
      <c r="F76" s="279">
        <f t="shared" si="11"/>
        <v>0</v>
      </c>
      <c r="G76" s="200">
        <f t="shared" si="12"/>
        <v>0</v>
      </c>
      <c r="H76" s="20"/>
      <c r="I76" s="20"/>
      <c r="J76" s="20"/>
      <c r="K76" s="20"/>
      <c r="L76" s="20"/>
      <c r="M76" s="20"/>
      <c r="N76" s="200">
        <f t="shared" si="13"/>
        <v>0</v>
      </c>
      <c r="O76" s="192"/>
      <c r="P76" s="542">
        <f t="shared" si="1"/>
        <v>0</v>
      </c>
      <c r="Q76" s="201">
        <f t="shared" si="2"/>
        <v>0</v>
      </c>
      <c r="R76" s="299">
        <f t="shared" si="14"/>
        <v>0</v>
      </c>
      <c r="S76" s="299">
        <f t="shared" si="15"/>
        <v>0</v>
      </c>
      <c r="T76" s="558"/>
      <c r="U76" s="180">
        <f t="shared" si="3"/>
        <v>0</v>
      </c>
      <c r="V76" s="180">
        <f t="shared" si="4"/>
        <v>0</v>
      </c>
      <c r="W76" s="253">
        <f t="shared" si="16"/>
        <v>0</v>
      </c>
      <c r="X76" s="253">
        <f t="shared" si="17"/>
        <v>0</v>
      </c>
      <c r="Y76" s="180">
        <f t="shared" si="5"/>
        <v>0</v>
      </c>
      <c r="Z76" s="180">
        <f t="shared" si="6"/>
        <v>0</v>
      </c>
      <c r="AA76" s="260">
        <f t="shared" si="18"/>
        <v>0</v>
      </c>
      <c r="AB76" s="259">
        <f t="shared" si="7"/>
        <v>0</v>
      </c>
      <c r="AC76" s="180">
        <f t="shared" si="8"/>
        <v>0</v>
      </c>
      <c r="AD76" s="180">
        <f t="shared" si="9"/>
        <v>0</v>
      </c>
      <c r="AE76" s="253">
        <f t="shared" si="19"/>
        <v>0</v>
      </c>
      <c r="AF76" s="240">
        <f t="shared" si="10"/>
        <v>0</v>
      </c>
    </row>
    <row r="77" spans="1:32" x14ac:dyDescent="0.2">
      <c r="A77" s="19">
        <f>+IF((G77+SUM(H77:K77))&gt;0,MAX(A$13:A76)+1,0)</f>
        <v>0</v>
      </c>
      <c r="B77" s="20"/>
      <c r="C77" s="20"/>
      <c r="D77" s="20"/>
      <c r="E77" s="20"/>
      <c r="F77" s="279">
        <f t="shared" si="11"/>
        <v>0</v>
      </c>
      <c r="G77" s="200">
        <f t="shared" si="12"/>
        <v>0</v>
      </c>
      <c r="H77" s="20"/>
      <c r="I77" s="20"/>
      <c r="J77" s="20"/>
      <c r="K77" s="20"/>
      <c r="L77" s="20"/>
      <c r="M77" s="20"/>
      <c r="N77" s="200">
        <f t="shared" si="13"/>
        <v>0</v>
      </c>
      <c r="O77" s="192"/>
      <c r="P77" s="542">
        <f t="shared" si="1"/>
        <v>0</v>
      </c>
      <c r="Q77" s="201">
        <f t="shared" si="2"/>
        <v>0</v>
      </c>
      <c r="R77" s="299">
        <f t="shared" si="14"/>
        <v>0</v>
      </c>
      <c r="S77" s="299">
        <f t="shared" si="15"/>
        <v>0</v>
      </c>
      <c r="T77" s="558"/>
      <c r="U77" s="180">
        <f t="shared" si="3"/>
        <v>0</v>
      </c>
      <c r="V77" s="180">
        <f t="shared" si="4"/>
        <v>0</v>
      </c>
      <c r="W77" s="253">
        <f t="shared" si="16"/>
        <v>0</v>
      </c>
      <c r="X77" s="253">
        <f t="shared" si="17"/>
        <v>0</v>
      </c>
      <c r="Y77" s="180">
        <f t="shared" si="5"/>
        <v>0</v>
      </c>
      <c r="Z77" s="180">
        <f t="shared" si="6"/>
        <v>0</v>
      </c>
      <c r="AA77" s="260">
        <f t="shared" si="18"/>
        <v>0</v>
      </c>
      <c r="AB77" s="259">
        <f t="shared" si="7"/>
        <v>0</v>
      </c>
      <c r="AC77" s="180">
        <f t="shared" si="8"/>
        <v>0</v>
      </c>
      <c r="AD77" s="180">
        <f t="shared" si="9"/>
        <v>0</v>
      </c>
      <c r="AE77" s="253">
        <f t="shared" si="19"/>
        <v>0</v>
      </c>
      <c r="AF77" s="240">
        <f t="shared" si="10"/>
        <v>0</v>
      </c>
    </row>
    <row r="78" spans="1:32" x14ac:dyDescent="0.2">
      <c r="A78" s="19">
        <f>+IF((G78+SUM(H78:K78))&gt;0,MAX(A$13:A77)+1,0)</f>
        <v>0</v>
      </c>
      <c r="B78" s="20"/>
      <c r="C78" s="20"/>
      <c r="D78" s="20"/>
      <c r="E78" s="20"/>
      <c r="F78" s="279">
        <f t="shared" si="11"/>
        <v>0</v>
      </c>
      <c r="G78" s="200">
        <f t="shared" si="12"/>
        <v>0</v>
      </c>
      <c r="H78" s="20"/>
      <c r="I78" s="20"/>
      <c r="J78" s="20"/>
      <c r="K78" s="20"/>
      <c r="L78" s="20"/>
      <c r="M78" s="20"/>
      <c r="N78" s="200">
        <f t="shared" si="13"/>
        <v>0</v>
      </c>
      <c r="O78" s="192"/>
      <c r="P78" s="542">
        <f t="shared" si="1"/>
        <v>0</v>
      </c>
      <c r="Q78" s="201">
        <f t="shared" si="2"/>
        <v>0</v>
      </c>
      <c r="R78" s="299">
        <f t="shared" si="14"/>
        <v>0</v>
      </c>
      <c r="S78" s="299">
        <f t="shared" si="15"/>
        <v>0</v>
      </c>
      <c r="T78" s="558"/>
      <c r="U78" s="180">
        <f t="shared" si="3"/>
        <v>0</v>
      </c>
      <c r="V78" s="180">
        <f t="shared" si="4"/>
        <v>0</v>
      </c>
      <c r="W78" s="253">
        <f t="shared" si="16"/>
        <v>0</v>
      </c>
      <c r="X78" s="253">
        <f t="shared" si="17"/>
        <v>0</v>
      </c>
      <c r="Y78" s="180">
        <f t="shared" si="5"/>
        <v>0</v>
      </c>
      <c r="Z78" s="180">
        <f t="shared" si="6"/>
        <v>0</v>
      </c>
      <c r="AA78" s="260">
        <f t="shared" si="18"/>
        <v>0</v>
      </c>
      <c r="AB78" s="259">
        <f t="shared" si="7"/>
        <v>0</v>
      </c>
      <c r="AC78" s="180">
        <f t="shared" si="8"/>
        <v>0</v>
      </c>
      <c r="AD78" s="180">
        <f t="shared" si="9"/>
        <v>0</v>
      </c>
      <c r="AE78" s="253">
        <f t="shared" si="19"/>
        <v>0</v>
      </c>
      <c r="AF78" s="240">
        <f t="shared" si="10"/>
        <v>0</v>
      </c>
    </row>
    <row r="79" spans="1:32" x14ac:dyDescent="0.2">
      <c r="A79" s="19">
        <f>+IF((G79+SUM(H79:K79))&gt;0,MAX(A$13:A78)+1,0)</f>
        <v>0</v>
      </c>
      <c r="B79" s="20"/>
      <c r="C79" s="20"/>
      <c r="D79" s="20"/>
      <c r="E79" s="20"/>
      <c r="F79" s="279">
        <f t="shared" si="11"/>
        <v>0</v>
      </c>
      <c r="G79" s="200">
        <f t="shared" si="12"/>
        <v>0</v>
      </c>
      <c r="H79" s="20"/>
      <c r="I79" s="20"/>
      <c r="J79" s="20"/>
      <c r="K79" s="20"/>
      <c r="L79" s="20"/>
      <c r="M79" s="20"/>
      <c r="N79" s="200">
        <f t="shared" si="13"/>
        <v>0</v>
      </c>
      <c r="O79" s="192"/>
      <c r="P79" s="542">
        <f t="shared" ref="P79:P142" si="20">+O79+O79*$P$10</f>
        <v>0</v>
      </c>
      <c r="Q79" s="201">
        <f t="shared" ref="Q79:Q142" si="21">+N79*P79</f>
        <v>0</v>
      </c>
      <c r="R79" s="299">
        <f t="shared" si="14"/>
        <v>0</v>
      </c>
      <c r="S79" s="299">
        <f t="shared" si="15"/>
        <v>0</v>
      </c>
      <c r="T79" s="558"/>
      <c r="U79" s="180">
        <f t="shared" ref="U79:U142" si="22">+($Q79-$U$6)/$U$7*C79*12</f>
        <v>0</v>
      </c>
      <c r="V79" s="180">
        <f t="shared" ref="V79:V142" si="23">+($Q79-$U$6)/$U$7*(D79+E79)*12</f>
        <v>0</v>
      </c>
      <c r="W79" s="253">
        <f t="shared" si="16"/>
        <v>0</v>
      </c>
      <c r="X79" s="253">
        <f t="shared" si="17"/>
        <v>0</v>
      </c>
      <c r="Y79" s="180">
        <f t="shared" ref="Y79:Y142" si="24">+($Q79-$U$6)/$U$7*H79*12</f>
        <v>0</v>
      </c>
      <c r="Z79" s="180">
        <f t="shared" ref="Z79:Z142" si="25">+($Q79-$U$6)/$U$7*J79*12</f>
        <v>0</v>
      </c>
      <c r="AA79" s="260">
        <f t="shared" si="18"/>
        <v>0</v>
      </c>
      <c r="AB79" s="259">
        <f t="shared" ref="AB79:AB142" si="26">+AA79*(AB$9+$T79)</f>
        <v>0</v>
      </c>
      <c r="AC79" s="180">
        <f t="shared" ref="AC79:AC142" si="27">+($Q79-$U$6)/$U$7*I79*12</f>
        <v>0</v>
      </c>
      <c r="AD79" s="180">
        <f t="shared" ref="AD79:AD142" si="28">+($Q79-$U$6)/$U$7*K79*12</f>
        <v>0</v>
      </c>
      <c r="AE79" s="253">
        <f t="shared" si="19"/>
        <v>0</v>
      </c>
      <c r="AF79" s="240">
        <f t="shared" ref="AF79:AF142" si="29">+AE79*(AF$9+$T79)</f>
        <v>0</v>
      </c>
    </row>
    <row r="80" spans="1:32" x14ac:dyDescent="0.2">
      <c r="A80" s="19">
        <f>+IF((G80+SUM(H80:K80))&gt;0,MAX(A$13:A79)+1,0)</f>
        <v>0</v>
      </c>
      <c r="B80" s="20"/>
      <c r="C80" s="20"/>
      <c r="D80" s="20"/>
      <c r="E80" s="20"/>
      <c r="F80" s="279">
        <f t="shared" ref="F80:F143" si="30">+E80+D80</f>
        <v>0</v>
      </c>
      <c r="G80" s="200">
        <f t="shared" ref="G80:G143" si="31">SUM(C80:E80)</f>
        <v>0</v>
      </c>
      <c r="H80" s="20"/>
      <c r="I80" s="20"/>
      <c r="J80" s="20"/>
      <c r="K80" s="20"/>
      <c r="L80" s="20"/>
      <c r="M80" s="20"/>
      <c r="N80" s="200">
        <f t="shared" ref="N80:N143" si="32">+L80+M80</f>
        <v>0</v>
      </c>
      <c r="O80" s="192"/>
      <c r="P80" s="542">
        <f t="shared" si="20"/>
        <v>0</v>
      </c>
      <c r="Q80" s="201">
        <f t="shared" si="21"/>
        <v>0</v>
      </c>
      <c r="R80" s="299">
        <f t="shared" ref="R80:R143" si="33">+N80*(C80+H80-I80)</f>
        <v>0</v>
      </c>
      <c r="S80" s="299">
        <f t="shared" ref="S80:S143" si="34">+N80*D80+N80*E80*0.8+(J80-K80)*N80</f>
        <v>0</v>
      </c>
      <c r="T80" s="558"/>
      <c r="U80" s="180">
        <f t="shared" si="22"/>
        <v>0</v>
      </c>
      <c r="V80" s="180">
        <f t="shared" si="23"/>
        <v>0</v>
      </c>
      <c r="W80" s="253">
        <f t="shared" ref="W80:W143" si="35">+U80+V80</f>
        <v>0</v>
      </c>
      <c r="X80" s="253">
        <f t="shared" ref="X80:X143" si="36">+W80*(X$9+T80)</f>
        <v>0</v>
      </c>
      <c r="Y80" s="180">
        <f t="shared" si="24"/>
        <v>0</v>
      </c>
      <c r="Z80" s="180">
        <f t="shared" si="25"/>
        <v>0</v>
      </c>
      <c r="AA80" s="260">
        <f t="shared" ref="AA80:AA143" si="37">+Y80+Z80</f>
        <v>0</v>
      </c>
      <c r="AB80" s="259">
        <f t="shared" si="26"/>
        <v>0</v>
      </c>
      <c r="AC80" s="180">
        <f t="shared" si="27"/>
        <v>0</v>
      </c>
      <c r="AD80" s="180">
        <f t="shared" si="28"/>
        <v>0</v>
      </c>
      <c r="AE80" s="253">
        <f t="shared" ref="AE80:AE143" si="38">+AC80+AD80</f>
        <v>0</v>
      </c>
      <c r="AF80" s="240">
        <f t="shared" si="29"/>
        <v>0</v>
      </c>
    </row>
    <row r="81" spans="1:32" x14ac:dyDescent="0.2">
      <c r="A81" s="19">
        <f>+IF((G81+SUM(H81:K81))&gt;0,MAX(A$13:A80)+1,0)</f>
        <v>0</v>
      </c>
      <c r="B81" s="20"/>
      <c r="C81" s="20"/>
      <c r="D81" s="20"/>
      <c r="E81" s="20"/>
      <c r="F81" s="279">
        <f t="shared" si="30"/>
        <v>0</v>
      </c>
      <c r="G81" s="200">
        <f t="shared" si="31"/>
        <v>0</v>
      </c>
      <c r="H81" s="20"/>
      <c r="I81" s="20"/>
      <c r="J81" s="20"/>
      <c r="K81" s="20"/>
      <c r="L81" s="20"/>
      <c r="M81" s="20"/>
      <c r="N81" s="200">
        <f t="shared" si="32"/>
        <v>0</v>
      </c>
      <c r="O81" s="192"/>
      <c r="P81" s="542">
        <f t="shared" si="20"/>
        <v>0</v>
      </c>
      <c r="Q81" s="201">
        <f t="shared" si="21"/>
        <v>0</v>
      </c>
      <c r="R81" s="299">
        <f t="shared" si="33"/>
        <v>0</v>
      </c>
      <c r="S81" s="299">
        <f t="shared" si="34"/>
        <v>0</v>
      </c>
      <c r="T81" s="558"/>
      <c r="U81" s="180">
        <f t="shared" si="22"/>
        <v>0</v>
      </c>
      <c r="V81" s="180">
        <f t="shared" si="23"/>
        <v>0</v>
      </c>
      <c r="W81" s="253">
        <f t="shared" si="35"/>
        <v>0</v>
      </c>
      <c r="X81" s="253">
        <f t="shared" si="36"/>
        <v>0</v>
      </c>
      <c r="Y81" s="180">
        <f t="shared" si="24"/>
        <v>0</v>
      </c>
      <c r="Z81" s="180">
        <f t="shared" si="25"/>
        <v>0</v>
      </c>
      <c r="AA81" s="260">
        <f t="shared" si="37"/>
        <v>0</v>
      </c>
      <c r="AB81" s="259">
        <f t="shared" si="26"/>
        <v>0</v>
      </c>
      <c r="AC81" s="180">
        <f t="shared" si="27"/>
        <v>0</v>
      </c>
      <c r="AD81" s="180">
        <f t="shared" si="28"/>
        <v>0</v>
      </c>
      <c r="AE81" s="253">
        <f t="shared" si="38"/>
        <v>0</v>
      </c>
      <c r="AF81" s="240">
        <f t="shared" si="29"/>
        <v>0</v>
      </c>
    </row>
    <row r="82" spans="1:32" x14ac:dyDescent="0.2">
      <c r="A82" s="19">
        <f>+IF((G82+SUM(H82:K82))&gt;0,MAX(A$13:A81)+1,0)</f>
        <v>0</v>
      </c>
      <c r="B82" s="20"/>
      <c r="C82" s="20"/>
      <c r="D82" s="20"/>
      <c r="E82" s="20"/>
      <c r="F82" s="279">
        <f t="shared" si="30"/>
        <v>0</v>
      </c>
      <c r="G82" s="200">
        <f t="shared" si="31"/>
        <v>0</v>
      </c>
      <c r="H82" s="20"/>
      <c r="I82" s="20"/>
      <c r="J82" s="20"/>
      <c r="K82" s="20"/>
      <c r="L82" s="20"/>
      <c r="M82" s="20"/>
      <c r="N82" s="200">
        <f t="shared" si="32"/>
        <v>0</v>
      </c>
      <c r="O82" s="192"/>
      <c r="P82" s="542">
        <f t="shared" si="20"/>
        <v>0</v>
      </c>
      <c r="Q82" s="201">
        <f t="shared" si="21"/>
        <v>0</v>
      </c>
      <c r="R82" s="299">
        <f t="shared" si="33"/>
        <v>0</v>
      </c>
      <c r="S82" s="299">
        <f t="shared" si="34"/>
        <v>0</v>
      </c>
      <c r="T82" s="558"/>
      <c r="U82" s="180">
        <f t="shared" si="22"/>
        <v>0</v>
      </c>
      <c r="V82" s="180">
        <f t="shared" si="23"/>
        <v>0</v>
      </c>
      <c r="W82" s="253">
        <f t="shared" si="35"/>
        <v>0</v>
      </c>
      <c r="X82" s="253">
        <f t="shared" si="36"/>
        <v>0</v>
      </c>
      <c r="Y82" s="180">
        <f t="shared" si="24"/>
        <v>0</v>
      </c>
      <c r="Z82" s="180">
        <f t="shared" si="25"/>
        <v>0</v>
      </c>
      <c r="AA82" s="260">
        <f t="shared" si="37"/>
        <v>0</v>
      </c>
      <c r="AB82" s="259">
        <f t="shared" si="26"/>
        <v>0</v>
      </c>
      <c r="AC82" s="180">
        <f t="shared" si="27"/>
        <v>0</v>
      </c>
      <c r="AD82" s="180">
        <f t="shared" si="28"/>
        <v>0</v>
      </c>
      <c r="AE82" s="253">
        <f t="shared" si="38"/>
        <v>0</v>
      </c>
      <c r="AF82" s="240">
        <f t="shared" si="29"/>
        <v>0</v>
      </c>
    </row>
    <row r="83" spans="1:32" x14ac:dyDescent="0.2">
      <c r="A83" s="19">
        <f>+IF((G83+SUM(H83:K83))&gt;0,MAX(A$13:A82)+1,0)</f>
        <v>0</v>
      </c>
      <c r="B83" s="20"/>
      <c r="C83" s="20"/>
      <c r="D83" s="20"/>
      <c r="E83" s="20"/>
      <c r="F83" s="279">
        <f t="shared" si="30"/>
        <v>0</v>
      </c>
      <c r="G83" s="200">
        <f t="shared" si="31"/>
        <v>0</v>
      </c>
      <c r="H83" s="20"/>
      <c r="I83" s="20"/>
      <c r="J83" s="20"/>
      <c r="K83" s="20"/>
      <c r="L83" s="20"/>
      <c r="M83" s="20"/>
      <c r="N83" s="200">
        <f t="shared" si="32"/>
        <v>0</v>
      </c>
      <c r="O83" s="192"/>
      <c r="P83" s="542">
        <f t="shared" si="20"/>
        <v>0</v>
      </c>
      <c r="Q83" s="201">
        <f t="shared" si="21"/>
        <v>0</v>
      </c>
      <c r="R83" s="299">
        <f t="shared" si="33"/>
        <v>0</v>
      </c>
      <c r="S83" s="299">
        <f t="shared" si="34"/>
        <v>0</v>
      </c>
      <c r="T83" s="558"/>
      <c r="U83" s="180">
        <f t="shared" si="22"/>
        <v>0</v>
      </c>
      <c r="V83" s="180">
        <f t="shared" si="23"/>
        <v>0</v>
      </c>
      <c r="W83" s="253">
        <f t="shared" si="35"/>
        <v>0</v>
      </c>
      <c r="X83" s="253">
        <f t="shared" si="36"/>
        <v>0</v>
      </c>
      <c r="Y83" s="180">
        <f t="shared" si="24"/>
        <v>0</v>
      </c>
      <c r="Z83" s="180">
        <f t="shared" si="25"/>
        <v>0</v>
      </c>
      <c r="AA83" s="260">
        <f t="shared" si="37"/>
        <v>0</v>
      </c>
      <c r="AB83" s="259">
        <f t="shared" si="26"/>
        <v>0</v>
      </c>
      <c r="AC83" s="180">
        <f t="shared" si="27"/>
        <v>0</v>
      </c>
      <c r="AD83" s="180">
        <f t="shared" si="28"/>
        <v>0</v>
      </c>
      <c r="AE83" s="253">
        <f t="shared" si="38"/>
        <v>0</v>
      </c>
      <c r="AF83" s="240">
        <f t="shared" si="29"/>
        <v>0</v>
      </c>
    </row>
    <row r="84" spans="1:32" x14ac:dyDescent="0.2">
      <c r="A84" s="19">
        <f>+IF((G84+SUM(H84:K84))&gt;0,MAX(A$13:A83)+1,0)</f>
        <v>0</v>
      </c>
      <c r="B84" s="20"/>
      <c r="C84" s="20"/>
      <c r="D84" s="20"/>
      <c r="E84" s="20"/>
      <c r="F84" s="279">
        <f t="shared" si="30"/>
        <v>0</v>
      </c>
      <c r="G84" s="200">
        <f t="shared" si="31"/>
        <v>0</v>
      </c>
      <c r="H84" s="20"/>
      <c r="I84" s="20"/>
      <c r="J84" s="20"/>
      <c r="K84" s="20"/>
      <c r="L84" s="20"/>
      <c r="M84" s="20"/>
      <c r="N84" s="200">
        <f t="shared" si="32"/>
        <v>0</v>
      </c>
      <c r="O84" s="192"/>
      <c r="P84" s="542">
        <f t="shared" si="20"/>
        <v>0</v>
      </c>
      <c r="Q84" s="201">
        <f t="shared" si="21"/>
        <v>0</v>
      </c>
      <c r="R84" s="299">
        <f t="shared" si="33"/>
        <v>0</v>
      </c>
      <c r="S84" s="299">
        <f t="shared" si="34"/>
        <v>0</v>
      </c>
      <c r="T84" s="558"/>
      <c r="U84" s="180">
        <f t="shared" si="22"/>
        <v>0</v>
      </c>
      <c r="V84" s="180">
        <f t="shared" si="23"/>
        <v>0</v>
      </c>
      <c r="W84" s="253">
        <f t="shared" si="35"/>
        <v>0</v>
      </c>
      <c r="X84" s="253">
        <f t="shared" si="36"/>
        <v>0</v>
      </c>
      <c r="Y84" s="180">
        <f t="shared" si="24"/>
        <v>0</v>
      </c>
      <c r="Z84" s="180">
        <f t="shared" si="25"/>
        <v>0</v>
      </c>
      <c r="AA84" s="260">
        <f t="shared" si="37"/>
        <v>0</v>
      </c>
      <c r="AB84" s="259">
        <f t="shared" si="26"/>
        <v>0</v>
      </c>
      <c r="AC84" s="180">
        <f t="shared" si="27"/>
        <v>0</v>
      </c>
      <c r="AD84" s="180">
        <f t="shared" si="28"/>
        <v>0</v>
      </c>
      <c r="AE84" s="253">
        <f t="shared" si="38"/>
        <v>0</v>
      </c>
      <c r="AF84" s="240">
        <f t="shared" si="29"/>
        <v>0</v>
      </c>
    </row>
    <row r="85" spans="1:32" x14ac:dyDescent="0.2">
      <c r="A85" s="19">
        <f>+IF((G85+SUM(H85:K85))&gt;0,MAX(A$13:A84)+1,0)</f>
        <v>0</v>
      </c>
      <c r="B85" s="20"/>
      <c r="C85" s="20"/>
      <c r="D85" s="20"/>
      <c r="E85" s="20"/>
      <c r="F85" s="279">
        <f t="shared" si="30"/>
        <v>0</v>
      </c>
      <c r="G85" s="200">
        <f t="shared" si="31"/>
        <v>0</v>
      </c>
      <c r="H85" s="20"/>
      <c r="I85" s="20"/>
      <c r="J85" s="20"/>
      <c r="K85" s="20"/>
      <c r="L85" s="20"/>
      <c r="M85" s="20"/>
      <c r="N85" s="200">
        <f t="shared" si="32"/>
        <v>0</v>
      </c>
      <c r="O85" s="192"/>
      <c r="P85" s="542">
        <f t="shared" si="20"/>
        <v>0</v>
      </c>
      <c r="Q85" s="201">
        <f t="shared" si="21"/>
        <v>0</v>
      </c>
      <c r="R85" s="299">
        <f t="shared" si="33"/>
        <v>0</v>
      </c>
      <c r="S85" s="299">
        <f t="shared" si="34"/>
        <v>0</v>
      </c>
      <c r="T85" s="558"/>
      <c r="U85" s="180">
        <f t="shared" si="22"/>
        <v>0</v>
      </c>
      <c r="V85" s="180">
        <f t="shared" si="23"/>
        <v>0</v>
      </c>
      <c r="W85" s="253">
        <f t="shared" si="35"/>
        <v>0</v>
      </c>
      <c r="X85" s="253">
        <f t="shared" si="36"/>
        <v>0</v>
      </c>
      <c r="Y85" s="180">
        <f t="shared" si="24"/>
        <v>0</v>
      </c>
      <c r="Z85" s="180">
        <f t="shared" si="25"/>
        <v>0</v>
      </c>
      <c r="AA85" s="260">
        <f t="shared" si="37"/>
        <v>0</v>
      </c>
      <c r="AB85" s="259">
        <f t="shared" si="26"/>
        <v>0</v>
      </c>
      <c r="AC85" s="180">
        <f t="shared" si="27"/>
        <v>0</v>
      </c>
      <c r="AD85" s="180">
        <f t="shared" si="28"/>
        <v>0</v>
      </c>
      <c r="AE85" s="253">
        <f t="shared" si="38"/>
        <v>0</v>
      </c>
      <c r="AF85" s="240">
        <f t="shared" si="29"/>
        <v>0</v>
      </c>
    </row>
    <row r="86" spans="1:32" x14ac:dyDescent="0.2">
      <c r="A86" s="19">
        <f>+IF((G86+SUM(H86:K86))&gt;0,MAX(A$13:A85)+1,0)</f>
        <v>0</v>
      </c>
      <c r="B86" s="20"/>
      <c r="C86" s="20"/>
      <c r="D86" s="20"/>
      <c r="E86" s="20"/>
      <c r="F86" s="279">
        <f t="shared" si="30"/>
        <v>0</v>
      </c>
      <c r="G86" s="200">
        <f t="shared" si="31"/>
        <v>0</v>
      </c>
      <c r="H86" s="20"/>
      <c r="I86" s="20"/>
      <c r="J86" s="20"/>
      <c r="K86" s="20"/>
      <c r="L86" s="20"/>
      <c r="M86" s="20"/>
      <c r="N86" s="200">
        <f t="shared" si="32"/>
        <v>0</v>
      </c>
      <c r="O86" s="192"/>
      <c r="P86" s="542">
        <f t="shared" si="20"/>
        <v>0</v>
      </c>
      <c r="Q86" s="201">
        <f t="shared" si="21"/>
        <v>0</v>
      </c>
      <c r="R86" s="299">
        <f t="shared" si="33"/>
        <v>0</v>
      </c>
      <c r="S86" s="299">
        <f t="shared" si="34"/>
        <v>0</v>
      </c>
      <c r="T86" s="558"/>
      <c r="U86" s="180">
        <f t="shared" si="22"/>
        <v>0</v>
      </c>
      <c r="V86" s="180">
        <f t="shared" si="23"/>
        <v>0</v>
      </c>
      <c r="W86" s="253">
        <f t="shared" si="35"/>
        <v>0</v>
      </c>
      <c r="X86" s="253">
        <f t="shared" si="36"/>
        <v>0</v>
      </c>
      <c r="Y86" s="180">
        <f t="shared" si="24"/>
        <v>0</v>
      </c>
      <c r="Z86" s="180">
        <f t="shared" si="25"/>
        <v>0</v>
      </c>
      <c r="AA86" s="260">
        <f t="shared" si="37"/>
        <v>0</v>
      </c>
      <c r="AB86" s="259">
        <f t="shared" si="26"/>
        <v>0</v>
      </c>
      <c r="AC86" s="180">
        <f t="shared" si="27"/>
        <v>0</v>
      </c>
      <c r="AD86" s="180">
        <f t="shared" si="28"/>
        <v>0</v>
      </c>
      <c r="AE86" s="253">
        <f t="shared" si="38"/>
        <v>0</v>
      </c>
      <c r="AF86" s="240">
        <f t="shared" si="29"/>
        <v>0</v>
      </c>
    </row>
    <row r="87" spans="1:32" x14ac:dyDescent="0.2">
      <c r="A87" s="19">
        <f>+IF((G87+SUM(H87:K87))&gt;0,MAX(A$13:A86)+1,0)</f>
        <v>0</v>
      </c>
      <c r="B87" s="20"/>
      <c r="C87" s="20"/>
      <c r="D87" s="20"/>
      <c r="E87" s="20"/>
      <c r="F87" s="279">
        <f t="shared" si="30"/>
        <v>0</v>
      </c>
      <c r="G87" s="200">
        <f t="shared" si="31"/>
        <v>0</v>
      </c>
      <c r="H87" s="20"/>
      <c r="I87" s="20"/>
      <c r="J87" s="20"/>
      <c r="K87" s="20"/>
      <c r="L87" s="20"/>
      <c r="M87" s="20"/>
      <c r="N87" s="200">
        <f t="shared" si="32"/>
        <v>0</v>
      </c>
      <c r="O87" s="192"/>
      <c r="P87" s="542">
        <f t="shared" si="20"/>
        <v>0</v>
      </c>
      <c r="Q87" s="201">
        <f t="shared" si="21"/>
        <v>0</v>
      </c>
      <c r="R87" s="299">
        <f t="shared" si="33"/>
        <v>0</v>
      </c>
      <c r="S87" s="299">
        <f t="shared" si="34"/>
        <v>0</v>
      </c>
      <c r="T87" s="558"/>
      <c r="U87" s="180">
        <f t="shared" si="22"/>
        <v>0</v>
      </c>
      <c r="V87" s="180">
        <f t="shared" si="23"/>
        <v>0</v>
      </c>
      <c r="W87" s="253">
        <f t="shared" si="35"/>
        <v>0</v>
      </c>
      <c r="X87" s="253">
        <f t="shared" si="36"/>
        <v>0</v>
      </c>
      <c r="Y87" s="180">
        <f t="shared" si="24"/>
        <v>0</v>
      </c>
      <c r="Z87" s="180">
        <f t="shared" si="25"/>
        <v>0</v>
      </c>
      <c r="AA87" s="260">
        <f t="shared" si="37"/>
        <v>0</v>
      </c>
      <c r="AB87" s="259">
        <f t="shared" si="26"/>
        <v>0</v>
      </c>
      <c r="AC87" s="180">
        <f t="shared" si="27"/>
        <v>0</v>
      </c>
      <c r="AD87" s="180">
        <f t="shared" si="28"/>
        <v>0</v>
      </c>
      <c r="AE87" s="253">
        <f t="shared" si="38"/>
        <v>0</v>
      </c>
      <c r="AF87" s="240">
        <f t="shared" si="29"/>
        <v>0</v>
      </c>
    </row>
    <row r="88" spans="1:32" x14ac:dyDescent="0.2">
      <c r="A88" s="19">
        <f>+IF((G88+SUM(H88:K88))&gt;0,MAX(A$13:A87)+1,0)</f>
        <v>0</v>
      </c>
      <c r="B88" s="20"/>
      <c r="C88" s="20"/>
      <c r="D88" s="20"/>
      <c r="E88" s="20"/>
      <c r="F88" s="279">
        <f t="shared" si="30"/>
        <v>0</v>
      </c>
      <c r="G88" s="200">
        <f t="shared" si="31"/>
        <v>0</v>
      </c>
      <c r="H88" s="20"/>
      <c r="I88" s="20"/>
      <c r="J88" s="20"/>
      <c r="K88" s="20"/>
      <c r="L88" s="20"/>
      <c r="M88" s="20"/>
      <c r="N88" s="200">
        <f t="shared" si="32"/>
        <v>0</v>
      </c>
      <c r="O88" s="192"/>
      <c r="P88" s="542">
        <f t="shared" si="20"/>
        <v>0</v>
      </c>
      <c r="Q88" s="201">
        <f t="shared" si="21"/>
        <v>0</v>
      </c>
      <c r="R88" s="299">
        <f t="shared" si="33"/>
        <v>0</v>
      </c>
      <c r="S88" s="299">
        <f t="shared" si="34"/>
        <v>0</v>
      </c>
      <c r="T88" s="558"/>
      <c r="U88" s="180">
        <f t="shared" si="22"/>
        <v>0</v>
      </c>
      <c r="V88" s="180">
        <f t="shared" si="23"/>
        <v>0</v>
      </c>
      <c r="W88" s="253">
        <f t="shared" si="35"/>
        <v>0</v>
      </c>
      <c r="X88" s="253">
        <f t="shared" si="36"/>
        <v>0</v>
      </c>
      <c r="Y88" s="180">
        <f t="shared" si="24"/>
        <v>0</v>
      </c>
      <c r="Z88" s="180">
        <f t="shared" si="25"/>
        <v>0</v>
      </c>
      <c r="AA88" s="260">
        <f t="shared" si="37"/>
        <v>0</v>
      </c>
      <c r="AB88" s="259">
        <f t="shared" si="26"/>
        <v>0</v>
      </c>
      <c r="AC88" s="180">
        <f t="shared" si="27"/>
        <v>0</v>
      </c>
      <c r="AD88" s="180">
        <f t="shared" si="28"/>
        <v>0</v>
      </c>
      <c r="AE88" s="253">
        <f t="shared" si="38"/>
        <v>0</v>
      </c>
      <c r="AF88" s="240">
        <f t="shared" si="29"/>
        <v>0</v>
      </c>
    </row>
    <row r="89" spans="1:32" x14ac:dyDescent="0.2">
      <c r="A89" s="19">
        <f>+IF((G89+SUM(H89:K89))&gt;0,MAX(A$13:A88)+1,0)</f>
        <v>0</v>
      </c>
      <c r="B89" s="20"/>
      <c r="C89" s="20"/>
      <c r="D89" s="20"/>
      <c r="E89" s="20"/>
      <c r="F89" s="279">
        <f t="shared" si="30"/>
        <v>0</v>
      </c>
      <c r="G89" s="200">
        <f t="shared" si="31"/>
        <v>0</v>
      </c>
      <c r="H89" s="20"/>
      <c r="I89" s="20"/>
      <c r="J89" s="20"/>
      <c r="K89" s="20"/>
      <c r="L89" s="20"/>
      <c r="M89" s="20"/>
      <c r="N89" s="200">
        <f t="shared" si="32"/>
        <v>0</v>
      </c>
      <c r="O89" s="192"/>
      <c r="P89" s="542">
        <f t="shared" si="20"/>
        <v>0</v>
      </c>
      <c r="Q89" s="201">
        <f t="shared" si="21"/>
        <v>0</v>
      </c>
      <c r="R89" s="299">
        <f t="shared" si="33"/>
        <v>0</v>
      </c>
      <c r="S89" s="299">
        <f t="shared" si="34"/>
        <v>0</v>
      </c>
      <c r="T89" s="558"/>
      <c r="U89" s="180">
        <f t="shared" si="22"/>
        <v>0</v>
      </c>
      <c r="V89" s="180">
        <f t="shared" si="23"/>
        <v>0</v>
      </c>
      <c r="W89" s="253">
        <f t="shared" si="35"/>
        <v>0</v>
      </c>
      <c r="X89" s="253">
        <f t="shared" si="36"/>
        <v>0</v>
      </c>
      <c r="Y89" s="180">
        <f t="shared" si="24"/>
        <v>0</v>
      </c>
      <c r="Z89" s="180">
        <f t="shared" si="25"/>
        <v>0</v>
      </c>
      <c r="AA89" s="260">
        <f t="shared" si="37"/>
        <v>0</v>
      </c>
      <c r="AB89" s="259">
        <f t="shared" si="26"/>
        <v>0</v>
      </c>
      <c r="AC89" s="180">
        <f t="shared" si="27"/>
        <v>0</v>
      </c>
      <c r="AD89" s="180">
        <f t="shared" si="28"/>
        <v>0</v>
      </c>
      <c r="AE89" s="253">
        <f t="shared" si="38"/>
        <v>0</v>
      </c>
      <c r="AF89" s="240">
        <f t="shared" si="29"/>
        <v>0</v>
      </c>
    </row>
    <row r="90" spans="1:32" x14ac:dyDescent="0.2">
      <c r="A90" s="19">
        <f>+IF((G90+SUM(H90:K90))&gt;0,MAX(A$13:A89)+1,0)</f>
        <v>0</v>
      </c>
      <c r="B90" s="20"/>
      <c r="C90" s="20"/>
      <c r="D90" s="20"/>
      <c r="E90" s="20"/>
      <c r="F90" s="279">
        <f t="shared" si="30"/>
        <v>0</v>
      </c>
      <c r="G90" s="200">
        <f t="shared" si="31"/>
        <v>0</v>
      </c>
      <c r="H90" s="20"/>
      <c r="I90" s="20"/>
      <c r="J90" s="20"/>
      <c r="K90" s="20"/>
      <c r="L90" s="20"/>
      <c r="M90" s="20"/>
      <c r="N90" s="200">
        <f t="shared" si="32"/>
        <v>0</v>
      </c>
      <c r="O90" s="192"/>
      <c r="P90" s="542">
        <f t="shared" si="20"/>
        <v>0</v>
      </c>
      <c r="Q90" s="201">
        <f t="shared" si="21"/>
        <v>0</v>
      </c>
      <c r="R90" s="299">
        <f t="shared" si="33"/>
        <v>0</v>
      </c>
      <c r="S90" s="299">
        <f t="shared" si="34"/>
        <v>0</v>
      </c>
      <c r="T90" s="558"/>
      <c r="U90" s="180">
        <f t="shared" si="22"/>
        <v>0</v>
      </c>
      <c r="V90" s="180">
        <f t="shared" si="23"/>
        <v>0</v>
      </c>
      <c r="W90" s="253">
        <f t="shared" si="35"/>
        <v>0</v>
      </c>
      <c r="X90" s="253">
        <f t="shared" si="36"/>
        <v>0</v>
      </c>
      <c r="Y90" s="180">
        <f t="shared" si="24"/>
        <v>0</v>
      </c>
      <c r="Z90" s="180">
        <f t="shared" si="25"/>
        <v>0</v>
      </c>
      <c r="AA90" s="260">
        <f t="shared" si="37"/>
        <v>0</v>
      </c>
      <c r="AB90" s="259">
        <f t="shared" si="26"/>
        <v>0</v>
      </c>
      <c r="AC90" s="180">
        <f t="shared" si="27"/>
        <v>0</v>
      </c>
      <c r="AD90" s="180">
        <f t="shared" si="28"/>
        <v>0</v>
      </c>
      <c r="AE90" s="253">
        <f t="shared" si="38"/>
        <v>0</v>
      </c>
      <c r="AF90" s="240">
        <f t="shared" si="29"/>
        <v>0</v>
      </c>
    </row>
    <row r="91" spans="1:32" x14ac:dyDescent="0.2">
      <c r="A91" s="19">
        <f>+IF((G91+SUM(H91:K91))&gt;0,MAX(A$13:A90)+1,0)</f>
        <v>0</v>
      </c>
      <c r="B91" s="20"/>
      <c r="C91" s="20"/>
      <c r="D91" s="20"/>
      <c r="E91" s="20"/>
      <c r="F91" s="279">
        <f t="shared" si="30"/>
        <v>0</v>
      </c>
      <c r="G91" s="200">
        <f t="shared" si="31"/>
        <v>0</v>
      </c>
      <c r="H91" s="20"/>
      <c r="I91" s="20"/>
      <c r="J91" s="20"/>
      <c r="K91" s="20"/>
      <c r="L91" s="20"/>
      <c r="M91" s="20"/>
      <c r="N91" s="200">
        <f t="shared" si="32"/>
        <v>0</v>
      </c>
      <c r="O91" s="192"/>
      <c r="P91" s="542">
        <f t="shared" si="20"/>
        <v>0</v>
      </c>
      <c r="Q91" s="201">
        <f t="shared" si="21"/>
        <v>0</v>
      </c>
      <c r="R91" s="299">
        <f t="shared" si="33"/>
        <v>0</v>
      </c>
      <c r="S91" s="299">
        <f t="shared" si="34"/>
        <v>0</v>
      </c>
      <c r="T91" s="558"/>
      <c r="U91" s="180">
        <f t="shared" si="22"/>
        <v>0</v>
      </c>
      <c r="V91" s="180">
        <f t="shared" si="23"/>
        <v>0</v>
      </c>
      <c r="W91" s="253">
        <f t="shared" si="35"/>
        <v>0</v>
      </c>
      <c r="X91" s="253">
        <f t="shared" si="36"/>
        <v>0</v>
      </c>
      <c r="Y91" s="180">
        <f t="shared" si="24"/>
        <v>0</v>
      </c>
      <c r="Z91" s="180">
        <f t="shared" si="25"/>
        <v>0</v>
      </c>
      <c r="AA91" s="260">
        <f t="shared" si="37"/>
        <v>0</v>
      </c>
      <c r="AB91" s="259">
        <f t="shared" si="26"/>
        <v>0</v>
      </c>
      <c r="AC91" s="180">
        <f t="shared" si="27"/>
        <v>0</v>
      </c>
      <c r="AD91" s="180">
        <f t="shared" si="28"/>
        <v>0</v>
      </c>
      <c r="AE91" s="253">
        <f t="shared" si="38"/>
        <v>0</v>
      </c>
      <c r="AF91" s="240">
        <f t="shared" si="29"/>
        <v>0</v>
      </c>
    </row>
    <row r="92" spans="1:32" x14ac:dyDescent="0.2">
      <c r="A92" s="19">
        <f>+IF((G92+SUM(H92:K92))&gt;0,MAX(A$13:A91)+1,0)</f>
        <v>0</v>
      </c>
      <c r="B92" s="20"/>
      <c r="C92" s="20"/>
      <c r="D92" s="20"/>
      <c r="E92" s="20"/>
      <c r="F92" s="279">
        <f t="shared" si="30"/>
        <v>0</v>
      </c>
      <c r="G92" s="200">
        <f t="shared" si="31"/>
        <v>0</v>
      </c>
      <c r="H92" s="20"/>
      <c r="I92" s="20"/>
      <c r="J92" s="20"/>
      <c r="K92" s="20"/>
      <c r="L92" s="20"/>
      <c r="M92" s="20"/>
      <c r="N92" s="200">
        <f t="shared" si="32"/>
        <v>0</v>
      </c>
      <c r="O92" s="192"/>
      <c r="P92" s="542">
        <f t="shared" si="20"/>
        <v>0</v>
      </c>
      <c r="Q92" s="201">
        <f t="shared" si="21"/>
        <v>0</v>
      </c>
      <c r="R92" s="299">
        <f t="shared" si="33"/>
        <v>0</v>
      </c>
      <c r="S92" s="299">
        <f t="shared" si="34"/>
        <v>0</v>
      </c>
      <c r="T92" s="558"/>
      <c r="U92" s="180">
        <f t="shared" si="22"/>
        <v>0</v>
      </c>
      <c r="V92" s="180">
        <f t="shared" si="23"/>
        <v>0</v>
      </c>
      <c r="W92" s="253">
        <f t="shared" si="35"/>
        <v>0</v>
      </c>
      <c r="X92" s="253">
        <f t="shared" si="36"/>
        <v>0</v>
      </c>
      <c r="Y92" s="180">
        <f t="shared" si="24"/>
        <v>0</v>
      </c>
      <c r="Z92" s="180">
        <f t="shared" si="25"/>
        <v>0</v>
      </c>
      <c r="AA92" s="260">
        <f t="shared" si="37"/>
        <v>0</v>
      </c>
      <c r="AB92" s="259">
        <f t="shared" si="26"/>
        <v>0</v>
      </c>
      <c r="AC92" s="180">
        <f t="shared" si="27"/>
        <v>0</v>
      </c>
      <c r="AD92" s="180">
        <f t="shared" si="28"/>
        <v>0</v>
      </c>
      <c r="AE92" s="253">
        <f t="shared" si="38"/>
        <v>0</v>
      </c>
      <c r="AF92" s="240">
        <f t="shared" si="29"/>
        <v>0</v>
      </c>
    </row>
    <row r="93" spans="1:32" x14ac:dyDescent="0.2">
      <c r="A93" s="19">
        <f>+IF((G93+SUM(H93:K93))&gt;0,MAX(A$13:A92)+1,0)</f>
        <v>0</v>
      </c>
      <c r="B93" s="20"/>
      <c r="C93" s="20"/>
      <c r="D93" s="20"/>
      <c r="E93" s="20"/>
      <c r="F93" s="279">
        <f t="shared" si="30"/>
        <v>0</v>
      </c>
      <c r="G93" s="200">
        <f t="shared" si="31"/>
        <v>0</v>
      </c>
      <c r="H93" s="20"/>
      <c r="I93" s="20"/>
      <c r="J93" s="20"/>
      <c r="K93" s="20"/>
      <c r="L93" s="20"/>
      <c r="M93" s="20"/>
      <c r="N93" s="200">
        <f t="shared" si="32"/>
        <v>0</v>
      </c>
      <c r="O93" s="192"/>
      <c r="P93" s="542">
        <f t="shared" si="20"/>
        <v>0</v>
      </c>
      <c r="Q93" s="201">
        <f t="shared" si="21"/>
        <v>0</v>
      </c>
      <c r="R93" s="299">
        <f t="shared" si="33"/>
        <v>0</v>
      </c>
      <c r="S93" s="299">
        <f t="shared" si="34"/>
        <v>0</v>
      </c>
      <c r="T93" s="558"/>
      <c r="U93" s="180">
        <f t="shared" si="22"/>
        <v>0</v>
      </c>
      <c r="V93" s="180">
        <f t="shared" si="23"/>
        <v>0</v>
      </c>
      <c r="W93" s="253">
        <f t="shared" si="35"/>
        <v>0</v>
      </c>
      <c r="X93" s="253">
        <f t="shared" si="36"/>
        <v>0</v>
      </c>
      <c r="Y93" s="180">
        <f t="shared" si="24"/>
        <v>0</v>
      </c>
      <c r="Z93" s="180">
        <f t="shared" si="25"/>
        <v>0</v>
      </c>
      <c r="AA93" s="260">
        <f t="shared" si="37"/>
        <v>0</v>
      </c>
      <c r="AB93" s="259">
        <f t="shared" si="26"/>
        <v>0</v>
      </c>
      <c r="AC93" s="180">
        <f t="shared" si="27"/>
        <v>0</v>
      </c>
      <c r="AD93" s="180">
        <f t="shared" si="28"/>
        <v>0</v>
      </c>
      <c r="AE93" s="253">
        <f t="shared" si="38"/>
        <v>0</v>
      </c>
      <c r="AF93" s="240">
        <f t="shared" si="29"/>
        <v>0</v>
      </c>
    </row>
    <row r="94" spans="1:32" x14ac:dyDescent="0.2">
      <c r="A94" s="19">
        <f>+IF((G94+SUM(H94:K94))&gt;0,MAX(A$13:A93)+1,0)</f>
        <v>0</v>
      </c>
      <c r="B94" s="20"/>
      <c r="C94" s="20"/>
      <c r="D94" s="20"/>
      <c r="E94" s="20"/>
      <c r="F94" s="279">
        <f t="shared" si="30"/>
        <v>0</v>
      </c>
      <c r="G94" s="200">
        <f t="shared" si="31"/>
        <v>0</v>
      </c>
      <c r="H94" s="20"/>
      <c r="I94" s="20"/>
      <c r="J94" s="20"/>
      <c r="K94" s="20"/>
      <c r="L94" s="20"/>
      <c r="M94" s="20"/>
      <c r="N94" s="200">
        <f t="shared" si="32"/>
        <v>0</v>
      </c>
      <c r="O94" s="192"/>
      <c r="P94" s="542">
        <f t="shared" si="20"/>
        <v>0</v>
      </c>
      <c r="Q94" s="201">
        <f t="shared" si="21"/>
        <v>0</v>
      </c>
      <c r="R94" s="299">
        <f t="shared" si="33"/>
        <v>0</v>
      </c>
      <c r="S94" s="299">
        <f t="shared" si="34"/>
        <v>0</v>
      </c>
      <c r="T94" s="558"/>
      <c r="U94" s="180">
        <f t="shared" si="22"/>
        <v>0</v>
      </c>
      <c r="V94" s="180">
        <f t="shared" si="23"/>
        <v>0</v>
      </c>
      <c r="W94" s="253">
        <f t="shared" si="35"/>
        <v>0</v>
      </c>
      <c r="X94" s="253">
        <f t="shared" si="36"/>
        <v>0</v>
      </c>
      <c r="Y94" s="180">
        <f t="shared" si="24"/>
        <v>0</v>
      </c>
      <c r="Z94" s="180">
        <f t="shared" si="25"/>
        <v>0</v>
      </c>
      <c r="AA94" s="260">
        <f t="shared" si="37"/>
        <v>0</v>
      </c>
      <c r="AB94" s="259">
        <f t="shared" si="26"/>
        <v>0</v>
      </c>
      <c r="AC94" s="180">
        <f t="shared" si="27"/>
        <v>0</v>
      </c>
      <c r="AD94" s="180">
        <f t="shared" si="28"/>
        <v>0</v>
      </c>
      <c r="AE94" s="253">
        <f t="shared" si="38"/>
        <v>0</v>
      </c>
      <c r="AF94" s="240">
        <f t="shared" si="29"/>
        <v>0</v>
      </c>
    </row>
    <row r="95" spans="1:32" x14ac:dyDescent="0.2">
      <c r="A95" s="19">
        <f>+IF((G95+SUM(H95:K95))&gt;0,MAX(A$13:A94)+1,0)</f>
        <v>0</v>
      </c>
      <c r="B95" s="20"/>
      <c r="C95" s="20"/>
      <c r="D95" s="20"/>
      <c r="E95" s="20"/>
      <c r="F95" s="279">
        <f t="shared" si="30"/>
        <v>0</v>
      </c>
      <c r="G95" s="200">
        <f t="shared" si="31"/>
        <v>0</v>
      </c>
      <c r="H95" s="20"/>
      <c r="I95" s="20"/>
      <c r="J95" s="20"/>
      <c r="K95" s="20"/>
      <c r="L95" s="20"/>
      <c r="M95" s="20"/>
      <c r="N95" s="200">
        <f t="shared" si="32"/>
        <v>0</v>
      </c>
      <c r="O95" s="192"/>
      <c r="P95" s="542">
        <f t="shared" si="20"/>
        <v>0</v>
      </c>
      <c r="Q95" s="201">
        <f t="shared" si="21"/>
        <v>0</v>
      </c>
      <c r="R95" s="299">
        <f t="shared" si="33"/>
        <v>0</v>
      </c>
      <c r="S95" s="299">
        <f t="shared" si="34"/>
        <v>0</v>
      </c>
      <c r="T95" s="558"/>
      <c r="U95" s="180">
        <f t="shared" si="22"/>
        <v>0</v>
      </c>
      <c r="V95" s="180">
        <f t="shared" si="23"/>
        <v>0</v>
      </c>
      <c r="W95" s="253">
        <f t="shared" si="35"/>
        <v>0</v>
      </c>
      <c r="X95" s="253">
        <f t="shared" si="36"/>
        <v>0</v>
      </c>
      <c r="Y95" s="180">
        <f t="shared" si="24"/>
        <v>0</v>
      </c>
      <c r="Z95" s="180">
        <f t="shared" si="25"/>
        <v>0</v>
      </c>
      <c r="AA95" s="260">
        <f t="shared" si="37"/>
        <v>0</v>
      </c>
      <c r="AB95" s="259">
        <f t="shared" si="26"/>
        <v>0</v>
      </c>
      <c r="AC95" s="180">
        <f t="shared" si="27"/>
        <v>0</v>
      </c>
      <c r="AD95" s="180">
        <f t="shared" si="28"/>
        <v>0</v>
      </c>
      <c r="AE95" s="253">
        <f t="shared" si="38"/>
        <v>0</v>
      </c>
      <c r="AF95" s="240">
        <f t="shared" si="29"/>
        <v>0</v>
      </c>
    </row>
    <row r="96" spans="1:32" x14ac:dyDescent="0.2">
      <c r="A96" s="19">
        <f>+IF((G96+SUM(H96:K96))&gt;0,MAX(A$13:A95)+1,0)</f>
        <v>0</v>
      </c>
      <c r="B96" s="20"/>
      <c r="C96" s="20"/>
      <c r="D96" s="20"/>
      <c r="E96" s="20"/>
      <c r="F96" s="279">
        <f t="shared" si="30"/>
        <v>0</v>
      </c>
      <c r="G96" s="200">
        <f t="shared" si="31"/>
        <v>0</v>
      </c>
      <c r="H96" s="20"/>
      <c r="I96" s="20"/>
      <c r="J96" s="20"/>
      <c r="K96" s="20"/>
      <c r="L96" s="20"/>
      <c r="M96" s="20"/>
      <c r="N96" s="200">
        <f t="shared" si="32"/>
        <v>0</v>
      </c>
      <c r="O96" s="192"/>
      <c r="P96" s="542">
        <f t="shared" si="20"/>
        <v>0</v>
      </c>
      <c r="Q96" s="201">
        <f t="shared" si="21"/>
        <v>0</v>
      </c>
      <c r="R96" s="299">
        <f t="shared" si="33"/>
        <v>0</v>
      </c>
      <c r="S96" s="299">
        <f t="shared" si="34"/>
        <v>0</v>
      </c>
      <c r="T96" s="558"/>
      <c r="U96" s="180">
        <f t="shared" si="22"/>
        <v>0</v>
      </c>
      <c r="V96" s="180">
        <f t="shared" si="23"/>
        <v>0</v>
      </c>
      <c r="W96" s="253">
        <f t="shared" si="35"/>
        <v>0</v>
      </c>
      <c r="X96" s="253">
        <f t="shared" si="36"/>
        <v>0</v>
      </c>
      <c r="Y96" s="180">
        <f t="shared" si="24"/>
        <v>0</v>
      </c>
      <c r="Z96" s="180">
        <f t="shared" si="25"/>
        <v>0</v>
      </c>
      <c r="AA96" s="260">
        <f t="shared" si="37"/>
        <v>0</v>
      </c>
      <c r="AB96" s="259">
        <f t="shared" si="26"/>
        <v>0</v>
      </c>
      <c r="AC96" s="180">
        <f t="shared" si="27"/>
        <v>0</v>
      </c>
      <c r="AD96" s="180">
        <f t="shared" si="28"/>
        <v>0</v>
      </c>
      <c r="AE96" s="253">
        <f t="shared" si="38"/>
        <v>0</v>
      </c>
      <c r="AF96" s="240">
        <f t="shared" si="29"/>
        <v>0</v>
      </c>
    </row>
    <row r="97" spans="1:32" x14ac:dyDescent="0.2">
      <c r="A97" s="19">
        <f>+IF((G97+SUM(H97:K97))&gt;0,MAX(A$13:A96)+1,0)</f>
        <v>0</v>
      </c>
      <c r="B97" s="20"/>
      <c r="C97" s="20"/>
      <c r="D97" s="20"/>
      <c r="E97" s="20"/>
      <c r="F97" s="279">
        <f t="shared" si="30"/>
        <v>0</v>
      </c>
      <c r="G97" s="200">
        <f t="shared" si="31"/>
        <v>0</v>
      </c>
      <c r="H97" s="20"/>
      <c r="I97" s="20"/>
      <c r="J97" s="20"/>
      <c r="K97" s="20"/>
      <c r="L97" s="20"/>
      <c r="M97" s="20"/>
      <c r="N97" s="200">
        <f t="shared" si="32"/>
        <v>0</v>
      </c>
      <c r="O97" s="192"/>
      <c r="P97" s="542">
        <f t="shared" si="20"/>
        <v>0</v>
      </c>
      <c r="Q97" s="201">
        <f t="shared" si="21"/>
        <v>0</v>
      </c>
      <c r="R97" s="299">
        <f t="shared" si="33"/>
        <v>0</v>
      </c>
      <c r="S97" s="299">
        <f t="shared" si="34"/>
        <v>0</v>
      </c>
      <c r="T97" s="558"/>
      <c r="U97" s="180">
        <f t="shared" si="22"/>
        <v>0</v>
      </c>
      <c r="V97" s="180">
        <f t="shared" si="23"/>
        <v>0</v>
      </c>
      <c r="W97" s="253">
        <f t="shared" si="35"/>
        <v>0</v>
      </c>
      <c r="X97" s="253">
        <f t="shared" si="36"/>
        <v>0</v>
      </c>
      <c r="Y97" s="180">
        <f t="shared" si="24"/>
        <v>0</v>
      </c>
      <c r="Z97" s="180">
        <f t="shared" si="25"/>
        <v>0</v>
      </c>
      <c r="AA97" s="260">
        <f t="shared" si="37"/>
        <v>0</v>
      </c>
      <c r="AB97" s="259">
        <f t="shared" si="26"/>
        <v>0</v>
      </c>
      <c r="AC97" s="180">
        <f t="shared" si="27"/>
        <v>0</v>
      </c>
      <c r="AD97" s="180">
        <f t="shared" si="28"/>
        <v>0</v>
      </c>
      <c r="AE97" s="253">
        <f t="shared" si="38"/>
        <v>0</v>
      </c>
      <c r="AF97" s="240">
        <f t="shared" si="29"/>
        <v>0</v>
      </c>
    </row>
    <row r="98" spans="1:32" x14ac:dyDescent="0.2">
      <c r="A98" s="19">
        <f>+IF((G98+SUM(H98:K98))&gt;0,MAX(A$13:A97)+1,0)</f>
        <v>0</v>
      </c>
      <c r="B98" s="20"/>
      <c r="C98" s="20"/>
      <c r="D98" s="20"/>
      <c r="E98" s="20"/>
      <c r="F98" s="279">
        <f t="shared" si="30"/>
        <v>0</v>
      </c>
      <c r="G98" s="200">
        <f t="shared" si="31"/>
        <v>0</v>
      </c>
      <c r="H98" s="20"/>
      <c r="I98" s="20"/>
      <c r="J98" s="20"/>
      <c r="K98" s="20"/>
      <c r="L98" s="20"/>
      <c r="M98" s="20"/>
      <c r="N98" s="200">
        <f t="shared" si="32"/>
        <v>0</v>
      </c>
      <c r="O98" s="192"/>
      <c r="P98" s="542">
        <f t="shared" si="20"/>
        <v>0</v>
      </c>
      <c r="Q98" s="201">
        <f t="shared" si="21"/>
        <v>0</v>
      </c>
      <c r="R98" s="299">
        <f t="shared" si="33"/>
        <v>0</v>
      </c>
      <c r="S98" s="299">
        <f t="shared" si="34"/>
        <v>0</v>
      </c>
      <c r="T98" s="558"/>
      <c r="U98" s="180">
        <f t="shared" si="22"/>
        <v>0</v>
      </c>
      <c r="V98" s="180">
        <f t="shared" si="23"/>
        <v>0</v>
      </c>
      <c r="W98" s="253">
        <f t="shared" si="35"/>
        <v>0</v>
      </c>
      <c r="X98" s="253">
        <f t="shared" si="36"/>
        <v>0</v>
      </c>
      <c r="Y98" s="180">
        <f t="shared" si="24"/>
        <v>0</v>
      </c>
      <c r="Z98" s="180">
        <f t="shared" si="25"/>
        <v>0</v>
      </c>
      <c r="AA98" s="260">
        <f t="shared" si="37"/>
        <v>0</v>
      </c>
      <c r="AB98" s="259">
        <f t="shared" si="26"/>
        <v>0</v>
      </c>
      <c r="AC98" s="180">
        <f t="shared" si="27"/>
        <v>0</v>
      </c>
      <c r="AD98" s="180">
        <f t="shared" si="28"/>
        <v>0</v>
      </c>
      <c r="AE98" s="253">
        <f t="shared" si="38"/>
        <v>0</v>
      </c>
      <c r="AF98" s="240">
        <f t="shared" si="29"/>
        <v>0</v>
      </c>
    </row>
    <row r="99" spans="1:32" x14ac:dyDescent="0.2">
      <c r="A99" s="19">
        <f>+IF((G99+SUM(H99:K99))&gt;0,MAX(A$13:A98)+1,0)</f>
        <v>0</v>
      </c>
      <c r="B99" s="20"/>
      <c r="C99" s="20"/>
      <c r="D99" s="20"/>
      <c r="E99" s="20"/>
      <c r="F99" s="279">
        <f t="shared" si="30"/>
        <v>0</v>
      </c>
      <c r="G99" s="200">
        <f t="shared" si="31"/>
        <v>0</v>
      </c>
      <c r="H99" s="20"/>
      <c r="I99" s="20"/>
      <c r="J99" s="20"/>
      <c r="K99" s="20"/>
      <c r="L99" s="20"/>
      <c r="M99" s="20"/>
      <c r="N99" s="200">
        <f t="shared" si="32"/>
        <v>0</v>
      </c>
      <c r="O99" s="192"/>
      <c r="P99" s="542">
        <f t="shared" si="20"/>
        <v>0</v>
      </c>
      <c r="Q99" s="201">
        <f t="shared" si="21"/>
        <v>0</v>
      </c>
      <c r="R99" s="299">
        <f t="shared" si="33"/>
        <v>0</v>
      </c>
      <c r="S99" s="299">
        <f t="shared" si="34"/>
        <v>0</v>
      </c>
      <c r="T99" s="558"/>
      <c r="U99" s="180">
        <f t="shared" si="22"/>
        <v>0</v>
      </c>
      <c r="V99" s="180">
        <f t="shared" si="23"/>
        <v>0</v>
      </c>
      <c r="W99" s="253">
        <f t="shared" si="35"/>
        <v>0</v>
      </c>
      <c r="X99" s="253">
        <f t="shared" si="36"/>
        <v>0</v>
      </c>
      <c r="Y99" s="180">
        <f t="shared" si="24"/>
        <v>0</v>
      </c>
      <c r="Z99" s="180">
        <f t="shared" si="25"/>
        <v>0</v>
      </c>
      <c r="AA99" s="260">
        <f t="shared" si="37"/>
        <v>0</v>
      </c>
      <c r="AB99" s="259">
        <f t="shared" si="26"/>
        <v>0</v>
      </c>
      <c r="AC99" s="180">
        <f t="shared" si="27"/>
        <v>0</v>
      </c>
      <c r="AD99" s="180">
        <f t="shared" si="28"/>
        <v>0</v>
      </c>
      <c r="AE99" s="253">
        <f t="shared" si="38"/>
        <v>0</v>
      </c>
      <c r="AF99" s="240">
        <f t="shared" si="29"/>
        <v>0</v>
      </c>
    </row>
    <row r="100" spans="1:32" x14ac:dyDescent="0.2">
      <c r="A100" s="19">
        <f>+IF((G100+SUM(H100:K100))&gt;0,MAX(A$13:A99)+1,0)</f>
        <v>0</v>
      </c>
      <c r="B100" s="20"/>
      <c r="C100" s="20"/>
      <c r="D100" s="20"/>
      <c r="E100" s="20"/>
      <c r="F100" s="279">
        <f t="shared" si="30"/>
        <v>0</v>
      </c>
      <c r="G100" s="200">
        <f t="shared" si="31"/>
        <v>0</v>
      </c>
      <c r="H100" s="20"/>
      <c r="I100" s="20"/>
      <c r="J100" s="20"/>
      <c r="K100" s="20"/>
      <c r="L100" s="20"/>
      <c r="M100" s="20"/>
      <c r="N100" s="200">
        <f t="shared" si="32"/>
        <v>0</v>
      </c>
      <c r="O100" s="192"/>
      <c r="P100" s="542">
        <f t="shared" si="20"/>
        <v>0</v>
      </c>
      <c r="Q100" s="201">
        <f t="shared" si="21"/>
        <v>0</v>
      </c>
      <c r="R100" s="299">
        <f t="shared" si="33"/>
        <v>0</v>
      </c>
      <c r="S100" s="299">
        <f t="shared" si="34"/>
        <v>0</v>
      </c>
      <c r="T100" s="558"/>
      <c r="U100" s="180">
        <f t="shared" si="22"/>
        <v>0</v>
      </c>
      <c r="V100" s="180">
        <f t="shared" si="23"/>
        <v>0</v>
      </c>
      <c r="W100" s="253">
        <f t="shared" si="35"/>
        <v>0</v>
      </c>
      <c r="X100" s="253">
        <f t="shared" si="36"/>
        <v>0</v>
      </c>
      <c r="Y100" s="180">
        <f t="shared" si="24"/>
        <v>0</v>
      </c>
      <c r="Z100" s="180">
        <f t="shared" si="25"/>
        <v>0</v>
      </c>
      <c r="AA100" s="260">
        <f t="shared" si="37"/>
        <v>0</v>
      </c>
      <c r="AB100" s="259">
        <f t="shared" si="26"/>
        <v>0</v>
      </c>
      <c r="AC100" s="180">
        <f t="shared" si="27"/>
        <v>0</v>
      </c>
      <c r="AD100" s="180">
        <f t="shared" si="28"/>
        <v>0</v>
      </c>
      <c r="AE100" s="253">
        <f t="shared" si="38"/>
        <v>0</v>
      </c>
      <c r="AF100" s="240">
        <f t="shared" si="29"/>
        <v>0</v>
      </c>
    </row>
    <row r="101" spans="1:32" x14ac:dyDescent="0.2">
      <c r="A101" s="19">
        <f>+IF((G101+SUM(H101:K101))&gt;0,MAX(A$13:A100)+1,0)</f>
        <v>0</v>
      </c>
      <c r="B101" s="20"/>
      <c r="C101" s="20"/>
      <c r="D101" s="20"/>
      <c r="E101" s="20"/>
      <c r="F101" s="279">
        <f t="shared" si="30"/>
        <v>0</v>
      </c>
      <c r="G101" s="200">
        <f t="shared" si="31"/>
        <v>0</v>
      </c>
      <c r="H101" s="20"/>
      <c r="I101" s="20"/>
      <c r="J101" s="20"/>
      <c r="K101" s="20"/>
      <c r="L101" s="20"/>
      <c r="M101" s="20"/>
      <c r="N101" s="200">
        <f t="shared" si="32"/>
        <v>0</v>
      </c>
      <c r="O101" s="192"/>
      <c r="P101" s="542">
        <f t="shared" si="20"/>
        <v>0</v>
      </c>
      <c r="Q101" s="201">
        <f t="shared" si="21"/>
        <v>0</v>
      </c>
      <c r="R101" s="299">
        <f t="shared" si="33"/>
        <v>0</v>
      </c>
      <c r="S101" s="299">
        <f t="shared" si="34"/>
        <v>0</v>
      </c>
      <c r="T101" s="558"/>
      <c r="U101" s="180">
        <f t="shared" si="22"/>
        <v>0</v>
      </c>
      <c r="V101" s="180">
        <f t="shared" si="23"/>
        <v>0</v>
      </c>
      <c r="W101" s="253">
        <f t="shared" si="35"/>
        <v>0</v>
      </c>
      <c r="X101" s="253">
        <f t="shared" si="36"/>
        <v>0</v>
      </c>
      <c r="Y101" s="180">
        <f t="shared" si="24"/>
        <v>0</v>
      </c>
      <c r="Z101" s="180">
        <f t="shared" si="25"/>
        <v>0</v>
      </c>
      <c r="AA101" s="260">
        <f t="shared" si="37"/>
        <v>0</v>
      </c>
      <c r="AB101" s="259">
        <f t="shared" si="26"/>
        <v>0</v>
      </c>
      <c r="AC101" s="180">
        <f t="shared" si="27"/>
        <v>0</v>
      </c>
      <c r="AD101" s="180">
        <f t="shared" si="28"/>
        <v>0</v>
      </c>
      <c r="AE101" s="253">
        <f t="shared" si="38"/>
        <v>0</v>
      </c>
      <c r="AF101" s="240">
        <f t="shared" si="29"/>
        <v>0</v>
      </c>
    </row>
    <row r="102" spans="1:32" x14ac:dyDescent="0.2">
      <c r="A102" s="19">
        <f>+IF((G102+SUM(H102:K102))&gt;0,MAX(A$13:A101)+1,0)</f>
        <v>0</v>
      </c>
      <c r="B102" s="20"/>
      <c r="C102" s="20"/>
      <c r="D102" s="20"/>
      <c r="E102" s="20"/>
      <c r="F102" s="279">
        <f t="shared" si="30"/>
        <v>0</v>
      </c>
      <c r="G102" s="200">
        <f t="shared" si="31"/>
        <v>0</v>
      </c>
      <c r="H102" s="20"/>
      <c r="I102" s="20"/>
      <c r="J102" s="20"/>
      <c r="K102" s="20"/>
      <c r="L102" s="20"/>
      <c r="M102" s="20"/>
      <c r="N102" s="200">
        <f t="shared" si="32"/>
        <v>0</v>
      </c>
      <c r="O102" s="192"/>
      <c r="P102" s="542">
        <f t="shared" si="20"/>
        <v>0</v>
      </c>
      <c r="Q102" s="201">
        <f t="shared" si="21"/>
        <v>0</v>
      </c>
      <c r="R102" s="299">
        <f t="shared" si="33"/>
        <v>0</v>
      </c>
      <c r="S102" s="299">
        <f t="shared" si="34"/>
        <v>0</v>
      </c>
      <c r="T102" s="558"/>
      <c r="U102" s="180">
        <f t="shared" si="22"/>
        <v>0</v>
      </c>
      <c r="V102" s="180">
        <f t="shared" si="23"/>
        <v>0</v>
      </c>
      <c r="W102" s="253">
        <f t="shared" si="35"/>
        <v>0</v>
      </c>
      <c r="X102" s="253">
        <f t="shared" si="36"/>
        <v>0</v>
      </c>
      <c r="Y102" s="180">
        <f t="shared" si="24"/>
        <v>0</v>
      </c>
      <c r="Z102" s="180">
        <f t="shared" si="25"/>
        <v>0</v>
      </c>
      <c r="AA102" s="260">
        <f t="shared" si="37"/>
        <v>0</v>
      </c>
      <c r="AB102" s="259">
        <f t="shared" si="26"/>
        <v>0</v>
      </c>
      <c r="AC102" s="180">
        <f t="shared" si="27"/>
        <v>0</v>
      </c>
      <c r="AD102" s="180">
        <f t="shared" si="28"/>
        <v>0</v>
      </c>
      <c r="AE102" s="253">
        <f t="shared" si="38"/>
        <v>0</v>
      </c>
      <c r="AF102" s="240">
        <f t="shared" si="29"/>
        <v>0</v>
      </c>
    </row>
    <row r="103" spans="1:32" x14ac:dyDescent="0.2">
      <c r="A103" s="19">
        <f>+IF((G103+SUM(H103:K103))&gt;0,MAX(A$13:A102)+1,0)</f>
        <v>0</v>
      </c>
      <c r="B103" s="20"/>
      <c r="C103" s="20"/>
      <c r="D103" s="20"/>
      <c r="E103" s="20"/>
      <c r="F103" s="279">
        <f t="shared" si="30"/>
        <v>0</v>
      </c>
      <c r="G103" s="200">
        <f t="shared" si="31"/>
        <v>0</v>
      </c>
      <c r="H103" s="20"/>
      <c r="I103" s="20"/>
      <c r="J103" s="20"/>
      <c r="K103" s="20"/>
      <c r="L103" s="20"/>
      <c r="M103" s="20"/>
      <c r="N103" s="200">
        <f t="shared" si="32"/>
        <v>0</v>
      </c>
      <c r="O103" s="192"/>
      <c r="P103" s="542">
        <f t="shared" si="20"/>
        <v>0</v>
      </c>
      <c r="Q103" s="201">
        <f t="shared" si="21"/>
        <v>0</v>
      </c>
      <c r="R103" s="299">
        <f t="shared" si="33"/>
        <v>0</v>
      </c>
      <c r="S103" s="299">
        <f t="shared" si="34"/>
        <v>0</v>
      </c>
      <c r="T103" s="558"/>
      <c r="U103" s="180">
        <f t="shared" si="22"/>
        <v>0</v>
      </c>
      <c r="V103" s="180">
        <f t="shared" si="23"/>
        <v>0</v>
      </c>
      <c r="W103" s="253">
        <f t="shared" si="35"/>
        <v>0</v>
      </c>
      <c r="X103" s="253">
        <f t="shared" si="36"/>
        <v>0</v>
      </c>
      <c r="Y103" s="180">
        <f t="shared" si="24"/>
        <v>0</v>
      </c>
      <c r="Z103" s="180">
        <f t="shared" si="25"/>
        <v>0</v>
      </c>
      <c r="AA103" s="260">
        <f t="shared" si="37"/>
        <v>0</v>
      </c>
      <c r="AB103" s="259">
        <f t="shared" si="26"/>
        <v>0</v>
      </c>
      <c r="AC103" s="180">
        <f t="shared" si="27"/>
        <v>0</v>
      </c>
      <c r="AD103" s="180">
        <f t="shared" si="28"/>
        <v>0</v>
      </c>
      <c r="AE103" s="253">
        <f t="shared" si="38"/>
        <v>0</v>
      </c>
      <c r="AF103" s="240">
        <f t="shared" si="29"/>
        <v>0</v>
      </c>
    </row>
    <row r="104" spans="1:32" x14ac:dyDescent="0.2">
      <c r="A104" s="19">
        <f>+IF((G104+SUM(H104:K104))&gt;0,MAX(A$13:A103)+1,0)</f>
        <v>0</v>
      </c>
      <c r="B104" s="20"/>
      <c r="C104" s="20"/>
      <c r="D104" s="20"/>
      <c r="E104" s="20"/>
      <c r="F104" s="279">
        <f t="shared" si="30"/>
        <v>0</v>
      </c>
      <c r="G104" s="200">
        <f t="shared" si="31"/>
        <v>0</v>
      </c>
      <c r="H104" s="20"/>
      <c r="I104" s="20"/>
      <c r="J104" s="20"/>
      <c r="K104" s="20"/>
      <c r="L104" s="20"/>
      <c r="M104" s="20"/>
      <c r="N104" s="200">
        <f t="shared" si="32"/>
        <v>0</v>
      </c>
      <c r="O104" s="192"/>
      <c r="P104" s="542">
        <f t="shared" si="20"/>
        <v>0</v>
      </c>
      <c r="Q104" s="201">
        <f t="shared" si="21"/>
        <v>0</v>
      </c>
      <c r="R104" s="299">
        <f t="shared" si="33"/>
        <v>0</v>
      </c>
      <c r="S104" s="299">
        <f t="shared" si="34"/>
        <v>0</v>
      </c>
      <c r="T104" s="558"/>
      <c r="U104" s="180">
        <f t="shared" si="22"/>
        <v>0</v>
      </c>
      <c r="V104" s="180">
        <f t="shared" si="23"/>
        <v>0</v>
      </c>
      <c r="W104" s="253">
        <f t="shared" si="35"/>
        <v>0</v>
      </c>
      <c r="X104" s="253">
        <f t="shared" si="36"/>
        <v>0</v>
      </c>
      <c r="Y104" s="180">
        <f t="shared" si="24"/>
        <v>0</v>
      </c>
      <c r="Z104" s="180">
        <f t="shared" si="25"/>
        <v>0</v>
      </c>
      <c r="AA104" s="260">
        <f t="shared" si="37"/>
        <v>0</v>
      </c>
      <c r="AB104" s="259">
        <f t="shared" si="26"/>
        <v>0</v>
      </c>
      <c r="AC104" s="180">
        <f t="shared" si="27"/>
        <v>0</v>
      </c>
      <c r="AD104" s="180">
        <f t="shared" si="28"/>
        <v>0</v>
      </c>
      <c r="AE104" s="253">
        <f t="shared" si="38"/>
        <v>0</v>
      </c>
      <c r="AF104" s="240">
        <f t="shared" si="29"/>
        <v>0</v>
      </c>
    </row>
    <row r="105" spans="1:32" x14ac:dyDescent="0.2">
      <c r="A105" s="19">
        <f>+IF((G105+SUM(H105:K105))&gt;0,MAX(A$13:A104)+1,0)</f>
        <v>0</v>
      </c>
      <c r="B105" s="20"/>
      <c r="C105" s="20"/>
      <c r="D105" s="20"/>
      <c r="E105" s="20"/>
      <c r="F105" s="279">
        <f t="shared" si="30"/>
        <v>0</v>
      </c>
      <c r="G105" s="200">
        <f t="shared" si="31"/>
        <v>0</v>
      </c>
      <c r="H105" s="20"/>
      <c r="I105" s="20"/>
      <c r="J105" s="20"/>
      <c r="K105" s="20"/>
      <c r="L105" s="20"/>
      <c r="M105" s="20"/>
      <c r="N105" s="200">
        <f t="shared" si="32"/>
        <v>0</v>
      </c>
      <c r="O105" s="192"/>
      <c r="P105" s="542">
        <f t="shared" si="20"/>
        <v>0</v>
      </c>
      <c r="Q105" s="201">
        <f t="shared" si="21"/>
        <v>0</v>
      </c>
      <c r="R105" s="299">
        <f t="shared" si="33"/>
        <v>0</v>
      </c>
      <c r="S105" s="299">
        <f t="shared" si="34"/>
        <v>0</v>
      </c>
      <c r="T105" s="558"/>
      <c r="U105" s="180">
        <f t="shared" si="22"/>
        <v>0</v>
      </c>
      <c r="V105" s="180">
        <f t="shared" si="23"/>
        <v>0</v>
      </c>
      <c r="W105" s="253">
        <f t="shared" si="35"/>
        <v>0</v>
      </c>
      <c r="X105" s="253">
        <f t="shared" si="36"/>
        <v>0</v>
      </c>
      <c r="Y105" s="180">
        <f t="shared" si="24"/>
        <v>0</v>
      </c>
      <c r="Z105" s="180">
        <f t="shared" si="25"/>
        <v>0</v>
      </c>
      <c r="AA105" s="260">
        <f t="shared" si="37"/>
        <v>0</v>
      </c>
      <c r="AB105" s="259">
        <f t="shared" si="26"/>
        <v>0</v>
      </c>
      <c r="AC105" s="180">
        <f t="shared" si="27"/>
        <v>0</v>
      </c>
      <c r="AD105" s="180">
        <f t="shared" si="28"/>
        <v>0</v>
      </c>
      <c r="AE105" s="253">
        <f t="shared" si="38"/>
        <v>0</v>
      </c>
      <c r="AF105" s="240">
        <f t="shared" si="29"/>
        <v>0</v>
      </c>
    </row>
    <row r="106" spans="1:32" x14ac:dyDescent="0.2">
      <c r="A106" s="19">
        <f>+IF((G106+SUM(H106:K106))&gt;0,MAX(A$13:A105)+1,0)</f>
        <v>0</v>
      </c>
      <c r="B106" s="20"/>
      <c r="C106" s="20"/>
      <c r="D106" s="20"/>
      <c r="E106" s="20"/>
      <c r="F106" s="279">
        <f t="shared" si="30"/>
        <v>0</v>
      </c>
      <c r="G106" s="200">
        <f t="shared" si="31"/>
        <v>0</v>
      </c>
      <c r="H106" s="20"/>
      <c r="I106" s="20"/>
      <c r="J106" s="20"/>
      <c r="K106" s="20"/>
      <c r="L106" s="20"/>
      <c r="M106" s="20"/>
      <c r="N106" s="200">
        <f t="shared" si="32"/>
        <v>0</v>
      </c>
      <c r="O106" s="192"/>
      <c r="P106" s="542">
        <f t="shared" si="20"/>
        <v>0</v>
      </c>
      <c r="Q106" s="201">
        <f t="shared" si="21"/>
        <v>0</v>
      </c>
      <c r="R106" s="299">
        <f t="shared" si="33"/>
        <v>0</v>
      </c>
      <c r="S106" s="299">
        <f t="shared" si="34"/>
        <v>0</v>
      </c>
      <c r="T106" s="558"/>
      <c r="U106" s="180">
        <f t="shared" si="22"/>
        <v>0</v>
      </c>
      <c r="V106" s="180">
        <f t="shared" si="23"/>
        <v>0</v>
      </c>
      <c r="W106" s="253">
        <f t="shared" si="35"/>
        <v>0</v>
      </c>
      <c r="X106" s="253">
        <f t="shared" si="36"/>
        <v>0</v>
      </c>
      <c r="Y106" s="180">
        <f t="shared" si="24"/>
        <v>0</v>
      </c>
      <c r="Z106" s="180">
        <f t="shared" si="25"/>
        <v>0</v>
      </c>
      <c r="AA106" s="260">
        <f t="shared" si="37"/>
        <v>0</v>
      </c>
      <c r="AB106" s="259">
        <f t="shared" si="26"/>
        <v>0</v>
      </c>
      <c r="AC106" s="180">
        <f t="shared" si="27"/>
        <v>0</v>
      </c>
      <c r="AD106" s="180">
        <f t="shared" si="28"/>
        <v>0</v>
      </c>
      <c r="AE106" s="253">
        <f t="shared" si="38"/>
        <v>0</v>
      </c>
      <c r="AF106" s="240">
        <f t="shared" si="29"/>
        <v>0</v>
      </c>
    </row>
    <row r="107" spans="1:32" x14ac:dyDescent="0.2">
      <c r="A107" s="19">
        <f>+IF((G107+SUM(H107:K107))&gt;0,MAX(A$13:A106)+1,0)</f>
        <v>0</v>
      </c>
      <c r="B107" s="20"/>
      <c r="C107" s="20"/>
      <c r="D107" s="20"/>
      <c r="E107" s="20"/>
      <c r="F107" s="279">
        <f t="shared" si="30"/>
        <v>0</v>
      </c>
      <c r="G107" s="200">
        <f t="shared" si="31"/>
        <v>0</v>
      </c>
      <c r="H107" s="20"/>
      <c r="I107" s="20"/>
      <c r="J107" s="20"/>
      <c r="K107" s="20"/>
      <c r="L107" s="20"/>
      <c r="M107" s="20"/>
      <c r="N107" s="200">
        <f t="shared" si="32"/>
        <v>0</v>
      </c>
      <c r="O107" s="192"/>
      <c r="P107" s="542">
        <f t="shared" si="20"/>
        <v>0</v>
      </c>
      <c r="Q107" s="201">
        <f t="shared" si="21"/>
        <v>0</v>
      </c>
      <c r="R107" s="299">
        <f t="shared" si="33"/>
        <v>0</v>
      </c>
      <c r="S107" s="299">
        <f t="shared" si="34"/>
        <v>0</v>
      </c>
      <c r="T107" s="558"/>
      <c r="U107" s="180">
        <f t="shared" si="22"/>
        <v>0</v>
      </c>
      <c r="V107" s="180">
        <f t="shared" si="23"/>
        <v>0</v>
      </c>
      <c r="W107" s="253">
        <f t="shared" si="35"/>
        <v>0</v>
      </c>
      <c r="X107" s="253">
        <f t="shared" si="36"/>
        <v>0</v>
      </c>
      <c r="Y107" s="180">
        <f t="shared" si="24"/>
        <v>0</v>
      </c>
      <c r="Z107" s="180">
        <f t="shared" si="25"/>
        <v>0</v>
      </c>
      <c r="AA107" s="260">
        <f t="shared" si="37"/>
        <v>0</v>
      </c>
      <c r="AB107" s="259">
        <f t="shared" si="26"/>
        <v>0</v>
      </c>
      <c r="AC107" s="180">
        <f t="shared" si="27"/>
        <v>0</v>
      </c>
      <c r="AD107" s="180">
        <f t="shared" si="28"/>
        <v>0</v>
      </c>
      <c r="AE107" s="253">
        <f t="shared" si="38"/>
        <v>0</v>
      </c>
      <c r="AF107" s="240">
        <f t="shared" si="29"/>
        <v>0</v>
      </c>
    </row>
    <row r="108" spans="1:32" x14ac:dyDescent="0.2">
      <c r="A108" s="19">
        <f>+IF((G108+SUM(H108:K108))&gt;0,MAX(A$13:A107)+1,0)</f>
        <v>0</v>
      </c>
      <c r="B108" s="20"/>
      <c r="C108" s="20"/>
      <c r="D108" s="20"/>
      <c r="E108" s="20"/>
      <c r="F108" s="279">
        <f t="shared" si="30"/>
        <v>0</v>
      </c>
      <c r="G108" s="200">
        <f t="shared" si="31"/>
        <v>0</v>
      </c>
      <c r="H108" s="20"/>
      <c r="I108" s="20"/>
      <c r="J108" s="20"/>
      <c r="K108" s="20"/>
      <c r="L108" s="20"/>
      <c r="M108" s="20"/>
      <c r="N108" s="200">
        <f t="shared" si="32"/>
        <v>0</v>
      </c>
      <c r="O108" s="192"/>
      <c r="P108" s="542">
        <f t="shared" si="20"/>
        <v>0</v>
      </c>
      <c r="Q108" s="201">
        <f t="shared" si="21"/>
        <v>0</v>
      </c>
      <c r="R108" s="299">
        <f t="shared" si="33"/>
        <v>0</v>
      </c>
      <c r="S108" s="299">
        <f t="shared" si="34"/>
        <v>0</v>
      </c>
      <c r="T108" s="558"/>
      <c r="U108" s="180">
        <f t="shared" si="22"/>
        <v>0</v>
      </c>
      <c r="V108" s="180">
        <f t="shared" si="23"/>
        <v>0</v>
      </c>
      <c r="W108" s="253">
        <f t="shared" si="35"/>
        <v>0</v>
      </c>
      <c r="X108" s="253">
        <f t="shared" si="36"/>
        <v>0</v>
      </c>
      <c r="Y108" s="180">
        <f t="shared" si="24"/>
        <v>0</v>
      </c>
      <c r="Z108" s="180">
        <f t="shared" si="25"/>
        <v>0</v>
      </c>
      <c r="AA108" s="260">
        <f t="shared" si="37"/>
        <v>0</v>
      </c>
      <c r="AB108" s="259">
        <f t="shared" si="26"/>
        <v>0</v>
      </c>
      <c r="AC108" s="180">
        <f t="shared" si="27"/>
        <v>0</v>
      </c>
      <c r="AD108" s="180">
        <f t="shared" si="28"/>
        <v>0</v>
      </c>
      <c r="AE108" s="253">
        <f t="shared" si="38"/>
        <v>0</v>
      </c>
      <c r="AF108" s="240">
        <f t="shared" si="29"/>
        <v>0</v>
      </c>
    </row>
    <row r="109" spans="1:32" x14ac:dyDescent="0.2">
      <c r="A109" s="19">
        <f>+IF((G109+SUM(H109:K109))&gt;0,MAX(A$13:A108)+1,0)</f>
        <v>0</v>
      </c>
      <c r="B109" s="20"/>
      <c r="C109" s="20"/>
      <c r="D109" s="20"/>
      <c r="E109" s="20"/>
      <c r="F109" s="279">
        <f t="shared" si="30"/>
        <v>0</v>
      </c>
      <c r="G109" s="200">
        <f t="shared" si="31"/>
        <v>0</v>
      </c>
      <c r="H109" s="20"/>
      <c r="I109" s="20"/>
      <c r="J109" s="20"/>
      <c r="K109" s="20"/>
      <c r="L109" s="20"/>
      <c r="M109" s="20"/>
      <c r="N109" s="200">
        <f t="shared" si="32"/>
        <v>0</v>
      </c>
      <c r="O109" s="192"/>
      <c r="P109" s="542">
        <f t="shared" si="20"/>
        <v>0</v>
      </c>
      <c r="Q109" s="201">
        <f t="shared" si="21"/>
        <v>0</v>
      </c>
      <c r="R109" s="299">
        <f t="shared" si="33"/>
        <v>0</v>
      </c>
      <c r="S109" s="299">
        <f t="shared" si="34"/>
        <v>0</v>
      </c>
      <c r="T109" s="558"/>
      <c r="U109" s="180">
        <f t="shared" si="22"/>
        <v>0</v>
      </c>
      <c r="V109" s="180">
        <f t="shared" si="23"/>
        <v>0</v>
      </c>
      <c r="W109" s="253">
        <f t="shared" si="35"/>
        <v>0</v>
      </c>
      <c r="X109" s="253">
        <f t="shared" si="36"/>
        <v>0</v>
      </c>
      <c r="Y109" s="180">
        <f t="shared" si="24"/>
        <v>0</v>
      </c>
      <c r="Z109" s="180">
        <f t="shared" si="25"/>
        <v>0</v>
      </c>
      <c r="AA109" s="260">
        <f t="shared" si="37"/>
        <v>0</v>
      </c>
      <c r="AB109" s="259">
        <f t="shared" si="26"/>
        <v>0</v>
      </c>
      <c r="AC109" s="180">
        <f t="shared" si="27"/>
        <v>0</v>
      </c>
      <c r="AD109" s="180">
        <f t="shared" si="28"/>
        <v>0</v>
      </c>
      <c r="AE109" s="253">
        <f t="shared" si="38"/>
        <v>0</v>
      </c>
      <c r="AF109" s="240">
        <f t="shared" si="29"/>
        <v>0</v>
      </c>
    </row>
    <row r="110" spans="1:32" x14ac:dyDescent="0.2">
      <c r="A110" s="19">
        <f>+IF((G110+SUM(H110:K110))&gt;0,MAX(A$13:A109)+1,0)</f>
        <v>0</v>
      </c>
      <c r="B110" s="20"/>
      <c r="C110" s="20"/>
      <c r="D110" s="20"/>
      <c r="E110" s="20"/>
      <c r="F110" s="279">
        <f t="shared" si="30"/>
        <v>0</v>
      </c>
      <c r="G110" s="200">
        <f t="shared" si="31"/>
        <v>0</v>
      </c>
      <c r="H110" s="20"/>
      <c r="I110" s="20"/>
      <c r="J110" s="20"/>
      <c r="K110" s="20"/>
      <c r="L110" s="20"/>
      <c r="M110" s="20"/>
      <c r="N110" s="200">
        <f t="shared" si="32"/>
        <v>0</v>
      </c>
      <c r="O110" s="192"/>
      <c r="P110" s="542">
        <f t="shared" si="20"/>
        <v>0</v>
      </c>
      <c r="Q110" s="201">
        <f t="shared" si="21"/>
        <v>0</v>
      </c>
      <c r="R110" s="299">
        <f t="shared" si="33"/>
        <v>0</v>
      </c>
      <c r="S110" s="299">
        <f t="shared" si="34"/>
        <v>0</v>
      </c>
      <c r="T110" s="558"/>
      <c r="U110" s="180">
        <f t="shared" si="22"/>
        <v>0</v>
      </c>
      <c r="V110" s="180">
        <f t="shared" si="23"/>
        <v>0</v>
      </c>
      <c r="W110" s="253">
        <f t="shared" si="35"/>
        <v>0</v>
      </c>
      <c r="X110" s="253">
        <f t="shared" si="36"/>
        <v>0</v>
      </c>
      <c r="Y110" s="180">
        <f t="shared" si="24"/>
        <v>0</v>
      </c>
      <c r="Z110" s="180">
        <f t="shared" si="25"/>
        <v>0</v>
      </c>
      <c r="AA110" s="260">
        <f t="shared" si="37"/>
        <v>0</v>
      </c>
      <c r="AB110" s="259">
        <f t="shared" si="26"/>
        <v>0</v>
      </c>
      <c r="AC110" s="180">
        <f t="shared" si="27"/>
        <v>0</v>
      </c>
      <c r="AD110" s="180">
        <f t="shared" si="28"/>
        <v>0</v>
      </c>
      <c r="AE110" s="253">
        <f t="shared" si="38"/>
        <v>0</v>
      </c>
      <c r="AF110" s="240">
        <f t="shared" si="29"/>
        <v>0</v>
      </c>
    </row>
    <row r="111" spans="1:32" x14ac:dyDescent="0.2">
      <c r="A111" s="19">
        <f>+IF((G111+SUM(H111:K111))&gt;0,MAX(A$13:A110)+1,0)</f>
        <v>0</v>
      </c>
      <c r="B111" s="20"/>
      <c r="C111" s="20"/>
      <c r="D111" s="20"/>
      <c r="E111" s="20"/>
      <c r="F111" s="279">
        <f t="shared" si="30"/>
        <v>0</v>
      </c>
      <c r="G111" s="200">
        <f t="shared" si="31"/>
        <v>0</v>
      </c>
      <c r="H111" s="20"/>
      <c r="I111" s="20"/>
      <c r="J111" s="20"/>
      <c r="K111" s="20"/>
      <c r="L111" s="20"/>
      <c r="M111" s="20"/>
      <c r="N111" s="200">
        <f t="shared" si="32"/>
        <v>0</v>
      </c>
      <c r="O111" s="192"/>
      <c r="P111" s="542">
        <f t="shared" si="20"/>
        <v>0</v>
      </c>
      <c r="Q111" s="201">
        <f t="shared" si="21"/>
        <v>0</v>
      </c>
      <c r="R111" s="299">
        <f t="shared" si="33"/>
        <v>0</v>
      </c>
      <c r="S111" s="299">
        <f t="shared" si="34"/>
        <v>0</v>
      </c>
      <c r="T111" s="558"/>
      <c r="U111" s="180">
        <f t="shared" si="22"/>
        <v>0</v>
      </c>
      <c r="V111" s="180">
        <f t="shared" si="23"/>
        <v>0</v>
      </c>
      <c r="W111" s="253">
        <f t="shared" si="35"/>
        <v>0</v>
      </c>
      <c r="X111" s="253">
        <f t="shared" si="36"/>
        <v>0</v>
      </c>
      <c r="Y111" s="180">
        <f t="shared" si="24"/>
        <v>0</v>
      </c>
      <c r="Z111" s="180">
        <f t="shared" si="25"/>
        <v>0</v>
      </c>
      <c r="AA111" s="260">
        <f t="shared" si="37"/>
        <v>0</v>
      </c>
      <c r="AB111" s="259">
        <f t="shared" si="26"/>
        <v>0</v>
      </c>
      <c r="AC111" s="180">
        <f t="shared" si="27"/>
        <v>0</v>
      </c>
      <c r="AD111" s="180">
        <f t="shared" si="28"/>
        <v>0</v>
      </c>
      <c r="AE111" s="253">
        <f t="shared" si="38"/>
        <v>0</v>
      </c>
      <c r="AF111" s="240">
        <f t="shared" si="29"/>
        <v>0</v>
      </c>
    </row>
    <row r="112" spans="1:32" x14ac:dyDescent="0.2">
      <c r="A112" s="19">
        <f>+IF((G112+SUM(H112:K112))&gt;0,MAX(A$13:A111)+1,0)</f>
        <v>0</v>
      </c>
      <c r="B112" s="20"/>
      <c r="C112" s="20"/>
      <c r="D112" s="20"/>
      <c r="E112" s="20"/>
      <c r="F112" s="279">
        <f t="shared" si="30"/>
        <v>0</v>
      </c>
      <c r="G112" s="200">
        <f t="shared" si="31"/>
        <v>0</v>
      </c>
      <c r="H112" s="20"/>
      <c r="I112" s="20"/>
      <c r="J112" s="20"/>
      <c r="K112" s="20"/>
      <c r="L112" s="20"/>
      <c r="M112" s="20"/>
      <c r="N112" s="200">
        <f t="shared" si="32"/>
        <v>0</v>
      </c>
      <c r="O112" s="192"/>
      <c r="P112" s="542">
        <f t="shared" si="20"/>
        <v>0</v>
      </c>
      <c r="Q112" s="201">
        <f t="shared" si="21"/>
        <v>0</v>
      </c>
      <c r="R112" s="299">
        <f t="shared" si="33"/>
        <v>0</v>
      </c>
      <c r="S112" s="299">
        <f t="shared" si="34"/>
        <v>0</v>
      </c>
      <c r="T112" s="558"/>
      <c r="U112" s="180">
        <f t="shared" si="22"/>
        <v>0</v>
      </c>
      <c r="V112" s="180">
        <f t="shared" si="23"/>
        <v>0</v>
      </c>
      <c r="W112" s="253">
        <f t="shared" si="35"/>
        <v>0</v>
      </c>
      <c r="X112" s="253">
        <f t="shared" si="36"/>
        <v>0</v>
      </c>
      <c r="Y112" s="180">
        <f t="shared" si="24"/>
        <v>0</v>
      </c>
      <c r="Z112" s="180">
        <f t="shared" si="25"/>
        <v>0</v>
      </c>
      <c r="AA112" s="260">
        <f t="shared" si="37"/>
        <v>0</v>
      </c>
      <c r="AB112" s="259">
        <f t="shared" si="26"/>
        <v>0</v>
      </c>
      <c r="AC112" s="180">
        <f t="shared" si="27"/>
        <v>0</v>
      </c>
      <c r="AD112" s="180">
        <f t="shared" si="28"/>
        <v>0</v>
      </c>
      <c r="AE112" s="253">
        <f t="shared" si="38"/>
        <v>0</v>
      </c>
      <c r="AF112" s="240">
        <f t="shared" si="29"/>
        <v>0</v>
      </c>
    </row>
    <row r="113" spans="1:32" x14ac:dyDescent="0.2">
      <c r="A113" s="19">
        <f>+IF((G113+SUM(H113:K113))&gt;0,MAX(A$13:A112)+1,0)</f>
        <v>0</v>
      </c>
      <c r="B113" s="20"/>
      <c r="C113" s="20"/>
      <c r="D113" s="20"/>
      <c r="E113" s="20"/>
      <c r="F113" s="279">
        <f t="shared" si="30"/>
        <v>0</v>
      </c>
      <c r="G113" s="200">
        <f t="shared" si="31"/>
        <v>0</v>
      </c>
      <c r="H113" s="20"/>
      <c r="I113" s="20"/>
      <c r="J113" s="20"/>
      <c r="K113" s="20"/>
      <c r="L113" s="20"/>
      <c r="M113" s="20"/>
      <c r="N113" s="200">
        <f t="shared" si="32"/>
        <v>0</v>
      </c>
      <c r="O113" s="192"/>
      <c r="P113" s="542">
        <f t="shared" si="20"/>
        <v>0</v>
      </c>
      <c r="Q113" s="201">
        <f t="shared" si="21"/>
        <v>0</v>
      </c>
      <c r="R113" s="299">
        <f t="shared" si="33"/>
        <v>0</v>
      </c>
      <c r="S113" s="299">
        <f t="shared" si="34"/>
        <v>0</v>
      </c>
      <c r="T113" s="558"/>
      <c r="U113" s="180">
        <f t="shared" si="22"/>
        <v>0</v>
      </c>
      <c r="V113" s="180">
        <f t="shared" si="23"/>
        <v>0</v>
      </c>
      <c r="W113" s="253">
        <f t="shared" si="35"/>
        <v>0</v>
      </c>
      <c r="X113" s="253">
        <f t="shared" si="36"/>
        <v>0</v>
      </c>
      <c r="Y113" s="180">
        <f t="shared" si="24"/>
        <v>0</v>
      </c>
      <c r="Z113" s="180">
        <f t="shared" si="25"/>
        <v>0</v>
      </c>
      <c r="AA113" s="260">
        <f t="shared" si="37"/>
        <v>0</v>
      </c>
      <c r="AB113" s="259">
        <f t="shared" si="26"/>
        <v>0</v>
      </c>
      <c r="AC113" s="180">
        <f t="shared" si="27"/>
        <v>0</v>
      </c>
      <c r="AD113" s="180">
        <f t="shared" si="28"/>
        <v>0</v>
      </c>
      <c r="AE113" s="253">
        <f t="shared" si="38"/>
        <v>0</v>
      </c>
      <c r="AF113" s="240">
        <f t="shared" si="29"/>
        <v>0</v>
      </c>
    </row>
    <row r="114" spans="1:32" x14ac:dyDescent="0.2">
      <c r="A114" s="19">
        <f>+IF((G114+SUM(H114:K114))&gt;0,MAX(A$13:A113)+1,0)</f>
        <v>0</v>
      </c>
      <c r="B114" s="20"/>
      <c r="C114" s="20"/>
      <c r="D114" s="20"/>
      <c r="E114" s="20"/>
      <c r="F114" s="279">
        <f t="shared" si="30"/>
        <v>0</v>
      </c>
      <c r="G114" s="200">
        <f t="shared" si="31"/>
        <v>0</v>
      </c>
      <c r="H114" s="20"/>
      <c r="I114" s="20"/>
      <c r="J114" s="20"/>
      <c r="K114" s="20"/>
      <c r="L114" s="20"/>
      <c r="M114" s="20"/>
      <c r="N114" s="200">
        <f t="shared" si="32"/>
        <v>0</v>
      </c>
      <c r="O114" s="192"/>
      <c r="P114" s="542">
        <f t="shared" si="20"/>
        <v>0</v>
      </c>
      <c r="Q114" s="201">
        <f t="shared" si="21"/>
        <v>0</v>
      </c>
      <c r="R114" s="299">
        <f t="shared" si="33"/>
        <v>0</v>
      </c>
      <c r="S114" s="299">
        <f t="shared" si="34"/>
        <v>0</v>
      </c>
      <c r="T114" s="558"/>
      <c r="U114" s="180">
        <f t="shared" si="22"/>
        <v>0</v>
      </c>
      <c r="V114" s="180">
        <f t="shared" si="23"/>
        <v>0</v>
      </c>
      <c r="W114" s="253">
        <f t="shared" si="35"/>
        <v>0</v>
      </c>
      <c r="X114" s="253">
        <f t="shared" si="36"/>
        <v>0</v>
      </c>
      <c r="Y114" s="180">
        <f t="shared" si="24"/>
        <v>0</v>
      </c>
      <c r="Z114" s="180">
        <f t="shared" si="25"/>
        <v>0</v>
      </c>
      <c r="AA114" s="260">
        <f t="shared" si="37"/>
        <v>0</v>
      </c>
      <c r="AB114" s="259">
        <f t="shared" si="26"/>
        <v>0</v>
      </c>
      <c r="AC114" s="180">
        <f t="shared" si="27"/>
        <v>0</v>
      </c>
      <c r="AD114" s="180">
        <f t="shared" si="28"/>
        <v>0</v>
      </c>
      <c r="AE114" s="253">
        <f t="shared" si="38"/>
        <v>0</v>
      </c>
      <c r="AF114" s="240">
        <f t="shared" si="29"/>
        <v>0</v>
      </c>
    </row>
    <row r="115" spans="1:32" x14ac:dyDescent="0.2">
      <c r="A115" s="19">
        <f>+IF((G115+SUM(H115:K115))&gt;0,MAX(A$13:A114)+1,0)</f>
        <v>0</v>
      </c>
      <c r="B115" s="20"/>
      <c r="C115" s="20"/>
      <c r="D115" s="20"/>
      <c r="E115" s="20"/>
      <c r="F115" s="279">
        <f t="shared" si="30"/>
        <v>0</v>
      </c>
      <c r="G115" s="200">
        <f t="shared" si="31"/>
        <v>0</v>
      </c>
      <c r="H115" s="20"/>
      <c r="I115" s="20"/>
      <c r="J115" s="20"/>
      <c r="K115" s="20"/>
      <c r="L115" s="20"/>
      <c r="M115" s="20"/>
      <c r="N115" s="200">
        <f t="shared" si="32"/>
        <v>0</v>
      </c>
      <c r="O115" s="192"/>
      <c r="P115" s="542">
        <f t="shared" si="20"/>
        <v>0</v>
      </c>
      <c r="Q115" s="201">
        <f t="shared" si="21"/>
        <v>0</v>
      </c>
      <c r="R115" s="299">
        <f t="shared" si="33"/>
        <v>0</v>
      </c>
      <c r="S115" s="299">
        <f t="shared" si="34"/>
        <v>0</v>
      </c>
      <c r="T115" s="558"/>
      <c r="U115" s="180">
        <f t="shared" si="22"/>
        <v>0</v>
      </c>
      <c r="V115" s="180">
        <f t="shared" si="23"/>
        <v>0</v>
      </c>
      <c r="W115" s="253">
        <f t="shared" si="35"/>
        <v>0</v>
      </c>
      <c r="X115" s="253">
        <f t="shared" si="36"/>
        <v>0</v>
      </c>
      <c r="Y115" s="180">
        <f t="shared" si="24"/>
        <v>0</v>
      </c>
      <c r="Z115" s="180">
        <f t="shared" si="25"/>
        <v>0</v>
      </c>
      <c r="AA115" s="260">
        <f t="shared" si="37"/>
        <v>0</v>
      </c>
      <c r="AB115" s="259">
        <f t="shared" si="26"/>
        <v>0</v>
      </c>
      <c r="AC115" s="180">
        <f t="shared" si="27"/>
        <v>0</v>
      </c>
      <c r="AD115" s="180">
        <f t="shared" si="28"/>
        <v>0</v>
      </c>
      <c r="AE115" s="253">
        <f t="shared" si="38"/>
        <v>0</v>
      </c>
      <c r="AF115" s="240">
        <f t="shared" si="29"/>
        <v>0</v>
      </c>
    </row>
    <row r="116" spans="1:32" x14ac:dyDescent="0.2">
      <c r="A116" s="19">
        <f>+IF((G116+SUM(H116:K116))&gt;0,MAX(A$13:A115)+1,0)</f>
        <v>0</v>
      </c>
      <c r="B116" s="20"/>
      <c r="C116" s="20"/>
      <c r="D116" s="20"/>
      <c r="E116" s="20"/>
      <c r="F116" s="279">
        <f t="shared" si="30"/>
        <v>0</v>
      </c>
      <c r="G116" s="200">
        <f t="shared" si="31"/>
        <v>0</v>
      </c>
      <c r="H116" s="20"/>
      <c r="I116" s="20"/>
      <c r="J116" s="20"/>
      <c r="K116" s="20"/>
      <c r="L116" s="20"/>
      <c r="M116" s="20"/>
      <c r="N116" s="200">
        <f t="shared" si="32"/>
        <v>0</v>
      </c>
      <c r="O116" s="192"/>
      <c r="P116" s="542">
        <f t="shared" si="20"/>
        <v>0</v>
      </c>
      <c r="Q116" s="201">
        <f t="shared" si="21"/>
        <v>0</v>
      </c>
      <c r="R116" s="299">
        <f t="shared" si="33"/>
        <v>0</v>
      </c>
      <c r="S116" s="299">
        <f t="shared" si="34"/>
        <v>0</v>
      </c>
      <c r="T116" s="558"/>
      <c r="U116" s="180">
        <f t="shared" si="22"/>
        <v>0</v>
      </c>
      <c r="V116" s="180">
        <f t="shared" si="23"/>
        <v>0</v>
      </c>
      <c r="W116" s="253">
        <f t="shared" si="35"/>
        <v>0</v>
      </c>
      <c r="X116" s="253">
        <f t="shared" si="36"/>
        <v>0</v>
      </c>
      <c r="Y116" s="180">
        <f t="shared" si="24"/>
        <v>0</v>
      </c>
      <c r="Z116" s="180">
        <f t="shared" si="25"/>
        <v>0</v>
      </c>
      <c r="AA116" s="260">
        <f t="shared" si="37"/>
        <v>0</v>
      </c>
      <c r="AB116" s="259">
        <f t="shared" si="26"/>
        <v>0</v>
      </c>
      <c r="AC116" s="180">
        <f t="shared" si="27"/>
        <v>0</v>
      </c>
      <c r="AD116" s="180">
        <f t="shared" si="28"/>
        <v>0</v>
      </c>
      <c r="AE116" s="253">
        <f t="shared" si="38"/>
        <v>0</v>
      </c>
      <c r="AF116" s="240">
        <f t="shared" si="29"/>
        <v>0</v>
      </c>
    </row>
    <row r="117" spans="1:32" x14ac:dyDescent="0.2">
      <c r="A117" s="19">
        <f>+IF((G117+SUM(H117:K117))&gt;0,MAX(A$13:A116)+1,0)</f>
        <v>0</v>
      </c>
      <c r="B117" s="20"/>
      <c r="C117" s="20"/>
      <c r="D117" s="20"/>
      <c r="E117" s="20"/>
      <c r="F117" s="279">
        <f t="shared" si="30"/>
        <v>0</v>
      </c>
      <c r="G117" s="200">
        <f t="shared" si="31"/>
        <v>0</v>
      </c>
      <c r="H117" s="20"/>
      <c r="I117" s="20"/>
      <c r="J117" s="20"/>
      <c r="K117" s="20"/>
      <c r="L117" s="20"/>
      <c r="M117" s="20"/>
      <c r="N117" s="200">
        <f t="shared" si="32"/>
        <v>0</v>
      </c>
      <c r="O117" s="192"/>
      <c r="P117" s="542">
        <f t="shared" si="20"/>
        <v>0</v>
      </c>
      <c r="Q117" s="201">
        <f t="shared" si="21"/>
        <v>0</v>
      </c>
      <c r="R117" s="299">
        <f t="shared" si="33"/>
        <v>0</v>
      </c>
      <c r="S117" s="299">
        <f t="shared" si="34"/>
        <v>0</v>
      </c>
      <c r="T117" s="558"/>
      <c r="U117" s="180">
        <f t="shared" si="22"/>
        <v>0</v>
      </c>
      <c r="V117" s="180">
        <f t="shared" si="23"/>
        <v>0</v>
      </c>
      <c r="W117" s="253">
        <f t="shared" si="35"/>
        <v>0</v>
      </c>
      <c r="X117" s="253">
        <f t="shared" si="36"/>
        <v>0</v>
      </c>
      <c r="Y117" s="180">
        <f t="shared" si="24"/>
        <v>0</v>
      </c>
      <c r="Z117" s="180">
        <f t="shared" si="25"/>
        <v>0</v>
      </c>
      <c r="AA117" s="260">
        <f t="shared" si="37"/>
        <v>0</v>
      </c>
      <c r="AB117" s="259">
        <f t="shared" si="26"/>
        <v>0</v>
      </c>
      <c r="AC117" s="180">
        <f t="shared" si="27"/>
        <v>0</v>
      </c>
      <c r="AD117" s="180">
        <f t="shared" si="28"/>
        <v>0</v>
      </c>
      <c r="AE117" s="253">
        <f t="shared" si="38"/>
        <v>0</v>
      </c>
      <c r="AF117" s="240">
        <f t="shared" si="29"/>
        <v>0</v>
      </c>
    </row>
    <row r="118" spans="1:32" x14ac:dyDescent="0.2">
      <c r="A118" s="19">
        <f>+IF((G118+SUM(H118:K118))&gt;0,MAX(A$13:A117)+1,0)</f>
        <v>0</v>
      </c>
      <c r="B118" s="20"/>
      <c r="C118" s="20"/>
      <c r="D118" s="20"/>
      <c r="E118" s="20"/>
      <c r="F118" s="279">
        <f t="shared" si="30"/>
        <v>0</v>
      </c>
      <c r="G118" s="200">
        <f t="shared" si="31"/>
        <v>0</v>
      </c>
      <c r="H118" s="20"/>
      <c r="I118" s="20"/>
      <c r="J118" s="20"/>
      <c r="K118" s="20"/>
      <c r="L118" s="20"/>
      <c r="M118" s="20"/>
      <c r="N118" s="200">
        <f t="shared" si="32"/>
        <v>0</v>
      </c>
      <c r="O118" s="192"/>
      <c r="P118" s="542">
        <f t="shared" si="20"/>
        <v>0</v>
      </c>
      <c r="Q118" s="201">
        <f t="shared" si="21"/>
        <v>0</v>
      </c>
      <c r="R118" s="299">
        <f t="shared" si="33"/>
        <v>0</v>
      </c>
      <c r="S118" s="299">
        <f t="shared" si="34"/>
        <v>0</v>
      </c>
      <c r="T118" s="558"/>
      <c r="U118" s="180">
        <f t="shared" si="22"/>
        <v>0</v>
      </c>
      <c r="V118" s="180">
        <f t="shared" si="23"/>
        <v>0</v>
      </c>
      <c r="W118" s="253">
        <f t="shared" si="35"/>
        <v>0</v>
      </c>
      <c r="X118" s="253">
        <f t="shared" si="36"/>
        <v>0</v>
      </c>
      <c r="Y118" s="180">
        <f t="shared" si="24"/>
        <v>0</v>
      </c>
      <c r="Z118" s="180">
        <f t="shared" si="25"/>
        <v>0</v>
      </c>
      <c r="AA118" s="260">
        <f t="shared" si="37"/>
        <v>0</v>
      </c>
      <c r="AB118" s="259">
        <f t="shared" si="26"/>
        <v>0</v>
      </c>
      <c r="AC118" s="180">
        <f t="shared" si="27"/>
        <v>0</v>
      </c>
      <c r="AD118" s="180">
        <f t="shared" si="28"/>
        <v>0</v>
      </c>
      <c r="AE118" s="253">
        <f t="shared" si="38"/>
        <v>0</v>
      </c>
      <c r="AF118" s="240">
        <f t="shared" si="29"/>
        <v>0</v>
      </c>
    </row>
    <row r="119" spans="1:32" x14ac:dyDescent="0.2">
      <c r="A119" s="19">
        <f>+IF((G119+SUM(H119:K119))&gt;0,MAX(A$13:A118)+1,0)</f>
        <v>0</v>
      </c>
      <c r="B119" s="20"/>
      <c r="C119" s="20"/>
      <c r="D119" s="20"/>
      <c r="E119" s="20"/>
      <c r="F119" s="279">
        <f t="shared" si="30"/>
        <v>0</v>
      </c>
      <c r="G119" s="200">
        <f t="shared" si="31"/>
        <v>0</v>
      </c>
      <c r="H119" s="20"/>
      <c r="I119" s="20"/>
      <c r="J119" s="20"/>
      <c r="K119" s="20"/>
      <c r="L119" s="20"/>
      <c r="M119" s="20"/>
      <c r="N119" s="200">
        <f t="shared" si="32"/>
        <v>0</v>
      </c>
      <c r="O119" s="192"/>
      <c r="P119" s="542">
        <f t="shared" si="20"/>
        <v>0</v>
      </c>
      <c r="Q119" s="201">
        <f t="shared" si="21"/>
        <v>0</v>
      </c>
      <c r="R119" s="299">
        <f t="shared" si="33"/>
        <v>0</v>
      </c>
      <c r="S119" s="299">
        <f t="shared" si="34"/>
        <v>0</v>
      </c>
      <c r="T119" s="558"/>
      <c r="U119" s="180">
        <f t="shared" si="22"/>
        <v>0</v>
      </c>
      <c r="V119" s="180">
        <f t="shared" si="23"/>
        <v>0</v>
      </c>
      <c r="W119" s="253">
        <f t="shared" si="35"/>
        <v>0</v>
      </c>
      <c r="X119" s="253">
        <f t="shared" si="36"/>
        <v>0</v>
      </c>
      <c r="Y119" s="180">
        <f t="shared" si="24"/>
        <v>0</v>
      </c>
      <c r="Z119" s="180">
        <f t="shared" si="25"/>
        <v>0</v>
      </c>
      <c r="AA119" s="260">
        <f t="shared" si="37"/>
        <v>0</v>
      </c>
      <c r="AB119" s="259">
        <f t="shared" si="26"/>
        <v>0</v>
      </c>
      <c r="AC119" s="180">
        <f t="shared" si="27"/>
        <v>0</v>
      </c>
      <c r="AD119" s="180">
        <f t="shared" si="28"/>
        <v>0</v>
      </c>
      <c r="AE119" s="253">
        <f t="shared" si="38"/>
        <v>0</v>
      </c>
      <c r="AF119" s="240">
        <f t="shared" si="29"/>
        <v>0</v>
      </c>
    </row>
    <row r="120" spans="1:32" x14ac:dyDescent="0.2">
      <c r="A120" s="19">
        <f>+IF((G120+SUM(H120:K120))&gt;0,MAX(A$13:A119)+1,0)</f>
        <v>0</v>
      </c>
      <c r="B120" s="20"/>
      <c r="C120" s="20"/>
      <c r="D120" s="20"/>
      <c r="E120" s="20"/>
      <c r="F120" s="279">
        <f t="shared" si="30"/>
        <v>0</v>
      </c>
      <c r="G120" s="200">
        <f t="shared" si="31"/>
        <v>0</v>
      </c>
      <c r="H120" s="20"/>
      <c r="I120" s="20"/>
      <c r="J120" s="20"/>
      <c r="K120" s="20"/>
      <c r="L120" s="20"/>
      <c r="M120" s="20"/>
      <c r="N120" s="200">
        <f t="shared" si="32"/>
        <v>0</v>
      </c>
      <c r="O120" s="192"/>
      <c r="P120" s="542">
        <f t="shared" si="20"/>
        <v>0</v>
      </c>
      <c r="Q120" s="201">
        <f t="shared" si="21"/>
        <v>0</v>
      </c>
      <c r="R120" s="299">
        <f t="shared" si="33"/>
        <v>0</v>
      </c>
      <c r="S120" s="299">
        <f t="shared" si="34"/>
        <v>0</v>
      </c>
      <c r="T120" s="558"/>
      <c r="U120" s="180">
        <f t="shared" si="22"/>
        <v>0</v>
      </c>
      <c r="V120" s="180">
        <f t="shared" si="23"/>
        <v>0</v>
      </c>
      <c r="W120" s="253">
        <f t="shared" si="35"/>
        <v>0</v>
      </c>
      <c r="X120" s="253">
        <f t="shared" si="36"/>
        <v>0</v>
      </c>
      <c r="Y120" s="180">
        <f t="shared" si="24"/>
        <v>0</v>
      </c>
      <c r="Z120" s="180">
        <f t="shared" si="25"/>
        <v>0</v>
      </c>
      <c r="AA120" s="260">
        <f t="shared" si="37"/>
        <v>0</v>
      </c>
      <c r="AB120" s="259">
        <f t="shared" si="26"/>
        <v>0</v>
      </c>
      <c r="AC120" s="180">
        <f t="shared" si="27"/>
        <v>0</v>
      </c>
      <c r="AD120" s="180">
        <f t="shared" si="28"/>
        <v>0</v>
      </c>
      <c r="AE120" s="253">
        <f t="shared" si="38"/>
        <v>0</v>
      </c>
      <c r="AF120" s="240">
        <f t="shared" si="29"/>
        <v>0</v>
      </c>
    </row>
    <row r="121" spans="1:32" x14ac:dyDescent="0.2">
      <c r="A121" s="19">
        <f>+IF((G121+SUM(H121:K121))&gt;0,MAX(A$13:A120)+1,0)</f>
        <v>0</v>
      </c>
      <c r="B121" s="20"/>
      <c r="C121" s="20"/>
      <c r="D121" s="20"/>
      <c r="E121" s="20"/>
      <c r="F121" s="279">
        <f t="shared" si="30"/>
        <v>0</v>
      </c>
      <c r="G121" s="200">
        <f t="shared" si="31"/>
        <v>0</v>
      </c>
      <c r="H121" s="20"/>
      <c r="I121" s="20"/>
      <c r="J121" s="20"/>
      <c r="K121" s="20"/>
      <c r="L121" s="20"/>
      <c r="M121" s="20"/>
      <c r="N121" s="200">
        <f t="shared" si="32"/>
        <v>0</v>
      </c>
      <c r="O121" s="192"/>
      <c r="P121" s="542">
        <f t="shared" si="20"/>
        <v>0</v>
      </c>
      <c r="Q121" s="201">
        <f t="shared" si="21"/>
        <v>0</v>
      </c>
      <c r="R121" s="299">
        <f t="shared" si="33"/>
        <v>0</v>
      </c>
      <c r="S121" s="299">
        <f t="shared" si="34"/>
        <v>0</v>
      </c>
      <c r="T121" s="558"/>
      <c r="U121" s="180">
        <f t="shared" si="22"/>
        <v>0</v>
      </c>
      <c r="V121" s="180">
        <f t="shared" si="23"/>
        <v>0</v>
      </c>
      <c r="W121" s="253">
        <f t="shared" si="35"/>
        <v>0</v>
      </c>
      <c r="X121" s="253">
        <f t="shared" si="36"/>
        <v>0</v>
      </c>
      <c r="Y121" s="180">
        <f t="shared" si="24"/>
        <v>0</v>
      </c>
      <c r="Z121" s="180">
        <f t="shared" si="25"/>
        <v>0</v>
      </c>
      <c r="AA121" s="260">
        <f t="shared" si="37"/>
        <v>0</v>
      </c>
      <c r="AB121" s="259">
        <f t="shared" si="26"/>
        <v>0</v>
      </c>
      <c r="AC121" s="180">
        <f t="shared" si="27"/>
        <v>0</v>
      </c>
      <c r="AD121" s="180">
        <f t="shared" si="28"/>
        <v>0</v>
      </c>
      <c r="AE121" s="253">
        <f t="shared" si="38"/>
        <v>0</v>
      </c>
      <c r="AF121" s="240">
        <f t="shared" si="29"/>
        <v>0</v>
      </c>
    </row>
    <row r="122" spans="1:32" x14ac:dyDescent="0.2">
      <c r="A122" s="19">
        <f>+IF((G122+SUM(H122:K122))&gt;0,MAX(A$13:A121)+1,0)</f>
        <v>0</v>
      </c>
      <c r="B122" s="20"/>
      <c r="C122" s="20"/>
      <c r="D122" s="20"/>
      <c r="E122" s="20"/>
      <c r="F122" s="279">
        <f t="shared" si="30"/>
        <v>0</v>
      </c>
      <c r="G122" s="200">
        <f t="shared" si="31"/>
        <v>0</v>
      </c>
      <c r="H122" s="20"/>
      <c r="I122" s="20"/>
      <c r="J122" s="20"/>
      <c r="K122" s="20"/>
      <c r="L122" s="20"/>
      <c r="M122" s="20"/>
      <c r="N122" s="200">
        <f t="shared" si="32"/>
        <v>0</v>
      </c>
      <c r="O122" s="192"/>
      <c r="P122" s="542">
        <f t="shared" si="20"/>
        <v>0</v>
      </c>
      <c r="Q122" s="201">
        <f t="shared" si="21"/>
        <v>0</v>
      </c>
      <c r="R122" s="299">
        <f t="shared" si="33"/>
        <v>0</v>
      </c>
      <c r="S122" s="299">
        <f t="shared" si="34"/>
        <v>0</v>
      </c>
      <c r="T122" s="558"/>
      <c r="U122" s="180">
        <f t="shared" si="22"/>
        <v>0</v>
      </c>
      <c r="V122" s="180">
        <f t="shared" si="23"/>
        <v>0</v>
      </c>
      <c r="W122" s="253">
        <f t="shared" si="35"/>
        <v>0</v>
      </c>
      <c r="X122" s="253">
        <f t="shared" si="36"/>
        <v>0</v>
      </c>
      <c r="Y122" s="180">
        <f t="shared" si="24"/>
        <v>0</v>
      </c>
      <c r="Z122" s="180">
        <f t="shared" si="25"/>
        <v>0</v>
      </c>
      <c r="AA122" s="260">
        <f t="shared" si="37"/>
        <v>0</v>
      </c>
      <c r="AB122" s="259">
        <f t="shared" si="26"/>
        <v>0</v>
      </c>
      <c r="AC122" s="180">
        <f t="shared" si="27"/>
        <v>0</v>
      </c>
      <c r="AD122" s="180">
        <f t="shared" si="28"/>
        <v>0</v>
      </c>
      <c r="AE122" s="253">
        <f t="shared" si="38"/>
        <v>0</v>
      </c>
      <c r="AF122" s="240">
        <f t="shared" si="29"/>
        <v>0</v>
      </c>
    </row>
    <row r="123" spans="1:32" x14ac:dyDescent="0.2">
      <c r="A123" s="19">
        <f>+IF((G123+SUM(H123:K123))&gt;0,MAX(A$13:A122)+1,0)</f>
        <v>0</v>
      </c>
      <c r="B123" s="20"/>
      <c r="C123" s="20"/>
      <c r="D123" s="20"/>
      <c r="E123" s="20"/>
      <c r="F123" s="279">
        <f t="shared" si="30"/>
        <v>0</v>
      </c>
      <c r="G123" s="200">
        <f t="shared" si="31"/>
        <v>0</v>
      </c>
      <c r="H123" s="20"/>
      <c r="I123" s="20"/>
      <c r="J123" s="20"/>
      <c r="K123" s="20"/>
      <c r="L123" s="20"/>
      <c r="M123" s="20"/>
      <c r="N123" s="200">
        <f t="shared" si="32"/>
        <v>0</v>
      </c>
      <c r="O123" s="192"/>
      <c r="P123" s="542">
        <f t="shared" si="20"/>
        <v>0</v>
      </c>
      <c r="Q123" s="201">
        <f t="shared" si="21"/>
        <v>0</v>
      </c>
      <c r="R123" s="299">
        <f t="shared" si="33"/>
        <v>0</v>
      </c>
      <c r="S123" s="299">
        <f t="shared" si="34"/>
        <v>0</v>
      </c>
      <c r="T123" s="558"/>
      <c r="U123" s="180">
        <f t="shared" si="22"/>
        <v>0</v>
      </c>
      <c r="V123" s="180">
        <f t="shared" si="23"/>
        <v>0</v>
      </c>
      <c r="W123" s="253">
        <f t="shared" si="35"/>
        <v>0</v>
      </c>
      <c r="X123" s="253">
        <f t="shared" si="36"/>
        <v>0</v>
      </c>
      <c r="Y123" s="180">
        <f t="shared" si="24"/>
        <v>0</v>
      </c>
      <c r="Z123" s="180">
        <f t="shared" si="25"/>
        <v>0</v>
      </c>
      <c r="AA123" s="260">
        <f t="shared" si="37"/>
        <v>0</v>
      </c>
      <c r="AB123" s="259">
        <f t="shared" si="26"/>
        <v>0</v>
      </c>
      <c r="AC123" s="180">
        <f t="shared" si="27"/>
        <v>0</v>
      </c>
      <c r="AD123" s="180">
        <f t="shared" si="28"/>
        <v>0</v>
      </c>
      <c r="AE123" s="253">
        <f t="shared" si="38"/>
        <v>0</v>
      </c>
      <c r="AF123" s="240">
        <f t="shared" si="29"/>
        <v>0</v>
      </c>
    </row>
    <row r="124" spans="1:32" x14ac:dyDescent="0.2">
      <c r="A124" s="19">
        <f>+IF((G124+SUM(H124:K124))&gt;0,MAX(A$13:A123)+1,0)</f>
        <v>0</v>
      </c>
      <c r="B124" s="20"/>
      <c r="C124" s="20"/>
      <c r="D124" s="20"/>
      <c r="E124" s="20"/>
      <c r="F124" s="279">
        <f t="shared" si="30"/>
        <v>0</v>
      </c>
      <c r="G124" s="200">
        <f t="shared" si="31"/>
        <v>0</v>
      </c>
      <c r="H124" s="20"/>
      <c r="I124" s="20"/>
      <c r="J124" s="20"/>
      <c r="K124" s="20"/>
      <c r="L124" s="20"/>
      <c r="M124" s="20"/>
      <c r="N124" s="200">
        <f t="shared" si="32"/>
        <v>0</v>
      </c>
      <c r="O124" s="192"/>
      <c r="P124" s="542">
        <f t="shared" si="20"/>
        <v>0</v>
      </c>
      <c r="Q124" s="201">
        <f t="shared" si="21"/>
        <v>0</v>
      </c>
      <c r="R124" s="299">
        <f t="shared" si="33"/>
        <v>0</v>
      </c>
      <c r="S124" s="299">
        <f t="shared" si="34"/>
        <v>0</v>
      </c>
      <c r="T124" s="558"/>
      <c r="U124" s="180">
        <f t="shared" si="22"/>
        <v>0</v>
      </c>
      <c r="V124" s="180">
        <f t="shared" si="23"/>
        <v>0</v>
      </c>
      <c r="W124" s="253">
        <f t="shared" si="35"/>
        <v>0</v>
      </c>
      <c r="X124" s="253">
        <f t="shared" si="36"/>
        <v>0</v>
      </c>
      <c r="Y124" s="180">
        <f t="shared" si="24"/>
        <v>0</v>
      </c>
      <c r="Z124" s="180">
        <f t="shared" si="25"/>
        <v>0</v>
      </c>
      <c r="AA124" s="260">
        <f t="shared" si="37"/>
        <v>0</v>
      </c>
      <c r="AB124" s="259">
        <f t="shared" si="26"/>
        <v>0</v>
      </c>
      <c r="AC124" s="180">
        <f t="shared" si="27"/>
        <v>0</v>
      </c>
      <c r="AD124" s="180">
        <f t="shared" si="28"/>
        <v>0</v>
      </c>
      <c r="AE124" s="253">
        <f t="shared" si="38"/>
        <v>0</v>
      </c>
      <c r="AF124" s="240">
        <f t="shared" si="29"/>
        <v>0</v>
      </c>
    </row>
    <row r="125" spans="1:32" x14ac:dyDescent="0.2">
      <c r="A125" s="19">
        <f>+IF((G125+SUM(H125:K125))&gt;0,MAX(A$13:A124)+1,0)</f>
        <v>0</v>
      </c>
      <c r="B125" s="20"/>
      <c r="C125" s="20"/>
      <c r="D125" s="20"/>
      <c r="E125" s="20"/>
      <c r="F125" s="279">
        <f t="shared" si="30"/>
        <v>0</v>
      </c>
      <c r="G125" s="200">
        <f t="shared" si="31"/>
        <v>0</v>
      </c>
      <c r="H125" s="20"/>
      <c r="I125" s="20"/>
      <c r="J125" s="20"/>
      <c r="K125" s="20"/>
      <c r="L125" s="20"/>
      <c r="M125" s="20"/>
      <c r="N125" s="200">
        <f t="shared" si="32"/>
        <v>0</v>
      </c>
      <c r="O125" s="192"/>
      <c r="P125" s="542">
        <f t="shared" si="20"/>
        <v>0</v>
      </c>
      <c r="Q125" s="201">
        <f t="shared" si="21"/>
        <v>0</v>
      </c>
      <c r="R125" s="299">
        <f t="shared" si="33"/>
        <v>0</v>
      </c>
      <c r="S125" s="299">
        <f t="shared" si="34"/>
        <v>0</v>
      </c>
      <c r="T125" s="558"/>
      <c r="U125" s="180">
        <f t="shared" si="22"/>
        <v>0</v>
      </c>
      <c r="V125" s="180">
        <f t="shared" si="23"/>
        <v>0</v>
      </c>
      <c r="W125" s="253">
        <f t="shared" si="35"/>
        <v>0</v>
      </c>
      <c r="X125" s="253">
        <f t="shared" si="36"/>
        <v>0</v>
      </c>
      <c r="Y125" s="180">
        <f t="shared" si="24"/>
        <v>0</v>
      </c>
      <c r="Z125" s="180">
        <f t="shared" si="25"/>
        <v>0</v>
      </c>
      <c r="AA125" s="260">
        <f t="shared" si="37"/>
        <v>0</v>
      </c>
      <c r="AB125" s="259">
        <f t="shared" si="26"/>
        <v>0</v>
      </c>
      <c r="AC125" s="180">
        <f t="shared" si="27"/>
        <v>0</v>
      </c>
      <c r="AD125" s="180">
        <f t="shared" si="28"/>
        <v>0</v>
      </c>
      <c r="AE125" s="253">
        <f t="shared" si="38"/>
        <v>0</v>
      </c>
      <c r="AF125" s="240">
        <f t="shared" si="29"/>
        <v>0</v>
      </c>
    </row>
    <row r="126" spans="1:32" x14ac:dyDescent="0.2">
      <c r="A126" s="19">
        <f>+IF((G126+SUM(H126:K126))&gt;0,MAX(A$13:A125)+1,0)</f>
        <v>0</v>
      </c>
      <c r="B126" s="20"/>
      <c r="C126" s="20"/>
      <c r="D126" s="20"/>
      <c r="E126" s="20"/>
      <c r="F126" s="279">
        <f t="shared" si="30"/>
        <v>0</v>
      </c>
      <c r="G126" s="200">
        <f t="shared" si="31"/>
        <v>0</v>
      </c>
      <c r="H126" s="20"/>
      <c r="I126" s="20"/>
      <c r="J126" s="20"/>
      <c r="K126" s="20"/>
      <c r="L126" s="20"/>
      <c r="M126" s="20"/>
      <c r="N126" s="200">
        <f t="shared" si="32"/>
        <v>0</v>
      </c>
      <c r="O126" s="192"/>
      <c r="P126" s="542">
        <f t="shared" si="20"/>
        <v>0</v>
      </c>
      <c r="Q126" s="201">
        <f t="shared" si="21"/>
        <v>0</v>
      </c>
      <c r="R126" s="299">
        <f t="shared" si="33"/>
        <v>0</v>
      </c>
      <c r="S126" s="299">
        <f t="shared" si="34"/>
        <v>0</v>
      </c>
      <c r="T126" s="558"/>
      <c r="U126" s="180">
        <f t="shared" si="22"/>
        <v>0</v>
      </c>
      <c r="V126" s="180">
        <f t="shared" si="23"/>
        <v>0</v>
      </c>
      <c r="W126" s="253">
        <f t="shared" si="35"/>
        <v>0</v>
      </c>
      <c r="X126" s="253">
        <f t="shared" si="36"/>
        <v>0</v>
      </c>
      <c r="Y126" s="180">
        <f t="shared" si="24"/>
        <v>0</v>
      </c>
      <c r="Z126" s="180">
        <f t="shared" si="25"/>
        <v>0</v>
      </c>
      <c r="AA126" s="260">
        <f t="shared" si="37"/>
        <v>0</v>
      </c>
      <c r="AB126" s="259">
        <f t="shared" si="26"/>
        <v>0</v>
      </c>
      <c r="AC126" s="180">
        <f t="shared" si="27"/>
        <v>0</v>
      </c>
      <c r="AD126" s="180">
        <f t="shared" si="28"/>
        <v>0</v>
      </c>
      <c r="AE126" s="253">
        <f t="shared" si="38"/>
        <v>0</v>
      </c>
      <c r="AF126" s="240">
        <f t="shared" si="29"/>
        <v>0</v>
      </c>
    </row>
    <row r="127" spans="1:32" x14ac:dyDescent="0.2">
      <c r="A127" s="19">
        <f>+IF((G127+SUM(H127:K127))&gt;0,MAX(A$13:A126)+1,0)</f>
        <v>0</v>
      </c>
      <c r="B127" s="20"/>
      <c r="C127" s="20"/>
      <c r="D127" s="20"/>
      <c r="E127" s="20"/>
      <c r="F127" s="279">
        <f t="shared" si="30"/>
        <v>0</v>
      </c>
      <c r="G127" s="200">
        <f t="shared" si="31"/>
        <v>0</v>
      </c>
      <c r="H127" s="20"/>
      <c r="I127" s="20"/>
      <c r="J127" s="20"/>
      <c r="K127" s="20"/>
      <c r="L127" s="20"/>
      <c r="M127" s="20"/>
      <c r="N127" s="200">
        <f t="shared" si="32"/>
        <v>0</v>
      </c>
      <c r="O127" s="192"/>
      <c r="P127" s="542">
        <f t="shared" si="20"/>
        <v>0</v>
      </c>
      <c r="Q127" s="201">
        <f t="shared" si="21"/>
        <v>0</v>
      </c>
      <c r="R127" s="299">
        <f t="shared" si="33"/>
        <v>0</v>
      </c>
      <c r="S127" s="299">
        <f t="shared" si="34"/>
        <v>0</v>
      </c>
      <c r="T127" s="558"/>
      <c r="U127" s="180">
        <f t="shared" si="22"/>
        <v>0</v>
      </c>
      <c r="V127" s="180">
        <f t="shared" si="23"/>
        <v>0</v>
      </c>
      <c r="W127" s="253">
        <f t="shared" si="35"/>
        <v>0</v>
      </c>
      <c r="X127" s="253">
        <f t="shared" si="36"/>
        <v>0</v>
      </c>
      <c r="Y127" s="180">
        <f t="shared" si="24"/>
        <v>0</v>
      </c>
      <c r="Z127" s="180">
        <f t="shared" si="25"/>
        <v>0</v>
      </c>
      <c r="AA127" s="260">
        <f t="shared" si="37"/>
        <v>0</v>
      </c>
      <c r="AB127" s="259">
        <f t="shared" si="26"/>
        <v>0</v>
      </c>
      <c r="AC127" s="180">
        <f t="shared" si="27"/>
        <v>0</v>
      </c>
      <c r="AD127" s="180">
        <f t="shared" si="28"/>
        <v>0</v>
      </c>
      <c r="AE127" s="253">
        <f t="shared" si="38"/>
        <v>0</v>
      </c>
      <c r="AF127" s="240">
        <f t="shared" si="29"/>
        <v>0</v>
      </c>
    </row>
    <row r="128" spans="1:32" x14ac:dyDescent="0.2">
      <c r="A128" s="19">
        <f>+IF((G128+SUM(H128:K128))&gt;0,MAX(A$13:A127)+1,0)</f>
        <v>0</v>
      </c>
      <c r="B128" s="20"/>
      <c r="C128" s="20"/>
      <c r="D128" s="20"/>
      <c r="E128" s="20"/>
      <c r="F128" s="279">
        <f t="shared" si="30"/>
        <v>0</v>
      </c>
      <c r="G128" s="200">
        <f t="shared" si="31"/>
        <v>0</v>
      </c>
      <c r="H128" s="20"/>
      <c r="I128" s="20"/>
      <c r="J128" s="20"/>
      <c r="K128" s="20"/>
      <c r="L128" s="20"/>
      <c r="M128" s="20"/>
      <c r="N128" s="200">
        <f t="shared" si="32"/>
        <v>0</v>
      </c>
      <c r="O128" s="192"/>
      <c r="P128" s="542">
        <f t="shared" si="20"/>
        <v>0</v>
      </c>
      <c r="Q128" s="201">
        <f t="shared" si="21"/>
        <v>0</v>
      </c>
      <c r="R128" s="299">
        <f t="shared" si="33"/>
        <v>0</v>
      </c>
      <c r="S128" s="299">
        <f t="shared" si="34"/>
        <v>0</v>
      </c>
      <c r="T128" s="558"/>
      <c r="U128" s="180">
        <f t="shared" si="22"/>
        <v>0</v>
      </c>
      <c r="V128" s="180">
        <f t="shared" si="23"/>
        <v>0</v>
      </c>
      <c r="W128" s="253">
        <f t="shared" si="35"/>
        <v>0</v>
      </c>
      <c r="X128" s="253">
        <f t="shared" si="36"/>
        <v>0</v>
      </c>
      <c r="Y128" s="180">
        <f t="shared" si="24"/>
        <v>0</v>
      </c>
      <c r="Z128" s="180">
        <f t="shared" si="25"/>
        <v>0</v>
      </c>
      <c r="AA128" s="260">
        <f t="shared" si="37"/>
        <v>0</v>
      </c>
      <c r="AB128" s="259">
        <f t="shared" si="26"/>
        <v>0</v>
      </c>
      <c r="AC128" s="180">
        <f t="shared" si="27"/>
        <v>0</v>
      </c>
      <c r="AD128" s="180">
        <f t="shared" si="28"/>
        <v>0</v>
      </c>
      <c r="AE128" s="253">
        <f t="shared" si="38"/>
        <v>0</v>
      </c>
      <c r="AF128" s="240">
        <f t="shared" si="29"/>
        <v>0</v>
      </c>
    </row>
    <row r="129" spans="1:32" x14ac:dyDescent="0.2">
      <c r="A129" s="19">
        <f>+IF((G129+SUM(H129:K129))&gt;0,MAX(A$13:A128)+1,0)</f>
        <v>0</v>
      </c>
      <c r="B129" s="20"/>
      <c r="C129" s="20"/>
      <c r="D129" s="20"/>
      <c r="E129" s="20"/>
      <c r="F129" s="279">
        <f t="shared" si="30"/>
        <v>0</v>
      </c>
      <c r="G129" s="200">
        <f t="shared" si="31"/>
        <v>0</v>
      </c>
      <c r="H129" s="20"/>
      <c r="I129" s="20"/>
      <c r="J129" s="20"/>
      <c r="K129" s="20"/>
      <c r="L129" s="20"/>
      <c r="M129" s="20"/>
      <c r="N129" s="200">
        <f t="shared" si="32"/>
        <v>0</v>
      </c>
      <c r="O129" s="192"/>
      <c r="P129" s="542">
        <f t="shared" si="20"/>
        <v>0</v>
      </c>
      <c r="Q129" s="201">
        <f t="shared" si="21"/>
        <v>0</v>
      </c>
      <c r="R129" s="299">
        <f t="shared" si="33"/>
        <v>0</v>
      </c>
      <c r="S129" s="299">
        <f t="shared" si="34"/>
        <v>0</v>
      </c>
      <c r="T129" s="558"/>
      <c r="U129" s="180">
        <f t="shared" si="22"/>
        <v>0</v>
      </c>
      <c r="V129" s="180">
        <f t="shared" si="23"/>
        <v>0</v>
      </c>
      <c r="W129" s="253">
        <f t="shared" si="35"/>
        <v>0</v>
      </c>
      <c r="X129" s="253">
        <f t="shared" si="36"/>
        <v>0</v>
      </c>
      <c r="Y129" s="180">
        <f t="shared" si="24"/>
        <v>0</v>
      </c>
      <c r="Z129" s="180">
        <f t="shared" si="25"/>
        <v>0</v>
      </c>
      <c r="AA129" s="260">
        <f t="shared" si="37"/>
        <v>0</v>
      </c>
      <c r="AB129" s="259">
        <f t="shared" si="26"/>
        <v>0</v>
      </c>
      <c r="AC129" s="180">
        <f t="shared" si="27"/>
        <v>0</v>
      </c>
      <c r="AD129" s="180">
        <f t="shared" si="28"/>
        <v>0</v>
      </c>
      <c r="AE129" s="253">
        <f t="shared" si="38"/>
        <v>0</v>
      </c>
      <c r="AF129" s="240">
        <f t="shared" si="29"/>
        <v>0</v>
      </c>
    </row>
    <row r="130" spans="1:32" x14ac:dyDescent="0.2">
      <c r="A130" s="19">
        <f>+IF((G130+SUM(H130:K130))&gt;0,MAX(A$13:A129)+1,0)</f>
        <v>0</v>
      </c>
      <c r="B130" s="20"/>
      <c r="C130" s="20"/>
      <c r="D130" s="20"/>
      <c r="E130" s="20"/>
      <c r="F130" s="279">
        <f t="shared" si="30"/>
        <v>0</v>
      </c>
      <c r="G130" s="200">
        <f t="shared" si="31"/>
        <v>0</v>
      </c>
      <c r="H130" s="20"/>
      <c r="I130" s="20"/>
      <c r="J130" s="20"/>
      <c r="K130" s="20"/>
      <c r="L130" s="20"/>
      <c r="M130" s="20"/>
      <c r="N130" s="200">
        <f t="shared" si="32"/>
        <v>0</v>
      </c>
      <c r="O130" s="192"/>
      <c r="P130" s="542">
        <f t="shared" si="20"/>
        <v>0</v>
      </c>
      <c r="Q130" s="201">
        <f t="shared" si="21"/>
        <v>0</v>
      </c>
      <c r="R130" s="299">
        <f t="shared" si="33"/>
        <v>0</v>
      </c>
      <c r="S130" s="299">
        <f t="shared" si="34"/>
        <v>0</v>
      </c>
      <c r="T130" s="558"/>
      <c r="U130" s="180">
        <f t="shared" si="22"/>
        <v>0</v>
      </c>
      <c r="V130" s="180">
        <f t="shared" si="23"/>
        <v>0</v>
      </c>
      <c r="W130" s="253">
        <f t="shared" si="35"/>
        <v>0</v>
      </c>
      <c r="X130" s="253">
        <f t="shared" si="36"/>
        <v>0</v>
      </c>
      <c r="Y130" s="180">
        <f t="shared" si="24"/>
        <v>0</v>
      </c>
      <c r="Z130" s="180">
        <f t="shared" si="25"/>
        <v>0</v>
      </c>
      <c r="AA130" s="260">
        <f t="shared" si="37"/>
        <v>0</v>
      </c>
      <c r="AB130" s="259">
        <f t="shared" si="26"/>
        <v>0</v>
      </c>
      <c r="AC130" s="180">
        <f t="shared" si="27"/>
        <v>0</v>
      </c>
      <c r="AD130" s="180">
        <f t="shared" si="28"/>
        <v>0</v>
      </c>
      <c r="AE130" s="253">
        <f t="shared" si="38"/>
        <v>0</v>
      </c>
      <c r="AF130" s="240">
        <f t="shared" si="29"/>
        <v>0</v>
      </c>
    </row>
    <row r="131" spans="1:32" x14ac:dyDescent="0.2">
      <c r="A131" s="19">
        <f>+IF((G131+SUM(H131:K131))&gt;0,MAX(A$13:A130)+1,0)</f>
        <v>0</v>
      </c>
      <c r="B131" s="20"/>
      <c r="C131" s="20"/>
      <c r="D131" s="20"/>
      <c r="E131" s="20"/>
      <c r="F131" s="279">
        <f t="shared" si="30"/>
        <v>0</v>
      </c>
      <c r="G131" s="200">
        <f t="shared" si="31"/>
        <v>0</v>
      </c>
      <c r="H131" s="20"/>
      <c r="I131" s="20"/>
      <c r="J131" s="20"/>
      <c r="K131" s="20"/>
      <c r="L131" s="20"/>
      <c r="M131" s="20"/>
      <c r="N131" s="200">
        <f t="shared" si="32"/>
        <v>0</v>
      </c>
      <c r="O131" s="192"/>
      <c r="P131" s="542">
        <f t="shared" si="20"/>
        <v>0</v>
      </c>
      <c r="Q131" s="201">
        <f t="shared" si="21"/>
        <v>0</v>
      </c>
      <c r="R131" s="299">
        <f t="shared" si="33"/>
        <v>0</v>
      </c>
      <c r="S131" s="299">
        <f t="shared" si="34"/>
        <v>0</v>
      </c>
      <c r="T131" s="558"/>
      <c r="U131" s="180">
        <f t="shared" si="22"/>
        <v>0</v>
      </c>
      <c r="V131" s="180">
        <f t="shared" si="23"/>
        <v>0</v>
      </c>
      <c r="W131" s="253">
        <f t="shared" si="35"/>
        <v>0</v>
      </c>
      <c r="X131" s="253">
        <f t="shared" si="36"/>
        <v>0</v>
      </c>
      <c r="Y131" s="180">
        <f t="shared" si="24"/>
        <v>0</v>
      </c>
      <c r="Z131" s="180">
        <f t="shared" si="25"/>
        <v>0</v>
      </c>
      <c r="AA131" s="260">
        <f t="shared" si="37"/>
        <v>0</v>
      </c>
      <c r="AB131" s="259">
        <f t="shared" si="26"/>
        <v>0</v>
      </c>
      <c r="AC131" s="180">
        <f t="shared" si="27"/>
        <v>0</v>
      </c>
      <c r="AD131" s="180">
        <f t="shared" si="28"/>
        <v>0</v>
      </c>
      <c r="AE131" s="253">
        <f t="shared" si="38"/>
        <v>0</v>
      </c>
      <c r="AF131" s="240">
        <f t="shared" si="29"/>
        <v>0</v>
      </c>
    </row>
    <row r="132" spans="1:32" x14ac:dyDescent="0.2">
      <c r="A132" s="19">
        <f>+IF((G132+SUM(H132:K132))&gt;0,MAX(A$13:A131)+1,0)</f>
        <v>0</v>
      </c>
      <c r="B132" s="20"/>
      <c r="C132" s="20"/>
      <c r="D132" s="20"/>
      <c r="E132" s="20"/>
      <c r="F132" s="279">
        <f t="shared" si="30"/>
        <v>0</v>
      </c>
      <c r="G132" s="200">
        <f t="shared" si="31"/>
        <v>0</v>
      </c>
      <c r="H132" s="20"/>
      <c r="I132" s="20"/>
      <c r="J132" s="20"/>
      <c r="K132" s="20"/>
      <c r="L132" s="20"/>
      <c r="M132" s="20"/>
      <c r="N132" s="200">
        <f t="shared" si="32"/>
        <v>0</v>
      </c>
      <c r="O132" s="192"/>
      <c r="P132" s="542">
        <f t="shared" si="20"/>
        <v>0</v>
      </c>
      <c r="Q132" s="201">
        <f t="shared" si="21"/>
        <v>0</v>
      </c>
      <c r="R132" s="299">
        <f t="shared" si="33"/>
        <v>0</v>
      </c>
      <c r="S132" s="299">
        <f t="shared" si="34"/>
        <v>0</v>
      </c>
      <c r="T132" s="558"/>
      <c r="U132" s="180">
        <f t="shared" si="22"/>
        <v>0</v>
      </c>
      <c r="V132" s="180">
        <f t="shared" si="23"/>
        <v>0</v>
      </c>
      <c r="W132" s="253">
        <f t="shared" si="35"/>
        <v>0</v>
      </c>
      <c r="X132" s="253">
        <f t="shared" si="36"/>
        <v>0</v>
      </c>
      <c r="Y132" s="180">
        <f t="shared" si="24"/>
        <v>0</v>
      </c>
      <c r="Z132" s="180">
        <f t="shared" si="25"/>
        <v>0</v>
      </c>
      <c r="AA132" s="260">
        <f t="shared" si="37"/>
        <v>0</v>
      </c>
      <c r="AB132" s="259">
        <f t="shared" si="26"/>
        <v>0</v>
      </c>
      <c r="AC132" s="180">
        <f t="shared" si="27"/>
        <v>0</v>
      </c>
      <c r="AD132" s="180">
        <f t="shared" si="28"/>
        <v>0</v>
      </c>
      <c r="AE132" s="253">
        <f t="shared" si="38"/>
        <v>0</v>
      </c>
      <c r="AF132" s="240">
        <f t="shared" si="29"/>
        <v>0</v>
      </c>
    </row>
    <row r="133" spans="1:32" x14ac:dyDescent="0.2">
      <c r="A133" s="19">
        <f>+IF((G133+SUM(H133:K133))&gt;0,MAX(A$13:A132)+1,0)</f>
        <v>0</v>
      </c>
      <c r="B133" s="20"/>
      <c r="C133" s="20"/>
      <c r="D133" s="20"/>
      <c r="E133" s="20"/>
      <c r="F133" s="279">
        <f t="shared" si="30"/>
        <v>0</v>
      </c>
      <c r="G133" s="200">
        <f t="shared" si="31"/>
        <v>0</v>
      </c>
      <c r="H133" s="20"/>
      <c r="I133" s="20"/>
      <c r="J133" s="20"/>
      <c r="K133" s="20"/>
      <c r="L133" s="20"/>
      <c r="M133" s="20"/>
      <c r="N133" s="200">
        <f t="shared" si="32"/>
        <v>0</v>
      </c>
      <c r="O133" s="192"/>
      <c r="P133" s="542">
        <f t="shared" si="20"/>
        <v>0</v>
      </c>
      <c r="Q133" s="201">
        <f t="shared" si="21"/>
        <v>0</v>
      </c>
      <c r="R133" s="299">
        <f t="shared" si="33"/>
        <v>0</v>
      </c>
      <c r="S133" s="299">
        <f t="shared" si="34"/>
        <v>0</v>
      </c>
      <c r="T133" s="558"/>
      <c r="U133" s="180">
        <f t="shared" si="22"/>
        <v>0</v>
      </c>
      <c r="V133" s="180">
        <f t="shared" si="23"/>
        <v>0</v>
      </c>
      <c r="W133" s="253">
        <f t="shared" si="35"/>
        <v>0</v>
      </c>
      <c r="X133" s="253">
        <f t="shared" si="36"/>
        <v>0</v>
      </c>
      <c r="Y133" s="180">
        <f t="shared" si="24"/>
        <v>0</v>
      </c>
      <c r="Z133" s="180">
        <f t="shared" si="25"/>
        <v>0</v>
      </c>
      <c r="AA133" s="260">
        <f t="shared" si="37"/>
        <v>0</v>
      </c>
      <c r="AB133" s="259">
        <f t="shared" si="26"/>
        <v>0</v>
      </c>
      <c r="AC133" s="180">
        <f t="shared" si="27"/>
        <v>0</v>
      </c>
      <c r="AD133" s="180">
        <f t="shared" si="28"/>
        <v>0</v>
      </c>
      <c r="AE133" s="253">
        <f t="shared" si="38"/>
        <v>0</v>
      </c>
      <c r="AF133" s="240">
        <f t="shared" si="29"/>
        <v>0</v>
      </c>
    </row>
    <row r="134" spans="1:32" x14ac:dyDescent="0.2">
      <c r="A134" s="19">
        <f>+IF((G134+SUM(H134:K134))&gt;0,MAX(A$13:A133)+1,0)</f>
        <v>0</v>
      </c>
      <c r="B134" s="20"/>
      <c r="C134" s="20"/>
      <c r="D134" s="20"/>
      <c r="E134" s="20"/>
      <c r="F134" s="279">
        <f t="shared" si="30"/>
        <v>0</v>
      </c>
      <c r="G134" s="200">
        <f t="shared" si="31"/>
        <v>0</v>
      </c>
      <c r="H134" s="20"/>
      <c r="I134" s="20"/>
      <c r="J134" s="20"/>
      <c r="K134" s="20"/>
      <c r="L134" s="20"/>
      <c r="M134" s="20"/>
      <c r="N134" s="200">
        <f t="shared" si="32"/>
        <v>0</v>
      </c>
      <c r="O134" s="192"/>
      <c r="P134" s="542">
        <f t="shared" si="20"/>
        <v>0</v>
      </c>
      <c r="Q134" s="201">
        <f t="shared" si="21"/>
        <v>0</v>
      </c>
      <c r="R134" s="299">
        <f t="shared" si="33"/>
        <v>0</v>
      </c>
      <c r="S134" s="299">
        <f t="shared" si="34"/>
        <v>0</v>
      </c>
      <c r="T134" s="558"/>
      <c r="U134" s="180">
        <f t="shared" si="22"/>
        <v>0</v>
      </c>
      <c r="V134" s="180">
        <f t="shared" si="23"/>
        <v>0</v>
      </c>
      <c r="W134" s="253">
        <f t="shared" si="35"/>
        <v>0</v>
      </c>
      <c r="X134" s="253">
        <f t="shared" si="36"/>
        <v>0</v>
      </c>
      <c r="Y134" s="180">
        <f t="shared" si="24"/>
        <v>0</v>
      </c>
      <c r="Z134" s="180">
        <f t="shared" si="25"/>
        <v>0</v>
      </c>
      <c r="AA134" s="260">
        <f t="shared" si="37"/>
        <v>0</v>
      </c>
      <c r="AB134" s="259">
        <f t="shared" si="26"/>
        <v>0</v>
      </c>
      <c r="AC134" s="180">
        <f t="shared" si="27"/>
        <v>0</v>
      </c>
      <c r="AD134" s="180">
        <f t="shared" si="28"/>
        <v>0</v>
      </c>
      <c r="AE134" s="253">
        <f t="shared" si="38"/>
        <v>0</v>
      </c>
      <c r="AF134" s="240">
        <f t="shared" si="29"/>
        <v>0</v>
      </c>
    </row>
    <row r="135" spans="1:32" x14ac:dyDescent="0.2">
      <c r="A135" s="19">
        <f>+IF((G135+SUM(H135:K135))&gt;0,MAX(A$13:A134)+1,0)</f>
        <v>0</v>
      </c>
      <c r="B135" s="20"/>
      <c r="C135" s="20"/>
      <c r="D135" s="20"/>
      <c r="E135" s="20"/>
      <c r="F135" s="279">
        <f t="shared" si="30"/>
        <v>0</v>
      </c>
      <c r="G135" s="200">
        <f t="shared" si="31"/>
        <v>0</v>
      </c>
      <c r="H135" s="20"/>
      <c r="I135" s="20"/>
      <c r="J135" s="20"/>
      <c r="K135" s="20"/>
      <c r="L135" s="20"/>
      <c r="M135" s="20"/>
      <c r="N135" s="200">
        <f t="shared" si="32"/>
        <v>0</v>
      </c>
      <c r="O135" s="192"/>
      <c r="P135" s="542">
        <f t="shared" si="20"/>
        <v>0</v>
      </c>
      <c r="Q135" s="201">
        <f t="shared" si="21"/>
        <v>0</v>
      </c>
      <c r="R135" s="299">
        <f t="shared" si="33"/>
        <v>0</v>
      </c>
      <c r="S135" s="299">
        <f t="shared" si="34"/>
        <v>0</v>
      </c>
      <c r="T135" s="558"/>
      <c r="U135" s="180">
        <f t="shared" si="22"/>
        <v>0</v>
      </c>
      <c r="V135" s="180">
        <f t="shared" si="23"/>
        <v>0</v>
      </c>
      <c r="W135" s="253">
        <f t="shared" si="35"/>
        <v>0</v>
      </c>
      <c r="X135" s="253">
        <f t="shared" si="36"/>
        <v>0</v>
      </c>
      <c r="Y135" s="180">
        <f t="shared" si="24"/>
        <v>0</v>
      </c>
      <c r="Z135" s="180">
        <f t="shared" si="25"/>
        <v>0</v>
      </c>
      <c r="AA135" s="260">
        <f t="shared" si="37"/>
        <v>0</v>
      </c>
      <c r="AB135" s="259">
        <f t="shared" si="26"/>
        <v>0</v>
      </c>
      <c r="AC135" s="180">
        <f t="shared" si="27"/>
        <v>0</v>
      </c>
      <c r="AD135" s="180">
        <f t="shared" si="28"/>
        <v>0</v>
      </c>
      <c r="AE135" s="253">
        <f t="shared" si="38"/>
        <v>0</v>
      </c>
      <c r="AF135" s="240">
        <f t="shared" si="29"/>
        <v>0</v>
      </c>
    </row>
    <row r="136" spans="1:32" x14ac:dyDescent="0.2">
      <c r="A136" s="19">
        <f>+IF((G136+SUM(H136:K136))&gt;0,MAX(A$13:A135)+1,0)</f>
        <v>0</v>
      </c>
      <c r="B136" s="20"/>
      <c r="C136" s="20"/>
      <c r="D136" s="20"/>
      <c r="E136" s="20"/>
      <c r="F136" s="279">
        <f t="shared" si="30"/>
        <v>0</v>
      </c>
      <c r="G136" s="200">
        <f t="shared" si="31"/>
        <v>0</v>
      </c>
      <c r="H136" s="20"/>
      <c r="I136" s="20"/>
      <c r="J136" s="20"/>
      <c r="K136" s="20"/>
      <c r="L136" s="20"/>
      <c r="M136" s="20"/>
      <c r="N136" s="200">
        <f t="shared" si="32"/>
        <v>0</v>
      </c>
      <c r="O136" s="192"/>
      <c r="P136" s="542">
        <f t="shared" si="20"/>
        <v>0</v>
      </c>
      <c r="Q136" s="201">
        <f t="shared" si="21"/>
        <v>0</v>
      </c>
      <c r="R136" s="299">
        <f t="shared" si="33"/>
        <v>0</v>
      </c>
      <c r="S136" s="299">
        <f t="shared" si="34"/>
        <v>0</v>
      </c>
      <c r="T136" s="558"/>
      <c r="U136" s="180">
        <f t="shared" si="22"/>
        <v>0</v>
      </c>
      <c r="V136" s="180">
        <f t="shared" si="23"/>
        <v>0</v>
      </c>
      <c r="W136" s="253">
        <f t="shared" si="35"/>
        <v>0</v>
      </c>
      <c r="X136" s="253">
        <f t="shared" si="36"/>
        <v>0</v>
      </c>
      <c r="Y136" s="180">
        <f t="shared" si="24"/>
        <v>0</v>
      </c>
      <c r="Z136" s="180">
        <f t="shared" si="25"/>
        <v>0</v>
      </c>
      <c r="AA136" s="260">
        <f t="shared" si="37"/>
        <v>0</v>
      </c>
      <c r="AB136" s="259">
        <f t="shared" si="26"/>
        <v>0</v>
      </c>
      <c r="AC136" s="180">
        <f t="shared" si="27"/>
        <v>0</v>
      </c>
      <c r="AD136" s="180">
        <f t="shared" si="28"/>
        <v>0</v>
      </c>
      <c r="AE136" s="253">
        <f t="shared" si="38"/>
        <v>0</v>
      </c>
      <c r="AF136" s="240">
        <f t="shared" si="29"/>
        <v>0</v>
      </c>
    </row>
    <row r="137" spans="1:32" x14ac:dyDescent="0.2">
      <c r="A137" s="19">
        <f>+IF((G137+SUM(H137:K137))&gt;0,MAX(A$13:A136)+1,0)</f>
        <v>0</v>
      </c>
      <c r="B137" s="20"/>
      <c r="C137" s="20"/>
      <c r="D137" s="20"/>
      <c r="E137" s="20"/>
      <c r="F137" s="279">
        <f t="shared" si="30"/>
        <v>0</v>
      </c>
      <c r="G137" s="200">
        <f t="shared" si="31"/>
        <v>0</v>
      </c>
      <c r="H137" s="20"/>
      <c r="I137" s="20"/>
      <c r="J137" s="20"/>
      <c r="K137" s="20"/>
      <c r="L137" s="20"/>
      <c r="M137" s="20"/>
      <c r="N137" s="200">
        <f t="shared" si="32"/>
        <v>0</v>
      </c>
      <c r="O137" s="192"/>
      <c r="P137" s="542">
        <f t="shared" si="20"/>
        <v>0</v>
      </c>
      <c r="Q137" s="201">
        <f t="shared" si="21"/>
        <v>0</v>
      </c>
      <c r="R137" s="299">
        <f t="shared" si="33"/>
        <v>0</v>
      </c>
      <c r="S137" s="299">
        <f t="shared" si="34"/>
        <v>0</v>
      </c>
      <c r="T137" s="558"/>
      <c r="U137" s="180">
        <f t="shared" si="22"/>
        <v>0</v>
      </c>
      <c r="V137" s="180">
        <f t="shared" si="23"/>
        <v>0</v>
      </c>
      <c r="W137" s="253">
        <f t="shared" si="35"/>
        <v>0</v>
      </c>
      <c r="X137" s="253">
        <f t="shared" si="36"/>
        <v>0</v>
      </c>
      <c r="Y137" s="180">
        <f t="shared" si="24"/>
        <v>0</v>
      </c>
      <c r="Z137" s="180">
        <f t="shared" si="25"/>
        <v>0</v>
      </c>
      <c r="AA137" s="260">
        <f t="shared" si="37"/>
        <v>0</v>
      </c>
      <c r="AB137" s="259">
        <f t="shared" si="26"/>
        <v>0</v>
      </c>
      <c r="AC137" s="180">
        <f t="shared" si="27"/>
        <v>0</v>
      </c>
      <c r="AD137" s="180">
        <f t="shared" si="28"/>
        <v>0</v>
      </c>
      <c r="AE137" s="253">
        <f t="shared" si="38"/>
        <v>0</v>
      </c>
      <c r="AF137" s="240">
        <f t="shared" si="29"/>
        <v>0</v>
      </c>
    </row>
    <row r="138" spans="1:32" x14ac:dyDescent="0.2">
      <c r="A138" s="19">
        <f>+IF((G138+SUM(H138:K138))&gt;0,MAX(A$13:A137)+1,0)</f>
        <v>0</v>
      </c>
      <c r="B138" s="20"/>
      <c r="C138" s="20"/>
      <c r="D138" s="20"/>
      <c r="E138" s="20"/>
      <c r="F138" s="279">
        <f t="shared" si="30"/>
        <v>0</v>
      </c>
      <c r="G138" s="200">
        <f t="shared" si="31"/>
        <v>0</v>
      </c>
      <c r="H138" s="20"/>
      <c r="I138" s="20"/>
      <c r="J138" s="20"/>
      <c r="K138" s="20"/>
      <c r="L138" s="20"/>
      <c r="M138" s="20"/>
      <c r="N138" s="200">
        <f t="shared" si="32"/>
        <v>0</v>
      </c>
      <c r="O138" s="192"/>
      <c r="P138" s="542">
        <f t="shared" si="20"/>
        <v>0</v>
      </c>
      <c r="Q138" s="201">
        <f t="shared" si="21"/>
        <v>0</v>
      </c>
      <c r="R138" s="299">
        <f t="shared" si="33"/>
        <v>0</v>
      </c>
      <c r="S138" s="299">
        <f t="shared" si="34"/>
        <v>0</v>
      </c>
      <c r="T138" s="558"/>
      <c r="U138" s="180">
        <f t="shared" si="22"/>
        <v>0</v>
      </c>
      <c r="V138" s="180">
        <f t="shared" si="23"/>
        <v>0</v>
      </c>
      <c r="W138" s="253">
        <f t="shared" si="35"/>
        <v>0</v>
      </c>
      <c r="X138" s="253">
        <f t="shared" si="36"/>
        <v>0</v>
      </c>
      <c r="Y138" s="180">
        <f t="shared" si="24"/>
        <v>0</v>
      </c>
      <c r="Z138" s="180">
        <f t="shared" si="25"/>
        <v>0</v>
      </c>
      <c r="AA138" s="260">
        <f t="shared" si="37"/>
        <v>0</v>
      </c>
      <c r="AB138" s="259">
        <f t="shared" si="26"/>
        <v>0</v>
      </c>
      <c r="AC138" s="180">
        <f t="shared" si="27"/>
        <v>0</v>
      </c>
      <c r="AD138" s="180">
        <f t="shared" si="28"/>
        <v>0</v>
      </c>
      <c r="AE138" s="253">
        <f t="shared" si="38"/>
        <v>0</v>
      </c>
      <c r="AF138" s="240">
        <f t="shared" si="29"/>
        <v>0</v>
      </c>
    </row>
    <row r="139" spans="1:32" x14ac:dyDescent="0.2">
      <c r="A139" s="19">
        <f>+IF((G139+SUM(H139:K139))&gt;0,MAX(A$13:A138)+1,0)</f>
        <v>0</v>
      </c>
      <c r="B139" s="20"/>
      <c r="C139" s="20"/>
      <c r="D139" s="20"/>
      <c r="E139" s="20"/>
      <c r="F139" s="279">
        <f t="shared" si="30"/>
        <v>0</v>
      </c>
      <c r="G139" s="200">
        <f t="shared" si="31"/>
        <v>0</v>
      </c>
      <c r="H139" s="20"/>
      <c r="I139" s="20"/>
      <c r="J139" s="20"/>
      <c r="K139" s="20"/>
      <c r="L139" s="20"/>
      <c r="M139" s="20"/>
      <c r="N139" s="200">
        <f t="shared" si="32"/>
        <v>0</v>
      </c>
      <c r="O139" s="192"/>
      <c r="P139" s="542">
        <f t="shared" si="20"/>
        <v>0</v>
      </c>
      <c r="Q139" s="201">
        <f t="shared" si="21"/>
        <v>0</v>
      </c>
      <c r="R139" s="299">
        <f t="shared" si="33"/>
        <v>0</v>
      </c>
      <c r="S139" s="299">
        <f t="shared" si="34"/>
        <v>0</v>
      </c>
      <c r="T139" s="558"/>
      <c r="U139" s="180">
        <f t="shared" si="22"/>
        <v>0</v>
      </c>
      <c r="V139" s="180">
        <f t="shared" si="23"/>
        <v>0</v>
      </c>
      <c r="W139" s="253">
        <f t="shared" si="35"/>
        <v>0</v>
      </c>
      <c r="X139" s="253">
        <f t="shared" si="36"/>
        <v>0</v>
      </c>
      <c r="Y139" s="180">
        <f t="shared" si="24"/>
        <v>0</v>
      </c>
      <c r="Z139" s="180">
        <f t="shared" si="25"/>
        <v>0</v>
      </c>
      <c r="AA139" s="260">
        <f t="shared" si="37"/>
        <v>0</v>
      </c>
      <c r="AB139" s="259">
        <f t="shared" si="26"/>
        <v>0</v>
      </c>
      <c r="AC139" s="180">
        <f t="shared" si="27"/>
        <v>0</v>
      </c>
      <c r="AD139" s="180">
        <f t="shared" si="28"/>
        <v>0</v>
      </c>
      <c r="AE139" s="253">
        <f t="shared" si="38"/>
        <v>0</v>
      </c>
      <c r="AF139" s="240">
        <f t="shared" si="29"/>
        <v>0</v>
      </c>
    </row>
    <row r="140" spans="1:32" x14ac:dyDescent="0.2">
      <c r="A140" s="19">
        <f>+IF((G140+SUM(H140:K140))&gt;0,MAX(A$13:A139)+1,0)</f>
        <v>0</v>
      </c>
      <c r="B140" s="20"/>
      <c r="C140" s="20"/>
      <c r="D140" s="20"/>
      <c r="E140" s="20"/>
      <c r="F140" s="279">
        <f t="shared" si="30"/>
        <v>0</v>
      </c>
      <c r="G140" s="200">
        <f t="shared" si="31"/>
        <v>0</v>
      </c>
      <c r="H140" s="20"/>
      <c r="I140" s="20"/>
      <c r="J140" s="20"/>
      <c r="K140" s="20"/>
      <c r="L140" s="20"/>
      <c r="M140" s="20"/>
      <c r="N140" s="200">
        <f t="shared" si="32"/>
        <v>0</v>
      </c>
      <c r="O140" s="192"/>
      <c r="P140" s="542">
        <f t="shared" si="20"/>
        <v>0</v>
      </c>
      <c r="Q140" s="201">
        <f t="shared" si="21"/>
        <v>0</v>
      </c>
      <c r="R140" s="299">
        <f t="shared" si="33"/>
        <v>0</v>
      </c>
      <c r="S140" s="299">
        <f t="shared" si="34"/>
        <v>0</v>
      </c>
      <c r="T140" s="558"/>
      <c r="U140" s="180">
        <f t="shared" si="22"/>
        <v>0</v>
      </c>
      <c r="V140" s="180">
        <f t="shared" si="23"/>
        <v>0</v>
      </c>
      <c r="W140" s="253">
        <f t="shared" si="35"/>
        <v>0</v>
      </c>
      <c r="X140" s="253">
        <f t="shared" si="36"/>
        <v>0</v>
      </c>
      <c r="Y140" s="180">
        <f t="shared" si="24"/>
        <v>0</v>
      </c>
      <c r="Z140" s="180">
        <f t="shared" si="25"/>
        <v>0</v>
      </c>
      <c r="AA140" s="260">
        <f t="shared" si="37"/>
        <v>0</v>
      </c>
      <c r="AB140" s="259">
        <f t="shared" si="26"/>
        <v>0</v>
      </c>
      <c r="AC140" s="180">
        <f t="shared" si="27"/>
        <v>0</v>
      </c>
      <c r="AD140" s="180">
        <f t="shared" si="28"/>
        <v>0</v>
      </c>
      <c r="AE140" s="253">
        <f t="shared" si="38"/>
        <v>0</v>
      </c>
      <c r="AF140" s="240">
        <f t="shared" si="29"/>
        <v>0</v>
      </c>
    </row>
    <row r="141" spans="1:32" x14ac:dyDescent="0.2">
      <c r="A141" s="19">
        <f>+IF((G141+SUM(H141:K141))&gt;0,MAX(A$13:A140)+1,0)</f>
        <v>0</v>
      </c>
      <c r="B141" s="20"/>
      <c r="C141" s="20"/>
      <c r="D141" s="20"/>
      <c r="E141" s="20"/>
      <c r="F141" s="279">
        <f t="shared" si="30"/>
        <v>0</v>
      </c>
      <c r="G141" s="200">
        <f t="shared" si="31"/>
        <v>0</v>
      </c>
      <c r="H141" s="20"/>
      <c r="I141" s="20"/>
      <c r="J141" s="20"/>
      <c r="K141" s="20"/>
      <c r="L141" s="20"/>
      <c r="M141" s="20"/>
      <c r="N141" s="200">
        <f t="shared" si="32"/>
        <v>0</v>
      </c>
      <c r="O141" s="192"/>
      <c r="P141" s="542">
        <f t="shared" si="20"/>
        <v>0</v>
      </c>
      <c r="Q141" s="201">
        <f t="shared" si="21"/>
        <v>0</v>
      </c>
      <c r="R141" s="299">
        <f t="shared" si="33"/>
        <v>0</v>
      </c>
      <c r="S141" s="299">
        <f t="shared" si="34"/>
        <v>0</v>
      </c>
      <c r="T141" s="558"/>
      <c r="U141" s="180">
        <f t="shared" si="22"/>
        <v>0</v>
      </c>
      <c r="V141" s="180">
        <f t="shared" si="23"/>
        <v>0</v>
      </c>
      <c r="W141" s="253">
        <f t="shared" si="35"/>
        <v>0</v>
      </c>
      <c r="X141" s="253">
        <f t="shared" si="36"/>
        <v>0</v>
      </c>
      <c r="Y141" s="180">
        <f t="shared" si="24"/>
        <v>0</v>
      </c>
      <c r="Z141" s="180">
        <f t="shared" si="25"/>
        <v>0</v>
      </c>
      <c r="AA141" s="260">
        <f t="shared" si="37"/>
        <v>0</v>
      </c>
      <c r="AB141" s="259">
        <f t="shared" si="26"/>
        <v>0</v>
      </c>
      <c r="AC141" s="180">
        <f t="shared" si="27"/>
        <v>0</v>
      </c>
      <c r="AD141" s="180">
        <f t="shared" si="28"/>
        <v>0</v>
      </c>
      <c r="AE141" s="253">
        <f t="shared" si="38"/>
        <v>0</v>
      </c>
      <c r="AF141" s="240">
        <f t="shared" si="29"/>
        <v>0</v>
      </c>
    </row>
    <row r="142" spans="1:32" x14ac:dyDescent="0.2">
      <c r="A142" s="19">
        <f>+IF((G142+SUM(H142:K142))&gt;0,MAX(A$13:A141)+1,0)</f>
        <v>0</v>
      </c>
      <c r="B142" s="20"/>
      <c r="C142" s="20"/>
      <c r="D142" s="20"/>
      <c r="E142" s="20"/>
      <c r="F142" s="279">
        <f t="shared" si="30"/>
        <v>0</v>
      </c>
      <c r="G142" s="200">
        <f t="shared" si="31"/>
        <v>0</v>
      </c>
      <c r="H142" s="20"/>
      <c r="I142" s="20"/>
      <c r="J142" s="20"/>
      <c r="K142" s="20"/>
      <c r="L142" s="20"/>
      <c r="M142" s="20"/>
      <c r="N142" s="200">
        <f t="shared" si="32"/>
        <v>0</v>
      </c>
      <c r="O142" s="192"/>
      <c r="P142" s="542">
        <f t="shared" si="20"/>
        <v>0</v>
      </c>
      <c r="Q142" s="201">
        <f t="shared" si="21"/>
        <v>0</v>
      </c>
      <c r="R142" s="299">
        <f t="shared" si="33"/>
        <v>0</v>
      </c>
      <c r="S142" s="299">
        <f t="shared" si="34"/>
        <v>0</v>
      </c>
      <c r="T142" s="558"/>
      <c r="U142" s="180">
        <f t="shared" si="22"/>
        <v>0</v>
      </c>
      <c r="V142" s="180">
        <f t="shared" si="23"/>
        <v>0</v>
      </c>
      <c r="W142" s="253">
        <f t="shared" si="35"/>
        <v>0</v>
      </c>
      <c r="X142" s="253">
        <f t="shared" si="36"/>
        <v>0</v>
      </c>
      <c r="Y142" s="180">
        <f t="shared" si="24"/>
        <v>0</v>
      </c>
      <c r="Z142" s="180">
        <f t="shared" si="25"/>
        <v>0</v>
      </c>
      <c r="AA142" s="260">
        <f t="shared" si="37"/>
        <v>0</v>
      </c>
      <c r="AB142" s="259">
        <f t="shared" si="26"/>
        <v>0</v>
      </c>
      <c r="AC142" s="180">
        <f t="shared" si="27"/>
        <v>0</v>
      </c>
      <c r="AD142" s="180">
        <f t="shared" si="28"/>
        <v>0</v>
      </c>
      <c r="AE142" s="253">
        <f t="shared" si="38"/>
        <v>0</v>
      </c>
      <c r="AF142" s="240">
        <f t="shared" si="29"/>
        <v>0</v>
      </c>
    </row>
    <row r="143" spans="1:32" x14ac:dyDescent="0.2">
      <c r="A143" s="19">
        <f>+IF((G143+SUM(H143:K143))&gt;0,MAX(A$13:A142)+1,0)</f>
        <v>0</v>
      </c>
      <c r="B143" s="20"/>
      <c r="C143" s="20"/>
      <c r="D143" s="20"/>
      <c r="E143" s="20"/>
      <c r="F143" s="279">
        <f t="shared" si="30"/>
        <v>0</v>
      </c>
      <c r="G143" s="200">
        <f t="shared" si="31"/>
        <v>0</v>
      </c>
      <c r="H143" s="20"/>
      <c r="I143" s="20"/>
      <c r="J143" s="20"/>
      <c r="K143" s="20"/>
      <c r="L143" s="20"/>
      <c r="M143" s="20"/>
      <c r="N143" s="200">
        <f t="shared" si="32"/>
        <v>0</v>
      </c>
      <c r="O143" s="192"/>
      <c r="P143" s="542">
        <f t="shared" ref="P143:P193" si="39">+O143+O143*$P$10</f>
        <v>0</v>
      </c>
      <c r="Q143" s="201">
        <f t="shared" ref="Q143:Q193" si="40">+N143*P143</f>
        <v>0</v>
      </c>
      <c r="R143" s="299">
        <f t="shared" si="33"/>
        <v>0</v>
      </c>
      <c r="S143" s="299">
        <f t="shared" si="34"/>
        <v>0</v>
      </c>
      <c r="T143" s="558"/>
      <c r="U143" s="180">
        <f t="shared" ref="U143:U193" si="41">+($Q143-$U$6)/$U$7*C143*12</f>
        <v>0</v>
      </c>
      <c r="V143" s="180">
        <f t="shared" ref="V143:V193" si="42">+($Q143-$U$6)/$U$7*(D143+E143)*12</f>
        <v>0</v>
      </c>
      <c r="W143" s="253">
        <f t="shared" si="35"/>
        <v>0</v>
      </c>
      <c r="X143" s="253">
        <f t="shared" si="36"/>
        <v>0</v>
      </c>
      <c r="Y143" s="180">
        <f t="shared" ref="Y143:Y193" si="43">+($Q143-$U$6)/$U$7*H143*12</f>
        <v>0</v>
      </c>
      <c r="Z143" s="180">
        <f t="shared" ref="Z143:Z193" si="44">+($Q143-$U$6)/$U$7*J143*12</f>
        <v>0</v>
      </c>
      <c r="AA143" s="260">
        <f t="shared" si="37"/>
        <v>0</v>
      </c>
      <c r="AB143" s="259">
        <f t="shared" ref="AB143:AB193" si="45">+AA143*(AB$9+$T143)</f>
        <v>0</v>
      </c>
      <c r="AC143" s="180">
        <f t="shared" ref="AC143:AC193" si="46">+($Q143-$U$6)/$U$7*I143*12</f>
        <v>0</v>
      </c>
      <c r="AD143" s="180">
        <f t="shared" ref="AD143:AD193" si="47">+($Q143-$U$6)/$U$7*K143*12</f>
        <v>0</v>
      </c>
      <c r="AE143" s="253">
        <f t="shared" si="38"/>
        <v>0</v>
      </c>
      <c r="AF143" s="240">
        <f t="shared" ref="AF143:AF193" si="48">+AE143*(AF$9+$T143)</f>
        <v>0</v>
      </c>
    </row>
    <row r="144" spans="1:32" x14ac:dyDescent="0.2">
      <c r="A144" s="19">
        <f>+IF((G144+SUM(H144:K144))&gt;0,MAX(A$13:A143)+1,0)</f>
        <v>0</v>
      </c>
      <c r="B144" s="20"/>
      <c r="C144" s="20"/>
      <c r="D144" s="20"/>
      <c r="E144" s="20"/>
      <c r="F144" s="279">
        <f t="shared" ref="F144:F192" si="49">+E144+D144</f>
        <v>0</v>
      </c>
      <c r="G144" s="200">
        <f t="shared" ref="G144:G192" si="50">SUM(C144:E144)</f>
        <v>0</v>
      </c>
      <c r="H144" s="20"/>
      <c r="I144" s="20"/>
      <c r="J144" s="20"/>
      <c r="K144" s="20"/>
      <c r="L144" s="20"/>
      <c r="M144" s="20"/>
      <c r="N144" s="200">
        <f t="shared" ref="N144:N192" si="51">+L144+M144</f>
        <v>0</v>
      </c>
      <c r="O144" s="192"/>
      <c r="P144" s="542">
        <f t="shared" si="39"/>
        <v>0</v>
      </c>
      <c r="Q144" s="201">
        <f t="shared" si="40"/>
        <v>0</v>
      </c>
      <c r="R144" s="299">
        <f t="shared" ref="R144:R192" si="52">+N144*(C144+H144-I144)</f>
        <v>0</v>
      </c>
      <c r="S144" s="299">
        <f t="shared" ref="S144:S192" si="53">+N144*D144+N144*E144*0.8+(J144-K144)*N144</f>
        <v>0</v>
      </c>
      <c r="T144" s="558"/>
      <c r="U144" s="180">
        <f t="shared" si="41"/>
        <v>0</v>
      </c>
      <c r="V144" s="180">
        <f t="shared" si="42"/>
        <v>0</v>
      </c>
      <c r="W144" s="253">
        <f t="shared" ref="W144:W192" si="54">+U144+V144</f>
        <v>0</v>
      </c>
      <c r="X144" s="253">
        <f t="shared" ref="X144:X193" si="55">+W144*(X$9+T144)</f>
        <v>0</v>
      </c>
      <c r="Y144" s="180">
        <f t="shared" si="43"/>
        <v>0</v>
      </c>
      <c r="Z144" s="180">
        <f t="shared" si="44"/>
        <v>0</v>
      </c>
      <c r="AA144" s="260">
        <f t="shared" ref="AA144:AA192" si="56">+Y144+Z144</f>
        <v>0</v>
      </c>
      <c r="AB144" s="259">
        <f t="shared" si="45"/>
        <v>0</v>
      </c>
      <c r="AC144" s="180">
        <f t="shared" si="46"/>
        <v>0</v>
      </c>
      <c r="AD144" s="180">
        <f t="shared" si="47"/>
        <v>0</v>
      </c>
      <c r="AE144" s="253">
        <f t="shared" ref="AE144:AE192" si="57">+AC144+AD144</f>
        <v>0</v>
      </c>
      <c r="AF144" s="240">
        <f t="shared" si="48"/>
        <v>0</v>
      </c>
    </row>
    <row r="145" spans="1:32" x14ac:dyDescent="0.2">
      <c r="A145" s="19">
        <f>+IF((G145+SUM(H145:K145))&gt;0,MAX(A$13:A144)+1,0)</f>
        <v>0</v>
      </c>
      <c r="B145" s="20"/>
      <c r="C145" s="20"/>
      <c r="D145" s="20"/>
      <c r="E145" s="20"/>
      <c r="F145" s="279">
        <f t="shared" si="49"/>
        <v>0</v>
      </c>
      <c r="G145" s="200">
        <f t="shared" si="50"/>
        <v>0</v>
      </c>
      <c r="H145" s="20"/>
      <c r="I145" s="20"/>
      <c r="J145" s="20"/>
      <c r="K145" s="20"/>
      <c r="L145" s="20"/>
      <c r="M145" s="20"/>
      <c r="N145" s="200">
        <f t="shared" si="51"/>
        <v>0</v>
      </c>
      <c r="O145" s="192"/>
      <c r="P145" s="542">
        <f t="shared" si="39"/>
        <v>0</v>
      </c>
      <c r="Q145" s="201">
        <f t="shared" si="40"/>
        <v>0</v>
      </c>
      <c r="R145" s="299">
        <f t="shared" si="52"/>
        <v>0</v>
      </c>
      <c r="S145" s="299">
        <f t="shared" si="53"/>
        <v>0</v>
      </c>
      <c r="T145" s="558"/>
      <c r="U145" s="180">
        <f t="shared" si="41"/>
        <v>0</v>
      </c>
      <c r="V145" s="180">
        <f t="shared" si="42"/>
        <v>0</v>
      </c>
      <c r="W145" s="253">
        <f t="shared" si="54"/>
        <v>0</v>
      </c>
      <c r="X145" s="253">
        <f t="shared" si="55"/>
        <v>0</v>
      </c>
      <c r="Y145" s="180">
        <f t="shared" si="43"/>
        <v>0</v>
      </c>
      <c r="Z145" s="180">
        <f t="shared" si="44"/>
        <v>0</v>
      </c>
      <c r="AA145" s="260">
        <f t="shared" si="56"/>
        <v>0</v>
      </c>
      <c r="AB145" s="259">
        <f t="shared" si="45"/>
        <v>0</v>
      </c>
      <c r="AC145" s="180">
        <f t="shared" si="46"/>
        <v>0</v>
      </c>
      <c r="AD145" s="180">
        <f t="shared" si="47"/>
        <v>0</v>
      </c>
      <c r="AE145" s="253">
        <f t="shared" si="57"/>
        <v>0</v>
      </c>
      <c r="AF145" s="240">
        <f t="shared" si="48"/>
        <v>0</v>
      </c>
    </row>
    <row r="146" spans="1:32" x14ac:dyDescent="0.2">
      <c r="A146" s="19">
        <f>+IF((G146+SUM(H146:K146))&gt;0,MAX(A$13:A145)+1,0)</f>
        <v>0</v>
      </c>
      <c r="B146" s="20"/>
      <c r="C146" s="20"/>
      <c r="D146" s="20"/>
      <c r="E146" s="20"/>
      <c r="F146" s="279">
        <f t="shared" si="49"/>
        <v>0</v>
      </c>
      <c r="G146" s="200">
        <f t="shared" si="50"/>
        <v>0</v>
      </c>
      <c r="H146" s="20"/>
      <c r="I146" s="20"/>
      <c r="J146" s="20"/>
      <c r="K146" s="20"/>
      <c r="L146" s="20"/>
      <c r="M146" s="20"/>
      <c r="N146" s="200">
        <f t="shared" si="51"/>
        <v>0</v>
      </c>
      <c r="O146" s="192"/>
      <c r="P146" s="542">
        <f t="shared" si="39"/>
        <v>0</v>
      </c>
      <c r="Q146" s="201">
        <f t="shared" si="40"/>
        <v>0</v>
      </c>
      <c r="R146" s="299">
        <f t="shared" si="52"/>
        <v>0</v>
      </c>
      <c r="S146" s="299">
        <f t="shared" si="53"/>
        <v>0</v>
      </c>
      <c r="T146" s="558"/>
      <c r="U146" s="180">
        <f t="shared" si="41"/>
        <v>0</v>
      </c>
      <c r="V146" s="180">
        <f t="shared" si="42"/>
        <v>0</v>
      </c>
      <c r="W146" s="253">
        <f t="shared" si="54"/>
        <v>0</v>
      </c>
      <c r="X146" s="253">
        <f t="shared" si="55"/>
        <v>0</v>
      </c>
      <c r="Y146" s="180">
        <f t="shared" si="43"/>
        <v>0</v>
      </c>
      <c r="Z146" s="180">
        <f t="shared" si="44"/>
        <v>0</v>
      </c>
      <c r="AA146" s="260">
        <f t="shared" si="56"/>
        <v>0</v>
      </c>
      <c r="AB146" s="259">
        <f t="shared" si="45"/>
        <v>0</v>
      </c>
      <c r="AC146" s="180">
        <f t="shared" si="46"/>
        <v>0</v>
      </c>
      <c r="AD146" s="180">
        <f t="shared" si="47"/>
        <v>0</v>
      </c>
      <c r="AE146" s="253">
        <f t="shared" si="57"/>
        <v>0</v>
      </c>
      <c r="AF146" s="240">
        <f t="shared" si="48"/>
        <v>0</v>
      </c>
    </row>
    <row r="147" spans="1:32" x14ac:dyDescent="0.2">
      <c r="A147" s="19">
        <f>+IF((G147+SUM(H147:K147))&gt;0,MAX(A$13:A146)+1,0)</f>
        <v>0</v>
      </c>
      <c r="B147" s="20"/>
      <c r="C147" s="20"/>
      <c r="D147" s="20"/>
      <c r="E147" s="20"/>
      <c r="F147" s="279">
        <f t="shared" si="49"/>
        <v>0</v>
      </c>
      <c r="G147" s="200">
        <f t="shared" si="50"/>
        <v>0</v>
      </c>
      <c r="H147" s="20"/>
      <c r="I147" s="20"/>
      <c r="J147" s="20"/>
      <c r="K147" s="20"/>
      <c r="L147" s="20"/>
      <c r="M147" s="20"/>
      <c r="N147" s="200">
        <f t="shared" si="51"/>
        <v>0</v>
      </c>
      <c r="O147" s="192"/>
      <c r="P147" s="542">
        <f t="shared" si="39"/>
        <v>0</v>
      </c>
      <c r="Q147" s="201">
        <f t="shared" si="40"/>
        <v>0</v>
      </c>
      <c r="R147" s="299">
        <f t="shared" si="52"/>
        <v>0</v>
      </c>
      <c r="S147" s="299">
        <f t="shared" si="53"/>
        <v>0</v>
      </c>
      <c r="T147" s="558"/>
      <c r="U147" s="180">
        <f t="shared" si="41"/>
        <v>0</v>
      </c>
      <c r="V147" s="180">
        <f t="shared" si="42"/>
        <v>0</v>
      </c>
      <c r="W147" s="253">
        <f t="shared" si="54"/>
        <v>0</v>
      </c>
      <c r="X147" s="253">
        <f t="shared" si="55"/>
        <v>0</v>
      </c>
      <c r="Y147" s="180">
        <f t="shared" si="43"/>
        <v>0</v>
      </c>
      <c r="Z147" s="180">
        <f t="shared" si="44"/>
        <v>0</v>
      </c>
      <c r="AA147" s="260">
        <f t="shared" si="56"/>
        <v>0</v>
      </c>
      <c r="AB147" s="259">
        <f t="shared" si="45"/>
        <v>0</v>
      </c>
      <c r="AC147" s="180">
        <f t="shared" si="46"/>
        <v>0</v>
      </c>
      <c r="AD147" s="180">
        <f t="shared" si="47"/>
        <v>0</v>
      </c>
      <c r="AE147" s="253">
        <f t="shared" si="57"/>
        <v>0</v>
      </c>
      <c r="AF147" s="240">
        <f t="shared" si="48"/>
        <v>0</v>
      </c>
    </row>
    <row r="148" spans="1:32" x14ac:dyDescent="0.2">
      <c r="A148" s="19">
        <f>+IF((G148+SUM(H148:K148))&gt;0,MAX(A$13:A147)+1,0)</f>
        <v>0</v>
      </c>
      <c r="B148" s="20"/>
      <c r="C148" s="20"/>
      <c r="D148" s="20"/>
      <c r="E148" s="20"/>
      <c r="F148" s="279">
        <f t="shared" si="49"/>
        <v>0</v>
      </c>
      <c r="G148" s="200">
        <f t="shared" si="50"/>
        <v>0</v>
      </c>
      <c r="H148" s="20"/>
      <c r="I148" s="20"/>
      <c r="J148" s="20"/>
      <c r="K148" s="20"/>
      <c r="L148" s="20"/>
      <c r="M148" s="20"/>
      <c r="N148" s="200">
        <f t="shared" si="51"/>
        <v>0</v>
      </c>
      <c r="O148" s="192"/>
      <c r="P148" s="542">
        <f t="shared" si="39"/>
        <v>0</v>
      </c>
      <c r="Q148" s="201">
        <f t="shared" si="40"/>
        <v>0</v>
      </c>
      <c r="R148" s="299">
        <f t="shared" si="52"/>
        <v>0</v>
      </c>
      <c r="S148" s="299">
        <f t="shared" si="53"/>
        <v>0</v>
      </c>
      <c r="T148" s="558"/>
      <c r="U148" s="180">
        <f t="shared" si="41"/>
        <v>0</v>
      </c>
      <c r="V148" s="180">
        <f t="shared" si="42"/>
        <v>0</v>
      </c>
      <c r="W148" s="253">
        <f t="shared" si="54"/>
        <v>0</v>
      </c>
      <c r="X148" s="253">
        <f t="shared" si="55"/>
        <v>0</v>
      </c>
      <c r="Y148" s="180">
        <f t="shared" si="43"/>
        <v>0</v>
      </c>
      <c r="Z148" s="180">
        <f t="shared" si="44"/>
        <v>0</v>
      </c>
      <c r="AA148" s="260">
        <f t="shared" si="56"/>
        <v>0</v>
      </c>
      <c r="AB148" s="259">
        <f t="shared" si="45"/>
        <v>0</v>
      </c>
      <c r="AC148" s="180">
        <f t="shared" si="46"/>
        <v>0</v>
      </c>
      <c r="AD148" s="180">
        <f t="shared" si="47"/>
        <v>0</v>
      </c>
      <c r="AE148" s="253">
        <f t="shared" si="57"/>
        <v>0</v>
      </c>
      <c r="AF148" s="240">
        <f t="shared" si="48"/>
        <v>0</v>
      </c>
    </row>
    <row r="149" spans="1:32" x14ac:dyDescent="0.2">
      <c r="A149" s="19">
        <f>+IF((G149+SUM(H149:K149))&gt;0,MAX(A$13:A148)+1,0)</f>
        <v>0</v>
      </c>
      <c r="B149" s="20"/>
      <c r="C149" s="20"/>
      <c r="D149" s="20"/>
      <c r="E149" s="20"/>
      <c r="F149" s="279">
        <f t="shared" si="49"/>
        <v>0</v>
      </c>
      <c r="G149" s="200">
        <f t="shared" si="50"/>
        <v>0</v>
      </c>
      <c r="H149" s="20"/>
      <c r="I149" s="20"/>
      <c r="J149" s="20"/>
      <c r="K149" s="20"/>
      <c r="L149" s="20"/>
      <c r="M149" s="20"/>
      <c r="N149" s="200">
        <f t="shared" si="51"/>
        <v>0</v>
      </c>
      <c r="O149" s="192"/>
      <c r="P149" s="542">
        <f t="shared" si="39"/>
        <v>0</v>
      </c>
      <c r="Q149" s="201">
        <f t="shared" si="40"/>
        <v>0</v>
      </c>
      <c r="R149" s="299">
        <f t="shared" si="52"/>
        <v>0</v>
      </c>
      <c r="S149" s="299">
        <f t="shared" si="53"/>
        <v>0</v>
      </c>
      <c r="T149" s="558"/>
      <c r="U149" s="180">
        <f t="shared" si="41"/>
        <v>0</v>
      </c>
      <c r="V149" s="180">
        <f t="shared" si="42"/>
        <v>0</v>
      </c>
      <c r="W149" s="253">
        <f t="shared" si="54"/>
        <v>0</v>
      </c>
      <c r="X149" s="253">
        <f t="shared" si="55"/>
        <v>0</v>
      </c>
      <c r="Y149" s="180">
        <f t="shared" si="43"/>
        <v>0</v>
      </c>
      <c r="Z149" s="180">
        <f t="shared" si="44"/>
        <v>0</v>
      </c>
      <c r="AA149" s="260">
        <f t="shared" si="56"/>
        <v>0</v>
      </c>
      <c r="AB149" s="259">
        <f t="shared" si="45"/>
        <v>0</v>
      </c>
      <c r="AC149" s="180">
        <f t="shared" si="46"/>
        <v>0</v>
      </c>
      <c r="AD149" s="180">
        <f t="shared" si="47"/>
        <v>0</v>
      </c>
      <c r="AE149" s="253">
        <f t="shared" si="57"/>
        <v>0</v>
      </c>
      <c r="AF149" s="240">
        <f t="shared" si="48"/>
        <v>0</v>
      </c>
    </row>
    <row r="150" spans="1:32" x14ac:dyDescent="0.2">
      <c r="A150" s="19">
        <f>+IF((G150+SUM(H150:K150))&gt;0,MAX(A$13:A149)+1,0)</f>
        <v>0</v>
      </c>
      <c r="B150" s="20"/>
      <c r="C150" s="20"/>
      <c r="D150" s="20"/>
      <c r="E150" s="20"/>
      <c r="F150" s="279">
        <f t="shared" si="49"/>
        <v>0</v>
      </c>
      <c r="G150" s="200">
        <f t="shared" si="50"/>
        <v>0</v>
      </c>
      <c r="H150" s="20"/>
      <c r="I150" s="20"/>
      <c r="J150" s="20"/>
      <c r="K150" s="20"/>
      <c r="L150" s="20"/>
      <c r="M150" s="20"/>
      <c r="N150" s="200">
        <f t="shared" si="51"/>
        <v>0</v>
      </c>
      <c r="O150" s="192"/>
      <c r="P150" s="542">
        <f t="shared" si="39"/>
        <v>0</v>
      </c>
      <c r="Q150" s="201">
        <f t="shared" si="40"/>
        <v>0</v>
      </c>
      <c r="R150" s="299">
        <f t="shared" si="52"/>
        <v>0</v>
      </c>
      <c r="S150" s="299">
        <f t="shared" si="53"/>
        <v>0</v>
      </c>
      <c r="T150" s="558"/>
      <c r="U150" s="180">
        <f t="shared" si="41"/>
        <v>0</v>
      </c>
      <c r="V150" s="180">
        <f t="shared" si="42"/>
        <v>0</v>
      </c>
      <c r="W150" s="253">
        <f t="shared" si="54"/>
        <v>0</v>
      </c>
      <c r="X150" s="253">
        <f t="shared" si="55"/>
        <v>0</v>
      </c>
      <c r="Y150" s="180">
        <f t="shared" si="43"/>
        <v>0</v>
      </c>
      <c r="Z150" s="180">
        <f t="shared" si="44"/>
        <v>0</v>
      </c>
      <c r="AA150" s="260">
        <f t="shared" si="56"/>
        <v>0</v>
      </c>
      <c r="AB150" s="259">
        <f t="shared" si="45"/>
        <v>0</v>
      </c>
      <c r="AC150" s="180">
        <f t="shared" si="46"/>
        <v>0</v>
      </c>
      <c r="AD150" s="180">
        <f t="shared" si="47"/>
        <v>0</v>
      </c>
      <c r="AE150" s="253">
        <f t="shared" si="57"/>
        <v>0</v>
      </c>
      <c r="AF150" s="240">
        <f t="shared" si="48"/>
        <v>0</v>
      </c>
    </row>
    <row r="151" spans="1:32" x14ac:dyDescent="0.2">
      <c r="A151" s="19">
        <f>+IF((G151+SUM(H151:K151))&gt;0,MAX(A$13:A150)+1,0)</f>
        <v>0</v>
      </c>
      <c r="B151" s="20"/>
      <c r="C151" s="20"/>
      <c r="D151" s="20"/>
      <c r="E151" s="20"/>
      <c r="F151" s="279">
        <f t="shared" si="49"/>
        <v>0</v>
      </c>
      <c r="G151" s="200">
        <f t="shared" si="50"/>
        <v>0</v>
      </c>
      <c r="H151" s="20"/>
      <c r="I151" s="20"/>
      <c r="J151" s="20"/>
      <c r="K151" s="20"/>
      <c r="L151" s="20"/>
      <c r="M151" s="20"/>
      <c r="N151" s="200">
        <f t="shared" si="51"/>
        <v>0</v>
      </c>
      <c r="O151" s="192"/>
      <c r="P151" s="542">
        <f t="shared" si="39"/>
        <v>0</v>
      </c>
      <c r="Q151" s="201">
        <f t="shared" si="40"/>
        <v>0</v>
      </c>
      <c r="R151" s="299">
        <f t="shared" si="52"/>
        <v>0</v>
      </c>
      <c r="S151" s="299">
        <f t="shared" si="53"/>
        <v>0</v>
      </c>
      <c r="T151" s="558"/>
      <c r="U151" s="180">
        <f t="shared" si="41"/>
        <v>0</v>
      </c>
      <c r="V151" s="180">
        <f t="shared" si="42"/>
        <v>0</v>
      </c>
      <c r="W151" s="253">
        <f t="shared" si="54"/>
        <v>0</v>
      </c>
      <c r="X151" s="253">
        <f t="shared" si="55"/>
        <v>0</v>
      </c>
      <c r="Y151" s="180">
        <f t="shared" si="43"/>
        <v>0</v>
      </c>
      <c r="Z151" s="180">
        <f t="shared" si="44"/>
        <v>0</v>
      </c>
      <c r="AA151" s="260">
        <f t="shared" si="56"/>
        <v>0</v>
      </c>
      <c r="AB151" s="259">
        <f t="shared" si="45"/>
        <v>0</v>
      </c>
      <c r="AC151" s="180">
        <f t="shared" si="46"/>
        <v>0</v>
      </c>
      <c r="AD151" s="180">
        <f t="shared" si="47"/>
        <v>0</v>
      </c>
      <c r="AE151" s="253">
        <f t="shared" si="57"/>
        <v>0</v>
      </c>
      <c r="AF151" s="240">
        <f t="shared" si="48"/>
        <v>0</v>
      </c>
    </row>
    <row r="152" spans="1:32" x14ac:dyDescent="0.2">
      <c r="A152" s="19">
        <f>+IF((G152+SUM(H152:K152))&gt;0,MAX(A$13:A151)+1,0)</f>
        <v>0</v>
      </c>
      <c r="B152" s="20"/>
      <c r="C152" s="20"/>
      <c r="D152" s="20"/>
      <c r="E152" s="20"/>
      <c r="F152" s="279">
        <f t="shared" si="49"/>
        <v>0</v>
      </c>
      <c r="G152" s="200">
        <f t="shared" si="50"/>
        <v>0</v>
      </c>
      <c r="H152" s="20"/>
      <c r="I152" s="20"/>
      <c r="J152" s="20"/>
      <c r="K152" s="20"/>
      <c r="L152" s="20"/>
      <c r="M152" s="20"/>
      <c r="N152" s="200">
        <f t="shared" si="51"/>
        <v>0</v>
      </c>
      <c r="O152" s="192"/>
      <c r="P152" s="542">
        <f t="shared" si="39"/>
        <v>0</v>
      </c>
      <c r="Q152" s="201">
        <f t="shared" si="40"/>
        <v>0</v>
      </c>
      <c r="R152" s="299">
        <f t="shared" si="52"/>
        <v>0</v>
      </c>
      <c r="S152" s="299">
        <f t="shared" si="53"/>
        <v>0</v>
      </c>
      <c r="T152" s="558"/>
      <c r="U152" s="180">
        <f t="shared" si="41"/>
        <v>0</v>
      </c>
      <c r="V152" s="180">
        <f t="shared" si="42"/>
        <v>0</v>
      </c>
      <c r="W152" s="253">
        <f t="shared" si="54"/>
        <v>0</v>
      </c>
      <c r="X152" s="253">
        <f t="shared" si="55"/>
        <v>0</v>
      </c>
      <c r="Y152" s="180">
        <f t="shared" si="43"/>
        <v>0</v>
      </c>
      <c r="Z152" s="180">
        <f t="shared" si="44"/>
        <v>0</v>
      </c>
      <c r="AA152" s="260">
        <f t="shared" si="56"/>
        <v>0</v>
      </c>
      <c r="AB152" s="259">
        <f t="shared" si="45"/>
        <v>0</v>
      </c>
      <c r="AC152" s="180">
        <f t="shared" si="46"/>
        <v>0</v>
      </c>
      <c r="AD152" s="180">
        <f t="shared" si="47"/>
        <v>0</v>
      </c>
      <c r="AE152" s="253">
        <f t="shared" si="57"/>
        <v>0</v>
      </c>
      <c r="AF152" s="240">
        <f t="shared" si="48"/>
        <v>0</v>
      </c>
    </row>
    <row r="153" spans="1:32" x14ac:dyDescent="0.2">
      <c r="A153" s="19">
        <f>+IF((G153+SUM(H153:K153))&gt;0,MAX(A$13:A152)+1,0)</f>
        <v>0</v>
      </c>
      <c r="B153" s="20"/>
      <c r="C153" s="20"/>
      <c r="D153" s="20"/>
      <c r="E153" s="20"/>
      <c r="F153" s="279">
        <f t="shared" si="49"/>
        <v>0</v>
      </c>
      <c r="G153" s="200">
        <f t="shared" si="50"/>
        <v>0</v>
      </c>
      <c r="H153" s="20"/>
      <c r="I153" s="20"/>
      <c r="J153" s="20"/>
      <c r="K153" s="20"/>
      <c r="L153" s="20"/>
      <c r="M153" s="20"/>
      <c r="N153" s="200">
        <f t="shared" si="51"/>
        <v>0</v>
      </c>
      <c r="O153" s="192"/>
      <c r="P153" s="542">
        <f t="shared" si="39"/>
        <v>0</v>
      </c>
      <c r="Q153" s="201">
        <f t="shared" si="40"/>
        <v>0</v>
      </c>
      <c r="R153" s="299">
        <f t="shared" si="52"/>
        <v>0</v>
      </c>
      <c r="S153" s="299">
        <f t="shared" si="53"/>
        <v>0</v>
      </c>
      <c r="T153" s="558"/>
      <c r="U153" s="180">
        <f t="shared" si="41"/>
        <v>0</v>
      </c>
      <c r="V153" s="180">
        <f t="shared" si="42"/>
        <v>0</v>
      </c>
      <c r="W153" s="253">
        <f t="shared" si="54"/>
        <v>0</v>
      </c>
      <c r="X153" s="253">
        <f t="shared" si="55"/>
        <v>0</v>
      </c>
      <c r="Y153" s="180">
        <f t="shared" si="43"/>
        <v>0</v>
      </c>
      <c r="Z153" s="180">
        <f t="shared" si="44"/>
        <v>0</v>
      </c>
      <c r="AA153" s="260">
        <f t="shared" si="56"/>
        <v>0</v>
      </c>
      <c r="AB153" s="259">
        <f t="shared" si="45"/>
        <v>0</v>
      </c>
      <c r="AC153" s="180">
        <f t="shared" si="46"/>
        <v>0</v>
      </c>
      <c r="AD153" s="180">
        <f t="shared" si="47"/>
        <v>0</v>
      </c>
      <c r="AE153" s="253">
        <f t="shared" si="57"/>
        <v>0</v>
      </c>
      <c r="AF153" s="240">
        <f t="shared" si="48"/>
        <v>0</v>
      </c>
    </row>
    <row r="154" spans="1:32" x14ac:dyDescent="0.2">
      <c r="A154" s="19">
        <f>+IF((G154+SUM(H154:K154))&gt;0,MAX(A$13:A153)+1,0)</f>
        <v>0</v>
      </c>
      <c r="B154" s="20"/>
      <c r="C154" s="20"/>
      <c r="D154" s="20"/>
      <c r="E154" s="20"/>
      <c r="F154" s="279">
        <f t="shared" si="49"/>
        <v>0</v>
      </c>
      <c r="G154" s="200">
        <f t="shared" si="50"/>
        <v>0</v>
      </c>
      <c r="H154" s="20"/>
      <c r="I154" s="20"/>
      <c r="J154" s="20"/>
      <c r="K154" s="20"/>
      <c r="L154" s="20"/>
      <c r="M154" s="20"/>
      <c r="N154" s="200">
        <f t="shared" si="51"/>
        <v>0</v>
      </c>
      <c r="O154" s="192"/>
      <c r="P154" s="542">
        <f t="shared" si="39"/>
        <v>0</v>
      </c>
      <c r="Q154" s="201">
        <f t="shared" si="40"/>
        <v>0</v>
      </c>
      <c r="R154" s="299">
        <f t="shared" si="52"/>
        <v>0</v>
      </c>
      <c r="S154" s="299">
        <f t="shared" si="53"/>
        <v>0</v>
      </c>
      <c r="T154" s="558"/>
      <c r="U154" s="180">
        <f t="shared" si="41"/>
        <v>0</v>
      </c>
      <c r="V154" s="180">
        <f t="shared" si="42"/>
        <v>0</v>
      </c>
      <c r="W154" s="253">
        <f t="shared" si="54"/>
        <v>0</v>
      </c>
      <c r="X154" s="253">
        <f t="shared" si="55"/>
        <v>0</v>
      </c>
      <c r="Y154" s="180">
        <f t="shared" si="43"/>
        <v>0</v>
      </c>
      <c r="Z154" s="180">
        <f t="shared" si="44"/>
        <v>0</v>
      </c>
      <c r="AA154" s="260">
        <f t="shared" si="56"/>
        <v>0</v>
      </c>
      <c r="AB154" s="259">
        <f t="shared" si="45"/>
        <v>0</v>
      </c>
      <c r="AC154" s="180">
        <f t="shared" si="46"/>
        <v>0</v>
      </c>
      <c r="AD154" s="180">
        <f t="shared" si="47"/>
        <v>0</v>
      </c>
      <c r="AE154" s="253">
        <f t="shared" si="57"/>
        <v>0</v>
      </c>
      <c r="AF154" s="240">
        <f t="shared" si="48"/>
        <v>0</v>
      </c>
    </row>
    <row r="155" spans="1:32" x14ac:dyDescent="0.2">
      <c r="A155" s="19">
        <f>+IF((G155+SUM(H155:K155))&gt;0,MAX(A$13:A154)+1,0)</f>
        <v>0</v>
      </c>
      <c r="B155" s="20"/>
      <c r="C155" s="20"/>
      <c r="D155" s="20"/>
      <c r="E155" s="20"/>
      <c r="F155" s="279">
        <f t="shared" si="49"/>
        <v>0</v>
      </c>
      <c r="G155" s="200">
        <f t="shared" si="50"/>
        <v>0</v>
      </c>
      <c r="H155" s="20"/>
      <c r="I155" s="20"/>
      <c r="J155" s="20"/>
      <c r="K155" s="20"/>
      <c r="L155" s="20"/>
      <c r="M155" s="20"/>
      <c r="N155" s="200">
        <f t="shared" si="51"/>
        <v>0</v>
      </c>
      <c r="O155" s="192"/>
      <c r="P155" s="542">
        <f t="shared" si="39"/>
        <v>0</v>
      </c>
      <c r="Q155" s="201">
        <f t="shared" si="40"/>
        <v>0</v>
      </c>
      <c r="R155" s="299">
        <f t="shared" si="52"/>
        <v>0</v>
      </c>
      <c r="S155" s="299">
        <f t="shared" si="53"/>
        <v>0</v>
      </c>
      <c r="T155" s="558"/>
      <c r="U155" s="180">
        <f t="shared" si="41"/>
        <v>0</v>
      </c>
      <c r="V155" s="180">
        <f t="shared" si="42"/>
        <v>0</v>
      </c>
      <c r="W155" s="253">
        <f t="shared" si="54"/>
        <v>0</v>
      </c>
      <c r="X155" s="253">
        <f t="shared" si="55"/>
        <v>0</v>
      </c>
      <c r="Y155" s="180">
        <f t="shared" si="43"/>
        <v>0</v>
      </c>
      <c r="Z155" s="180">
        <f t="shared" si="44"/>
        <v>0</v>
      </c>
      <c r="AA155" s="260">
        <f t="shared" si="56"/>
        <v>0</v>
      </c>
      <c r="AB155" s="259">
        <f t="shared" si="45"/>
        <v>0</v>
      </c>
      <c r="AC155" s="180">
        <f t="shared" si="46"/>
        <v>0</v>
      </c>
      <c r="AD155" s="180">
        <f t="shared" si="47"/>
        <v>0</v>
      </c>
      <c r="AE155" s="253">
        <f t="shared" si="57"/>
        <v>0</v>
      </c>
      <c r="AF155" s="240">
        <f t="shared" si="48"/>
        <v>0</v>
      </c>
    </row>
    <row r="156" spans="1:32" x14ac:dyDescent="0.2">
      <c r="A156" s="19">
        <f>+IF((G156+SUM(H156:K156))&gt;0,MAX(A$13:A155)+1,0)</f>
        <v>0</v>
      </c>
      <c r="B156" s="20"/>
      <c r="C156" s="20"/>
      <c r="D156" s="20"/>
      <c r="E156" s="20"/>
      <c r="F156" s="279">
        <f t="shared" si="49"/>
        <v>0</v>
      </c>
      <c r="G156" s="200">
        <f t="shared" si="50"/>
        <v>0</v>
      </c>
      <c r="H156" s="20"/>
      <c r="I156" s="20"/>
      <c r="J156" s="20"/>
      <c r="K156" s="20"/>
      <c r="L156" s="20"/>
      <c r="M156" s="20"/>
      <c r="N156" s="200">
        <f t="shared" si="51"/>
        <v>0</v>
      </c>
      <c r="O156" s="192"/>
      <c r="P156" s="542">
        <f t="shared" si="39"/>
        <v>0</v>
      </c>
      <c r="Q156" s="201">
        <f t="shared" si="40"/>
        <v>0</v>
      </c>
      <c r="R156" s="299">
        <f t="shared" si="52"/>
        <v>0</v>
      </c>
      <c r="S156" s="299">
        <f t="shared" si="53"/>
        <v>0</v>
      </c>
      <c r="T156" s="558"/>
      <c r="U156" s="180">
        <f t="shared" si="41"/>
        <v>0</v>
      </c>
      <c r="V156" s="180">
        <f t="shared" si="42"/>
        <v>0</v>
      </c>
      <c r="W156" s="253">
        <f t="shared" si="54"/>
        <v>0</v>
      </c>
      <c r="X156" s="253">
        <f t="shared" si="55"/>
        <v>0</v>
      </c>
      <c r="Y156" s="180">
        <f t="shared" si="43"/>
        <v>0</v>
      </c>
      <c r="Z156" s="180">
        <f t="shared" si="44"/>
        <v>0</v>
      </c>
      <c r="AA156" s="260">
        <f t="shared" si="56"/>
        <v>0</v>
      </c>
      <c r="AB156" s="259">
        <f t="shared" si="45"/>
        <v>0</v>
      </c>
      <c r="AC156" s="180">
        <f t="shared" si="46"/>
        <v>0</v>
      </c>
      <c r="AD156" s="180">
        <f t="shared" si="47"/>
        <v>0</v>
      </c>
      <c r="AE156" s="253">
        <f t="shared" si="57"/>
        <v>0</v>
      </c>
      <c r="AF156" s="240">
        <f t="shared" si="48"/>
        <v>0</v>
      </c>
    </row>
    <row r="157" spans="1:32" x14ac:dyDescent="0.2">
      <c r="A157" s="19">
        <f>+IF((G157+SUM(H157:K157))&gt;0,MAX(A$13:A156)+1,0)</f>
        <v>0</v>
      </c>
      <c r="B157" s="20"/>
      <c r="C157" s="20"/>
      <c r="D157" s="20"/>
      <c r="E157" s="20"/>
      <c r="F157" s="279">
        <f t="shared" si="49"/>
        <v>0</v>
      </c>
      <c r="G157" s="200">
        <f t="shared" si="50"/>
        <v>0</v>
      </c>
      <c r="H157" s="20"/>
      <c r="I157" s="20"/>
      <c r="J157" s="20"/>
      <c r="K157" s="20"/>
      <c r="L157" s="20"/>
      <c r="M157" s="20"/>
      <c r="N157" s="200">
        <f t="shared" si="51"/>
        <v>0</v>
      </c>
      <c r="O157" s="192"/>
      <c r="P157" s="542">
        <f t="shared" si="39"/>
        <v>0</v>
      </c>
      <c r="Q157" s="201">
        <f t="shared" si="40"/>
        <v>0</v>
      </c>
      <c r="R157" s="299">
        <f t="shared" si="52"/>
        <v>0</v>
      </c>
      <c r="S157" s="299">
        <f t="shared" si="53"/>
        <v>0</v>
      </c>
      <c r="T157" s="558"/>
      <c r="U157" s="180">
        <f t="shared" si="41"/>
        <v>0</v>
      </c>
      <c r="V157" s="180">
        <f t="shared" si="42"/>
        <v>0</v>
      </c>
      <c r="W157" s="253">
        <f t="shared" si="54"/>
        <v>0</v>
      </c>
      <c r="X157" s="253">
        <f t="shared" si="55"/>
        <v>0</v>
      </c>
      <c r="Y157" s="180">
        <f t="shared" si="43"/>
        <v>0</v>
      </c>
      <c r="Z157" s="180">
        <f t="shared" si="44"/>
        <v>0</v>
      </c>
      <c r="AA157" s="260">
        <f t="shared" si="56"/>
        <v>0</v>
      </c>
      <c r="AB157" s="259">
        <f t="shared" si="45"/>
        <v>0</v>
      </c>
      <c r="AC157" s="180">
        <f t="shared" si="46"/>
        <v>0</v>
      </c>
      <c r="AD157" s="180">
        <f t="shared" si="47"/>
        <v>0</v>
      </c>
      <c r="AE157" s="253">
        <f t="shared" si="57"/>
        <v>0</v>
      </c>
      <c r="AF157" s="240">
        <f t="shared" si="48"/>
        <v>0</v>
      </c>
    </row>
    <row r="158" spans="1:32" x14ac:dyDescent="0.2">
      <c r="A158" s="19">
        <f>+IF((G158+SUM(H158:K158))&gt;0,MAX(A$13:A157)+1,0)</f>
        <v>0</v>
      </c>
      <c r="B158" s="20"/>
      <c r="C158" s="20"/>
      <c r="D158" s="20"/>
      <c r="E158" s="20"/>
      <c r="F158" s="279">
        <f t="shared" si="49"/>
        <v>0</v>
      </c>
      <c r="G158" s="200">
        <f t="shared" si="50"/>
        <v>0</v>
      </c>
      <c r="H158" s="20"/>
      <c r="I158" s="20"/>
      <c r="J158" s="20"/>
      <c r="K158" s="20"/>
      <c r="L158" s="20"/>
      <c r="M158" s="20"/>
      <c r="N158" s="200">
        <f t="shared" si="51"/>
        <v>0</v>
      </c>
      <c r="O158" s="192"/>
      <c r="P158" s="542">
        <f t="shared" si="39"/>
        <v>0</v>
      </c>
      <c r="Q158" s="201">
        <f t="shared" si="40"/>
        <v>0</v>
      </c>
      <c r="R158" s="299">
        <f t="shared" si="52"/>
        <v>0</v>
      </c>
      <c r="S158" s="299">
        <f t="shared" si="53"/>
        <v>0</v>
      </c>
      <c r="T158" s="558"/>
      <c r="U158" s="180">
        <f t="shared" si="41"/>
        <v>0</v>
      </c>
      <c r="V158" s="180">
        <f t="shared" si="42"/>
        <v>0</v>
      </c>
      <c r="W158" s="253">
        <f t="shared" si="54"/>
        <v>0</v>
      </c>
      <c r="X158" s="253">
        <f t="shared" si="55"/>
        <v>0</v>
      </c>
      <c r="Y158" s="180">
        <f t="shared" si="43"/>
        <v>0</v>
      </c>
      <c r="Z158" s="180">
        <f t="shared" si="44"/>
        <v>0</v>
      </c>
      <c r="AA158" s="260">
        <f t="shared" si="56"/>
        <v>0</v>
      </c>
      <c r="AB158" s="259">
        <f t="shared" si="45"/>
        <v>0</v>
      </c>
      <c r="AC158" s="180">
        <f t="shared" si="46"/>
        <v>0</v>
      </c>
      <c r="AD158" s="180">
        <f t="shared" si="47"/>
        <v>0</v>
      </c>
      <c r="AE158" s="253">
        <f t="shared" si="57"/>
        <v>0</v>
      </c>
      <c r="AF158" s="240">
        <f t="shared" si="48"/>
        <v>0</v>
      </c>
    </row>
    <row r="159" spans="1:32" x14ac:dyDescent="0.2">
      <c r="A159" s="19">
        <f>+IF((G159+SUM(H159:K159))&gt;0,MAX(A$13:A158)+1,0)</f>
        <v>0</v>
      </c>
      <c r="B159" s="20"/>
      <c r="C159" s="20"/>
      <c r="D159" s="20"/>
      <c r="E159" s="20"/>
      <c r="F159" s="279">
        <f t="shared" si="49"/>
        <v>0</v>
      </c>
      <c r="G159" s="200">
        <f t="shared" si="50"/>
        <v>0</v>
      </c>
      <c r="H159" s="20"/>
      <c r="I159" s="20"/>
      <c r="J159" s="20"/>
      <c r="K159" s="20"/>
      <c r="L159" s="20"/>
      <c r="M159" s="20"/>
      <c r="N159" s="200">
        <f t="shared" si="51"/>
        <v>0</v>
      </c>
      <c r="O159" s="192"/>
      <c r="P159" s="542">
        <f t="shared" si="39"/>
        <v>0</v>
      </c>
      <c r="Q159" s="201">
        <f t="shared" si="40"/>
        <v>0</v>
      </c>
      <c r="R159" s="299">
        <f t="shared" si="52"/>
        <v>0</v>
      </c>
      <c r="S159" s="299">
        <f t="shared" si="53"/>
        <v>0</v>
      </c>
      <c r="T159" s="558"/>
      <c r="U159" s="180">
        <f t="shared" si="41"/>
        <v>0</v>
      </c>
      <c r="V159" s="180">
        <f t="shared" si="42"/>
        <v>0</v>
      </c>
      <c r="W159" s="253">
        <f t="shared" si="54"/>
        <v>0</v>
      </c>
      <c r="X159" s="253">
        <f t="shared" si="55"/>
        <v>0</v>
      </c>
      <c r="Y159" s="180">
        <f t="shared" si="43"/>
        <v>0</v>
      </c>
      <c r="Z159" s="180">
        <f t="shared" si="44"/>
        <v>0</v>
      </c>
      <c r="AA159" s="260">
        <f t="shared" si="56"/>
        <v>0</v>
      </c>
      <c r="AB159" s="259">
        <f t="shared" si="45"/>
        <v>0</v>
      </c>
      <c r="AC159" s="180">
        <f t="shared" si="46"/>
        <v>0</v>
      </c>
      <c r="AD159" s="180">
        <f t="shared" si="47"/>
        <v>0</v>
      </c>
      <c r="AE159" s="253">
        <f t="shared" si="57"/>
        <v>0</v>
      </c>
      <c r="AF159" s="240">
        <f t="shared" si="48"/>
        <v>0</v>
      </c>
    </row>
    <row r="160" spans="1:32" x14ac:dyDescent="0.2">
      <c r="A160" s="19">
        <f>+IF((G160+SUM(H160:K160))&gt;0,MAX(A$13:A159)+1,0)</f>
        <v>0</v>
      </c>
      <c r="B160" s="20"/>
      <c r="C160" s="20"/>
      <c r="D160" s="20"/>
      <c r="E160" s="20"/>
      <c r="F160" s="279">
        <f t="shared" si="49"/>
        <v>0</v>
      </c>
      <c r="G160" s="200">
        <f t="shared" si="50"/>
        <v>0</v>
      </c>
      <c r="H160" s="20"/>
      <c r="I160" s="20"/>
      <c r="J160" s="20"/>
      <c r="K160" s="20"/>
      <c r="L160" s="20"/>
      <c r="M160" s="20"/>
      <c r="N160" s="200">
        <f t="shared" si="51"/>
        <v>0</v>
      </c>
      <c r="O160" s="192"/>
      <c r="P160" s="542">
        <f t="shared" si="39"/>
        <v>0</v>
      </c>
      <c r="Q160" s="201">
        <f t="shared" si="40"/>
        <v>0</v>
      </c>
      <c r="R160" s="299">
        <f t="shared" si="52"/>
        <v>0</v>
      </c>
      <c r="S160" s="299">
        <f t="shared" si="53"/>
        <v>0</v>
      </c>
      <c r="T160" s="558"/>
      <c r="U160" s="180">
        <f t="shared" si="41"/>
        <v>0</v>
      </c>
      <c r="V160" s="180">
        <f t="shared" si="42"/>
        <v>0</v>
      </c>
      <c r="W160" s="253">
        <f t="shared" si="54"/>
        <v>0</v>
      </c>
      <c r="X160" s="253">
        <f t="shared" si="55"/>
        <v>0</v>
      </c>
      <c r="Y160" s="180">
        <f t="shared" si="43"/>
        <v>0</v>
      </c>
      <c r="Z160" s="180">
        <f t="shared" si="44"/>
        <v>0</v>
      </c>
      <c r="AA160" s="260">
        <f t="shared" si="56"/>
        <v>0</v>
      </c>
      <c r="AB160" s="259">
        <f t="shared" si="45"/>
        <v>0</v>
      </c>
      <c r="AC160" s="180">
        <f t="shared" si="46"/>
        <v>0</v>
      </c>
      <c r="AD160" s="180">
        <f t="shared" si="47"/>
        <v>0</v>
      </c>
      <c r="AE160" s="253">
        <f t="shared" si="57"/>
        <v>0</v>
      </c>
      <c r="AF160" s="240">
        <f t="shared" si="48"/>
        <v>0</v>
      </c>
    </row>
    <row r="161" spans="1:32" x14ac:dyDescent="0.2">
      <c r="A161" s="19">
        <f>+IF((G161+SUM(H161:K161))&gt;0,MAX(A$13:A160)+1,0)</f>
        <v>0</v>
      </c>
      <c r="B161" s="20"/>
      <c r="C161" s="20"/>
      <c r="D161" s="20"/>
      <c r="E161" s="20"/>
      <c r="F161" s="279">
        <f t="shared" si="49"/>
        <v>0</v>
      </c>
      <c r="G161" s="200">
        <f t="shared" si="50"/>
        <v>0</v>
      </c>
      <c r="H161" s="20"/>
      <c r="I161" s="20"/>
      <c r="J161" s="20"/>
      <c r="K161" s="20"/>
      <c r="L161" s="20"/>
      <c r="M161" s="20"/>
      <c r="N161" s="200">
        <f t="shared" si="51"/>
        <v>0</v>
      </c>
      <c r="O161" s="192"/>
      <c r="P161" s="542">
        <f t="shared" si="39"/>
        <v>0</v>
      </c>
      <c r="Q161" s="201">
        <f t="shared" si="40"/>
        <v>0</v>
      </c>
      <c r="R161" s="299">
        <f t="shared" si="52"/>
        <v>0</v>
      </c>
      <c r="S161" s="299">
        <f t="shared" si="53"/>
        <v>0</v>
      </c>
      <c r="T161" s="558"/>
      <c r="U161" s="180">
        <f t="shared" si="41"/>
        <v>0</v>
      </c>
      <c r="V161" s="180">
        <f t="shared" si="42"/>
        <v>0</v>
      </c>
      <c r="W161" s="253">
        <f t="shared" si="54"/>
        <v>0</v>
      </c>
      <c r="X161" s="253">
        <f t="shared" si="55"/>
        <v>0</v>
      </c>
      <c r="Y161" s="180">
        <f t="shared" si="43"/>
        <v>0</v>
      </c>
      <c r="Z161" s="180">
        <f t="shared" si="44"/>
        <v>0</v>
      </c>
      <c r="AA161" s="260">
        <f t="shared" si="56"/>
        <v>0</v>
      </c>
      <c r="AB161" s="259">
        <f t="shared" si="45"/>
        <v>0</v>
      </c>
      <c r="AC161" s="180">
        <f t="shared" si="46"/>
        <v>0</v>
      </c>
      <c r="AD161" s="180">
        <f t="shared" si="47"/>
        <v>0</v>
      </c>
      <c r="AE161" s="253">
        <f t="shared" si="57"/>
        <v>0</v>
      </c>
      <c r="AF161" s="240">
        <f t="shared" si="48"/>
        <v>0</v>
      </c>
    </row>
    <row r="162" spans="1:32" x14ac:dyDescent="0.2">
      <c r="A162" s="19">
        <f>+IF((G162+SUM(H162:K162))&gt;0,MAX(A$13:A161)+1,0)</f>
        <v>0</v>
      </c>
      <c r="B162" s="20"/>
      <c r="C162" s="20"/>
      <c r="D162" s="20"/>
      <c r="E162" s="20"/>
      <c r="F162" s="279">
        <f t="shared" si="49"/>
        <v>0</v>
      </c>
      <c r="G162" s="200">
        <f t="shared" si="50"/>
        <v>0</v>
      </c>
      <c r="H162" s="20"/>
      <c r="I162" s="20"/>
      <c r="J162" s="20"/>
      <c r="K162" s="20"/>
      <c r="L162" s="20"/>
      <c r="M162" s="20"/>
      <c r="N162" s="200">
        <f t="shared" si="51"/>
        <v>0</v>
      </c>
      <c r="O162" s="192"/>
      <c r="P162" s="542">
        <f t="shared" si="39"/>
        <v>0</v>
      </c>
      <c r="Q162" s="201">
        <f t="shared" si="40"/>
        <v>0</v>
      </c>
      <c r="R162" s="299">
        <f t="shared" si="52"/>
        <v>0</v>
      </c>
      <c r="S162" s="299">
        <f t="shared" si="53"/>
        <v>0</v>
      </c>
      <c r="T162" s="558"/>
      <c r="U162" s="180">
        <f t="shared" si="41"/>
        <v>0</v>
      </c>
      <c r="V162" s="180">
        <f t="shared" si="42"/>
        <v>0</v>
      </c>
      <c r="W162" s="253">
        <f t="shared" si="54"/>
        <v>0</v>
      </c>
      <c r="X162" s="253">
        <f t="shared" si="55"/>
        <v>0</v>
      </c>
      <c r="Y162" s="180">
        <f t="shared" si="43"/>
        <v>0</v>
      </c>
      <c r="Z162" s="180">
        <f t="shared" si="44"/>
        <v>0</v>
      </c>
      <c r="AA162" s="260">
        <f t="shared" si="56"/>
        <v>0</v>
      </c>
      <c r="AB162" s="259">
        <f t="shared" si="45"/>
        <v>0</v>
      </c>
      <c r="AC162" s="180">
        <f t="shared" si="46"/>
        <v>0</v>
      </c>
      <c r="AD162" s="180">
        <f t="shared" si="47"/>
        <v>0</v>
      </c>
      <c r="AE162" s="253">
        <f t="shared" si="57"/>
        <v>0</v>
      </c>
      <c r="AF162" s="240">
        <f t="shared" si="48"/>
        <v>0</v>
      </c>
    </row>
    <row r="163" spans="1:32" x14ac:dyDescent="0.2">
      <c r="A163" s="19">
        <f>+IF((G163+SUM(H163:K163))&gt;0,MAX(A$13:A162)+1,0)</f>
        <v>0</v>
      </c>
      <c r="B163" s="20"/>
      <c r="C163" s="20"/>
      <c r="D163" s="20"/>
      <c r="E163" s="20"/>
      <c r="F163" s="279">
        <f t="shared" si="49"/>
        <v>0</v>
      </c>
      <c r="G163" s="200">
        <f t="shared" si="50"/>
        <v>0</v>
      </c>
      <c r="H163" s="20"/>
      <c r="I163" s="20"/>
      <c r="J163" s="20"/>
      <c r="K163" s="20"/>
      <c r="L163" s="20"/>
      <c r="M163" s="20"/>
      <c r="N163" s="200">
        <f t="shared" si="51"/>
        <v>0</v>
      </c>
      <c r="O163" s="192"/>
      <c r="P163" s="542">
        <f t="shared" si="39"/>
        <v>0</v>
      </c>
      <c r="Q163" s="201">
        <f t="shared" si="40"/>
        <v>0</v>
      </c>
      <c r="R163" s="299">
        <f t="shared" si="52"/>
        <v>0</v>
      </c>
      <c r="S163" s="299">
        <f t="shared" si="53"/>
        <v>0</v>
      </c>
      <c r="T163" s="558"/>
      <c r="U163" s="180">
        <f t="shared" si="41"/>
        <v>0</v>
      </c>
      <c r="V163" s="180">
        <f t="shared" si="42"/>
        <v>0</v>
      </c>
      <c r="W163" s="253">
        <f t="shared" si="54"/>
        <v>0</v>
      </c>
      <c r="X163" s="253">
        <f t="shared" si="55"/>
        <v>0</v>
      </c>
      <c r="Y163" s="180">
        <f t="shared" si="43"/>
        <v>0</v>
      </c>
      <c r="Z163" s="180">
        <f t="shared" si="44"/>
        <v>0</v>
      </c>
      <c r="AA163" s="260">
        <f t="shared" si="56"/>
        <v>0</v>
      </c>
      <c r="AB163" s="259">
        <f t="shared" si="45"/>
        <v>0</v>
      </c>
      <c r="AC163" s="180">
        <f t="shared" si="46"/>
        <v>0</v>
      </c>
      <c r="AD163" s="180">
        <f t="shared" si="47"/>
        <v>0</v>
      </c>
      <c r="AE163" s="253">
        <f t="shared" si="57"/>
        <v>0</v>
      </c>
      <c r="AF163" s="240">
        <f t="shared" si="48"/>
        <v>0</v>
      </c>
    </row>
    <row r="164" spans="1:32" x14ac:dyDescent="0.2">
      <c r="A164" s="19">
        <f>+IF((G164+SUM(H164:K164))&gt;0,MAX(A$13:A163)+1,0)</f>
        <v>0</v>
      </c>
      <c r="B164" s="20"/>
      <c r="C164" s="20"/>
      <c r="D164" s="20"/>
      <c r="E164" s="20"/>
      <c r="F164" s="279">
        <f t="shared" si="49"/>
        <v>0</v>
      </c>
      <c r="G164" s="200">
        <f t="shared" si="50"/>
        <v>0</v>
      </c>
      <c r="H164" s="20"/>
      <c r="I164" s="20"/>
      <c r="J164" s="20"/>
      <c r="K164" s="20"/>
      <c r="L164" s="20"/>
      <c r="M164" s="20"/>
      <c r="N164" s="200">
        <f t="shared" si="51"/>
        <v>0</v>
      </c>
      <c r="O164" s="192"/>
      <c r="P164" s="542">
        <f t="shared" si="39"/>
        <v>0</v>
      </c>
      <c r="Q164" s="201">
        <f t="shared" si="40"/>
        <v>0</v>
      </c>
      <c r="R164" s="299">
        <f t="shared" si="52"/>
        <v>0</v>
      </c>
      <c r="S164" s="299">
        <f t="shared" si="53"/>
        <v>0</v>
      </c>
      <c r="T164" s="558"/>
      <c r="U164" s="180">
        <f t="shared" si="41"/>
        <v>0</v>
      </c>
      <c r="V164" s="180">
        <f t="shared" si="42"/>
        <v>0</v>
      </c>
      <c r="W164" s="253">
        <f t="shared" si="54"/>
        <v>0</v>
      </c>
      <c r="X164" s="253">
        <f t="shared" si="55"/>
        <v>0</v>
      </c>
      <c r="Y164" s="180">
        <f t="shared" si="43"/>
        <v>0</v>
      </c>
      <c r="Z164" s="180">
        <f t="shared" si="44"/>
        <v>0</v>
      </c>
      <c r="AA164" s="260">
        <f t="shared" si="56"/>
        <v>0</v>
      </c>
      <c r="AB164" s="259">
        <f t="shared" si="45"/>
        <v>0</v>
      </c>
      <c r="AC164" s="180">
        <f t="shared" si="46"/>
        <v>0</v>
      </c>
      <c r="AD164" s="180">
        <f t="shared" si="47"/>
        <v>0</v>
      </c>
      <c r="AE164" s="253">
        <f t="shared" si="57"/>
        <v>0</v>
      </c>
      <c r="AF164" s="240">
        <f t="shared" si="48"/>
        <v>0</v>
      </c>
    </row>
    <row r="165" spans="1:32" x14ac:dyDescent="0.2">
      <c r="A165" s="19">
        <f>+IF((G165+SUM(H165:K165))&gt;0,MAX(A$13:A164)+1,0)</f>
        <v>0</v>
      </c>
      <c r="B165" s="20"/>
      <c r="C165" s="20"/>
      <c r="D165" s="20"/>
      <c r="E165" s="20"/>
      <c r="F165" s="279">
        <f t="shared" si="49"/>
        <v>0</v>
      </c>
      <c r="G165" s="200">
        <f t="shared" si="50"/>
        <v>0</v>
      </c>
      <c r="H165" s="20"/>
      <c r="I165" s="20"/>
      <c r="J165" s="20"/>
      <c r="K165" s="20"/>
      <c r="L165" s="20"/>
      <c r="M165" s="20"/>
      <c r="N165" s="200">
        <f t="shared" si="51"/>
        <v>0</v>
      </c>
      <c r="O165" s="192"/>
      <c r="P165" s="542">
        <f t="shared" si="39"/>
        <v>0</v>
      </c>
      <c r="Q165" s="201">
        <f t="shared" si="40"/>
        <v>0</v>
      </c>
      <c r="R165" s="299">
        <f t="shared" si="52"/>
        <v>0</v>
      </c>
      <c r="S165" s="299">
        <f t="shared" si="53"/>
        <v>0</v>
      </c>
      <c r="T165" s="558"/>
      <c r="U165" s="180">
        <f t="shared" si="41"/>
        <v>0</v>
      </c>
      <c r="V165" s="180">
        <f t="shared" si="42"/>
        <v>0</v>
      </c>
      <c r="W165" s="253">
        <f t="shared" si="54"/>
        <v>0</v>
      </c>
      <c r="X165" s="253">
        <f t="shared" si="55"/>
        <v>0</v>
      </c>
      <c r="Y165" s="180">
        <f t="shared" si="43"/>
        <v>0</v>
      </c>
      <c r="Z165" s="180">
        <f t="shared" si="44"/>
        <v>0</v>
      </c>
      <c r="AA165" s="260">
        <f t="shared" si="56"/>
        <v>0</v>
      </c>
      <c r="AB165" s="259">
        <f t="shared" si="45"/>
        <v>0</v>
      </c>
      <c r="AC165" s="180">
        <f t="shared" si="46"/>
        <v>0</v>
      </c>
      <c r="AD165" s="180">
        <f t="shared" si="47"/>
        <v>0</v>
      </c>
      <c r="AE165" s="253">
        <f t="shared" si="57"/>
        <v>0</v>
      </c>
      <c r="AF165" s="240">
        <f t="shared" si="48"/>
        <v>0</v>
      </c>
    </row>
    <row r="166" spans="1:32" x14ac:dyDescent="0.2">
      <c r="A166" s="19">
        <f>+IF((G166+SUM(H166:K166))&gt;0,MAX(A$13:A165)+1,0)</f>
        <v>0</v>
      </c>
      <c r="B166" s="20"/>
      <c r="C166" s="20"/>
      <c r="D166" s="20"/>
      <c r="E166" s="20"/>
      <c r="F166" s="279">
        <f t="shared" si="49"/>
        <v>0</v>
      </c>
      <c r="G166" s="200">
        <f t="shared" si="50"/>
        <v>0</v>
      </c>
      <c r="H166" s="20"/>
      <c r="I166" s="20"/>
      <c r="J166" s="20"/>
      <c r="K166" s="20"/>
      <c r="L166" s="20"/>
      <c r="M166" s="20"/>
      <c r="N166" s="200">
        <f t="shared" si="51"/>
        <v>0</v>
      </c>
      <c r="O166" s="192"/>
      <c r="P166" s="542">
        <f t="shared" si="39"/>
        <v>0</v>
      </c>
      <c r="Q166" s="201">
        <f t="shared" si="40"/>
        <v>0</v>
      </c>
      <c r="R166" s="299">
        <f t="shared" si="52"/>
        <v>0</v>
      </c>
      <c r="S166" s="299">
        <f t="shared" si="53"/>
        <v>0</v>
      </c>
      <c r="T166" s="558"/>
      <c r="U166" s="180">
        <f t="shared" si="41"/>
        <v>0</v>
      </c>
      <c r="V166" s="180">
        <f t="shared" si="42"/>
        <v>0</v>
      </c>
      <c r="W166" s="253">
        <f t="shared" si="54"/>
        <v>0</v>
      </c>
      <c r="X166" s="253">
        <f t="shared" si="55"/>
        <v>0</v>
      </c>
      <c r="Y166" s="180">
        <f t="shared" si="43"/>
        <v>0</v>
      </c>
      <c r="Z166" s="180">
        <f t="shared" si="44"/>
        <v>0</v>
      </c>
      <c r="AA166" s="260">
        <f t="shared" si="56"/>
        <v>0</v>
      </c>
      <c r="AB166" s="259">
        <f t="shared" si="45"/>
        <v>0</v>
      </c>
      <c r="AC166" s="180">
        <f t="shared" si="46"/>
        <v>0</v>
      </c>
      <c r="AD166" s="180">
        <f t="shared" si="47"/>
        <v>0</v>
      </c>
      <c r="AE166" s="253">
        <f t="shared" si="57"/>
        <v>0</v>
      </c>
      <c r="AF166" s="240">
        <f t="shared" si="48"/>
        <v>0</v>
      </c>
    </row>
    <row r="167" spans="1:32" x14ac:dyDescent="0.2">
      <c r="A167" s="19">
        <f>+IF((G167+SUM(H167:K167))&gt;0,MAX(A$13:A166)+1,0)</f>
        <v>0</v>
      </c>
      <c r="B167" s="20"/>
      <c r="C167" s="20"/>
      <c r="D167" s="20"/>
      <c r="E167" s="20"/>
      <c r="F167" s="279">
        <f t="shared" si="49"/>
        <v>0</v>
      </c>
      <c r="G167" s="200">
        <f t="shared" si="50"/>
        <v>0</v>
      </c>
      <c r="H167" s="20"/>
      <c r="I167" s="20"/>
      <c r="J167" s="20"/>
      <c r="K167" s="20"/>
      <c r="L167" s="20"/>
      <c r="M167" s="20"/>
      <c r="N167" s="200">
        <f t="shared" si="51"/>
        <v>0</v>
      </c>
      <c r="O167" s="192"/>
      <c r="P167" s="542">
        <f t="shared" si="39"/>
        <v>0</v>
      </c>
      <c r="Q167" s="201">
        <f t="shared" si="40"/>
        <v>0</v>
      </c>
      <c r="R167" s="299">
        <f t="shared" si="52"/>
        <v>0</v>
      </c>
      <c r="S167" s="299">
        <f t="shared" si="53"/>
        <v>0</v>
      </c>
      <c r="T167" s="558"/>
      <c r="U167" s="180">
        <f t="shared" si="41"/>
        <v>0</v>
      </c>
      <c r="V167" s="180">
        <f t="shared" si="42"/>
        <v>0</v>
      </c>
      <c r="W167" s="253">
        <f t="shared" si="54"/>
        <v>0</v>
      </c>
      <c r="X167" s="253">
        <f t="shared" si="55"/>
        <v>0</v>
      </c>
      <c r="Y167" s="180">
        <f t="shared" si="43"/>
        <v>0</v>
      </c>
      <c r="Z167" s="180">
        <f t="shared" si="44"/>
        <v>0</v>
      </c>
      <c r="AA167" s="260">
        <f t="shared" si="56"/>
        <v>0</v>
      </c>
      <c r="AB167" s="259">
        <f t="shared" si="45"/>
        <v>0</v>
      </c>
      <c r="AC167" s="180">
        <f t="shared" si="46"/>
        <v>0</v>
      </c>
      <c r="AD167" s="180">
        <f t="shared" si="47"/>
        <v>0</v>
      </c>
      <c r="AE167" s="253">
        <f t="shared" si="57"/>
        <v>0</v>
      </c>
      <c r="AF167" s="240">
        <f t="shared" si="48"/>
        <v>0</v>
      </c>
    </row>
    <row r="168" spans="1:32" x14ac:dyDescent="0.2">
      <c r="A168" s="19">
        <f>+IF((G168+SUM(H168:K168))&gt;0,MAX(A$13:A167)+1,0)</f>
        <v>0</v>
      </c>
      <c r="B168" s="20"/>
      <c r="C168" s="20"/>
      <c r="D168" s="20"/>
      <c r="E168" s="20"/>
      <c r="F168" s="279">
        <f t="shared" si="49"/>
        <v>0</v>
      </c>
      <c r="G168" s="200">
        <f t="shared" si="50"/>
        <v>0</v>
      </c>
      <c r="H168" s="20"/>
      <c r="I168" s="20"/>
      <c r="J168" s="20"/>
      <c r="K168" s="20"/>
      <c r="L168" s="20"/>
      <c r="M168" s="20"/>
      <c r="N168" s="200">
        <f t="shared" si="51"/>
        <v>0</v>
      </c>
      <c r="O168" s="192"/>
      <c r="P168" s="542">
        <f t="shared" si="39"/>
        <v>0</v>
      </c>
      <c r="Q168" s="201">
        <f t="shared" si="40"/>
        <v>0</v>
      </c>
      <c r="R168" s="299">
        <f t="shared" si="52"/>
        <v>0</v>
      </c>
      <c r="S168" s="299">
        <f t="shared" si="53"/>
        <v>0</v>
      </c>
      <c r="T168" s="558"/>
      <c r="U168" s="180">
        <f t="shared" si="41"/>
        <v>0</v>
      </c>
      <c r="V168" s="180">
        <f t="shared" si="42"/>
        <v>0</v>
      </c>
      <c r="W168" s="253">
        <f t="shared" si="54"/>
        <v>0</v>
      </c>
      <c r="X168" s="253">
        <f t="shared" si="55"/>
        <v>0</v>
      </c>
      <c r="Y168" s="180">
        <f t="shared" si="43"/>
        <v>0</v>
      </c>
      <c r="Z168" s="180">
        <f t="shared" si="44"/>
        <v>0</v>
      </c>
      <c r="AA168" s="260">
        <f t="shared" si="56"/>
        <v>0</v>
      </c>
      <c r="AB168" s="259">
        <f t="shared" si="45"/>
        <v>0</v>
      </c>
      <c r="AC168" s="180">
        <f t="shared" si="46"/>
        <v>0</v>
      </c>
      <c r="AD168" s="180">
        <f t="shared" si="47"/>
        <v>0</v>
      </c>
      <c r="AE168" s="253">
        <f t="shared" si="57"/>
        <v>0</v>
      </c>
      <c r="AF168" s="240">
        <f t="shared" si="48"/>
        <v>0</v>
      </c>
    </row>
    <row r="169" spans="1:32" x14ac:dyDescent="0.2">
      <c r="A169" s="19">
        <f>+IF((G169+SUM(H169:K169))&gt;0,MAX(A$13:A168)+1,0)</f>
        <v>0</v>
      </c>
      <c r="B169" s="20"/>
      <c r="C169" s="20"/>
      <c r="D169" s="20"/>
      <c r="E169" s="20"/>
      <c r="F169" s="279">
        <f t="shared" si="49"/>
        <v>0</v>
      </c>
      <c r="G169" s="200">
        <f t="shared" si="50"/>
        <v>0</v>
      </c>
      <c r="H169" s="20"/>
      <c r="I169" s="20"/>
      <c r="J169" s="20"/>
      <c r="K169" s="20"/>
      <c r="L169" s="20"/>
      <c r="M169" s="20"/>
      <c r="N169" s="200">
        <f t="shared" si="51"/>
        <v>0</v>
      </c>
      <c r="O169" s="192"/>
      <c r="P169" s="542">
        <f t="shared" si="39"/>
        <v>0</v>
      </c>
      <c r="Q169" s="201">
        <f t="shared" si="40"/>
        <v>0</v>
      </c>
      <c r="R169" s="299">
        <f t="shared" si="52"/>
        <v>0</v>
      </c>
      <c r="S169" s="299">
        <f t="shared" si="53"/>
        <v>0</v>
      </c>
      <c r="T169" s="558"/>
      <c r="U169" s="180">
        <f t="shared" si="41"/>
        <v>0</v>
      </c>
      <c r="V169" s="180">
        <f t="shared" si="42"/>
        <v>0</v>
      </c>
      <c r="W169" s="253">
        <f t="shared" si="54"/>
        <v>0</v>
      </c>
      <c r="X169" s="253">
        <f t="shared" si="55"/>
        <v>0</v>
      </c>
      <c r="Y169" s="180">
        <f t="shared" si="43"/>
        <v>0</v>
      </c>
      <c r="Z169" s="180">
        <f t="shared" si="44"/>
        <v>0</v>
      </c>
      <c r="AA169" s="260">
        <f t="shared" si="56"/>
        <v>0</v>
      </c>
      <c r="AB169" s="259">
        <f t="shared" si="45"/>
        <v>0</v>
      </c>
      <c r="AC169" s="180">
        <f t="shared" si="46"/>
        <v>0</v>
      </c>
      <c r="AD169" s="180">
        <f t="shared" si="47"/>
        <v>0</v>
      </c>
      <c r="AE169" s="253">
        <f t="shared" si="57"/>
        <v>0</v>
      </c>
      <c r="AF169" s="240">
        <f t="shared" si="48"/>
        <v>0</v>
      </c>
    </row>
    <row r="170" spans="1:32" x14ac:dyDescent="0.2">
      <c r="A170" s="19">
        <f>+IF((G170+SUM(H170:K170))&gt;0,MAX(A$13:A169)+1,0)</f>
        <v>0</v>
      </c>
      <c r="B170" s="20"/>
      <c r="C170" s="20"/>
      <c r="D170" s="20"/>
      <c r="E170" s="20"/>
      <c r="F170" s="279">
        <f t="shared" si="49"/>
        <v>0</v>
      </c>
      <c r="G170" s="200">
        <f t="shared" si="50"/>
        <v>0</v>
      </c>
      <c r="H170" s="20"/>
      <c r="I170" s="20"/>
      <c r="J170" s="20"/>
      <c r="K170" s="20"/>
      <c r="L170" s="20"/>
      <c r="M170" s="20"/>
      <c r="N170" s="200">
        <f t="shared" si="51"/>
        <v>0</v>
      </c>
      <c r="O170" s="192"/>
      <c r="P170" s="542">
        <f t="shared" si="39"/>
        <v>0</v>
      </c>
      <c r="Q170" s="201">
        <f t="shared" si="40"/>
        <v>0</v>
      </c>
      <c r="R170" s="299">
        <f t="shared" si="52"/>
        <v>0</v>
      </c>
      <c r="S170" s="299">
        <f t="shared" si="53"/>
        <v>0</v>
      </c>
      <c r="T170" s="558"/>
      <c r="U170" s="180">
        <f t="shared" si="41"/>
        <v>0</v>
      </c>
      <c r="V170" s="180">
        <f t="shared" si="42"/>
        <v>0</v>
      </c>
      <c r="W170" s="253">
        <f t="shared" si="54"/>
        <v>0</v>
      </c>
      <c r="X170" s="253">
        <f t="shared" si="55"/>
        <v>0</v>
      </c>
      <c r="Y170" s="180">
        <f t="shared" si="43"/>
        <v>0</v>
      </c>
      <c r="Z170" s="180">
        <f t="shared" si="44"/>
        <v>0</v>
      </c>
      <c r="AA170" s="260">
        <f t="shared" si="56"/>
        <v>0</v>
      </c>
      <c r="AB170" s="259">
        <f t="shared" si="45"/>
        <v>0</v>
      </c>
      <c r="AC170" s="180">
        <f t="shared" si="46"/>
        <v>0</v>
      </c>
      <c r="AD170" s="180">
        <f t="shared" si="47"/>
        <v>0</v>
      </c>
      <c r="AE170" s="253">
        <f t="shared" si="57"/>
        <v>0</v>
      </c>
      <c r="AF170" s="240">
        <f t="shared" si="48"/>
        <v>0</v>
      </c>
    </row>
    <row r="171" spans="1:32" x14ac:dyDescent="0.2">
      <c r="A171" s="19">
        <f>+IF((G171+SUM(H171:K171))&gt;0,MAX(A$13:A170)+1,0)</f>
        <v>0</v>
      </c>
      <c r="B171" s="20"/>
      <c r="C171" s="20"/>
      <c r="D171" s="20"/>
      <c r="E171" s="20"/>
      <c r="F171" s="279">
        <f t="shared" si="49"/>
        <v>0</v>
      </c>
      <c r="G171" s="200">
        <f t="shared" si="50"/>
        <v>0</v>
      </c>
      <c r="H171" s="20"/>
      <c r="I171" s="20"/>
      <c r="J171" s="20"/>
      <c r="K171" s="20"/>
      <c r="L171" s="20"/>
      <c r="M171" s="20"/>
      <c r="N171" s="200">
        <f t="shared" si="51"/>
        <v>0</v>
      </c>
      <c r="O171" s="192"/>
      <c r="P171" s="542">
        <f t="shared" si="39"/>
        <v>0</v>
      </c>
      <c r="Q171" s="201">
        <f t="shared" si="40"/>
        <v>0</v>
      </c>
      <c r="R171" s="299">
        <f t="shared" si="52"/>
        <v>0</v>
      </c>
      <c r="S171" s="299">
        <f t="shared" si="53"/>
        <v>0</v>
      </c>
      <c r="T171" s="558"/>
      <c r="U171" s="180">
        <f t="shared" si="41"/>
        <v>0</v>
      </c>
      <c r="V171" s="180">
        <f t="shared" si="42"/>
        <v>0</v>
      </c>
      <c r="W171" s="253">
        <f t="shared" si="54"/>
        <v>0</v>
      </c>
      <c r="X171" s="253">
        <f t="shared" si="55"/>
        <v>0</v>
      </c>
      <c r="Y171" s="180">
        <f t="shared" si="43"/>
        <v>0</v>
      </c>
      <c r="Z171" s="180">
        <f t="shared" si="44"/>
        <v>0</v>
      </c>
      <c r="AA171" s="260">
        <f t="shared" si="56"/>
        <v>0</v>
      </c>
      <c r="AB171" s="259">
        <f t="shared" si="45"/>
        <v>0</v>
      </c>
      <c r="AC171" s="180">
        <f t="shared" si="46"/>
        <v>0</v>
      </c>
      <c r="AD171" s="180">
        <f t="shared" si="47"/>
        <v>0</v>
      </c>
      <c r="AE171" s="253">
        <f t="shared" si="57"/>
        <v>0</v>
      </c>
      <c r="AF171" s="240">
        <f t="shared" si="48"/>
        <v>0</v>
      </c>
    </row>
    <row r="172" spans="1:32" x14ac:dyDescent="0.2">
      <c r="A172" s="19">
        <f>+IF((G172+SUM(H172:K172))&gt;0,MAX(A$13:A171)+1,0)</f>
        <v>0</v>
      </c>
      <c r="B172" s="20"/>
      <c r="C172" s="20"/>
      <c r="D172" s="20"/>
      <c r="E172" s="20"/>
      <c r="F172" s="279">
        <f t="shared" si="49"/>
        <v>0</v>
      </c>
      <c r="G172" s="200">
        <f t="shared" si="50"/>
        <v>0</v>
      </c>
      <c r="H172" s="20"/>
      <c r="I172" s="20"/>
      <c r="J172" s="20"/>
      <c r="K172" s="20"/>
      <c r="L172" s="20"/>
      <c r="M172" s="20"/>
      <c r="N172" s="200">
        <f t="shared" si="51"/>
        <v>0</v>
      </c>
      <c r="O172" s="192"/>
      <c r="P172" s="542">
        <f t="shared" si="39"/>
        <v>0</v>
      </c>
      <c r="Q172" s="201">
        <f t="shared" si="40"/>
        <v>0</v>
      </c>
      <c r="R172" s="299">
        <f t="shared" si="52"/>
        <v>0</v>
      </c>
      <c r="S172" s="299">
        <f t="shared" si="53"/>
        <v>0</v>
      </c>
      <c r="T172" s="558"/>
      <c r="U172" s="180">
        <f t="shared" si="41"/>
        <v>0</v>
      </c>
      <c r="V172" s="180">
        <f t="shared" si="42"/>
        <v>0</v>
      </c>
      <c r="W172" s="253">
        <f t="shared" si="54"/>
        <v>0</v>
      </c>
      <c r="X172" s="253">
        <f t="shared" si="55"/>
        <v>0</v>
      </c>
      <c r="Y172" s="180">
        <f t="shared" si="43"/>
        <v>0</v>
      </c>
      <c r="Z172" s="180">
        <f t="shared" si="44"/>
        <v>0</v>
      </c>
      <c r="AA172" s="260">
        <f t="shared" si="56"/>
        <v>0</v>
      </c>
      <c r="AB172" s="259">
        <f t="shared" si="45"/>
        <v>0</v>
      </c>
      <c r="AC172" s="180">
        <f t="shared" si="46"/>
        <v>0</v>
      </c>
      <c r="AD172" s="180">
        <f t="shared" si="47"/>
        <v>0</v>
      </c>
      <c r="AE172" s="253">
        <f t="shared" si="57"/>
        <v>0</v>
      </c>
      <c r="AF172" s="240">
        <f t="shared" si="48"/>
        <v>0</v>
      </c>
    </row>
    <row r="173" spans="1:32" x14ac:dyDescent="0.2">
      <c r="A173" s="19">
        <f>+IF((G173+SUM(H173:K173))&gt;0,MAX(A$13:A172)+1,0)</f>
        <v>0</v>
      </c>
      <c r="B173" s="20"/>
      <c r="C173" s="20"/>
      <c r="D173" s="20"/>
      <c r="E173" s="20"/>
      <c r="F173" s="279">
        <f t="shared" si="49"/>
        <v>0</v>
      </c>
      <c r="G173" s="200">
        <f t="shared" si="50"/>
        <v>0</v>
      </c>
      <c r="H173" s="20"/>
      <c r="I173" s="20"/>
      <c r="J173" s="20"/>
      <c r="K173" s="20"/>
      <c r="L173" s="20"/>
      <c r="M173" s="20"/>
      <c r="N173" s="200">
        <f t="shared" si="51"/>
        <v>0</v>
      </c>
      <c r="O173" s="192"/>
      <c r="P173" s="542">
        <f t="shared" si="39"/>
        <v>0</v>
      </c>
      <c r="Q173" s="201">
        <f t="shared" si="40"/>
        <v>0</v>
      </c>
      <c r="R173" s="299">
        <f t="shared" si="52"/>
        <v>0</v>
      </c>
      <c r="S173" s="299">
        <f t="shared" si="53"/>
        <v>0</v>
      </c>
      <c r="T173" s="558"/>
      <c r="U173" s="180">
        <f t="shared" si="41"/>
        <v>0</v>
      </c>
      <c r="V173" s="180">
        <f t="shared" si="42"/>
        <v>0</v>
      </c>
      <c r="W173" s="253">
        <f t="shared" si="54"/>
        <v>0</v>
      </c>
      <c r="X173" s="253">
        <f t="shared" si="55"/>
        <v>0</v>
      </c>
      <c r="Y173" s="180">
        <f t="shared" si="43"/>
        <v>0</v>
      </c>
      <c r="Z173" s="180">
        <f t="shared" si="44"/>
        <v>0</v>
      </c>
      <c r="AA173" s="260">
        <f t="shared" si="56"/>
        <v>0</v>
      </c>
      <c r="AB173" s="259">
        <f t="shared" si="45"/>
        <v>0</v>
      </c>
      <c r="AC173" s="180">
        <f t="shared" si="46"/>
        <v>0</v>
      </c>
      <c r="AD173" s="180">
        <f t="shared" si="47"/>
        <v>0</v>
      </c>
      <c r="AE173" s="253">
        <f t="shared" si="57"/>
        <v>0</v>
      </c>
      <c r="AF173" s="240">
        <f t="shared" si="48"/>
        <v>0</v>
      </c>
    </row>
    <row r="174" spans="1:32" x14ac:dyDescent="0.2">
      <c r="A174" s="19">
        <f>+IF((G174+SUM(H174:K174))&gt;0,MAX(A$13:A173)+1,0)</f>
        <v>0</v>
      </c>
      <c r="B174" s="20"/>
      <c r="C174" s="20"/>
      <c r="D174" s="20"/>
      <c r="E174" s="20"/>
      <c r="F174" s="279">
        <f t="shared" si="49"/>
        <v>0</v>
      </c>
      <c r="G174" s="200">
        <f t="shared" si="50"/>
        <v>0</v>
      </c>
      <c r="H174" s="20"/>
      <c r="I174" s="20"/>
      <c r="J174" s="20"/>
      <c r="K174" s="20"/>
      <c r="L174" s="20"/>
      <c r="M174" s="20"/>
      <c r="N174" s="200">
        <f t="shared" si="51"/>
        <v>0</v>
      </c>
      <c r="O174" s="192"/>
      <c r="P174" s="542">
        <f t="shared" si="39"/>
        <v>0</v>
      </c>
      <c r="Q174" s="201">
        <f t="shared" si="40"/>
        <v>0</v>
      </c>
      <c r="R174" s="299">
        <f t="shared" si="52"/>
        <v>0</v>
      </c>
      <c r="S174" s="299">
        <f t="shared" si="53"/>
        <v>0</v>
      </c>
      <c r="T174" s="558"/>
      <c r="U174" s="180">
        <f t="shared" si="41"/>
        <v>0</v>
      </c>
      <c r="V174" s="180">
        <f t="shared" si="42"/>
        <v>0</v>
      </c>
      <c r="W174" s="253">
        <f t="shared" si="54"/>
        <v>0</v>
      </c>
      <c r="X174" s="253">
        <f t="shared" si="55"/>
        <v>0</v>
      </c>
      <c r="Y174" s="180">
        <f t="shared" si="43"/>
        <v>0</v>
      </c>
      <c r="Z174" s="180">
        <f t="shared" si="44"/>
        <v>0</v>
      </c>
      <c r="AA174" s="260">
        <f t="shared" si="56"/>
        <v>0</v>
      </c>
      <c r="AB174" s="259">
        <f t="shared" si="45"/>
        <v>0</v>
      </c>
      <c r="AC174" s="180">
        <f t="shared" si="46"/>
        <v>0</v>
      </c>
      <c r="AD174" s="180">
        <f t="shared" si="47"/>
        <v>0</v>
      </c>
      <c r="AE174" s="253">
        <f t="shared" si="57"/>
        <v>0</v>
      </c>
      <c r="AF174" s="240">
        <f t="shared" si="48"/>
        <v>0</v>
      </c>
    </row>
    <row r="175" spans="1:32" x14ac:dyDescent="0.2">
      <c r="A175" s="19">
        <f>+IF((G175+SUM(H175:K175))&gt;0,MAX(A$13:A174)+1,0)</f>
        <v>0</v>
      </c>
      <c r="B175" s="20"/>
      <c r="C175" s="20"/>
      <c r="D175" s="20"/>
      <c r="E175" s="20"/>
      <c r="F175" s="279">
        <f t="shared" si="49"/>
        <v>0</v>
      </c>
      <c r="G175" s="200">
        <f t="shared" si="50"/>
        <v>0</v>
      </c>
      <c r="H175" s="20"/>
      <c r="I175" s="20"/>
      <c r="J175" s="20"/>
      <c r="K175" s="20"/>
      <c r="L175" s="20"/>
      <c r="M175" s="20"/>
      <c r="N175" s="200">
        <f t="shared" si="51"/>
        <v>0</v>
      </c>
      <c r="O175" s="192"/>
      <c r="P175" s="542">
        <f t="shared" si="39"/>
        <v>0</v>
      </c>
      <c r="Q175" s="201">
        <f t="shared" si="40"/>
        <v>0</v>
      </c>
      <c r="R175" s="299">
        <f t="shared" si="52"/>
        <v>0</v>
      </c>
      <c r="S175" s="299">
        <f t="shared" si="53"/>
        <v>0</v>
      </c>
      <c r="T175" s="558"/>
      <c r="U175" s="180">
        <f t="shared" si="41"/>
        <v>0</v>
      </c>
      <c r="V175" s="180">
        <f t="shared" si="42"/>
        <v>0</v>
      </c>
      <c r="W175" s="253">
        <f t="shared" si="54"/>
        <v>0</v>
      </c>
      <c r="X175" s="253">
        <f t="shared" si="55"/>
        <v>0</v>
      </c>
      <c r="Y175" s="180">
        <f t="shared" si="43"/>
        <v>0</v>
      </c>
      <c r="Z175" s="180">
        <f t="shared" si="44"/>
        <v>0</v>
      </c>
      <c r="AA175" s="260">
        <f t="shared" si="56"/>
        <v>0</v>
      </c>
      <c r="AB175" s="259">
        <f t="shared" si="45"/>
        <v>0</v>
      </c>
      <c r="AC175" s="180">
        <f t="shared" si="46"/>
        <v>0</v>
      </c>
      <c r="AD175" s="180">
        <f t="shared" si="47"/>
        <v>0</v>
      </c>
      <c r="AE175" s="253">
        <f t="shared" si="57"/>
        <v>0</v>
      </c>
      <c r="AF175" s="240">
        <f t="shared" si="48"/>
        <v>0</v>
      </c>
    </row>
    <row r="176" spans="1:32" x14ac:dyDescent="0.2">
      <c r="A176" s="19">
        <f>+IF((G176+SUM(H176:K176))&gt;0,MAX(A$13:A175)+1,0)</f>
        <v>0</v>
      </c>
      <c r="B176" s="20"/>
      <c r="C176" s="20"/>
      <c r="D176" s="20"/>
      <c r="E176" s="20"/>
      <c r="F176" s="279">
        <f t="shared" si="49"/>
        <v>0</v>
      </c>
      <c r="G176" s="200">
        <f t="shared" si="50"/>
        <v>0</v>
      </c>
      <c r="H176" s="20"/>
      <c r="I176" s="20"/>
      <c r="J176" s="20"/>
      <c r="K176" s="20"/>
      <c r="L176" s="20"/>
      <c r="M176" s="20"/>
      <c r="N176" s="200">
        <f t="shared" si="51"/>
        <v>0</v>
      </c>
      <c r="O176" s="192"/>
      <c r="P176" s="542">
        <f t="shared" si="39"/>
        <v>0</v>
      </c>
      <c r="Q176" s="201">
        <f t="shared" si="40"/>
        <v>0</v>
      </c>
      <c r="R176" s="299">
        <f t="shared" si="52"/>
        <v>0</v>
      </c>
      <c r="S176" s="299">
        <f t="shared" si="53"/>
        <v>0</v>
      </c>
      <c r="T176" s="558"/>
      <c r="U176" s="180">
        <f t="shared" si="41"/>
        <v>0</v>
      </c>
      <c r="V176" s="180">
        <f t="shared" si="42"/>
        <v>0</v>
      </c>
      <c r="W176" s="253">
        <f t="shared" si="54"/>
        <v>0</v>
      </c>
      <c r="X176" s="253">
        <f t="shared" si="55"/>
        <v>0</v>
      </c>
      <c r="Y176" s="180">
        <f t="shared" si="43"/>
        <v>0</v>
      </c>
      <c r="Z176" s="180">
        <f t="shared" si="44"/>
        <v>0</v>
      </c>
      <c r="AA176" s="260">
        <f t="shared" si="56"/>
        <v>0</v>
      </c>
      <c r="AB176" s="259">
        <f t="shared" si="45"/>
        <v>0</v>
      </c>
      <c r="AC176" s="180">
        <f t="shared" si="46"/>
        <v>0</v>
      </c>
      <c r="AD176" s="180">
        <f t="shared" si="47"/>
        <v>0</v>
      </c>
      <c r="AE176" s="253">
        <f t="shared" si="57"/>
        <v>0</v>
      </c>
      <c r="AF176" s="240">
        <f t="shared" si="48"/>
        <v>0</v>
      </c>
    </row>
    <row r="177" spans="1:32" x14ac:dyDescent="0.2">
      <c r="A177" s="19">
        <f>+IF((G177+SUM(H177:K177))&gt;0,MAX(A$13:A176)+1,0)</f>
        <v>0</v>
      </c>
      <c r="B177" s="20"/>
      <c r="C177" s="20"/>
      <c r="D177" s="20"/>
      <c r="E177" s="20"/>
      <c r="F177" s="279">
        <f t="shared" si="49"/>
        <v>0</v>
      </c>
      <c r="G177" s="200">
        <f t="shared" si="50"/>
        <v>0</v>
      </c>
      <c r="H177" s="20"/>
      <c r="I177" s="20"/>
      <c r="J177" s="20"/>
      <c r="K177" s="20"/>
      <c r="L177" s="20"/>
      <c r="M177" s="20"/>
      <c r="N177" s="200">
        <f t="shared" si="51"/>
        <v>0</v>
      </c>
      <c r="O177" s="192"/>
      <c r="P177" s="542">
        <f t="shared" si="39"/>
        <v>0</v>
      </c>
      <c r="Q177" s="201">
        <f t="shared" si="40"/>
        <v>0</v>
      </c>
      <c r="R177" s="299">
        <f t="shared" si="52"/>
        <v>0</v>
      </c>
      <c r="S177" s="299">
        <f t="shared" si="53"/>
        <v>0</v>
      </c>
      <c r="T177" s="558"/>
      <c r="U177" s="180">
        <f t="shared" si="41"/>
        <v>0</v>
      </c>
      <c r="V177" s="180">
        <f t="shared" si="42"/>
        <v>0</v>
      </c>
      <c r="W177" s="253">
        <f t="shared" si="54"/>
        <v>0</v>
      </c>
      <c r="X177" s="253">
        <f t="shared" si="55"/>
        <v>0</v>
      </c>
      <c r="Y177" s="180">
        <f t="shared" si="43"/>
        <v>0</v>
      </c>
      <c r="Z177" s="180">
        <f t="shared" si="44"/>
        <v>0</v>
      </c>
      <c r="AA177" s="260">
        <f t="shared" si="56"/>
        <v>0</v>
      </c>
      <c r="AB177" s="259">
        <f t="shared" si="45"/>
        <v>0</v>
      </c>
      <c r="AC177" s="180">
        <f t="shared" si="46"/>
        <v>0</v>
      </c>
      <c r="AD177" s="180">
        <f t="shared" si="47"/>
        <v>0</v>
      </c>
      <c r="AE177" s="253">
        <f t="shared" si="57"/>
        <v>0</v>
      </c>
      <c r="AF177" s="240">
        <f t="shared" si="48"/>
        <v>0</v>
      </c>
    </row>
    <row r="178" spans="1:32" x14ac:dyDescent="0.2">
      <c r="A178" s="19">
        <f>+IF((G178+SUM(H178:K178))&gt;0,MAX(A$13:A177)+1,0)</f>
        <v>0</v>
      </c>
      <c r="B178" s="20"/>
      <c r="C178" s="20"/>
      <c r="D178" s="20"/>
      <c r="E178" s="20"/>
      <c r="F178" s="279">
        <f t="shared" si="49"/>
        <v>0</v>
      </c>
      <c r="G178" s="200">
        <f t="shared" si="50"/>
        <v>0</v>
      </c>
      <c r="H178" s="20"/>
      <c r="I178" s="20"/>
      <c r="J178" s="20"/>
      <c r="K178" s="20"/>
      <c r="L178" s="20"/>
      <c r="M178" s="20"/>
      <c r="N178" s="200">
        <f t="shared" si="51"/>
        <v>0</v>
      </c>
      <c r="O178" s="192"/>
      <c r="P178" s="542">
        <f t="shared" si="39"/>
        <v>0</v>
      </c>
      <c r="Q178" s="201">
        <f t="shared" si="40"/>
        <v>0</v>
      </c>
      <c r="R178" s="299">
        <f t="shared" si="52"/>
        <v>0</v>
      </c>
      <c r="S178" s="299">
        <f t="shared" si="53"/>
        <v>0</v>
      </c>
      <c r="T178" s="558"/>
      <c r="U178" s="180">
        <f t="shared" si="41"/>
        <v>0</v>
      </c>
      <c r="V178" s="180">
        <f t="shared" si="42"/>
        <v>0</v>
      </c>
      <c r="W178" s="253">
        <f t="shared" si="54"/>
        <v>0</v>
      </c>
      <c r="X178" s="253">
        <f t="shared" si="55"/>
        <v>0</v>
      </c>
      <c r="Y178" s="180">
        <f t="shared" si="43"/>
        <v>0</v>
      </c>
      <c r="Z178" s="180">
        <f t="shared" si="44"/>
        <v>0</v>
      </c>
      <c r="AA178" s="260">
        <f t="shared" si="56"/>
        <v>0</v>
      </c>
      <c r="AB178" s="259">
        <f t="shared" si="45"/>
        <v>0</v>
      </c>
      <c r="AC178" s="180">
        <f t="shared" si="46"/>
        <v>0</v>
      </c>
      <c r="AD178" s="180">
        <f t="shared" si="47"/>
        <v>0</v>
      </c>
      <c r="AE178" s="253">
        <f t="shared" si="57"/>
        <v>0</v>
      </c>
      <c r="AF178" s="240">
        <f t="shared" si="48"/>
        <v>0</v>
      </c>
    </row>
    <row r="179" spans="1:32" x14ac:dyDescent="0.2">
      <c r="A179" s="19">
        <f>+IF((G179+SUM(H179:K179))&gt;0,MAX(A$13:A178)+1,0)</f>
        <v>0</v>
      </c>
      <c r="B179" s="20"/>
      <c r="C179" s="20"/>
      <c r="D179" s="20"/>
      <c r="E179" s="20"/>
      <c r="F179" s="279">
        <f t="shared" si="49"/>
        <v>0</v>
      </c>
      <c r="G179" s="200">
        <f t="shared" si="50"/>
        <v>0</v>
      </c>
      <c r="H179" s="20"/>
      <c r="I179" s="20"/>
      <c r="J179" s="20"/>
      <c r="K179" s="20"/>
      <c r="L179" s="20"/>
      <c r="M179" s="20"/>
      <c r="N179" s="200">
        <f t="shared" si="51"/>
        <v>0</v>
      </c>
      <c r="O179" s="192"/>
      <c r="P179" s="542">
        <f t="shared" si="39"/>
        <v>0</v>
      </c>
      <c r="Q179" s="201">
        <f t="shared" si="40"/>
        <v>0</v>
      </c>
      <c r="R179" s="299">
        <f t="shared" si="52"/>
        <v>0</v>
      </c>
      <c r="S179" s="299">
        <f t="shared" si="53"/>
        <v>0</v>
      </c>
      <c r="T179" s="558"/>
      <c r="U179" s="180">
        <f t="shared" si="41"/>
        <v>0</v>
      </c>
      <c r="V179" s="180">
        <f t="shared" si="42"/>
        <v>0</v>
      </c>
      <c r="W179" s="253">
        <f t="shared" si="54"/>
        <v>0</v>
      </c>
      <c r="X179" s="253">
        <f t="shared" si="55"/>
        <v>0</v>
      </c>
      <c r="Y179" s="180">
        <f t="shared" si="43"/>
        <v>0</v>
      </c>
      <c r="Z179" s="180">
        <f t="shared" si="44"/>
        <v>0</v>
      </c>
      <c r="AA179" s="260">
        <f t="shared" si="56"/>
        <v>0</v>
      </c>
      <c r="AB179" s="259">
        <f t="shared" si="45"/>
        <v>0</v>
      </c>
      <c r="AC179" s="180">
        <f t="shared" si="46"/>
        <v>0</v>
      </c>
      <c r="AD179" s="180">
        <f t="shared" si="47"/>
        <v>0</v>
      </c>
      <c r="AE179" s="253">
        <f t="shared" si="57"/>
        <v>0</v>
      </c>
      <c r="AF179" s="240">
        <f t="shared" si="48"/>
        <v>0</v>
      </c>
    </row>
    <row r="180" spans="1:32" x14ac:dyDescent="0.2">
      <c r="A180" s="19">
        <f>+IF((G180+SUM(H180:K180))&gt;0,MAX(A$13:A179)+1,0)</f>
        <v>0</v>
      </c>
      <c r="B180" s="20"/>
      <c r="C180" s="20"/>
      <c r="D180" s="20"/>
      <c r="E180" s="20"/>
      <c r="F180" s="279">
        <f t="shared" si="49"/>
        <v>0</v>
      </c>
      <c r="G180" s="200">
        <f t="shared" si="50"/>
        <v>0</v>
      </c>
      <c r="H180" s="20"/>
      <c r="I180" s="20"/>
      <c r="J180" s="20"/>
      <c r="K180" s="20"/>
      <c r="L180" s="20"/>
      <c r="M180" s="20"/>
      <c r="N180" s="200">
        <f t="shared" si="51"/>
        <v>0</v>
      </c>
      <c r="O180" s="192"/>
      <c r="P180" s="542">
        <f t="shared" si="39"/>
        <v>0</v>
      </c>
      <c r="Q180" s="201">
        <f t="shared" si="40"/>
        <v>0</v>
      </c>
      <c r="R180" s="299">
        <f t="shared" si="52"/>
        <v>0</v>
      </c>
      <c r="S180" s="299">
        <f t="shared" si="53"/>
        <v>0</v>
      </c>
      <c r="T180" s="558"/>
      <c r="U180" s="180">
        <f t="shared" si="41"/>
        <v>0</v>
      </c>
      <c r="V180" s="180">
        <f t="shared" si="42"/>
        <v>0</v>
      </c>
      <c r="W180" s="253">
        <f t="shared" si="54"/>
        <v>0</v>
      </c>
      <c r="X180" s="253">
        <f t="shared" si="55"/>
        <v>0</v>
      </c>
      <c r="Y180" s="180">
        <f t="shared" si="43"/>
        <v>0</v>
      </c>
      <c r="Z180" s="180">
        <f t="shared" si="44"/>
        <v>0</v>
      </c>
      <c r="AA180" s="260">
        <f t="shared" si="56"/>
        <v>0</v>
      </c>
      <c r="AB180" s="259">
        <f t="shared" si="45"/>
        <v>0</v>
      </c>
      <c r="AC180" s="180">
        <f t="shared" si="46"/>
        <v>0</v>
      </c>
      <c r="AD180" s="180">
        <f t="shared" si="47"/>
        <v>0</v>
      </c>
      <c r="AE180" s="253">
        <f t="shared" si="57"/>
        <v>0</v>
      </c>
      <c r="AF180" s="240">
        <f t="shared" si="48"/>
        <v>0</v>
      </c>
    </row>
    <row r="181" spans="1:32" x14ac:dyDescent="0.2">
      <c r="A181" s="19">
        <f>+IF((G181+SUM(H181:K181))&gt;0,MAX(A$13:A180)+1,0)</f>
        <v>0</v>
      </c>
      <c r="B181" s="20"/>
      <c r="C181" s="20"/>
      <c r="D181" s="20"/>
      <c r="E181" s="20"/>
      <c r="F181" s="279">
        <f t="shared" si="49"/>
        <v>0</v>
      </c>
      <c r="G181" s="200">
        <f t="shared" si="50"/>
        <v>0</v>
      </c>
      <c r="H181" s="20"/>
      <c r="I181" s="20"/>
      <c r="J181" s="20"/>
      <c r="K181" s="20"/>
      <c r="L181" s="20"/>
      <c r="M181" s="20"/>
      <c r="N181" s="200">
        <f t="shared" si="51"/>
        <v>0</v>
      </c>
      <c r="O181" s="192"/>
      <c r="P181" s="542">
        <f t="shared" si="39"/>
        <v>0</v>
      </c>
      <c r="Q181" s="201">
        <f t="shared" si="40"/>
        <v>0</v>
      </c>
      <c r="R181" s="299">
        <f t="shared" si="52"/>
        <v>0</v>
      </c>
      <c r="S181" s="299">
        <f t="shared" si="53"/>
        <v>0</v>
      </c>
      <c r="T181" s="558"/>
      <c r="U181" s="180">
        <f t="shared" si="41"/>
        <v>0</v>
      </c>
      <c r="V181" s="180">
        <f t="shared" si="42"/>
        <v>0</v>
      </c>
      <c r="W181" s="253">
        <f t="shared" si="54"/>
        <v>0</v>
      </c>
      <c r="X181" s="253">
        <f t="shared" si="55"/>
        <v>0</v>
      </c>
      <c r="Y181" s="180">
        <f t="shared" si="43"/>
        <v>0</v>
      </c>
      <c r="Z181" s="180">
        <f t="shared" si="44"/>
        <v>0</v>
      </c>
      <c r="AA181" s="260">
        <f t="shared" si="56"/>
        <v>0</v>
      </c>
      <c r="AB181" s="259">
        <f t="shared" si="45"/>
        <v>0</v>
      </c>
      <c r="AC181" s="180">
        <f t="shared" si="46"/>
        <v>0</v>
      </c>
      <c r="AD181" s="180">
        <f t="shared" si="47"/>
        <v>0</v>
      </c>
      <c r="AE181" s="253">
        <f t="shared" si="57"/>
        <v>0</v>
      </c>
      <c r="AF181" s="240">
        <f t="shared" si="48"/>
        <v>0</v>
      </c>
    </row>
    <row r="182" spans="1:32" x14ac:dyDescent="0.2">
      <c r="A182" s="19">
        <f>+IF((G182+SUM(H182:K182))&gt;0,MAX(A$13:A181)+1,0)</f>
        <v>0</v>
      </c>
      <c r="B182" s="20"/>
      <c r="C182" s="20"/>
      <c r="D182" s="20"/>
      <c r="E182" s="20"/>
      <c r="F182" s="279">
        <f t="shared" si="49"/>
        <v>0</v>
      </c>
      <c r="G182" s="200">
        <f t="shared" si="50"/>
        <v>0</v>
      </c>
      <c r="H182" s="20"/>
      <c r="I182" s="20"/>
      <c r="J182" s="20"/>
      <c r="K182" s="20"/>
      <c r="L182" s="20"/>
      <c r="M182" s="20"/>
      <c r="N182" s="200">
        <f t="shared" si="51"/>
        <v>0</v>
      </c>
      <c r="O182" s="192"/>
      <c r="P182" s="542">
        <f t="shared" si="39"/>
        <v>0</v>
      </c>
      <c r="Q182" s="201">
        <f t="shared" si="40"/>
        <v>0</v>
      </c>
      <c r="R182" s="299">
        <f t="shared" si="52"/>
        <v>0</v>
      </c>
      <c r="S182" s="299">
        <f t="shared" si="53"/>
        <v>0</v>
      </c>
      <c r="T182" s="558"/>
      <c r="U182" s="180">
        <f t="shared" si="41"/>
        <v>0</v>
      </c>
      <c r="V182" s="180">
        <f t="shared" si="42"/>
        <v>0</v>
      </c>
      <c r="W182" s="253">
        <f t="shared" si="54"/>
        <v>0</v>
      </c>
      <c r="X182" s="253">
        <f t="shared" si="55"/>
        <v>0</v>
      </c>
      <c r="Y182" s="180">
        <f t="shared" si="43"/>
        <v>0</v>
      </c>
      <c r="Z182" s="180">
        <f t="shared" si="44"/>
        <v>0</v>
      </c>
      <c r="AA182" s="260">
        <f t="shared" si="56"/>
        <v>0</v>
      </c>
      <c r="AB182" s="259">
        <f t="shared" si="45"/>
        <v>0</v>
      </c>
      <c r="AC182" s="180">
        <f t="shared" si="46"/>
        <v>0</v>
      </c>
      <c r="AD182" s="180">
        <f t="shared" si="47"/>
        <v>0</v>
      </c>
      <c r="AE182" s="253">
        <f t="shared" si="57"/>
        <v>0</v>
      </c>
      <c r="AF182" s="240">
        <f t="shared" si="48"/>
        <v>0</v>
      </c>
    </row>
    <row r="183" spans="1:32" x14ac:dyDescent="0.2">
      <c r="A183" s="19">
        <f>+IF((G183+SUM(H183:K183))&gt;0,MAX(A$13:A182)+1,0)</f>
        <v>0</v>
      </c>
      <c r="B183" s="20"/>
      <c r="C183" s="20"/>
      <c r="D183" s="20"/>
      <c r="E183" s="20"/>
      <c r="F183" s="279">
        <f t="shared" si="49"/>
        <v>0</v>
      </c>
      <c r="G183" s="200">
        <f t="shared" si="50"/>
        <v>0</v>
      </c>
      <c r="H183" s="20"/>
      <c r="I183" s="20"/>
      <c r="J183" s="20"/>
      <c r="K183" s="20"/>
      <c r="L183" s="20"/>
      <c r="M183" s="20"/>
      <c r="N183" s="200">
        <f t="shared" si="51"/>
        <v>0</v>
      </c>
      <c r="O183" s="192"/>
      <c r="P183" s="542">
        <f t="shared" si="39"/>
        <v>0</v>
      </c>
      <c r="Q183" s="201">
        <f t="shared" si="40"/>
        <v>0</v>
      </c>
      <c r="R183" s="299">
        <f t="shared" si="52"/>
        <v>0</v>
      </c>
      <c r="S183" s="299">
        <f t="shared" si="53"/>
        <v>0</v>
      </c>
      <c r="T183" s="558"/>
      <c r="U183" s="180">
        <f t="shared" si="41"/>
        <v>0</v>
      </c>
      <c r="V183" s="180">
        <f t="shared" si="42"/>
        <v>0</v>
      </c>
      <c r="W183" s="253">
        <f t="shared" si="54"/>
        <v>0</v>
      </c>
      <c r="X183" s="253">
        <f t="shared" si="55"/>
        <v>0</v>
      </c>
      <c r="Y183" s="180">
        <f t="shared" si="43"/>
        <v>0</v>
      </c>
      <c r="Z183" s="180">
        <f t="shared" si="44"/>
        <v>0</v>
      </c>
      <c r="AA183" s="260">
        <f t="shared" si="56"/>
        <v>0</v>
      </c>
      <c r="AB183" s="259">
        <f t="shared" si="45"/>
        <v>0</v>
      </c>
      <c r="AC183" s="180">
        <f t="shared" si="46"/>
        <v>0</v>
      </c>
      <c r="AD183" s="180">
        <f t="shared" si="47"/>
        <v>0</v>
      </c>
      <c r="AE183" s="253">
        <f t="shared" si="57"/>
        <v>0</v>
      </c>
      <c r="AF183" s="240">
        <f t="shared" si="48"/>
        <v>0</v>
      </c>
    </row>
    <row r="184" spans="1:32" x14ac:dyDescent="0.2">
      <c r="A184" s="19">
        <f>+IF((G184+SUM(H184:K184))&gt;0,MAX(A$13:A183)+1,0)</f>
        <v>0</v>
      </c>
      <c r="B184" s="20"/>
      <c r="C184" s="20"/>
      <c r="D184" s="20"/>
      <c r="E184" s="20"/>
      <c r="F184" s="279">
        <f t="shared" si="49"/>
        <v>0</v>
      </c>
      <c r="G184" s="200">
        <f t="shared" si="50"/>
        <v>0</v>
      </c>
      <c r="H184" s="20"/>
      <c r="I184" s="20"/>
      <c r="J184" s="20"/>
      <c r="K184" s="20"/>
      <c r="L184" s="20"/>
      <c r="M184" s="20"/>
      <c r="N184" s="200">
        <f t="shared" si="51"/>
        <v>0</v>
      </c>
      <c r="O184" s="192"/>
      <c r="P184" s="542">
        <f t="shared" si="39"/>
        <v>0</v>
      </c>
      <c r="Q184" s="201">
        <f t="shared" si="40"/>
        <v>0</v>
      </c>
      <c r="R184" s="299">
        <f t="shared" si="52"/>
        <v>0</v>
      </c>
      <c r="S184" s="299">
        <f t="shared" si="53"/>
        <v>0</v>
      </c>
      <c r="T184" s="558"/>
      <c r="U184" s="180">
        <f t="shared" si="41"/>
        <v>0</v>
      </c>
      <c r="V184" s="180">
        <f t="shared" si="42"/>
        <v>0</v>
      </c>
      <c r="W184" s="253">
        <f t="shared" si="54"/>
        <v>0</v>
      </c>
      <c r="X184" s="253">
        <f t="shared" si="55"/>
        <v>0</v>
      </c>
      <c r="Y184" s="180">
        <f t="shared" si="43"/>
        <v>0</v>
      </c>
      <c r="Z184" s="180">
        <f t="shared" si="44"/>
        <v>0</v>
      </c>
      <c r="AA184" s="260">
        <f t="shared" si="56"/>
        <v>0</v>
      </c>
      <c r="AB184" s="259">
        <f t="shared" si="45"/>
        <v>0</v>
      </c>
      <c r="AC184" s="180">
        <f t="shared" si="46"/>
        <v>0</v>
      </c>
      <c r="AD184" s="180">
        <f t="shared" si="47"/>
        <v>0</v>
      </c>
      <c r="AE184" s="253">
        <f t="shared" si="57"/>
        <v>0</v>
      </c>
      <c r="AF184" s="240">
        <f t="shared" si="48"/>
        <v>0</v>
      </c>
    </row>
    <row r="185" spans="1:32" x14ac:dyDescent="0.2">
      <c r="A185" s="19">
        <f>+IF((G185+SUM(H185:K185))&gt;0,MAX(A$13:A184)+1,0)</f>
        <v>0</v>
      </c>
      <c r="B185" s="20"/>
      <c r="C185" s="20"/>
      <c r="D185" s="20"/>
      <c r="E185" s="20"/>
      <c r="F185" s="279">
        <f t="shared" si="49"/>
        <v>0</v>
      </c>
      <c r="G185" s="200">
        <f t="shared" si="50"/>
        <v>0</v>
      </c>
      <c r="H185" s="20"/>
      <c r="I185" s="20"/>
      <c r="J185" s="20"/>
      <c r="K185" s="20"/>
      <c r="L185" s="20"/>
      <c r="M185" s="20"/>
      <c r="N185" s="200">
        <f t="shared" si="51"/>
        <v>0</v>
      </c>
      <c r="O185" s="192"/>
      <c r="P185" s="542">
        <f t="shared" si="39"/>
        <v>0</v>
      </c>
      <c r="Q185" s="201">
        <f t="shared" si="40"/>
        <v>0</v>
      </c>
      <c r="R185" s="299">
        <f t="shared" si="52"/>
        <v>0</v>
      </c>
      <c r="S185" s="299">
        <f t="shared" si="53"/>
        <v>0</v>
      </c>
      <c r="T185" s="558"/>
      <c r="U185" s="180">
        <f t="shared" si="41"/>
        <v>0</v>
      </c>
      <c r="V185" s="180">
        <f t="shared" si="42"/>
        <v>0</v>
      </c>
      <c r="W185" s="253">
        <f t="shared" si="54"/>
        <v>0</v>
      </c>
      <c r="X185" s="253">
        <f t="shared" si="55"/>
        <v>0</v>
      </c>
      <c r="Y185" s="180">
        <f t="shared" si="43"/>
        <v>0</v>
      </c>
      <c r="Z185" s="180">
        <f t="shared" si="44"/>
        <v>0</v>
      </c>
      <c r="AA185" s="260">
        <f t="shared" si="56"/>
        <v>0</v>
      </c>
      <c r="AB185" s="259">
        <f t="shared" si="45"/>
        <v>0</v>
      </c>
      <c r="AC185" s="180">
        <f t="shared" si="46"/>
        <v>0</v>
      </c>
      <c r="AD185" s="180">
        <f t="shared" si="47"/>
        <v>0</v>
      </c>
      <c r="AE185" s="253">
        <f t="shared" si="57"/>
        <v>0</v>
      </c>
      <c r="AF185" s="240">
        <f t="shared" si="48"/>
        <v>0</v>
      </c>
    </row>
    <row r="186" spans="1:32" x14ac:dyDescent="0.2">
      <c r="A186" s="19">
        <f>+IF((G186+SUM(H186:K186))&gt;0,MAX(A$13:A185)+1,0)</f>
        <v>0</v>
      </c>
      <c r="B186" s="20"/>
      <c r="C186" s="20"/>
      <c r="D186" s="20"/>
      <c r="E186" s="20"/>
      <c r="F186" s="279">
        <f t="shared" si="49"/>
        <v>0</v>
      </c>
      <c r="G186" s="200">
        <f t="shared" si="50"/>
        <v>0</v>
      </c>
      <c r="H186" s="20"/>
      <c r="I186" s="20"/>
      <c r="J186" s="20"/>
      <c r="K186" s="20"/>
      <c r="L186" s="20"/>
      <c r="M186" s="20"/>
      <c r="N186" s="200">
        <f t="shared" si="51"/>
        <v>0</v>
      </c>
      <c r="O186" s="192"/>
      <c r="P186" s="542">
        <f t="shared" si="39"/>
        <v>0</v>
      </c>
      <c r="Q186" s="201">
        <f t="shared" si="40"/>
        <v>0</v>
      </c>
      <c r="R186" s="299">
        <f t="shared" si="52"/>
        <v>0</v>
      </c>
      <c r="S186" s="299">
        <f t="shared" si="53"/>
        <v>0</v>
      </c>
      <c r="T186" s="558"/>
      <c r="U186" s="180">
        <f t="shared" si="41"/>
        <v>0</v>
      </c>
      <c r="V186" s="180">
        <f t="shared" si="42"/>
        <v>0</v>
      </c>
      <c r="W186" s="253">
        <f t="shared" si="54"/>
        <v>0</v>
      </c>
      <c r="X186" s="253">
        <f t="shared" si="55"/>
        <v>0</v>
      </c>
      <c r="Y186" s="180">
        <f t="shared" si="43"/>
        <v>0</v>
      </c>
      <c r="Z186" s="180">
        <f t="shared" si="44"/>
        <v>0</v>
      </c>
      <c r="AA186" s="260">
        <f t="shared" si="56"/>
        <v>0</v>
      </c>
      <c r="AB186" s="259">
        <f t="shared" si="45"/>
        <v>0</v>
      </c>
      <c r="AC186" s="180">
        <f t="shared" si="46"/>
        <v>0</v>
      </c>
      <c r="AD186" s="180">
        <f t="shared" si="47"/>
        <v>0</v>
      </c>
      <c r="AE186" s="253">
        <f t="shared" si="57"/>
        <v>0</v>
      </c>
      <c r="AF186" s="240">
        <f t="shared" si="48"/>
        <v>0</v>
      </c>
    </row>
    <row r="187" spans="1:32" x14ac:dyDescent="0.2">
      <c r="A187" s="19">
        <f>+IF((G187+SUM(H187:K187))&gt;0,MAX(A$13:A186)+1,0)</f>
        <v>0</v>
      </c>
      <c r="B187" s="20"/>
      <c r="C187" s="20"/>
      <c r="D187" s="20"/>
      <c r="E187" s="20"/>
      <c r="F187" s="279">
        <f t="shared" si="49"/>
        <v>0</v>
      </c>
      <c r="G187" s="200">
        <f t="shared" si="50"/>
        <v>0</v>
      </c>
      <c r="H187" s="20"/>
      <c r="I187" s="20"/>
      <c r="J187" s="20"/>
      <c r="K187" s="20"/>
      <c r="L187" s="20"/>
      <c r="M187" s="20"/>
      <c r="N187" s="200">
        <f t="shared" si="51"/>
        <v>0</v>
      </c>
      <c r="O187" s="192"/>
      <c r="P187" s="542">
        <f t="shared" si="39"/>
        <v>0</v>
      </c>
      <c r="Q187" s="201">
        <f t="shared" si="40"/>
        <v>0</v>
      </c>
      <c r="R187" s="299">
        <f t="shared" si="52"/>
        <v>0</v>
      </c>
      <c r="S187" s="299">
        <f t="shared" si="53"/>
        <v>0</v>
      </c>
      <c r="T187" s="558"/>
      <c r="U187" s="180">
        <f t="shared" si="41"/>
        <v>0</v>
      </c>
      <c r="V187" s="180">
        <f t="shared" si="42"/>
        <v>0</v>
      </c>
      <c r="W187" s="253">
        <f t="shared" si="54"/>
        <v>0</v>
      </c>
      <c r="X187" s="253">
        <f t="shared" si="55"/>
        <v>0</v>
      </c>
      <c r="Y187" s="180">
        <f t="shared" si="43"/>
        <v>0</v>
      </c>
      <c r="Z187" s="180">
        <f t="shared" si="44"/>
        <v>0</v>
      </c>
      <c r="AA187" s="260">
        <f t="shared" si="56"/>
        <v>0</v>
      </c>
      <c r="AB187" s="259">
        <f t="shared" si="45"/>
        <v>0</v>
      </c>
      <c r="AC187" s="180">
        <f t="shared" si="46"/>
        <v>0</v>
      </c>
      <c r="AD187" s="180">
        <f t="shared" si="47"/>
        <v>0</v>
      </c>
      <c r="AE187" s="253">
        <f t="shared" si="57"/>
        <v>0</v>
      </c>
      <c r="AF187" s="240">
        <f t="shared" si="48"/>
        <v>0</v>
      </c>
    </row>
    <row r="188" spans="1:32" x14ac:dyDescent="0.2">
      <c r="A188" s="19">
        <f>+IF((G188+SUM(H188:K188))&gt;0,MAX(A$13:A187)+1,0)</f>
        <v>0</v>
      </c>
      <c r="B188" s="20"/>
      <c r="C188" s="20"/>
      <c r="D188" s="20"/>
      <c r="E188" s="20"/>
      <c r="F188" s="279">
        <f t="shared" si="49"/>
        <v>0</v>
      </c>
      <c r="G188" s="200">
        <f t="shared" si="50"/>
        <v>0</v>
      </c>
      <c r="H188" s="20"/>
      <c r="I188" s="20"/>
      <c r="J188" s="20"/>
      <c r="K188" s="20"/>
      <c r="L188" s="20"/>
      <c r="M188" s="20"/>
      <c r="N188" s="200">
        <f t="shared" si="51"/>
        <v>0</v>
      </c>
      <c r="O188" s="192"/>
      <c r="P188" s="542">
        <f t="shared" si="39"/>
        <v>0</v>
      </c>
      <c r="Q188" s="201">
        <f t="shared" si="40"/>
        <v>0</v>
      </c>
      <c r="R188" s="299">
        <f t="shared" si="52"/>
        <v>0</v>
      </c>
      <c r="S188" s="299">
        <f t="shared" si="53"/>
        <v>0</v>
      </c>
      <c r="T188" s="558"/>
      <c r="U188" s="180">
        <f t="shared" si="41"/>
        <v>0</v>
      </c>
      <c r="V188" s="180">
        <f t="shared" si="42"/>
        <v>0</v>
      </c>
      <c r="W188" s="253">
        <f t="shared" si="54"/>
        <v>0</v>
      </c>
      <c r="X188" s="253">
        <f t="shared" si="55"/>
        <v>0</v>
      </c>
      <c r="Y188" s="180">
        <f t="shared" si="43"/>
        <v>0</v>
      </c>
      <c r="Z188" s="180">
        <f t="shared" si="44"/>
        <v>0</v>
      </c>
      <c r="AA188" s="260">
        <f t="shared" si="56"/>
        <v>0</v>
      </c>
      <c r="AB188" s="259">
        <f t="shared" si="45"/>
        <v>0</v>
      </c>
      <c r="AC188" s="180">
        <f t="shared" si="46"/>
        <v>0</v>
      </c>
      <c r="AD188" s="180">
        <f t="shared" si="47"/>
        <v>0</v>
      </c>
      <c r="AE188" s="253">
        <f t="shared" si="57"/>
        <v>0</v>
      </c>
      <c r="AF188" s="240">
        <f t="shared" si="48"/>
        <v>0</v>
      </c>
    </row>
    <row r="189" spans="1:32" x14ac:dyDescent="0.2">
      <c r="A189" s="19">
        <f>+IF((G189+SUM(H189:K189))&gt;0,MAX(A$13:A188)+1,0)</f>
        <v>0</v>
      </c>
      <c r="B189" s="20"/>
      <c r="C189" s="20"/>
      <c r="D189" s="20"/>
      <c r="E189" s="20"/>
      <c r="F189" s="279">
        <f t="shared" si="49"/>
        <v>0</v>
      </c>
      <c r="G189" s="200">
        <f t="shared" si="50"/>
        <v>0</v>
      </c>
      <c r="H189" s="20"/>
      <c r="I189" s="20"/>
      <c r="J189" s="20"/>
      <c r="K189" s="20"/>
      <c r="L189" s="20"/>
      <c r="M189" s="20"/>
      <c r="N189" s="200">
        <f t="shared" si="51"/>
        <v>0</v>
      </c>
      <c r="O189" s="192"/>
      <c r="P189" s="542">
        <f t="shared" si="39"/>
        <v>0</v>
      </c>
      <c r="Q189" s="201">
        <f t="shared" si="40"/>
        <v>0</v>
      </c>
      <c r="R189" s="299">
        <f t="shared" si="52"/>
        <v>0</v>
      </c>
      <c r="S189" s="299">
        <f t="shared" si="53"/>
        <v>0</v>
      </c>
      <c r="T189" s="558"/>
      <c r="U189" s="180">
        <f t="shared" si="41"/>
        <v>0</v>
      </c>
      <c r="V189" s="180">
        <f t="shared" si="42"/>
        <v>0</v>
      </c>
      <c r="W189" s="253">
        <f t="shared" si="54"/>
        <v>0</v>
      </c>
      <c r="X189" s="253">
        <f t="shared" si="55"/>
        <v>0</v>
      </c>
      <c r="Y189" s="180">
        <f t="shared" si="43"/>
        <v>0</v>
      </c>
      <c r="Z189" s="180">
        <f t="shared" si="44"/>
        <v>0</v>
      </c>
      <c r="AA189" s="260">
        <f t="shared" si="56"/>
        <v>0</v>
      </c>
      <c r="AB189" s="259">
        <f t="shared" si="45"/>
        <v>0</v>
      </c>
      <c r="AC189" s="180">
        <f t="shared" si="46"/>
        <v>0</v>
      </c>
      <c r="AD189" s="180">
        <f t="shared" si="47"/>
        <v>0</v>
      </c>
      <c r="AE189" s="253">
        <f t="shared" si="57"/>
        <v>0</v>
      </c>
      <c r="AF189" s="240">
        <f t="shared" si="48"/>
        <v>0</v>
      </c>
    </row>
    <row r="190" spans="1:32" x14ac:dyDescent="0.2">
      <c r="A190" s="19">
        <f>+IF((G190+SUM(H190:K190))&gt;0,MAX(A$13:A189)+1,0)</f>
        <v>0</v>
      </c>
      <c r="B190" s="20"/>
      <c r="C190" s="20"/>
      <c r="D190" s="20"/>
      <c r="E190" s="20"/>
      <c r="F190" s="279">
        <f t="shared" si="49"/>
        <v>0</v>
      </c>
      <c r="G190" s="200">
        <f t="shared" si="50"/>
        <v>0</v>
      </c>
      <c r="H190" s="20"/>
      <c r="I190" s="20"/>
      <c r="J190" s="20"/>
      <c r="K190" s="20"/>
      <c r="L190" s="20"/>
      <c r="M190" s="20"/>
      <c r="N190" s="200">
        <f t="shared" si="51"/>
        <v>0</v>
      </c>
      <c r="O190" s="192"/>
      <c r="P190" s="542">
        <f t="shared" si="39"/>
        <v>0</v>
      </c>
      <c r="Q190" s="201">
        <f t="shared" si="40"/>
        <v>0</v>
      </c>
      <c r="R190" s="299">
        <f t="shared" si="52"/>
        <v>0</v>
      </c>
      <c r="S190" s="299">
        <f t="shared" si="53"/>
        <v>0</v>
      </c>
      <c r="T190" s="558"/>
      <c r="U190" s="180">
        <f t="shared" si="41"/>
        <v>0</v>
      </c>
      <c r="V190" s="180">
        <f t="shared" si="42"/>
        <v>0</v>
      </c>
      <c r="W190" s="253">
        <f t="shared" si="54"/>
        <v>0</v>
      </c>
      <c r="X190" s="253">
        <f t="shared" si="55"/>
        <v>0</v>
      </c>
      <c r="Y190" s="180">
        <f t="shared" si="43"/>
        <v>0</v>
      </c>
      <c r="Z190" s="180">
        <f t="shared" si="44"/>
        <v>0</v>
      </c>
      <c r="AA190" s="260">
        <f t="shared" si="56"/>
        <v>0</v>
      </c>
      <c r="AB190" s="259">
        <f t="shared" si="45"/>
        <v>0</v>
      </c>
      <c r="AC190" s="180">
        <f t="shared" si="46"/>
        <v>0</v>
      </c>
      <c r="AD190" s="180">
        <f t="shared" si="47"/>
        <v>0</v>
      </c>
      <c r="AE190" s="253">
        <f t="shared" si="57"/>
        <v>0</v>
      </c>
      <c r="AF190" s="240">
        <f t="shared" si="48"/>
        <v>0</v>
      </c>
    </row>
    <row r="191" spans="1:32" x14ac:dyDescent="0.2">
      <c r="A191" s="19">
        <f>+IF((G191+SUM(H191:K191))&gt;0,MAX(A$13:A190)+1,0)</f>
        <v>0</v>
      </c>
      <c r="B191" s="20"/>
      <c r="C191" s="20"/>
      <c r="D191" s="20"/>
      <c r="E191" s="20"/>
      <c r="F191" s="279">
        <f t="shared" si="49"/>
        <v>0</v>
      </c>
      <c r="G191" s="200">
        <f t="shared" si="50"/>
        <v>0</v>
      </c>
      <c r="H191" s="20"/>
      <c r="I191" s="20"/>
      <c r="J191" s="20"/>
      <c r="K191" s="20"/>
      <c r="L191" s="20"/>
      <c r="M191" s="20"/>
      <c r="N191" s="200">
        <f t="shared" si="51"/>
        <v>0</v>
      </c>
      <c r="O191" s="192"/>
      <c r="P191" s="542">
        <f t="shared" si="39"/>
        <v>0</v>
      </c>
      <c r="Q191" s="201">
        <f t="shared" si="40"/>
        <v>0</v>
      </c>
      <c r="R191" s="299">
        <f t="shared" si="52"/>
        <v>0</v>
      </c>
      <c r="S191" s="299">
        <f t="shared" si="53"/>
        <v>0</v>
      </c>
      <c r="T191" s="558"/>
      <c r="U191" s="180">
        <f t="shared" si="41"/>
        <v>0</v>
      </c>
      <c r="V191" s="180">
        <f t="shared" si="42"/>
        <v>0</v>
      </c>
      <c r="W191" s="253">
        <f t="shared" si="54"/>
        <v>0</v>
      </c>
      <c r="X191" s="253">
        <f t="shared" si="55"/>
        <v>0</v>
      </c>
      <c r="Y191" s="180">
        <f t="shared" si="43"/>
        <v>0</v>
      </c>
      <c r="Z191" s="180">
        <f t="shared" si="44"/>
        <v>0</v>
      </c>
      <c r="AA191" s="260">
        <f t="shared" si="56"/>
        <v>0</v>
      </c>
      <c r="AB191" s="259">
        <f t="shared" si="45"/>
        <v>0</v>
      </c>
      <c r="AC191" s="180">
        <f t="shared" si="46"/>
        <v>0</v>
      </c>
      <c r="AD191" s="180">
        <f t="shared" si="47"/>
        <v>0</v>
      </c>
      <c r="AE191" s="253">
        <f t="shared" si="57"/>
        <v>0</v>
      </c>
      <c r="AF191" s="240">
        <f t="shared" si="48"/>
        <v>0</v>
      </c>
    </row>
    <row r="192" spans="1:32" x14ac:dyDescent="0.2">
      <c r="A192" s="19">
        <f>+IF((G192+SUM(H192:K192))&gt;0,MAX(A$13:A191)+1,0)</f>
        <v>0</v>
      </c>
      <c r="B192" s="20"/>
      <c r="C192" s="20"/>
      <c r="D192" s="20"/>
      <c r="E192" s="20"/>
      <c r="F192" s="279">
        <f t="shared" si="49"/>
        <v>0</v>
      </c>
      <c r="G192" s="200">
        <f t="shared" si="50"/>
        <v>0</v>
      </c>
      <c r="H192" s="20"/>
      <c r="I192" s="20"/>
      <c r="J192" s="20"/>
      <c r="K192" s="20"/>
      <c r="L192" s="20"/>
      <c r="M192" s="20"/>
      <c r="N192" s="200">
        <f t="shared" si="51"/>
        <v>0</v>
      </c>
      <c r="O192" s="192"/>
      <c r="P192" s="542">
        <f t="shared" si="39"/>
        <v>0</v>
      </c>
      <c r="Q192" s="201">
        <f t="shared" si="40"/>
        <v>0</v>
      </c>
      <c r="R192" s="299">
        <f t="shared" si="52"/>
        <v>0</v>
      </c>
      <c r="S192" s="299">
        <f t="shared" si="53"/>
        <v>0</v>
      </c>
      <c r="T192" s="558"/>
      <c r="U192" s="180">
        <f t="shared" si="41"/>
        <v>0</v>
      </c>
      <c r="V192" s="180">
        <f t="shared" si="42"/>
        <v>0</v>
      </c>
      <c r="W192" s="253">
        <f t="shared" si="54"/>
        <v>0</v>
      </c>
      <c r="X192" s="253">
        <f t="shared" si="55"/>
        <v>0</v>
      </c>
      <c r="Y192" s="180">
        <f t="shared" si="43"/>
        <v>0</v>
      </c>
      <c r="Z192" s="180">
        <f t="shared" si="44"/>
        <v>0</v>
      </c>
      <c r="AA192" s="260">
        <f t="shared" si="56"/>
        <v>0</v>
      </c>
      <c r="AB192" s="259">
        <f t="shared" si="45"/>
        <v>0</v>
      </c>
      <c r="AC192" s="180">
        <f t="shared" si="46"/>
        <v>0</v>
      </c>
      <c r="AD192" s="180">
        <f t="shared" si="47"/>
        <v>0</v>
      </c>
      <c r="AE192" s="253">
        <f t="shared" si="57"/>
        <v>0</v>
      </c>
      <c r="AF192" s="240">
        <f t="shared" si="48"/>
        <v>0</v>
      </c>
    </row>
    <row r="193" spans="1:32" ht="12" thickBot="1" x14ac:dyDescent="0.25">
      <c r="A193" s="19">
        <f>+IF((G193+SUM(H193:K193))&gt;0,MAX(A$13:A192)+1,0)</f>
        <v>0</v>
      </c>
      <c r="B193" s="20"/>
      <c r="C193" s="20"/>
      <c r="D193" s="20"/>
      <c r="E193" s="20"/>
      <c r="F193" s="279">
        <f>+E193+D193</f>
        <v>0</v>
      </c>
      <c r="G193" s="200">
        <f>SUM(C193:E193)</f>
        <v>0</v>
      </c>
      <c r="H193" s="20"/>
      <c r="I193" s="20"/>
      <c r="J193" s="20"/>
      <c r="K193" s="20"/>
      <c r="L193" s="20"/>
      <c r="M193" s="20"/>
      <c r="N193" s="200">
        <f>+L193+M193</f>
        <v>0</v>
      </c>
      <c r="O193" s="192"/>
      <c r="P193" s="542">
        <f t="shared" si="39"/>
        <v>0</v>
      </c>
      <c r="Q193" s="201">
        <f t="shared" si="40"/>
        <v>0</v>
      </c>
      <c r="R193" s="299">
        <f>+N193*(C193+H193-I193)</f>
        <v>0</v>
      </c>
      <c r="S193" s="299">
        <f>+N193*D193+N193*E193*0.8+(J193-K193)*N193</f>
        <v>0</v>
      </c>
      <c r="T193" s="558"/>
      <c r="U193" s="180">
        <f t="shared" si="41"/>
        <v>0</v>
      </c>
      <c r="V193" s="180">
        <f t="shared" si="42"/>
        <v>0</v>
      </c>
      <c r="W193" s="253">
        <f>+U193+V193</f>
        <v>0</v>
      </c>
      <c r="X193" s="253">
        <f t="shared" si="55"/>
        <v>0</v>
      </c>
      <c r="Y193" s="180">
        <f t="shared" si="43"/>
        <v>0</v>
      </c>
      <c r="Z193" s="180">
        <f t="shared" si="44"/>
        <v>0</v>
      </c>
      <c r="AA193" s="260">
        <f>+Y193+Z193</f>
        <v>0</v>
      </c>
      <c r="AB193" s="259">
        <f t="shared" si="45"/>
        <v>0</v>
      </c>
      <c r="AC193" s="180">
        <f t="shared" si="46"/>
        <v>0</v>
      </c>
      <c r="AD193" s="180">
        <f t="shared" si="47"/>
        <v>0</v>
      </c>
      <c r="AE193" s="253">
        <f>+AC193+AD193</f>
        <v>0</v>
      </c>
      <c r="AF193" s="240">
        <f t="shared" si="48"/>
        <v>0</v>
      </c>
    </row>
    <row r="194" spans="1:32" ht="12" thickBot="1" x14ac:dyDescent="0.25">
      <c r="B194" s="202" t="s">
        <v>57</v>
      </c>
      <c r="C194" s="203">
        <f>SUM(C14:C193)</f>
        <v>0</v>
      </c>
      <c r="D194" s="203">
        <f t="shared" ref="D194:Q194" si="58">SUM(D14:D193)</f>
        <v>0</v>
      </c>
      <c r="E194" s="203">
        <f t="shared" si="58"/>
        <v>0</v>
      </c>
      <c r="F194" s="203">
        <f t="shared" si="58"/>
        <v>0</v>
      </c>
      <c r="G194" s="203">
        <f t="shared" si="58"/>
        <v>0</v>
      </c>
      <c r="H194" s="203">
        <f t="shared" si="58"/>
        <v>0</v>
      </c>
      <c r="I194" s="203">
        <f t="shared" si="58"/>
        <v>0</v>
      </c>
      <c r="J194" s="203">
        <f t="shared" si="58"/>
        <v>0</v>
      </c>
      <c r="K194" s="203">
        <f t="shared" si="58"/>
        <v>0</v>
      </c>
      <c r="L194" s="203">
        <f t="shared" si="58"/>
        <v>0</v>
      </c>
      <c r="M194" s="203">
        <f t="shared" si="58"/>
        <v>0</v>
      </c>
      <c r="N194" s="203">
        <f t="shared" si="58"/>
        <v>0</v>
      </c>
      <c r="O194" s="318"/>
      <c r="P194" s="318"/>
      <c r="Q194" s="318">
        <f t="shared" si="58"/>
        <v>0</v>
      </c>
      <c r="R194" s="318"/>
      <c r="S194" s="318"/>
      <c r="T194" s="559"/>
      <c r="U194" s="318">
        <f t="shared" ref="U194:AE194" si="59">SUM(U14:U193)</f>
        <v>0</v>
      </c>
      <c r="V194" s="318">
        <f t="shared" si="59"/>
        <v>0</v>
      </c>
      <c r="W194" s="318">
        <f t="shared" si="59"/>
        <v>0</v>
      </c>
      <c r="X194" s="318">
        <f t="shared" si="59"/>
        <v>0</v>
      </c>
      <c r="Y194" s="318">
        <f t="shared" si="59"/>
        <v>0</v>
      </c>
      <c r="Z194" s="318">
        <f t="shared" si="59"/>
        <v>0</v>
      </c>
      <c r="AA194" s="318">
        <f t="shared" si="59"/>
        <v>0</v>
      </c>
      <c r="AB194" s="318">
        <f t="shared" si="59"/>
        <v>0</v>
      </c>
      <c r="AC194" s="318">
        <f t="shared" si="59"/>
        <v>0</v>
      </c>
      <c r="AD194" s="318">
        <f t="shared" si="59"/>
        <v>0</v>
      </c>
      <c r="AE194" s="318">
        <f t="shared" si="59"/>
        <v>0</v>
      </c>
      <c r="AF194" s="318">
        <f t="shared" ref="AF194" si="60">SUM(AF14:AF193)</f>
        <v>0</v>
      </c>
    </row>
    <row r="195" spans="1:32" ht="22.5" x14ac:dyDescent="0.2">
      <c r="B195" s="9" t="s">
        <v>58</v>
      </c>
      <c r="C195" s="7"/>
      <c r="D195" s="7"/>
      <c r="E195" s="7"/>
      <c r="F195" s="217"/>
      <c r="G195" s="125"/>
      <c r="H195" s="125"/>
      <c r="I195" s="125"/>
      <c r="J195" s="125"/>
      <c r="K195" s="125"/>
      <c r="L195" s="20"/>
      <c r="M195" s="20"/>
      <c r="N195" s="101"/>
      <c r="O195" s="192"/>
      <c r="P195" s="542"/>
      <c r="Q195" s="193"/>
      <c r="T195" s="556"/>
    </row>
    <row r="196" spans="1:32" ht="33.75" x14ac:dyDescent="0.2">
      <c r="B196" s="198" t="s">
        <v>2</v>
      </c>
      <c r="C196" s="199">
        <f>+SUM(C197:C296)</f>
        <v>0</v>
      </c>
      <c r="D196" s="199">
        <f t="shared" ref="D196:AE196" si="61">+SUM(D197:D296)</f>
        <v>0</v>
      </c>
      <c r="E196" s="199">
        <f t="shared" si="61"/>
        <v>0</v>
      </c>
      <c r="F196" s="199">
        <f t="shared" si="61"/>
        <v>0</v>
      </c>
      <c r="G196" s="199">
        <f t="shared" si="61"/>
        <v>0</v>
      </c>
      <c r="H196" s="199">
        <f t="shared" si="61"/>
        <v>0</v>
      </c>
      <c r="I196" s="199">
        <f t="shared" si="61"/>
        <v>0</v>
      </c>
      <c r="J196" s="199">
        <f t="shared" si="61"/>
        <v>0</v>
      </c>
      <c r="K196" s="199">
        <f t="shared" si="61"/>
        <v>0</v>
      </c>
      <c r="L196" s="199">
        <f t="shared" si="61"/>
        <v>2</v>
      </c>
      <c r="M196" s="199">
        <f t="shared" si="61"/>
        <v>0</v>
      </c>
      <c r="N196" s="199">
        <f t="shared" si="61"/>
        <v>2</v>
      </c>
      <c r="O196" s="199">
        <f t="shared" si="61"/>
        <v>0</v>
      </c>
      <c r="P196" s="536"/>
      <c r="Q196" s="199">
        <f t="shared" si="61"/>
        <v>0</v>
      </c>
      <c r="R196" s="199">
        <f t="shared" si="61"/>
        <v>0</v>
      </c>
      <c r="S196" s="199">
        <f t="shared" si="61"/>
        <v>0</v>
      </c>
      <c r="T196" s="536"/>
      <c r="U196" s="199">
        <f t="shared" si="61"/>
        <v>0</v>
      </c>
      <c r="V196" s="199">
        <f t="shared" si="61"/>
        <v>0</v>
      </c>
      <c r="W196" s="199">
        <f t="shared" si="61"/>
        <v>0</v>
      </c>
      <c r="X196" s="199">
        <f t="shared" si="61"/>
        <v>0</v>
      </c>
      <c r="Y196" s="199">
        <f t="shared" si="61"/>
        <v>0</v>
      </c>
      <c r="Z196" s="199">
        <f t="shared" si="61"/>
        <v>0</v>
      </c>
      <c r="AA196" s="199">
        <f t="shared" si="61"/>
        <v>0</v>
      </c>
      <c r="AB196" s="199">
        <f t="shared" si="61"/>
        <v>0</v>
      </c>
      <c r="AC196" s="199">
        <f t="shared" si="61"/>
        <v>0</v>
      </c>
      <c r="AD196" s="199">
        <f t="shared" si="61"/>
        <v>0</v>
      </c>
      <c r="AE196" s="199">
        <f t="shared" si="61"/>
        <v>0</v>
      </c>
      <c r="AF196" s="199">
        <f t="shared" ref="AF196" si="62">+SUM(AF197:AF296)</f>
        <v>0</v>
      </c>
    </row>
    <row r="197" spans="1:32" x14ac:dyDescent="0.2">
      <c r="A197" s="19">
        <f>+IF((G197+SUM(H197:K197))&gt;0,MAX(A$13:A196)+1,0)</f>
        <v>0</v>
      </c>
      <c r="B197" s="22"/>
      <c r="C197" s="20"/>
      <c r="D197" s="20"/>
      <c r="E197" s="20"/>
      <c r="F197" s="216">
        <f>+E197+D197</f>
        <v>0</v>
      </c>
      <c r="G197" s="101">
        <f>SUM(C197:E197)</f>
        <v>0</v>
      </c>
      <c r="H197" s="20"/>
      <c r="I197" s="20"/>
      <c r="J197" s="20"/>
      <c r="K197" s="20"/>
      <c r="L197" s="20">
        <v>2</v>
      </c>
      <c r="M197" s="20"/>
      <c r="N197" s="101">
        <f>+M197+L197</f>
        <v>2</v>
      </c>
      <c r="O197" s="192"/>
      <c r="P197" s="542">
        <f t="shared" ref="P197:P260" si="63">+O197+O197*$P$10</f>
        <v>0</v>
      </c>
      <c r="Q197" s="201">
        <f t="shared" ref="Q197:Q260" si="64">+N197*P197</f>
        <v>0</v>
      </c>
      <c r="R197" s="299">
        <f>+N197*(C197+H197-I197)</f>
        <v>0</v>
      </c>
      <c r="S197" s="299">
        <f>+N197*D197+N197*E197*0.8+(J197-K197)*N197</f>
        <v>0</v>
      </c>
      <c r="T197" s="558"/>
      <c r="U197" s="180">
        <f t="shared" ref="U197:U260" si="65">+($Q197-$U$6)/$U$7*C197*12</f>
        <v>0</v>
      </c>
      <c r="V197" s="180">
        <f t="shared" ref="V197:V260" si="66">+($Q197-$U$6)/$U$7*(D197+E197)*12</f>
        <v>0</v>
      </c>
      <c r="W197" s="253">
        <f>+U197+V197</f>
        <v>0</v>
      </c>
      <c r="X197" s="253">
        <f t="shared" ref="X197:X260" si="67">+W197*(X$9+T197)</f>
        <v>0</v>
      </c>
      <c r="Y197" s="180">
        <f t="shared" ref="Y197:Y260" si="68">+($Q197-$U$6)/$U$7*H197*12</f>
        <v>0</v>
      </c>
      <c r="Z197" s="180">
        <f t="shared" ref="Z197:Z260" si="69">+($Q197-$U$6)/$U$7*J197*12</f>
        <v>0</v>
      </c>
      <c r="AA197" s="260">
        <f>+Y197+Z197</f>
        <v>0</v>
      </c>
      <c r="AB197" s="259">
        <f t="shared" ref="AB197:AB260" si="70">+AA197*(AB$9+$T197)</f>
        <v>0</v>
      </c>
      <c r="AC197" s="180">
        <f t="shared" ref="AC197:AC260" si="71">+($Q197-$U$6)/$U$7*I197*12</f>
        <v>0</v>
      </c>
      <c r="AD197" s="180">
        <f t="shared" ref="AD197:AD260" si="72">+($Q197-$U$6)/$U$7*K197*12</f>
        <v>0</v>
      </c>
      <c r="AE197" s="253">
        <f>+AC197+AD197</f>
        <v>0</v>
      </c>
      <c r="AF197" s="240">
        <f t="shared" ref="AF197:AF260" si="73">+AE197*(AF$9+$T197)</f>
        <v>0</v>
      </c>
    </row>
    <row r="198" spans="1:32" x14ac:dyDescent="0.2">
      <c r="A198" s="19">
        <f>+IF((G198+SUM(H198:K198))&gt;0,MAX(A$13:A197)+1,0)</f>
        <v>0</v>
      </c>
      <c r="B198" s="22"/>
      <c r="C198" s="20"/>
      <c r="D198" s="20"/>
      <c r="E198" s="20"/>
      <c r="F198" s="216">
        <f t="shared" ref="F198:F261" si="74">+E198+D198</f>
        <v>0</v>
      </c>
      <c r="G198" s="101">
        <f t="shared" ref="G198:G261" si="75">SUM(C198:E198)</f>
        <v>0</v>
      </c>
      <c r="H198" s="20"/>
      <c r="I198" s="20"/>
      <c r="J198" s="20"/>
      <c r="K198" s="20"/>
      <c r="L198" s="20"/>
      <c r="M198" s="20"/>
      <c r="N198" s="101">
        <f t="shared" ref="N198:N261" si="76">+M198+L198</f>
        <v>0</v>
      </c>
      <c r="O198" s="192"/>
      <c r="P198" s="542">
        <f t="shared" si="63"/>
        <v>0</v>
      </c>
      <c r="Q198" s="201">
        <f t="shared" si="64"/>
        <v>0</v>
      </c>
      <c r="R198" s="299">
        <f t="shared" ref="R198:R261" si="77">+N198*(C198+H198-I198)</f>
        <v>0</v>
      </c>
      <c r="S198" s="299">
        <f t="shared" ref="S198:S261" si="78">+N198*D198+N198*E198*0.8+(J198-K198)*N198</f>
        <v>0</v>
      </c>
      <c r="T198" s="558"/>
      <c r="U198" s="180">
        <f t="shared" si="65"/>
        <v>0</v>
      </c>
      <c r="V198" s="180">
        <f t="shared" si="66"/>
        <v>0</v>
      </c>
      <c r="W198" s="253">
        <f t="shared" ref="W198:W261" si="79">+U198+V198</f>
        <v>0</v>
      </c>
      <c r="X198" s="253">
        <f t="shared" si="67"/>
        <v>0</v>
      </c>
      <c r="Y198" s="180">
        <f t="shared" si="68"/>
        <v>0</v>
      </c>
      <c r="Z198" s="180">
        <f t="shared" si="69"/>
        <v>0</v>
      </c>
      <c r="AA198" s="260">
        <f t="shared" ref="AA198:AA261" si="80">+Y198+Z198</f>
        <v>0</v>
      </c>
      <c r="AB198" s="259">
        <f t="shared" si="70"/>
        <v>0</v>
      </c>
      <c r="AC198" s="180">
        <f t="shared" si="71"/>
        <v>0</v>
      </c>
      <c r="AD198" s="180">
        <f t="shared" si="72"/>
        <v>0</v>
      </c>
      <c r="AE198" s="253">
        <f t="shared" ref="AE198:AE261" si="81">+AC198+AD198</f>
        <v>0</v>
      </c>
      <c r="AF198" s="240">
        <f t="shared" si="73"/>
        <v>0</v>
      </c>
    </row>
    <row r="199" spans="1:32" x14ac:dyDescent="0.2">
      <c r="A199" s="19">
        <f>+IF((G199+SUM(H199:K199))&gt;0,MAX(A$13:A198)+1,0)</f>
        <v>0</v>
      </c>
      <c r="B199" s="22"/>
      <c r="C199" s="20"/>
      <c r="D199" s="20"/>
      <c r="E199" s="20"/>
      <c r="F199" s="216">
        <f t="shared" si="74"/>
        <v>0</v>
      </c>
      <c r="G199" s="101">
        <f t="shared" si="75"/>
        <v>0</v>
      </c>
      <c r="H199" s="20"/>
      <c r="I199" s="20"/>
      <c r="J199" s="20"/>
      <c r="K199" s="20"/>
      <c r="L199" s="20"/>
      <c r="M199" s="20"/>
      <c r="N199" s="101">
        <f t="shared" si="76"/>
        <v>0</v>
      </c>
      <c r="O199" s="192"/>
      <c r="P199" s="542">
        <f t="shared" si="63"/>
        <v>0</v>
      </c>
      <c r="Q199" s="201">
        <f t="shared" si="64"/>
        <v>0</v>
      </c>
      <c r="R199" s="299">
        <f t="shared" si="77"/>
        <v>0</v>
      </c>
      <c r="S199" s="299">
        <f t="shared" si="78"/>
        <v>0</v>
      </c>
      <c r="T199" s="558"/>
      <c r="U199" s="180">
        <f t="shared" si="65"/>
        <v>0</v>
      </c>
      <c r="V199" s="180">
        <f t="shared" si="66"/>
        <v>0</v>
      </c>
      <c r="W199" s="253">
        <f t="shared" si="79"/>
        <v>0</v>
      </c>
      <c r="X199" s="253">
        <f t="shared" si="67"/>
        <v>0</v>
      </c>
      <c r="Y199" s="180">
        <f t="shared" si="68"/>
        <v>0</v>
      </c>
      <c r="Z199" s="180">
        <f t="shared" si="69"/>
        <v>0</v>
      </c>
      <c r="AA199" s="260">
        <f t="shared" si="80"/>
        <v>0</v>
      </c>
      <c r="AB199" s="259">
        <f t="shared" si="70"/>
        <v>0</v>
      </c>
      <c r="AC199" s="180">
        <f t="shared" si="71"/>
        <v>0</v>
      </c>
      <c r="AD199" s="180">
        <f t="shared" si="72"/>
        <v>0</v>
      </c>
      <c r="AE199" s="253">
        <f t="shared" si="81"/>
        <v>0</v>
      </c>
      <c r="AF199" s="240">
        <f t="shared" si="73"/>
        <v>0</v>
      </c>
    </row>
    <row r="200" spans="1:32" x14ac:dyDescent="0.2">
      <c r="A200" s="19">
        <f>+IF((G200+SUM(H200:K200))&gt;0,MAX(A$13:A199)+1,0)</f>
        <v>0</v>
      </c>
      <c r="B200" s="22"/>
      <c r="C200" s="20"/>
      <c r="D200" s="20"/>
      <c r="E200" s="20"/>
      <c r="F200" s="216">
        <f t="shared" si="74"/>
        <v>0</v>
      </c>
      <c r="G200" s="101">
        <f t="shared" si="75"/>
        <v>0</v>
      </c>
      <c r="H200" s="20"/>
      <c r="I200" s="20"/>
      <c r="J200" s="20"/>
      <c r="K200" s="20"/>
      <c r="L200" s="20"/>
      <c r="M200" s="20"/>
      <c r="N200" s="101">
        <f t="shared" si="76"/>
        <v>0</v>
      </c>
      <c r="O200" s="192"/>
      <c r="P200" s="542">
        <f t="shared" si="63"/>
        <v>0</v>
      </c>
      <c r="Q200" s="201">
        <f t="shared" si="64"/>
        <v>0</v>
      </c>
      <c r="R200" s="299">
        <f t="shared" si="77"/>
        <v>0</v>
      </c>
      <c r="S200" s="299">
        <f t="shared" si="78"/>
        <v>0</v>
      </c>
      <c r="T200" s="558"/>
      <c r="U200" s="180">
        <f t="shared" si="65"/>
        <v>0</v>
      </c>
      <c r="V200" s="180">
        <f t="shared" si="66"/>
        <v>0</v>
      </c>
      <c r="W200" s="253">
        <f t="shared" si="79"/>
        <v>0</v>
      </c>
      <c r="X200" s="253">
        <f t="shared" si="67"/>
        <v>0</v>
      </c>
      <c r="Y200" s="180">
        <f t="shared" si="68"/>
        <v>0</v>
      </c>
      <c r="Z200" s="180">
        <f t="shared" si="69"/>
        <v>0</v>
      </c>
      <c r="AA200" s="260">
        <f t="shared" si="80"/>
        <v>0</v>
      </c>
      <c r="AB200" s="259">
        <f t="shared" si="70"/>
        <v>0</v>
      </c>
      <c r="AC200" s="180">
        <f t="shared" si="71"/>
        <v>0</v>
      </c>
      <c r="AD200" s="180">
        <f t="shared" si="72"/>
        <v>0</v>
      </c>
      <c r="AE200" s="253">
        <f t="shared" si="81"/>
        <v>0</v>
      </c>
      <c r="AF200" s="240">
        <f t="shared" si="73"/>
        <v>0</v>
      </c>
    </row>
    <row r="201" spans="1:32" x14ac:dyDescent="0.2">
      <c r="A201" s="19">
        <f>+IF((G201+SUM(H201:K201))&gt;0,MAX(A$13:A200)+1,0)</f>
        <v>0</v>
      </c>
      <c r="B201" s="22"/>
      <c r="C201" s="20"/>
      <c r="D201" s="20"/>
      <c r="E201" s="20"/>
      <c r="F201" s="216">
        <f t="shared" si="74"/>
        <v>0</v>
      </c>
      <c r="G201" s="101">
        <f t="shared" si="75"/>
        <v>0</v>
      </c>
      <c r="H201" s="20"/>
      <c r="I201" s="20"/>
      <c r="J201" s="20"/>
      <c r="K201" s="20"/>
      <c r="L201" s="20"/>
      <c r="M201" s="20"/>
      <c r="N201" s="101">
        <f t="shared" si="76"/>
        <v>0</v>
      </c>
      <c r="O201" s="192"/>
      <c r="P201" s="542">
        <f t="shared" si="63"/>
        <v>0</v>
      </c>
      <c r="Q201" s="201">
        <f t="shared" si="64"/>
        <v>0</v>
      </c>
      <c r="R201" s="299">
        <f t="shared" si="77"/>
        <v>0</v>
      </c>
      <c r="S201" s="299">
        <f t="shared" si="78"/>
        <v>0</v>
      </c>
      <c r="T201" s="558"/>
      <c r="U201" s="180">
        <f t="shared" si="65"/>
        <v>0</v>
      </c>
      <c r="V201" s="180">
        <f t="shared" si="66"/>
        <v>0</v>
      </c>
      <c r="W201" s="253">
        <f t="shared" si="79"/>
        <v>0</v>
      </c>
      <c r="X201" s="253">
        <f t="shared" si="67"/>
        <v>0</v>
      </c>
      <c r="Y201" s="180">
        <f t="shared" si="68"/>
        <v>0</v>
      </c>
      <c r="Z201" s="180">
        <f t="shared" si="69"/>
        <v>0</v>
      </c>
      <c r="AA201" s="260">
        <f t="shared" si="80"/>
        <v>0</v>
      </c>
      <c r="AB201" s="259">
        <f t="shared" si="70"/>
        <v>0</v>
      </c>
      <c r="AC201" s="180">
        <f t="shared" si="71"/>
        <v>0</v>
      </c>
      <c r="AD201" s="180">
        <f t="shared" si="72"/>
        <v>0</v>
      </c>
      <c r="AE201" s="253">
        <f t="shared" si="81"/>
        <v>0</v>
      </c>
      <c r="AF201" s="240">
        <f t="shared" si="73"/>
        <v>0</v>
      </c>
    </row>
    <row r="202" spans="1:32" x14ac:dyDescent="0.2">
      <c r="A202" s="19">
        <f>+IF((G202+SUM(H202:K202))&gt;0,MAX(A$13:A201)+1,0)</f>
        <v>0</v>
      </c>
      <c r="B202" s="22"/>
      <c r="C202" s="20"/>
      <c r="D202" s="20"/>
      <c r="E202" s="20"/>
      <c r="F202" s="216">
        <f t="shared" si="74"/>
        <v>0</v>
      </c>
      <c r="G202" s="101">
        <f t="shared" si="75"/>
        <v>0</v>
      </c>
      <c r="H202" s="20"/>
      <c r="I202" s="20"/>
      <c r="J202" s="20"/>
      <c r="K202" s="20"/>
      <c r="L202" s="20"/>
      <c r="M202" s="20"/>
      <c r="N202" s="101">
        <f t="shared" si="76"/>
        <v>0</v>
      </c>
      <c r="O202" s="192"/>
      <c r="P202" s="542">
        <f t="shared" si="63"/>
        <v>0</v>
      </c>
      <c r="Q202" s="201">
        <f t="shared" si="64"/>
        <v>0</v>
      </c>
      <c r="R202" s="299">
        <f t="shared" si="77"/>
        <v>0</v>
      </c>
      <c r="S202" s="299">
        <f t="shared" si="78"/>
        <v>0</v>
      </c>
      <c r="T202" s="558"/>
      <c r="U202" s="180">
        <f t="shared" si="65"/>
        <v>0</v>
      </c>
      <c r="V202" s="180">
        <f t="shared" si="66"/>
        <v>0</v>
      </c>
      <c r="W202" s="253">
        <f t="shared" si="79"/>
        <v>0</v>
      </c>
      <c r="X202" s="253">
        <f t="shared" si="67"/>
        <v>0</v>
      </c>
      <c r="Y202" s="180">
        <f t="shared" si="68"/>
        <v>0</v>
      </c>
      <c r="Z202" s="180">
        <f t="shared" si="69"/>
        <v>0</v>
      </c>
      <c r="AA202" s="260">
        <f t="shared" si="80"/>
        <v>0</v>
      </c>
      <c r="AB202" s="259">
        <f t="shared" si="70"/>
        <v>0</v>
      </c>
      <c r="AC202" s="180">
        <f t="shared" si="71"/>
        <v>0</v>
      </c>
      <c r="AD202" s="180">
        <f t="shared" si="72"/>
        <v>0</v>
      </c>
      <c r="AE202" s="253">
        <f t="shared" si="81"/>
        <v>0</v>
      </c>
      <c r="AF202" s="240">
        <f t="shared" si="73"/>
        <v>0</v>
      </c>
    </row>
    <row r="203" spans="1:32" x14ac:dyDescent="0.2">
      <c r="A203" s="19">
        <f>+IF((G203+SUM(H203:K203))&gt;0,MAX(A$13:A202)+1,0)</f>
        <v>0</v>
      </c>
      <c r="B203" s="22"/>
      <c r="C203" s="20"/>
      <c r="D203" s="20"/>
      <c r="E203" s="20"/>
      <c r="F203" s="216">
        <f t="shared" si="74"/>
        <v>0</v>
      </c>
      <c r="G203" s="101">
        <f t="shared" si="75"/>
        <v>0</v>
      </c>
      <c r="H203" s="20"/>
      <c r="I203" s="20"/>
      <c r="J203" s="20"/>
      <c r="K203" s="20"/>
      <c r="L203" s="20"/>
      <c r="M203" s="20"/>
      <c r="N203" s="101">
        <f t="shared" si="76"/>
        <v>0</v>
      </c>
      <c r="O203" s="192"/>
      <c r="P203" s="542">
        <f t="shared" si="63"/>
        <v>0</v>
      </c>
      <c r="Q203" s="201">
        <f t="shared" si="64"/>
        <v>0</v>
      </c>
      <c r="R203" s="299">
        <f t="shared" si="77"/>
        <v>0</v>
      </c>
      <c r="S203" s="299">
        <f t="shared" si="78"/>
        <v>0</v>
      </c>
      <c r="T203" s="558"/>
      <c r="U203" s="180">
        <f t="shared" si="65"/>
        <v>0</v>
      </c>
      <c r="V203" s="180">
        <f t="shared" si="66"/>
        <v>0</v>
      </c>
      <c r="W203" s="253">
        <f t="shared" si="79"/>
        <v>0</v>
      </c>
      <c r="X203" s="253">
        <f t="shared" si="67"/>
        <v>0</v>
      </c>
      <c r="Y203" s="180">
        <f t="shared" si="68"/>
        <v>0</v>
      </c>
      <c r="Z203" s="180">
        <f t="shared" si="69"/>
        <v>0</v>
      </c>
      <c r="AA203" s="260">
        <f t="shared" si="80"/>
        <v>0</v>
      </c>
      <c r="AB203" s="259">
        <f t="shared" si="70"/>
        <v>0</v>
      </c>
      <c r="AC203" s="180">
        <f t="shared" si="71"/>
        <v>0</v>
      </c>
      <c r="AD203" s="180">
        <f t="shared" si="72"/>
        <v>0</v>
      </c>
      <c r="AE203" s="253">
        <f t="shared" si="81"/>
        <v>0</v>
      </c>
      <c r="AF203" s="240">
        <f t="shared" si="73"/>
        <v>0</v>
      </c>
    </row>
    <row r="204" spans="1:32" x14ac:dyDescent="0.2">
      <c r="A204" s="19">
        <f>+IF((G204+SUM(H204:K204))&gt;0,MAX(A$13:A203)+1,0)</f>
        <v>0</v>
      </c>
      <c r="B204" s="22"/>
      <c r="C204" s="20"/>
      <c r="D204" s="20"/>
      <c r="E204" s="20"/>
      <c r="F204" s="216">
        <f t="shared" si="74"/>
        <v>0</v>
      </c>
      <c r="G204" s="101">
        <f t="shared" si="75"/>
        <v>0</v>
      </c>
      <c r="H204" s="20"/>
      <c r="I204" s="20"/>
      <c r="J204" s="20"/>
      <c r="K204" s="20"/>
      <c r="L204" s="20"/>
      <c r="M204" s="20"/>
      <c r="N204" s="101">
        <f t="shared" si="76"/>
        <v>0</v>
      </c>
      <c r="O204" s="192"/>
      <c r="P204" s="542">
        <f t="shared" si="63"/>
        <v>0</v>
      </c>
      <c r="Q204" s="201">
        <f t="shared" si="64"/>
        <v>0</v>
      </c>
      <c r="R204" s="299">
        <f t="shared" si="77"/>
        <v>0</v>
      </c>
      <c r="S204" s="299">
        <f t="shared" si="78"/>
        <v>0</v>
      </c>
      <c r="T204" s="558"/>
      <c r="U204" s="180">
        <f t="shared" si="65"/>
        <v>0</v>
      </c>
      <c r="V204" s="180">
        <f t="shared" si="66"/>
        <v>0</v>
      </c>
      <c r="W204" s="253">
        <f t="shared" si="79"/>
        <v>0</v>
      </c>
      <c r="X204" s="253">
        <f t="shared" si="67"/>
        <v>0</v>
      </c>
      <c r="Y204" s="180">
        <f t="shared" si="68"/>
        <v>0</v>
      </c>
      <c r="Z204" s="180">
        <f t="shared" si="69"/>
        <v>0</v>
      </c>
      <c r="AA204" s="260">
        <f t="shared" si="80"/>
        <v>0</v>
      </c>
      <c r="AB204" s="259">
        <f t="shared" si="70"/>
        <v>0</v>
      </c>
      <c r="AC204" s="180">
        <f t="shared" si="71"/>
        <v>0</v>
      </c>
      <c r="AD204" s="180">
        <f t="shared" si="72"/>
        <v>0</v>
      </c>
      <c r="AE204" s="253">
        <f t="shared" si="81"/>
        <v>0</v>
      </c>
      <c r="AF204" s="240">
        <f t="shared" si="73"/>
        <v>0</v>
      </c>
    </row>
    <row r="205" spans="1:32" x14ac:dyDescent="0.2">
      <c r="A205" s="19">
        <f>+IF((G205+SUM(H205:K205))&gt;0,MAX(A$13:A204)+1,0)</f>
        <v>0</v>
      </c>
      <c r="B205" s="22"/>
      <c r="C205" s="20"/>
      <c r="D205" s="20"/>
      <c r="E205" s="20"/>
      <c r="F205" s="216">
        <f t="shared" si="74"/>
        <v>0</v>
      </c>
      <c r="G205" s="101">
        <f t="shared" si="75"/>
        <v>0</v>
      </c>
      <c r="H205" s="20"/>
      <c r="I205" s="20"/>
      <c r="J205" s="20"/>
      <c r="K205" s="20"/>
      <c r="L205" s="20"/>
      <c r="M205" s="20"/>
      <c r="N205" s="101">
        <f t="shared" si="76"/>
        <v>0</v>
      </c>
      <c r="O205" s="192"/>
      <c r="P205" s="542">
        <f t="shared" si="63"/>
        <v>0</v>
      </c>
      <c r="Q205" s="201">
        <f t="shared" si="64"/>
        <v>0</v>
      </c>
      <c r="R205" s="299">
        <f t="shared" si="77"/>
        <v>0</v>
      </c>
      <c r="S205" s="299">
        <f t="shared" si="78"/>
        <v>0</v>
      </c>
      <c r="T205" s="558"/>
      <c r="U205" s="180">
        <f t="shared" si="65"/>
        <v>0</v>
      </c>
      <c r="V205" s="180">
        <f t="shared" si="66"/>
        <v>0</v>
      </c>
      <c r="W205" s="253">
        <f t="shared" si="79"/>
        <v>0</v>
      </c>
      <c r="X205" s="253">
        <f t="shared" si="67"/>
        <v>0</v>
      </c>
      <c r="Y205" s="180">
        <f t="shared" si="68"/>
        <v>0</v>
      </c>
      <c r="Z205" s="180">
        <f t="shared" si="69"/>
        <v>0</v>
      </c>
      <c r="AA205" s="260">
        <f t="shared" si="80"/>
        <v>0</v>
      </c>
      <c r="AB205" s="259">
        <f t="shared" si="70"/>
        <v>0</v>
      </c>
      <c r="AC205" s="180">
        <f t="shared" si="71"/>
        <v>0</v>
      </c>
      <c r="AD205" s="180">
        <f t="shared" si="72"/>
        <v>0</v>
      </c>
      <c r="AE205" s="253">
        <f t="shared" si="81"/>
        <v>0</v>
      </c>
      <c r="AF205" s="240">
        <f t="shared" si="73"/>
        <v>0</v>
      </c>
    </row>
    <row r="206" spans="1:32" x14ac:dyDescent="0.2">
      <c r="A206" s="19">
        <f>+IF((G206+SUM(H206:K206))&gt;0,MAX(A$13:A205)+1,0)</f>
        <v>0</v>
      </c>
      <c r="B206" s="22"/>
      <c r="C206" s="20"/>
      <c r="D206" s="20"/>
      <c r="E206" s="20"/>
      <c r="F206" s="216">
        <f t="shared" si="74"/>
        <v>0</v>
      </c>
      <c r="G206" s="101">
        <f t="shared" si="75"/>
        <v>0</v>
      </c>
      <c r="H206" s="20"/>
      <c r="I206" s="20"/>
      <c r="J206" s="20"/>
      <c r="K206" s="20"/>
      <c r="L206" s="20"/>
      <c r="M206" s="20"/>
      <c r="N206" s="101">
        <f t="shared" si="76"/>
        <v>0</v>
      </c>
      <c r="O206" s="192"/>
      <c r="P206" s="542">
        <f t="shared" si="63"/>
        <v>0</v>
      </c>
      <c r="Q206" s="201">
        <f t="shared" si="64"/>
        <v>0</v>
      </c>
      <c r="R206" s="299">
        <f t="shared" si="77"/>
        <v>0</v>
      </c>
      <c r="S206" s="299">
        <f t="shared" si="78"/>
        <v>0</v>
      </c>
      <c r="T206" s="558"/>
      <c r="U206" s="180">
        <f t="shared" si="65"/>
        <v>0</v>
      </c>
      <c r="V206" s="180">
        <f t="shared" si="66"/>
        <v>0</v>
      </c>
      <c r="W206" s="253">
        <f t="shared" si="79"/>
        <v>0</v>
      </c>
      <c r="X206" s="253">
        <f t="shared" si="67"/>
        <v>0</v>
      </c>
      <c r="Y206" s="180">
        <f t="shared" si="68"/>
        <v>0</v>
      </c>
      <c r="Z206" s="180">
        <f t="shared" si="69"/>
        <v>0</v>
      </c>
      <c r="AA206" s="260">
        <f t="shared" si="80"/>
        <v>0</v>
      </c>
      <c r="AB206" s="259">
        <f t="shared" si="70"/>
        <v>0</v>
      </c>
      <c r="AC206" s="180">
        <f t="shared" si="71"/>
        <v>0</v>
      </c>
      <c r="AD206" s="180">
        <f t="shared" si="72"/>
        <v>0</v>
      </c>
      <c r="AE206" s="253">
        <f t="shared" si="81"/>
        <v>0</v>
      </c>
      <c r="AF206" s="240">
        <f t="shared" si="73"/>
        <v>0</v>
      </c>
    </row>
    <row r="207" spans="1:32" x14ac:dyDescent="0.2">
      <c r="A207" s="19">
        <f>+IF((G207+SUM(H207:K207))&gt;0,MAX(A$13:A206)+1,0)</f>
        <v>0</v>
      </c>
      <c r="B207" s="22"/>
      <c r="C207" s="20"/>
      <c r="D207" s="20"/>
      <c r="E207" s="20"/>
      <c r="F207" s="216">
        <f t="shared" si="74"/>
        <v>0</v>
      </c>
      <c r="G207" s="101">
        <f t="shared" si="75"/>
        <v>0</v>
      </c>
      <c r="H207" s="20"/>
      <c r="I207" s="20"/>
      <c r="J207" s="20"/>
      <c r="K207" s="20"/>
      <c r="L207" s="20"/>
      <c r="M207" s="20"/>
      <c r="N207" s="101">
        <f t="shared" si="76"/>
        <v>0</v>
      </c>
      <c r="O207" s="192"/>
      <c r="P207" s="542">
        <f t="shared" si="63"/>
        <v>0</v>
      </c>
      <c r="Q207" s="201">
        <f t="shared" si="64"/>
        <v>0</v>
      </c>
      <c r="R207" s="299">
        <f t="shared" si="77"/>
        <v>0</v>
      </c>
      <c r="S207" s="299">
        <f t="shared" si="78"/>
        <v>0</v>
      </c>
      <c r="T207" s="558"/>
      <c r="U207" s="180">
        <f t="shared" si="65"/>
        <v>0</v>
      </c>
      <c r="V207" s="180">
        <f t="shared" si="66"/>
        <v>0</v>
      </c>
      <c r="W207" s="253">
        <f t="shared" si="79"/>
        <v>0</v>
      </c>
      <c r="X207" s="253">
        <f t="shared" si="67"/>
        <v>0</v>
      </c>
      <c r="Y207" s="180">
        <f t="shared" si="68"/>
        <v>0</v>
      </c>
      <c r="Z207" s="180">
        <f t="shared" si="69"/>
        <v>0</v>
      </c>
      <c r="AA207" s="260">
        <f t="shared" si="80"/>
        <v>0</v>
      </c>
      <c r="AB207" s="259">
        <f t="shared" si="70"/>
        <v>0</v>
      </c>
      <c r="AC207" s="180">
        <f t="shared" si="71"/>
        <v>0</v>
      </c>
      <c r="AD207" s="180">
        <f t="shared" si="72"/>
        <v>0</v>
      </c>
      <c r="AE207" s="253">
        <f t="shared" si="81"/>
        <v>0</v>
      </c>
      <c r="AF207" s="240">
        <f t="shared" si="73"/>
        <v>0</v>
      </c>
    </row>
    <row r="208" spans="1:32" x14ac:dyDescent="0.2">
      <c r="A208" s="19">
        <f>+IF((G208+SUM(H208:K208))&gt;0,MAX(A$13:A207)+1,0)</f>
        <v>0</v>
      </c>
      <c r="B208" s="22"/>
      <c r="C208" s="20"/>
      <c r="D208" s="20"/>
      <c r="E208" s="20"/>
      <c r="F208" s="216">
        <f t="shared" si="74"/>
        <v>0</v>
      </c>
      <c r="G208" s="101">
        <f t="shared" si="75"/>
        <v>0</v>
      </c>
      <c r="H208" s="20"/>
      <c r="I208" s="20"/>
      <c r="J208" s="20"/>
      <c r="K208" s="20"/>
      <c r="L208" s="20"/>
      <c r="M208" s="20"/>
      <c r="N208" s="101">
        <f t="shared" si="76"/>
        <v>0</v>
      </c>
      <c r="O208" s="192"/>
      <c r="P208" s="542">
        <f t="shared" si="63"/>
        <v>0</v>
      </c>
      <c r="Q208" s="201">
        <f t="shared" si="64"/>
        <v>0</v>
      </c>
      <c r="R208" s="299">
        <f t="shared" si="77"/>
        <v>0</v>
      </c>
      <c r="S208" s="299">
        <f t="shared" si="78"/>
        <v>0</v>
      </c>
      <c r="T208" s="558"/>
      <c r="U208" s="180">
        <f t="shared" si="65"/>
        <v>0</v>
      </c>
      <c r="V208" s="180">
        <f t="shared" si="66"/>
        <v>0</v>
      </c>
      <c r="W208" s="253">
        <f t="shared" si="79"/>
        <v>0</v>
      </c>
      <c r="X208" s="253">
        <f t="shared" si="67"/>
        <v>0</v>
      </c>
      <c r="Y208" s="180">
        <f t="shared" si="68"/>
        <v>0</v>
      </c>
      <c r="Z208" s="180">
        <f t="shared" si="69"/>
        <v>0</v>
      </c>
      <c r="AA208" s="260">
        <f t="shared" si="80"/>
        <v>0</v>
      </c>
      <c r="AB208" s="259">
        <f t="shared" si="70"/>
        <v>0</v>
      </c>
      <c r="AC208" s="180">
        <f t="shared" si="71"/>
        <v>0</v>
      </c>
      <c r="AD208" s="180">
        <f t="shared" si="72"/>
        <v>0</v>
      </c>
      <c r="AE208" s="253">
        <f t="shared" si="81"/>
        <v>0</v>
      </c>
      <c r="AF208" s="240">
        <f t="shared" si="73"/>
        <v>0</v>
      </c>
    </row>
    <row r="209" spans="1:32" x14ac:dyDescent="0.2">
      <c r="A209" s="19">
        <f>+IF((G209+SUM(H209:K209))&gt;0,MAX(A$13:A208)+1,0)</f>
        <v>0</v>
      </c>
      <c r="B209" s="22"/>
      <c r="C209" s="20"/>
      <c r="D209" s="20"/>
      <c r="E209" s="20"/>
      <c r="F209" s="216">
        <f t="shared" si="74"/>
        <v>0</v>
      </c>
      <c r="G209" s="101">
        <f t="shared" si="75"/>
        <v>0</v>
      </c>
      <c r="H209" s="20"/>
      <c r="I209" s="20"/>
      <c r="J209" s="20"/>
      <c r="K209" s="20"/>
      <c r="L209" s="20"/>
      <c r="M209" s="20"/>
      <c r="N209" s="101">
        <f t="shared" si="76"/>
        <v>0</v>
      </c>
      <c r="O209" s="192"/>
      <c r="P209" s="542">
        <f t="shared" si="63"/>
        <v>0</v>
      </c>
      <c r="Q209" s="201">
        <f t="shared" si="64"/>
        <v>0</v>
      </c>
      <c r="R209" s="299">
        <f t="shared" si="77"/>
        <v>0</v>
      </c>
      <c r="S209" s="299">
        <f t="shared" si="78"/>
        <v>0</v>
      </c>
      <c r="T209" s="558"/>
      <c r="U209" s="180">
        <f t="shared" si="65"/>
        <v>0</v>
      </c>
      <c r="V209" s="180">
        <f t="shared" si="66"/>
        <v>0</v>
      </c>
      <c r="W209" s="253">
        <f t="shared" si="79"/>
        <v>0</v>
      </c>
      <c r="X209" s="253">
        <f t="shared" si="67"/>
        <v>0</v>
      </c>
      <c r="Y209" s="180">
        <f t="shared" si="68"/>
        <v>0</v>
      </c>
      <c r="Z209" s="180">
        <f t="shared" si="69"/>
        <v>0</v>
      </c>
      <c r="AA209" s="260">
        <f t="shared" si="80"/>
        <v>0</v>
      </c>
      <c r="AB209" s="259">
        <f t="shared" si="70"/>
        <v>0</v>
      </c>
      <c r="AC209" s="180">
        <f t="shared" si="71"/>
        <v>0</v>
      </c>
      <c r="AD209" s="180">
        <f t="shared" si="72"/>
        <v>0</v>
      </c>
      <c r="AE209" s="253">
        <f t="shared" si="81"/>
        <v>0</v>
      </c>
      <c r="AF209" s="240">
        <f t="shared" si="73"/>
        <v>0</v>
      </c>
    </row>
    <row r="210" spans="1:32" x14ac:dyDescent="0.2">
      <c r="A210" s="19">
        <f>+IF((G210+SUM(H210:K210))&gt;0,MAX(A$13:A209)+1,0)</f>
        <v>0</v>
      </c>
      <c r="B210" s="22"/>
      <c r="C210" s="20"/>
      <c r="D210" s="20"/>
      <c r="E210" s="20"/>
      <c r="F210" s="216">
        <f t="shared" si="74"/>
        <v>0</v>
      </c>
      <c r="G210" s="101">
        <f t="shared" si="75"/>
        <v>0</v>
      </c>
      <c r="H210" s="20"/>
      <c r="I210" s="20"/>
      <c r="J210" s="20"/>
      <c r="K210" s="20"/>
      <c r="L210" s="20"/>
      <c r="M210" s="20"/>
      <c r="N210" s="101">
        <f t="shared" si="76"/>
        <v>0</v>
      </c>
      <c r="O210" s="192"/>
      <c r="P210" s="542">
        <f t="shared" si="63"/>
        <v>0</v>
      </c>
      <c r="Q210" s="201">
        <f t="shared" si="64"/>
        <v>0</v>
      </c>
      <c r="R210" s="299">
        <f t="shared" si="77"/>
        <v>0</v>
      </c>
      <c r="S210" s="299">
        <f t="shared" si="78"/>
        <v>0</v>
      </c>
      <c r="T210" s="558"/>
      <c r="U210" s="180">
        <f t="shared" si="65"/>
        <v>0</v>
      </c>
      <c r="V210" s="180">
        <f t="shared" si="66"/>
        <v>0</v>
      </c>
      <c r="W210" s="253">
        <f t="shared" si="79"/>
        <v>0</v>
      </c>
      <c r="X210" s="253">
        <f t="shared" si="67"/>
        <v>0</v>
      </c>
      <c r="Y210" s="180">
        <f t="shared" si="68"/>
        <v>0</v>
      </c>
      <c r="Z210" s="180">
        <f t="shared" si="69"/>
        <v>0</v>
      </c>
      <c r="AA210" s="260">
        <f t="shared" si="80"/>
        <v>0</v>
      </c>
      <c r="AB210" s="259">
        <f t="shared" si="70"/>
        <v>0</v>
      </c>
      <c r="AC210" s="180">
        <f t="shared" si="71"/>
        <v>0</v>
      </c>
      <c r="AD210" s="180">
        <f t="shared" si="72"/>
        <v>0</v>
      </c>
      <c r="AE210" s="253">
        <f t="shared" si="81"/>
        <v>0</v>
      </c>
      <c r="AF210" s="240">
        <f t="shared" si="73"/>
        <v>0</v>
      </c>
    </row>
    <row r="211" spans="1:32" x14ac:dyDescent="0.2">
      <c r="A211" s="19">
        <f>+IF((G211+SUM(H211:K211))&gt;0,MAX(A$13:A210)+1,0)</f>
        <v>0</v>
      </c>
      <c r="B211" s="22"/>
      <c r="C211" s="20"/>
      <c r="D211" s="20"/>
      <c r="E211" s="20"/>
      <c r="F211" s="216">
        <f t="shared" si="74"/>
        <v>0</v>
      </c>
      <c r="G211" s="101">
        <f t="shared" si="75"/>
        <v>0</v>
      </c>
      <c r="H211" s="20"/>
      <c r="I211" s="20"/>
      <c r="J211" s="20"/>
      <c r="K211" s="20"/>
      <c r="L211" s="20"/>
      <c r="M211" s="20"/>
      <c r="N211" s="101">
        <f t="shared" si="76"/>
        <v>0</v>
      </c>
      <c r="O211" s="192"/>
      <c r="P211" s="542">
        <f t="shared" si="63"/>
        <v>0</v>
      </c>
      <c r="Q211" s="201">
        <f t="shared" si="64"/>
        <v>0</v>
      </c>
      <c r="R211" s="299">
        <f t="shared" si="77"/>
        <v>0</v>
      </c>
      <c r="S211" s="299">
        <f t="shared" si="78"/>
        <v>0</v>
      </c>
      <c r="T211" s="558"/>
      <c r="U211" s="180">
        <f t="shared" si="65"/>
        <v>0</v>
      </c>
      <c r="V211" s="180">
        <f t="shared" si="66"/>
        <v>0</v>
      </c>
      <c r="W211" s="253">
        <f t="shared" si="79"/>
        <v>0</v>
      </c>
      <c r="X211" s="253">
        <f t="shared" si="67"/>
        <v>0</v>
      </c>
      <c r="Y211" s="180">
        <f t="shared" si="68"/>
        <v>0</v>
      </c>
      <c r="Z211" s="180">
        <f t="shared" si="69"/>
        <v>0</v>
      </c>
      <c r="AA211" s="260">
        <f t="shared" si="80"/>
        <v>0</v>
      </c>
      <c r="AB211" s="259">
        <f t="shared" si="70"/>
        <v>0</v>
      </c>
      <c r="AC211" s="180">
        <f t="shared" si="71"/>
        <v>0</v>
      </c>
      <c r="AD211" s="180">
        <f t="shared" si="72"/>
        <v>0</v>
      </c>
      <c r="AE211" s="253">
        <f t="shared" si="81"/>
        <v>0</v>
      </c>
      <c r="AF211" s="240">
        <f t="shared" si="73"/>
        <v>0</v>
      </c>
    </row>
    <row r="212" spans="1:32" x14ac:dyDescent="0.2">
      <c r="A212" s="19">
        <f>+IF((G212+SUM(H212:K212))&gt;0,MAX(A$13:A211)+1,0)</f>
        <v>0</v>
      </c>
      <c r="B212" s="22"/>
      <c r="C212" s="20"/>
      <c r="D212" s="20"/>
      <c r="E212" s="20"/>
      <c r="F212" s="216">
        <f t="shared" si="74"/>
        <v>0</v>
      </c>
      <c r="G212" s="101">
        <f t="shared" si="75"/>
        <v>0</v>
      </c>
      <c r="H212" s="20"/>
      <c r="I212" s="20"/>
      <c r="J212" s="20"/>
      <c r="K212" s="20"/>
      <c r="L212" s="20"/>
      <c r="M212" s="20"/>
      <c r="N212" s="101">
        <f t="shared" si="76"/>
        <v>0</v>
      </c>
      <c r="O212" s="192"/>
      <c r="P212" s="542">
        <f t="shared" si="63"/>
        <v>0</v>
      </c>
      <c r="Q212" s="201">
        <f t="shared" si="64"/>
        <v>0</v>
      </c>
      <c r="R212" s="299">
        <f t="shared" si="77"/>
        <v>0</v>
      </c>
      <c r="S212" s="299">
        <f t="shared" si="78"/>
        <v>0</v>
      </c>
      <c r="T212" s="558"/>
      <c r="U212" s="180">
        <f t="shared" si="65"/>
        <v>0</v>
      </c>
      <c r="V212" s="180">
        <f t="shared" si="66"/>
        <v>0</v>
      </c>
      <c r="W212" s="253">
        <f t="shared" si="79"/>
        <v>0</v>
      </c>
      <c r="X212" s="253">
        <f t="shared" si="67"/>
        <v>0</v>
      </c>
      <c r="Y212" s="180">
        <f t="shared" si="68"/>
        <v>0</v>
      </c>
      <c r="Z212" s="180">
        <f t="shared" si="69"/>
        <v>0</v>
      </c>
      <c r="AA212" s="260">
        <f t="shared" si="80"/>
        <v>0</v>
      </c>
      <c r="AB212" s="259">
        <f t="shared" si="70"/>
        <v>0</v>
      </c>
      <c r="AC212" s="180">
        <f t="shared" si="71"/>
        <v>0</v>
      </c>
      <c r="AD212" s="180">
        <f t="shared" si="72"/>
        <v>0</v>
      </c>
      <c r="AE212" s="253">
        <f t="shared" si="81"/>
        <v>0</v>
      </c>
      <c r="AF212" s="240">
        <f t="shared" si="73"/>
        <v>0</v>
      </c>
    </row>
    <row r="213" spans="1:32" x14ac:dyDescent="0.2">
      <c r="A213" s="19">
        <f>+IF((G213+SUM(H213:K213))&gt;0,MAX(A$13:A212)+1,0)</f>
        <v>0</v>
      </c>
      <c r="B213" s="22"/>
      <c r="C213" s="20"/>
      <c r="D213" s="20"/>
      <c r="E213" s="20"/>
      <c r="F213" s="216">
        <f t="shared" si="74"/>
        <v>0</v>
      </c>
      <c r="G213" s="101">
        <f t="shared" si="75"/>
        <v>0</v>
      </c>
      <c r="H213" s="20"/>
      <c r="I213" s="20"/>
      <c r="J213" s="20"/>
      <c r="K213" s="20"/>
      <c r="L213" s="20"/>
      <c r="M213" s="20"/>
      <c r="N213" s="101">
        <f t="shared" si="76"/>
        <v>0</v>
      </c>
      <c r="O213" s="192"/>
      <c r="P213" s="542">
        <f t="shared" si="63"/>
        <v>0</v>
      </c>
      <c r="Q213" s="201">
        <f t="shared" si="64"/>
        <v>0</v>
      </c>
      <c r="R213" s="299">
        <f t="shared" si="77"/>
        <v>0</v>
      </c>
      <c r="S213" s="299">
        <f t="shared" si="78"/>
        <v>0</v>
      </c>
      <c r="T213" s="558"/>
      <c r="U213" s="180">
        <f t="shared" si="65"/>
        <v>0</v>
      </c>
      <c r="V213" s="180">
        <f t="shared" si="66"/>
        <v>0</v>
      </c>
      <c r="W213" s="253">
        <f t="shared" si="79"/>
        <v>0</v>
      </c>
      <c r="X213" s="253">
        <f t="shared" si="67"/>
        <v>0</v>
      </c>
      <c r="Y213" s="180">
        <f t="shared" si="68"/>
        <v>0</v>
      </c>
      <c r="Z213" s="180">
        <f t="shared" si="69"/>
        <v>0</v>
      </c>
      <c r="AA213" s="260">
        <f t="shared" si="80"/>
        <v>0</v>
      </c>
      <c r="AB213" s="259">
        <f t="shared" si="70"/>
        <v>0</v>
      </c>
      <c r="AC213" s="180">
        <f t="shared" si="71"/>
        <v>0</v>
      </c>
      <c r="AD213" s="180">
        <f t="shared" si="72"/>
        <v>0</v>
      </c>
      <c r="AE213" s="253">
        <f t="shared" si="81"/>
        <v>0</v>
      </c>
      <c r="AF213" s="240">
        <f t="shared" si="73"/>
        <v>0</v>
      </c>
    </row>
    <row r="214" spans="1:32" x14ac:dyDescent="0.2">
      <c r="A214" s="19">
        <f>+IF((G214+SUM(H214:K214))&gt;0,MAX(A$13:A213)+1,0)</f>
        <v>0</v>
      </c>
      <c r="B214" s="22"/>
      <c r="C214" s="20"/>
      <c r="D214" s="20"/>
      <c r="E214" s="20"/>
      <c r="F214" s="216">
        <f t="shared" si="74"/>
        <v>0</v>
      </c>
      <c r="G214" s="101">
        <f t="shared" si="75"/>
        <v>0</v>
      </c>
      <c r="H214" s="20"/>
      <c r="I214" s="20"/>
      <c r="J214" s="20"/>
      <c r="K214" s="20"/>
      <c r="L214" s="20"/>
      <c r="M214" s="20"/>
      <c r="N214" s="101">
        <f t="shared" si="76"/>
        <v>0</v>
      </c>
      <c r="O214" s="192"/>
      <c r="P214" s="542">
        <f t="shared" si="63"/>
        <v>0</v>
      </c>
      <c r="Q214" s="201">
        <f t="shared" si="64"/>
        <v>0</v>
      </c>
      <c r="R214" s="299">
        <f t="shared" si="77"/>
        <v>0</v>
      </c>
      <c r="S214" s="299">
        <f t="shared" si="78"/>
        <v>0</v>
      </c>
      <c r="T214" s="558"/>
      <c r="U214" s="180">
        <f t="shared" si="65"/>
        <v>0</v>
      </c>
      <c r="V214" s="180">
        <f t="shared" si="66"/>
        <v>0</v>
      </c>
      <c r="W214" s="253">
        <f t="shared" si="79"/>
        <v>0</v>
      </c>
      <c r="X214" s="253">
        <f t="shared" si="67"/>
        <v>0</v>
      </c>
      <c r="Y214" s="180">
        <f t="shared" si="68"/>
        <v>0</v>
      </c>
      <c r="Z214" s="180">
        <f t="shared" si="69"/>
        <v>0</v>
      </c>
      <c r="AA214" s="260">
        <f t="shared" si="80"/>
        <v>0</v>
      </c>
      <c r="AB214" s="259">
        <f t="shared" si="70"/>
        <v>0</v>
      </c>
      <c r="AC214" s="180">
        <f t="shared" si="71"/>
        <v>0</v>
      </c>
      <c r="AD214" s="180">
        <f t="shared" si="72"/>
        <v>0</v>
      </c>
      <c r="AE214" s="253">
        <f t="shared" si="81"/>
        <v>0</v>
      </c>
      <c r="AF214" s="240">
        <f t="shared" si="73"/>
        <v>0</v>
      </c>
    </row>
    <row r="215" spans="1:32" x14ac:dyDescent="0.2">
      <c r="A215" s="19">
        <f>+IF((G215+SUM(H215:K215))&gt;0,MAX(A$13:A214)+1,0)</f>
        <v>0</v>
      </c>
      <c r="B215" s="22"/>
      <c r="C215" s="20"/>
      <c r="D215" s="20"/>
      <c r="E215" s="20"/>
      <c r="F215" s="216">
        <f t="shared" si="74"/>
        <v>0</v>
      </c>
      <c r="G215" s="101">
        <f t="shared" si="75"/>
        <v>0</v>
      </c>
      <c r="H215" s="20"/>
      <c r="I215" s="20"/>
      <c r="J215" s="20"/>
      <c r="K215" s="20"/>
      <c r="L215" s="20"/>
      <c r="M215" s="20"/>
      <c r="N215" s="101">
        <f t="shared" si="76"/>
        <v>0</v>
      </c>
      <c r="O215" s="192"/>
      <c r="P215" s="542">
        <f t="shared" si="63"/>
        <v>0</v>
      </c>
      <c r="Q215" s="201">
        <f t="shared" si="64"/>
        <v>0</v>
      </c>
      <c r="R215" s="299">
        <f t="shared" si="77"/>
        <v>0</v>
      </c>
      <c r="S215" s="299">
        <f t="shared" si="78"/>
        <v>0</v>
      </c>
      <c r="T215" s="558"/>
      <c r="U215" s="180">
        <f t="shared" si="65"/>
        <v>0</v>
      </c>
      <c r="V215" s="180">
        <f t="shared" si="66"/>
        <v>0</v>
      </c>
      <c r="W215" s="253">
        <f t="shared" si="79"/>
        <v>0</v>
      </c>
      <c r="X215" s="253">
        <f t="shared" si="67"/>
        <v>0</v>
      </c>
      <c r="Y215" s="180">
        <f t="shared" si="68"/>
        <v>0</v>
      </c>
      <c r="Z215" s="180">
        <f t="shared" si="69"/>
        <v>0</v>
      </c>
      <c r="AA215" s="260">
        <f t="shared" si="80"/>
        <v>0</v>
      </c>
      <c r="AB215" s="259">
        <f t="shared" si="70"/>
        <v>0</v>
      </c>
      <c r="AC215" s="180">
        <f t="shared" si="71"/>
        <v>0</v>
      </c>
      <c r="AD215" s="180">
        <f t="shared" si="72"/>
        <v>0</v>
      </c>
      <c r="AE215" s="253">
        <f t="shared" si="81"/>
        <v>0</v>
      </c>
      <c r="AF215" s="240">
        <f t="shared" si="73"/>
        <v>0</v>
      </c>
    </row>
    <row r="216" spans="1:32" x14ac:dyDescent="0.2">
      <c r="A216" s="19">
        <f>+IF((G216+SUM(H216:K216))&gt;0,MAX(A$13:A215)+1,0)</f>
        <v>0</v>
      </c>
      <c r="B216" s="22"/>
      <c r="C216" s="20"/>
      <c r="D216" s="20"/>
      <c r="E216" s="20"/>
      <c r="F216" s="216">
        <f t="shared" si="74"/>
        <v>0</v>
      </c>
      <c r="G216" s="101">
        <f t="shared" si="75"/>
        <v>0</v>
      </c>
      <c r="H216" s="20"/>
      <c r="I216" s="20"/>
      <c r="J216" s="20"/>
      <c r="K216" s="20"/>
      <c r="L216" s="20"/>
      <c r="M216" s="20"/>
      <c r="N216" s="101">
        <f t="shared" si="76"/>
        <v>0</v>
      </c>
      <c r="O216" s="192"/>
      <c r="P216" s="542">
        <f t="shared" si="63"/>
        <v>0</v>
      </c>
      <c r="Q216" s="201">
        <f t="shared" si="64"/>
        <v>0</v>
      </c>
      <c r="R216" s="299">
        <f t="shared" si="77"/>
        <v>0</v>
      </c>
      <c r="S216" s="299">
        <f t="shared" si="78"/>
        <v>0</v>
      </c>
      <c r="T216" s="558"/>
      <c r="U216" s="180">
        <f t="shared" si="65"/>
        <v>0</v>
      </c>
      <c r="V216" s="180">
        <f t="shared" si="66"/>
        <v>0</v>
      </c>
      <c r="W216" s="253">
        <f t="shared" si="79"/>
        <v>0</v>
      </c>
      <c r="X216" s="253">
        <f t="shared" si="67"/>
        <v>0</v>
      </c>
      <c r="Y216" s="180">
        <f t="shared" si="68"/>
        <v>0</v>
      </c>
      <c r="Z216" s="180">
        <f t="shared" si="69"/>
        <v>0</v>
      </c>
      <c r="AA216" s="260">
        <f t="shared" si="80"/>
        <v>0</v>
      </c>
      <c r="AB216" s="259">
        <f t="shared" si="70"/>
        <v>0</v>
      </c>
      <c r="AC216" s="180">
        <f t="shared" si="71"/>
        <v>0</v>
      </c>
      <c r="AD216" s="180">
        <f t="shared" si="72"/>
        <v>0</v>
      </c>
      <c r="AE216" s="253">
        <f t="shared" si="81"/>
        <v>0</v>
      </c>
      <c r="AF216" s="240">
        <f t="shared" si="73"/>
        <v>0</v>
      </c>
    </row>
    <row r="217" spans="1:32" x14ac:dyDescent="0.2">
      <c r="A217" s="19">
        <f>+IF((G217+SUM(H217:K217))&gt;0,MAX(A$13:A216)+1,0)</f>
        <v>0</v>
      </c>
      <c r="B217" s="22"/>
      <c r="C217" s="20"/>
      <c r="D217" s="20"/>
      <c r="E217" s="20"/>
      <c r="F217" s="216">
        <f t="shared" si="74"/>
        <v>0</v>
      </c>
      <c r="G217" s="101">
        <f t="shared" si="75"/>
        <v>0</v>
      </c>
      <c r="H217" s="20"/>
      <c r="I217" s="20"/>
      <c r="J217" s="20"/>
      <c r="K217" s="20"/>
      <c r="L217" s="20"/>
      <c r="M217" s="20"/>
      <c r="N217" s="101">
        <f t="shared" si="76"/>
        <v>0</v>
      </c>
      <c r="O217" s="192"/>
      <c r="P217" s="542">
        <f t="shared" si="63"/>
        <v>0</v>
      </c>
      <c r="Q217" s="201">
        <f t="shared" si="64"/>
        <v>0</v>
      </c>
      <c r="R217" s="299">
        <f t="shared" si="77"/>
        <v>0</v>
      </c>
      <c r="S217" s="299">
        <f t="shared" si="78"/>
        <v>0</v>
      </c>
      <c r="T217" s="558"/>
      <c r="U217" s="180">
        <f t="shared" si="65"/>
        <v>0</v>
      </c>
      <c r="V217" s="180">
        <f t="shared" si="66"/>
        <v>0</v>
      </c>
      <c r="W217" s="253">
        <f t="shared" si="79"/>
        <v>0</v>
      </c>
      <c r="X217" s="253">
        <f t="shared" si="67"/>
        <v>0</v>
      </c>
      <c r="Y217" s="180">
        <f t="shared" si="68"/>
        <v>0</v>
      </c>
      <c r="Z217" s="180">
        <f t="shared" si="69"/>
        <v>0</v>
      </c>
      <c r="AA217" s="260">
        <f t="shared" si="80"/>
        <v>0</v>
      </c>
      <c r="AB217" s="259">
        <f t="shared" si="70"/>
        <v>0</v>
      </c>
      <c r="AC217" s="180">
        <f t="shared" si="71"/>
        <v>0</v>
      </c>
      <c r="AD217" s="180">
        <f t="shared" si="72"/>
        <v>0</v>
      </c>
      <c r="AE217" s="253">
        <f t="shared" si="81"/>
        <v>0</v>
      </c>
      <c r="AF217" s="240">
        <f t="shared" si="73"/>
        <v>0</v>
      </c>
    </row>
    <row r="218" spans="1:32" x14ac:dyDescent="0.2">
      <c r="A218" s="19">
        <f>+IF((G218+SUM(H218:K218))&gt;0,MAX(A$13:A217)+1,0)</f>
        <v>0</v>
      </c>
      <c r="B218" s="22"/>
      <c r="C218" s="20"/>
      <c r="D218" s="20"/>
      <c r="E218" s="20"/>
      <c r="F218" s="216">
        <f t="shared" si="74"/>
        <v>0</v>
      </c>
      <c r="G218" s="101">
        <f t="shared" si="75"/>
        <v>0</v>
      </c>
      <c r="H218" s="20"/>
      <c r="I218" s="20"/>
      <c r="J218" s="20"/>
      <c r="K218" s="20"/>
      <c r="L218" s="20"/>
      <c r="M218" s="20"/>
      <c r="N218" s="101">
        <f t="shared" si="76"/>
        <v>0</v>
      </c>
      <c r="O218" s="192"/>
      <c r="P218" s="542">
        <f t="shared" si="63"/>
        <v>0</v>
      </c>
      <c r="Q218" s="201">
        <f t="shared" si="64"/>
        <v>0</v>
      </c>
      <c r="R218" s="299">
        <f t="shared" si="77"/>
        <v>0</v>
      </c>
      <c r="S218" s="299">
        <f t="shared" si="78"/>
        <v>0</v>
      </c>
      <c r="T218" s="558"/>
      <c r="U218" s="180">
        <f t="shared" si="65"/>
        <v>0</v>
      </c>
      <c r="V218" s="180">
        <f t="shared" si="66"/>
        <v>0</v>
      </c>
      <c r="W218" s="253">
        <f t="shared" si="79"/>
        <v>0</v>
      </c>
      <c r="X218" s="253">
        <f t="shared" si="67"/>
        <v>0</v>
      </c>
      <c r="Y218" s="180">
        <f t="shared" si="68"/>
        <v>0</v>
      </c>
      <c r="Z218" s="180">
        <f t="shared" si="69"/>
        <v>0</v>
      </c>
      <c r="AA218" s="260">
        <f t="shared" si="80"/>
        <v>0</v>
      </c>
      <c r="AB218" s="259">
        <f t="shared" si="70"/>
        <v>0</v>
      </c>
      <c r="AC218" s="180">
        <f t="shared" si="71"/>
        <v>0</v>
      </c>
      <c r="AD218" s="180">
        <f t="shared" si="72"/>
        <v>0</v>
      </c>
      <c r="AE218" s="253">
        <f t="shared" si="81"/>
        <v>0</v>
      </c>
      <c r="AF218" s="240">
        <f t="shared" si="73"/>
        <v>0</v>
      </c>
    </row>
    <row r="219" spans="1:32" x14ac:dyDescent="0.2">
      <c r="A219" s="19">
        <f>+IF((G219+SUM(H219:K219))&gt;0,MAX(A$13:A218)+1,0)</f>
        <v>0</v>
      </c>
      <c r="B219" s="22"/>
      <c r="C219" s="20"/>
      <c r="D219" s="20"/>
      <c r="E219" s="20"/>
      <c r="F219" s="216">
        <f t="shared" si="74"/>
        <v>0</v>
      </c>
      <c r="G219" s="101">
        <f t="shared" si="75"/>
        <v>0</v>
      </c>
      <c r="H219" s="20"/>
      <c r="I219" s="20"/>
      <c r="J219" s="20"/>
      <c r="K219" s="20"/>
      <c r="L219" s="20"/>
      <c r="M219" s="20"/>
      <c r="N219" s="101">
        <f t="shared" si="76"/>
        <v>0</v>
      </c>
      <c r="O219" s="192"/>
      <c r="P219" s="542">
        <f t="shared" si="63"/>
        <v>0</v>
      </c>
      <c r="Q219" s="201">
        <f t="shared" si="64"/>
        <v>0</v>
      </c>
      <c r="R219" s="299">
        <f t="shared" si="77"/>
        <v>0</v>
      </c>
      <c r="S219" s="299">
        <f t="shared" si="78"/>
        <v>0</v>
      </c>
      <c r="T219" s="558"/>
      <c r="U219" s="180">
        <f t="shared" si="65"/>
        <v>0</v>
      </c>
      <c r="V219" s="180">
        <f t="shared" si="66"/>
        <v>0</v>
      </c>
      <c r="W219" s="253">
        <f t="shared" si="79"/>
        <v>0</v>
      </c>
      <c r="X219" s="253">
        <f t="shared" si="67"/>
        <v>0</v>
      </c>
      <c r="Y219" s="180">
        <f t="shared" si="68"/>
        <v>0</v>
      </c>
      <c r="Z219" s="180">
        <f t="shared" si="69"/>
        <v>0</v>
      </c>
      <c r="AA219" s="260">
        <f t="shared" si="80"/>
        <v>0</v>
      </c>
      <c r="AB219" s="259">
        <f t="shared" si="70"/>
        <v>0</v>
      </c>
      <c r="AC219" s="180">
        <f t="shared" si="71"/>
        <v>0</v>
      </c>
      <c r="AD219" s="180">
        <f t="shared" si="72"/>
        <v>0</v>
      </c>
      <c r="AE219" s="253">
        <f t="shared" si="81"/>
        <v>0</v>
      </c>
      <c r="AF219" s="240">
        <f t="shared" si="73"/>
        <v>0</v>
      </c>
    </row>
    <row r="220" spans="1:32" x14ac:dyDescent="0.2">
      <c r="A220" s="19">
        <f>+IF((G220+SUM(H220:K220))&gt;0,MAX(A$13:A219)+1,0)</f>
        <v>0</v>
      </c>
      <c r="B220" s="22"/>
      <c r="C220" s="20"/>
      <c r="D220" s="20"/>
      <c r="E220" s="20"/>
      <c r="F220" s="216">
        <f t="shared" si="74"/>
        <v>0</v>
      </c>
      <c r="G220" s="101">
        <f t="shared" si="75"/>
        <v>0</v>
      </c>
      <c r="H220" s="20"/>
      <c r="I220" s="20"/>
      <c r="J220" s="20"/>
      <c r="K220" s="20"/>
      <c r="L220" s="20"/>
      <c r="M220" s="20"/>
      <c r="N220" s="101">
        <f t="shared" si="76"/>
        <v>0</v>
      </c>
      <c r="O220" s="192"/>
      <c r="P220" s="542">
        <f t="shared" si="63"/>
        <v>0</v>
      </c>
      <c r="Q220" s="201">
        <f t="shared" si="64"/>
        <v>0</v>
      </c>
      <c r="R220" s="299">
        <f t="shared" si="77"/>
        <v>0</v>
      </c>
      <c r="S220" s="299">
        <f t="shared" si="78"/>
        <v>0</v>
      </c>
      <c r="T220" s="558"/>
      <c r="U220" s="180">
        <f t="shared" si="65"/>
        <v>0</v>
      </c>
      <c r="V220" s="180">
        <f t="shared" si="66"/>
        <v>0</v>
      </c>
      <c r="W220" s="253">
        <f t="shared" si="79"/>
        <v>0</v>
      </c>
      <c r="X220" s="253">
        <f t="shared" si="67"/>
        <v>0</v>
      </c>
      <c r="Y220" s="180">
        <f t="shared" si="68"/>
        <v>0</v>
      </c>
      <c r="Z220" s="180">
        <f t="shared" si="69"/>
        <v>0</v>
      </c>
      <c r="AA220" s="260">
        <f t="shared" si="80"/>
        <v>0</v>
      </c>
      <c r="AB220" s="259">
        <f t="shared" si="70"/>
        <v>0</v>
      </c>
      <c r="AC220" s="180">
        <f t="shared" si="71"/>
        <v>0</v>
      </c>
      <c r="AD220" s="180">
        <f t="shared" si="72"/>
        <v>0</v>
      </c>
      <c r="AE220" s="253">
        <f t="shared" si="81"/>
        <v>0</v>
      </c>
      <c r="AF220" s="240">
        <f t="shared" si="73"/>
        <v>0</v>
      </c>
    </row>
    <row r="221" spans="1:32" x14ac:dyDescent="0.2">
      <c r="A221" s="19">
        <f>+IF((G221+SUM(H221:K221))&gt;0,MAX(A$13:A220)+1,0)</f>
        <v>0</v>
      </c>
      <c r="B221" s="22"/>
      <c r="C221" s="20"/>
      <c r="D221" s="20"/>
      <c r="E221" s="20"/>
      <c r="F221" s="216">
        <f t="shared" si="74"/>
        <v>0</v>
      </c>
      <c r="G221" s="101">
        <f t="shared" si="75"/>
        <v>0</v>
      </c>
      <c r="H221" s="20"/>
      <c r="I221" s="20"/>
      <c r="J221" s="20"/>
      <c r="K221" s="20"/>
      <c r="L221" s="20"/>
      <c r="M221" s="20"/>
      <c r="N221" s="101">
        <f t="shared" si="76"/>
        <v>0</v>
      </c>
      <c r="O221" s="192"/>
      <c r="P221" s="542">
        <f t="shared" si="63"/>
        <v>0</v>
      </c>
      <c r="Q221" s="201">
        <f t="shared" si="64"/>
        <v>0</v>
      </c>
      <c r="R221" s="299">
        <f t="shared" si="77"/>
        <v>0</v>
      </c>
      <c r="S221" s="299">
        <f t="shared" si="78"/>
        <v>0</v>
      </c>
      <c r="T221" s="558"/>
      <c r="U221" s="180">
        <f t="shared" si="65"/>
        <v>0</v>
      </c>
      <c r="V221" s="180">
        <f t="shared" si="66"/>
        <v>0</v>
      </c>
      <c r="W221" s="253">
        <f t="shared" si="79"/>
        <v>0</v>
      </c>
      <c r="X221" s="253">
        <f t="shared" si="67"/>
        <v>0</v>
      </c>
      <c r="Y221" s="180">
        <f t="shared" si="68"/>
        <v>0</v>
      </c>
      <c r="Z221" s="180">
        <f t="shared" si="69"/>
        <v>0</v>
      </c>
      <c r="AA221" s="260">
        <f t="shared" si="80"/>
        <v>0</v>
      </c>
      <c r="AB221" s="259">
        <f t="shared" si="70"/>
        <v>0</v>
      </c>
      <c r="AC221" s="180">
        <f t="shared" si="71"/>
        <v>0</v>
      </c>
      <c r="AD221" s="180">
        <f t="shared" si="72"/>
        <v>0</v>
      </c>
      <c r="AE221" s="253">
        <f t="shared" si="81"/>
        <v>0</v>
      </c>
      <c r="AF221" s="240">
        <f t="shared" si="73"/>
        <v>0</v>
      </c>
    </row>
    <row r="222" spans="1:32" x14ac:dyDescent="0.2">
      <c r="A222" s="19">
        <f>+IF((G222+SUM(H222:K222))&gt;0,MAX(A$13:A221)+1,0)</f>
        <v>0</v>
      </c>
      <c r="B222" s="22"/>
      <c r="C222" s="20"/>
      <c r="D222" s="20"/>
      <c r="E222" s="20"/>
      <c r="F222" s="216">
        <f t="shared" si="74"/>
        <v>0</v>
      </c>
      <c r="G222" s="101">
        <f t="shared" si="75"/>
        <v>0</v>
      </c>
      <c r="H222" s="20"/>
      <c r="I222" s="20"/>
      <c r="J222" s="20"/>
      <c r="K222" s="20"/>
      <c r="L222" s="20"/>
      <c r="M222" s="20"/>
      <c r="N222" s="101">
        <f t="shared" si="76"/>
        <v>0</v>
      </c>
      <c r="O222" s="192"/>
      <c r="P222" s="542">
        <f t="shared" si="63"/>
        <v>0</v>
      </c>
      <c r="Q222" s="201">
        <f t="shared" si="64"/>
        <v>0</v>
      </c>
      <c r="R222" s="299">
        <f t="shared" si="77"/>
        <v>0</v>
      </c>
      <c r="S222" s="299">
        <f t="shared" si="78"/>
        <v>0</v>
      </c>
      <c r="T222" s="558"/>
      <c r="U222" s="180">
        <f t="shared" si="65"/>
        <v>0</v>
      </c>
      <c r="V222" s="180">
        <f t="shared" si="66"/>
        <v>0</v>
      </c>
      <c r="W222" s="253">
        <f t="shared" si="79"/>
        <v>0</v>
      </c>
      <c r="X222" s="253">
        <f t="shared" si="67"/>
        <v>0</v>
      </c>
      <c r="Y222" s="180">
        <f t="shared" si="68"/>
        <v>0</v>
      </c>
      <c r="Z222" s="180">
        <f t="shared" si="69"/>
        <v>0</v>
      </c>
      <c r="AA222" s="260">
        <f t="shared" si="80"/>
        <v>0</v>
      </c>
      <c r="AB222" s="259">
        <f t="shared" si="70"/>
        <v>0</v>
      </c>
      <c r="AC222" s="180">
        <f t="shared" si="71"/>
        <v>0</v>
      </c>
      <c r="AD222" s="180">
        <f t="shared" si="72"/>
        <v>0</v>
      </c>
      <c r="AE222" s="253">
        <f t="shared" si="81"/>
        <v>0</v>
      </c>
      <c r="AF222" s="240">
        <f t="shared" si="73"/>
        <v>0</v>
      </c>
    </row>
    <row r="223" spans="1:32" x14ac:dyDescent="0.2">
      <c r="A223" s="19">
        <f>+IF((G223+SUM(H223:K223))&gt;0,MAX(A$13:A222)+1,0)</f>
        <v>0</v>
      </c>
      <c r="B223" s="22"/>
      <c r="C223" s="20"/>
      <c r="D223" s="20"/>
      <c r="E223" s="20"/>
      <c r="F223" s="216">
        <f t="shared" si="74"/>
        <v>0</v>
      </c>
      <c r="G223" s="101">
        <f t="shared" si="75"/>
        <v>0</v>
      </c>
      <c r="H223" s="20"/>
      <c r="I223" s="20"/>
      <c r="J223" s="20"/>
      <c r="K223" s="20"/>
      <c r="L223" s="20"/>
      <c r="M223" s="20"/>
      <c r="N223" s="101">
        <f t="shared" si="76"/>
        <v>0</v>
      </c>
      <c r="O223" s="192"/>
      <c r="P223" s="542">
        <f t="shared" si="63"/>
        <v>0</v>
      </c>
      <c r="Q223" s="201">
        <f t="shared" si="64"/>
        <v>0</v>
      </c>
      <c r="R223" s="299">
        <f t="shared" si="77"/>
        <v>0</v>
      </c>
      <c r="S223" s="299">
        <f t="shared" si="78"/>
        <v>0</v>
      </c>
      <c r="T223" s="558"/>
      <c r="U223" s="180">
        <f t="shared" si="65"/>
        <v>0</v>
      </c>
      <c r="V223" s="180">
        <f t="shared" si="66"/>
        <v>0</v>
      </c>
      <c r="W223" s="253">
        <f t="shared" si="79"/>
        <v>0</v>
      </c>
      <c r="X223" s="253">
        <f t="shared" si="67"/>
        <v>0</v>
      </c>
      <c r="Y223" s="180">
        <f t="shared" si="68"/>
        <v>0</v>
      </c>
      <c r="Z223" s="180">
        <f t="shared" si="69"/>
        <v>0</v>
      </c>
      <c r="AA223" s="260">
        <f t="shared" si="80"/>
        <v>0</v>
      </c>
      <c r="AB223" s="259">
        <f t="shared" si="70"/>
        <v>0</v>
      </c>
      <c r="AC223" s="180">
        <f t="shared" si="71"/>
        <v>0</v>
      </c>
      <c r="AD223" s="180">
        <f t="shared" si="72"/>
        <v>0</v>
      </c>
      <c r="AE223" s="253">
        <f t="shared" si="81"/>
        <v>0</v>
      </c>
      <c r="AF223" s="240">
        <f t="shared" si="73"/>
        <v>0</v>
      </c>
    </row>
    <row r="224" spans="1:32" x14ac:dyDescent="0.2">
      <c r="A224" s="19">
        <f>+IF((G224+SUM(H224:K224))&gt;0,MAX(A$13:A223)+1,0)</f>
        <v>0</v>
      </c>
      <c r="B224" s="22"/>
      <c r="C224" s="20"/>
      <c r="D224" s="20"/>
      <c r="E224" s="20"/>
      <c r="F224" s="216">
        <f t="shared" si="74"/>
        <v>0</v>
      </c>
      <c r="G224" s="101">
        <f t="shared" si="75"/>
        <v>0</v>
      </c>
      <c r="H224" s="20"/>
      <c r="I224" s="20"/>
      <c r="J224" s="20"/>
      <c r="K224" s="20"/>
      <c r="L224" s="20"/>
      <c r="M224" s="20"/>
      <c r="N224" s="101">
        <f t="shared" si="76"/>
        <v>0</v>
      </c>
      <c r="O224" s="192"/>
      <c r="P224" s="542">
        <f t="shared" si="63"/>
        <v>0</v>
      </c>
      <c r="Q224" s="201">
        <f t="shared" si="64"/>
        <v>0</v>
      </c>
      <c r="R224" s="299">
        <f t="shared" si="77"/>
        <v>0</v>
      </c>
      <c r="S224" s="299">
        <f t="shared" si="78"/>
        <v>0</v>
      </c>
      <c r="T224" s="558"/>
      <c r="U224" s="180">
        <f t="shared" si="65"/>
        <v>0</v>
      </c>
      <c r="V224" s="180">
        <f t="shared" si="66"/>
        <v>0</v>
      </c>
      <c r="W224" s="253">
        <f t="shared" si="79"/>
        <v>0</v>
      </c>
      <c r="X224" s="253">
        <f t="shared" si="67"/>
        <v>0</v>
      </c>
      <c r="Y224" s="180">
        <f t="shared" si="68"/>
        <v>0</v>
      </c>
      <c r="Z224" s="180">
        <f t="shared" si="69"/>
        <v>0</v>
      </c>
      <c r="AA224" s="260">
        <f t="shared" si="80"/>
        <v>0</v>
      </c>
      <c r="AB224" s="259">
        <f t="shared" si="70"/>
        <v>0</v>
      </c>
      <c r="AC224" s="180">
        <f t="shared" si="71"/>
        <v>0</v>
      </c>
      <c r="AD224" s="180">
        <f t="shared" si="72"/>
        <v>0</v>
      </c>
      <c r="AE224" s="253">
        <f t="shared" si="81"/>
        <v>0</v>
      </c>
      <c r="AF224" s="240">
        <f t="shared" si="73"/>
        <v>0</v>
      </c>
    </row>
    <row r="225" spans="1:32" x14ac:dyDescent="0.2">
      <c r="A225" s="19">
        <f>+IF((G225+SUM(H225:K225))&gt;0,MAX(A$13:A224)+1,0)</f>
        <v>0</v>
      </c>
      <c r="B225" s="22"/>
      <c r="C225" s="20"/>
      <c r="D225" s="20"/>
      <c r="E225" s="20"/>
      <c r="F225" s="216">
        <f t="shared" si="74"/>
        <v>0</v>
      </c>
      <c r="G225" s="101">
        <f t="shared" si="75"/>
        <v>0</v>
      </c>
      <c r="H225" s="20"/>
      <c r="I225" s="20"/>
      <c r="J225" s="20"/>
      <c r="K225" s="20"/>
      <c r="L225" s="20"/>
      <c r="M225" s="20"/>
      <c r="N225" s="101">
        <f t="shared" si="76"/>
        <v>0</v>
      </c>
      <c r="O225" s="192"/>
      <c r="P225" s="542">
        <f t="shared" si="63"/>
        <v>0</v>
      </c>
      <c r="Q225" s="201">
        <f t="shared" si="64"/>
        <v>0</v>
      </c>
      <c r="R225" s="299">
        <f t="shared" si="77"/>
        <v>0</v>
      </c>
      <c r="S225" s="299">
        <f t="shared" si="78"/>
        <v>0</v>
      </c>
      <c r="T225" s="558"/>
      <c r="U225" s="180">
        <f t="shared" si="65"/>
        <v>0</v>
      </c>
      <c r="V225" s="180">
        <f t="shared" si="66"/>
        <v>0</v>
      </c>
      <c r="W225" s="253">
        <f t="shared" si="79"/>
        <v>0</v>
      </c>
      <c r="X225" s="253">
        <f t="shared" si="67"/>
        <v>0</v>
      </c>
      <c r="Y225" s="180">
        <f t="shared" si="68"/>
        <v>0</v>
      </c>
      <c r="Z225" s="180">
        <f t="shared" si="69"/>
        <v>0</v>
      </c>
      <c r="AA225" s="260">
        <f t="shared" si="80"/>
        <v>0</v>
      </c>
      <c r="AB225" s="259">
        <f t="shared" si="70"/>
        <v>0</v>
      </c>
      <c r="AC225" s="180">
        <f t="shared" si="71"/>
        <v>0</v>
      </c>
      <c r="AD225" s="180">
        <f t="shared" si="72"/>
        <v>0</v>
      </c>
      <c r="AE225" s="253">
        <f t="shared" si="81"/>
        <v>0</v>
      </c>
      <c r="AF225" s="240">
        <f t="shared" si="73"/>
        <v>0</v>
      </c>
    </row>
    <row r="226" spans="1:32" x14ac:dyDescent="0.2">
      <c r="A226" s="19">
        <f>+IF((G226+SUM(H226:K226))&gt;0,MAX(A$13:A225)+1,0)</f>
        <v>0</v>
      </c>
      <c r="B226" s="22"/>
      <c r="C226" s="20"/>
      <c r="D226" s="20"/>
      <c r="E226" s="20"/>
      <c r="F226" s="216">
        <f t="shared" si="74"/>
        <v>0</v>
      </c>
      <c r="G226" s="101">
        <f t="shared" si="75"/>
        <v>0</v>
      </c>
      <c r="H226" s="20"/>
      <c r="I226" s="20"/>
      <c r="J226" s="20"/>
      <c r="K226" s="20"/>
      <c r="L226" s="20"/>
      <c r="M226" s="20"/>
      <c r="N226" s="101">
        <f t="shared" si="76"/>
        <v>0</v>
      </c>
      <c r="O226" s="192"/>
      <c r="P226" s="542">
        <f t="shared" si="63"/>
        <v>0</v>
      </c>
      <c r="Q226" s="201">
        <f t="shared" si="64"/>
        <v>0</v>
      </c>
      <c r="R226" s="299">
        <f t="shared" si="77"/>
        <v>0</v>
      </c>
      <c r="S226" s="299">
        <f t="shared" si="78"/>
        <v>0</v>
      </c>
      <c r="T226" s="558"/>
      <c r="U226" s="180">
        <f t="shared" si="65"/>
        <v>0</v>
      </c>
      <c r="V226" s="180">
        <f t="shared" si="66"/>
        <v>0</v>
      </c>
      <c r="W226" s="253">
        <f t="shared" si="79"/>
        <v>0</v>
      </c>
      <c r="X226" s="253">
        <f t="shared" si="67"/>
        <v>0</v>
      </c>
      <c r="Y226" s="180">
        <f t="shared" si="68"/>
        <v>0</v>
      </c>
      <c r="Z226" s="180">
        <f t="shared" si="69"/>
        <v>0</v>
      </c>
      <c r="AA226" s="260">
        <f t="shared" si="80"/>
        <v>0</v>
      </c>
      <c r="AB226" s="259">
        <f t="shared" si="70"/>
        <v>0</v>
      </c>
      <c r="AC226" s="180">
        <f t="shared" si="71"/>
        <v>0</v>
      </c>
      <c r="AD226" s="180">
        <f t="shared" si="72"/>
        <v>0</v>
      </c>
      <c r="AE226" s="253">
        <f t="shared" si="81"/>
        <v>0</v>
      </c>
      <c r="AF226" s="240">
        <f t="shared" si="73"/>
        <v>0</v>
      </c>
    </row>
    <row r="227" spans="1:32" x14ac:dyDescent="0.2">
      <c r="A227" s="19">
        <f>+IF((G227+SUM(H227:K227))&gt;0,MAX(A$13:A226)+1,0)</f>
        <v>0</v>
      </c>
      <c r="B227" s="22"/>
      <c r="C227" s="20"/>
      <c r="D227" s="20"/>
      <c r="E227" s="20"/>
      <c r="F227" s="216">
        <f t="shared" si="74"/>
        <v>0</v>
      </c>
      <c r="G227" s="101">
        <f t="shared" si="75"/>
        <v>0</v>
      </c>
      <c r="H227" s="20"/>
      <c r="I227" s="20"/>
      <c r="J227" s="20"/>
      <c r="K227" s="20"/>
      <c r="L227" s="20"/>
      <c r="M227" s="20"/>
      <c r="N227" s="101">
        <f t="shared" si="76"/>
        <v>0</v>
      </c>
      <c r="O227" s="192"/>
      <c r="P227" s="542">
        <f t="shared" si="63"/>
        <v>0</v>
      </c>
      <c r="Q227" s="201">
        <f t="shared" si="64"/>
        <v>0</v>
      </c>
      <c r="R227" s="299">
        <f t="shared" si="77"/>
        <v>0</v>
      </c>
      <c r="S227" s="299">
        <f t="shared" si="78"/>
        <v>0</v>
      </c>
      <c r="T227" s="558"/>
      <c r="U227" s="180">
        <f t="shared" si="65"/>
        <v>0</v>
      </c>
      <c r="V227" s="180">
        <f t="shared" si="66"/>
        <v>0</v>
      </c>
      <c r="W227" s="253">
        <f t="shared" si="79"/>
        <v>0</v>
      </c>
      <c r="X227" s="253">
        <f t="shared" si="67"/>
        <v>0</v>
      </c>
      <c r="Y227" s="180">
        <f t="shared" si="68"/>
        <v>0</v>
      </c>
      <c r="Z227" s="180">
        <f t="shared" si="69"/>
        <v>0</v>
      </c>
      <c r="AA227" s="260">
        <f t="shared" si="80"/>
        <v>0</v>
      </c>
      <c r="AB227" s="259">
        <f t="shared" si="70"/>
        <v>0</v>
      </c>
      <c r="AC227" s="180">
        <f t="shared" si="71"/>
        <v>0</v>
      </c>
      <c r="AD227" s="180">
        <f t="shared" si="72"/>
        <v>0</v>
      </c>
      <c r="AE227" s="253">
        <f t="shared" si="81"/>
        <v>0</v>
      </c>
      <c r="AF227" s="240">
        <f t="shared" si="73"/>
        <v>0</v>
      </c>
    </row>
    <row r="228" spans="1:32" x14ac:dyDescent="0.2">
      <c r="A228" s="19">
        <f>+IF((G228+SUM(H228:K228))&gt;0,MAX(A$13:A227)+1,0)</f>
        <v>0</v>
      </c>
      <c r="B228" s="22"/>
      <c r="C228" s="20"/>
      <c r="D228" s="20"/>
      <c r="E228" s="20"/>
      <c r="F228" s="216">
        <f t="shared" si="74"/>
        <v>0</v>
      </c>
      <c r="G228" s="101">
        <f t="shared" si="75"/>
        <v>0</v>
      </c>
      <c r="H228" s="20"/>
      <c r="I228" s="20"/>
      <c r="J228" s="20"/>
      <c r="K228" s="20"/>
      <c r="L228" s="20"/>
      <c r="M228" s="20"/>
      <c r="N228" s="101">
        <f t="shared" si="76"/>
        <v>0</v>
      </c>
      <c r="O228" s="192"/>
      <c r="P228" s="542">
        <f t="shared" si="63"/>
        <v>0</v>
      </c>
      <c r="Q228" s="201">
        <f t="shared" si="64"/>
        <v>0</v>
      </c>
      <c r="R228" s="299">
        <f t="shared" si="77"/>
        <v>0</v>
      </c>
      <c r="S228" s="299">
        <f t="shared" si="78"/>
        <v>0</v>
      </c>
      <c r="T228" s="558"/>
      <c r="U228" s="180">
        <f t="shared" si="65"/>
        <v>0</v>
      </c>
      <c r="V228" s="180">
        <f t="shared" si="66"/>
        <v>0</v>
      </c>
      <c r="W228" s="253">
        <f t="shared" si="79"/>
        <v>0</v>
      </c>
      <c r="X228" s="253">
        <f t="shared" si="67"/>
        <v>0</v>
      </c>
      <c r="Y228" s="180">
        <f t="shared" si="68"/>
        <v>0</v>
      </c>
      <c r="Z228" s="180">
        <f t="shared" si="69"/>
        <v>0</v>
      </c>
      <c r="AA228" s="260">
        <f t="shared" si="80"/>
        <v>0</v>
      </c>
      <c r="AB228" s="259">
        <f t="shared" si="70"/>
        <v>0</v>
      </c>
      <c r="AC228" s="180">
        <f t="shared" si="71"/>
        <v>0</v>
      </c>
      <c r="AD228" s="180">
        <f t="shared" si="72"/>
        <v>0</v>
      </c>
      <c r="AE228" s="253">
        <f t="shared" si="81"/>
        <v>0</v>
      </c>
      <c r="AF228" s="240">
        <f t="shared" si="73"/>
        <v>0</v>
      </c>
    </row>
    <row r="229" spans="1:32" x14ac:dyDescent="0.2">
      <c r="A229" s="19">
        <f>+IF((G229+SUM(H229:K229))&gt;0,MAX(A$13:A228)+1,0)</f>
        <v>0</v>
      </c>
      <c r="B229" s="22"/>
      <c r="C229" s="20"/>
      <c r="D229" s="20"/>
      <c r="E229" s="20"/>
      <c r="F229" s="216">
        <f t="shared" si="74"/>
        <v>0</v>
      </c>
      <c r="G229" s="101">
        <f t="shared" si="75"/>
        <v>0</v>
      </c>
      <c r="H229" s="20"/>
      <c r="I229" s="20"/>
      <c r="J229" s="20"/>
      <c r="K229" s="20"/>
      <c r="L229" s="20"/>
      <c r="M229" s="20"/>
      <c r="N229" s="101">
        <f t="shared" si="76"/>
        <v>0</v>
      </c>
      <c r="O229" s="192"/>
      <c r="P229" s="542">
        <f t="shared" si="63"/>
        <v>0</v>
      </c>
      <c r="Q229" s="201">
        <f t="shared" si="64"/>
        <v>0</v>
      </c>
      <c r="R229" s="299">
        <f t="shared" si="77"/>
        <v>0</v>
      </c>
      <c r="S229" s="299">
        <f t="shared" si="78"/>
        <v>0</v>
      </c>
      <c r="T229" s="558"/>
      <c r="U229" s="180">
        <f t="shared" si="65"/>
        <v>0</v>
      </c>
      <c r="V229" s="180">
        <f t="shared" si="66"/>
        <v>0</v>
      </c>
      <c r="W229" s="253">
        <f t="shared" si="79"/>
        <v>0</v>
      </c>
      <c r="X229" s="253">
        <f t="shared" si="67"/>
        <v>0</v>
      </c>
      <c r="Y229" s="180">
        <f t="shared" si="68"/>
        <v>0</v>
      </c>
      <c r="Z229" s="180">
        <f t="shared" si="69"/>
        <v>0</v>
      </c>
      <c r="AA229" s="260">
        <f t="shared" si="80"/>
        <v>0</v>
      </c>
      <c r="AB229" s="259">
        <f t="shared" si="70"/>
        <v>0</v>
      </c>
      <c r="AC229" s="180">
        <f t="shared" si="71"/>
        <v>0</v>
      </c>
      <c r="AD229" s="180">
        <f t="shared" si="72"/>
        <v>0</v>
      </c>
      <c r="AE229" s="253">
        <f t="shared" si="81"/>
        <v>0</v>
      </c>
      <c r="AF229" s="240">
        <f t="shared" si="73"/>
        <v>0</v>
      </c>
    </row>
    <row r="230" spans="1:32" x14ac:dyDescent="0.2">
      <c r="A230" s="19">
        <f>+IF((G230+SUM(H230:K230))&gt;0,MAX(A$13:A229)+1,0)</f>
        <v>0</v>
      </c>
      <c r="B230" s="22"/>
      <c r="C230" s="20"/>
      <c r="D230" s="20"/>
      <c r="E230" s="20"/>
      <c r="F230" s="216">
        <f t="shared" si="74"/>
        <v>0</v>
      </c>
      <c r="G230" s="101">
        <f t="shared" si="75"/>
        <v>0</v>
      </c>
      <c r="H230" s="20"/>
      <c r="I230" s="20"/>
      <c r="J230" s="20"/>
      <c r="K230" s="20"/>
      <c r="L230" s="20"/>
      <c r="M230" s="20"/>
      <c r="N230" s="101">
        <f t="shared" si="76"/>
        <v>0</v>
      </c>
      <c r="O230" s="192"/>
      <c r="P230" s="542">
        <f t="shared" si="63"/>
        <v>0</v>
      </c>
      <c r="Q230" s="201">
        <f t="shared" si="64"/>
        <v>0</v>
      </c>
      <c r="R230" s="299">
        <f t="shared" si="77"/>
        <v>0</v>
      </c>
      <c r="S230" s="299">
        <f t="shared" si="78"/>
        <v>0</v>
      </c>
      <c r="T230" s="558"/>
      <c r="U230" s="180">
        <f t="shared" si="65"/>
        <v>0</v>
      </c>
      <c r="V230" s="180">
        <f t="shared" si="66"/>
        <v>0</v>
      </c>
      <c r="W230" s="253">
        <f t="shared" si="79"/>
        <v>0</v>
      </c>
      <c r="X230" s="253">
        <f t="shared" si="67"/>
        <v>0</v>
      </c>
      <c r="Y230" s="180">
        <f t="shared" si="68"/>
        <v>0</v>
      </c>
      <c r="Z230" s="180">
        <f t="shared" si="69"/>
        <v>0</v>
      </c>
      <c r="AA230" s="260">
        <f t="shared" si="80"/>
        <v>0</v>
      </c>
      <c r="AB230" s="259">
        <f t="shared" si="70"/>
        <v>0</v>
      </c>
      <c r="AC230" s="180">
        <f t="shared" si="71"/>
        <v>0</v>
      </c>
      <c r="AD230" s="180">
        <f t="shared" si="72"/>
        <v>0</v>
      </c>
      <c r="AE230" s="253">
        <f t="shared" si="81"/>
        <v>0</v>
      </c>
      <c r="AF230" s="240">
        <f t="shared" si="73"/>
        <v>0</v>
      </c>
    </row>
    <row r="231" spans="1:32" x14ac:dyDescent="0.2">
      <c r="A231" s="19">
        <f>+IF((G231+SUM(H231:K231))&gt;0,MAX(A$13:A230)+1,0)</f>
        <v>0</v>
      </c>
      <c r="B231" s="22"/>
      <c r="C231" s="20"/>
      <c r="D231" s="20"/>
      <c r="E231" s="20"/>
      <c r="F231" s="216">
        <f t="shared" si="74"/>
        <v>0</v>
      </c>
      <c r="G231" s="101">
        <f t="shared" si="75"/>
        <v>0</v>
      </c>
      <c r="H231" s="20"/>
      <c r="I231" s="20"/>
      <c r="J231" s="20"/>
      <c r="K231" s="20"/>
      <c r="L231" s="20"/>
      <c r="M231" s="20"/>
      <c r="N231" s="101">
        <f t="shared" si="76"/>
        <v>0</v>
      </c>
      <c r="O231" s="192"/>
      <c r="P231" s="542">
        <f t="shared" si="63"/>
        <v>0</v>
      </c>
      <c r="Q231" s="201">
        <f t="shared" si="64"/>
        <v>0</v>
      </c>
      <c r="R231" s="299">
        <f t="shared" si="77"/>
        <v>0</v>
      </c>
      <c r="S231" s="299">
        <f t="shared" si="78"/>
        <v>0</v>
      </c>
      <c r="T231" s="558"/>
      <c r="U231" s="180">
        <f t="shared" si="65"/>
        <v>0</v>
      </c>
      <c r="V231" s="180">
        <f t="shared" si="66"/>
        <v>0</v>
      </c>
      <c r="W231" s="253">
        <f t="shared" si="79"/>
        <v>0</v>
      </c>
      <c r="X231" s="253">
        <f t="shared" si="67"/>
        <v>0</v>
      </c>
      <c r="Y231" s="180">
        <f t="shared" si="68"/>
        <v>0</v>
      </c>
      <c r="Z231" s="180">
        <f t="shared" si="69"/>
        <v>0</v>
      </c>
      <c r="AA231" s="260">
        <f t="shared" si="80"/>
        <v>0</v>
      </c>
      <c r="AB231" s="259">
        <f t="shared" si="70"/>
        <v>0</v>
      </c>
      <c r="AC231" s="180">
        <f t="shared" si="71"/>
        <v>0</v>
      </c>
      <c r="AD231" s="180">
        <f t="shared" si="72"/>
        <v>0</v>
      </c>
      <c r="AE231" s="253">
        <f t="shared" si="81"/>
        <v>0</v>
      </c>
      <c r="AF231" s="240">
        <f t="shared" si="73"/>
        <v>0</v>
      </c>
    </row>
    <row r="232" spans="1:32" x14ac:dyDescent="0.2">
      <c r="A232" s="19">
        <f>+IF((G232+SUM(H232:K232))&gt;0,MAX(A$13:A231)+1,0)</f>
        <v>0</v>
      </c>
      <c r="B232" s="22"/>
      <c r="C232" s="20"/>
      <c r="D232" s="20"/>
      <c r="E232" s="20"/>
      <c r="F232" s="216">
        <f t="shared" si="74"/>
        <v>0</v>
      </c>
      <c r="G232" s="101">
        <f t="shared" si="75"/>
        <v>0</v>
      </c>
      <c r="H232" s="20"/>
      <c r="I232" s="20"/>
      <c r="J232" s="20"/>
      <c r="K232" s="20"/>
      <c r="L232" s="20"/>
      <c r="M232" s="20"/>
      <c r="N232" s="101">
        <f t="shared" si="76"/>
        <v>0</v>
      </c>
      <c r="O232" s="192"/>
      <c r="P232" s="542">
        <f t="shared" si="63"/>
        <v>0</v>
      </c>
      <c r="Q232" s="201">
        <f t="shared" si="64"/>
        <v>0</v>
      </c>
      <c r="R232" s="299">
        <f t="shared" si="77"/>
        <v>0</v>
      </c>
      <c r="S232" s="299">
        <f t="shared" si="78"/>
        <v>0</v>
      </c>
      <c r="T232" s="558"/>
      <c r="U232" s="180">
        <f t="shared" si="65"/>
        <v>0</v>
      </c>
      <c r="V232" s="180">
        <f t="shared" si="66"/>
        <v>0</v>
      </c>
      <c r="W232" s="253">
        <f t="shared" si="79"/>
        <v>0</v>
      </c>
      <c r="X232" s="253">
        <f t="shared" si="67"/>
        <v>0</v>
      </c>
      <c r="Y232" s="180">
        <f t="shared" si="68"/>
        <v>0</v>
      </c>
      <c r="Z232" s="180">
        <f t="shared" si="69"/>
        <v>0</v>
      </c>
      <c r="AA232" s="260">
        <f t="shared" si="80"/>
        <v>0</v>
      </c>
      <c r="AB232" s="259">
        <f t="shared" si="70"/>
        <v>0</v>
      </c>
      <c r="AC232" s="180">
        <f t="shared" si="71"/>
        <v>0</v>
      </c>
      <c r="AD232" s="180">
        <f t="shared" si="72"/>
        <v>0</v>
      </c>
      <c r="AE232" s="253">
        <f t="shared" si="81"/>
        <v>0</v>
      </c>
      <c r="AF232" s="240">
        <f t="shared" si="73"/>
        <v>0</v>
      </c>
    </row>
    <row r="233" spans="1:32" x14ac:dyDescent="0.2">
      <c r="A233" s="19">
        <f>+IF((G233+SUM(H233:K233))&gt;0,MAX(A$13:A232)+1,0)</f>
        <v>0</v>
      </c>
      <c r="B233" s="22"/>
      <c r="C233" s="20"/>
      <c r="D233" s="20"/>
      <c r="E233" s="20"/>
      <c r="F233" s="216">
        <f t="shared" si="74"/>
        <v>0</v>
      </c>
      <c r="G233" s="101">
        <f t="shared" si="75"/>
        <v>0</v>
      </c>
      <c r="H233" s="20"/>
      <c r="I233" s="20"/>
      <c r="J233" s="20"/>
      <c r="K233" s="20"/>
      <c r="L233" s="20"/>
      <c r="M233" s="20"/>
      <c r="N233" s="101">
        <f t="shared" si="76"/>
        <v>0</v>
      </c>
      <c r="O233" s="192"/>
      <c r="P233" s="542">
        <f t="shared" si="63"/>
        <v>0</v>
      </c>
      <c r="Q233" s="201">
        <f t="shared" si="64"/>
        <v>0</v>
      </c>
      <c r="R233" s="299">
        <f t="shared" si="77"/>
        <v>0</v>
      </c>
      <c r="S233" s="299">
        <f t="shared" si="78"/>
        <v>0</v>
      </c>
      <c r="T233" s="558"/>
      <c r="U233" s="180">
        <f t="shared" si="65"/>
        <v>0</v>
      </c>
      <c r="V233" s="180">
        <f t="shared" si="66"/>
        <v>0</v>
      </c>
      <c r="W233" s="253">
        <f t="shared" si="79"/>
        <v>0</v>
      </c>
      <c r="X233" s="253">
        <f t="shared" si="67"/>
        <v>0</v>
      </c>
      <c r="Y233" s="180">
        <f t="shared" si="68"/>
        <v>0</v>
      </c>
      <c r="Z233" s="180">
        <f t="shared" si="69"/>
        <v>0</v>
      </c>
      <c r="AA233" s="260">
        <f t="shared" si="80"/>
        <v>0</v>
      </c>
      <c r="AB233" s="259">
        <f t="shared" si="70"/>
        <v>0</v>
      </c>
      <c r="AC233" s="180">
        <f t="shared" si="71"/>
        <v>0</v>
      </c>
      <c r="AD233" s="180">
        <f t="shared" si="72"/>
        <v>0</v>
      </c>
      <c r="AE233" s="253">
        <f t="shared" si="81"/>
        <v>0</v>
      </c>
      <c r="AF233" s="240">
        <f t="shared" si="73"/>
        <v>0</v>
      </c>
    </row>
    <row r="234" spans="1:32" x14ac:dyDescent="0.2">
      <c r="A234" s="19">
        <f>+IF((G234+SUM(H234:K234))&gt;0,MAX(A$13:A233)+1,0)</f>
        <v>0</v>
      </c>
      <c r="B234" s="22"/>
      <c r="C234" s="20"/>
      <c r="D234" s="20"/>
      <c r="E234" s="20"/>
      <c r="F234" s="216">
        <f t="shared" si="74"/>
        <v>0</v>
      </c>
      <c r="G234" s="101">
        <f t="shared" si="75"/>
        <v>0</v>
      </c>
      <c r="H234" s="20"/>
      <c r="I234" s="20"/>
      <c r="J234" s="20"/>
      <c r="K234" s="20"/>
      <c r="L234" s="20"/>
      <c r="M234" s="20"/>
      <c r="N234" s="101">
        <f t="shared" si="76"/>
        <v>0</v>
      </c>
      <c r="O234" s="192"/>
      <c r="P234" s="542">
        <f t="shared" si="63"/>
        <v>0</v>
      </c>
      <c r="Q234" s="201">
        <f t="shared" si="64"/>
        <v>0</v>
      </c>
      <c r="R234" s="299">
        <f t="shared" si="77"/>
        <v>0</v>
      </c>
      <c r="S234" s="299">
        <f t="shared" si="78"/>
        <v>0</v>
      </c>
      <c r="T234" s="558"/>
      <c r="U234" s="180">
        <f t="shared" si="65"/>
        <v>0</v>
      </c>
      <c r="V234" s="180">
        <f t="shared" si="66"/>
        <v>0</v>
      </c>
      <c r="W234" s="253">
        <f t="shared" si="79"/>
        <v>0</v>
      </c>
      <c r="X234" s="253">
        <f t="shared" si="67"/>
        <v>0</v>
      </c>
      <c r="Y234" s="180">
        <f t="shared" si="68"/>
        <v>0</v>
      </c>
      <c r="Z234" s="180">
        <f t="shared" si="69"/>
        <v>0</v>
      </c>
      <c r="AA234" s="260">
        <f t="shared" si="80"/>
        <v>0</v>
      </c>
      <c r="AB234" s="259">
        <f t="shared" si="70"/>
        <v>0</v>
      </c>
      <c r="AC234" s="180">
        <f t="shared" si="71"/>
        <v>0</v>
      </c>
      <c r="AD234" s="180">
        <f t="shared" si="72"/>
        <v>0</v>
      </c>
      <c r="AE234" s="253">
        <f t="shared" si="81"/>
        <v>0</v>
      </c>
      <c r="AF234" s="240">
        <f t="shared" si="73"/>
        <v>0</v>
      </c>
    </row>
    <row r="235" spans="1:32" x14ac:dyDescent="0.2">
      <c r="A235" s="19">
        <f>+IF((G235+SUM(H235:K235))&gt;0,MAX(A$13:A234)+1,0)</f>
        <v>0</v>
      </c>
      <c r="B235" s="22"/>
      <c r="C235" s="20"/>
      <c r="D235" s="20"/>
      <c r="E235" s="20"/>
      <c r="F235" s="216">
        <f t="shared" si="74"/>
        <v>0</v>
      </c>
      <c r="G235" s="101">
        <f t="shared" si="75"/>
        <v>0</v>
      </c>
      <c r="H235" s="20"/>
      <c r="I235" s="20"/>
      <c r="J235" s="20"/>
      <c r="K235" s="20"/>
      <c r="L235" s="20"/>
      <c r="M235" s="20"/>
      <c r="N235" s="101">
        <f t="shared" si="76"/>
        <v>0</v>
      </c>
      <c r="O235" s="192"/>
      <c r="P235" s="542">
        <f t="shared" si="63"/>
        <v>0</v>
      </c>
      <c r="Q235" s="201">
        <f t="shared" si="64"/>
        <v>0</v>
      </c>
      <c r="R235" s="299">
        <f t="shared" si="77"/>
        <v>0</v>
      </c>
      <c r="S235" s="299">
        <f t="shared" si="78"/>
        <v>0</v>
      </c>
      <c r="T235" s="558"/>
      <c r="U235" s="180">
        <f t="shared" si="65"/>
        <v>0</v>
      </c>
      <c r="V235" s="180">
        <f t="shared" si="66"/>
        <v>0</v>
      </c>
      <c r="W235" s="253">
        <f t="shared" si="79"/>
        <v>0</v>
      </c>
      <c r="X235" s="253">
        <f t="shared" si="67"/>
        <v>0</v>
      </c>
      <c r="Y235" s="180">
        <f t="shared" si="68"/>
        <v>0</v>
      </c>
      <c r="Z235" s="180">
        <f t="shared" si="69"/>
        <v>0</v>
      </c>
      <c r="AA235" s="260">
        <f t="shared" si="80"/>
        <v>0</v>
      </c>
      <c r="AB235" s="259">
        <f t="shared" si="70"/>
        <v>0</v>
      </c>
      <c r="AC235" s="180">
        <f t="shared" si="71"/>
        <v>0</v>
      </c>
      <c r="AD235" s="180">
        <f t="shared" si="72"/>
        <v>0</v>
      </c>
      <c r="AE235" s="253">
        <f t="shared" si="81"/>
        <v>0</v>
      </c>
      <c r="AF235" s="240">
        <f t="shared" si="73"/>
        <v>0</v>
      </c>
    </row>
    <row r="236" spans="1:32" x14ac:dyDescent="0.2">
      <c r="A236" s="19">
        <f>+IF((G236+SUM(H236:K236))&gt;0,MAX(A$13:A235)+1,0)</f>
        <v>0</v>
      </c>
      <c r="B236" s="22"/>
      <c r="C236" s="20"/>
      <c r="D236" s="20"/>
      <c r="E236" s="20"/>
      <c r="F236" s="216">
        <f t="shared" si="74"/>
        <v>0</v>
      </c>
      <c r="G236" s="101">
        <f t="shared" si="75"/>
        <v>0</v>
      </c>
      <c r="H236" s="20"/>
      <c r="I236" s="20"/>
      <c r="J236" s="20"/>
      <c r="K236" s="20"/>
      <c r="L236" s="20"/>
      <c r="M236" s="20"/>
      <c r="N236" s="101">
        <f t="shared" si="76"/>
        <v>0</v>
      </c>
      <c r="O236" s="192"/>
      <c r="P236" s="542">
        <f t="shared" si="63"/>
        <v>0</v>
      </c>
      <c r="Q236" s="201">
        <f t="shared" si="64"/>
        <v>0</v>
      </c>
      <c r="R236" s="299">
        <f t="shared" si="77"/>
        <v>0</v>
      </c>
      <c r="S236" s="299">
        <f t="shared" si="78"/>
        <v>0</v>
      </c>
      <c r="T236" s="558"/>
      <c r="U236" s="180">
        <f t="shared" si="65"/>
        <v>0</v>
      </c>
      <c r="V236" s="180">
        <f t="shared" si="66"/>
        <v>0</v>
      </c>
      <c r="W236" s="253">
        <f t="shared" si="79"/>
        <v>0</v>
      </c>
      <c r="X236" s="253">
        <f t="shared" si="67"/>
        <v>0</v>
      </c>
      <c r="Y236" s="180">
        <f t="shared" si="68"/>
        <v>0</v>
      </c>
      <c r="Z236" s="180">
        <f t="shared" si="69"/>
        <v>0</v>
      </c>
      <c r="AA236" s="260">
        <f t="shared" si="80"/>
        <v>0</v>
      </c>
      <c r="AB236" s="259">
        <f t="shared" si="70"/>
        <v>0</v>
      </c>
      <c r="AC236" s="180">
        <f t="shared" si="71"/>
        <v>0</v>
      </c>
      <c r="AD236" s="180">
        <f t="shared" si="72"/>
        <v>0</v>
      </c>
      <c r="AE236" s="253">
        <f t="shared" si="81"/>
        <v>0</v>
      </c>
      <c r="AF236" s="240">
        <f t="shared" si="73"/>
        <v>0</v>
      </c>
    </row>
    <row r="237" spans="1:32" x14ac:dyDescent="0.2">
      <c r="A237" s="19">
        <f>+IF((G237+SUM(H237:K237))&gt;0,MAX(A$13:A236)+1,0)</f>
        <v>0</v>
      </c>
      <c r="B237" s="22"/>
      <c r="C237" s="20"/>
      <c r="D237" s="20"/>
      <c r="E237" s="20"/>
      <c r="F237" s="216">
        <f t="shared" si="74"/>
        <v>0</v>
      </c>
      <c r="G237" s="101">
        <f t="shared" si="75"/>
        <v>0</v>
      </c>
      <c r="H237" s="20"/>
      <c r="I237" s="20"/>
      <c r="J237" s="20"/>
      <c r="K237" s="20"/>
      <c r="L237" s="20"/>
      <c r="M237" s="20"/>
      <c r="N237" s="101">
        <f t="shared" si="76"/>
        <v>0</v>
      </c>
      <c r="O237" s="192"/>
      <c r="P237" s="542">
        <f t="shared" si="63"/>
        <v>0</v>
      </c>
      <c r="Q237" s="201">
        <f t="shared" si="64"/>
        <v>0</v>
      </c>
      <c r="R237" s="299">
        <f t="shared" si="77"/>
        <v>0</v>
      </c>
      <c r="S237" s="299">
        <f t="shared" si="78"/>
        <v>0</v>
      </c>
      <c r="T237" s="558"/>
      <c r="U237" s="180">
        <f t="shared" si="65"/>
        <v>0</v>
      </c>
      <c r="V237" s="180">
        <f t="shared" si="66"/>
        <v>0</v>
      </c>
      <c r="W237" s="253">
        <f t="shared" si="79"/>
        <v>0</v>
      </c>
      <c r="X237" s="253">
        <f t="shared" si="67"/>
        <v>0</v>
      </c>
      <c r="Y237" s="180">
        <f t="shared" si="68"/>
        <v>0</v>
      </c>
      <c r="Z237" s="180">
        <f t="shared" si="69"/>
        <v>0</v>
      </c>
      <c r="AA237" s="260">
        <f t="shared" si="80"/>
        <v>0</v>
      </c>
      <c r="AB237" s="259">
        <f t="shared" si="70"/>
        <v>0</v>
      </c>
      <c r="AC237" s="180">
        <f t="shared" si="71"/>
        <v>0</v>
      </c>
      <c r="AD237" s="180">
        <f t="shared" si="72"/>
        <v>0</v>
      </c>
      <c r="AE237" s="253">
        <f t="shared" si="81"/>
        <v>0</v>
      </c>
      <c r="AF237" s="240">
        <f t="shared" si="73"/>
        <v>0</v>
      </c>
    </row>
    <row r="238" spans="1:32" x14ac:dyDescent="0.2">
      <c r="A238" s="19">
        <f>+IF((G238+SUM(H238:K238))&gt;0,MAX(A$13:A237)+1,0)</f>
        <v>0</v>
      </c>
      <c r="B238" s="22"/>
      <c r="C238" s="20"/>
      <c r="D238" s="20"/>
      <c r="E238" s="20"/>
      <c r="F238" s="216">
        <f t="shared" si="74"/>
        <v>0</v>
      </c>
      <c r="G238" s="101">
        <f t="shared" si="75"/>
        <v>0</v>
      </c>
      <c r="H238" s="20"/>
      <c r="I238" s="20"/>
      <c r="J238" s="20"/>
      <c r="K238" s="20"/>
      <c r="L238" s="20"/>
      <c r="M238" s="20"/>
      <c r="N238" s="101">
        <f t="shared" si="76"/>
        <v>0</v>
      </c>
      <c r="O238" s="192"/>
      <c r="P238" s="542">
        <f t="shared" si="63"/>
        <v>0</v>
      </c>
      <c r="Q238" s="201">
        <f t="shared" si="64"/>
        <v>0</v>
      </c>
      <c r="R238" s="299">
        <f t="shared" si="77"/>
        <v>0</v>
      </c>
      <c r="S238" s="299">
        <f t="shared" si="78"/>
        <v>0</v>
      </c>
      <c r="T238" s="558"/>
      <c r="U238" s="180">
        <f t="shared" si="65"/>
        <v>0</v>
      </c>
      <c r="V238" s="180">
        <f t="shared" si="66"/>
        <v>0</v>
      </c>
      <c r="W238" s="253">
        <f t="shared" si="79"/>
        <v>0</v>
      </c>
      <c r="X238" s="253">
        <f t="shared" si="67"/>
        <v>0</v>
      </c>
      <c r="Y238" s="180">
        <f t="shared" si="68"/>
        <v>0</v>
      </c>
      <c r="Z238" s="180">
        <f t="shared" si="69"/>
        <v>0</v>
      </c>
      <c r="AA238" s="260">
        <f t="shared" si="80"/>
        <v>0</v>
      </c>
      <c r="AB238" s="259">
        <f t="shared" si="70"/>
        <v>0</v>
      </c>
      <c r="AC238" s="180">
        <f t="shared" si="71"/>
        <v>0</v>
      </c>
      <c r="AD238" s="180">
        <f t="shared" si="72"/>
        <v>0</v>
      </c>
      <c r="AE238" s="253">
        <f t="shared" si="81"/>
        <v>0</v>
      </c>
      <c r="AF238" s="240">
        <f t="shared" si="73"/>
        <v>0</v>
      </c>
    </row>
    <row r="239" spans="1:32" x14ac:dyDescent="0.2">
      <c r="A239" s="19">
        <f>+IF((G239+SUM(H239:K239))&gt;0,MAX(A$13:A238)+1,0)</f>
        <v>0</v>
      </c>
      <c r="B239" s="22"/>
      <c r="C239" s="20"/>
      <c r="D239" s="20"/>
      <c r="E239" s="20"/>
      <c r="F239" s="216">
        <f t="shared" si="74"/>
        <v>0</v>
      </c>
      <c r="G239" s="101">
        <f t="shared" si="75"/>
        <v>0</v>
      </c>
      <c r="H239" s="20"/>
      <c r="I239" s="20"/>
      <c r="J239" s="20"/>
      <c r="K239" s="20"/>
      <c r="L239" s="20"/>
      <c r="M239" s="20"/>
      <c r="N239" s="101">
        <f t="shared" si="76"/>
        <v>0</v>
      </c>
      <c r="O239" s="192"/>
      <c r="P239" s="542">
        <f t="shared" si="63"/>
        <v>0</v>
      </c>
      <c r="Q239" s="201">
        <f t="shared" si="64"/>
        <v>0</v>
      </c>
      <c r="R239" s="299">
        <f t="shared" si="77"/>
        <v>0</v>
      </c>
      <c r="S239" s="299">
        <f t="shared" si="78"/>
        <v>0</v>
      </c>
      <c r="T239" s="558"/>
      <c r="U239" s="180">
        <f t="shared" si="65"/>
        <v>0</v>
      </c>
      <c r="V239" s="180">
        <f t="shared" si="66"/>
        <v>0</v>
      </c>
      <c r="W239" s="253">
        <f t="shared" si="79"/>
        <v>0</v>
      </c>
      <c r="X239" s="253">
        <f t="shared" si="67"/>
        <v>0</v>
      </c>
      <c r="Y239" s="180">
        <f t="shared" si="68"/>
        <v>0</v>
      </c>
      <c r="Z239" s="180">
        <f t="shared" si="69"/>
        <v>0</v>
      </c>
      <c r="AA239" s="260">
        <f t="shared" si="80"/>
        <v>0</v>
      </c>
      <c r="AB239" s="259">
        <f t="shared" si="70"/>
        <v>0</v>
      </c>
      <c r="AC239" s="180">
        <f t="shared" si="71"/>
        <v>0</v>
      </c>
      <c r="AD239" s="180">
        <f t="shared" si="72"/>
        <v>0</v>
      </c>
      <c r="AE239" s="253">
        <f t="shared" si="81"/>
        <v>0</v>
      </c>
      <c r="AF239" s="240">
        <f t="shared" si="73"/>
        <v>0</v>
      </c>
    </row>
    <row r="240" spans="1:32" x14ac:dyDescent="0.2">
      <c r="A240" s="19">
        <f>+IF((G240+SUM(H240:K240))&gt;0,MAX(A$13:A239)+1,0)</f>
        <v>0</v>
      </c>
      <c r="B240" s="22"/>
      <c r="C240" s="20"/>
      <c r="D240" s="20"/>
      <c r="E240" s="20"/>
      <c r="F240" s="216">
        <f t="shared" si="74"/>
        <v>0</v>
      </c>
      <c r="G240" s="101">
        <f t="shared" si="75"/>
        <v>0</v>
      </c>
      <c r="H240" s="20"/>
      <c r="I240" s="20"/>
      <c r="J240" s="20"/>
      <c r="K240" s="20"/>
      <c r="L240" s="20"/>
      <c r="M240" s="20"/>
      <c r="N240" s="101">
        <f t="shared" si="76"/>
        <v>0</v>
      </c>
      <c r="O240" s="192"/>
      <c r="P240" s="542">
        <f t="shared" si="63"/>
        <v>0</v>
      </c>
      <c r="Q240" s="201">
        <f t="shared" si="64"/>
        <v>0</v>
      </c>
      <c r="R240" s="299">
        <f t="shared" si="77"/>
        <v>0</v>
      </c>
      <c r="S240" s="299">
        <f t="shared" si="78"/>
        <v>0</v>
      </c>
      <c r="T240" s="558"/>
      <c r="U240" s="180">
        <f t="shared" si="65"/>
        <v>0</v>
      </c>
      <c r="V240" s="180">
        <f t="shared" si="66"/>
        <v>0</v>
      </c>
      <c r="W240" s="253">
        <f t="shared" si="79"/>
        <v>0</v>
      </c>
      <c r="X240" s="253">
        <f t="shared" si="67"/>
        <v>0</v>
      </c>
      <c r="Y240" s="180">
        <f t="shared" si="68"/>
        <v>0</v>
      </c>
      <c r="Z240" s="180">
        <f t="shared" si="69"/>
        <v>0</v>
      </c>
      <c r="AA240" s="260">
        <f t="shared" si="80"/>
        <v>0</v>
      </c>
      <c r="AB240" s="259">
        <f t="shared" si="70"/>
        <v>0</v>
      </c>
      <c r="AC240" s="180">
        <f t="shared" si="71"/>
        <v>0</v>
      </c>
      <c r="AD240" s="180">
        <f t="shared" si="72"/>
        <v>0</v>
      </c>
      <c r="AE240" s="253">
        <f t="shared" si="81"/>
        <v>0</v>
      </c>
      <c r="AF240" s="240">
        <f t="shared" si="73"/>
        <v>0</v>
      </c>
    </row>
    <row r="241" spans="1:32" x14ac:dyDescent="0.2">
      <c r="A241" s="19">
        <f>+IF((G241+SUM(H241:K241))&gt;0,MAX(A$13:A240)+1,0)</f>
        <v>0</v>
      </c>
      <c r="B241" s="22"/>
      <c r="C241" s="20"/>
      <c r="D241" s="20"/>
      <c r="E241" s="20"/>
      <c r="F241" s="216">
        <f t="shared" si="74"/>
        <v>0</v>
      </c>
      <c r="G241" s="101">
        <f t="shared" si="75"/>
        <v>0</v>
      </c>
      <c r="H241" s="20"/>
      <c r="I241" s="20"/>
      <c r="J241" s="20"/>
      <c r="K241" s="20"/>
      <c r="L241" s="20"/>
      <c r="M241" s="20"/>
      <c r="N241" s="101">
        <f t="shared" si="76"/>
        <v>0</v>
      </c>
      <c r="O241" s="192"/>
      <c r="P241" s="542">
        <f t="shared" si="63"/>
        <v>0</v>
      </c>
      <c r="Q241" s="201">
        <f t="shared" si="64"/>
        <v>0</v>
      </c>
      <c r="R241" s="299">
        <f t="shared" si="77"/>
        <v>0</v>
      </c>
      <c r="S241" s="299">
        <f t="shared" si="78"/>
        <v>0</v>
      </c>
      <c r="T241" s="558"/>
      <c r="U241" s="180">
        <f t="shared" si="65"/>
        <v>0</v>
      </c>
      <c r="V241" s="180">
        <f t="shared" si="66"/>
        <v>0</v>
      </c>
      <c r="W241" s="253">
        <f t="shared" si="79"/>
        <v>0</v>
      </c>
      <c r="X241" s="253">
        <f t="shared" si="67"/>
        <v>0</v>
      </c>
      <c r="Y241" s="180">
        <f t="shared" si="68"/>
        <v>0</v>
      </c>
      <c r="Z241" s="180">
        <f t="shared" si="69"/>
        <v>0</v>
      </c>
      <c r="AA241" s="260">
        <f t="shared" si="80"/>
        <v>0</v>
      </c>
      <c r="AB241" s="259">
        <f t="shared" si="70"/>
        <v>0</v>
      </c>
      <c r="AC241" s="180">
        <f t="shared" si="71"/>
        <v>0</v>
      </c>
      <c r="AD241" s="180">
        <f t="shared" si="72"/>
        <v>0</v>
      </c>
      <c r="AE241" s="253">
        <f t="shared" si="81"/>
        <v>0</v>
      </c>
      <c r="AF241" s="240">
        <f t="shared" si="73"/>
        <v>0</v>
      </c>
    </row>
    <row r="242" spans="1:32" x14ac:dyDescent="0.2">
      <c r="A242" s="19">
        <f>+IF((G242+SUM(H242:K242))&gt;0,MAX(A$13:A241)+1,0)</f>
        <v>0</v>
      </c>
      <c r="B242" s="22"/>
      <c r="C242" s="20"/>
      <c r="D242" s="20"/>
      <c r="E242" s="20"/>
      <c r="F242" s="216">
        <f t="shared" si="74"/>
        <v>0</v>
      </c>
      <c r="G242" s="101">
        <f t="shared" si="75"/>
        <v>0</v>
      </c>
      <c r="H242" s="20"/>
      <c r="I242" s="20"/>
      <c r="J242" s="20"/>
      <c r="K242" s="20"/>
      <c r="L242" s="20"/>
      <c r="M242" s="20"/>
      <c r="N242" s="101">
        <f t="shared" si="76"/>
        <v>0</v>
      </c>
      <c r="O242" s="192"/>
      <c r="P242" s="542">
        <f t="shared" si="63"/>
        <v>0</v>
      </c>
      <c r="Q242" s="201">
        <f t="shared" si="64"/>
        <v>0</v>
      </c>
      <c r="R242" s="299">
        <f t="shared" si="77"/>
        <v>0</v>
      </c>
      <c r="S242" s="299">
        <f t="shared" si="78"/>
        <v>0</v>
      </c>
      <c r="T242" s="558"/>
      <c r="U242" s="180">
        <f t="shared" si="65"/>
        <v>0</v>
      </c>
      <c r="V242" s="180">
        <f t="shared" si="66"/>
        <v>0</v>
      </c>
      <c r="W242" s="253">
        <f t="shared" si="79"/>
        <v>0</v>
      </c>
      <c r="X242" s="253">
        <f t="shared" si="67"/>
        <v>0</v>
      </c>
      <c r="Y242" s="180">
        <f t="shared" si="68"/>
        <v>0</v>
      </c>
      <c r="Z242" s="180">
        <f t="shared" si="69"/>
        <v>0</v>
      </c>
      <c r="AA242" s="260">
        <f t="shared" si="80"/>
        <v>0</v>
      </c>
      <c r="AB242" s="259">
        <f t="shared" si="70"/>
        <v>0</v>
      </c>
      <c r="AC242" s="180">
        <f t="shared" si="71"/>
        <v>0</v>
      </c>
      <c r="AD242" s="180">
        <f t="shared" si="72"/>
        <v>0</v>
      </c>
      <c r="AE242" s="253">
        <f t="shared" si="81"/>
        <v>0</v>
      </c>
      <c r="AF242" s="240">
        <f t="shared" si="73"/>
        <v>0</v>
      </c>
    </row>
    <row r="243" spans="1:32" x14ac:dyDescent="0.2">
      <c r="A243" s="19">
        <f>+IF((G243+SUM(H243:K243))&gt;0,MAX(A$13:A242)+1,0)</f>
        <v>0</v>
      </c>
      <c r="B243" s="22"/>
      <c r="C243" s="20"/>
      <c r="D243" s="20"/>
      <c r="E243" s="20"/>
      <c r="F243" s="216">
        <f t="shared" si="74"/>
        <v>0</v>
      </c>
      <c r="G243" s="101">
        <f t="shared" si="75"/>
        <v>0</v>
      </c>
      <c r="H243" s="20"/>
      <c r="I243" s="20"/>
      <c r="J243" s="20"/>
      <c r="K243" s="20"/>
      <c r="L243" s="20"/>
      <c r="M243" s="20"/>
      <c r="N243" s="101">
        <f t="shared" si="76"/>
        <v>0</v>
      </c>
      <c r="O243" s="192"/>
      <c r="P243" s="542">
        <f t="shared" si="63"/>
        <v>0</v>
      </c>
      <c r="Q243" s="201">
        <f t="shared" si="64"/>
        <v>0</v>
      </c>
      <c r="R243" s="299">
        <f t="shared" si="77"/>
        <v>0</v>
      </c>
      <c r="S243" s="299">
        <f t="shared" si="78"/>
        <v>0</v>
      </c>
      <c r="T243" s="558"/>
      <c r="U243" s="180">
        <f t="shared" si="65"/>
        <v>0</v>
      </c>
      <c r="V243" s="180">
        <f t="shared" si="66"/>
        <v>0</v>
      </c>
      <c r="W243" s="253">
        <f t="shared" si="79"/>
        <v>0</v>
      </c>
      <c r="X243" s="253">
        <f t="shared" si="67"/>
        <v>0</v>
      </c>
      <c r="Y243" s="180">
        <f t="shared" si="68"/>
        <v>0</v>
      </c>
      <c r="Z243" s="180">
        <f t="shared" si="69"/>
        <v>0</v>
      </c>
      <c r="AA243" s="260">
        <f t="shared" si="80"/>
        <v>0</v>
      </c>
      <c r="AB243" s="259">
        <f t="shared" si="70"/>
        <v>0</v>
      </c>
      <c r="AC243" s="180">
        <f t="shared" si="71"/>
        <v>0</v>
      </c>
      <c r="AD243" s="180">
        <f t="shared" si="72"/>
        <v>0</v>
      </c>
      <c r="AE243" s="253">
        <f t="shared" si="81"/>
        <v>0</v>
      </c>
      <c r="AF243" s="240">
        <f t="shared" si="73"/>
        <v>0</v>
      </c>
    </row>
    <row r="244" spans="1:32" x14ac:dyDescent="0.2">
      <c r="A244" s="19">
        <f>+IF((G244+SUM(H244:K244))&gt;0,MAX(A$13:A243)+1,0)</f>
        <v>0</v>
      </c>
      <c r="B244" s="22"/>
      <c r="C244" s="20"/>
      <c r="D244" s="20"/>
      <c r="E244" s="20"/>
      <c r="F244" s="216">
        <f t="shared" si="74"/>
        <v>0</v>
      </c>
      <c r="G244" s="101">
        <f t="shared" si="75"/>
        <v>0</v>
      </c>
      <c r="H244" s="20"/>
      <c r="I244" s="20"/>
      <c r="J244" s="20"/>
      <c r="K244" s="20"/>
      <c r="L244" s="20"/>
      <c r="M244" s="20"/>
      <c r="N244" s="101">
        <f t="shared" si="76"/>
        <v>0</v>
      </c>
      <c r="O244" s="192"/>
      <c r="P244" s="542">
        <f t="shared" si="63"/>
        <v>0</v>
      </c>
      <c r="Q244" s="201">
        <f t="shared" si="64"/>
        <v>0</v>
      </c>
      <c r="R244" s="299">
        <f t="shared" si="77"/>
        <v>0</v>
      </c>
      <c r="S244" s="299">
        <f t="shared" si="78"/>
        <v>0</v>
      </c>
      <c r="T244" s="558"/>
      <c r="U244" s="180">
        <f t="shared" si="65"/>
        <v>0</v>
      </c>
      <c r="V244" s="180">
        <f t="shared" si="66"/>
        <v>0</v>
      </c>
      <c r="W244" s="253">
        <f t="shared" si="79"/>
        <v>0</v>
      </c>
      <c r="X244" s="253">
        <f t="shared" si="67"/>
        <v>0</v>
      </c>
      <c r="Y244" s="180">
        <f t="shared" si="68"/>
        <v>0</v>
      </c>
      <c r="Z244" s="180">
        <f t="shared" si="69"/>
        <v>0</v>
      </c>
      <c r="AA244" s="260">
        <f t="shared" si="80"/>
        <v>0</v>
      </c>
      <c r="AB244" s="259">
        <f t="shared" si="70"/>
        <v>0</v>
      </c>
      <c r="AC244" s="180">
        <f t="shared" si="71"/>
        <v>0</v>
      </c>
      <c r="AD244" s="180">
        <f t="shared" si="72"/>
        <v>0</v>
      </c>
      <c r="AE244" s="253">
        <f t="shared" si="81"/>
        <v>0</v>
      </c>
      <c r="AF244" s="240">
        <f t="shared" si="73"/>
        <v>0</v>
      </c>
    </row>
    <row r="245" spans="1:32" x14ac:dyDescent="0.2">
      <c r="A245" s="19">
        <f>+IF((G245+SUM(H245:K245))&gt;0,MAX(A$13:A244)+1,0)</f>
        <v>0</v>
      </c>
      <c r="B245" s="22"/>
      <c r="C245" s="20"/>
      <c r="D245" s="20"/>
      <c r="E245" s="20"/>
      <c r="F245" s="216">
        <f t="shared" si="74"/>
        <v>0</v>
      </c>
      <c r="G245" s="101">
        <f t="shared" si="75"/>
        <v>0</v>
      </c>
      <c r="H245" s="20"/>
      <c r="I245" s="20"/>
      <c r="J245" s="20"/>
      <c r="K245" s="20"/>
      <c r="L245" s="20"/>
      <c r="M245" s="20"/>
      <c r="N245" s="101">
        <f t="shared" si="76"/>
        <v>0</v>
      </c>
      <c r="O245" s="192"/>
      <c r="P245" s="542">
        <f t="shared" si="63"/>
        <v>0</v>
      </c>
      <c r="Q245" s="201">
        <f t="shared" si="64"/>
        <v>0</v>
      </c>
      <c r="R245" s="299">
        <f t="shared" si="77"/>
        <v>0</v>
      </c>
      <c r="S245" s="299">
        <f t="shared" si="78"/>
        <v>0</v>
      </c>
      <c r="T245" s="558"/>
      <c r="U245" s="180">
        <f t="shared" si="65"/>
        <v>0</v>
      </c>
      <c r="V245" s="180">
        <f t="shared" si="66"/>
        <v>0</v>
      </c>
      <c r="W245" s="253">
        <f t="shared" si="79"/>
        <v>0</v>
      </c>
      <c r="X245" s="253">
        <f t="shared" si="67"/>
        <v>0</v>
      </c>
      <c r="Y245" s="180">
        <f t="shared" si="68"/>
        <v>0</v>
      </c>
      <c r="Z245" s="180">
        <f t="shared" si="69"/>
        <v>0</v>
      </c>
      <c r="AA245" s="260">
        <f t="shared" si="80"/>
        <v>0</v>
      </c>
      <c r="AB245" s="259">
        <f t="shared" si="70"/>
        <v>0</v>
      </c>
      <c r="AC245" s="180">
        <f t="shared" si="71"/>
        <v>0</v>
      </c>
      <c r="AD245" s="180">
        <f t="shared" si="72"/>
        <v>0</v>
      </c>
      <c r="AE245" s="253">
        <f t="shared" si="81"/>
        <v>0</v>
      </c>
      <c r="AF245" s="240">
        <f t="shared" si="73"/>
        <v>0</v>
      </c>
    </row>
    <row r="246" spans="1:32" x14ac:dyDescent="0.2">
      <c r="A246" s="19">
        <f>+IF((G246+SUM(H246:K246))&gt;0,MAX(A$13:A245)+1,0)</f>
        <v>0</v>
      </c>
      <c r="B246" s="22"/>
      <c r="C246" s="20"/>
      <c r="D246" s="20"/>
      <c r="E246" s="20"/>
      <c r="F246" s="216">
        <f t="shared" si="74"/>
        <v>0</v>
      </c>
      <c r="G246" s="101">
        <f t="shared" si="75"/>
        <v>0</v>
      </c>
      <c r="H246" s="20"/>
      <c r="I246" s="20"/>
      <c r="J246" s="20"/>
      <c r="K246" s="20"/>
      <c r="L246" s="20"/>
      <c r="M246" s="20"/>
      <c r="N246" s="101">
        <f t="shared" si="76"/>
        <v>0</v>
      </c>
      <c r="O246" s="192"/>
      <c r="P246" s="542">
        <f t="shared" si="63"/>
        <v>0</v>
      </c>
      <c r="Q246" s="201">
        <f t="shared" si="64"/>
        <v>0</v>
      </c>
      <c r="R246" s="299">
        <f t="shared" si="77"/>
        <v>0</v>
      </c>
      <c r="S246" s="299">
        <f t="shared" si="78"/>
        <v>0</v>
      </c>
      <c r="T246" s="558"/>
      <c r="U246" s="180">
        <f t="shared" si="65"/>
        <v>0</v>
      </c>
      <c r="V246" s="180">
        <f t="shared" si="66"/>
        <v>0</v>
      </c>
      <c r="W246" s="253">
        <f t="shared" si="79"/>
        <v>0</v>
      </c>
      <c r="X246" s="253">
        <f t="shared" si="67"/>
        <v>0</v>
      </c>
      <c r="Y246" s="180">
        <f t="shared" si="68"/>
        <v>0</v>
      </c>
      <c r="Z246" s="180">
        <f t="shared" si="69"/>
        <v>0</v>
      </c>
      <c r="AA246" s="260">
        <f t="shared" si="80"/>
        <v>0</v>
      </c>
      <c r="AB246" s="259">
        <f t="shared" si="70"/>
        <v>0</v>
      </c>
      <c r="AC246" s="180">
        <f t="shared" si="71"/>
        <v>0</v>
      </c>
      <c r="AD246" s="180">
        <f t="shared" si="72"/>
        <v>0</v>
      </c>
      <c r="AE246" s="253">
        <f t="shared" si="81"/>
        <v>0</v>
      </c>
      <c r="AF246" s="240">
        <f t="shared" si="73"/>
        <v>0</v>
      </c>
    </row>
    <row r="247" spans="1:32" x14ac:dyDescent="0.2">
      <c r="A247" s="19">
        <f>+IF((G247+SUM(H247:K247))&gt;0,MAX(A$13:A246)+1,0)</f>
        <v>0</v>
      </c>
      <c r="B247" s="22"/>
      <c r="C247" s="20"/>
      <c r="D247" s="20"/>
      <c r="E247" s="20"/>
      <c r="F247" s="216">
        <f t="shared" si="74"/>
        <v>0</v>
      </c>
      <c r="G247" s="101">
        <f t="shared" si="75"/>
        <v>0</v>
      </c>
      <c r="H247" s="20"/>
      <c r="I247" s="20"/>
      <c r="J247" s="20"/>
      <c r="K247" s="20"/>
      <c r="L247" s="20"/>
      <c r="M247" s="20"/>
      <c r="N247" s="101">
        <f t="shared" si="76"/>
        <v>0</v>
      </c>
      <c r="O247" s="192"/>
      <c r="P247" s="542">
        <f t="shared" si="63"/>
        <v>0</v>
      </c>
      <c r="Q247" s="201">
        <f t="shared" si="64"/>
        <v>0</v>
      </c>
      <c r="R247" s="299">
        <f t="shared" si="77"/>
        <v>0</v>
      </c>
      <c r="S247" s="299">
        <f t="shared" si="78"/>
        <v>0</v>
      </c>
      <c r="T247" s="558"/>
      <c r="U247" s="180">
        <f t="shared" si="65"/>
        <v>0</v>
      </c>
      <c r="V247" s="180">
        <f t="shared" si="66"/>
        <v>0</v>
      </c>
      <c r="W247" s="253">
        <f t="shared" si="79"/>
        <v>0</v>
      </c>
      <c r="X247" s="253">
        <f t="shared" si="67"/>
        <v>0</v>
      </c>
      <c r="Y247" s="180">
        <f t="shared" si="68"/>
        <v>0</v>
      </c>
      <c r="Z247" s="180">
        <f t="shared" si="69"/>
        <v>0</v>
      </c>
      <c r="AA247" s="260">
        <f t="shared" si="80"/>
        <v>0</v>
      </c>
      <c r="AB247" s="259">
        <f t="shared" si="70"/>
        <v>0</v>
      </c>
      <c r="AC247" s="180">
        <f t="shared" si="71"/>
        <v>0</v>
      </c>
      <c r="AD247" s="180">
        <f t="shared" si="72"/>
        <v>0</v>
      </c>
      <c r="AE247" s="253">
        <f t="shared" si="81"/>
        <v>0</v>
      </c>
      <c r="AF247" s="240">
        <f t="shared" si="73"/>
        <v>0</v>
      </c>
    </row>
    <row r="248" spans="1:32" x14ac:dyDescent="0.2">
      <c r="A248" s="19">
        <f>+IF((G248+SUM(H248:K248))&gt;0,MAX(A$13:A247)+1,0)</f>
        <v>0</v>
      </c>
      <c r="B248" s="22"/>
      <c r="C248" s="20"/>
      <c r="D248" s="20"/>
      <c r="E248" s="20"/>
      <c r="F248" s="216">
        <f t="shared" si="74"/>
        <v>0</v>
      </c>
      <c r="G248" s="101">
        <f t="shared" si="75"/>
        <v>0</v>
      </c>
      <c r="H248" s="20"/>
      <c r="I248" s="20"/>
      <c r="J248" s="20"/>
      <c r="K248" s="20"/>
      <c r="L248" s="20"/>
      <c r="M248" s="20"/>
      <c r="N248" s="101">
        <f t="shared" si="76"/>
        <v>0</v>
      </c>
      <c r="O248" s="192"/>
      <c r="P248" s="542">
        <f t="shared" si="63"/>
        <v>0</v>
      </c>
      <c r="Q248" s="201">
        <f t="shared" si="64"/>
        <v>0</v>
      </c>
      <c r="R248" s="299">
        <f t="shared" si="77"/>
        <v>0</v>
      </c>
      <c r="S248" s="299">
        <f t="shared" si="78"/>
        <v>0</v>
      </c>
      <c r="T248" s="558"/>
      <c r="U248" s="180">
        <f t="shared" si="65"/>
        <v>0</v>
      </c>
      <c r="V248" s="180">
        <f t="shared" si="66"/>
        <v>0</v>
      </c>
      <c r="W248" s="253">
        <f t="shared" si="79"/>
        <v>0</v>
      </c>
      <c r="X248" s="253">
        <f t="shared" si="67"/>
        <v>0</v>
      </c>
      <c r="Y248" s="180">
        <f t="shared" si="68"/>
        <v>0</v>
      </c>
      <c r="Z248" s="180">
        <f t="shared" si="69"/>
        <v>0</v>
      </c>
      <c r="AA248" s="260">
        <f t="shared" si="80"/>
        <v>0</v>
      </c>
      <c r="AB248" s="259">
        <f t="shared" si="70"/>
        <v>0</v>
      </c>
      <c r="AC248" s="180">
        <f t="shared" si="71"/>
        <v>0</v>
      </c>
      <c r="AD248" s="180">
        <f t="shared" si="72"/>
        <v>0</v>
      </c>
      <c r="AE248" s="253">
        <f t="shared" si="81"/>
        <v>0</v>
      </c>
      <c r="AF248" s="240">
        <f t="shared" si="73"/>
        <v>0</v>
      </c>
    </row>
    <row r="249" spans="1:32" x14ac:dyDescent="0.2">
      <c r="A249" s="19">
        <f>+IF((G249+SUM(H249:K249))&gt;0,MAX(A$13:A248)+1,0)</f>
        <v>0</v>
      </c>
      <c r="B249" s="22"/>
      <c r="C249" s="20"/>
      <c r="D249" s="20"/>
      <c r="E249" s="20"/>
      <c r="F249" s="216">
        <f t="shared" si="74"/>
        <v>0</v>
      </c>
      <c r="G249" s="101">
        <f t="shared" si="75"/>
        <v>0</v>
      </c>
      <c r="H249" s="20"/>
      <c r="I249" s="20"/>
      <c r="J249" s="20"/>
      <c r="K249" s="20"/>
      <c r="L249" s="20"/>
      <c r="M249" s="20"/>
      <c r="N249" s="101">
        <f t="shared" si="76"/>
        <v>0</v>
      </c>
      <c r="O249" s="192"/>
      <c r="P249" s="542">
        <f t="shared" si="63"/>
        <v>0</v>
      </c>
      <c r="Q249" s="201">
        <f t="shared" si="64"/>
        <v>0</v>
      </c>
      <c r="R249" s="299">
        <f t="shared" si="77"/>
        <v>0</v>
      </c>
      <c r="S249" s="299">
        <f t="shared" si="78"/>
        <v>0</v>
      </c>
      <c r="T249" s="558"/>
      <c r="U249" s="180">
        <f t="shared" si="65"/>
        <v>0</v>
      </c>
      <c r="V249" s="180">
        <f t="shared" si="66"/>
        <v>0</v>
      </c>
      <c r="W249" s="253">
        <f t="shared" si="79"/>
        <v>0</v>
      </c>
      <c r="X249" s="253">
        <f t="shared" si="67"/>
        <v>0</v>
      </c>
      <c r="Y249" s="180">
        <f t="shared" si="68"/>
        <v>0</v>
      </c>
      <c r="Z249" s="180">
        <f t="shared" si="69"/>
        <v>0</v>
      </c>
      <c r="AA249" s="260">
        <f t="shared" si="80"/>
        <v>0</v>
      </c>
      <c r="AB249" s="259">
        <f t="shared" si="70"/>
        <v>0</v>
      </c>
      <c r="AC249" s="180">
        <f t="shared" si="71"/>
        <v>0</v>
      </c>
      <c r="AD249" s="180">
        <f t="shared" si="72"/>
        <v>0</v>
      </c>
      <c r="AE249" s="253">
        <f t="shared" si="81"/>
        <v>0</v>
      </c>
      <c r="AF249" s="240">
        <f t="shared" si="73"/>
        <v>0</v>
      </c>
    </row>
    <row r="250" spans="1:32" x14ac:dyDescent="0.2">
      <c r="A250" s="19">
        <f>+IF((G250+SUM(H250:K250))&gt;0,MAX(A$13:A249)+1,0)</f>
        <v>0</v>
      </c>
      <c r="B250" s="22"/>
      <c r="C250" s="20"/>
      <c r="D250" s="20"/>
      <c r="E250" s="20"/>
      <c r="F250" s="216">
        <f t="shared" si="74"/>
        <v>0</v>
      </c>
      <c r="G250" s="101">
        <f t="shared" si="75"/>
        <v>0</v>
      </c>
      <c r="H250" s="20"/>
      <c r="I250" s="20"/>
      <c r="J250" s="20"/>
      <c r="K250" s="20"/>
      <c r="L250" s="20"/>
      <c r="M250" s="20"/>
      <c r="N250" s="101">
        <f t="shared" si="76"/>
        <v>0</v>
      </c>
      <c r="O250" s="192"/>
      <c r="P250" s="542">
        <f t="shared" si="63"/>
        <v>0</v>
      </c>
      <c r="Q250" s="201">
        <f t="shared" si="64"/>
        <v>0</v>
      </c>
      <c r="R250" s="299">
        <f t="shared" si="77"/>
        <v>0</v>
      </c>
      <c r="S250" s="299">
        <f t="shared" si="78"/>
        <v>0</v>
      </c>
      <c r="T250" s="558"/>
      <c r="U250" s="180">
        <f t="shared" si="65"/>
        <v>0</v>
      </c>
      <c r="V250" s="180">
        <f t="shared" si="66"/>
        <v>0</v>
      </c>
      <c r="W250" s="253">
        <f t="shared" si="79"/>
        <v>0</v>
      </c>
      <c r="X250" s="253">
        <f t="shared" si="67"/>
        <v>0</v>
      </c>
      <c r="Y250" s="180">
        <f t="shared" si="68"/>
        <v>0</v>
      </c>
      <c r="Z250" s="180">
        <f t="shared" si="69"/>
        <v>0</v>
      </c>
      <c r="AA250" s="260">
        <f t="shared" si="80"/>
        <v>0</v>
      </c>
      <c r="AB250" s="259">
        <f t="shared" si="70"/>
        <v>0</v>
      </c>
      <c r="AC250" s="180">
        <f t="shared" si="71"/>
        <v>0</v>
      </c>
      <c r="AD250" s="180">
        <f t="shared" si="72"/>
        <v>0</v>
      </c>
      <c r="AE250" s="253">
        <f t="shared" si="81"/>
        <v>0</v>
      </c>
      <c r="AF250" s="240">
        <f t="shared" si="73"/>
        <v>0</v>
      </c>
    </row>
    <row r="251" spans="1:32" x14ac:dyDescent="0.2">
      <c r="A251" s="19">
        <f>+IF((G251+SUM(H251:K251))&gt;0,MAX(A$13:A250)+1,0)</f>
        <v>0</v>
      </c>
      <c r="B251" s="22"/>
      <c r="C251" s="20"/>
      <c r="D251" s="20"/>
      <c r="E251" s="20"/>
      <c r="F251" s="216">
        <f t="shared" si="74"/>
        <v>0</v>
      </c>
      <c r="G251" s="101">
        <f t="shared" si="75"/>
        <v>0</v>
      </c>
      <c r="H251" s="20"/>
      <c r="I251" s="20"/>
      <c r="J251" s="20"/>
      <c r="K251" s="20"/>
      <c r="L251" s="20"/>
      <c r="M251" s="20"/>
      <c r="N251" s="101">
        <f t="shared" si="76"/>
        <v>0</v>
      </c>
      <c r="O251" s="192"/>
      <c r="P251" s="542">
        <f t="shared" si="63"/>
        <v>0</v>
      </c>
      <c r="Q251" s="201">
        <f t="shared" si="64"/>
        <v>0</v>
      </c>
      <c r="R251" s="299">
        <f t="shared" si="77"/>
        <v>0</v>
      </c>
      <c r="S251" s="299">
        <f t="shared" si="78"/>
        <v>0</v>
      </c>
      <c r="T251" s="558"/>
      <c r="U251" s="180">
        <f t="shared" si="65"/>
        <v>0</v>
      </c>
      <c r="V251" s="180">
        <f t="shared" si="66"/>
        <v>0</v>
      </c>
      <c r="W251" s="253">
        <f t="shared" si="79"/>
        <v>0</v>
      </c>
      <c r="X251" s="253">
        <f t="shared" si="67"/>
        <v>0</v>
      </c>
      <c r="Y251" s="180">
        <f t="shared" si="68"/>
        <v>0</v>
      </c>
      <c r="Z251" s="180">
        <f t="shared" si="69"/>
        <v>0</v>
      </c>
      <c r="AA251" s="260">
        <f t="shared" si="80"/>
        <v>0</v>
      </c>
      <c r="AB251" s="259">
        <f t="shared" si="70"/>
        <v>0</v>
      </c>
      <c r="AC251" s="180">
        <f t="shared" si="71"/>
        <v>0</v>
      </c>
      <c r="AD251" s="180">
        <f t="shared" si="72"/>
        <v>0</v>
      </c>
      <c r="AE251" s="253">
        <f t="shared" si="81"/>
        <v>0</v>
      </c>
      <c r="AF251" s="240">
        <f t="shared" si="73"/>
        <v>0</v>
      </c>
    </row>
    <row r="252" spans="1:32" x14ac:dyDescent="0.2">
      <c r="A252" s="19">
        <f>+IF((G252+SUM(H252:K252))&gt;0,MAX(A$13:A251)+1,0)</f>
        <v>0</v>
      </c>
      <c r="B252" s="22"/>
      <c r="C252" s="20"/>
      <c r="D252" s="20"/>
      <c r="E252" s="20"/>
      <c r="F252" s="216">
        <f t="shared" si="74"/>
        <v>0</v>
      </c>
      <c r="G252" s="101">
        <f t="shared" si="75"/>
        <v>0</v>
      </c>
      <c r="H252" s="20"/>
      <c r="I252" s="20"/>
      <c r="J252" s="20"/>
      <c r="K252" s="20"/>
      <c r="L252" s="20"/>
      <c r="M252" s="20"/>
      <c r="N252" s="101">
        <f t="shared" si="76"/>
        <v>0</v>
      </c>
      <c r="O252" s="192"/>
      <c r="P252" s="542">
        <f t="shared" si="63"/>
        <v>0</v>
      </c>
      <c r="Q252" s="201">
        <f t="shared" si="64"/>
        <v>0</v>
      </c>
      <c r="R252" s="299">
        <f t="shared" si="77"/>
        <v>0</v>
      </c>
      <c r="S252" s="299">
        <f t="shared" si="78"/>
        <v>0</v>
      </c>
      <c r="T252" s="558"/>
      <c r="U252" s="180">
        <f t="shared" si="65"/>
        <v>0</v>
      </c>
      <c r="V252" s="180">
        <f t="shared" si="66"/>
        <v>0</v>
      </c>
      <c r="W252" s="253">
        <f t="shared" si="79"/>
        <v>0</v>
      </c>
      <c r="X252" s="253">
        <f t="shared" si="67"/>
        <v>0</v>
      </c>
      <c r="Y252" s="180">
        <f t="shared" si="68"/>
        <v>0</v>
      </c>
      <c r="Z252" s="180">
        <f t="shared" si="69"/>
        <v>0</v>
      </c>
      <c r="AA252" s="260">
        <f t="shared" si="80"/>
        <v>0</v>
      </c>
      <c r="AB252" s="259">
        <f t="shared" si="70"/>
        <v>0</v>
      </c>
      <c r="AC252" s="180">
        <f t="shared" si="71"/>
        <v>0</v>
      </c>
      <c r="AD252" s="180">
        <f t="shared" si="72"/>
        <v>0</v>
      </c>
      <c r="AE252" s="253">
        <f t="shared" si="81"/>
        <v>0</v>
      </c>
      <c r="AF252" s="240">
        <f t="shared" si="73"/>
        <v>0</v>
      </c>
    </row>
    <row r="253" spans="1:32" x14ac:dyDescent="0.2">
      <c r="A253" s="19">
        <f>+IF((G253+SUM(H253:K253))&gt;0,MAX(A$13:A252)+1,0)</f>
        <v>0</v>
      </c>
      <c r="B253" s="22"/>
      <c r="C253" s="20"/>
      <c r="D253" s="20"/>
      <c r="E253" s="20"/>
      <c r="F253" s="216">
        <f t="shared" si="74"/>
        <v>0</v>
      </c>
      <c r="G253" s="101">
        <f t="shared" si="75"/>
        <v>0</v>
      </c>
      <c r="H253" s="20"/>
      <c r="I253" s="20"/>
      <c r="J253" s="20"/>
      <c r="K253" s="20"/>
      <c r="L253" s="20"/>
      <c r="M253" s="20"/>
      <c r="N253" s="101">
        <f t="shared" si="76"/>
        <v>0</v>
      </c>
      <c r="O253" s="192"/>
      <c r="P253" s="542">
        <f t="shared" si="63"/>
        <v>0</v>
      </c>
      <c r="Q253" s="201">
        <f t="shared" si="64"/>
        <v>0</v>
      </c>
      <c r="R253" s="299">
        <f t="shared" si="77"/>
        <v>0</v>
      </c>
      <c r="S253" s="299">
        <f t="shared" si="78"/>
        <v>0</v>
      </c>
      <c r="T253" s="558"/>
      <c r="U253" s="180">
        <f t="shared" si="65"/>
        <v>0</v>
      </c>
      <c r="V253" s="180">
        <f t="shared" si="66"/>
        <v>0</v>
      </c>
      <c r="W253" s="253">
        <f t="shared" si="79"/>
        <v>0</v>
      </c>
      <c r="X253" s="253">
        <f t="shared" si="67"/>
        <v>0</v>
      </c>
      <c r="Y253" s="180">
        <f t="shared" si="68"/>
        <v>0</v>
      </c>
      <c r="Z253" s="180">
        <f t="shared" si="69"/>
        <v>0</v>
      </c>
      <c r="AA253" s="260">
        <f t="shared" si="80"/>
        <v>0</v>
      </c>
      <c r="AB253" s="259">
        <f t="shared" si="70"/>
        <v>0</v>
      </c>
      <c r="AC253" s="180">
        <f t="shared" si="71"/>
        <v>0</v>
      </c>
      <c r="AD253" s="180">
        <f t="shared" si="72"/>
        <v>0</v>
      </c>
      <c r="AE253" s="253">
        <f t="shared" si="81"/>
        <v>0</v>
      </c>
      <c r="AF253" s="240">
        <f t="shared" si="73"/>
        <v>0</v>
      </c>
    </row>
    <row r="254" spans="1:32" x14ac:dyDescent="0.2">
      <c r="A254" s="19">
        <f>+IF((G254+SUM(H254:K254))&gt;0,MAX(A$13:A253)+1,0)</f>
        <v>0</v>
      </c>
      <c r="B254" s="22"/>
      <c r="C254" s="20"/>
      <c r="D254" s="20"/>
      <c r="E254" s="20"/>
      <c r="F254" s="216">
        <f t="shared" si="74"/>
        <v>0</v>
      </c>
      <c r="G254" s="101">
        <f t="shared" si="75"/>
        <v>0</v>
      </c>
      <c r="H254" s="20"/>
      <c r="I254" s="20"/>
      <c r="J254" s="20"/>
      <c r="K254" s="20"/>
      <c r="L254" s="20"/>
      <c r="M254" s="20"/>
      <c r="N254" s="101">
        <f t="shared" si="76"/>
        <v>0</v>
      </c>
      <c r="O254" s="192"/>
      <c r="P254" s="542">
        <f t="shared" si="63"/>
        <v>0</v>
      </c>
      <c r="Q254" s="201">
        <f t="shared" si="64"/>
        <v>0</v>
      </c>
      <c r="R254" s="299">
        <f t="shared" si="77"/>
        <v>0</v>
      </c>
      <c r="S254" s="299">
        <f t="shared" si="78"/>
        <v>0</v>
      </c>
      <c r="T254" s="558"/>
      <c r="U254" s="180">
        <f t="shared" si="65"/>
        <v>0</v>
      </c>
      <c r="V254" s="180">
        <f t="shared" si="66"/>
        <v>0</v>
      </c>
      <c r="W254" s="253">
        <f t="shared" si="79"/>
        <v>0</v>
      </c>
      <c r="X254" s="253">
        <f t="shared" si="67"/>
        <v>0</v>
      </c>
      <c r="Y254" s="180">
        <f t="shared" si="68"/>
        <v>0</v>
      </c>
      <c r="Z254" s="180">
        <f t="shared" si="69"/>
        <v>0</v>
      </c>
      <c r="AA254" s="260">
        <f t="shared" si="80"/>
        <v>0</v>
      </c>
      <c r="AB254" s="259">
        <f t="shared" si="70"/>
        <v>0</v>
      </c>
      <c r="AC254" s="180">
        <f t="shared" si="71"/>
        <v>0</v>
      </c>
      <c r="AD254" s="180">
        <f t="shared" si="72"/>
        <v>0</v>
      </c>
      <c r="AE254" s="253">
        <f t="shared" si="81"/>
        <v>0</v>
      </c>
      <c r="AF254" s="240">
        <f t="shared" si="73"/>
        <v>0</v>
      </c>
    </row>
    <row r="255" spans="1:32" x14ac:dyDescent="0.2">
      <c r="A255" s="19">
        <f>+IF((G255+SUM(H255:K255))&gt;0,MAX(A$13:A254)+1,0)</f>
        <v>0</v>
      </c>
      <c r="B255" s="22"/>
      <c r="C255" s="20"/>
      <c r="D255" s="20"/>
      <c r="E255" s="20"/>
      <c r="F255" s="216">
        <f t="shared" si="74"/>
        <v>0</v>
      </c>
      <c r="G255" s="101">
        <f t="shared" si="75"/>
        <v>0</v>
      </c>
      <c r="H255" s="20"/>
      <c r="I255" s="20"/>
      <c r="J255" s="20"/>
      <c r="K255" s="20"/>
      <c r="L255" s="20"/>
      <c r="M255" s="20"/>
      <c r="N255" s="101">
        <f t="shared" si="76"/>
        <v>0</v>
      </c>
      <c r="O255" s="192"/>
      <c r="P255" s="542">
        <f t="shared" si="63"/>
        <v>0</v>
      </c>
      <c r="Q255" s="201">
        <f t="shared" si="64"/>
        <v>0</v>
      </c>
      <c r="R255" s="299">
        <f t="shared" si="77"/>
        <v>0</v>
      </c>
      <c r="S255" s="299">
        <f t="shared" si="78"/>
        <v>0</v>
      </c>
      <c r="T255" s="558"/>
      <c r="U255" s="180">
        <f t="shared" si="65"/>
        <v>0</v>
      </c>
      <c r="V255" s="180">
        <f t="shared" si="66"/>
        <v>0</v>
      </c>
      <c r="W255" s="253">
        <f t="shared" si="79"/>
        <v>0</v>
      </c>
      <c r="X255" s="253">
        <f t="shared" si="67"/>
        <v>0</v>
      </c>
      <c r="Y255" s="180">
        <f t="shared" si="68"/>
        <v>0</v>
      </c>
      <c r="Z255" s="180">
        <f t="shared" si="69"/>
        <v>0</v>
      </c>
      <c r="AA255" s="260">
        <f t="shared" si="80"/>
        <v>0</v>
      </c>
      <c r="AB255" s="259">
        <f t="shared" si="70"/>
        <v>0</v>
      </c>
      <c r="AC255" s="180">
        <f t="shared" si="71"/>
        <v>0</v>
      </c>
      <c r="AD255" s="180">
        <f t="shared" si="72"/>
        <v>0</v>
      </c>
      <c r="AE255" s="253">
        <f t="shared" si="81"/>
        <v>0</v>
      </c>
      <c r="AF255" s="240">
        <f t="shared" si="73"/>
        <v>0</v>
      </c>
    </row>
    <row r="256" spans="1:32" x14ac:dyDescent="0.2">
      <c r="A256" s="19">
        <f>+IF((G256+SUM(H256:K256))&gt;0,MAX(A$13:A255)+1,0)</f>
        <v>0</v>
      </c>
      <c r="B256" s="22"/>
      <c r="C256" s="20"/>
      <c r="D256" s="20"/>
      <c r="E256" s="20"/>
      <c r="F256" s="216">
        <f t="shared" si="74"/>
        <v>0</v>
      </c>
      <c r="G256" s="101">
        <f t="shared" si="75"/>
        <v>0</v>
      </c>
      <c r="H256" s="20"/>
      <c r="I256" s="20"/>
      <c r="J256" s="20"/>
      <c r="K256" s="20"/>
      <c r="L256" s="20"/>
      <c r="M256" s="20"/>
      <c r="N256" s="101">
        <f t="shared" si="76"/>
        <v>0</v>
      </c>
      <c r="O256" s="192"/>
      <c r="P256" s="542">
        <f t="shared" si="63"/>
        <v>0</v>
      </c>
      <c r="Q256" s="201">
        <f t="shared" si="64"/>
        <v>0</v>
      </c>
      <c r="R256" s="299">
        <f t="shared" si="77"/>
        <v>0</v>
      </c>
      <c r="S256" s="299">
        <f t="shared" si="78"/>
        <v>0</v>
      </c>
      <c r="T256" s="558"/>
      <c r="U256" s="180">
        <f t="shared" si="65"/>
        <v>0</v>
      </c>
      <c r="V256" s="180">
        <f t="shared" si="66"/>
        <v>0</v>
      </c>
      <c r="W256" s="253">
        <f t="shared" si="79"/>
        <v>0</v>
      </c>
      <c r="X256" s="253">
        <f t="shared" si="67"/>
        <v>0</v>
      </c>
      <c r="Y256" s="180">
        <f t="shared" si="68"/>
        <v>0</v>
      </c>
      <c r="Z256" s="180">
        <f t="shared" si="69"/>
        <v>0</v>
      </c>
      <c r="AA256" s="260">
        <f t="shared" si="80"/>
        <v>0</v>
      </c>
      <c r="AB256" s="259">
        <f t="shared" si="70"/>
        <v>0</v>
      </c>
      <c r="AC256" s="180">
        <f t="shared" si="71"/>
        <v>0</v>
      </c>
      <c r="AD256" s="180">
        <f t="shared" si="72"/>
        <v>0</v>
      </c>
      <c r="AE256" s="253">
        <f t="shared" si="81"/>
        <v>0</v>
      </c>
      <c r="AF256" s="240">
        <f t="shared" si="73"/>
        <v>0</v>
      </c>
    </row>
    <row r="257" spans="1:32" x14ac:dyDescent="0.2">
      <c r="A257" s="19">
        <f>+IF((G257+SUM(H257:K257))&gt;0,MAX(A$13:A256)+1,0)</f>
        <v>0</v>
      </c>
      <c r="B257" s="22"/>
      <c r="C257" s="20"/>
      <c r="D257" s="20"/>
      <c r="E257" s="20"/>
      <c r="F257" s="216">
        <f t="shared" si="74"/>
        <v>0</v>
      </c>
      <c r="G257" s="101">
        <f t="shared" si="75"/>
        <v>0</v>
      </c>
      <c r="H257" s="20"/>
      <c r="I257" s="20"/>
      <c r="J257" s="20"/>
      <c r="K257" s="20"/>
      <c r="L257" s="20"/>
      <c r="M257" s="20"/>
      <c r="N257" s="101">
        <f t="shared" si="76"/>
        <v>0</v>
      </c>
      <c r="O257" s="192"/>
      <c r="P257" s="542">
        <f t="shared" si="63"/>
        <v>0</v>
      </c>
      <c r="Q257" s="201">
        <f t="shared" si="64"/>
        <v>0</v>
      </c>
      <c r="R257" s="299">
        <f t="shared" si="77"/>
        <v>0</v>
      </c>
      <c r="S257" s="299">
        <f t="shared" si="78"/>
        <v>0</v>
      </c>
      <c r="T257" s="558"/>
      <c r="U257" s="180">
        <f t="shared" si="65"/>
        <v>0</v>
      </c>
      <c r="V257" s="180">
        <f t="shared" si="66"/>
        <v>0</v>
      </c>
      <c r="W257" s="253">
        <f t="shared" si="79"/>
        <v>0</v>
      </c>
      <c r="X257" s="253">
        <f t="shared" si="67"/>
        <v>0</v>
      </c>
      <c r="Y257" s="180">
        <f t="shared" si="68"/>
        <v>0</v>
      </c>
      <c r="Z257" s="180">
        <f t="shared" si="69"/>
        <v>0</v>
      </c>
      <c r="AA257" s="260">
        <f t="shared" si="80"/>
        <v>0</v>
      </c>
      <c r="AB257" s="259">
        <f t="shared" si="70"/>
        <v>0</v>
      </c>
      <c r="AC257" s="180">
        <f t="shared" si="71"/>
        <v>0</v>
      </c>
      <c r="AD257" s="180">
        <f t="shared" si="72"/>
        <v>0</v>
      </c>
      <c r="AE257" s="253">
        <f t="shared" si="81"/>
        <v>0</v>
      </c>
      <c r="AF257" s="240">
        <f t="shared" si="73"/>
        <v>0</v>
      </c>
    </row>
    <row r="258" spans="1:32" x14ac:dyDescent="0.2">
      <c r="A258" s="19">
        <f>+IF((G258+SUM(H258:K258))&gt;0,MAX(A$13:A257)+1,0)</f>
        <v>0</v>
      </c>
      <c r="B258" s="22"/>
      <c r="C258" s="20"/>
      <c r="D258" s="20"/>
      <c r="E258" s="20"/>
      <c r="F258" s="216">
        <f t="shared" si="74"/>
        <v>0</v>
      </c>
      <c r="G258" s="101">
        <f t="shared" si="75"/>
        <v>0</v>
      </c>
      <c r="H258" s="20"/>
      <c r="I258" s="20"/>
      <c r="J258" s="20"/>
      <c r="K258" s="20"/>
      <c r="L258" s="20"/>
      <c r="M258" s="20"/>
      <c r="N258" s="101">
        <f t="shared" si="76"/>
        <v>0</v>
      </c>
      <c r="O258" s="192"/>
      <c r="P258" s="542">
        <f t="shared" si="63"/>
        <v>0</v>
      </c>
      <c r="Q258" s="201">
        <f t="shared" si="64"/>
        <v>0</v>
      </c>
      <c r="R258" s="299">
        <f t="shared" si="77"/>
        <v>0</v>
      </c>
      <c r="S258" s="299">
        <f t="shared" si="78"/>
        <v>0</v>
      </c>
      <c r="T258" s="558"/>
      <c r="U258" s="180">
        <f t="shared" si="65"/>
        <v>0</v>
      </c>
      <c r="V258" s="180">
        <f t="shared" si="66"/>
        <v>0</v>
      </c>
      <c r="W258" s="253">
        <f t="shared" si="79"/>
        <v>0</v>
      </c>
      <c r="X258" s="253">
        <f t="shared" si="67"/>
        <v>0</v>
      </c>
      <c r="Y258" s="180">
        <f t="shared" si="68"/>
        <v>0</v>
      </c>
      <c r="Z258" s="180">
        <f t="shared" si="69"/>
        <v>0</v>
      </c>
      <c r="AA258" s="260">
        <f t="shared" si="80"/>
        <v>0</v>
      </c>
      <c r="AB258" s="259">
        <f t="shared" si="70"/>
        <v>0</v>
      </c>
      <c r="AC258" s="180">
        <f t="shared" si="71"/>
        <v>0</v>
      </c>
      <c r="AD258" s="180">
        <f t="shared" si="72"/>
        <v>0</v>
      </c>
      <c r="AE258" s="253">
        <f t="shared" si="81"/>
        <v>0</v>
      </c>
      <c r="AF258" s="240">
        <f t="shared" si="73"/>
        <v>0</v>
      </c>
    </row>
    <row r="259" spans="1:32" x14ac:dyDescent="0.2">
      <c r="A259" s="19">
        <f>+IF((G259+SUM(H259:K259))&gt;0,MAX(A$13:A258)+1,0)</f>
        <v>0</v>
      </c>
      <c r="B259" s="22"/>
      <c r="C259" s="20"/>
      <c r="D259" s="20"/>
      <c r="E259" s="20"/>
      <c r="F259" s="216">
        <f t="shared" si="74"/>
        <v>0</v>
      </c>
      <c r="G259" s="101">
        <f t="shared" si="75"/>
        <v>0</v>
      </c>
      <c r="H259" s="20"/>
      <c r="I259" s="20"/>
      <c r="J259" s="20"/>
      <c r="K259" s="20"/>
      <c r="L259" s="20"/>
      <c r="M259" s="20"/>
      <c r="N259" s="101">
        <f t="shared" si="76"/>
        <v>0</v>
      </c>
      <c r="O259" s="192"/>
      <c r="P259" s="542">
        <f t="shared" si="63"/>
        <v>0</v>
      </c>
      <c r="Q259" s="201">
        <f t="shared" si="64"/>
        <v>0</v>
      </c>
      <c r="R259" s="299">
        <f t="shared" si="77"/>
        <v>0</v>
      </c>
      <c r="S259" s="299">
        <f t="shared" si="78"/>
        <v>0</v>
      </c>
      <c r="T259" s="558"/>
      <c r="U259" s="180">
        <f t="shared" si="65"/>
        <v>0</v>
      </c>
      <c r="V259" s="180">
        <f t="shared" si="66"/>
        <v>0</v>
      </c>
      <c r="W259" s="253">
        <f t="shared" si="79"/>
        <v>0</v>
      </c>
      <c r="X259" s="253">
        <f t="shared" si="67"/>
        <v>0</v>
      </c>
      <c r="Y259" s="180">
        <f t="shared" si="68"/>
        <v>0</v>
      </c>
      <c r="Z259" s="180">
        <f t="shared" si="69"/>
        <v>0</v>
      </c>
      <c r="AA259" s="260">
        <f t="shared" si="80"/>
        <v>0</v>
      </c>
      <c r="AB259" s="259">
        <f t="shared" si="70"/>
        <v>0</v>
      </c>
      <c r="AC259" s="180">
        <f t="shared" si="71"/>
        <v>0</v>
      </c>
      <c r="AD259" s="180">
        <f t="shared" si="72"/>
        <v>0</v>
      </c>
      <c r="AE259" s="253">
        <f t="shared" si="81"/>
        <v>0</v>
      </c>
      <c r="AF259" s="240">
        <f t="shared" si="73"/>
        <v>0</v>
      </c>
    </row>
    <row r="260" spans="1:32" x14ac:dyDescent="0.2">
      <c r="A260" s="19">
        <f>+IF((G260+SUM(H260:K260))&gt;0,MAX(A$13:A259)+1,0)</f>
        <v>0</v>
      </c>
      <c r="B260" s="22"/>
      <c r="C260" s="20"/>
      <c r="D260" s="20"/>
      <c r="E260" s="20"/>
      <c r="F260" s="216">
        <f t="shared" si="74"/>
        <v>0</v>
      </c>
      <c r="G260" s="101">
        <f t="shared" si="75"/>
        <v>0</v>
      </c>
      <c r="H260" s="20"/>
      <c r="I260" s="20"/>
      <c r="J260" s="20"/>
      <c r="K260" s="20"/>
      <c r="L260" s="20"/>
      <c r="M260" s="20"/>
      <c r="N260" s="101">
        <f t="shared" si="76"/>
        <v>0</v>
      </c>
      <c r="O260" s="192"/>
      <c r="P260" s="542">
        <f t="shared" si="63"/>
        <v>0</v>
      </c>
      <c r="Q260" s="201">
        <f t="shared" si="64"/>
        <v>0</v>
      </c>
      <c r="R260" s="299">
        <f t="shared" si="77"/>
        <v>0</v>
      </c>
      <c r="S260" s="299">
        <f t="shared" si="78"/>
        <v>0</v>
      </c>
      <c r="T260" s="558"/>
      <c r="U260" s="180">
        <f t="shared" si="65"/>
        <v>0</v>
      </c>
      <c r="V260" s="180">
        <f t="shared" si="66"/>
        <v>0</v>
      </c>
      <c r="W260" s="253">
        <f t="shared" si="79"/>
        <v>0</v>
      </c>
      <c r="X260" s="253">
        <f t="shared" si="67"/>
        <v>0</v>
      </c>
      <c r="Y260" s="180">
        <f t="shared" si="68"/>
        <v>0</v>
      </c>
      <c r="Z260" s="180">
        <f t="shared" si="69"/>
        <v>0</v>
      </c>
      <c r="AA260" s="260">
        <f t="shared" si="80"/>
        <v>0</v>
      </c>
      <c r="AB260" s="259">
        <f t="shared" si="70"/>
        <v>0</v>
      </c>
      <c r="AC260" s="180">
        <f t="shared" si="71"/>
        <v>0</v>
      </c>
      <c r="AD260" s="180">
        <f t="shared" si="72"/>
        <v>0</v>
      </c>
      <c r="AE260" s="253">
        <f t="shared" si="81"/>
        <v>0</v>
      </c>
      <c r="AF260" s="240">
        <f t="shared" si="73"/>
        <v>0</v>
      </c>
    </row>
    <row r="261" spans="1:32" x14ac:dyDescent="0.2">
      <c r="A261" s="19">
        <f>+IF((G261+SUM(H261:K261))&gt;0,MAX(A$13:A260)+1,0)</f>
        <v>0</v>
      </c>
      <c r="B261" s="22"/>
      <c r="C261" s="20"/>
      <c r="D261" s="20"/>
      <c r="E261" s="20"/>
      <c r="F261" s="216">
        <f t="shared" si="74"/>
        <v>0</v>
      </c>
      <c r="G261" s="101">
        <f t="shared" si="75"/>
        <v>0</v>
      </c>
      <c r="H261" s="20"/>
      <c r="I261" s="20"/>
      <c r="J261" s="20"/>
      <c r="K261" s="20"/>
      <c r="L261" s="20"/>
      <c r="M261" s="20"/>
      <c r="N261" s="101">
        <f t="shared" si="76"/>
        <v>0</v>
      </c>
      <c r="O261" s="192"/>
      <c r="P261" s="542">
        <f t="shared" ref="P261:P324" si="82">+O261+O261*$P$10</f>
        <v>0</v>
      </c>
      <c r="Q261" s="201">
        <f t="shared" ref="Q261:Q296" si="83">+N261*P261</f>
        <v>0</v>
      </c>
      <c r="R261" s="299">
        <f t="shared" si="77"/>
        <v>0</v>
      </c>
      <c r="S261" s="299">
        <f t="shared" si="78"/>
        <v>0</v>
      </c>
      <c r="T261" s="558"/>
      <c r="U261" s="180">
        <f t="shared" ref="U261:U296" si="84">+($Q261-$U$6)/$U$7*C261*12</f>
        <v>0</v>
      </c>
      <c r="V261" s="180">
        <f t="shared" ref="V261:V296" si="85">+($Q261-$U$6)/$U$7*(D261+E261)*12</f>
        <v>0</v>
      </c>
      <c r="W261" s="253">
        <f t="shared" si="79"/>
        <v>0</v>
      </c>
      <c r="X261" s="253">
        <f t="shared" ref="X261:X324" si="86">+W261*(X$9+T261)</f>
        <v>0</v>
      </c>
      <c r="Y261" s="180">
        <f t="shared" ref="Y261:Y296" si="87">+($Q261-$U$6)/$U$7*H261*12</f>
        <v>0</v>
      </c>
      <c r="Z261" s="180">
        <f t="shared" ref="Z261:Z296" si="88">+($Q261-$U$6)/$U$7*J261*12</f>
        <v>0</v>
      </c>
      <c r="AA261" s="260">
        <f t="shared" si="80"/>
        <v>0</v>
      </c>
      <c r="AB261" s="259">
        <f t="shared" ref="AB261:AB296" si="89">+AA261*(AB$9+$T261)</f>
        <v>0</v>
      </c>
      <c r="AC261" s="180">
        <f t="shared" ref="AC261:AC296" si="90">+($Q261-$U$6)/$U$7*I261*12</f>
        <v>0</v>
      </c>
      <c r="AD261" s="180">
        <f t="shared" ref="AD261:AD296" si="91">+($Q261-$U$6)/$U$7*K261*12</f>
        <v>0</v>
      </c>
      <c r="AE261" s="253">
        <f t="shared" si="81"/>
        <v>0</v>
      </c>
      <c r="AF261" s="240">
        <f t="shared" ref="AF261:AF296" si="92">+AE261*(AF$9+$T261)</f>
        <v>0</v>
      </c>
    </row>
    <row r="262" spans="1:32" x14ac:dyDescent="0.2">
      <c r="A262" s="19">
        <f>+IF((G262+SUM(H262:K262))&gt;0,MAX(A$13:A261)+1,0)</f>
        <v>0</v>
      </c>
      <c r="B262" s="22"/>
      <c r="C262" s="20"/>
      <c r="D262" s="20"/>
      <c r="E262" s="20"/>
      <c r="F262" s="216">
        <f t="shared" ref="F262:F296" si="93">+E262+D262</f>
        <v>0</v>
      </c>
      <c r="G262" s="101">
        <f t="shared" ref="G262:G296" si="94">SUM(C262:E262)</f>
        <v>0</v>
      </c>
      <c r="H262" s="20"/>
      <c r="I262" s="20"/>
      <c r="J262" s="20"/>
      <c r="K262" s="20"/>
      <c r="L262" s="20"/>
      <c r="M262" s="20"/>
      <c r="N262" s="101">
        <f t="shared" ref="N262:N296" si="95">+M262+L262</f>
        <v>0</v>
      </c>
      <c r="O262" s="192"/>
      <c r="P262" s="542">
        <f t="shared" si="82"/>
        <v>0</v>
      </c>
      <c r="Q262" s="201">
        <f t="shared" si="83"/>
        <v>0</v>
      </c>
      <c r="R262" s="299">
        <f t="shared" ref="R262:R296" si="96">+N262*(C262+H262-I262)</f>
        <v>0</v>
      </c>
      <c r="S262" s="299">
        <f t="shared" ref="S262:S296" si="97">+N262*D262+N262*E262*0.8+(J262-K262)*N262</f>
        <v>0</v>
      </c>
      <c r="T262" s="558"/>
      <c r="U262" s="180">
        <f t="shared" si="84"/>
        <v>0</v>
      </c>
      <c r="V262" s="180">
        <f t="shared" si="85"/>
        <v>0</v>
      </c>
      <c r="W262" s="253">
        <f t="shared" ref="W262:W296" si="98">+U262+V262</f>
        <v>0</v>
      </c>
      <c r="X262" s="253">
        <f t="shared" si="86"/>
        <v>0</v>
      </c>
      <c r="Y262" s="180">
        <f t="shared" si="87"/>
        <v>0</v>
      </c>
      <c r="Z262" s="180">
        <f t="shared" si="88"/>
        <v>0</v>
      </c>
      <c r="AA262" s="260">
        <f t="shared" ref="AA262:AA296" si="99">+Y262+Z262</f>
        <v>0</v>
      </c>
      <c r="AB262" s="259">
        <f t="shared" si="89"/>
        <v>0</v>
      </c>
      <c r="AC262" s="180">
        <f t="shared" si="90"/>
        <v>0</v>
      </c>
      <c r="AD262" s="180">
        <f t="shared" si="91"/>
        <v>0</v>
      </c>
      <c r="AE262" s="253">
        <f t="shared" ref="AE262:AE296" si="100">+AC262+AD262</f>
        <v>0</v>
      </c>
      <c r="AF262" s="240">
        <f t="shared" si="92"/>
        <v>0</v>
      </c>
    </row>
    <row r="263" spans="1:32" x14ac:dyDescent="0.2">
      <c r="A263" s="19">
        <f>+IF((G263+SUM(H263:K263))&gt;0,MAX(A$13:A262)+1,0)</f>
        <v>0</v>
      </c>
      <c r="B263" s="22"/>
      <c r="C263" s="20"/>
      <c r="D263" s="20"/>
      <c r="E263" s="20"/>
      <c r="F263" s="216">
        <f t="shared" si="93"/>
        <v>0</v>
      </c>
      <c r="G263" s="101">
        <f t="shared" si="94"/>
        <v>0</v>
      </c>
      <c r="H263" s="20"/>
      <c r="I263" s="20"/>
      <c r="J263" s="20"/>
      <c r="K263" s="20"/>
      <c r="L263" s="20"/>
      <c r="M263" s="20"/>
      <c r="N263" s="101">
        <f t="shared" si="95"/>
        <v>0</v>
      </c>
      <c r="O263" s="192"/>
      <c r="P263" s="542">
        <f t="shared" si="82"/>
        <v>0</v>
      </c>
      <c r="Q263" s="201">
        <f t="shared" si="83"/>
        <v>0</v>
      </c>
      <c r="R263" s="299">
        <f t="shared" si="96"/>
        <v>0</v>
      </c>
      <c r="S263" s="299">
        <f t="shared" si="97"/>
        <v>0</v>
      </c>
      <c r="T263" s="558"/>
      <c r="U263" s="180">
        <f t="shared" si="84"/>
        <v>0</v>
      </c>
      <c r="V263" s="180">
        <f t="shared" si="85"/>
        <v>0</v>
      </c>
      <c r="W263" s="253">
        <f t="shared" si="98"/>
        <v>0</v>
      </c>
      <c r="X263" s="253">
        <f t="shared" si="86"/>
        <v>0</v>
      </c>
      <c r="Y263" s="180">
        <f t="shared" si="87"/>
        <v>0</v>
      </c>
      <c r="Z263" s="180">
        <f t="shared" si="88"/>
        <v>0</v>
      </c>
      <c r="AA263" s="260">
        <f t="shared" si="99"/>
        <v>0</v>
      </c>
      <c r="AB263" s="259">
        <f t="shared" si="89"/>
        <v>0</v>
      </c>
      <c r="AC263" s="180">
        <f t="shared" si="90"/>
        <v>0</v>
      </c>
      <c r="AD263" s="180">
        <f t="shared" si="91"/>
        <v>0</v>
      </c>
      <c r="AE263" s="253">
        <f t="shared" si="100"/>
        <v>0</v>
      </c>
      <c r="AF263" s="240">
        <f t="shared" si="92"/>
        <v>0</v>
      </c>
    </row>
    <row r="264" spans="1:32" x14ac:dyDescent="0.2">
      <c r="A264" s="19">
        <f>+IF((G264+SUM(H264:K264))&gt;0,MAX(A$13:A263)+1,0)</f>
        <v>0</v>
      </c>
      <c r="B264" s="22"/>
      <c r="C264" s="20"/>
      <c r="D264" s="20"/>
      <c r="E264" s="20"/>
      <c r="F264" s="216">
        <f t="shared" si="93"/>
        <v>0</v>
      </c>
      <c r="G264" s="101">
        <f t="shared" si="94"/>
        <v>0</v>
      </c>
      <c r="H264" s="20"/>
      <c r="I264" s="20"/>
      <c r="J264" s="20"/>
      <c r="K264" s="20"/>
      <c r="L264" s="20"/>
      <c r="M264" s="20"/>
      <c r="N264" s="101">
        <f t="shared" si="95"/>
        <v>0</v>
      </c>
      <c r="O264" s="192"/>
      <c r="P264" s="542">
        <f t="shared" si="82"/>
        <v>0</v>
      </c>
      <c r="Q264" s="201">
        <f t="shared" si="83"/>
        <v>0</v>
      </c>
      <c r="R264" s="299">
        <f t="shared" si="96"/>
        <v>0</v>
      </c>
      <c r="S264" s="299">
        <f t="shared" si="97"/>
        <v>0</v>
      </c>
      <c r="T264" s="558"/>
      <c r="U264" s="180">
        <f t="shared" si="84"/>
        <v>0</v>
      </c>
      <c r="V264" s="180">
        <f t="shared" si="85"/>
        <v>0</v>
      </c>
      <c r="W264" s="253">
        <f t="shared" si="98"/>
        <v>0</v>
      </c>
      <c r="X264" s="253">
        <f t="shared" si="86"/>
        <v>0</v>
      </c>
      <c r="Y264" s="180">
        <f t="shared" si="87"/>
        <v>0</v>
      </c>
      <c r="Z264" s="180">
        <f t="shared" si="88"/>
        <v>0</v>
      </c>
      <c r="AA264" s="260">
        <f t="shared" si="99"/>
        <v>0</v>
      </c>
      <c r="AB264" s="259">
        <f t="shared" si="89"/>
        <v>0</v>
      </c>
      <c r="AC264" s="180">
        <f t="shared" si="90"/>
        <v>0</v>
      </c>
      <c r="AD264" s="180">
        <f t="shared" si="91"/>
        <v>0</v>
      </c>
      <c r="AE264" s="253">
        <f t="shared" si="100"/>
        <v>0</v>
      </c>
      <c r="AF264" s="240">
        <f t="shared" si="92"/>
        <v>0</v>
      </c>
    </row>
    <row r="265" spans="1:32" x14ac:dyDescent="0.2">
      <c r="A265" s="19">
        <f>+IF((G265+SUM(H265:K265))&gt;0,MAX(A$13:A264)+1,0)</f>
        <v>0</v>
      </c>
      <c r="B265" s="22"/>
      <c r="C265" s="20"/>
      <c r="D265" s="20"/>
      <c r="E265" s="20"/>
      <c r="F265" s="216">
        <f t="shared" si="93"/>
        <v>0</v>
      </c>
      <c r="G265" s="101">
        <f t="shared" si="94"/>
        <v>0</v>
      </c>
      <c r="H265" s="20"/>
      <c r="I265" s="20"/>
      <c r="J265" s="20"/>
      <c r="K265" s="20"/>
      <c r="L265" s="20"/>
      <c r="M265" s="20"/>
      <c r="N265" s="101">
        <f t="shared" si="95"/>
        <v>0</v>
      </c>
      <c r="O265" s="192"/>
      <c r="P265" s="542">
        <f t="shared" si="82"/>
        <v>0</v>
      </c>
      <c r="Q265" s="201">
        <f t="shared" si="83"/>
        <v>0</v>
      </c>
      <c r="R265" s="299">
        <f t="shared" si="96"/>
        <v>0</v>
      </c>
      <c r="S265" s="299">
        <f t="shared" si="97"/>
        <v>0</v>
      </c>
      <c r="T265" s="558"/>
      <c r="U265" s="180">
        <f t="shared" si="84"/>
        <v>0</v>
      </c>
      <c r="V265" s="180">
        <f t="shared" si="85"/>
        <v>0</v>
      </c>
      <c r="W265" s="253">
        <f t="shared" si="98"/>
        <v>0</v>
      </c>
      <c r="X265" s="253">
        <f t="shared" si="86"/>
        <v>0</v>
      </c>
      <c r="Y265" s="180">
        <f t="shared" si="87"/>
        <v>0</v>
      </c>
      <c r="Z265" s="180">
        <f t="shared" si="88"/>
        <v>0</v>
      </c>
      <c r="AA265" s="260">
        <f t="shared" si="99"/>
        <v>0</v>
      </c>
      <c r="AB265" s="259">
        <f t="shared" si="89"/>
        <v>0</v>
      </c>
      <c r="AC265" s="180">
        <f t="shared" si="90"/>
        <v>0</v>
      </c>
      <c r="AD265" s="180">
        <f t="shared" si="91"/>
        <v>0</v>
      </c>
      <c r="AE265" s="253">
        <f t="shared" si="100"/>
        <v>0</v>
      </c>
      <c r="AF265" s="240">
        <f t="shared" si="92"/>
        <v>0</v>
      </c>
    </row>
    <row r="266" spans="1:32" x14ac:dyDescent="0.2">
      <c r="A266" s="19">
        <f>+IF((G266+SUM(H266:K266))&gt;0,MAX(A$13:A265)+1,0)</f>
        <v>0</v>
      </c>
      <c r="B266" s="22"/>
      <c r="C266" s="20"/>
      <c r="D266" s="20"/>
      <c r="E266" s="20"/>
      <c r="F266" s="216">
        <f t="shared" si="93"/>
        <v>0</v>
      </c>
      <c r="G266" s="101">
        <f t="shared" si="94"/>
        <v>0</v>
      </c>
      <c r="H266" s="20"/>
      <c r="I266" s="20"/>
      <c r="J266" s="20"/>
      <c r="K266" s="20"/>
      <c r="L266" s="20"/>
      <c r="M266" s="20"/>
      <c r="N266" s="101">
        <f t="shared" si="95"/>
        <v>0</v>
      </c>
      <c r="O266" s="192"/>
      <c r="P266" s="542">
        <f t="shared" si="82"/>
        <v>0</v>
      </c>
      <c r="Q266" s="201">
        <f t="shared" si="83"/>
        <v>0</v>
      </c>
      <c r="R266" s="299">
        <f t="shared" si="96"/>
        <v>0</v>
      </c>
      <c r="S266" s="299">
        <f t="shared" si="97"/>
        <v>0</v>
      </c>
      <c r="T266" s="558"/>
      <c r="U266" s="180">
        <f t="shared" si="84"/>
        <v>0</v>
      </c>
      <c r="V266" s="180">
        <f t="shared" si="85"/>
        <v>0</v>
      </c>
      <c r="W266" s="253">
        <f t="shared" si="98"/>
        <v>0</v>
      </c>
      <c r="X266" s="253">
        <f t="shared" si="86"/>
        <v>0</v>
      </c>
      <c r="Y266" s="180">
        <f t="shared" si="87"/>
        <v>0</v>
      </c>
      <c r="Z266" s="180">
        <f t="shared" si="88"/>
        <v>0</v>
      </c>
      <c r="AA266" s="260">
        <f t="shared" si="99"/>
        <v>0</v>
      </c>
      <c r="AB266" s="259">
        <f t="shared" si="89"/>
        <v>0</v>
      </c>
      <c r="AC266" s="180">
        <f t="shared" si="90"/>
        <v>0</v>
      </c>
      <c r="AD266" s="180">
        <f t="shared" si="91"/>
        <v>0</v>
      </c>
      <c r="AE266" s="253">
        <f t="shared" si="100"/>
        <v>0</v>
      </c>
      <c r="AF266" s="240">
        <f t="shared" si="92"/>
        <v>0</v>
      </c>
    </row>
    <row r="267" spans="1:32" x14ac:dyDescent="0.2">
      <c r="A267" s="19">
        <f>+IF((G267+SUM(H267:K267))&gt;0,MAX(A$13:A266)+1,0)</f>
        <v>0</v>
      </c>
      <c r="B267" s="22"/>
      <c r="C267" s="20"/>
      <c r="D267" s="20"/>
      <c r="E267" s="20"/>
      <c r="F267" s="216">
        <f t="shared" si="93"/>
        <v>0</v>
      </c>
      <c r="G267" s="101">
        <f t="shared" si="94"/>
        <v>0</v>
      </c>
      <c r="H267" s="20"/>
      <c r="I267" s="20"/>
      <c r="J267" s="20"/>
      <c r="K267" s="20"/>
      <c r="L267" s="20"/>
      <c r="M267" s="20"/>
      <c r="N267" s="101">
        <f t="shared" si="95"/>
        <v>0</v>
      </c>
      <c r="O267" s="192"/>
      <c r="P267" s="542">
        <f t="shared" si="82"/>
        <v>0</v>
      </c>
      <c r="Q267" s="201">
        <f t="shared" si="83"/>
        <v>0</v>
      </c>
      <c r="R267" s="299">
        <f t="shared" si="96"/>
        <v>0</v>
      </c>
      <c r="S267" s="299">
        <f t="shared" si="97"/>
        <v>0</v>
      </c>
      <c r="T267" s="558"/>
      <c r="U267" s="180">
        <f t="shared" si="84"/>
        <v>0</v>
      </c>
      <c r="V267" s="180">
        <f t="shared" si="85"/>
        <v>0</v>
      </c>
      <c r="W267" s="253">
        <f t="shared" si="98"/>
        <v>0</v>
      </c>
      <c r="X267" s="253">
        <f t="shared" si="86"/>
        <v>0</v>
      </c>
      <c r="Y267" s="180">
        <f t="shared" si="87"/>
        <v>0</v>
      </c>
      <c r="Z267" s="180">
        <f t="shared" si="88"/>
        <v>0</v>
      </c>
      <c r="AA267" s="260">
        <f t="shared" si="99"/>
        <v>0</v>
      </c>
      <c r="AB267" s="259">
        <f t="shared" si="89"/>
        <v>0</v>
      </c>
      <c r="AC267" s="180">
        <f t="shared" si="90"/>
        <v>0</v>
      </c>
      <c r="AD267" s="180">
        <f t="shared" si="91"/>
        <v>0</v>
      </c>
      <c r="AE267" s="253">
        <f t="shared" si="100"/>
        <v>0</v>
      </c>
      <c r="AF267" s="240">
        <f t="shared" si="92"/>
        <v>0</v>
      </c>
    </row>
    <row r="268" spans="1:32" x14ac:dyDescent="0.2">
      <c r="A268" s="19">
        <f>+IF((G268+SUM(H268:K268))&gt;0,MAX(A$13:A267)+1,0)</f>
        <v>0</v>
      </c>
      <c r="B268" s="22"/>
      <c r="C268" s="20"/>
      <c r="D268" s="20"/>
      <c r="E268" s="20"/>
      <c r="F268" s="216">
        <f t="shared" si="93"/>
        <v>0</v>
      </c>
      <c r="G268" s="101">
        <f t="shared" si="94"/>
        <v>0</v>
      </c>
      <c r="H268" s="20"/>
      <c r="I268" s="20"/>
      <c r="J268" s="20"/>
      <c r="K268" s="20"/>
      <c r="L268" s="20"/>
      <c r="M268" s="20"/>
      <c r="N268" s="101">
        <f t="shared" si="95"/>
        <v>0</v>
      </c>
      <c r="O268" s="192"/>
      <c r="P268" s="542">
        <f t="shared" si="82"/>
        <v>0</v>
      </c>
      <c r="Q268" s="201">
        <f t="shared" si="83"/>
        <v>0</v>
      </c>
      <c r="R268" s="299">
        <f t="shared" si="96"/>
        <v>0</v>
      </c>
      <c r="S268" s="299">
        <f t="shared" si="97"/>
        <v>0</v>
      </c>
      <c r="T268" s="558"/>
      <c r="U268" s="180">
        <f t="shared" si="84"/>
        <v>0</v>
      </c>
      <c r="V268" s="180">
        <f t="shared" si="85"/>
        <v>0</v>
      </c>
      <c r="W268" s="253">
        <f t="shared" si="98"/>
        <v>0</v>
      </c>
      <c r="X268" s="253">
        <f t="shared" si="86"/>
        <v>0</v>
      </c>
      <c r="Y268" s="180">
        <f t="shared" si="87"/>
        <v>0</v>
      </c>
      <c r="Z268" s="180">
        <f t="shared" si="88"/>
        <v>0</v>
      </c>
      <c r="AA268" s="260">
        <f t="shared" si="99"/>
        <v>0</v>
      </c>
      <c r="AB268" s="259">
        <f t="shared" si="89"/>
        <v>0</v>
      </c>
      <c r="AC268" s="180">
        <f t="shared" si="90"/>
        <v>0</v>
      </c>
      <c r="AD268" s="180">
        <f t="shared" si="91"/>
        <v>0</v>
      </c>
      <c r="AE268" s="253">
        <f t="shared" si="100"/>
        <v>0</v>
      </c>
      <c r="AF268" s="240">
        <f t="shared" si="92"/>
        <v>0</v>
      </c>
    </row>
    <row r="269" spans="1:32" x14ac:dyDescent="0.2">
      <c r="A269" s="19">
        <f>+IF((G269+SUM(H269:K269))&gt;0,MAX(A$13:A268)+1,0)</f>
        <v>0</v>
      </c>
      <c r="B269" s="22"/>
      <c r="C269" s="20"/>
      <c r="D269" s="20"/>
      <c r="E269" s="20"/>
      <c r="F269" s="216">
        <f t="shared" si="93"/>
        <v>0</v>
      </c>
      <c r="G269" s="101">
        <f t="shared" si="94"/>
        <v>0</v>
      </c>
      <c r="H269" s="20"/>
      <c r="I269" s="20"/>
      <c r="J269" s="20"/>
      <c r="K269" s="20"/>
      <c r="L269" s="20"/>
      <c r="M269" s="20"/>
      <c r="N269" s="101">
        <f t="shared" si="95"/>
        <v>0</v>
      </c>
      <c r="O269" s="192"/>
      <c r="P269" s="542">
        <f t="shared" si="82"/>
        <v>0</v>
      </c>
      <c r="Q269" s="201">
        <f t="shared" si="83"/>
        <v>0</v>
      </c>
      <c r="R269" s="299">
        <f t="shared" si="96"/>
        <v>0</v>
      </c>
      <c r="S269" s="299">
        <f t="shared" si="97"/>
        <v>0</v>
      </c>
      <c r="T269" s="558"/>
      <c r="U269" s="180">
        <f t="shared" si="84"/>
        <v>0</v>
      </c>
      <c r="V269" s="180">
        <f t="shared" si="85"/>
        <v>0</v>
      </c>
      <c r="W269" s="253">
        <f t="shared" si="98"/>
        <v>0</v>
      </c>
      <c r="X269" s="253">
        <f t="shared" si="86"/>
        <v>0</v>
      </c>
      <c r="Y269" s="180">
        <f t="shared" si="87"/>
        <v>0</v>
      </c>
      <c r="Z269" s="180">
        <f t="shared" si="88"/>
        <v>0</v>
      </c>
      <c r="AA269" s="260">
        <f t="shared" si="99"/>
        <v>0</v>
      </c>
      <c r="AB269" s="259">
        <f t="shared" si="89"/>
        <v>0</v>
      </c>
      <c r="AC269" s="180">
        <f t="shared" si="90"/>
        <v>0</v>
      </c>
      <c r="AD269" s="180">
        <f t="shared" si="91"/>
        <v>0</v>
      </c>
      <c r="AE269" s="253">
        <f t="shared" si="100"/>
        <v>0</v>
      </c>
      <c r="AF269" s="240">
        <f t="shared" si="92"/>
        <v>0</v>
      </c>
    </row>
    <row r="270" spans="1:32" x14ac:dyDescent="0.2">
      <c r="A270" s="19">
        <f>+IF((G270+SUM(H270:K270))&gt;0,MAX(A$13:A269)+1,0)</f>
        <v>0</v>
      </c>
      <c r="B270" s="22"/>
      <c r="C270" s="20"/>
      <c r="D270" s="20"/>
      <c r="E270" s="20"/>
      <c r="F270" s="216">
        <f t="shared" si="93"/>
        <v>0</v>
      </c>
      <c r="G270" s="101">
        <f t="shared" si="94"/>
        <v>0</v>
      </c>
      <c r="H270" s="20"/>
      <c r="I270" s="20"/>
      <c r="J270" s="20"/>
      <c r="K270" s="20"/>
      <c r="L270" s="20"/>
      <c r="M270" s="20"/>
      <c r="N270" s="101">
        <f t="shared" si="95"/>
        <v>0</v>
      </c>
      <c r="O270" s="192"/>
      <c r="P270" s="542">
        <f t="shared" si="82"/>
        <v>0</v>
      </c>
      <c r="Q270" s="201">
        <f t="shared" si="83"/>
        <v>0</v>
      </c>
      <c r="R270" s="299">
        <f t="shared" si="96"/>
        <v>0</v>
      </c>
      <c r="S270" s="299">
        <f t="shared" si="97"/>
        <v>0</v>
      </c>
      <c r="T270" s="558"/>
      <c r="U270" s="180">
        <f t="shared" si="84"/>
        <v>0</v>
      </c>
      <c r="V270" s="180">
        <f t="shared" si="85"/>
        <v>0</v>
      </c>
      <c r="W270" s="253">
        <f t="shared" si="98"/>
        <v>0</v>
      </c>
      <c r="X270" s="253">
        <f t="shared" si="86"/>
        <v>0</v>
      </c>
      <c r="Y270" s="180">
        <f t="shared" si="87"/>
        <v>0</v>
      </c>
      <c r="Z270" s="180">
        <f t="shared" si="88"/>
        <v>0</v>
      </c>
      <c r="AA270" s="260">
        <f t="shared" si="99"/>
        <v>0</v>
      </c>
      <c r="AB270" s="259">
        <f t="shared" si="89"/>
        <v>0</v>
      </c>
      <c r="AC270" s="180">
        <f t="shared" si="90"/>
        <v>0</v>
      </c>
      <c r="AD270" s="180">
        <f t="shared" si="91"/>
        <v>0</v>
      </c>
      <c r="AE270" s="253">
        <f t="shared" si="100"/>
        <v>0</v>
      </c>
      <c r="AF270" s="240">
        <f t="shared" si="92"/>
        <v>0</v>
      </c>
    </row>
    <row r="271" spans="1:32" x14ac:dyDescent="0.2">
      <c r="A271" s="19">
        <f>+IF((G271+SUM(H271:K271))&gt;0,MAX(A$13:A270)+1,0)</f>
        <v>0</v>
      </c>
      <c r="B271" s="22"/>
      <c r="C271" s="20"/>
      <c r="D271" s="20"/>
      <c r="E271" s="20"/>
      <c r="F271" s="216">
        <f t="shared" si="93"/>
        <v>0</v>
      </c>
      <c r="G271" s="101">
        <f t="shared" si="94"/>
        <v>0</v>
      </c>
      <c r="H271" s="20"/>
      <c r="I271" s="20"/>
      <c r="J271" s="20"/>
      <c r="K271" s="20"/>
      <c r="L271" s="20"/>
      <c r="M271" s="20"/>
      <c r="N271" s="101">
        <f t="shared" si="95"/>
        <v>0</v>
      </c>
      <c r="O271" s="192"/>
      <c r="P271" s="542">
        <f t="shared" si="82"/>
        <v>0</v>
      </c>
      <c r="Q271" s="201">
        <f t="shared" si="83"/>
        <v>0</v>
      </c>
      <c r="R271" s="299">
        <f t="shared" si="96"/>
        <v>0</v>
      </c>
      <c r="S271" s="299">
        <f t="shared" si="97"/>
        <v>0</v>
      </c>
      <c r="T271" s="558"/>
      <c r="U271" s="180">
        <f t="shared" si="84"/>
        <v>0</v>
      </c>
      <c r="V271" s="180">
        <f t="shared" si="85"/>
        <v>0</v>
      </c>
      <c r="W271" s="253">
        <f t="shared" si="98"/>
        <v>0</v>
      </c>
      <c r="X271" s="253">
        <f t="shared" si="86"/>
        <v>0</v>
      </c>
      <c r="Y271" s="180">
        <f t="shared" si="87"/>
        <v>0</v>
      </c>
      <c r="Z271" s="180">
        <f t="shared" si="88"/>
        <v>0</v>
      </c>
      <c r="AA271" s="260">
        <f t="shared" si="99"/>
        <v>0</v>
      </c>
      <c r="AB271" s="259">
        <f t="shared" si="89"/>
        <v>0</v>
      </c>
      <c r="AC271" s="180">
        <f t="shared" si="90"/>
        <v>0</v>
      </c>
      <c r="AD271" s="180">
        <f t="shared" si="91"/>
        <v>0</v>
      </c>
      <c r="AE271" s="253">
        <f t="shared" si="100"/>
        <v>0</v>
      </c>
      <c r="AF271" s="240">
        <f t="shared" si="92"/>
        <v>0</v>
      </c>
    </row>
    <row r="272" spans="1:32" x14ac:dyDescent="0.2">
      <c r="A272" s="19">
        <f>+IF((G272+SUM(H272:K272))&gt;0,MAX(A$13:A271)+1,0)</f>
        <v>0</v>
      </c>
      <c r="B272" s="22"/>
      <c r="C272" s="20"/>
      <c r="D272" s="20"/>
      <c r="E272" s="20"/>
      <c r="F272" s="216">
        <f t="shared" si="93"/>
        <v>0</v>
      </c>
      <c r="G272" s="101">
        <f t="shared" si="94"/>
        <v>0</v>
      </c>
      <c r="H272" s="20"/>
      <c r="I272" s="20"/>
      <c r="J272" s="20"/>
      <c r="K272" s="20"/>
      <c r="L272" s="20"/>
      <c r="M272" s="20"/>
      <c r="N272" s="101">
        <f t="shared" si="95"/>
        <v>0</v>
      </c>
      <c r="O272" s="192"/>
      <c r="P272" s="542">
        <f t="shared" si="82"/>
        <v>0</v>
      </c>
      <c r="Q272" s="201">
        <f t="shared" si="83"/>
        <v>0</v>
      </c>
      <c r="R272" s="299">
        <f t="shared" si="96"/>
        <v>0</v>
      </c>
      <c r="S272" s="299">
        <f t="shared" si="97"/>
        <v>0</v>
      </c>
      <c r="T272" s="558"/>
      <c r="U272" s="180">
        <f t="shared" si="84"/>
        <v>0</v>
      </c>
      <c r="V272" s="180">
        <f t="shared" si="85"/>
        <v>0</v>
      </c>
      <c r="W272" s="253">
        <f t="shared" si="98"/>
        <v>0</v>
      </c>
      <c r="X272" s="253">
        <f t="shared" si="86"/>
        <v>0</v>
      </c>
      <c r="Y272" s="180">
        <f t="shared" si="87"/>
        <v>0</v>
      </c>
      <c r="Z272" s="180">
        <f t="shared" si="88"/>
        <v>0</v>
      </c>
      <c r="AA272" s="260">
        <f t="shared" si="99"/>
        <v>0</v>
      </c>
      <c r="AB272" s="259">
        <f t="shared" si="89"/>
        <v>0</v>
      </c>
      <c r="AC272" s="180">
        <f t="shared" si="90"/>
        <v>0</v>
      </c>
      <c r="AD272" s="180">
        <f t="shared" si="91"/>
        <v>0</v>
      </c>
      <c r="AE272" s="253">
        <f t="shared" si="100"/>
        <v>0</v>
      </c>
      <c r="AF272" s="240">
        <f t="shared" si="92"/>
        <v>0</v>
      </c>
    </row>
    <row r="273" spans="1:32" x14ac:dyDescent="0.2">
      <c r="A273" s="19">
        <f>+IF((G273+SUM(H273:K273))&gt;0,MAX(A$13:A272)+1,0)</f>
        <v>0</v>
      </c>
      <c r="B273" s="22"/>
      <c r="C273" s="20"/>
      <c r="D273" s="20"/>
      <c r="E273" s="20"/>
      <c r="F273" s="216">
        <f t="shared" si="93"/>
        <v>0</v>
      </c>
      <c r="G273" s="101">
        <f t="shared" si="94"/>
        <v>0</v>
      </c>
      <c r="H273" s="20"/>
      <c r="I273" s="20"/>
      <c r="J273" s="20"/>
      <c r="K273" s="20"/>
      <c r="L273" s="20"/>
      <c r="M273" s="20"/>
      <c r="N273" s="101">
        <f t="shared" si="95"/>
        <v>0</v>
      </c>
      <c r="O273" s="192"/>
      <c r="P273" s="542">
        <f t="shared" si="82"/>
        <v>0</v>
      </c>
      <c r="Q273" s="201">
        <f t="shared" si="83"/>
        <v>0</v>
      </c>
      <c r="R273" s="299">
        <f t="shared" si="96"/>
        <v>0</v>
      </c>
      <c r="S273" s="299">
        <f t="shared" si="97"/>
        <v>0</v>
      </c>
      <c r="T273" s="558"/>
      <c r="U273" s="180">
        <f t="shared" si="84"/>
        <v>0</v>
      </c>
      <c r="V273" s="180">
        <f t="shared" si="85"/>
        <v>0</v>
      </c>
      <c r="W273" s="253">
        <f t="shared" si="98"/>
        <v>0</v>
      </c>
      <c r="X273" s="253">
        <f t="shared" si="86"/>
        <v>0</v>
      </c>
      <c r="Y273" s="180">
        <f t="shared" si="87"/>
        <v>0</v>
      </c>
      <c r="Z273" s="180">
        <f t="shared" si="88"/>
        <v>0</v>
      </c>
      <c r="AA273" s="260">
        <f t="shared" si="99"/>
        <v>0</v>
      </c>
      <c r="AB273" s="259">
        <f t="shared" si="89"/>
        <v>0</v>
      </c>
      <c r="AC273" s="180">
        <f t="shared" si="90"/>
        <v>0</v>
      </c>
      <c r="AD273" s="180">
        <f t="shared" si="91"/>
        <v>0</v>
      </c>
      <c r="AE273" s="253">
        <f t="shared" si="100"/>
        <v>0</v>
      </c>
      <c r="AF273" s="240">
        <f t="shared" si="92"/>
        <v>0</v>
      </c>
    </row>
    <row r="274" spans="1:32" x14ac:dyDescent="0.2">
      <c r="A274" s="19">
        <f>+IF((G274+SUM(H274:K274))&gt;0,MAX(A$13:A273)+1,0)</f>
        <v>0</v>
      </c>
      <c r="B274" s="22"/>
      <c r="C274" s="20"/>
      <c r="D274" s="20"/>
      <c r="E274" s="20"/>
      <c r="F274" s="216">
        <f t="shared" si="93"/>
        <v>0</v>
      </c>
      <c r="G274" s="101">
        <f t="shared" si="94"/>
        <v>0</v>
      </c>
      <c r="H274" s="20"/>
      <c r="I274" s="20"/>
      <c r="J274" s="20"/>
      <c r="K274" s="20"/>
      <c r="L274" s="20"/>
      <c r="M274" s="20"/>
      <c r="N274" s="101">
        <f t="shared" si="95"/>
        <v>0</v>
      </c>
      <c r="O274" s="192"/>
      <c r="P274" s="542">
        <f t="shared" si="82"/>
        <v>0</v>
      </c>
      <c r="Q274" s="201">
        <f t="shared" si="83"/>
        <v>0</v>
      </c>
      <c r="R274" s="299">
        <f t="shared" si="96"/>
        <v>0</v>
      </c>
      <c r="S274" s="299">
        <f t="shared" si="97"/>
        <v>0</v>
      </c>
      <c r="T274" s="558"/>
      <c r="U274" s="180">
        <f t="shared" si="84"/>
        <v>0</v>
      </c>
      <c r="V274" s="180">
        <f t="shared" si="85"/>
        <v>0</v>
      </c>
      <c r="W274" s="253">
        <f t="shared" si="98"/>
        <v>0</v>
      </c>
      <c r="X274" s="253">
        <f t="shared" si="86"/>
        <v>0</v>
      </c>
      <c r="Y274" s="180">
        <f t="shared" si="87"/>
        <v>0</v>
      </c>
      <c r="Z274" s="180">
        <f t="shared" si="88"/>
        <v>0</v>
      </c>
      <c r="AA274" s="260">
        <f t="shared" si="99"/>
        <v>0</v>
      </c>
      <c r="AB274" s="259">
        <f t="shared" si="89"/>
        <v>0</v>
      </c>
      <c r="AC274" s="180">
        <f t="shared" si="90"/>
        <v>0</v>
      </c>
      <c r="AD274" s="180">
        <f t="shared" si="91"/>
        <v>0</v>
      </c>
      <c r="AE274" s="253">
        <f t="shared" si="100"/>
        <v>0</v>
      </c>
      <c r="AF274" s="240">
        <f t="shared" si="92"/>
        <v>0</v>
      </c>
    </row>
    <row r="275" spans="1:32" x14ac:dyDescent="0.2">
      <c r="A275" s="19">
        <f>+IF((G275+SUM(H275:K275))&gt;0,MAX(A$13:A274)+1,0)</f>
        <v>0</v>
      </c>
      <c r="B275" s="22"/>
      <c r="C275" s="20"/>
      <c r="D275" s="20"/>
      <c r="E275" s="20"/>
      <c r="F275" s="216">
        <f t="shared" si="93"/>
        <v>0</v>
      </c>
      <c r="G275" s="101">
        <f t="shared" si="94"/>
        <v>0</v>
      </c>
      <c r="H275" s="20"/>
      <c r="I275" s="20"/>
      <c r="J275" s="20"/>
      <c r="K275" s="20"/>
      <c r="L275" s="20"/>
      <c r="M275" s="20"/>
      <c r="N275" s="101">
        <f t="shared" si="95"/>
        <v>0</v>
      </c>
      <c r="O275" s="192"/>
      <c r="P275" s="542">
        <f t="shared" si="82"/>
        <v>0</v>
      </c>
      <c r="Q275" s="201">
        <f t="shared" si="83"/>
        <v>0</v>
      </c>
      <c r="R275" s="299">
        <f t="shared" si="96"/>
        <v>0</v>
      </c>
      <c r="S275" s="299">
        <f t="shared" si="97"/>
        <v>0</v>
      </c>
      <c r="T275" s="558"/>
      <c r="U275" s="180">
        <f t="shared" si="84"/>
        <v>0</v>
      </c>
      <c r="V275" s="180">
        <f t="shared" si="85"/>
        <v>0</v>
      </c>
      <c r="W275" s="253">
        <f t="shared" si="98"/>
        <v>0</v>
      </c>
      <c r="X275" s="253">
        <f t="shared" si="86"/>
        <v>0</v>
      </c>
      <c r="Y275" s="180">
        <f t="shared" si="87"/>
        <v>0</v>
      </c>
      <c r="Z275" s="180">
        <f t="shared" si="88"/>
        <v>0</v>
      </c>
      <c r="AA275" s="260">
        <f t="shared" si="99"/>
        <v>0</v>
      </c>
      <c r="AB275" s="259">
        <f t="shared" si="89"/>
        <v>0</v>
      </c>
      <c r="AC275" s="180">
        <f t="shared" si="90"/>
        <v>0</v>
      </c>
      <c r="AD275" s="180">
        <f t="shared" si="91"/>
        <v>0</v>
      </c>
      <c r="AE275" s="253">
        <f t="shared" si="100"/>
        <v>0</v>
      </c>
      <c r="AF275" s="240">
        <f t="shared" si="92"/>
        <v>0</v>
      </c>
    </row>
    <row r="276" spans="1:32" x14ac:dyDescent="0.2">
      <c r="A276" s="19">
        <f>+IF((G276+SUM(H276:K276))&gt;0,MAX(A$13:A275)+1,0)</f>
        <v>0</v>
      </c>
      <c r="B276" s="22"/>
      <c r="C276" s="20"/>
      <c r="D276" s="20"/>
      <c r="E276" s="20"/>
      <c r="F276" s="216">
        <f t="shared" si="93"/>
        <v>0</v>
      </c>
      <c r="G276" s="101">
        <f t="shared" si="94"/>
        <v>0</v>
      </c>
      <c r="H276" s="20"/>
      <c r="I276" s="20"/>
      <c r="J276" s="20"/>
      <c r="K276" s="20"/>
      <c r="L276" s="20"/>
      <c r="M276" s="20"/>
      <c r="N276" s="101">
        <f t="shared" si="95"/>
        <v>0</v>
      </c>
      <c r="O276" s="192"/>
      <c r="P276" s="542">
        <f t="shared" si="82"/>
        <v>0</v>
      </c>
      <c r="Q276" s="201">
        <f t="shared" si="83"/>
        <v>0</v>
      </c>
      <c r="R276" s="299">
        <f t="shared" si="96"/>
        <v>0</v>
      </c>
      <c r="S276" s="299">
        <f t="shared" si="97"/>
        <v>0</v>
      </c>
      <c r="T276" s="558"/>
      <c r="U276" s="180">
        <f t="shared" si="84"/>
        <v>0</v>
      </c>
      <c r="V276" s="180">
        <f t="shared" si="85"/>
        <v>0</v>
      </c>
      <c r="W276" s="253">
        <f t="shared" si="98"/>
        <v>0</v>
      </c>
      <c r="X276" s="253">
        <f t="shared" si="86"/>
        <v>0</v>
      </c>
      <c r="Y276" s="180">
        <f t="shared" si="87"/>
        <v>0</v>
      </c>
      <c r="Z276" s="180">
        <f t="shared" si="88"/>
        <v>0</v>
      </c>
      <c r="AA276" s="260">
        <f t="shared" si="99"/>
        <v>0</v>
      </c>
      <c r="AB276" s="259">
        <f t="shared" si="89"/>
        <v>0</v>
      </c>
      <c r="AC276" s="180">
        <f t="shared" si="90"/>
        <v>0</v>
      </c>
      <c r="AD276" s="180">
        <f t="shared" si="91"/>
        <v>0</v>
      </c>
      <c r="AE276" s="253">
        <f t="shared" si="100"/>
        <v>0</v>
      </c>
      <c r="AF276" s="240">
        <f t="shared" si="92"/>
        <v>0</v>
      </c>
    </row>
    <row r="277" spans="1:32" x14ac:dyDescent="0.2">
      <c r="A277" s="19">
        <f>+IF((G277+SUM(H277:K277))&gt;0,MAX(A$13:A276)+1,0)</f>
        <v>0</v>
      </c>
      <c r="B277" s="22"/>
      <c r="C277" s="20"/>
      <c r="D277" s="20"/>
      <c r="E277" s="20"/>
      <c r="F277" s="216">
        <f t="shared" si="93"/>
        <v>0</v>
      </c>
      <c r="G277" s="101">
        <f t="shared" si="94"/>
        <v>0</v>
      </c>
      <c r="H277" s="20"/>
      <c r="I277" s="20"/>
      <c r="J277" s="20"/>
      <c r="K277" s="20"/>
      <c r="L277" s="20"/>
      <c r="M277" s="20"/>
      <c r="N277" s="101">
        <f t="shared" si="95"/>
        <v>0</v>
      </c>
      <c r="O277" s="192"/>
      <c r="P277" s="542">
        <f t="shared" si="82"/>
        <v>0</v>
      </c>
      <c r="Q277" s="201">
        <f t="shared" si="83"/>
        <v>0</v>
      </c>
      <c r="R277" s="299">
        <f t="shared" si="96"/>
        <v>0</v>
      </c>
      <c r="S277" s="299">
        <f t="shared" si="97"/>
        <v>0</v>
      </c>
      <c r="T277" s="558"/>
      <c r="U277" s="180">
        <f t="shared" si="84"/>
        <v>0</v>
      </c>
      <c r="V277" s="180">
        <f t="shared" si="85"/>
        <v>0</v>
      </c>
      <c r="W277" s="253">
        <f t="shared" si="98"/>
        <v>0</v>
      </c>
      <c r="X277" s="253">
        <f t="shared" si="86"/>
        <v>0</v>
      </c>
      <c r="Y277" s="180">
        <f t="shared" si="87"/>
        <v>0</v>
      </c>
      <c r="Z277" s="180">
        <f t="shared" si="88"/>
        <v>0</v>
      </c>
      <c r="AA277" s="260">
        <f t="shared" si="99"/>
        <v>0</v>
      </c>
      <c r="AB277" s="259">
        <f t="shared" si="89"/>
        <v>0</v>
      </c>
      <c r="AC277" s="180">
        <f t="shared" si="90"/>
        <v>0</v>
      </c>
      <c r="AD277" s="180">
        <f t="shared" si="91"/>
        <v>0</v>
      </c>
      <c r="AE277" s="253">
        <f t="shared" si="100"/>
        <v>0</v>
      </c>
      <c r="AF277" s="240">
        <f t="shared" si="92"/>
        <v>0</v>
      </c>
    </row>
    <row r="278" spans="1:32" x14ac:dyDescent="0.2">
      <c r="A278" s="19">
        <f>+IF((G278+SUM(H278:K278))&gt;0,MAX(A$13:A277)+1,0)</f>
        <v>0</v>
      </c>
      <c r="B278" s="22"/>
      <c r="C278" s="20"/>
      <c r="D278" s="20"/>
      <c r="E278" s="20"/>
      <c r="F278" s="216">
        <f t="shared" si="93"/>
        <v>0</v>
      </c>
      <c r="G278" s="101">
        <f t="shared" si="94"/>
        <v>0</v>
      </c>
      <c r="H278" s="20"/>
      <c r="I278" s="20"/>
      <c r="J278" s="20"/>
      <c r="K278" s="20"/>
      <c r="L278" s="20"/>
      <c r="M278" s="20"/>
      <c r="N278" s="101">
        <f t="shared" si="95"/>
        <v>0</v>
      </c>
      <c r="O278" s="192"/>
      <c r="P278" s="542">
        <f t="shared" si="82"/>
        <v>0</v>
      </c>
      <c r="Q278" s="201">
        <f t="shared" si="83"/>
        <v>0</v>
      </c>
      <c r="R278" s="299">
        <f t="shared" si="96"/>
        <v>0</v>
      </c>
      <c r="S278" s="299">
        <f t="shared" si="97"/>
        <v>0</v>
      </c>
      <c r="T278" s="558"/>
      <c r="U278" s="180">
        <f t="shared" si="84"/>
        <v>0</v>
      </c>
      <c r="V278" s="180">
        <f t="shared" si="85"/>
        <v>0</v>
      </c>
      <c r="W278" s="253">
        <f t="shared" si="98"/>
        <v>0</v>
      </c>
      <c r="X278" s="253">
        <f t="shared" si="86"/>
        <v>0</v>
      </c>
      <c r="Y278" s="180">
        <f t="shared" si="87"/>
        <v>0</v>
      </c>
      <c r="Z278" s="180">
        <f t="shared" si="88"/>
        <v>0</v>
      </c>
      <c r="AA278" s="260">
        <f t="shared" si="99"/>
        <v>0</v>
      </c>
      <c r="AB278" s="259">
        <f t="shared" si="89"/>
        <v>0</v>
      </c>
      <c r="AC278" s="180">
        <f t="shared" si="90"/>
        <v>0</v>
      </c>
      <c r="AD278" s="180">
        <f t="shared" si="91"/>
        <v>0</v>
      </c>
      <c r="AE278" s="253">
        <f t="shared" si="100"/>
        <v>0</v>
      </c>
      <c r="AF278" s="240">
        <f t="shared" si="92"/>
        <v>0</v>
      </c>
    </row>
    <row r="279" spans="1:32" x14ac:dyDescent="0.2">
      <c r="A279" s="19">
        <f>+IF((G279+SUM(H279:K279))&gt;0,MAX(A$13:A278)+1,0)</f>
        <v>0</v>
      </c>
      <c r="B279" s="22"/>
      <c r="C279" s="20"/>
      <c r="D279" s="20"/>
      <c r="E279" s="20"/>
      <c r="F279" s="216">
        <f t="shared" si="93"/>
        <v>0</v>
      </c>
      <c r="G279" s="101">
        <f t="shared" si="94"/>
        <v>0</v>
      </c>
      <c r="H279" s="20"/>
      <c r="I279" s="20"/>
      <c r="J279" s="20"/>
      <c r="K279" s="20"/>
      <c r="L279" s="20"/>
      <c r="M279" s="20"/>
      <c r="N279" s="101">
        <f t="shared" si="95"/>
        <v>0</v>
      </c>
      <c r="O279" s="192"/>
      <c r="P279" s="542">
        <f t="shared" si="82"/>
        <v>0</v>
      </c>
      <c r="Q279" s="201">
        <f t="shared" si="83"/>
        <v>0</v>
      </c>
      <c r="R279" s="299">
        <f t="shared" si="96"/>
        <v>0</v>
      </c>
      <c r="S279" s="299">
        <f t="shared" si="97"/>
        <v>0</v>
      </c>
      <c r="T279" s="558"/>
      <c r="U279" s="180">
        <f t="shared" si="84"/>
        <v>0</v>
      </c>
      <c r="V279" s="180">
        <f t="shared" si="85"/>
        <v>0</v>
      </c>
      <c r="W279" s="253">
        <f t="shared" si="98"/>
        <v>0</v>
      </c>
      <c r="X279" s="253">
        <f t="shared" si="86"/>
        <v>0</v>
      </c>
      <c r="Y279" s="180">
        <f t="shared" si="87"/>
        <v>0</v>
      </c>
      <c r="Z279" s="180">
        <f t="shared" si="88"/>
        <v>0</v>
      </c>
      <c r="AA279" s="260">
        <f t="shared" si="99"/>
        <v>0</v>
      </c>
      <c r="AB279" s="259">
        <f t="shared" si="89"/>
        <v>0</v>
      </c>
      <c r="AC279" s="180">
        <f t="shared" si="90"/>
        <v>0</v>
      </c>
      <c r="AD279" s="180">
        <f t="shared" si="91"/>
        <v>0</v>
      </c>
      <c r="AE279" s="253">
        <f t="shared" si="100"/>
        <v>0</v>
      </c>
      <c r="AF279" s="240">
        <f t="shared" si="92"/>
        <v>0</v>
      </c>
    </row>
    <row r="280" spans="1:32" x14ac:dyDescent="0.2">
      <c r="A280" s="19">
        <f>+IF((G280+SUM(H280:K280))&gt;0,MAX(A$13:A279)+1,0)</f>
        <v>0</v>
      </c>
      <c r="B280" s="22"/>
      <c r="C280" s="20"/>
      <c r="D280" s="20"/>
      <c r="E280" s="20"/>
      <c r="F280" s="216">
        <f t="shared" si="93"/>
        <v>0</v>
      </c>
      <c r="G280" s="101">
        <f t="shared" si="94"/>
        <v>0</v>
      </c>
      <c r="H280" s="20"/>
      <c r="I280" s="20"/>
      <c r="J280" s="20"/>
      <c r="K280" s="20"/>
      <c r="L280" s="20"/>
      <c r="M280" s="20"/>
      <c r="N280" s="101">
        <f t="shared" si="95"/>
        <v>0</v>
      </c>
      <c r="O280" s="192"/>
      <c r="P280" s="542">
        <f t="shared" si="82"/>
        <v>0</v>
      </c>
      <c r="Q280" s="201">
        <f t="shared" si="83"/>
        <v>0</v>
      </c>
      <c r="R280" s="299">
        <f t="shared" si="96"/>
        <v>0</v>
      </c>
      <c r="S280" s="299">
        <f t="shared" si="97"/>
        <v>0</v>
      </c>
      <c r="T280" s="558"/>
      <c r="U280" s="180">
        <f t="shared" si="84"/>
        <v>0</v>
      </c>
      <c r="V280" s="180">
        <f t="shared" si="85"/>
        <v>0</v>
      </c>
      <c r="W280" s="253">
        <f t="shared" si="98"/>
        <v>0</v>
      </c>
      <c r="X280" s="253">
        <f t="shared" si="86"/>
        <v>0</v>
      </c>
      <c r="Y280" s="180">
        <f t="shared" si="87"/>
        <v>0</v>
      </c>
      <c r="Z280" s="180">
        <f t="shared" si="88"/>
        <v>0</v>
      </c>
      <c r="AA280" s="260">
        <f t="shared" si="99"/>
        <v>0</v>
      </c>
      <c r="AB280" s="259">
        <f t="shared" si="89"/>
        <v>0</v>
      </c>
      <c r="AC280" s="180">
        <f t="shared" si="90"/>
        <v>0</v>
      </c>
      <c r="AD280" s="180">
        <f t="shared" si="91"/>
        <v>0</v>
      </c>
      <c r="AE280" s="253">
        <f t="shared" si="100"/>
        <v>0</v>
      </c>
      <c r="AF280" s="240">
        <f t="shared" si="92"/>
        <v>0</v>
      </c>
    </row>
    <row r="281" spans="1:32" x14ac:dyDescent="0.2">
      <c r="A281" s="19">
        <f>+IF((G281+SUM(H281:K281))&gt;0,MAX(A$13:A280)+1,0)</f>
        <v>0</v>
      </c>
      <c r="B281" s="22"/>
      <c r="C281" s="20"/>
      <c r="D281" s="20"/>
      <c r="E281" s="20"/>
      <c r="F281" s="216">
        <f t="shared" si="93"/>
        <v>0</v>
      </c>
      <c r="G281" s="101">
        <f t="shared" si="94"/>
        <v>0</v>
      </c>
      <c r="H281" s="20"/>
      <c r="I281" s="20"/>
      <c r="J281" s="20"/>
      <c r="K281" s="20"/>
      <c r="L281" s="20"/>
      <c r="M281" s="20"/>
      <c r="N281" s="101">
        <f t="shared" si="95"/>
        <v>0</v>
      </c>
      <c r="O281" s="192"/>
      <c r="P281" s="542">
        <f t="shared" si="82"/>
        <v>0</v>
      </c>
      <c r="Q281" s="201">
        <f t="shared" si="83"/>
        <v>0</v>
      </c>
      <c r="R281" s="299">
        <f t="shared" si="96"/>
        <v>0</v>
      </c>
      <c r="S281" s="299">
        <f t="shared" si="97"/>
        <v>0</v>
      </c>
      <c r="T281" s="558"/>
      <c r="U281" s="180">
        <f t="shared" si="84"/>
        <v>0</v>
      </c>
      <c r="V281" s="180">
        <f t="shared" si="85"/>
        <v>0</v>
      </c>
      <c r="W281" s="253">
        <f t="shared" si="98"/>
        <v>0</v>
      </c>
      <c r="X281" s="253">
        <f t="shared" si="86"/>
        <v>0</v>
      </c>
      <c r="Y281" s="180">
        <f t="shared" si="87"/>
        <v>0</v>
      </c>
      <c r="Z281" s="180">
        <f t="shared" si="88"/>
        <v>0</v>
      </c>
      <c r="AA281" s="260">
        <f t="shared" si="99"/>
        <v>0</v>
      </c>
      <c r="AB281" s="259">
        <f t="shared" si="89"/>
        <v>0</v>
      </c>
      <c r="AC281" s="180">
        <f t="shared" si="90"/>
        <v>0</v>
      </c>
      <c r="AD281" s="180">
        <f t="shared" si="91"/>
        <v>0</v>
      </c>
      <c r="AE281" s="253">
        <f t="shared" si="100"/>
        <v>0</v>
      </c>
      <c r="AF281" s="240">
        <f t="shared" si="92"/>
        <v>0</v>
      </c>
    </row>
    <row r="282" spans="1:32" x14ac:dyDescent="0.2">
      <c r="A282" s="19">
        <f>+IF((G282+SUM(H282:K282))&gt;0,MAX(A$13:A281)+1,0)</f>
        <v>0</v>
      </c>
      <c r="B282" s="22"/>
      <c r="C282" s="20"/>
      <c r="D282" s="20"/>
      <c r="E282" s="20"/>
      <c r="F282" s="216">
        <f t="shared" si="93"/>
        <v>0</v>
      </c>
      <c r="G282" s="101">
        <f t="shared" si="94"/>
        <v>0</v>
      </c>
      <c r="H282" s="20"/>
      <c r="I282" s="20"/>
      <c r="J282" s="20"/>
      <c r="K282" s="20"/>
      <c r="L282" s="20"/>
      <c r="M282" s="20"/>
      <c r="N282" s="101">
        <f t="shared" si="95"/>
        <v>0</v>
      </c>
      <c r="O282" s="192"/>
      <c r="P282" s="542">
        <f t="shared" si="82"/>
        <v>0</v>
      </c>
      <c r="Q282" s="201">
        <f t="shared" si="83"/>
        <v>0</v>
      </c>
      <c r="R282" s="299">
        <f t="shared" si="96"/>
        <v>0</v>
      </c>
      <c r="S282" s="299">
        <f t="shared" si="97"/>
        <v>0</v>
      </c>
      <c r="T282" s="558"/>
      <c r="U282" s="180">
        <f t="shared" si="84"/>
        <v>0</v>
      </c>
      <c r="V282" s="180">
        <f t="shared" si="85"/>
        <v>0</v>
      </c>
      <c r="W282" s="253">
        <f t="shared" si="98"/>
        <v>0</v>
      </c>
      <c r="X282" s="253">
        <f t="shared" si="86"/>
        <v>0</v>
      </c>
      <c r="Y282" s="180">
        <f t="shared" si="87"/>
        <v>0</v>
      </c>
      <c r="Z282" s="180">
        <f t="shared" si="88"/>
        <v>0</v>
      </c>
      <c r="AA282" s="260">
        <f t="shared" si="99"/>
        <v>0</v>
      </c>
      <c r="AB282" s="259">
        <f t="shared" si="89"/>
        <v>0</v>
      </c>
      <c r="AC282" s="180">
        <f t="shared" si="90"/>
        <v>0</v>
      </c>
      <c r="AD282" s="180">
        <f t="shared" si="91"/>
        <v>0</v>
      </c>
      <c r="AE282" s="253">
        <f t="shared" si="100"/>
        <v>0</v>
      </c>
      <c r="AF282" s="240">
        <f t="shared" si="92"/>
        <v>0</v>
      </c>
    </row>
    <row r="283" spans="1:32" x14ac:dyDescent="0.2">
      <c r="A283" s="19">
        <f>+IF((G283+SUM(H283:K283))&gt;0,MAX(A$13:A282)+1,0)</f>
        <v>0</v>
      </c>
      <c r="B283" s="22"/>
      <c r="C283" s="20"/>
      <c r="D283" s="20"/>
      <c r="E283" s="20"/>
      <c r="F283" s="216">
        <f t="shared" si="93"/>
        <v>0</v>
      </c>
      <c r="G283" s="101">
        <f t="shared" si="94"/>
        <v>0</v>
      </c>
      <c r="H283" s="20"/>
      <c r="I283" s="20"/>
      <c r="J283" s="20"/>
      <c r="K283" s="20"/>
      <c r="L283" s="20"/>
      <c r="M283" s="20"/>
      <c r="N283" s="101">
        <f t="shared" si="95"/>
        <v>0</v>
      </c>
      <c r="O283" s="192"/>
      <c r="P283" s="542">
        <f t="shared" si="82"/>
        <v>0</v>
      </c>
      <c r="Q283" s="201">
        <f t="shared" si="83"/>
        <v>0</v>
      </c>
      <c r="R283" s="299">
        <f t="shared" si="96"/>
        <v>0</v>
      </c>
      <c r="S283" s="299">
        <f t="shared" si="97"/>
        <v>0</v>
      </c>
      <c r="T283" s="558"/>
      <c r="U283" s="180">
        <f t="shared" si="84"/>
        <v>0</v>
      </c>
      <c r="V283" s="180">
        <f t="shared" si="85"/>
        <v>0</v>
      </c>
      <c r="W283" s="253">
        <f t="shared" si="98"/>
        <v>0</v>
      </c>
      <c r="X283" s="253">
        <f t="shared" si="86"/>
        <v>0</v>
      </c>
      <c r="Y283" s="180">
        <f t="shared" si="87"/>
        <v>0</v>
      </c>
      <c r="Z283" s="180">
        <f t="shared" si="88"/>
        <v>0</v>
      </c>
      <c r="AA283" s="260">
        <f t="shared" si="99"/>
        <v>0</v>
      </c>
      <c r="AB283" s="259">
        <f t="shared" si="89"/>
        <v>0</v>
      </c>
      <c r="AC283" s="180">
        <f t="shared" si="90"/>
        <v>0</v>
      </c>
      <c r="AD283" s="180">
        <f t="shared" si="91"/>
        <v>0</v>
      </c>
      <c r="AE283" s="253">
        <f t="shared" si="100"/>
        <v>0</v>
      </c>
      <c r="AF283" s="240">
        <f t="shared" si="92"/>
        <v>0</v>
      </c>
    </row>
    <row r="284" spans="1:32" x14ac:dyDescent="0.2">
      <c r="A284" s="19">
        <f>+IF((G284+SUM(H284:K284))&gt;0,MAX(A$13:A283)+1,0)</f>
        <v>0</v>
      </c>
      <c r="B284" s="22"/>
      <c r="C284" s="20"/>
      <c r="D284" s="20"/>
      <c r="E284" s="20"/>
      <c r="F284" s="216">
        <f t="shared" si="93"/>
        <v>0</v>
      </c>
      <c r="G284" s="101">
        <f t="shared" si="94"/>
        <v>0</v>
      </c>
      <c r="H284" s="20"/>
      <c r="I284" s="20"/>
      <c r="J284" s="20"/>
      <c r="K284" s="20"/>
      <c r="L284" s="20"/>
      <c r="M284" s="20"/>
      <c r="N284" s="101">
        <f t="shared" si="95"/>
        <v>0</v>
      </c>
      <c r="O284" s="192"/>
      <c r="P284" s="542">
        <f t="shared" si="82"/>
        <v>0</v>
      </c>
      <c r="Q284" s="201">
        <f t="shared" si="83"/>
        <v>0</v>
      </c>
      <c r="R284" s="299">
        <f t="shared" si="96"/>
        <v>0</v>
      </c>
      <c r="S284" s="299">
        <f t="shared" si="97"/>
        <v>0</v>
      </c>
      <c r="T284" s="558"/>
      <c r="U284" s="180">
        <f t="shared" si="84"/>
        <v>0</v>
      </c>
      <c r="V284" s="180">
        <f t="shared" si="85"/>
        <v>0</v>
      </c>
      <c r="W284" s="253">
        <f t="shared" si="98"/>
        <v>0</v>
      </c>
      <c r="X284" s="253">
        <f t="shared" si="86"/>
        <v>0</v>
      </c>
      <c r="Y284" s="180">
        <f t="shared" si="87"/>
        <v>0</v>
      </c>
      <c r="Z284" s="180">
        <f t="shared" si="88"/>
        <v>0</v>
      </c>
      <c r="AA284" s="260">
        <f t="shared" si="99"/>
        <v>0</v>
      </c>
      <c r="AB284" s="259">
        <f t="shared" si="89"/>
        <v>0</v>
      </c>
      <c r="AC284" s="180">
        <f t="shared" si="90"/>
        <v>0</v>
      </c>
      <c r="AD284" s="180">
        <f t="shared" si="91"/>
        <v>0</v>
      </c>
      <c r="AE284" s="253">
        <f t="shared" si="100"/>
        <v>0</v>
      </c>
      <c r="AF284" s="240">
        <f t="shared" si="92"/>
        <v>0</v>
      </c>
    </row>
    <row r="285" spans="1:32" x14ac:dyDescent="0.2">
      <c r="A285" s="19">
        <f>+IF((G285+SUM(H285:K285))&gt;0,MAX(A$13:A284)+1,0)</f>
        <v>0</v>
      </c>
      <c r="B285" s="22"/>
      <c r="C285" s="20"/>
      <c r="D285" s="20"/>
      <c r="E285" s="20"/>
      <c r="F285" s="216">
        <f t="shared" si="93"/>
        <v>0</v>
      </c>
      <c r="G285" s="101">
        <f t="shared" si="94"/>
        <v>0</v>
      </c>
      <c r="H285" s="20"/>
      <c r="I285" s="20"/>
      <c r="J285" s="20"/>
      <c r="K285" s="20"/>
      <c r="L285" s="20"/>
      <c r="M285" s="20"/>
      <c r="N285" s="101">
        <f t="shared" si="95"/>
        <v>0</v>
      </c>
      <c r="O285" s="192"/>
      <c r="P285" s="542">
        <f t="shared" si="82"/>
        <v>0</v>
      </c>
      <c r="Q285" s="201">
        <f t="shared" si="83"/>
        <v>0</v>
      </c>
      <c r="R285" s="299">
        <f t="shared" si="96"/>
        <v>0</v>
      </c>
      <c r="S285" s="299">
        <f t="shared" si="97"/>
        <v>0</v>
      </c>
      <c r="T285" s="558"/>
      <c r="U285" s="180">
        <f t="shared" si="84"/>
        <v>0</v>
      </c>
      <c r="V285" s="180">
        <f t="shared" si="85"/>
        <v>0</v>
      </c>
      <c r="W285" s="253">
        <f t="shared" si="98"/>
        <v>0</v>
      </c>
      <c r="X285" s="253">
        <f t="shared" si="86"/>
        <v>0</v>
      </c>
      <c r="Y285" s="180">
        <f t="shared" si="87"/>
        <v>0</v>
      </c>
      <c r="Z285" s="180">
        <f t="shared" si="88"/>
        <v>0</v>
      </c>
      <c r="AA285" s="260">
        <f t="shared" si="99"/>
        <v>0</v>
      </c>
      <c r="AB285" s="259">
        <f t="shared" si="89"/>
        <v>0</v>
      </c>
      <c r="AC285" s="180">
        <f t="shared" si="90"/>
        <v>0</v>
      </c>
      <c r="AD285" s="180">
        <f t="shared" si="91"/>
        <v>0</v>
      </c>
      <c r="AE285" s="253">
        <f t="shared" si="100"/>
        <v>0</v>
      </c>
      <c r="AF285" s="240">
        <f t="shared" si="92"/>
        <v>0</v>
      </c>
    </row>
    <row r="286" spans="1:32" x14ac:dyDescent="0.2">
      <c r="A286" s="19">
        <f>+IF((G286+SUM(H286:K286))&gt;0,MAX(A$13:A285)+1,0)</f>
        <v>0</v>
      </c>
      <c r="B286" s="22"/>
      <c r="C286" s="20"/>
      <c r="D286" s="20"/>
      <c r="E286" s="20"/>
      <c r="F286" s="216">
        <f t="shared" si="93"/>
        <v>0</v>
      </c>
      <c r="G286" s="101">
        <f t="shared" si="94"/>
        <v>0</v>
      </c>
      <c r="H286" s="20"/>
      <c r="I286" s="20"/>
      <c r="J286" s="20"/>
      <c r="K286" s="20"/>
      <c r="L286" s="20"/>
      <c r="M286" s="20"/>
      <c r="N286" s="101">
        <f t="shared" si="95"/>
        <v>0</v>
      </c>
      <c r="O286" s="192"/>
      <c r="P286" s="542">
        <f t="shared" si="82"/>
        <v>0</v>
      </c>
      <c r="Q286" s="201">
        <f t="shared" si="83"/>
        <v>0</v>
      </c>
      <c r="R286" s="299">
        <f t="shared" si="96"/>
        <v>0</v>
      </c>
      <c r="S286" s="299">
        <f t="shared" si="97"/>
        <v>0</v>
      </c>
      <c r="T286" s="558"/>
      <c r="U286" s="180">
        <f t="shared" si="84"/>
        <v>0</v>
      </c>
      <c r="V286" s="180">
        <f t="shared" si="85"/>
        <v>0</v>
      </c>
      <c r="W286" s="253">
        <f t="shared" si="98"/>
        <v>0</v>
      </c>
      <c r="X286" s="253">
        <f t="shared" si="86"/>
        <v>0</v>
      </c>
      <c r="Y286" s="180">
        <f t="shared" si="87"/>
        <v>0</v>
      </c>
      <c r="Z286" s="180">
        <f t="shared" si="88"/>
        <v>0</v>
      </c>
      <c r="AA286" s="260">
        <f t="shared" si="99"/>
        <v>0</v>
      </c>
      <c r="AB286" s="259">
        <f t="shared" si="89"/>
        <v>0</v>
      </c>
      <c r="AC286" s="180">
        <f t="shared" si="90"/>
        <v>0</v>
      </c>
      <c r="AD286" s="180">
        <f t="shared" si="91"/>
        <v>0</v>
      </c>
      <c r="AE286" s="253">
        <f t="shared" si="100"/>
        <v>0</v>
      </c>
      <c r="AF286" s="240">
        <f t="shared" si="92"/>
        <v>0</v>
      </c>
    </row>
    <row r="287" spans="1:32" x14ac:dyDescent="0.2">
      <c r="A287" s="19">
        <f>+IF((G287+SUM(H287:K287))&gt;0,MAX(A$13:A286)+1,0)</f>
        <v>0</v>
      </c>
      <c r="B287" s="22"/>
      <c r="C287" s="20"/>
      <c r="D287" s="20"/>
      <c r="E287" s="20"/>
      <c r="F287" s="216">
        <f t="shared" si="93"/>
        <v>0</v>
      </c>
      <c r="G287" s="101">
        <f t="shared" si="94"/>
        <v>0</v>
      </c>
      <c r="H287" s="20"/>
      <c r="I287" s="20"/>
      <c r="J287" s="20"/>
      <c r="K287" s="20"/>
      <c r="L287" s="20"/>
      <c r="M287" s="20"/>
      <c r="N287" s="101">
        <f t="shared" si="95"/>
        <v>0</v>
      </c>
      <c r="O287" s="192"/>
      <c r="P287" s="542">
        <f t="shared" si="82"/>
        <v>0</v>
      </c>
      <c r="Q287" s="201">
        <f t="shared" si="83"/>
        <v>0</v>
      </c>
      <c r="R287" s="299">
        <f t="shared" si="96"/>
        <v>0</v>
      </c>
      <c r="S287" s="299">
        <f t="shared" si="97"/>
        <v>0</v>
      </c>
      <c r="T287" s="558"/>
      <c r="U287" s="180">
        <f t="shared" si="84"/>
        <v>0</v>
      </c>
      <c r="V287" s="180">
        <f t="shared" si="85"/>
        <v>0</v>
      </c>
      <c r="W287" s="253">
        <f t="shared" si="98"/>
        <v>0</v>
      </c>
      <c r="X287" s="253">
        <f t="shared" si="86"/>
        <v>0</v>
      </c>
      <c r="Y287" s="180">
        <f t="shared" si="87"/>
        <v>0</v>
      </c>
      <c r="Z287" s="180">
        <f t="shared" si="88"/>
        <v>0</v>
      </c>
      <c r="AA287" s="260">
        <f t="shared" si="99"/>
        <v>0</v>
      </c>
      <c r="AB287" s="259">
        <f t="shared" si="89"/>
        <v>0</v>
      </c>
      <c r="AC287" s="180">
        <f t="shared" si="90"/>
        <v>0</v>
      </c>
      <c r="AD287" s="180">
        <f t="shared" si="91"/>
        <v>0</v>
      </c>
      <c r="AE287" s="253">
        <f t="shared" si="100"/>
        <v>0</v>
      </c>
      <c r="AF287" s="240">
        <f t="shared" si="92"/>
        <v>0</v>
      </c>
    </row>
    <row r="288" spans="1:32" x14ac:dyDescent="0.2">
      <c r="A288" s="19">
        <f>+IF((G288+SUM(H288:K288))&gt;0,MAX(A$13:A287)+1,0)</f>
        <v>0</v>
      </c>
      <c r="B288" s="22"/>
      <c r="C288" s="20"/>
      <c r="D288" s="20"/>
      <c r="E288" s="20"/>
      <c r="F288" s="216">
        <f t="shared" si="93"/>
        <v>0</v>
      </c>
      <c r="G288" s="101">
        <f t="shared" si="94"/>
        <v>0</v>
      </c>
      <c r="H288" s="20"/>
      <c r="I288" s="20"/>
      <c r="J288" s="20"/>
      <c r="K288" s="20"/>
      <c r="L288" s="20"/>
      <c r="M288" s="20"/>
      <c r="N288" s="101">
        <f t="shared" si="95"/>
        <v>0</v>
      </c>
      <c r="O288" s="192"/>
      <c r="P288" s="542">
        <f t="shared" si="82"/>
        <v>0</v>
      </c>
      <c r="Q288" s="201">
        <f t="shared" si="83"/>
        <v>0</v>
      </c>
      <c r="R288" s="299">
        <f t="shared" si="96"/>
        <v>0</v>
      </c>
      <c r="S288" s="299">
        <f t="shared" si="97"/>
        <v>0</v>
      </c>
      <c r="T288" s="558"/>
      <c r="U288" s="180">
        <f t="shared" si="84"/>
        <v>0</v>
      </c>
      <c r="V288" s="180">
        <f t="shared" si="85"/>
        <v>0</v>
      </c>
      <c r="W288" s="253">
        <f t="shared" si="98"/>
        <v>0</v>
      </c>
      <c r="X288" s="253">
        <f t="shared" si="86"/>
        <v>0</v>
      </c>
      <c r="Y288" s="180">
        <f t="shared" si="87"/>
        <v>0</v>
      </c>
      <c r="Z288" s="180">
        <f t="shared" si="88"/>
        <v>0</v>
      </c>
      <c r="AA288" s="260">
        <f t="shared" si="99"/>
        <v>0</v>
      </c>
      <c r="AB288" s="259">
        <f t="shared" si="89"/>
        <v>0</v>
      </c>
      <c r="AC288" s="180">
        <f t="shared" si="90"/>
        <v>0</v>
      </c>
      <c r="AD288" s="180">
        <f t="shared" si="91"/>
        <v>0</v>
      </c>
      <c r="AE288" s="253">
        <f t="shared" si="100"/>
        <v>0</v>
      </c>
      <c r="AF288" s="240">
        <f t="shared" si="92"/>
        <v>0</v>
      </c>
    </row>
    <row r="289" spans="1:32" x14ac:dyDescent="0.2">
      <c r="A289" s="19">
        <f>+IF((G289+SUM(H289:K289))&gt;0,MAX(A$13:A288)+1,0)</f>
        <v>0</v>
      </c>
      <c r="B289" s="22"/>
      <c r="C289" s="20"/>
      <c r="D289" s="20"/>
      <c r="E289" s="20"/>
      <c r="F289" s="216">
        <f t="shared" si="93"/>
        <v>0</v>
      </c>
      <c r="G289" s="101">
        <f t="shared" si="94"/>
        <v>0</v>
      </c>
      <c r="H289" s="20"/>
      <c r="I289" s="20"/>
      <c r="J289" s="20"/>
      <c r="K289" s="20"/>
      <c r="L289" s="20"/>
      <c r="M289" s="20"/>
      <c r="N289" s="101">
        <f t="shared" si="95"/>
        <v>0</v>
      </c>
      <c r="O289" s="192"/>
      <c r="P289" s="542">
        <f t="shared" si="82"/>
        <v>0</v>
      </c>
      <c r="Q289" s="201">
        <f t="shared" si="83"/>
        <v>0</v>
      </c>
      <c r="R289" s="299">
        <f t="shared" si="96"/>
        <v>0</v>
      </c>
      <c r="S289" s="299">
        <f t="shared" si="97"/>
        <v>0</v>
      </c>
      <c r="T289" s="558"/>
      <c r="U289" s="180">
        <f t="shared" si="84"/>
        <v>0</v>
      </c>
      <c r="V289" s="180">
        <f t="shared" si="85"/>
        <v>0</v>
      </c>
      <c r="W289" s="253">
        <f t="shared" si="98"/>
        <v>0</v>
      </c>
      <c r="X289" s="253">
        <f t="shared" si="86"/>
        <v>0</v>
      </c>
      <c r="Y289" s="180">
        <f t="shared" si="87"/>
        <v>0</v>
      </c>
      <c r="Z289" s="180">
        <f t="shared" si="88"/>
        <v>0</v>
      </c>
      <c r="AA289" s="260">
        <f t="shared" si="99"/>
        <v>0</v>
      </c>
      <c r="AB289" s="259">
        <f t="shared" si="89"/>
        <v>0</v>
      </c>
      <c r="AC289" s="180">
        <f t="shared" si="90"/>
        <v>0</v>
      </c>
      <c r="AD289" s="180">
        <f t="shared" si="91"/>
        <v>0</v>
      </c>
      <c r="AE289" s="253">
        <f t="shared" si="100"/>
        <v>0</v>
      </c>
      <c r="AF289" s="240">
        <f t="shared" si="92"/>
        <v>0</v>
      </c>
    </row>
    <row r="290" spans="1:32" x14ac:dyDescent="0.2">
      <c r="A290" s="19">
        <f>+IF((G290+SUM(H290:K290))&gt;0,MAX(A$13:A289)+1,0)</f>
        <v>0</v>
      </c>
      <c r="B290" s="22"/>
      <c r="C290" s="20"/>
      <c r="D290" s="20"/>
      <c r="E290" s="20"/>
      <c r="F290" s="216">
        <f t="shared" si="93"/>
        <v>0</v>
      </c>
      <c r="G290" s="101">
        <f t="shared" si="94"/>
        <v>0</v>
      </c>
      <c r="H290" s="20"/>
      <c r="I290" s="20"/>
      <c r="J290" s="20"/>
      <c r="K290" s="20"/>
      <c r="L290" s="20"/>
      <c r="M290" s="20"/>
      <c r="N290" s="101">
        <f t="shared" si="95"/>
        <v>0</v>
      </c>
      <c r="O290" s="192"/>
      <c r="P290" s="542">
        <f t="shared" si="82"/>
        <v>0</v>
      </c>
      <c r="Q290" s="201">
        <f t="shared" si="83"/>
        <v>0</v>
      </c>
      <c r="R290" s="299">
        <f t="shared" si="96"/>
        <v>0</v>
      </c>
      <c r="S290" s="299">
        <f t="shared" si="97"/>
        <v>0</v>
      </c>
      <c r="T290" s="558"/>
      <c r="U290" s="180">
        <f t="shared" si="84"/>
        <v>0</v>
      </c>
      <c r="V290" s="180">
        <f t="shared" si="85"/>
        <v>0</v>
      </c>
      <c r="W290" s="253">
        <f t="shared" si="98"/>
        <v>0</v>
      </c>
      <c r="X290" s="253">
        <f t="shared" si="86"/>
        <v>0</v>
      </c>
      <c r="Y290" s="180">
        <f t="shared" si="87"/>
        <v>0</v>
      </c>
      <c r="Z290" s="180">
        <f t="shared" si="88"/>
        <v>0</v>
      </c>
      <c r="AA290" s="260">
        <f t="shared" si="99"/>
        <v>0</v>
      </c>
      <c r="AB290" s="259">
        <f t="shared" si="89"/>
        <v>0</v>
      </c>
      <c r="AC290" s="180">
        <f t="shared" si="90"/>
        <v>0</v>
      </c>
      <c r="AD290" s="180">
        <f t="shared" si="91"/>
        <v>0</v>
      </c>
      <c r="AE290" s="253">
        <f t="shared" si="100"/>
        <v>0</v>
      </c>
      <c r="AF290" s="240">
        <f t="shared" si="92"/>
        <v>0</v>
      </c>
    </row>
    <row r="291" spans="1:32" x14ac:dyDescent="0.2">
      <c r="A291" s="19">
        <f>+IF((G291+SUM(H291:K291))&gt;0,MAX(A$13:A290)+1,0)</f>
        <v>0</v>
      </c>
      <c r="B291" s="22"/>
      <c r="C291" s="20"/>
      <c r="D291" s="20"/>
      <c r="E291" s="20"/>
      <c r="F291" s="216">
        <f t="shared" si="93"/>
        <v>0</v>
      </c>
      <c r="G291" s="101">
        <f t="shared" si="94"/>
        <v>0</v>
      </c>
      <c r="H291" s="20"/>
      <c r="I291" s="20"/>
      <c r="J291" s="20"/>
      <c r="K291" s="20"/>
      <c r="L291" s="20"/>
      <c r="M291" s="20"/>
      <c r="N291" s="101">
        <f t="shared" si="95"/>
        <v>0</v>
      </c>
      <c r="O291" s="192"/>
      <c r="P291" s="542">
        <f t="shared" si="82"/>
        <v>0</v>
      </c>
      <c r="Q291" s="201">
        <f t="shared" si="83"/>
        <v>0</v>
      </c>
      <c r="R291" s="299">
        <f t="shared" si="96"/>
        <v>0</v>
      </c>
      <c r="S291" s="299">
        <f t="shared" si="97"/>
        <v>0</v>
      </c>
      <c r="T291" s="558"/>
      <c r="U291" s="180">
        <f t="shared" si="84"/>
        <v>0</v>
      </c>
      <c r="V291" s="180">
        <f t="shared" si="85"/>
        <v>0</v>
      </c>
      <c r="W291" s="253">
        <f t="shared" si="98"/>
        <v>0</v>
      </c>
      <c r="X291" s="253">
        <f t="shared" si="86"/>
        <v>0</v>
      </c>
      <c r="Y291" s="180">
        <f t="shared" si="87"/>
        <v>0</v>
      </c>
      <c r="Z291" s="180">
        <f t="shared" si="88"/>
        <v>0</v>
      </c>
      <c r="AA291" s="260">
        <f t="shared" si="99"/>
        <v>0</v>
      </c>
      <c r="AB291" s="259">
        <f t="shared" si="89"/>
        <v>0</v>
      </c>
      <c r="AC291" s="180">
        <f t="shared" si="90"/>
        <v>0</v>
      </c>
      <c r="AD291" s="180">
        <f t="shared" si="91"/>
        <v>0</v>
      </c>
      <c r="AE291" s="253">
        <f t="shared" si="100"/>
        <v>0</v>
      </c>
      <c r="AF291" s="240">
        <f t="shared" si="92"/>
        <v>0</v>
      </c>
    </row>
    <row r="292" spans="1:32" x14ac:dyDescent="0.2">
      <c r="A292" s="19">
        <f>+IF((G292+SUM(H292:K292))&gt;0,MAX(A$13:A291)+1,0)</f>
        <v>0</v>
      </c>
      <c r="B292" s="22"/>
      <c r="C292" s="20"/>
      <c r="D292" s="20"/>
      <c r="E292" s="20"/>
      <c r="F292" s="216">
        <f t="shared" si="93"/>
        <v>0</v>
      </c>
      <c r="G292" s="101">
        <f t="shared" si="94"/>
        <v>0</v>
      </c>
      <c r="H292" s="20"/>
      <c r="I292" s="20"/>
      <c r="J292" s="20"/>
      <c r="K292" s="20"/>
      <c r="L292" s="20"/>
      <c r="M292" s="20"/>
      <c r="N292" s="101">
        <f t="shared" si="95"/>
        <v>0</v>
      </c>
      <c r="O292" s="192"/>
      <c r="P292" s="542">
        <f t="shared" si="82"/>
        <v>0</v>
      </c>
      <c r="Q292" s="201">
        <f t="shared" si="83"/>
        <v>0</v>
      </c>
      <c r="R292" s="299">
        <f t="shared" si="96"/>
        <v>0</v>
      </c>
      <c r="S292" s="299">
        <f t="shared" si="97"/>
        <v>0</v>
      </c>
      <c r="T292" s="558"/>
      <c r="U292" s="180">
        <f t="shared" si="84"/>
        <v>0</v>
      </c>
      <c r="V292" s="180">
        <f t="shared" si="85"/>
        <v>0</v>
      </c>
      <c r="W292" s="253">
        <f t="shared" si="98"/>
        <v>0</v>
      </c>
      <c r="X292" s="253">
        <f t="shared" si="86"/>
        <v>0</v>
      </c>
      <c r="Y292" s="180">
        <f t="shared" si="87"/>
        <v>0</v>
      </c>
      <c r="Z292" s="180">
        <f t="shared" si="88"/>
        <v>0</v>
      </c>
      <c r="AA292" s="260">
        <f t="shared" si="99"/>
        <v>0</v>
      </c>
      <c r="AB292" s="259">
        <f t="shared" si="89"/>
        <v>0</v>
      </c>
      <c r="AC292" s="180">
        <f t="shared" si="90"/>
        <v>0</v>
      </c>
      <c r="AD292" s="180">
        <f t="shared" si="91"/>
        <v>0</v>
      </c>
      <c r="AE292" s="253">
        <f t="shared" si="100"/>
        <v>0</v>
      </c>
      <c r="AF292" s="240">
        <f t="shared" si="92"/>
        <v>0</v>
      </c>
    </row>
    <row r="293" spans="1:32" x14ac:dyDescent="0.2">
      <c r="A293" s="19">
        <f>+IF((G293+SUM(H293:K293))&gt;0,MAX(A$13:A292)+1,0)</f>
        <v>0</v>
      </c>
      <c r="B293" s="22"/>
      <c r="C293" s="20"/>
      <c r="D293" s="20"/>
      <c r="E293" s="20"/>
      <c r="F293" s="216">
        <f t="shared" si="93"/>
        <v>0</v>
      </c>
      <c r="G293" s="101">
        <f t="shared" si="94"/>
        <v>0</v>
      </c>
      <c r="H293" s="20"/>
      <c r="I293" s="20"/>
      <c r="J293" s="20"/>
      <c r="K293" s="20"/>
      <c r="L293" s="20"/>
      <c r="M293" s="20"/>
      <c r="N293" s="101">
        <f t="shared" si="95"/>
        <v>0</v>
      </c>
      <c r="O293" s="192"/>
      <c r="P293" s="542">
        <f t="shared" si="82"/>
        <v>0</v>
      </c>
      <c r="Q293" s="201">
        <f t="shared" si="83"/>
        <v>0</v>
      </c>
      <c r="R293" s="299">
        <f t="shared" si="96"/>
        <v>0</v>
      </c>
      <c r="S293" s="299">
        <f t="shared" si="97"/>
        <v>0</v>
      </c>
      <c r="T293" s="558"/>
      <c r="U293" s="180">
        <f t="shared" si="84"/>
        <v>0</v>
      </c>
      <c r="V293" s="180">
        <f t="shared" si="85"/>
        <v>0</v>
      </c>
      <c r="W293" s="253">
        <f t="shared" si="98"/>
        <v>0</v>
      </c>
      <c r="X293" s="253">
        <f t="shared" si="86"/>
        <v>0</v>
      </c>
      <c r="Y293" s="180">
        <f t="shared" si="87"/>
        <v>0</v>
      </c>
      <c r="Z293" s="180">
        <f t="shared" si="88"/>
        <v>0</v>
      </c>
      <c r="AA293" s="260">
        <f t="shared" si="99"/>
        <v>0</v>
      </c>
      <c r="AB293" s="259">
        <f t="shared" si="89"/>
        <v>0</v>
      </c>
      <c r="AC293" s="180">
        <f t="shared" si="90"/>
        <v>0</v>
      </c>
      <c r="AD293" s="180">
        <f t="shared" si="91"/>
        <v>0</v>
      </c>
      <c r="AE293" s="253">
        <f t="shared" si="100"/>
        <v>0</v>
      </c>
      <c r="AF293" s="240">
        <f t="shared" si="92"/>
        <v>0</v>
      </c>
    </row>
    <row r="294" spans="1:32" x14ac:dyDescent="0.2">
      <c r="A294" s="19">
        <f>+IF((G294+SUM(H294:K294))&gt;0,MAX(A$13:A293)+1,0)</f>
        <v>0</v>
      </c>
      <c r="B294" s="22"/>
      <c r="C294" s="20"/>
      <c r="D294" s="20"/>
      <c r="E294" s="20"/>
      <c r="F294" s="216">
        <f t="shared" si="93"/>
        <v>0</v>
      </c>
      <c r="G294" s="101">
        <f t="shared" si="94"/>
        <v>0</v>
      </c>
      <c r="H294" s="20"/>
      <c r="I294" s="20"/>
      <c r="J294" s="20"/>
      <c r="K294" s="20"/>
      <c r="L294" s="20"/>
      <c r="M294" s="20"/>
      <c r="N294" s="101">
        <f t="shared" si="95"/>
        <v>0</v>
      </c>
      <c r="O294" s="192"/>
      <c r="P294" s="542">
        <f>+O294+O294*$P$10</f>
        <v>0</v>
      </c>
      <c r="Q294" s="201">
        <f t="shared" si="83"/>
        <v>0</v>
      </c>
      <c r="R294" s="299">
        <f t="shared" si="96"/>
        <v>0</v>
      </c>
      <c r="S294" s="299">
        <f t="shared" si="97"/>
        <v>0</v>
      </c>
      <c r="T294" s="558"/>
      <c r="U294" s="180">
        <f t="shared" si="84"/>
        <v>0</v>
      </c>
      <c r="V294" s="180">
        <f t="shared" si="85"/>
        <v>0</v>
      </c>
      <c r="W294" s="253">
        <f t="shared" si="98"/>
        <v>0</v>
      </c>
      <c r="X294" s="253">
        <f t="shared" si="86"/>
        <v>0</v>
      </c>
      <c r="Y294" s="180">
        <f t="shared" si="87"/>
        <v>0</v>
      </c>
      <c r="Z294" s="180">
        <f t="shared" si="88"/>
        <v>0</v>
      </c>
      <c r="AA294" s="260">
        <f t="shared" si="99"/>
        <v>0</v>
      </c>
      <c r="AB294" s="259">
        <f t="shared" si="89"/>
        <v>0</v>
      </c>
      <c r="AC294" s="180">
        <f t="shared" si="90"/>
        <v>0</v>
      </c>
      <c r="AD294" s="180">
        <f t="shared" si="91"/>
        <v>0</v>
      </c>
      <c r="AE294" s="253">
        <f t="shared" si="100"/>
        <v>0</v>
      </c>
      <c r="AF294" s="240">
        <f t="shared" si="92"/>
        <v>0</v>
      </c>
    </row>
    <row r="295" spans="1:32" x14ac:dyDescent="0.2">
      <c r="A295" s="19">
        <f>+IF((G295+SUM(H295:K295))&gt;0,MAX(A$13:A294)+1,0)</f>
        <v>0</v>
      </c>
      <c r="B295" s="22"/>
      <c r="C295" s="20"/>
      <c r="D295" s="20"/>
      <c r="E295" s="20"/>
      <c r="F295" s="216">
        <f t="shared" si="93"/>
        <v>0</v>
      </c>
      <c r="G295" s="101">
        <f t="shared" si="94"/>
        <v>0</v>
      </c>
      <c r="H295" s="20"/>
      <c r="I295" s="20"/>
      <c r="J295" s="20"/>
      <c r="K295" s="20"/>
      <c r="L295" s="20"/>
      <c r="M295" s="20"/>
      <c r="N295" s="101">
        <f t="shared" si="95"/>
        <v>0</v>
      </c>
      <c r="O295" s="192"/>
      <c r="P295" s="542">
        <f t="shared" si="82"/>
        <v>0</v>
      </c>
      <c r="Q295" s="201">
        <f t="shared" si="83"/>
        <v>0</v>
      </c>
      <c r="R295" s="299">
        <f t="shared" si="96"/>
        <v>0</v>
      </c>
      <c r="S295" s="299">
        <f t="shared" si="97"/>
        <v>0</v>
      </c>
      <c r="T295" s="558"/>
      <c r="U295" s="180">
        <f t="shared" si="84"/>
        <v>0</v>
      </c>
      <c r="V295" s="180">
        <f t="shared" si="85"/>
        <v>0</v>
      </c>
      <c r="W295" s="253">
        <f t="shared" si="98"/>
        <v>0</v>
      </c>
      <c r="X295" s="253">
        <f t="shared" si="86"/>
        <v>0</v>
      </c>
      <c r="Y295" s="180">
        <f t="shared" si="87"/>
        <v>0</v>
      </c>
      <c r="Z295" s="180">
        <f t="shared" si="88"/>
        <v>0</v>
      </c>
      <c r="AA295" s="260">
        <f t="shared" si="99"/>
        <v>0</v>
      </c>
      <c r="AB295" s="259">
        <f t="shared" si="89"/>
        <v>0</v>
      </c>
      <c r="AC295" s="180">
        <f t="shared" si="90"/>
        <v>0</v>
      </c>
      <c r="AD295" s="180">
        <f t="shared" si="91"/>
        <v>0</v>
      </c>
      <c r="AE295" s="253">
        <f t="shared" si="100"/>
        <v>0</v>
      </c>
      <c r="AF295" s="240">
        <f t="shared" si="92"/>
        <v>0</v>
      </c>
    </row>
    <row r="296" spans="1:32" x14ac:dyDescent="0.2">
      <c r="A296" s="19">
        <f>+IF((G296+SUM(H296:K296))&gt;0,MAX(A$13:A295)+1,0)</f>
        <v>0</v>
      </c>
      <c r="B296" s="22"/>
      <c r="C296" s="20"/>
      <c r="D296" s="20"/>
      <c r="E296" s="20"/>
      <c r="F296" s="216">
        <f t="shared" si="93"/>
        <v>0</v>
      </c>
      <c r="G296" s="101">
        <f t="shared" si="94"/>
        <v>0</v>
      </c>
      <c r="H296" s="20"/>
      <c r="I296" s="20"/>
      <c r="J296" s="20"/>
      <c r="K296" s="20"/>
      <c r="L296" s="20"/>
      <c r="M296" s="20"/>
      <c r="N296" s="101">
        <f t="shared" si="95"/>
        <v>0</v>
      </c>
      <c r="O296" s="192"/>
      <c r="P296" s="542">
        <f t="shared" si="82"/>
        <v>0</v>
      </c>
      <c r="Q296" s="201">
        <f t="shared" si="83"/>
        <v>0</v>
      </c>
      <c r="R296" s="299">
        <f t="shared" si="96"/>
        <v>0</v>
      </c>
      <c r="S296" s="299">
        <f t="shared" si="97"/>
        <v>0</v>
      </c>
      <c r="T296" s="558"/>
      <c r="U296" s="180">
        <f t="shared" si="84"/>
        <v>0</v>
      </c>
      <c r="V296" s="180">
        <f t="shared" si="85"/>
        <v>0</v>
      </c>
      <c r="W296" s="253">
        <f t="shared" si="98"/>
        <v>0</v>
      </c>
      <c r="X296" s="253">
        <f t="shared" si="86"/>
        <v>0</v>
      </c>
      <c r="Y296" s="180">
        <f t="shared" si="87"/>
        <v>0</v>
      </c>
      <c r="Z296" s="180">
        <f t="shared" si="88"/>
        <v>0</v>
      </c>
      <c r="AA296" s="260">
        <f t="shared" si="99"/>
        <v>0</v>
      </c>
      <c r="AB296" s="259">
        <f t="shared" si="89"/>
        <v>0</v>
      </c>
      <c r="AC296" s="180">
        <f t="shared" si="90"/>
        <v>0</v>
      </c>
      <c r="AD296" s="180">
        <f t="shared" si="91"/>
        <v>0</v>
      </c>
      <c r="AE296" s="253">
        <f t="shared" si="100"/>
        <v>0</v>
      </c>
      <c r="AF296" s="240">
        <f t="shared" si="92"/>
        <v>0</v>
      </c>
    </row>
    <row r="297" spans="1:32" ht="45" x14ac:dyDescent="0.2">
      <c r="B297" s="198" t="s">
        <v>3</v>
      </c>
      <c r="C297" s="199">
        <f>+SUM(C298:C334)</f>
        <v>0</v>
      </c>
      <c r="D297" s="199">
        <f t="shared" ref="D297:Q297" si="101">+SUM(D298:D334)</f>
        <v>0</v>
      </c>
      <c r="E297" s="199">
        <f t="shared" si="101"/>
        <v>0</v>
      </c>
      <c r="F297" s="199">
        <f t="shared" si="101"/>
        <v>0</v>
      </c>
      <c r="G297" s="199">
        <f t="shared" si="101"/>
        <v>0</v>
      </c>
      <c r="H297" s="199">
        <f t="shared" si="101"/>
        <v>0</v>
      </c>
      <c r="I297" s="199">
        <f t="shared" si="101"/>
        <v>0</v>
      </c>
      <c r="J297" s="199">
        <f t="shared" si="101"/>
        <v>0</v>
      </c>
      <c r="K297" s="199">
        <f t="shared" si="101"/>
        <v>0</v>
      </c>
      <c r="L297" s="199">
        <f t="shared" si="101"/>
        <v>0</v>
      </c>
      <c r="M297" s="199">
        <f t="shared" si="101"/>
        <v>0</v>
      </c>
      <c r="N297" s="199">
        <f t="shared" si="101"/>
        <v>0</v>
      </c>
      <c r="O297" s="315"/>
      <c r="P297" s="537"/>
      <c r="Q297" s="199">
        <f t="shared" si="101"/>
        <v>0</v>
      </c>
      <c r="R297" s="199">
        <f t="shared" ref="R297:AE297" si="102">+SUM(R298:R334)</f>
        <v>0</v>
      </c>
      <c r="S297" s="199">
        <f t="shared" si="102"/>
        <v>0</v>
      </c>
      <c r="T297" s="537"/>
      <c r="U297" s="315">
        <f t="shared" si="102"/>
        <v>0</v>
      </c>
      <c r="V297" s="315">
        <f t="shared" si="102"/>
        <v>0</v>
      </c>
      <c r="W297" s="315">
        <f t="shared" si="102"/>
        <v>0</v>
      </c>
      <c r="X297" s="315">
        <f t="shared" si="102"/>
        <v>0</v>
      </c>
      <c r="Y297" s="315">
        <f t="shared" si="102"/>
        <v>0</v>
      </c>
      <c r="Z297" s="315">
        <f t="shared" si="102"/>
        <v>0</v>
      </c>
      <c r="AA297" s="315">
        <f t="shared" si="102"/>
        <v>0</v>
      </c>
      <c r="AB297" s="315">
        <f t="shared" si="102"/>
        <v>0</v>
      </c>
      <c r="AC297" s="315">
        <f t="shared" si="102"/>
        <v>0</v>
      </c>
      <c r="AD297" s="315">
        <f t="shared" si="102"/>
        <v>0</v>
      </c>
      <c r="AE297" s="315">
        <f t="shared" si="102"/>
        <v>0</v>
      </c>
      <c r="AF297" s="315">
        <f t="shared" ref="AF297" si="103">+SUM(AF298:AF334)</f>
        <v>0</v>
      </c>
    </row>
    <row r="298" spans="1:32" x14ac:dyDescent="0.2">
      <c r="A298" s="19">
        <f>+IF((G298+SUM(H298:K298))&gt;0,MAX(A$13:A297)+1,0)</f>
        <v>0</v>
      </c>
      <c r="B298" s="22"/>
      <c r="C298" s="20"/>
      <c r="D298" s="20"/>
      <c r="E298" s="20"/>
      <c r="F298" s="216">
        <f>+E298+D298</f>
        <v>0</v>
      </c>
      <c r="G298" s="101">
        <f>SUM(C298:E298)</f>
        <v>0</v>
      </c>
      <c r="H298" s="20"/>
      <c r="I298" s="20"/>
      <c r="J298" s="20"/>
      <c r="K298" s="20"/>
      <c r="L298" s="20"/>
      <c r="M298" s="20"/>
      <c r="N298" s="101">
        <f>+L298+M298</f>
        <v>0</v>
      </c>
      <c r="O298" s="192"/>
      <c r="P298" s="542">
        <f t="shared" si="82"/>
        <v>0</v>
      </c>
      <c r="Q298" s="201">
        <f t="shared" ref="Q298:Q334" si="104">+N298*P298</f>
        <v>0</v>
      </c>
      <c r="R298" s="299">
        <f>+N298*(C298+H298-I298)</f>
        <v>0</v>
      </c>
      <c r="S298" s="299">
        <f>+N298*D298+N298*E298*0.8+(J298-K298)*N298</f>
        <v>0</v>
      </c>
      <c r="T298" s="558"/>
      <c r="U298" s="180">
        <f t="shared" ref="U298:U334" si="105">+($Q298-$U$6)/$U$7*C298*12</f>
        <v>0</v>
      </c>
      <c r="V298" s="180">
        <f t="shared" ref="V298:V334" si="106">+($Q298-$U$6)/$U$7*(D298+E298)*12</f>
        <v>0</v>
      </c>
      <c r="W298" s="253">
        <f>+U298+V298</f>
        <v>0</v>
      </c>
      <c r="X298" s="253">
        <f t="shared" si="86"/>
        <v>0</v>
      </c>
      <c r="Y298" s="180">
        <f t="shared" ref="Y298:Y334" si="107">+($Q298-$U$6)/$U$7*H298*12</f>
        <v>0</v>
      </c>
      <c r="Z298" s="180">
        <f t="shared" ref="Z298:Z334" si="108">+($Q298-$U$6)/$U$7*J298*12</f>
        <v>0</v>
      </c>
      <c r="AA298" s="260">
        <f>+Y298+Z298</f>
        <v>0</v>
      </c>
      <c r="AB298" s="259">
        <f t="shared" ref="AB298:AB334" si="109">+AA298*(AB$9+$T298)</f>
        <v>0</v>
      </c>
      <c r="AC298" s="180">
        <f t="shared" ref="AC298:AC334" si="110">+($Q298-$U$6)/$U$7*I298*12</f>
        <v>0</v>
      </c>
      <c r="AD298" s="180">
        <f t="shared" ref="AD298:AD334" si="111">+($Q298-$U$6)/$U$7*K298*12</f>
        <v>0</v>
      </c>
      <c r="AE298" s="253">
        <f>+AC298+AD298</f>
        <v>0</v>
      </c>
      <c r="AF298" s="240">
        <f t="shared" ref="AF298:AF334" si="112">+AE298*(AF$9+$T298)</f>
        <v>0</v>
      </c>
    </row>
    <row r="299" spans="1:32" x14ac:dyDescent="0.2">
      <c r="A299" s="19">
        <f>+IF((G299+SUM(H299:K299))&gt;0,MAX(A$13:A298)+1,0)</f>
        <v>0</v>
      </c>
      <c r="B299" s="22"/>
      <c r="C299" s="20"/>
      <c r="D299" s="20"/>
      <c r="E299" s="20"/>
      <c r="F299" s="216">
        <f t="shared" ref="F299:F330" si="113">+E299+D299</f>
        <v>0</v>
      </c>
      <c r="G299" s="101">
        <f t="shared" ref="G299:G330" si="114">SUM(C299:E299)</f>
        <v>0</v>
      </c>
      <c r="H299" s="20"/>
      <c r="I299" s="20"/>
      <c r="J299" s="20"/>
      <c r="K299" s="20"/>
      <c r="L299" s="20"/>
      <c r="M299" s="20"/>
      <c r="N299" s="101">
        <f t="shared" ref="N299:N330" si="115">+L299+M299</f>
        <v>0</v>
      </c>
      <c r="O299" s="192"/>
      <c r="P299" s="542">
        <f t="shared" si="82"/>
        <v>0</v>
      </c>
      <c r="Q299" s="201">
        <f t="shared" si="104"/>
        <v>0</v>
      </c>
      <c r="R299" s="299">
        <f t="shared" ref="R299:R330" si="116">+N299*(C299+H299-I299)</f>
        <v>0</v>
      </c>
      <c r="S299" s="299">
        <f t="shared" ref="S299:S330" si="117">+N299*D299+N299*E299*0.8+(J299-K299)*N299</f>
        <v>0</v>
      </c>
      <c r="T299" s="558"/>
      <c r="U299" s="180">
        <f t="shared" si="105"/>
        <v>0</v>
      </c>
      <c r="V299" s="180">
        <f t="shared" si="106"/>
        <v>0</v>
      </c>
      <c r="W299" s="253">
        <f t="shared" ref="W299:W330" si="118">+U299+V299</f>
        <v>0</v>
      </c>
      <c r="X299" s="253">
        <f t="shared" si="86"/>
        <v>0</v>
      </c>
      <c r="Y299" s="180">
        <f t="shared" si="107"/>
        <v>0</v>
      </c>
      <c r="Z299" s="180">
        <f t="shared" si="108"/>
        <v>0</v>
      </c>
      <c r="AA299" s="260">
        <f t="shared" ref="AA299:AA330" si="119">+Y299+Z299</f>
        <v>0</v>
      </c>
      <c r="AB299" s="259">
        <f t="shared" si="109"/>
        <v>0</v>
      </c>
      <c r="AC299" s="180">
        <f t="shared" si="110"/>
        <v>0</v>
      </c>
      <c r="AD299" s="180">
        <f t="shared" si="111"/>
        <v>0</v>
      </c>
      <c r="AE299" s="253">
        <f t="shared" ref="AE299:AE330" si="120">+AC299+AD299</f>
        <v>0</v>
      </c>
      <c r="AF299" s="240">
        <f t="shared" si="112"/>
        <v>0</v>
      </c>
    </row>
    <row r="300" spans="1:32" x14ac:dyDescent="0.2">
      <c r="A300" s="19">
        <f>+IF((G300+SUM(H300:K300))&gt;0,MAX(A$13:A299)+1,0)</f>
        <v>0</v>
      </c>
      <c r="B300" s="22"/>
      <c r="C300" s="20"/>
      <c r="D300" s="20"/>
      <c r="E300" s="20"/>
      <c r="F300" s="216">
        <f t="shared" si="113"/>
        <v>0</v>
      </c>
      <c r="G300" s="101">
        <f t="shared" si="114"/>
        <v>0</v>
      </c>
      <c r="H300" s="20"/>
      <c r="I300" s="20"/>
      <c r="J300" s="20"/>
      <c r="K300" s="20"/>
      <c r="L300" s="20"/>
      <c r="M300" s="20"/>
      <c r="N300" s="101">
        <f t="shared" si="115"/>
        <v>0</v>
      </c>
      <c r="O300" s="192"/>
      <c r="P300" s="542">
        <f t="shared" si="82"/>
        <v>0</v>
      </c>
      <c r="Q300" s="201">
        <f t="shared" si="104"/>
        <v>0</v>
      </c>
      <c r="R300" s="299">
        <f t="shared" si="116"/>
        <v>0</v>
      </c>
      <c r="S300" s="299">
        <f t="shared" si="117"/>
        <v>0</v>
      </c>
      <c r="T300" s="558"/>
      <c r="U300" s="180">
        <f t="shared" si="105"/>
        <v>0</v>
      </c>
      <c r="V300" s="180">
        <f t="shared" si="106"/>
        <v>0</v>
      </c>
      <c r="W300" s="253">
        <f t="shared" si="118"/>
        <v>0</v>
      </c>
      <c r="X300" s="253">
        <f t="shared" si="86"/>
        <v>0</v>
      </c>
      <c r="Y300" s="180">
        <f t="shared" si="107"/>
        <v>0</v>
      </c>
      <c r="Z300" s="180">
        <f t="shared" si="108"/>
        <v>0</v>
      </c>
      <c r="AA300" s="260">
        <f t="shared" si="119"/>
        <v>0</v>
      </c>
      <c r="AB300" s="259">
        <f t="shared" si="109"/>
        <v>0</v>
      </c>
      <c r="AC300" s="180">
        <f t="shared" si="110"/>
        <v>0</v>
      </c>
      <c r="AD300" s="180">
        <f t="shared" si="111"/>
        <v>0</v>
      </c>
      <c r="AE300" s="253">
        <f t="shared" si="120"/>
        <v>0</v>
      </c>
      <c r="AF300" s="240">
        <f t="shared" si="112"/>
        <v>0</v>
      </c>
    </row>
    <row r="301" spans="1:32" x14ac:dyDescent="0.2">
      <c r="A301" s="19">
        <f>+IF((G301+SUM(H301:K301))&gt;0,MAX(A$13:A300)+1,0)</f>
        <v>0</v>
      </c>
      <c r="B301" s="22"/>
      <c r="C301" s="20"/>
      <c r="D301" s="20"/>
      <c r="E301" s="20"/>
      <c r="F301" s="216">
        <f t="shared" si="113"/>
        <v>0</v>
      </c>
      <c r="G301" s="101">
        <f t="shared" si="114"/>
        <v>0</v>
      </c>
      <c r="H301" s="20"/>
      <c r="I301" s="20"/>
      <c r="J301" s="20"/>
      <c r="K301" s="20"/>
      <c r="L301" s="20"/>
      <c r="M301" s="20"/>
      <c r="N301" s="101">
        <f t="shared" si="115"/>
        <v>0</v>
      </c>
      <c r="O301" s="192"/>
      <c r="P301" s="542">
        <f t="shared" si="82"/>
        <v>0</v>
      </c>
      <c r="Q301" s="201">
        <f t="shared" si="104"/>
        <v>0</v>
      </c>
      <c r="R301" s="299">
        <f t="shared" si="116"/>
        <v>0</v>
      </c>
      <c r="S301" s="299">
        <f t="shared" si="117"/>
        <v>0</v>
      </c>
      <c r="T301" s="558"/>
      <c r="U301" s="180">
        <f t="shared" si="105"/>
        <v>0</v>
      </c>
      <c r="V301" s="180">
        <f t="shared" si="106"/>
        <v>0</v>
      </c>
      <c r="W301" s="253">
        <f t="shared" si="118"/>
        <v>0</v>
      </c>
      <c r="X301" s="253">
        <f t="shared" si="86"/>
        <v>0</v>
      </c>
      <c r="Y301" s="180">
        <f t="shared" si="107"/>
        <v>0</v>
      </c>
      <c r="Z301" s="180">
        <f t="shared" si="108"/>
        <v>0</v>
      </c>
      <c r="AA301" s="260">
        <f t="shared" si="119"/>
        <v>0</v>
      </c>
      <c r="AB301" s="259">
        <f t="shared" si="109"/>
        <v>0</v>
      </c>
      <c r="AC301" s="180">
        <f t="shared" si="110"/>
        <v>0</v>
      </c>
      <c r="AD301" s="180">
        <f t="shared" si="111"/>
        <v>0</v>
      </c>
      <c r="AE301" s="253">
        <f t="shared" si="120"/>
        <v>0</v>
      </c>
      <c r="AF301" s="240">
        <f t="shared" si="112"/>
        <v>0</v>
      </c>
    </row>
    <row r="302" spans="1:32" x14ac:dyDescent="0.2">
      <c r="A302" s="19">
        <f>+IF((G302+SUM(H302:K302))&gt;0,MAX(A$13:A301)+1,0)</f>
        <v>0</v>
      </c>
      <c r="B302" s="22"/>
      <c r="C302" s="20"/>
      <c r="D302" s="20"/>
      <c r="E302" s="20"/>
      <c r="F302" s="216">
        <f t="shared" si="113"/>
        <v>0</v>
      </c>
      <c r="G302" s="101">
        <f t="shared" si="114"/>
        <v>0</v>
      </c>
      <c r="H302" s="20"/>
      <c r="I302" s="20"/>
      <c r="J302" s="20"/>
      <c r="K302" s="20"/>
      <c r="L302" s="20"/>
      <c r="M302" s="20"/>
      <c r="N302" s="101">
        <f t="shared" si="115"/>
        <v>0</v>
      </c>
      <c r="O302" s="192"/>
      <c r="P302" s="542">
        <f t="shared" si="82"/>
        <v>0</v>
      </c>
      <c r="Q302" s="201">
        <f t="shared" si="104"/>
        <v>0</v>
      </c>
      <c r="R302" s="299">
        <f t="shared" si="116"/>
        <v>0</v>
      </c>
      <c r="S302" s="299">
        <f t="shared" si="117"/>
        <v>0</v>
      </c>
      <c r="T302" s="558"/>
      <c r="U302" s="180">
        <f t="shared" si="105"/>
        <v>0</v>
      </c>
      <c r="V302" s="180">
        <f t="shared" si="106"/>
        <v>0</v>
      </c>
      <c r="W302" s="253">
        <f t="shared" si="118"/>
        <v>0</v>
      </c>
      <c r="X302" s="253">
        <f t="shared" si="86"/>
        <v>0</v>
      </c>
      <c r="Y302" s="180">
        <f t="shared" si="107"/>
        <v>0</v>
      </c>
      <c r="Z302" s="180">
        <f t="shared" si="108"/>
        <v>0</v>
      </c>
      <c r="AA302" s="260">
        <f t="shared" si="119"/>
        <v>0</v>
      </c>
      <c r="AB302" s="259">
        <f t="shared" si="109"/>
        <v>0</v>
      </c>
      <c r="AC302" s="180">
        <f t="shared" si="110"/>
        <v>0</v>
      </c>
      <c r="AD302" s="180">
        <f t="shared" si="111"/>
        <v>0</v>
      </c>
      <c r="AE302" s="253">
        <f t="shared" si="120"/>
        <v>0</v>
      </c>
      <c r="AF302" s="240">
        <f t="shared" si="112"/>
        <v>0</v>
      </c>
    </row>
    <row r="303" spans="1:32" x14ac:dyDescent="0.2">
      <c r="A303" s="19">
        <f>+IF((G303+SUM(H303:K303))&gt;0,MAX(A$13:A302)+1,0)</f>
        <v>0</v>
      </c>
      <c r="B303" s="22"/>
      <c r="C303" s="20"/>
      <c r="D303" s="20"/>
      <c r="E303" s="20"/>
      <c r="F303" s="216">
        <f t="shared" si="113"/>
        <v>0</v>
      </c>
      <c r="G303" s="101">
        <f t="shared" si="114"/>
        <v>0</v>
      </c>
      <c r="H303" s="20"/>
      <c r="I303" s="20"/>
      <c r="J303" s="20"/>
      <c r="K303" s="20"/>
      <c r="L303" s="20"/>
      <c r="M303" s="20"/>
      <c r="N303" s="101">
        <f t="shared" si="115"/>
        <v>0</v>
      </c>
      <c r="O303" s="192"/>
      <c r="P303" s="542">
        <f t="shared" si="82"/>
        <v>0</v>
      </c>
      <c r="Q303" s="201">
        <f t="shared" si="104"/>
        <v>0</v>
      </c>
      <c r="R303" s="299">
        <f t="shared" si="116"/>
        <v>0</v>
      </c>
      <c r="S303" s="299">
        <f t="shared" si="117"/>
        <v>0</v>
      </c>
      <c r="T303" s="558"/>
      <c r="U303" s="180">
        <f t="shared" si="105"/>
        <v>0</v>
      </c>
      <c r="V303" s="180">
        <f t="shared" si="106"/>
        <v>0</v>
      </c>
      <c r="W303" s="253">
        <f t="shared" si="118"/>
        <v>0</v>
      </c>
      <c r="X303" s="253">
        <f t="shared" si="86"/>
        <v>0</v>
      </c>
      <c r="Y303" s="180">
        <f t="shared" si="107"/>
        <v>0</v>
      </c>
      <c r="Z303" s="180">
        <f t="shared" si="108"/>
        <v>0</v>
      </c>
      <c r="AA303" s="260">
        <f t="shared" si="119"/>
        <v>0</v>
      </c>
      <c r="AB303" s="259">
        <f t="shared" si="109"/>
        <v>0</v>
      </c>
      <c r="AC303" s="180">
        <f t="shared" si="110"/>
        <v>0</v>
      </c>
      <c r="AD303" s="180">
        <f t="shared" si="111"/>
        <v>0</v>
      </c>
      <c r="AE303" s="253">
        <f t="shared" si="120"/>
        <v>0</v>
      </c>
      <c r="AF303" s="240">
        <f t="shared" si="112"/>
        <v>0</v>
      </c>
    </row>
    <row r="304" spans="1:32" x14ac:dyDescent="0.2">
      <c r="A304" s="19">
        <f>+IF((G304+SUM(H304:K304))&gt;0,MAX(A$13:A303)+1,0)</f>
        <v>0</v>
      </c>
      <c r="B304" s="22"/>
      <c r="C304" s="20"/>
      <c r="D304" s="20"/>
      <c r="E304" s="20"/>
      <c r="F304" s="216">
        <f t="shared" si="113"/>
        <v>0</v>
      </c>
      <c r="G304" s="101">
        <f t="shared" si="114"/>
        <v>0</v>
      </c>
      <c r="H304" s="20"/>
      <c r="I304" s="20"/>
      <c r="J304" s="20"/>
      <c r="K304" s="20"/>
      <c r="L304" s="20"/>
      <c r="M304" s="20"/>
      <c r="N304" s="101">
        <f t="shared" si="115"/>
        <v>0</v>
      </c>
      <c r="O304" s="192"/>
      <c r="P304" s="542">
        <f t="shared" si="82"/>
        <v>0</v>
      </c>
      <c r="Q304" s="201">
        <f t="shared" si="104"/>
        <v>0</v>
      </c>
      <c r="R304" s="299">
        <f t="shared" si="116"/>
        <v>0</v>
      </c>
      <c r="S304" s="299">
        <f t="shared" si="117"/>
        <v>0</v>
      </c>
      <c r="T304" s="558"/>
      <c r="U304" s="180">
        <f t="shared" si="105"/>
        <v>0</v>
      </c>
      <c r="V304" s="180">
        <f t="shared" si="106"/>
        <v>0</v>
      </c>
      <c r="W304" s="253">
        <f t="shared" si="118"/>
        <v>0</v>
      </c>
      <c r="X304" s="253">
        <f t="shared" si="86"/>
        <v>0</v>
      </c>
      <c r="Y304" s="180">
        <f t="shared" si="107"/>
        <v>0</v>
      </c>
      <c r="Z304" s="180">
        <f t="shared" si="108"/>
        <v>0</v>
      </c>
      <c r="AA304" s="260">
        <f t="shared" si="119"/>
        <v>0</v>
      </c>
      <c r="AB304" s="259">
        <f t="shared" si="109"/>
        <v>0</v>
      </c>
      <c r="AC304" s="180">
        <f t="shared" si="110"/>
        <v>0</v>
      </c>
      <c r="AD304" s="180">
        <f t="shared" si="111"/>
        <v>0</v>
      </c>
      <c r="AE304" s="253">
        <f t="shared" si="120"/>
        <v>0</v>
      </c>
      <c r="AF304" s="240">
        <f t="shared" si="112"/>
        <v>0</v>
      </c>
    </row>
    <row r="305" spans="1:32" x14ac:dyDescent="0.2">
      <c r="A305" s="19">
        <f>+IF((G305+SUM(H305:K305))&gt;0,MAX(A$13:A304)+1,0)</f>
        <v>0</v>
      </c>
      <c r="B305" s="22"/>
      <c r="C305" s="20"/>
      <c r="D305" s="20"/>
      <c r="E305" s="20"/>
      <c r="F305" s="216">
        <f t="shared" si="113"/>
        <v>0</v>
      </c>
      <c r="G305" s="101">
        <f t="shared" si="114"/>
        <v>0</v>
      </c>
      <c r="H305" s="20"/>
      <c r="I305" s="20"/>
      <c r="J305" s="20"/>
      <c r="K305" s="20"/>
      <c r="L305" s="20"/>
      <c r="M305" s="20"/>
      <c r="N305" s="101">
        <f t="shared" si="115"/>
        <v>0</v>
      </c>
      <c r="O305" s="192"/>
      <c r="P305" s="542">
        <f t="shared" si="82"/>
        <v>0</v>
      </c>
      <c r="Q305" s="201">
        <f t="shared" si="104"/>
        <v>0</v>
      </c>
      <c r="R305" s="299">
        <f t="shared" si="116"/>
        <v>0</v>
      </c>
      <c r="S305" s="299">
        <f t="shared" si="117"/>
        <v>0</v>
      </c>
      <c r="T305" s="558"/>
      <c r="U305" s="180">
        <f t="shared" si="105"/>
        <v>0</v>
      </c>
      <c r="V305" s="180">
        <f t="shared" si="106"/>
        <v>0</v>
      </c>
      <c r="W305" s="253">
        <f t="shared" si="118"/>
        <v>0</v>
      </c>
      <c r="X305" s="253">
        <f t="shared" si="86"/>
        <v>0</v>
      </c>
      <c r="Y305" s="180">
        <f t="shared" si="107"/>
        <v>0</v>
      </c>
      <c r="Z305" s="180">
        <f t="shared" si="108"/>
        <v>0</v>
      </c>
      <c r="AA305" s="260">
        <f t="shared" si="119"/>
        <v>0</v>
      </c>
      <c r="AB305" s="259">
        <f t="shared" si="109"/>
        <v>0</v>
      </c>
      <c r="AC305" s="180">
        <f t="shared" si="110"/>
        <v>0</v>
      </c>
      <c r="AD305" s="180">
        <f t="shared" si="111"/>
        <v>0</v>
      </c>
      <c r="AE305" s="253">
        <f t="shared" si="120"/>
        <v>0</v>
      </c>
      <c r="AF305" s="240">
        <f t="shared" si="112"/>
        <v>0</v>
      </c>
    </row>
    <row r="306" spans="1:32" x14ac:dyDescent="0.2">
      <c r="A306" s="19">
        <f>+IF((G306+SUM(H306:K306))&gt;0,MAX(A$13:A305)+1,0)</f>
        <v>0</v>
      </c>
      <c r="B306" s="22"/>
      <c r="C306" s="20"/>
      <c r="D306" s="20"/>
      <c r="E306" s="20"/>
      <c r="F306" s="216">
        <f t="shared" si="113"/>
        <v>0</v>
      </c>
      <c r="G306" s="101">
        <f t="shared" si="114"/>
        <v>0</v>
      </c>
      <c r="H306" s="20"/>
      <c r="I306" s="20"/>
      <c r="J306" s="20"/>
      <c r="K306" s="20"/>
      <c r="L306" s="20"/>
      <c r="M306" s="20"/>
      <c r="N306" s="101">
        <f t="shared" si="115"/>
        <v>0</v>
      </c>
      <c r="O306" s="192"/>
      <c r="P306" s="542">
        <f t="shared" si="82"/>
        <v>0</v>
      </c>
      <c r="Q306" s="201">
        <f t="shared" si="104"/>
        <v>0</v>
      </c>
      <c r="R306" s="299">
        <f t="shared" si="116"/>
        <v>0</v>
      </c>
      <c r="S306" s="299">
        <f t="shared" si="117"/>
        <v>0</v>
      </c>
      <c r="T306" s="558"/>
      <c r="U306" s="180">
        <f t="shared" si="105"/>
        <v>0</v>
      </c>
      <c r="V306" s="180">
        <f t="shared" si="106"/>
        <v>0</v>
      </c>
      <c r="W306" s="253">
        <f t="shared" si="118"/>
        <v>0</v>
      </c>
      <c r="X306" s="253">
        <f t="shared" si="86"/>
        <v>0</v>
      </c>
      <c r="Y306" s="180">
        <f t="shared" si="107"/>
        <v>0</v>
      </c>
      <c r="Z306" s="180">
        <f t="shared" si="108"/>
        <v>0</v>
      </c>
      <c r="AA306" s="260">
        <f t="shared" si="119"/>
        <v>0</v>
      </c>
      <c r="AB306" s="259">
        <f t="shared" si="109"/>
        <v>0</v>
      </c>
      <c r="AC306" s="180">
        <f t="shared" si="110"/>
        <v>0</v>
      </c>
      <c r="AD306" s="180">
        <f t="shared" si="111"/>
        <v>0</v>
      </c>
      <c r="AE306" s="253">
        <f t="shared" si="120"/>
        <v>0</v>
      </c>
      <c r="AF306" s="240">
        <f t="shared" si="112"/>
        <v>0</v>
      </c>
    </row>
    <row r="307" spans="1:32" x14ac:dyDescent="0.2">
      <c r="A307" s="19">
        <f>+IF((G307+SUM(H307:K307))&gt;0,MAX(A$13:A306)+1,0)</f>
        <v>0</v>
      </c>
      <c r="B307" s="22"/>
      <c r="C307" s="20"/>
      <c r="D307" s="20"/>
      <c r="E307" s="20"/>
      <c r="F307" s="216">
        <f t="shared" si="113"/>
        <v>0</v>
      </c>
      <c r="G307" s="101">
        <f t="shared" si="114"/>
        <v>0</v>
      </c>
      <c r="H307" s="20"/>
      <c r="I307" s="20"/>
      <c r="J307" s="20"/>
      <c r="K307" s="20"/>
      <c r="L307" s="20"/>
      <c r="M307" s="20"/>
      <c r="N307" s="101">
        <f t="shared" si="115"/>
        <v>0</v>
      </c>
      <c r="O307" s="192"/>
      <c r="P307" s="542">
        <f t="shared" si="82"/>
        <v>0</v>
      </c>
      <c r="Q307" s="201">
        <f t="shared" si="104"/>
        <v>0</v>
      </c>
      <c r="R307" s="299">
        <f t="shared" si="116"/>
        <v>0</v>
      </c>
      <c r="S307" s="299">
        <f t="shared" si="117"/>
        <v>0</v>
      </c>
      <c r="T307" s="558"/>
      <c r="U307" s="180">
        <f t="shared" si="105"/>
        <v>0</v>
      </c>
      <c r="V307" s="180">
        <f t="shared" si="106"/>
        <v>0</v>
      </c>
      <c r="W307" s="253">
        <f t="shared" si="118"/>
        <v>0</v>
      </c>
      <c r="X307" s="253">
        <f t="shared" si="86"/>
        <v>0</v>
      </c>
      <c r="Y307" s="180">
        <f t="shared" si="107"/>
        <v>0</v>
      </c>
      <c r="Z307" s="180">
        <f t="shared" si="108"/>
        <v>0</v>
      </c>
      <c r="AA307" s="260">
        <f t="shared" si="119"/>
        <v>0</v>
      </c>
      <c r="AB307" s="259">
        <f t="shared" si="109"/>
        <v>0</v>
      </c>
      <c r="AC307" s="180">
        <f t="shared" si="110"/>
        <v>0</v>
      </c>
      <c r="AD307" s="180">
        <f t="shared" si="111"/>
        <v>0</v>
      </c>
      <c r="AE307" s="253">
        <f t="shared" si="120"/>
        <v>0</v>
      </c>
      <c r="AF307" s="240">
        <f t="shared" si="112"/>
        <v>0</v>
      </c>
    </row>
    <row r="308" spans="1:32" x14ac:dyDescent="0.2">
      <c r="A308" s="19">
        <f>+IF((G308+SUM(H308:K308))&gt;0,MAX(A$13:A307)+1,0)</f>
        <v>0</v>
      </c>
      <c r="B308" s="22"/>
      <c r="C308" s="20"/>
      <c r="D308" s="20"/>
      <c r="E308" s="20"/>
      <c r="F308" s="216">
        <f t="shared" si="113"/>
        <v>0</v>
      </c>
      <c r="G308" s="101">
        <f t="shared" si="114"/>
        <v>0</v>
      </c>
      <c r="H308" s="20"/>
      <c r="I308" s="20"/>
      <c r="J308" s="20"/>
      <c r="K308" s="20"/>
      <c r="L308" s="20"/>
      <c r="M308" s="20"/>
      <c r="N308" s="101">
        <f t="shared" si="115"/>
        <v>0</v>
      </c>
      <c r="O308" s="192"/>
      <c r="P308" s="542">
        <f t="shared" si="82"/>
        <v>0</v>
      </c>
      <c r="Q308" s="201">
        <f t="shared" si="104"/>
        <v>0</v>
      </c>
      <c r="R308" s="299">
        <f t="shared" si="116"/>
        <v>0</v>
      </c>
      <c r="S308" s="299">
        <f t="shared" si="117"/>
        <v>0</v>
      </c>
      <c r="T308" s="558"/>
      <c r="U308" s="180">
        <f t="shared" si="105"/>
        <v>0</v>
      </c>
      <c r="V308" s="180">
        <f t="shared" si="106"/>
        <v>0</v>
      </c>
      <c r="W308" s="253">
        <f t="shared" si="118"/>
        <v>0</v>
      </c>
      <c r="X308" s="253">
        <f t="shared" si="86"/>
        <v>0</v>
      </c>
      <c r="Y308" s="180">
        <f t="shared" si="107"/>
        <v>0</v>
      </c>
      <c r="Z308" s="180">
        <f t="shared" si="108"/>
        <v>0</v>
      </c>
      <c r="AA308" s="260">
        <f t="shared" si="119"/>
        <v>0</v>
      </c>
      <c r="AB308" s="259">
        <f t="shared" si="109"/>
        <v>0</v>
      </c>
      <c r="AC308" s="180">
        <f t="shared" si="110"/>
        <v>0</v>
      </c>
      <c r="AD308" s="180">
        <f t="shared" si="111"/>
        <v>0</v>
      </c>
      <c r="AE308" s="253">
        <f t="shared" si="120"/>
        <v>0</v>
      </c>
      <c r="AF308" s="240">
        <f t="shared" si="112"/>
        <v>0</v>
      </c>
    </row>
    <row r="309" spans="1:32" x14ac:dyDescent="0.2">
      <c r="A309" s="19">
        <f>+IF((G309+SUM(H309:K309))&gt;0,MAX(A$13:A308)+1,0)</f>
        <v>0</v>
      </c>
      <c r="B309" s="22"/>
      <c r="C309" s="20"/>
      <c r="D309" s="20"/>
      <c r="E309" s="20"/>
      <c r="F309" s="216">
        <f t="shared" si="113"/>
        <v>0</v>
      </c>
      <c r="G309" s="101">
        <f t="shared" si="114"/>
        <v>0</v>
      </c>
      <c r="H309" s="20"/>
      <c r="I309" s="20"/>
      <c r="J309" s="20"/>
      <c r="K309" s="20"/>
      <c r="L309" s="20"/>
      <c r="M309" s="20"/>
      <c r="N309" s="101">
        <f t="shared" si="115"/>
        <v>0</v>
      </c>
      <c r="O309" s="192"/>
      <c r="P309" s="542">
        <f t="shared" si="82"/>
        <v>0</v>
      </c>
      <c r="Q309" s="201">
        <f t="shared" si="104"/>
        <v>0</v>
      </c>
      <c r="R309" s="299">
        <f t="shared" si="116"/>
        <v>0</v>
      </c>
      <c r="S309" s="299">
        <f t="shared" si="117"/>
        <v>0</v>
      </c>
      <c r="T309" s="558"/>
      <c r="U309" s="180">
        <f t="shared" si="105"/>
        <v>0</v>
      </c>
      <c r="V309" s="180">
        <f t="shared" si="106"/>
        <v>0</v>
      </c>
      <c r="W309" s="253">
        <f t="shared" si="118"/>
        <v>0</v>
      </c>
      <c r="X309" s="253">
        <f t="shared" si="86"/>
        <v>0</v>
      </c>
      <c r="Y309" s="180">
        <f t="shared" si="107"/>
        <v>0</v>
      </c>
      <c r="Z309" s="180">
        <f t="shared" si="108"/>
        <v>0</v>
      </c>
      <c r="AA309" s="260">
        <f t="shared" si="119"/>
        <v>0</v>
      </c>
      <c r="AB309" s="259">
        <f t="shared" si="109"/>
        <v>0</v>
      </c>
      <c r="AC309" s="180">
        <f t="shared" si="110"/>
        <v>0</v>
      </c>
      <c r="AD309" s="180">
        <f t="shared" si="111"/>
        <v>0</v>
      </c>
      <c r="AE309" s="253">
        <f t="shared" si="120"/>
        <v>0</v>
      </c>
      <c r="AF309" s="240">
        <f t="shared" si="112"/>
        <v>0</v>
      </c>
    </row>
    <row r="310" spans="1:32" x14ac:dyDescent="0.2">
      <c r="A310" s="19">
        <f>+IF((G310+SUM(H310:K310))&gt;0,MAX(A$13:A309)+1,0)</f>
        <v>0</v>
      </c>
      <c r="B310" s="22"/>
      <c r="C310" s="20"/>
      <c r="D310" s="20"/>
      <c r="E310" s="20"/>
      <c r="F310" s="216">
        <f t="shared" si="113"/>
        <v>0</v>
      </c>
      <c r="G310" s="101">
        <f t="shared" si="114"/>
        <v>0</v>
      </c>
      <c r="H310" s="20"/>
      <c r="I310" s="20"/>
      <c r="J310" s="20"/>
      <c r="K310" s="20"/>
      <c r="L310" s="20"/>
      <c r="M310" s="20"/>
      <c r="N310" s="101">
        <f t="shared" si="115"/>
        <v>0</v>
      </c>
      <c r="O310" s="192"/>
      <c r="P310" s="542">
        <f t="shared" si="82"/>
        <v>0</v>
      </c>
      <c r="Q310" s="201">
        <f t="shared" si="104"/>
        <v>0</v>
      </c>
      <c r="R310" s="299">
        <f t="shared" si="116"/>
        <v>0</v>
      </c>
      <c r="S310" s="299">
        <f t="shared" si="117"/>
        <v>0</v>
      </c>
      <c r="T310" s="558"/>
      <c r="U310" s="180">
        <f t="shared" si="105"/>
        <v>0</v>
      </c>
      <c r="V310" s="180">
        <f t="shared" si="106"/>
        <v>0</v>
      </c>
      <c r="W310" s="253">
        <f t="shared" si="118"/>
        <v>0</v>
      </c>
      <c r="X310" s="253">
        <f t="shared" si="86"/>
        <v>0</v>
      </c>
      <c r="Y310" s="180">
        <f t="shared" si="107"/>
        <v>0</v>
      </c>
      <c r="Z310" s="180">
        <f t="shared" si="108"/>
        <v>0</v>
      </c>
      <c r="AA310" s="260">
        <f t="shared" si="119"/>
        <v>0</v>
      </c>
      <c r="AB310" s="259">
        <f t="shared" si="109"/>
        <v>0</v>
      </c>
      <c r="AC310" s="180">
        <f t="shared" si="110"/>
        <v>0</v>
      </c>
      <c r="AD310" s="180">
        <f t="shared" si="111"/>
        <v>0</v>
      </c>
      <c r="AE310" s="253">
        <f t="shared" si="120"/>
        <v>0</v>
      </c>
      <c r="AF310" s="240">
        <f t="shared" si="112"/>
        <v>0</v>
      </c>
    </row>
    <row r="311" spans="1:32" x14ac:dyDescent="0.2">
      <c r="A311" s="19">
        <f>+IF((G311+SUM(H311:K311))&gt;0,MAX(A$13:A310)+1,0)</f>
        <v>0</v>
      </c>
      <c r="B311" s="22"/>
      <c r="C311" s="20"/>
      <c r="D311" s="20"/>
      <c r="E311" s="20"/>
      <c r="F311" s="216">
        <f t="shared" si="113"/>
        <v>0</v>
      </c>
      <c r="G311" s="101">
        <f t="shared" si="114"/>
        <v>0</v>
      </c>
      <c r="H311" s="20"/>
      <c r="I311" s="20"/>
      <c r="J311" s="20"/>
      <c r="K311" s="20"/>
      <c r="L311" s="20"/>
      <c r="M311" s="20"/>
      <c r="N311" s="101">
        <f t="shared" si="115"/>
        <v>0</v>
      </c>
      <c r="O311" s="192"/>
      <c r="P311" s="542">
        <f t="shared" si="82"/>
        <v>0</v>
      </c>
      <c r="Q311" s="201">
        <f t="shared" si="104"/>
        <v>0</v>
      </c>
      <c r="R311" s="299">
        <f t="shared" si="116"/>
        <v>0</v>
      </c>
      <c r="S311" s="299">
        <f t="shared" si="117"/>
        <v>0</v>
      </c>
      <c r="T311" s="558"/>
      <c r="U311" s="180">
        <f t="shared" si="105"/>
        <v>0</v>
      </c>
      <c r="V311" s="180">
        <f t="shared" si="106"/>
        <v>0</v>
      </c>
      <c r="W311" s="253">
        <f t="shared" si="118"/>
        <v>0</v>
      </c>
      <c r="X311" s="253">
        <f t="shared" si="86"/>
        <v>0</v>
      </c>
      <c r="Y311" s="180">
        <f t="shared" si="107"/>
        <v>0</v>
      </c>
      <c r="Z311" s="180">
        <f t="shared" si="108"/>
        <v>0</v>
      </c>
      <c r="AA311" s="260">
        <f t="shared" si="119"/>
        <v>0</v>
      </c>
      <c r="AB311" s="259">
        <f t="shared" si="109"/>
        <v>0</v>
      </c>
      <c r="AC311" s="180">
        <f t="shared" si="110"/>
        <v>0</v>
      </c>
      <c r="AD311" s="180">
        <f t="shared" si="111"/>
        <v>0</v>
      </c>
      <c r="AE311" s="253">
        <f t="shared" si="120"/>
        <v>0</v>
      </c>
      <c r="AF311" s="240">
        <f t="shared" si="112"/>
        <v>0</v>
      </c>
    </row>
    <row r="312" spans="1:32" x14ac:dyDescent="0.2">
      <c r="A312" s="19">
        <f>+IF((G312+SUM(H312:K312))&gt;0,MAX(A$13:A311)+1,0)</f>
        <v>0</v>
      </c>
      <c r="B312" s="22"/>
      <c r="C312" s="20"/>
      <c r="D312" s="20"/>
      <c r="E312" s="20"/>
      <c r="F312" s="216">
        <f t="shared" si="113"/>
        <v>0</v>
      </c>
      <c r="G312" s="101">
        <f t="shared" si="114"/>
        <v>0</v>
      </c>
      <c r="H312" s="20"/>
      <c r="I312" s="20"/>
      <c r="J312" s="20"/>
      <c r="K312" s="20"/>
      <c r="L312" s="20"/>
      <c r="M312" s="20"/>
      <c r="N312" s="101">
        <f t="shared" si="115"/>
        <v>0</v>
      </c>
      <c r="O312" s="192"/>
      <c r="P312" s="542">
        <f t="shared" si="82"/>
        <v>0</v>
      </c>
      <c r="Q312" s="201">
        <f t="shared" si="104"/>
        <v>0</v>
      </c>
      <c r="R312" s="299">
        <f t="shared" si="116"/>
        <v>0</v>
      </c>
      <c r="S312" s="299">
        <f t="shared" si="117"/>
        <v>0</v>
      </c>
      <c r="T312" s="558"/>
      <c r="U312" s="180">
        <f t="shared" si="105"/>
        <v>0</v>
      </c>
      <c r="V312" s="180">
        <f t="shared" si="106"/>
        <v>0</v>
      </c>
      <c r="W312" s="253">
        <f t="shared" si="118"/>
        <v>0</v>
      </c>
      <c r="X312" s="253">
        <f t="shared" si="86"/>
        <v>0</v>
      </c>
      <c r="Y312" s="180">
        <f t="shared" si="107"/>
        <v>0</v>
      </c>
      <c r="Z312" s="180">
        <f t="shared" si="108"/>
        <v>0</v>
      </c>
      <c r="AA312" s="260">
        <f t="shared" si="119"/>
        <v>0</v>
      </c>
      <c r="AB312" s="259">
        <f t="shared" si="109"/>
        <v>0</v>
      </c>
      <c r="AC312" s="180">
        <f t="shared" si="110"/>
        <v>0</v>
      </c>
      <c r="AD312" s="180">
        <f t="shared" si="111"/>
        <v>0</v>
      </c>
      <c r="AE312" s="253">
        <f t="shared" si="120"/>
        <v>0</v>
      </c>
      <c r="AF312" s="240">
        <f t="shared" si="112"/>
        <v>0</v>
      </c>
    </row>
    <row r="313" spans="1:32" x14ac:dyDescent="0.2">
      <c r="A313" s="19">
        <f>+IF((G313+SUM(H313:K313))&gt;0,MAX(A$13:A312)+1,0)</f>
        <v>0</v>
      </c>
      <c r="B313" s="22"/>
      <c r="C313" s="20"/>
      <c r="D313" s="20"/>
      <c r="E313" s="20"/>
      <c r="F313" s="216">
        <f t="shared" si="113"/>
        <v>0</v>
      </c>
      <c r="G313" s="101">
        <f t="shared" si="114"/>
        <v>0</v>
      </c>
      <c r="H313" s="20"/>
      <c r="I313" s="20"/>
      <c r="J313" s="20"/>
      <c r="K313" s="20"/>
      <c r="L313" s="20"/>
      <c r="M313" s="20"/>
      <c r="N313" s="101">
        <f t="shared" si="115"/>
        <v>0</v>
      </c>
      <c r="O313" s="192"/>
      <c r="P313" s="542">
        <f t="shared" si="82"/>
        <v>0</v>
      </c>
      <c r="Q313" s="201">
        <f t="shared" si="104"/>
        <v>0</v>
      </c>
      <c r="R313" s="299">
        <f t="shared" si="116"/>
        <v>0</v>
      </c>
      <c r="S313" s="299">
        <f t="shared" si="117"/>
        <v>0</v>
      </c>
      <c r="T313" s="558"/>
      <c r="U313" s="180">
        <f t="shared" si="105"/>
        <v>0</v>
      </c>
      <c r="V313" s="180">
        <f t="shared" si="106"/>
        <v>0</v>
      </c>
      <c r="W313" s="253">
        <f t="shared" si="118"/>
        <v>0</v>
      </c>
      <c r="X313" s="253">
        <f t="shared" si="86"/>
        <v>0</v>
      </c>
      <c r="Y313" s="180">
        <f t="shared" si="107"/>
        <v>0</v>
      </c>
      <c r="Z313" s="180">
        <f t="shared" si="108"/>
        <v>0</v>
      </c>
      <c r="AA313" s="260">
        <f t="shared" si="119"/>
        <v>0</v>
      </c>
      <c r="AB313" s="259">
        <f t="shared" si="109"/>
        <v>0</v>
      </c>
      <c r="AC313" s="180">
        <f t="shared" si="110"/>
        <v>0</v>
      </c>
      <c r="AD313" s="180">
        <f t="shared" si="111"/>
        <v>0</v>
      </c>
      <c r="AE313" s="253">
        <f t="shared" si="120"/>
        <v>0</v>
      </c>
      <c r="AF313" s="240">
        <f t="shared" si="112"/>
        <v>0</v>
      </c>
    </row>
    <row r="314" spans="1:32" x14ac:dyDescent="0.2">
      <c r="A314" s="19">
        <f>+IF((G314+SUM(H314:K314))&gt;0,MAX(A$13:A313)+1,0)</f>
        <v>0</v>
      </c>
      <c r="B314" s="22"/>
      <c r="C314" s="20"/>
      <c r="D314" s="20"/>
      <c r="E314" s="20"/>
      <c r="F314" s="216">
        <f t="shared" si="113"/>
        <v>0</v>
      </c>
      <c r="G314" s="101">
        <f t="shared" si="114"/>
        <v>0</v>
      </c>
      <c r="H314" s="20"/>
      <c r="I314" s="20"/>
      <c r="J314" s="20"/>
      <c r="K314" s="20"/>
      <c r="L314" s="20"/>
      <c r="M314" s="20"/>
      <c r="N314" s="101">
        <f t="shared" si="115"/>
        <v>0</v>
      </c>
      <c r="O314" s="192"/>
      <c r="P314" s="542">
        <f t="shared" si="82"/>
        <v>0</v>
      </c>
      <c r="Q314" s="201">
        <f t="shared" si="104"/>
        <v>0</v>
      </c>
      <c r="R314" s="299">
        <f t="shared" si="116"/>
        <v>0</v>
      </c>
      <c r="S314" s="299">
        <f t="shared" si="117"/>
        <v>0</v>
      </c>
      <c r="T314" s="558"/>
      <c r="U314" s="180">
        <f t="shared" si="105"/>
        <v>0</v>
      </c>
      <c r="V314" s="180">
        <f t="shared" si="106"/>
        <v>0</v>
      </c>
      <c r="W314" s="253">
        <f t="shared" si="118"/>
        <v>0</v>
      </c>
      <c r="X314" s="253">
        <f t="shared" si="86"/>
        <v>0</v>
      </c>
      <c r="Y314" s="180">
        <f t="shared" si="107"/>
        <v>0</v>
      </c>
      <c r="Z314" s="180">
        <f t="shared" si="108"/>
        <v>0</v>
      </c>
      <c r="AA314" s="260">
        <f t="shared" si="119"/>
        <v>0</v>
      </c>
      <c r="AB314" s="259">
        <f t="shared" si="109"/>
        <v>0</v>
      </c>
      <c r="AC314" s="180">
        <f t="shared" si="110"/>
        <v>0</v>
      </c>
      <c r="AD314" s="180">
        <f t="shared" si="111"/>
        <v>0</v>
      </c>
      <c r="AE314" s="253">
        <f t="shared" si="120"/>
        <v>0</v>
      </c>
      <c r="AF314" s="240">
        <f t="shared" si="112"/>
        <v>0</v>
      </c>
    </row>
    <row r="315" spans="1:32" x14ac:dyDescent="0.2">
      <c r="A315" s="19">
        <f>+IF((G315+SUM(H315:K315))&gt;0,MAX(A$13:A314)+1,0)</f>
        <v>0</v>
      </c>
      <c r="B315" s="22"/>
      <c r="C315" s="20"/>
      <c r="D315" s="20"/>
      <c r="E315" s="20"/>
      <c r="F315" s="216">
        <f t="shared" si="113"/>
        <v>0</v>
      </c>
      <c r="G315" s="101">
        <f t="shared" si="114"/>
        <v>0</v>
      </c>
      <c r="H315" s="20"/>
      <c r="I315" s="20"/>
      <c r="J315" s="20"/>
      <c r="K315" s="20"/>
      <c r="L315" s="20"/>
      <c r="M315" s="20"/>
      <c r="N315" s="101">
        <f t="shared" si="115"/>
        <v>0</v>
      </c>
      <c r="O315" s="192"/>
      <c r="P315" s="542">
        <f t="shared" si="82"/>
        <v>0</v>
      </c>
      <c r="Q315" s="201">
        <f t="shared" si="104"/>
        <v>0</v>
      </c>
      <c r="R315" s="299">
        <f t="shared" si="116"/>
        <v>0</v>
      </c>
      <c r="S315" s="299">
        <f t="shared" si="117"/>
        <v>0</v>
      </c>
      <c r="T315" s="558"/>
      <c r="U315" s="180">
        <f t="shared" si="105"/>
        <v>0</v>
      </c>
      <c r="V315" s="180">
        <f t="shared" si="106"/>
        <v>0</v>
      </c>
      <c r="W315" s="253">
        <f t="shared" si="118"/>
        <v>0</v>
      </c>
      <c r="X315" s="253">
        <f t="shared" si="86"/>
        <v>0</v>
      </c>
      <c r="Y315" s="180">
        <f t="shared" si="107"/>
        <v>0</v>
      </c>
      <c r="Z315" s="180">
        <f t="shared" si="108"/>
        <v>0</v>
      </c>
      <c r="AA315" s="260">
        <f t="shared" si="119"/>
        <v>0</v>
      </c>
      <c r="AB315" s="259">
        <f t="shared" si="109"/>
        <v>0</v>
      </c>
      <c r="AC315" s="180">
        <f t="shared" si="110"/>
        <v>0</v>
      </c>
      <c r="AD315" s="180">
        <f t="shared" si="111"/>
        <v>0</v>
      </c>
      <c r="AE315" s="253">
        <f t="shared" si="120"/>
        <v>0</v>
      </c>
      <c r="AF315" s="240">
        <f t="shared" si="112"/>
        <v>0</v>
      </c>
    </row>
    <row r="316" spans="1:32" x14ac:dyDescent="0.2">
      <c r="A316" s="19">
        <f>+IF((G316+SUM(H316:K316))&gt;0,MAX(A$13:A315)+1,0)</f>
        <v>0</v>
      </c>
      <c r="B316" s="22"/>
      <c r="C316" s="20"/>
      <c r="D316" s="20"/>
      <c r="E316" s="20"/>
      <c r="F316" s="216">
        <f t="shared" si="113"/>
        <v>0</v>
      </c>
      <c r="G316" s="101">
        <f t="shared" si="114"/>
        <v>0</v>
      </c>
      <c r="H316" s="20"/>
      <c r="I316" s="20"/>
      <c r="J316" s="20"/>
      <c r="K316" s="20"/>
      <c r="L316" s="20"/>
      <c r="M316" s="20"/>
      <c r="N316" s="101">
        <f t="shared" si="115"/>
        <v>0</v>
      </c>
      <c r="O316" s="192"/>
      <c r="P316" s="542">
        <f t="shared" si="82"/>
        <v>0</v>
      </c>
      <c r="Q316" s="201">
        <f t="shared" si="104"/>
        <v>0</v>
      </c>
      <c r="R316" s="299">
        <f t="shared" si="116"/>
        <v>0</v>
      </c>
      <c r="S316" s="299">
        <f t="shared" si="117"/>
        <v>0</v>
      </c>
      <c r="T316" s="558"/>
      <c r="U316" s="180">
        <f t="shared" si="105"/>
        <v>0</v>
      </c>
      <c r="V316" s="180">
        <f t="shared" si="106"/>
        <v>0</v>
      </c>
      <c r="W316" s="253">
        <f t="shared" si="118"/>
        <v>0</v>
      </c>
      <c r="X316" s="253">
        <f t="shared" si="86"/>
        <v>0</v>
      </c>
      <c r="Y316" s="180">
        <f t="shared" si="107"/>
        <v>0</v>
      </c>
      <c r="Z316" s="180">
        <f t="shared" si="108"/>
        <v>0</v>
      </c>
      <c r="AA316" s="260">
        <f t="shared" si="119"/>
        <v>0</v>
      </c>
      <c r="AB316" s="259">
        <f t="shared" si="109"/>
        <v>0</v>
      </c>
      <c r="AC316" s="180">
        <f t="shared" si="110"/>
        <v>0</v>
      </c>
      <c r="AD316" s="180">
        <f t="shared" si="111"/>
        <v>0</v>
      </c>
      <c r="AE316" s="253">
        <f t="shared" si="120"/>
        <v>0</v>
      </c>
      <c r="AF316" s="240">
        <f t="shared" si="112"/>
        <v>0</v>
      </c>
    </row>
    <row r="317" spans="1:32" x14ac:dyDescent="0.2">
      <c r="A317" s="19">
        <f>+IF((G317+SUM(H317:K317))&gt;0,MAX(A$13:A316)+1,0)</f>
        <v>0</v>
      </c>
      <c r="B317" s="22"/>
      <c r="C317" s="20"/>
      <c r="D317" s="20"/>
      <c r="E317" s="20"/>
      <c r="F317" s="216">
        <f t="shared" si="113"/>
        <v>0</v>
      </c>
      <c r="G317" s="101">
        <f t="shared" si="114"/>
        <v>0</v>
      </c>
      <c r="H317" s="20"/>
      <c r="I317" s="20"/>
      <c r="J317" s="20"/>
      <c r="K317" s="20"/>
      <c r="L317" s="20"/>
      <c r="M317" s="20"/>
      <c r="N317" s="101">
        <f t="shared" si="115"/>
        <v>0</v>
      </c>
      <c r="O317" s="192"/>
      <c r="P317" s="542">
        <f t="shared" si="82"/>
        <v>0</v>
      </c>
      <c r="Q317" s="201">
        <f t="shared" si="104"/>
        <v>0</v>
      </c>
      <c r="R317" s="299">
        <f t="shared" si="116"/>
        <v>0</v>
      </c>
      <c r="S317" s="299">
        <f t="shared" si="117"/>
        <v>0</v>
      </c>
      <c r="T317" s="558"/>
      <c r="U317" s="180">
        <f t="shared" si="105"/>
        <v>0</v>
      </c>
      <c r="V317" s="180">
        <f t="shared" si="106"/>
        <v>0</v>
      </c>
      <c r="W317" s="253">
        <f t="shared" si="118"/>
        <v>0</v>
      </c>
      <c r="X317" s="253">
        <f t="shared" si="86"/>
        <v>0</v>
      </c>
      <c r="Y317" s="180">
        <f t="shared" si="107"/>
        <v>0</v>
      </c>
      <c r="Z317" s="180">
        <f t="shared" si="108"/>
        <v>0</v>
      </c>
      <c r="AA317" s="260">
        <f t="shared" si="119"/>
        <v>0</v>
      </c>
      <c r="AB317" s="259">
        <f t="shared" si="109"/>
        <v>0</v>
      </c>
      <c r="AC317" s="180">
        <f t="shared" si="110"/>
        <v>0</v>
      </c>
      <c r="AD317" s="180">
        <f t="shared" si="111"/>
        <v>0</v>
      </c>
      <c r="AE317" s="253">
        <f t="shared" si="120"/>
        <v>0</v>
      </c>
      <c r="AF317" s="240">
        <f t="shared" si="112"/>
        <v>0</v>
      </c>
    </row>
    <row r="318" spans="1:32" x14ac:dyDescent="0.2">
      <c r="A318" s="19">
        <f>+IF((G318+SUM(H318:K318))&gt;0,MAX(A$13:A317)+1,0)</f>
        <v>0</v>
      </c>
      <c r="B318" s="22"/>
      <c r="C318" s="20"/>
      <c r="D318" s="20"/>
      <c r="E318" s="20"/>
      <c r="F318" s="216">
        <f t="shared" si="113"/>
        <v>0</v>
      </c>
      <c r="G318" s="101">
        <f t="shared" si="114"/>
        <v>0</v>
      </c>
      <c r="H318" s="20"/>
      <c r="I318" s="20"/>
      <c r="J318" s="20"/>
      <c r="K318" s="20"/>
      <c r="L318" s="20"/>
      <c r="M318" s="20"/>
      <c r="N318" s="101">
        <f t="shared" si="115"/>
        <v>0</v>
      </c>
      <c r="O318" s="192"/>
      <c r="P318" s="542">
        <f t="shared" si="82"/>
        <v>0</v>
      </c>
      <c r="Q318" s="201">
        <f t="shared" si="104"/>
        <v>0</v>
      </c>
      <c r="R318" s="299">
        <f t="shared" si="116"/>
        <v>0</v>
      </c>
      <c r="S318" s="299">
        <f t="shared" si="117"/>
        <v>0</v>
      </c>
      <c r="T318" s="558"/>
      <c r="U318" s="180">
        <f t="shared" si="105"/>
        <v>0</v>
      </c>
      <c r="V318" s="180">
        <f t="shared" si="106"/>
        <v>0</v>
      </c>
      <c r="W318" s="253">
        <f t="shared" si="118"/>
        <v>0</v>
      </c>
      <c r="X318" s="253">
        <f t="shared" si="86"/>
        <v>0</v>
      </c>
      <c r="Y318" s="180">
        <f t="shared" si="107"/>
        <v>0</v>
      </c>
      <c r="Z318" s="180">
        <f t="shared" si="108"/>
        <v>0</v>
      </c>
      <c r="AA318" s="260">
        <f t="shared" si="119"/>
        <v>0</v>
      </c>
      <c r="AB318" s="259">
        <f t="shared" si="109"/>
        <v>0</v>
      </c>
      <c r="AC318" s="180">
        <f t="shared" si="110"/>
        <v>0</v>
      </c>
      <c r="AD318" s="180">
        <f t="shared" si="111"/>
        <v>0</v>
      </c>
      <c r="AE318" s="253">
        <f t="shared" si="120"/>
        <v>0</v>
      </c>
      <c r="AF318" s="240">
        <f t="shared" si="112"/>
        <v>0</v>
      </c>
    </row>
    <row r="319" spans="1:32" x14ac:dyDescent="0.2">
      <c r="A319" s="19">
        <f>+IF((G319+SUM(H319:K319))&gt;0,MAX(A$13:A318)+1,0)</f>
        <v>0</v>
      </c>
      <c r="B319" s="22"/>
      <c r="C319" s="20"/>
      <c r="D319" s="20"/>
      <c r="E319" s="20"/>
      <c r="F319" s="216">
        <f t="shared" si="113"/>
        <v>0</v>
      </c>
      <c r="G319" s="101">
        <f t="shared" si="114"/>
        <v>0</v>
      </c>
      <c r="H319" s="20"/>
      <c r="I319" s="20"/>
      <c r="J319" s="20"/>
      <c r="K319" s="20"/>
      <c r="L319" s="20"/>
      <c r="M319" s="20"/>
      <c r="N319" s="101">
        <f t="shared" si="115"/>
        <v>0</v>
      </c>
      <c r="O319" s="192"/>
      <c r="P319" s="542">
        <f t="shared" si="82"/>
        <v>0</v>
      </c>
      <c r="Q319" s="201">
        <f t="shared" si="104"/>
        <v>0</v>
      </c>
      <c r="R319" s="299">
        <f t="shared" si="116"/>
        <v>0</v>
      </c>
      <c r="S319" s="299">
        <f t="shared" si="117"/>
        <v>0</v>
      </c>
      <c r="T319" s="558"/>
      <c r="U319" s="180">
        <f t="shared" si="105"/>
        <v>0</v>
      </c>
      <c r="V319" s="180">
        <f t="shared" si="106"/>
        <v>0</v>
      </c>
      <c r="W319" s="253">
        <f t="shared" si="118"/>
        <v>0</v>
      </c>
      <c r="X319" s="253">
        <f t="shared" si="86"/>
        <v>0</v>
      </c>
      <c r="Y319" s="180">
        <f t="shared" si="107"/>
        <v>0</v>
      </c>
      <c r="Z319" s="180">
        <f t="shared" si="108"/>
        <v>0</v>
      </c>
      <c r="AA319" s="260">
        <f t="shared" si="119"/>
        <v>0</v>
      </c>
      <c r="AB319" s="259">
        <f t="shared" si="109"/>
        <v>0</v>
      </c>
      <c r="AC319" s="180">
        <f t="shared" si="110"/>
        <v>0</v>
      </c>
      <c r="AD319" s="180">
        <f t="shared" si="111"/>
        <v>0</v>
      </c>
      <c r="AE319" s="253">
        <f t="shared" si="120"/>
        <v>0</v>
      </c>
      <c r="AF319" s="240">
        <f t="shared" si="112"/>
        <v>0</v>
      </c>
    </row>
    <row r="320" spans="1:32" x14ac:dyDescent="0.2">
      <c r="A320" s="19">
        <f>+IF((G320+SUM(H320:K320))&gt;0,MAX(A$13:A319)+1,0)</f>
        <v>0</v>
      </c>
      <c r="B320" s="22"/>
      <c r="C320" s="20"/>
      <c r="D320" s="20"/>
      <c r="E320" s="20"/>
      <c r="F320" s="216">
        <f t="shared" si="113"/>
        <v>0</v>
      </c>
      <c r="G320" s="101">
        <f t="shared" si="114"/>
        <v>0</v>
      </c>
      <c r="H320" s="20"/>
      <c r="I320" s="20"/>
      <c r="J320" s="20"/>
      <c r="K320" s="20"/>
      <c r="L320" s="20"/>
      <c r="M320" s="20"/>
      <c r="N320" s="101">
        <f t="shared" si="115"/>
        <v>0</v>
      </c>
      <c r="O320" s="192"/>
      <c r="P320" s="542">
        <f t="shared" si="82"/>
        <v>0</v>
      </c>
      <c r="Q320" s="201">
        <f t="shared" si="104"/>
        <v>0</v>
      </c>
      <c r="R320" s="299">
        <f t="shared" si="116"/>
        <v>0</v>
      </c>
      <c r="S320" s="299">
        <f t="shared" si="117"/>
        <v>0</v>
      </c>
      <c r="T320" s="558"/>
      <c r="U320" s="180">
        <f t="shared" si="105"/>
        <v>0</v>
      </c>
      <c r="V320" s="180">
        <f t="shared" si="106"/>
        <v>0</v>
      </c>
      <c r="W320" s="253">
        <f t="shared" si="118"/>
        <v>0</v>
      </c>
      <c r="X320" s="253">
        <f t="shared" si="86"/>
        <v>0</v>
      </c>
      <c r="Y320" s="180">
        <f t="shared" si="107"/>
        <v>0</v>
      </c>
      <c r="Z320" s="180">
        <f t="shared" si="108"/>
        <v>0</v>
      </c>
      <c r="AA320" s="260">
        <f t="shared" si="119"/>
        <v>0</v>
      </c>
      <c r="AB320" s="259">
        <f t="shared" si="109"/>
        <v>0</v>
      </c>
      <c r="AC320" s="180">
        <f t="shared" si="110"/>
        <v>0</v>
      </c>
      <c r="AD320" s="180">
        <f t="shared" si="111"/>
        <v>0</v>
      </c>
      <c r="AE320" s="253">
        <f t="shared" si="120"/>
        <v>0</v>
      </c>
      <c r="AF320" s="240">
        <f t="shared" si="112"/>
        <v>0</v>
      </c>
    </row>
    <row r="321" spans="1:32" x14ac:dyDescent="0.2">
      <c r="A321" s="19">
        <f>+IF((G321+SUM(H321:K321))&gt;0,MAX(A$13:A320)+1,0)</f>
        <v>0</v>
      </c>
      <c r="B321" s="22"/>
      <c r="C321" s="20"/>
      <c r="D321" s="20"/>
      <c r="E321" s="20"/>
      <c r="F321" s="216">
        <f t="shared" si="113"/>
        <v>0</v>
      </c>
      <c r="G321" s="101">
        <f t="shared" si="114"/>
        <v>0</v>
      </c>
      <c r="H321" s="20"/>
      <c r="I321" s="20"/>
      <c r="J321" s="20"/>
      <c r="K321" s="20"/>
      <c r="L321" s="20"/>
      <c r="M321" s="20"/>
      <c r="N321" s="101">
        <f t="shared" si="115"/>
        <v>0</v>
      </c>
      <c r="O321" s="192"/>
      <c r="P321" s="542">
        <f t="shared" si="82"/>
        <v>0</v>
      </c>
      <c r="Q321" s="201">
        <f t="shared" si="104"/>
        <v>0</v>
      </c>
      <c r="R321" s="299">
        <f t="shared" si="116"/>
        <v>0</v>
      </c>
      <c r="S321" s="299">
        <f t="shared" si="117"/>
        <v>0</v>
      </c>
      <c r="T321" s="558"/>
      <c r="U321" s="180">
        <f t="shared" si="105"/>
        <v>0</v>
      </c>
      <c r="V321" s="180">
        <f t="shared" si="106"/>
        <v>0</v>
      </c>
      <c r="W321" s="253">
        <f t="shared" si="118"/>
        <v>0</v>
      </c>
      <c r="X321" s="253">
        <f t="shared" si="86"/>
        <v>0</v>
      </c>
      <c r="Y321" s="180">
        <f t="shared" si="107"/>
        <v>0</v>
      </c>
      <c r="Z321" s="180">
        <f t="shared" si="108"/>
        <v>0</v>
      </c>
      <c r="AA321" s="260">
        <f t="shared" si="119"/>
        <v>0</v>
      </c>
      <c r="AB321" s="259">
        <f t="shared" si="109"/>
        <v>0</v>
      </c>
      <c r="AC321" s="180">
        <f t="shared" si="110"/>
        <v>0</v>
      </c>
      <c r="AD321" s="180">
        <f t="shared" si="111"/>
        <v>0</v>
      </c>
      <c r="AE321" s="253">
        <f t="shared" si="120"/>
        <v>0</v>
      </c>
      <c r="AF321" s="240">
        <f t="shared" si="112"/>
        <v>0</v>
      </c>
    </row>
    <row r="322" spans="1:32" x14ac:dyDescent="0.2">
      <c r="A322" s="19">
        <f>+IF((G322+SUM(H322:K322))&gt;0,MAX(A$13:A321)+1,0)</f>
        <v>0</v>
      </c>
      <c r="B322" s="22"/>
      <c r="C322" s="20"/>
      <c r="D322" s="20"/>
      <c r="E322" s="20"/>
      <c r="F322" s="216">
        <f t="shared" si="113"/>
        <v>0</v>
      </c>
      <c r="G322" s="101">
        <f t="shared" si="114"/>
        <v>0</v>
      </c>
      <c r="H322" s="20"/>
      <c r="I322" s="20"/>
      <c r="J322" s="20"/>
      <c r="K322" s="20"/>
      <c r="L322" s="20"/>
      <c r="M322" s="20"/>
      <c r="N322" s="101">
        <f t="shared" si="115"/>
        <v>0</v>
      </c>
      <c r="O322" s="192"/>
      <c r="P322" s="542">
        <f t="shared" si="82"/>
        <v>0</v>
      </c>
      <c r="Q322" s="201">
        <f t="shared" si="104"/>
        <v>0</v>
      </c>
      <c r="R322" s="299">
        <f t="shared" si="116"/>
        <v>0</v>
      </c>
      <c r="S322" s="299">
        <f t="shared" si="117"/>
        <v>0</v>
      </c>
      <c r="T322" s="558"/>
      <c r="U322" s="180">
        <f t="shared" si="105"/>
        <v>0</v>
      </c>
      <c r="V322" s="180">
        <f t="shared" si="106"/>
        <v>0</v>
      </c>
      <c r="W322" s="253">
        <f t="shared" si="118"/>
        <v>0</v>
      </c>
      <c r="X322" s="253">
        <f t="shared" si="86"/>
        <v>0</v>
      </c>
      <c r="Y322" s="180">
        <f t="shared" si="107"/>
        <v>0</v>
      </c>
      <c r="Z322" s="180">
        <f t="shared" si="108"/>
        <v>0</v>
      </c>
      <c r="AA322" s="260">
        <f t="shared" si="119"/>
        <v>0</v>
      </c>
      <c r="AB322" s="259">
        <f t="shared" si="109"/>
        <v>0</v>
      </c>
      <c r="AC322" s="180">
        <f t="shared" si="110"/>
        <v>0</v>
      </c>
      <c r="AD322" s="180">
        <f t="shared" si="111"/>
        <v>0</v>
      </c>
      <c r="AE322" s="253">
        <f t="shared" si="120"/>
        <v>0</v>
      </c>
      <c r="AF322" s="240">
        <f t="shared" si="112"/>
        <v>0</v>
      </c>
    </row>
    <row r="323" spans="1:32" x14ac:dyDescent="0.2">
      <c r="A323" s="19">
        <f>+IF((G323+SUM(H323:K323))&gt;0,MAX(A$13:A322)+1,0)</f>
        <v>0</v>
      </c>
      <c r="B323" s="22"/>
      <c r="C323" s="20"/>
      <c r="D323" s="20"/>
      <c r="E323" s="20"/>
      <c r="F323" s="216">
        <f t="shared" si="113"/>
        <v>0</v>
      </c>
      <c r="G323" s="101">
        <f t="shared" si="114"/>
        <v>0</v>
      </c>
      <c r="H323" s="20"/>
      <c r="I323" s="20"/>
      <c r="J323" s="20"/>
      <c r="K323" s="20"/>
      <c r="L323" s="20"/>
      <c r="M323" s="20"/>
      <c r="N323" s="101">
        <f t="shared" si="115"/>
        <v>0</v>
      </c>
      <c r="O323" s="192"/>
      <c r="P323" s="542">
        <f t="shared" si="82"/>
        <v>0</v>
      </c>
      <c r="Q323" s="201">
        <f t="shared" si="104"/>
        <v>0</v>
      </c>
      <c r="R323" s="299">
        <f t="shared" si="116"/>
        <v>0</v>
      </c>
      <c r="S323" s="299">
        <f t="shared" si="117"/>
        <v>0</v>
      </c>
      <c r="T323" s="558"/>
      <c r="U323" s="180">
        <f t="shared" si="105"/>
        <v>0</v>
      </c>
      <c r="V323" s="180">
        <f t="shared" si="106"/>
        <v>0</v>
      </c>
      <c r="W323" s="253">
        <f t="shared" si="118"/>
        <v>0</v>
      </c>
      <c r="X323" s="253">
        <f t="shared" si="86"/>
        <v>0</v>
      </c>
      <c r="Y323" s="180">
        <f t="shared" si="107"/>
        <v>0</v>
      </c>
      <c r="Z323" s="180">
        <f t="shared" si="108"/>
        <v>0</v>
      </c>
      <c r="AA323" s="260">
        <f t="shared" si="119"/>
        <v>0</v>
      </c>
      <c r="AB323" s="259">
        <f t="shared" si="109"/>
        <v>0</v>
      </c>
      <c r="AC323" s="180">
        <f t="shared" si="110"/>
        <v>0</v>
      </c>
      <c r="AD323" s="180">
        <f t="shared" si="111"/>
        <v>0</v>
      </c>
      <c r="AE323" s="253">
        <f t="shared" si="120"/>
        <v>0</v>
      </c>
      <c r="AF323" s="240">
        <f t="shared" si="112"/>
        <v>0</v>
      </c>
    </row>
    <row r="324" spans="1:32" x14ac:dyDescent="0.2">
      <c r="A324" s="19">
        <f>+IF((G324+SUM(H324:K324))&gt;0,MAX(A$13:A323)+1,0)</f>
        <v>0</v>
      </c>
      <c r="B324" s="22"/>
      <c r="C324" s="20"/>
      <c r="D324" s="20"/>
      <c r="E324" s="20"/>
      <c r="F324" s="216">
        <f t="shared" si="113"/>
        <v>0</v>
      </c>
      <c r="G324" s="101">
        <f t="shared" si="114"/>
        <v>0</v>
      </c>
      <c r="H324" s="20"/>
      <c r="I324" s="20"/>
      <c r="J324" s="20"/>
      <c r="K324" s="20"/>
      <c r="L324" s="20"/>
      <c r="M324" s="20"/>
      <c r="N324" s="101">
        <f t="shared" si="115"/>
        <v>0</v>
      </c>
      <c r="O324" s="192"/>
      <c r="P324" s="542">
        <f t="shared" si="82"/>
        <v>0</v>
      </c>
      <c r="Q324" s="201">
        <f t="shared" si="104"/>
        <v>0</v>
      </c>
      <c r="R324" s="299">
        <f t="shared" si="116"/>
        <v>0</v>
      </c>
      <c r="S324" s="299">
        <f t="shared" si="117"/>
        <v>0</v>
      </c>
      <c r="T324" s="558"/>
      <c r="U324" s="180">
        <f t="shared" si="105"/>
        <v>0</v>
      </c>
      <c r="V324" s="180">
        <f t="shared" si="106"/>
        <v>0</v>
      </c>
      <c r="W324" s="253">
        <f t="shared" si="118"/>
        <v>0</v>
      </c>
      <c r="X324" s="253">
        <f t="shared" si="86"/>
        <v>0</v>
      </c>
      <c r="Y324" s="180">
        <f t="shared" si="107"/>
        <v>0</v>
      </c>
      <c r="Z324" s="180">
        <f t="shared" si="108"/>
        <v>0</v>
      </c>
      <c r="AA324" s="260">
        <f t="shared" si="119"/>
        <v>0</v>
      </c>
      <c r="AB324" s="259">
        <f t="shared" si="109"/>
        <v>0</v>
      </c>
      <c r="AC324" s="180">
        <f t="shared" si="110"/>
        <v>0</v>
      </c>
      <c r="AD324" s="180">
        <f t="shared" si="111"/>
        <v>0</v>
      </c>
      <c r="AE324" s="253">
        <f t="shared" si="120"/>
        <v>0</v>
      </c>
      <c r="AF324" s="240">
        <f t="shared" si="112"/>
        <v>0</v>
      </c>
    </row>
    <row r="325" spans="1:32" x14ac:dyDescent="0.2">
      <c r="A325" s="19">
        <f>+IF((G325+SUM(H325:K325))&gt;0,MAX(A$13:A324)+1,0)</f>
        <v>0</v>
      </c>
      <c r="B325" s="22"/>
      <c r="C325" s="20"/>
      <c r="D325" s="20"/>
      <c r="E325" s="20"/>
      <c r="F325" s="216">
        <f t="shared" si="113"/>
        <v>0</v>
      </c>
      <c r="G325" s="101">
        <f t="shared" si="114"/>
        <v>0</v>
      </c>
      <c r="H325" s="20"/>
      <c r="I325" s="20"/>
      <c r="J325" s="20"/>
      <c r="K325" s="20"/>
      <c r="L325" s="20"/>
      <c r="M325" s="20"/>
      <c r="N325" s="101">
        <f t="shared" si="115"/>
        <v>0</v>
      </c>
      <c r="O325" s="192"/>
      <c r="P325" s="542">
        <f t="shared" ref="P325:P334" si="121">+O325+O325*$P$10</f>
        <v>0</v>
      </c>
      <c r="Q325" s="201">
        <f t="shared" si="104"/>
        <v>0</v>
      </c>
      <c r="R325" s="299">
        <f t="shared" si="116"/>
        <v>0</v>
      </c>
      <c r="S325" s="299">
        <f t="shared" si="117"/>
        <v>0</v>
      </c>
      <c r="T325" s="558"/>
      <c r="U325" s="180">
        <f t="shared" si="105"/>
        <v>0</v>
      </c>
      <c r="V325" s="180">
        <f t="shared" si="106"/>
        <v>0</v>
      </c>
      <c r="W325" s="253">
        <f t="shared" si="118"/>
        <v>0</v>
      </c>
      <c r="X325" s="253">
        <f t="shared" ref="X325:X334" si="122">+W325*(X$9+T325)</f>
        <v>0</v>
      </c>
      <c r="Y325" s="180">
        <f t="shared" si="107"/>
        <v>0</v>
      </c>
      <c r="Z325" s="180">
        <f t="shared" si="108"/>
        <v>0</v>
      </c>
      <c r="AA325" s="260">
        <f t="shared" si="119"/>
        <v>0</v>
      </c>
      <c r="AB325" s="259">
        <f t="shared" si="109"/>
        <v>0</v>
      </c>
      <c r="AC325" s="180">
        <f t="shared" si="110"/>
        <v>0</v>
      </c>
      <c r="AD325" s="180">
        <f t="shared" si="111"/>
        <v>0</v>
      </c>
      <c r="AE325" s="253">
        <f t="shared" si="120"/>
        <v>0</v>
      </c>
      <c r="AF325" s="240">
        <f t="shared" si="112"/>
        <v>0</v>
      </c>
    </row>
    <row r="326" spans="1:32" x14ac:dyDescent="0.2">
      <c r="A326" s="19">
        <f>+IF((G326+SUM(H326:K326))&gt;0,MAX(A$13:A325)+1,0)</f>
        <v>0</v>
      </c>
      <c r="B326" s="22"/>
      <c r="C326" s="20"/>
      <c r="D326" s="20"/>
      <c r="E326" s="20"/>
      <c r="F326" s="216">
        <f t="shared" si="113"/>
        <v>0</v>
      </c>
      <c r="G326" s="101">
        <f t="shared" si="114"/>
        <v>0</v>
      </c>
      <c r="H326" s="20"/>
      <c r="I326" s="20"/>
      <c r="J326" s="20"/>
      <c r="K326" s="20"/>
      <c r="L326" s="20"/>
      <c r="M326" s="20"/>
      <c r="N326" s="101">
        <f t="shared" si="115"/>
        <v>0</v>
      </c>
      <c r="O326" s="192"/>
      <c r="P326" s="542">
        <f t="shared" si="121"/>
        <v>0</v>
      </c>
      <c r="Q326" s="201">
        <f t="shared" si="104"/>
        <v>0</v>
      </c>
      <c r="R326" s="299">
        <f t="shared" si="116"/>
        <v>0</v>
      </c>
      <c r="S326" s="299">
        <f t="shared" si="117"/>
        <v>0</v>
      </c>
      <c r="T326" s="558"/>
      <c r="U326" s="180">
        <f t="shared" si="105"/>
        <v>0</v>
      </c>
      <c r="V326" s="180">
        <f t="shared" si="106"/>
        <v>0</v>
      </c>
      <c r="W326" s="253">
        <f t="shared" si="118"/>
        <v>0</v>
      </c>
      <c r="X326" s="253">
        <f t="shared" si="122"/>
        <v>0</v>
      </c>
      <c r="Y326" s="180">
        <f t="shared" si="107"/>
        <v>0</v>
      </c>
      <c r="Z326" s="180">
        <f t="shared" si="108"/>
        <v>0</v>
      </c>
      <c r="AA326" s="260">
        <f t="shared" si="119"/>
        <v>0</v>
      </c>
      <c r="AB326" s="259">
        <f t="shared" si="109"/>
        <v>0</v>
      </c>
      <c r="AC326" s="180">
        <f t="shared" si="110"/>
        <v>0</v>
      </c>
      <c r="AD326" s="180">
        <f t="shared" si="111"/>
        <v>0</v>
      </c>
      <c r="AE326" s="253">
        <f t="shared" si="120"/>
        <v>0</v>
      </c>
      <c r="AF326" s="240">
        <f t="shared" si="112"/>
        <v>0</v>
      </c>
    </row>
    <row r="327" spans="1:32" x14ac:dyDescent="0.2">
      <c r="A327" s="19">
        <f>+IF((G327+SUM(H327:K327))&gt;0,MAX(A$13:A326)+1,0)</f>
        <v>0</v>
      </c>
      <c r="B327" s="22"/>
      <c r="C327" s="20"/>
      <c r="D327" s="20"/>
      <c r="E327" s="20"/>
      <c r="F327" s="216">
        <f t="shared" si="113"/>
        <v>0</v>
      </c>
      <c r="G327" s="101">
        <f t="shared" si="114"/>
        <v>0</v>
      </c>
      <c r="H327" s="20"/>
      <c r="I327" s="20"/>
      <c r="J327" s="20"/>
      <c r="K327" s="20"/>
      <c r="L327" s="20"/>
      <c r="M327" s="20"/>
      <c r="N327" s="101">
        <f t="shared" si="115"/>
        <v>0</v>
      </c>
      <c r="O327" s="192"/>
      <c r="P327" s="542">
        <f t="shared" si="121"/>
        <v>0</v>
      </c>
      <c r="Q327" s="201">
        <f t="shared" si="104"/>
        <v>0</v>
      </c>
      <c r="R327" s="299">
        <f t="shared" si="116"/>
        <v>0</v>
      </c>
      <c r="S327" s="299">
        <f t="shared" si="117"/>
        <v>0</v>
      </c>
      <c r="T327" s="558"/>
      <c r="U327" s="180">
        <f t="shared" si="105"/>
        <v>0</v>
      </c>
      <c r="V327" s="180">
        <f t="shared" si="106"/>
        <v>0</v>
      </c>
      <c r="W327" s="253">
        <f t="shared" si="118"/>
        <v>0</v>
      </c>
      <c r="X327" s="253">
        <f t="shared" si="122"/>
        <v>0</v>
      </c>
      <c r="Y327" s="180">
        <f t="shared" si="107"/>
        <v>0</v>
      </c>
      <c r="Z327" s="180">
        <f t="shared" si="108"/>
        <v>0</v>
      </c>
      <c r="AA327" s="260">
        <f t="shared" si="119"/>
        <v>0</v>
      </c>
      <c r="AB327" s="259">
        <f t="shared" si="109"/>
        <v>0</v>
      </c>
      <c r="AC327" s="180">
        <f t="shared" si="110"/>
        <v>0</v>
      </c>
      <c r="AD327" s="180">
        <f t="shared" si="111"/>
        <v>0</v>
      </c>
      <c r="AE327" s="253">
        <f t="shared" si="120"/>
        <v>0</v>
      </c>
      <c r="AF327" s="240">
        <f t="shared" si="112"/>
        <v>0</v>
      </c>
    </row>
    <row r="328" spans="1:32" x14ac:dyDescent="0.2">
      <c r="A328" s="19">
        <f>+IF((G328+SUM(H328:K328))&gt;0,MAX(A$13:A327)+1,0)</f>
        <v>0</v>
      </c>
      <c r="B328" s="22"/>
      <c r="C328" s="20"/>
      <c r="D328" s="20"/>
      <c r="E328" s="20"/>
      <c r="F328" s="216">
        <f t="shared" si="113"/>
        <v>0</v>
      </c>
      <c r="G328" s="101">
        <f t="shared" si="114"/>
        <v>0</v>
      </c>
      <c r="H328" s="20"/>
      <c r="I328" s="20"/>
      <c r="J328" s="20"/>
      <c r="K328" s="20"/>
      <c r="L328" s="20"/>
      <c r="M328" s="20"/>
      <c r="N328" s="101">
        <f t="shared" si="115"/>
        <v>0</v>
      </c>
      <c r="O328" s="192"/>
      <c r="P328" s="542">
        <f t="shared" si="121"/>
        <v>0</v>
      </c>
      <c r="Q328" s="201">
        <f t="shared" si="104"/>
        <v>0</v>
      </c>
      <c r="R328" s="299">
        <f t="shared" si="116"/>
        <v>0</v>
      </c>
      <c r="S328" s="299">
        <f t="shared" si="117"/>
        <v>0</v>
      </c>
      <c r="T328" s="558"/>
      <c r="U328" s="180">
        <f t="shared" si="105"/>
        <v>0</v>
      </c>
      <c r="V328" s="180">
        <f t="shared" si="106"/>
        <v>0</v>
      </c>
      <c r="W328" s="253">
        <f t="shared" si="118"/>
        <v>0</v>
      </c>
      <c r="X328" s="253">
        <f t="shared" si="122"/>
        <v>0</v>
      </c>
      <c r="Y328" s="180">
        <f t="shared" si="107"/>
        <v>0</v>
      </c>
      <c r="Z328" s="180">
        <f t="shared" si="108"/>
        <v>0</v>
      </c>
      <c r="AA328" s="260">
        <f t="shared" si="119"/>
        <v>0</v>
      </c>
      <c r="AB328" s="259">
        <f t="shared" si="109"/>
        <v>0</v>
      </c>
      <c r="AC328" s="180">
        <f t="shared" si="110"/>
        <v>0</v>
      </c>
      <c r="AD328" s="180">
        <f t="shared" si="111"/>
        <v>0</v>
      </c>
      <c r="AE328" s="253">
        <f t="shared" si="120"/>
        <v>0</v>
      </c>
      <c r="AF328" s="240">
        <f t="shared" si="112"/>
        <v>0</v>
      </c>
    </row>
    <row r="329" spans="1:32" x14ac:dyDescent="0.2">
      <c r="A329" s="19">
        <f>+IF((G329+SUM(H329:K329))&gt;0,MAX(A$13:A328)+1,0)</f>
        <v>0</v>
      </c>
      <c r="B329" s="22"/>
      <c r="C329" s="20"/>
      <c r="D329" s="20"/>
      <c r="E329" s="20"/>
      <c r="F329" s="216">
        <f t="shared" si="113"/>
        <v>0</v>
      </c>
      <c r="G329" s="101">
        <f t="shared" si="114"/>
        <v>0</v>
      </c>
      <c r="H329" s="20"/>
      <c r="I329" s="20"/>
      <c r="J329" s="20"/>
      <c r="K329" s="20"/>
      <c r="L329" s="20"/>
      <c r="M329" s="20"/>
      <c r="N329" s="101">
        <f t="shared" si="115"/>
        <v>0</v>
      </c>
      <c r="O329" s="192"/>
      <c r="P329" s="542">
        <f t="shared" si="121"/>
        <v>0</v>
      </c>
      <c r="Q329" s="201">
        <f t="shared" si="104"/>
        <v>0</v>
      </c>
      <c r="R329" s="299">
        <f t="shared" si="116"/>
        <v>0</v>
      </c>
      <c r="S329" s="299">
        <f t="shared" si="117"/>
        <v>0</v>
      </c>
      <c r="T329" s="558"/>
      <c r="U329" s="180">
        <f t="shared" si="105"/>
        <v>0</v>
      </c>
      <c r="V329" s="180">
        <f t="shared" si="106"/>
        <v>0</v>
      </c>
      <c r="W329" s="253">
        <f t="shared" si="118"/>
        <v>0</v>
      </c>
      <c r="X329" s="253">
        <f t="shared" si="122"/>
        <v>0</v>
      </c>
      <c r="Y329" s="180">
        <f t="shared" si="107"/>
        <v>0</v>
      </c>
      <c r="Z329" s="180">
        <f t="shared" si="108"/>
        <v>0</v>
      </c>
      <c r="AA329" s="260">
        <f t="shared" si="119"/>
        <v>0</v>
      </c>
      <c r="AB329" s="259">
        <f t="shared" si="109"/>
        <v>0</v>
      </c>
      <c r="AC329" s="180">
        <f t="shared" si="110"/>
        <v>0</v>
      </c>
      <c r="AD329" s="180">
        <f t="shared" si="111"/>
        <v>0</v>
      </c>
      <c r="AE329" s="253">
        <f t="shared" si="120"/>
        <v>0</v>
      </c>
      <c r="AF329" s="240">
        <f t="shared" si="112"/>
        <v>0</v>
      </c>
    </row>
    <row r="330" spans="1:32" x14ac:dyDescent="0.2">
      <c r="A330" s="19">
        <f>+IF((G330+SUM(H330:K330))&gt;0,MAX(A$13:A329)+1,0)</f>
        <v>0</v>
      </c>
      <c r="B330" s="22"/>
      <c r="C330" s="20"/>
      <c r="D330" s="20"/>
      <c r="E330" s="20"/>
      <c r="F330" s="216">
        <f t="shared" si="113"/>
        <v>0</v>
      </c>
      <c r="G330" s="101">
        <f t="shared" si="114"/>
        <v>0</v>
      </c>
      <c r="H330" s="20"/>
      <c r="I330" s="20"/>
      <c r="J330" s="20"/>
      <c r="K330" s="20"/>
      <c r="L330" s="20"/>
      <c r="M330" s="20"/>
      <c r="N330" s="101">
        <f t="shared" si="115"/>
        <v>0</v>
      </c>
      <c r="O330" s="192"/>
      <c r="P330" s="542">
        <f t="shared" si="121"/>
        <v>0</v>
      </c>
      <c r="Q330" s="201">
        <f t="shared" si="104"/>
        <v>0</v>
      </c>
      <c r="R330" s="299">
        <f t="shared" si="116"/>
        <v>0</v>
      </c>
      <c r="S330" s="299">
        <f t="shared" si="117"/>
        <v>0</v>
      </c>
      <c r="T330" s="558"/>
      <c r="U330" s="180">
        <f t="shared" si="105"/>
        <v>0</v>
      </c>
      <c r="V330" s="180">
        <f t="shared" si="106"/>
        <v>0</v>
      </c>
      <c r="W330" s="253">
        <f t="shared" si="118"/>
        <v>0</v>
      </c>
      <c r="X330" s="253">
        <f t="shared" si="122"/>
        <v>0</v>
      </c>
      <c r="Y330" s="180">
        <f t="shared" si="107"/>
        <v>0</v>
      </c>
      <c r="Z330" s="180">
        <f t="shared" si="108"/>
        <v>0</v>
      </c>
      <c r="AA330" s="260">
        <f t="shared" si="119"/>
        <v>0</v>
      </c>
      <c r="AB330" s="259">
        <f t="shared" si="109"/>
        <v>0</v>
      </c>
      <c r="AC330" s="180">
        <f t="shared" si="110"/>
        <v>0</v>
      </c>
      <c r="AD330" s="180">
        <f t="shared" si="111"/>
        <v>0</v>
      </c>
      <c r="AE330" s="253">
        <f t="shared" si="120"/>
        <v>0</v>
      </c>
      <c r="AF330" s="240">
        <f t="shared" si="112"/>
        <v>0</v>
      </c>
    </row>
    <row r="331" spans="1:32" x14ac:dyDescent="0.2">
      <c r="A331" s="19">
        <f>+IF((G331+SUM(H331:K331))&gt;0,MAX(A$13:A330)+1,0)</f>
        <v>0</v>
      </c>
      <c r="B331" s="22"/>
      <c r="C331" s="20"/>
      <c r="D331" s="20"/>
      <c r="E331" s="20"/>
      <c r="F331" s="216">
        <f>+E331+D331</f>
        <v>0</v>
      </c>
      <c r="G331" s="101">
        <f>SUM(C331:E331)</f>
        <v>0</v>
      </c>
      <c r="H331" s="20"/>
      <c r="I331" s="20"/>
      <c r="J331" s="20"/>
      <c r="K331" s="20"/>
      <c r="L331" s="20"/>
      <c r="M331" s="20"/>
      <c r="N331" s="101">
        <f>+M331+L331</f>
        <v>0</v>
      </c>
      <c r="O331" s="192"/>
      <c r="P331" s="542">
        <f t="shared" si="121"/>
        <v>0</v>
      </c>
      <c r="Q331" s="201">
        <f t="shared" si="104"/>
        <v>0</v>
      </c>
      <c r="R331" s="299">
        <f>+N331*(C331+H331-I331)</f>
        <v>0</v>
      </c>
      <c r="S331" s="299">
        <f>+N331*D331+N331*E331*0.8+(J331-K331)*N331</f>
        <v>0</v>
      </c>
      <c r="T331" s="558"/>
      <c r="U331" s="180">
        <f t="shared" si="105"/>
        <v>0</v>
      </c>
      <c r="V331" s="180">
        <f t="shared" si="106"/>
        <v>0</v>
      </c>
      <c r="W331" s="253">
        <f>+U331+V331</f>
        <v>0</v>
      </c>
      <c r="X331" s="253">
        <f t="shared" si="122"/>
        <v>0</v>
      </c>
      <c r="Y331" s="180">
        <f t="shared" si="107"/>
        <v>0</v>
      </c>
      <c r="Z331" s="180">
        <f t="shared" si="108"/>
        <v>0</v>
      </c>
      <c r="AA331" s="260">
        <f>+Y331+Z331</f>
        <v>0</v>
      </c>
      <c r="AB331" s="259">
        <f t="shared" si="109"/>
        <v>0</v>
      </c>
      <c r="AC331" s="180">
        <f t="shared" si="110"/>
        <v>0</v>
      </c>
      <c r="AD331" s="180">
        <f t="shared" si="111"/>
        <v>0</v>
      </c>
      <c r="AE331" s="253">
        <f>+AC331+AD331</f>
        <v>0</v>
      </c>
      <c r="AF331" s="240">
        <f t="shared" si="112"/>
        <v>0</v>
      </c>
    </row>
    <row r="332" spans="1:32" x14ac:dyDescent="0.2">
      <c r="A332" s="19">
        <f>+IF((G332+SUM(H332:K332))&gt;0,MAX(A$13:A331)+1,0)</f>
        <v>0</v>
      </c>
      <c r="B332" s="22"/>
      <c r="C332" s="20"/>
      <c r="D332" s="20"/>
      <c r="E332" s="20"/>
      <c r="F332" s="216">
        <f>+E332+D332</f>
        <v>0</v>
      </c>
      <c r="G332" s="101">
        <f>SUM(C332:E332)</f>
        <v>0</v>
      </c>
      <c r="H332" s="20"/>
      <c r="I332" s="20"/>
      <c r="J332" s="20"/>
      <c r="K332" s="20"/>
      <c r="L332" s="20"/>
      <c r="M332" s="20"/>
      <c r="N332" s="101">
        <f>+M332+L332</f>
        <v>0</v>
      </c>
      <c r="O332" s="192"/>
      <c r="P332" s="542">
        <f t="shared" si="121"/>
        <v>0</v>
      </c>
      <c r="Q332" s="201">
        <f t="shared" si="104"/>
        <v>0</v>
      </c>
      <c r="R332" s="299">
        <f>+N332*(C332+H332-I332)</f>
        <v>0</v>
      </c>
      <c r="S332" s="299">
        <f>+N332*D332+N332*E332*0.8+(J332-K332)*N332</f>
        <v>0</v>
      </c>
      <c r="T332" s="558"/>
      <c r="U332" s="180">
        <f t="shared" si="105"/>
        <v>0</v>
      </c>
      <c r="V332" s="180">
        <f t="shared" si="106"/>
        <v>0</v>
      </c>
      <c r="W332" s="253">
        <f>+U332+V332</f>
        <v>0</v>
      </c>
      <c r="X332" s="253">
        <f t="shared" si="122"/>
        <v>0</v>
      </c>
      <c r="Y332" s="180">
        <f t="shared" si="107"/>
        <v>0</v>
      </c>
      <c r="Z332" s="180">
        <f t="shared" si="108"/>
        <v>0</v>
      </c>
      <c r="AA332" s="260">
        <f>+Y332+Z332</f>
        <v>0</v>
      </c>
      <c r="AB332" s="259">
        <f t="shared" si="109"/>
        <v>0</v>
      </c>
      <c r="AC332" s="180">
        <f t="shared" si="110"/>
        <v>0</v>
      </c>
      <c r="AD332" s="180">
        <f t="shared" si="111"/>
        <v>0</v>
      </c>
      <c r="AE332" s="253">
        <f>+AC332+AD332</f>
        <v>0</v>
      </c>
      <c r="AF332" s="240">
        <f t="shared" si="112"/>
        <v>0</v>
      </c>
    </row>
    <row r="333" spans="1:32" x14ac:dyDescent="0.2">
      <c r="A333" s="19">
        <f>+IF((G333+SUM(H333:K333))&gt;0,MAX(A$13:A332)+1,0)</f>
        <v>0</v>
      </c>
      <c r="B333" s="22"/>
      <c r="C333" s="20"/>
      <c r="D333" s="20"/>
      <c r="E333" s="20"/>
      <c r="F333" s="216">
        <f>+E333+D333</f>
        <v>0</v>
      </c>
      <c r="G333" s="101">
        <f>SUM(C333:E333)</f>
        <v>0</v>
      </c>
      <c r="H333" s="20"/>
      <c r="I333" s="20"/>
      <c r="J333" s="20"/>
      <c r="K333" s="20"/>
      <c r="L333" s="20"/>
      <c r="M333" s="20"/>
      <c r="N333" s="101">
        <f>+M333+L333</f>
        <v>0</v>
      </c>
      <c r="O333" s="192"/>
      <c r="P333" s="542">
        <f t="shared" si="121"/>
        <v>0</v>
      </c>
      <c r="Q333" s="201">
        <f t="shared" si="104"/>
        <v>0</v>
      </c>
      <c r="R333" s="299">
        <f>+N333*(C333+H333-I333)</f>
        <v>0</v>
      </c>
      <c r="S333" s="299">
        <f>+N333*D333+N333*E333*0.8+(J333-K333)*N333</f>
        <v>0</v>
      </c>
      <c r="T333" s="558"/>
      <c r="U333" s="180">
        <f t="shared" si="105"/>
        <v>0</v>
      </c>
      <c r="V333" s="180">
        <f t="shared" si="106"/>
        <v>0</v>
      </c>
      <c r="W333" s="253">
        <f>+U333+V333</f>
        <v>0</v>
      </c>
      <c r="X333" s="253">
        <f t="shared" si="122"/>
        <v>0</v>
      </c>
      <c r="Y333" s="180">
        <f t="shared" si="107"/>
        <v>0</v>
      </c>
      <c r="Z333" s="180">
        <f t="shared" si="108"/>
        <v>0</v>
      </c>
      <c r="AA333" s="260">
        <f>+Y333+Z333</f>
        <v>0</v>
      </c>
      <c r="AB333" s="259">
        <f t="shared" si="109"/>
        <v>0</v>
      </c>
      <c r="AC333" s="180">
        <f t="shared" si="110"/>
        <v>0</v>
      </c>
      <c r="AD333" s="180">
        <f t="shared" si="111"/>
        <v>0</v>
      </c>
      <c r="AE333" s="253">
        <f>+AC333+AD333</f>
        <v>0</v>
      </c>
      <c r="AF333" s="240">
        <f t="shared" si="112"/>
        <v>0</v>
      </c>
    </row>
    <row r="334" spans="1:32" x14ac:dyDescent="0.2">
      <c r="A334" s="19">
        <f>+IF((G334+SUM(H334:K334))&gt;0,MAX(A$13:A333)+1,0)</f>
        <v>0</v>
      </c>
      <c r="B334" s="22"/>
      <c r="C334" s="20"/>
      <c r="D334" s="20"/>
      <c r="E334" s="20"/>
      <c r="F334" s="216">
        <f>+E334+D334</f>
        <v>0</v>
      </c>
      <c r="G334" s="101">
        <f>SUM(C334:E334)</f>
        <v>0</v>
      </c>
      <c r="H334" s="20"/>
      <c r="I334" s="20"/>
      <c r="J334" s="20"/>
      <c r="K334" s="20"/>
      <c r="L334" s="20"/>
      <c r="M334" s="20"/>
      <c r="N334" s="101">
        <f>+M334+L334</f>
        <v>0</v>
      </c>
      <c r="O334" s="192"/>
      <c r="P334" s="542">
        <f t="shared" si="121"/>
        <v>0</v>
      </c>
      <c r="Q334" s="201">
        <f t="shared" si="104"/>
        <v>0</v>
      </c>
      <c r="R334" s="299">
        <f>+N334*(C334+H334-I334)</f>
        <v>0</v>
      </c>
      <c r="S334" s="299">
        <f>+N334*D334+N334*E334*0.8+(J334-K334)*N334</f>
        <v>0</v>
      </c>
      <c r="T334" s="558"/>
      <c r="U334" s="180">
        <f t="shared" si="105"/>
        <v>0</v>
      </c>
      <c r="V334" s="180">
        <f t="shared" si="106"/>
        <v>0</v>
      </c>
      <c r="W334" s="253">
        <f>+U334+V334</f>
        <v>0</v>
      </c>
      <c r="X334" s="253">
        <f t="shared" si="122"/>
        <v>0</v>
      </c>
      <c r="Y334" s="180">
        <f t="shared" si="107"/>
        <v>0</v>
      </c>
      <c r="Z334" s="180">
        <f t="shared" si="108"/>
        <v>0</v>
      </c>
      <c r="AA334" s="260">
        <f>+Y334+Z334</f>
        <v>0</v>
      </c>
      <c r="AB334" s="259">
        <f t="shared" si="109"/>
        <v>0</v>
      </c>
      <c r="AC334" s="180">
        <f t="shared" si="110"/>
        <v>0</v>
      </c>
      <c r="AD334" s="180">
        <f t="shared" si="111"/>
        <v>0</v>
      </c>
      <c r="AE334" s="253">
        <f>+AC334+AD334</f>
        <v>0</v>
      </c>
      <c r="AF334" s="240">
        <f t="shared" si="112"/>
        <v>0</v>
      </c>
    </row>
    <row r="335" spans="1:32" ht="56.25" x14ac:dyDescent="0.2">
      <c r="B335" s="198" t="s">
        <v>54</v>
      </c>
      <c r="C335" s="199">
        <f>+SUM(C336:C340)</f>
        <v>0</v>
      </c>
      <c r="D335" s="199">
        <f t="shared" ref="D335:Q335" si="123">+SUM(D336:D340)</f>
        <v>0</v>
      </c>
      <c r="E335" s="199">
        <f t="shared" si="123"/>
        <v>0</v>
      </c>
      <c r="F335" s="199">
        <f t="shared" si="123"/>
        <v>0</v>
      </c>
      <c r="G335" s="199">
        <f t="shared" si="123"/>
        <v>0</v>
      </c>
      <c r="H335" s="199">
        <f t="shared" si="123"/>
        <v>0</v>
      </c>
      <c r="I335" s="199">
        <f t="shared" si="123"/>
        <v>0</v>
      </c>
      <c r="J335" s="199">
        <f t="shared" si="123"/>
        <v>0</v>
      </c>
      <c r="K335" s="199">
        <f t="shared" si="123"/>
        <v>0</v>
      </c>
      <c r="L335" s="199">
        <f t="shared" si="123"/>
        <v>0</v>
      </c>
      <c r="M335" s="199">
        <f t="shared" si="123"/>
        <v>0</v>
      </c>
      <c r="N335" s="199">
        <f t="shared" si="123"/>
        <v>0</v>
      </c>
      <c r="O335" s="315"/>
      <c r="P335" s="537"/>
      <c r="Q335" s="199">
        <f t="shared" si="123"/>
        <v>0</v>
      </c>
      <c r="R335" s="199">
        <f t="shared" ref="R335:AE335" si="124">+SUM(R336:R340)</f>
        <v>0</v>
      </c>
      <c r="S335" s="199">
        <f t="shared" si="124"/>
        <v>0</v>
      </c>
      <c r="T335" s="537"/>
      <c r="U335" s="315">
        <f t="shared" si="124"/>
        <v>0</v>
      </c>
      <c r="V335" s="315">
        <f t="shared" si="124"/>
        <v>0</v>
      </c>
      <c r="W335" s="315">
        <f t="shared" si="124"/>
        <v>0</v>
      </c>
      <c r="X335" s="315">
        <f t="shared" si="124"/>
        <v>0</v>
      </c>
      <c r="Y335" s="315">
        <f t="shared" si="124"/>
        <v>0</v>
      </c>
      <c r="Z335" s="315">
        <f t="shared" si="124"/>
        <v>0</v>
      </c>
      <c r="AA335" s="315">
        <f t="shared" si="124"/>
        <v>0</v>
      </c>
      <c r="AB335" s="315">
        <f t="shared" si="124"/>
        <v>0</v>
      </c>
      <c r="AC335" s="315">
        <f t="shared" si="124"/>
        <v>0</v>
      </c>
      <c r="AD335" s="315">
        <f t="shared" si="124"/>
        <v>0</v>
      </c>
      <c r="AE335" s="315">
        <f t="shared" si="124"/>
        <v>0</v>
      </c>
      <c r="AF335" s="315">
        <f t="shared" ref="AF335" si="125">+SUM(AF336:AF340)</f>
        <v>0</v>
      </c>
    </row>
    <row r="336" spans="1:32" x14ac:dyDescent="0.2">
      <c r="A336" s="19">
        <f>+IF((G336+SUM(H336:K336))&gt;0,MAX(A$13:A335)+1,0)</f>
        <v>0</v>
      </c>
      <c r="B336" s="22"/>
      <c r="C336" s="20"/>
      <c r="D336" s="20"/>
      <c r="E336" s="20"/>
      <c r="F336" s="216">
        <f>+E336+D336</f>
        <v>0</v>
      </c>
      <c r="G336" s="101">
        <f>SUM(C336:E336)</f>
        <v>0</v>
      </c>
      <c r="H336" s="20"/>
      <c r="I336" s="20"/>
      <c r="J336" s="20"/>
      <c r="K336" s="20"/>
      <c r="L336" s="20"/>
      <c r="M336" s="20"/>
      <c r="N336" s="101">
        <f>+L336+M336</f>
        <v>0</v>
      </c>
      <c r="O336" s="192"/>
      <c r="P336" s="542">
        <f>+O336+O336*$P$10</f>
        <v>0</v>
      </c>
      <c r="Q336" s="201">
        <f>+N336*P336</f>
        <v>0</v>
      </c>
      <c r="R336" s="299">
        <f>+N336*(C336+H336-I336)</f>
        <v>0</v>
      </c>
      <c r="S336" s="299">
        <f>+N336*D336+N336*E336*0.8+(J336-K336)*N336</f>
        <v>0</v>
      </c>
      <c r="T336" s="558"/>
      <c r="U336" s="180">
        <f>+($Q336-$U$6)/$U$7*C336*12</f>
        <v>0</v>
      </c>
      <c r="V336" s="180">
        <f>+($Q336-$U$6)/$U$7*(D336+E336)*12</f>
        <v>0</v>
      </c>
      <c r="W336" s="253">
        <f>+U336+V336</f>
        <v>0</v>
      </c>
      <c r="X336" s="253">
        <f t="shared" ref="X336:X340" si="126">+W336*(X$9+T336)</f>
        <v>0</v>
      </c>
      <c r="Y336" s="180">
        <f>+($Q336-$U$6)/$U$7*H336*12</f>
        <v>0</v>
      </c>
      <c r="Z336" s="180">
        <f>+($Q336-$U$6)/$U$7*J336*12</f>
        <v>0</v>
      </c>
      <c r="AA336" s="260">
        <f>+Y336+Z336</f>
        <v>0</v>
      </c>
      <c r="AB336" s="259">
        <f t="shared" ref="AB336:AB340" si="127">+AA336*(AB$9+$T336)</f>
        <v>0</v>
      </c>
      <c r="AC336" s="180">
        <f>+($Q336-$U$6)/$U$7*I336*12</f>
        <v>0</v>
      </c>
      <c r="AD336" s="180">
        <f>+($Q336-$U$6)/$U$7*K336*12</f>
        <v>0</v>
      </c>
      <c r="AE336" s="253">
        <f>+AC336+AD336</f>
        <v>0</v>
      </c>
      <c r="AF336" s="240">
        <f t="shared" ref="AF336:AF340" si="128">+AE336*(AF$9+$T336)</f>
        <v>0</v>
      </c>
    </row>
    <row r="337" spans="1:32" x14ac:dyDescent="0.2">
      <c r="A337" s="19">
        <f>+IF((G337+SUM(H337:K337))&gt;0,MAX(A$13:A336)+1,0)</f>
        <v>0</v>
      </c>
      <c r="B337" s="22"/>
      <c r="C337" s="20"/>
      <c r="D337" s="20"/>
      <c r="E337" s="20"/>
      <c r="F337" s="216">
        <f>+E337+D337</f>
        <v>0</v>
      </c>
      <c r="G337" s="101">
        <f>SUM(C337:E337)</f>
        <v>0</v>
      </c>
      <c r="H337" s="20"/>
      <c r="I337" s="20"/>
      <c r="J337" s="20"/>
      <c r="K337" s="20"/>
      <c r="L337" s="20"/>
      <c r="M337" s="20"/>
      <c r="N337" s="101">
        <f>+M337+L337</f>
        <v>0</v>
      </c>
      <c r="O337" s="192"/>
      <c r="P337" s="542">
        <f>+O337+O337*$P$10</f>
        <v>0</v>
      </c>
      <c r="Q337" s="201">
        <f>+N337*P337</f>
        <v>0</v>
      </c>
      <c r="R337" s="299">
        <f>+N337*(C337+H337-I337)</f>
        <v>0</v>
      </c>
      <c r="S337" s="299">
        <f>+N337*D337+N337*E337*0.8+(J337-K337)*N337</f>
        <v>0</v>
      </c>
      <c r="T337" s="558"/>
      <c r="U337" s="180">
        <f>+($Q337-$U$6)/$U$7*C337*12</f>
        <v>0</v>
      </c>
      <c r="V337" s="180">
        <f>+($Q337-$U$6)/$U$7*(D337+E337)*12</f>
        <v>0</v>
      </c>
      <c r="W337" s="253">
        <f>+U337+V337</f>
        <v>0</v>
      </c>
      <c r="X337" s="253">
        <f t="shared" si="126"/>
        <v>0</v>
      </c>
      <c r="Y337" s="180">
        <f>+($Q337-$U$6)/$U$7*H337*12</f>
        <v>0</v>
      </c>
      <c r="Z337" s="180">
        <f>+($Q337-$U$6)/$U$7*J337*12</f>
        <v>0</v>
      </c>
      <c r="AA337" s="260">
        <f>+Y337+Z337</f>
        <v>0</v>
      </c>
      <c r="AB337" s="259">
        <f t="shared" si="127"/>
        <v>0</v>
      </c>
      <c r="AC337" s="180">
        <f>+($Q337-$U$6)/$U$7*I337*12</f>
        <v>0</v>
      </c>
      <c r="AD337" s="180">
        <f>+($Q337-$U$6)/$U$7*K337*12</f>
        <v>0</v>
      </c>
      <c r="AE337" s="253">
        <f>+AC337+AD337</f>
        <v>0</v>
      </c>
      <c r="AF337" s="240">
        <f t="shared" si="128"/>
        <v>0</v>
      </c>
    </row>
    <row r="338" spans="1:32" x14ac:dyDescent="0.2">
      <c r="A338" s="19">
        <f>+IF((G338+SUM(H338:K338))&gt;0,MAX(A$13:A337)+1,0)</f>
        <v>0</v>
      </c>
      <c r="B338" s="22"/>
      <c r="C338" s="20"/>
      <c r="D338" s="20"/>
      <c r="E338" s="20"/>
      <c r="F338" s="216">
        <f>+E338+D338</f>
        <v>0</v>
      </c>
      <c r="G338" s="101">
        <f>SUM(C338:E338)</f>
        <v>0</v>
      </c>
      <c r="H338" s="20"/>
      <c r="I338" s="20"/>
      <c r="J338" s="20"/>
      <c r="K338" s="20"/>
      <c r="L338" s="20"/>
      <c r="M338" s="20"/>
      <c r="N338" s="101">
        <f>+M338+L338</f>
        <v>0</v>
      </c>
      <c r="O338" s="192"/>
      <c r="P338" s="542">
        <f>+O338+O338*$P$10</f>
        <v>0</v>
      </c>
      <c r="Q338" s="201">
        <f>+N338*P338</f>
        <v>0</v>
      </c>
      <c r="R338" s="299">
        <f>+N338*(C338+H338-I338)</f>
        <v>0</v>
      </c>
      <c r="S338" s="299">
        <f>+N338*D338+N338*E338*0.8+(J338-K338)*N338</f>
        <v>0</v>
      </c>
      <c r="T338" s="558"/>
      <c r="U338" s="180">
        <f>+($Q338-$U$6)/$U$7*C338*12</f>
        <v>0</v>
      </c>
      <c r="V338" s="180">
        <f>+($Q338-$U$6)/$U$7*(D338+E338)*12</f>
        <v>0</v>
      </c>
      <c r="W338" s="253">
        <f>+U338+V338</f>
        <v>0</v>
      </c>
      <c r="X338" s="253">
        <f t="shared" si="126"/>
        <v>0</v>
      </c>
      <c r="Y338" s="180">
        <f>+($Q338-$U$6)/$U$7*H338*12</f>
        <v>0</v>
      </c>
      <c r="Z338" s="180">
        <f>+($Q338-$U$6)/$U$7*J338*12</f>
        <v>0</v>
      </c>
      <c r="AA338" s="260">
        <f>+Y338+Z338</f>
        <v>0</v>
      </c>
      <c r="AB338" s="259">
        <f t="shared" si="127"/>
        <v>0</v>
      </c>
      <c r="AC338" s="180">
        <f>+($Q338-$U$6)/$U$7*I338*12</f>
        <v>0</v>
      </c>
      <c r="AD338" s="180">
        <f>+($Q338-$U$6)/$U$7*K338*12</f>
        <v>0</v>
      </c>
      <c r="AE338" s="253">
        <f>+AC338+AD338</f>
        <v>0</v>
      </c>
      <c r="AF338" s="240">
        <f t="shared" si="128"/>
        <v>0</v>
      </c>
    </row>
    <row r="339" spans="1:32" x14ac:dyDescent="0.2">
      <c r="A339" s="19">
        <f>+IF((G339+SUM(H339:K339))&gt;0,MAX(A$13:A338)+1,0)</f>
        <v>0</v>
      </c>
      <c r="B339" s="22"/>
      <c r="C339" s="20"/>
      <c r="D339" s="20"/>
      <c r="E339" s="20"/>
      <c r="F339" s="216">
        <f>+E339+D339</f>
        <v>0</v>
      </c>
      <c r="G339" s="101">
        <f>SUM(C339:E339)</f>
        <v>0</v>
      </c>
      <c r="H339" s="20"/>
      <c r="I339" s="20"/>
      <c r="J339" s="20"/>
      <c r="K339" s="20"/>
      <c r="L339" s="20"/>
      <c r="M339" s="20"/>
      <c r="N339" s="101">
        <f>+M339+L339</f>
        <v>0</v>
      </c>
      <c r="O339" s="192"/>
      <c r="P339" s="542">
        <f>+O339+O339*$P$10</f>
        <v>0</v>
      </c>
      <c r="Q339" s="201">
        <f>+N339*P339</f>
        <v>0</v>
      </c>
      <c r="R339" s="299">
        <f>+N339*(C339+H339-I339)</f>
        <v>0</v>
      </c>
      <c r="S339" s="299">
        <f>+N339*D339+N339*E339*0.8+(J339-K339)*N339</f>
        <v>0</v>
      </c>
      <c r="T339" s="558"/>
      <c r="U339" s="180">
        <f>+($Q339-$U$6)/$U$7*C339*12</f>
        <v>0</v>
      </c>
      <c r="V339" s="180">
        <f>+($Q339-$U$6)/$U$7*(D339+E339)*12</f>
        <v>0</v>
      </c>
      <c r="W339" s="253">
        <f>+U339+V339</f>
        <v>0</v>
      </c>
      <c r="X339" s="253">
        <f t="shared" si="126"/>
        <v>0</v>
      </c>
      <c r="Y339" s="180">
        <f>+($Q339-$U$6)/$U$7*H339*12</f>
        <v>0</v>
      </c>
      <c r="Z339" s="180">
        <f>+($Q339-$U$6)/$U$7*J339*12</f>
        <v>0</v>
      </c>
      <c r="AA339" s="260">
        <f>+Y339+Z339</f>
        <v>0</v>
      </c>
      <c r="AB339" s="259">
        <f t="shared" si="127"/>
        <v>0</v>
      </c>
      <c r="AC339" s="180">
        <f>+($Q339-$U$6)/$U$7*I339*12</f>
        <v>0</v>
      </c>
      <c r="AD339" s="180">
        <f>+($Q339-$U$6)/$U$7*K339*12</f>
        <v>0</v>
      </c>
      <c r="AE339" s="253">
        <f>+AC339+AD339</f>
        <v>0</v>
      </c>
      <c r="AF339" s="240">
        <f t="shared" si="128"/>
        <v>0</v>
      </c>
    </row>
    <row r="340" spans="1:32" x14ac:dyDescent="0.2">
      <c r="A340" s="19">
        <f>+IF((G340+SUM(H340:K340))&gt;0,MAX(A$13:A339)+1,0)</f>
        <v>0</v>
      </c>
      <c r="B340" s="22"/>
      <c r="C340" s="20"/>
      <c r="D340" s="20"/>
      <c r="E340" s="20"/>
      <c r="F340" s="216">
        <f>+E340+D340</f>
        <v>0</v>
      </c>
      <c r="G340" s="101">
        <f>SUM(C340:E340)</f>
        <v>0</v>
      </c>
      <c r="H340" s="20"/>
      <c r="I340" s="20"/>
      <c r="J340" s="20"/>
      <c r="K340" s="20"/>
      <c r="L340" s="20"/>
      <c r="M340" s="20"/>
      <c r="N340" s="101">
        <f>+M340+L340</f>
        <v>0</v>
      </c>
      <c r="O340" s="192"/>
      <c r="P340" s="542">
        <f>+O340+O340*$P$10</f>
        <v>0</v>
      </c>
      <c r="Q340" s="201">
        <f>+N340*P340</f>
        <v>0</v>
      </c>
      <c r="R340" s="299">
        <f>+N340*(C340+H340-I340)</f>
        <v>0</v>
      </c>
      <c r="S340" s="299">
        <f>+N340*D340+N340*E340*0.8+(J340-K340)*N340</f>
        <v>0</v>
      </c>
      <c r="T340" s="558"/>
      <c r="U340" s="180">
        <f>+($Q340-$U$6)/$U$7*C340*12</f>
        <v>0</v>
      </c>
      <c r="V340" s="180">
        <f>+($Q340-$U$6)/$U$7*(D340+E340)*12</f>
        <v>0</v>
      </c>
      <c r="W340" s="253">
        <f>+U340+V340</f>
        <v>0</v>
      </c>
      <c r="X340" s="253">
        <f t="shared" si="126"/>
        <v>0</v>
      </c>
      <c r="Y340" s="180">
        <f>+($Q340-$U$6)/$U$7*H340*12</f>
        <v>0</v>
      </c>
      <c r="Z340" s="180">
        <f>+($Q340-$U$6)/$U$7*J340*12</f>
        <v>0</v>
      </c>
      <c r="AA340" s="260">
        <f>+Y340+Z340</f>
        <v>0</v>
      </c>
      <c r="AB340" s="259">
        <f t="shared" si="127"/>
        <v>0</v>
      </c>
      <c r="AC340" s="180">
        <f>+($Q340-$U$6)/$U$7*I340*12</f>
        <v>0</v>
      </c>
      <c r="AD340" s="180">
        <f>+($Q340-$U$6)/$U$7*K340*12</f>
        <v>0</v>
      </c>
      <c r="AE340" s="253">
        <f>+AC340+AD340</f>
        <v>0</v>
      </c>
      <c r="AF340" s="240">
        <f t="shared" si="128"/>
        <v>0</v>
      </c>
    </row>
    <row r="341" spans="1:32" ht="56.25" x14ac:dyDescent="0.2">
      <c r="B341" s="198" t="s">
        <v>18</v>
      </c>
      <c r="C341" s="199">
        <f>+SUM(C342:C346)</f>
        <v>0</v>
      </c>
      <c r="D341" s="199">
        <f t="shared" ref="D341:Q341" si="129">+SUM(D342:D346)</f>
        <v>0</v>
      </c>
      <c r="E341" s="199">
        <f t="shared" si="129"/>
        <v>0</v>
      </c>
      <c r="F341" s="199">
        <f t="shared" si="129"/>
        <v>0</v>
      </c>
      <c r="G341" s="199">
        <f t="shared" si="129"/>
        <v>0</v>
      </c>
      <c r="H341" s="199">
        <f t="shared" si="129"/>
        <v>0</v>
      </c>
      <c r="I341" s="199">
        <f t="shared" si="129"/>
        <v>0</v>
      </c>
      <c r="J341" s="199">
        <f t="shared" si="129"/>
        <v>0</v>
      </c>
      <c r="K341" s="199">
        <f t="shared" si="129"/>
        <v>0</v>
      </c>
      <c r="L341" s="199">
        <f t="shared" si="129"/>
        <v>0</v>
      </c>
      <c r="M341" s="199">
        <f t="shared" si="129"/>
        <v>0</v>
      </c>
      <c r="N341" s="199">
        <f t="shared" si="129"/>
        <v>0</v>
      </c>
      <c r="O341" s="315"/>
      <c r="P341" s="537"/>
      <c r="Q341" s="199">
        <f t="shared" si="129"/>
        <v>0</v>
      </c>
      <c r="R341" s="199">
        <f t="shared" ref="R341:AE341" si="130">+SUM(R342:R346)</f>
        <v>0</v>
      </c>
      <c r="S341" s="199">
        <f t="shared" si="130"/>
        <v>0</v>
      </c>
      <c r="T341" s="536"/>
      <c r="U341" s="315">
        <f t="shared" si="130"/>
        <v>0</v>
      </c>
      <c r="V341" s="315">
        <f t="shared" si="130"/>
        <v>0</v>
      </c>
      <c r="W341" s="315">
        <f t="shared" si="130"/>
        <v>0</v>
      </c>
      <c r="X341" s="315">
        <f t="shared" si="130"/>
        <v>0</v>
      </c>
      <c r="Y341" s="315">
        <f t="shared" si="130"/>
        <v>0</v>
      </c>
      <c r="Z341" s="315">
        <f t="shared" si="130"/>
        <v>0</v>
      </c>
      <c r="AA341" s="315">
        <f t="shared" si="130"/>
        <v>0</v>
      </c>
      <c r="AB341" s="315">
        <f t="shared" si="130"/>
        <v>0</v>
      </c>
      <c r="AC341" s="315">
        <f t="shared" si="130"/>
        <v>0</v>
      </c>
      <c r="AD341" s="315">
        <f t="shared" si="130"/>
        <v>0</v>
      </c>
      <c r="AE341" s="315">
        <f t="shared" si="130"/>
        <v>0</v>
      </c>
      <c r="AF341" s="315">
        <f t="shared" ref="AF341" si="131">+SUM(AF342:AF346)</f>
        <v>0</v>
      </c>
    </row>
    <row r="342" spans="1:32" x14ac:dyDescent="0.2">
      <c r="A342" s="19">
        <f>+IF((G342+SUM(H342:K342))&gt;0,MAX(A$13:A341)+1,0)</f>
        <v>0</v>
      </c>
      <c r="B342" s="22"/>
      <c r="C342" s="20"/>
      <c r="D342" s="20"/>
      <c r="E342" s="20"/>
      <c r="F342" s="216">
        <f t="shared" ref="F342:F348" si="132">+E342+D342</f>
        <v>0</v>
      </c>
      <c r="G342" s="101">
        <f>SUM(C342:E342)</f>
        <v>0</v>
      </c>
      <c r="H342" s="20"/>
      <c r="I342" s="20"/>
      <c r="J342" s="20"/>
      <c r="K342" s="20"/>
      <c r="L342" s="20"/>
      <c r="M342" s="20"/>
      <c r="N342" s="101">
        <f>+L342+M342</f>
        <v>0</v>
      </c>
      <c r="O342" s="192"/>
      <c r="P342" s="542">
        <f>+O342+O342*$P$10</f>
        <v>0</v>
      </c>
      <c r="Q342" s="201">
        <f>+N342*P342</f>
        <v>0</v>
      </c>
      <c r="R342" s="299">
        <f t="shared" ref="R342:R348" si="133">+N342*(C342+H342-I342)</f>
        <v>0</v>
      </c>
      <c r="S342" s="299">
        <f t="shared" ref="S342:S348" si="134">+N342*D342+N342*E342*0.8+(J342-K342)*N342</f>
        <v>0</v>
      </c>
      <c r="T342" s="558"/>
      <c r="U342" s="180">
        <f t="shared" ref="U342:U348" si="135">+($Q342-$U$6)/$U$7*C342*12</f>
        <v>0</v>
      </c>
      <c r="V342" s="180">
        <f t="shared" ref="V342:V348" si="136">+($Q342-$U$6)/$U$7*(D342+E342)*12</f>
        <v>0</v>
      </c>
      <c r="W342" s="253">
        <f t="shared" ref="W342:W348" si="137">+U342+V342</f>
        <v>0</v>
      </c>
      <c r="X342" s="253">
        <f t="shared" ref="X342:X348" si="138">+W342*(X$9+T342)</f>
        <v>0</v>
      </c>
      <c r="Y342" s="180">
        <f t="shared" ref="Y342:Y348" si="139">+($Q342-$U$6)/$U$7*H342*12</f>
        <v>0</v>
      </c>
      <c r="Z342" s="180">
        <f t="shared" ref="Z342:Z348" si="140">+($Q342-$U$6)/$U$7*J342*12</f>
        <v>0</v>
      </c>
      <c r="AA342" s="260">
        <f t="shared" ref="AA342:AA348" si="141">+Y342+Z342</f>
        <v>0</v>
      </c>
      <c r="AB342" s="259">
        <f t="shared" ref="AB342:AB348" si="142">+AA342*(AB$9+$T342)</f>
        <v>0</v>
      </c>
      <c r="AC342" s="180">
        <f t="shared" ref="AC342:AC348" si="143">+($Q342-$U$6)/$U$7*I342*12</f>
        <v>0</v>
      </c>
      <c r="AD342" s="180">
        <f t="shared" ref="AD342:AD348" si="144">+($Q342-$U$6)/$U$7*K342*12</f>
        <v>0</v>
      </c>
      <c r="AE342" s="253">
        <f t="shared" ref="AE342:AE348" si="145">+AC342+AD342</f>
        <v>0</v>
      </c>
      <c r="AF342" s="240">
        <f t="shared" ref="AF342:AF348" si="146">+AE342*(AF$9+$T342)</f>
        <v>0</v>
      </c>
    </row>
    <row r="343" spans="1:32" x14ac:dyDescent="0.2">
      <c r="A343" s="19">
        <f>+IF((G343+SUM(H343:K343))&gt;0,MAX(A$13:A342)+1,0)</f>
        <v>0</v>
      </c>
      <c r="B343" s="22"/>
      <c r="C343" s="20"/>
      <c r="D343" s="20"/>
      <c r="E343" s="20"/>
      <c r="F343" s="216">
        <f t="shared" si="132"/>
        <v>0</v>
      </c>
      <c r="G343" s="101">
        <f t="shared" ref="G343:G348" si="147">SUM(C343:E343)</f>
        <v>0</v>
      </c>
      <c r="H343" s="20"/>
      <c r="I343" s="20"/>
      <c r="J343" s="20"/>
      <c r="K343" s="20"/>
      <c r="L343" s="20"/>
      <c r="M343" s="20"/>
      <c r="N343" s="101">
        <f t="shared" ref="N343:N348" si="148">+M343+L343</f>
        <v>0</v>
      </c>
      <c r="O343" s="192"/>
      <c r="P343" s="542">
        <f>+O343+O343*$P$10</f>
        <v>0</v>
      </c>
      <c r="Q343" s="201">
        <f>+N343*P343</f>
        <v>0</v>
      </c>
      <c r="R343" s="299">
        <f t="shared" si="133"/>
        <v>0</v>
      </c>
      <c r="S343" s="299">
        <f t="shared" si="134"/>
        <v>0</v>
      </c>
      <c r="T343" s="558"/>
      <c r="U343" s="180">
        <f t="shared" si="135"/>
        <v>0</v>
      </c>
      <c r="V343" s="180">
        <f t="shared" si="136"/>
        <v>0</v>
      </c>
      <c r="W343" s="253">
        <f t="shared" si="137"/>
        <v>0</v>
      </c>
      <c r="X343" s="253">
        <f t="shared" si="138"/>
        <v>0</v>
      </c>
      <c r="Y343" s="180">
        <f t="shared" si="139"/>
        <v>0</v>
      </c>
      <c r="Z343" s="180">
        <f t="shared" si="140"/>
        <v>0</v>
      </c>
      <c r="AA343" s="260">
        <f t="shared" si="141"/>
        <v>0</v>
      </c>
      <c r="AB343" s="259">
        <f t="shared" si="142"/>
        <v>0</v>
      </c>
      <c r="AC343" s="180">
        <f t="shared" si="143"/>
        <v>0</v>
      </c>
      <c r="AD343" s="180">
        <f t="shared" si="144"/>
        <v>0</v>
      </c>
      <c r="AE343" s="253">
        <f t="shared" si="145"/>
        <v>0</v>
      </c>
      <c r="AF343" s="240">
        <f t="shared" si="146"/>
        <v>0</v>
      </c>
    </row>
    <row r="344" spans="1:32" x14ac:dyDescent="0.2">
      <c r="A344" s="19">
        <f>+IF((G344+SUM(H344:K344))&gt;0,MAX(A$13:A343)+1,0)</f>
        <v>0</v>
      </c>
      <c r="B344" s="22"/>
      <c r="C344" s="20"/>
      <c r="D344" s="20"/>
      <c r="E344" s="20"/>
      <c r="F344" s="216">
        <f t="shared" si="132"/>
        <v>0</v>
      </c>
      <c r="G344" s="101">
        <f t="shared" si="147"/>
        <v>0</v>
      </c>
      <c r="H344" s="20"/>
      <c r="I344" s="20"/>
      <c r="J344" s="20"/>
      <c r="K344" s="20"/>
      <c r="L344" s="20"/>
      <c r="M344" s="20"/>
      <c r="N344" s="101">
        <f t="shared" si="148"/>
        <v>0</v>
      </c>
      <c r="O344" s="192"/>
      <c r="P344" s="542">
        <f>+O344+O344*$P$10</f>
        <v>0</v>
      </c>
      <c r="Q344" s="201">
        <f>+N344*P344</f>
        <v>0</v>
      </c>
      <c r="R344" s="299">
        <f t="shared" si="133"/>
        <v>0</v>
      </c>
      <c r="S344" s="299">
        <f t="shared" si="134"/>
        <v>0</v>
      </c>
      <c r="T344" s="558"/>
      <c r="U344" s="180">
        <f t="shared" si="135"/>
        <v>0</v>
      </c>
      <c r="V344" s="180">
        <f t="shared" si="136"/>
        <v>0</v>
      </c>
      <c r="W344" s="253">
        <f t="shared" si="137"/>
        <v>0</v>
      </c>
      <c r="X344" s="253">
        <f t="shared" si="138"/>
        <v>0</v>
      </c>
      <c r="Y344" s="180">
        <f t="shared" si="139"/>
        <v>0</v>
      </c>
      <c r="Z344" s="180">
        <f t="shared" si="140"/>
        <v>0</v>
      </c>
      <c r="AA344" s="260">
        <f t="shared" si="141"/>
        <v>0</v>
      </c>
      <c r="AB344" s="259">
        <f t="shared" si="142"/>
        <v>0</v>
      </c>
      <c r="AC344" s="180">
        <f t="shared" si="143"/>
        <v>0</v>
      </c>
      <c r="AD344" s="180">
        <f t="shared" si="144"/>
        <v>0</v>
      </c>
      <c r="AE344" s="253">
        <f t="shared" si="145"/>
        <v>0</v>
      </c>
      <c r="AF344" s="240">
        <f t="shared" si="146"/>
        <v>0</v>
      </c>
    </row>
    <row r="345" spans="1:32" x14ac:dyDescent="0.2">
      <c r="A345" s="19">
        <f>+IF((G345+SUM(H345:K345))&gt;0,MAX(A$13:A344)+1,0)</f>
        <v>0</v>
      </c>
      <c r="B345" s="22"/>
      <c r="C345" s="20"/>
      <c r="D345" s="20"/>
      <c r="E345" s="20"/>
      <c r="F345" s="216">
        <f t="shared" si="132"/>
        <v>0</v>
      </c>
      <c r="G345" s="101">
        <f>SUM(C345:E345)</f>
        <v>0</v>
      </c>
      <c r="H345" s="20"/>
      <c r="I345" s="20"/>
      <c r="J345" s="20"/>
      <c r="K345" s="20"/>
      <c r="L345" s="20"/>
      <c r="M345" s="20"/>
      <c r="N345" s="101">
        <f>+M345+L345</f>
        <v>0</v>
      </c>
      <c r="O345" s="192"/>
      <c r="P345" s="542">
        <f>+O345+O345*$P$10</f>
        <v>0</v>
      </c>
      <c r="Q345" s="201">
        <f>+N345*P345</f>
        <v>0</v>
      </c>
      <c r="R345" s="299">
        <f t="shared" si="133"/>
        <v>0</v>
      </c>
      <c r="S345" s="299">
        <f t="shared" si="134"/>
        <v>0</v>
      </c>
      <c r="T345" s="558"/>
      <c r="U345" s="180">
        <f t="shared" si="135"/>
        <v>0</v>
      </c>
      <c r="V345" s="180">
        <f t="shared" si="136"/>
        <v>0</v>
      </c>
      <c r="W345" s="253">
        <f t="shared" si="137"/>
        <v>0</v>
      </c>
      <c r="X345" s="253">
        <f t="shared" si="138"/>
        <v>0</v>
      </c>
      <c r="Y345" s="180">
        <f t="shared" si="139"/>
        <v>0</v>
      </c>
      <c r="Z345" s="180">
        <f t="shared" si="140"/>
        <v>0</v>
      </c>
      <c r="AA345" s="260">
        <f t="shared" si="141"/>
        <v>0</v>
      </c>
      <c r="AB345" s="259">
        <f t="shared" si="142"/>
        <v>0</v>
      </c>
      <c r="AC345" s="180">
        <f t="shared" si="143"/>
        <v>0</v>
      </c>
      <c r="AD345" s="180">
        <f t="shared" si="144"/>
        <v>0</v>
      </c>
      <c r="AE345" s="253">
        <f t="shared" si="145"/>
        <v>0</v>
      </c>
      <c r="AF345" s="240">
        <f t="shared" si="146"/>
        <v>0</v>
      </c>
    </row>
    <row r="346" spans="1:32" x14ac:dyDescent="0.2">
      <c r="A346" s="19">
        <f>+IF((G346+SUM(H346:K346))&gt;0,MAX(A$13:A345)+1,0)</f>
        <v>0</v>
      </c>
      <c r="B346" s="22"/>
      <c r="C346" s="20"/>
      <c r="D346" s="20"/>
      <c r="E346" s="20"/>
      <c r="F346" s="216">
        <f t="shared" si="132"/>
        <v>0</v>
      </c>
      <c r="G346" s="101">
        <f t="shared" si="147"/>
        <v>0</v>
      </c>
      <c r="H346" s="20"/>
      <c r="I346" s="20"/>
      <c r="J346" s="20"/>
      <c r="K346" s="20"/>
      <c r="L346" s="20"/>
      <c r="M346" s="20"/>
      <c r="N346" s="101">
        <f t="shared" si="148"/>
        <v>0</v>
      </c>
      <c r="O346" s="192"/>
      <c r="P346" s="542">
        <f>+O346+O346*$P$10</f>
        <v>0</v>
      </c>
      <c r="Q346" s="201">
        <f>+N346*P346</f>
        <v>0</v>
      </c>
      <c r="R346" s="299">
        <f t="shared" si="133"/>
        <v>0</v>
      </c>
      <c r="S346" s="299">
        <f t="shared" si="134"/>
        <v>0</v>
      </c>
      <c r="T346" s="558"/>
      <c r="U346" s="180">
        <f t="shared" si="135"/>
        <v>0</v>
      </c>
      <c r="V346" s="180">
        <f t="shared" si="136"/>
        <v>0</v>
      </c>
      <c r="W346" s="253">
        <f t="shared" si="137"/>
        <v>0</v>
      </c>
      <c r="X346" s="253">
        <f t="shared" si="138"/>
        <v>0</v>
      </c>
      <c r="Y346" s="180">
        <f t="shared" si="139"/>
        <v>0</v>
      </c>
      <c r="Z346" s="180">
        <f t="shared" si="140"/>
        <v>0</v>
      </c>
      <c r="AA346" s="260">
        <f t="shared" si="141"/>
        <v>0</v>
      </c>
      <c r="AB346" s="259">
        <f t="shared" si="142"/>
        <v>0</v>
      </c>
      <c r="AC346" s="180">
        <f t="shared" si="143"/>
        <v>0</v>
      </c>
      <c r="AD346" s="180">
        <f t="shared" si="144"/>
        <v>0</v>
      </c>
      <c r="AE346" s="253">
        <f t="shared" si="145"/>
        <v>0</v>
      </c>
      <c r="AF346" s="240">
        <f t="shared" si="146"/>
        <v>0</v>
      </c>
    </row>
    <row r="347" spans="1:32" ht="33.75" x14ac:dyDescent="0.2">
      <c r="A347" s="19">
        <f>+IF((G347+SUM(H347:K347))&gt;0,MAX(A$13:A346)+1,0)</f>
        <v>0</v>
      </c>
      <c r="B347" s="204" t="s">
        <v>4</v>
      </c>
      <c r="C347" s="316"/>
      <c r="D347" s="316"/>
      <c r="E347" s="316"/>
      <c r="F347" s="279">
        <f t="shared" si="132"/>
        <v>0</v>
      </c>
      <c r="G347" s="200">
        <f t="shared" si="147"/>
        <v>0</v>
      </c>
      <c r="H347" s="316"/>
      <c r="I347" s="316"/>
      <c r="J347" s="316"/>
      <c r="K347" s="316"/>
      <c r="L347" s="316"/>
      <c r="M347" s="316"/>
      <c r="N347" s="200">
        <f t="shared" si="148"/>
        <v>0</v>
      </c>
      <c r="O347" s="317"/>
      <c r="P347" s="543"/>
      <c r="Q347" s="201">
        <f>+N347*O347</f>
        <v>0</v>
      </c>
      <c r="R347" s="311">
        <f t="shared" si="133"/>
        <v>0</v>
      </c>
      <c r="S347" s="311">
        <f t="shared" si="134"/>
        <v>0</v>
      </c>
      <c r="T347" s="560"/>
      <c r="U347" s="313">
        <f t="shared" si="135"/>
        <v>0</v>
      </c>
      <c r="V347" s="313">
        <f t="shared" si="136"/>
        <v>0</v>
      </c>
      <c r="W347" s="313">
        <f t="shared" si="137"/>
        <v>0</v>
      </c>
      <c r="X347" s="313">
        <f t="shared" si="138"/>
        <v>0</v>
      </c>
      <c r="Y347" s="313">
        <f t="shared" si="139"/>
        <v>0</v>
      </c>
      <c r="Z347" s="314">
        <f t="shared" si="140"/>
        <v>0</v>
      </c>
      <c r="AA347" s="313">
        <f t="shared" si="141"/>
        <v>0</v>
      </c>
      <c r="AB347" s="313">
        <f t="shared" si="142"/>
        <v>0</v>
      </c>
      <c r="AC347" s="313">
        <f t="shared" si="143"/>
        <v>0</v>
      </c>
      <c r="AD347" s="314">
        <f t="shared" si="144"/>
        <v>0</v>
      </c>
      <c r="AE347" s="313">
        <f t="shared" si="145"/>
        <v>0</v>
      </c>
      <c r="AF347" s="314">
        <f t="shared" si="146"/>
        <v>0</v>
      </c>
    </row>
    <row r="348" spans="1:32" ht="34.5" thickBot="1" x14ac:dyDescent="0.25">
      <c r="A348" s="19">
        <f>+IF((G348+SUM(H348:K348))&gt;0,MAX(A$13:A347)+1,0)</f>
        <v>0</v>
      </c>
      <c r="B348" s="204" t="s">
        <v>19</v>
      </c>
      <c r="C348" s="316"/>
      <c r="D348" s="316"/>
      <c r="E348" s="316"/>
      <c r="F348" s="279">
        <f t="shared" si="132"/>
        <v>0</v>
      </c>
      <c r="G348" s="200">
        <f t="shared" si="147"/>
        <v>0</v>
      </c>
      <c r="H348" s="316"/>
      <c r="I348" s="316"/>
      <c r="J348" s="316"/>
      <c r="K348" s="316"/>
      <c r="L348" s="316"/>
      <c r="M348" s="316"/>
      <c r="N348" s="200">
        <f t="shared" si="148"/>
        <v>0</v>
      </c>
      <c r="O348" s="317"/>
      <c r="P348" s="543"/>
      <c r="Q348" s="201">
        <f>+N348*O348</f>
        <v>0</v>
      </c>
      <c r="R348" s="311">
        <f t="shared" si="133"/>
        <v>0</v>
      </c>
      <c r="S348" s="311">
        <f t="shared" si="134"/>
        <v>0</v>
      </c>
      <c r="T348" s="561"/>
      <c r="U348" s="313">
        <f t="shared" si="135"/>
        <v>0</v>
      </c>
      <c r="V348" s="313">
        <f t="shared" si="136"/>
        <v>0</v>
      </c>
      <c r="W348" s="313">
        <f t="shared" si="137"/>
        <v>0</v>
      </c>
      <c r="X348" s="313">
        <f t="shared" si="138"/>
        <v>0</v>
      </c>
      <c r="Y348" s="313">
        <f t="shared" si="139"/>
        <v>0</v>
      </c>
      <c r="Z348" s="314">
        <f t="shared" si="140"/>
        <v>0</v>
      </c>
      <c r="AA348" s="313">
        <f t="shared" si="141"/>
        <v>0</v>
      </c>
      <c r="AB348" s="313">
        <f t="shared" si="142"/>
        <v>0</v>
      </c>
      <c r="AC348" s="313">
        <f t="shared" si="143"/>
        <v>0</v>
      </c>
      <c r="AD348" s="314">
        <f t="shared" si="144"/>
        <v>0</v>
      </c>
      <c r="AE348" s="313">
        <f t="shared" si="145"/>
        <v>0</v>
      </c>
      <c r="AF348" s="314">
        <f t="shared" si="146"/>
        <v>0</v>
      </c>
    </row>
    <row r="349" spans="1:32" ht="12" thickBot="1" x14ac:dyDescent="0.25">
      <c r="B349" s="123" t="s">
        <v>59</v>
      </c>
      <c r="C349" s="121">
        <f t="shared" ref="C349:K349" si="149">+C196+C297+C335+C341+C347+C348</f>
        <v>0</v>
      </c>
      <c r="D349" s="121">
        <f t="shared" si="149"/>
        <v>0</v>
      </c>
      <c r="E349" s="121">
        <f t="shared" si="149"/>
        <v>0</v>
      </c>
      <c r="F349" s="309">
        <f t="shared" si="149"/>
        <v>0</v>
      </c>
      <c r="G349" s="121">
        <f t="shared" si="149"/>
        <v>0</v>
      </c>
      <c r="H349" s="121">
        <f t="shared" si="149"/>
        <v>0</v>
      </c>
      <c r="I349" s="121">
        <f t="shared" si="149"/>
        <v>0</v>
      </c>
      <c r="J349" s="121">
        <f t="shared" si="149"/>
        <v>0</v>
      </c>
      <c r="K349" s="121">
        <f t="shared" si="149"/>
        <v>0</v>
      </c>
      <c r="L349" s="121"/>
      <c r="M349" s="121"/>
      <c r="N349" s="121"/>
      <c r="O349" s="195"/>
      <c r="P349" s="195"/>
      <c r="Q349" s="195">
        <f>+Q196+Q297+Q335+Q341+Q347+Q348</f>
        <v>0</v>
      </c>
      <c r="R349" s="195"/>
      <c r="S349" s="195"/>
      <c r="T349" s="195"/>
      <c r="U349" s="312">
        <f t="shared" ref="U349:AF349" si="150">+U196+U297+U335+U341+U347+U348</f>
        <v>0</v>
      </c>
      <c r="V349" s="312">
        <f t="shared" si="150"/>
        <v>0</v>
      </c>
      <c r="W349" s="312">
        <f t="shared" si="150"/>
        <v>0</v>
      </c>
      <c r="X349" s="312">
        <f t="shared" si="150"/>
        <v>0</v>
      </c>
      <c r="Y349" s="312">
        <f t="shared" si="150"/>
        <v>0</v>
      </c>
      <c r="Z349" s="312">
        <f t="shared" si="150"/>
        <v>0</v>
      </c>
      <c r="AA349" s="312">
        <f t="shared" si="150"/>
        <v>0</v>
      </c>
      <c r="AB349" s="312">
        <f t="shared" si="150"/>
        <v>0</v>
      </c>
      <c r="AC349" s="312">
        <f t="shared" si="150"/>
        <v>0</v>
      </c>
      <c r="AD349" s="312">
        <f t="shared" si="150"/>
        <v>0</v>
      </c>
      <c r="AE349" s="312">
        <f t="shared" si="150"/>
        <v>0</v>
      </c>
      <c r="AF349" s="312">
        <f t="shared" si="150"/>
        <v>0</v>
      </c>
    </row>
    <row r="350" spans="1:32" ht="12" thickBot="1" x14ac:dyDescent="0.25">
      <c r="B350" s="124" t="s">
        <v>14</v>
      </c>
      <c r="C350" s="122">
        <f t="shared" ref="C350:K350" si="151">C194+C349</f>
        <v>0</v>
      </c>
      <c r="D350" s="122">
        <f t="shared" si="151"/>
        <v>0</v>
      </c>
      <c r="E350" s="122">
        <f t="shared" si="151"/>
        <v>0</v>
      </c>
      <c r="F350" s="310">
        <f t="shared" si="151"/>
        <v>0</v>
      </c>
      <c r="G350" s="122">
        <f t="shared" si="151"/>
        <v>0</v>
      </c>
      <c r="H350" s="122">
        <f t="shared" si="151"/>
        <v>0</v>
      </c>
      <c r="I350" s="122">
        <f t="shared" si="151"/>
        <v>0</v>
      </c>
      <c r="J350" s="122">
        <f t="shared" si="151"/>
        <v>0</v>
      </c>
      <c r="K350" s="122">
        <f t="shared" si="151"/>
        <v>0</v>
      </c>
      <c r="L350" s="122"/>
      <c r="M350" s="122"/>
      <c r="N350" s="122"/>
      <c r="O350" s="194"/>
      <c r="P350" s="194"/>
      <c r="Q350" s="194">
        <f>Q194+Q349</f>
        <v>0</v>
      </c>
      <c r="R350" s="194"/>
      <c r="S350" s="194"/>
      <c r="T350" s="194"/>
      <c r="U350" s="194">
        <f t="shared" ref="U350:AF350" si="152">U194+U349</f>
        <v>0</v>
      </c>
      <c r="V350" s="194">
        <f t="shared" si="152"/>
        <v>0</v>
      </c>
      <c r="W350" s="194">
        <f t="shared" si="152"/>
        <v>0</v>
      </c>
      <c r="X350" s="194">
        <f t="shared" si="152"/>
        <v>0</v>
      </c>
      <c r="Y350" s="194">
        <f t="shared" si="152"/>
        <v>0</v>
      </c>
      <c r="Z350" s="194">
        <f t="shared" si="152"/>
        <v>0</v>
      </c>
      <c r="AA350" s="194">
        <f t="shared" si="152"/>
        <v>0</v>
      </c>
      <c r="AB350" s="194">
        <f t="shared" si="152"/>
        <v>0</v>
      </c>
      <c r="AC350" s="194">
        <f t="shared" si="152"/>
        <v>0</v>
      </c>
      <c r="AD350" s="194">
        <f t="shared" si="152"/>
        <v>0</v>
      </c>
      <c r="AE350" s="194">
        <f t="shared" si="152"/>
        <v>0</v>
      </c>
      <c r="AF350" s="194">
        <f t="shared" si="152"/>
        <v>0</v>
      </c>
    </row>
    <row r="351" spans="1:32" x14ac:dyDescent="0.2">
      <c r="O351" s="180"/>
      <c r="P351" s="544"/>
      <c r="Q351" s="180"/>
      <c r="T351" s="180"/>
      <c r="W351" s="180">
        <f>+W350/12</f>
        <v>0</v>
      </c>
      <c r="X351" s="180">
        <f t="shared" ref="X351:AF351" si="153">+X350/12</f>
        <v>0</v>
      </c>
      <c r="Y351" s="180">
        <f t="shared" si="153"/>
        <v>0</v>
      </c>
      <c r="Z351" s="180">
        <f t="shared" si="153"/>
        <v>0</v>
      </c>
      <c r="AA351" s="180">
        <f t="shared" si="153"/>
        <v>0</v>
      </c>
      <c r="AB351" s="180">
        <f t="shared" si="153"/>
        <v>0</v>
      </c>
      <c r="AC351" s="180">
        <f t="shared" si="153"/>
        <v>0</v>
      </c>
      <c r="AD351" s="180">
        <f t="shared" si="153"/>
        <v>0</v>
      </c>
      <c r="AE351" s="180">
        <f>+AE350/6</f>
        <v>0</v>
      </c>
      <c r="AF351" s="180">
        <f t="shared" si="153"/>
        <v>0</v>
      </c>
    </row>
    <row r="352" spans="1:32" x14ac:dyDescent="0.2">
      <c r="O352" s="180"/>
      <c r="P352" s="544"/>
      <c r="Q352" s="180"/>
    </row>
    <row r="353" spans="2:17" ht="12" x14ac:dyDescent="0.2">
      <c r="B353" s="637" t="s">
        <v>374</v>
      </c>
      <c r="C353" s="637"/>
      <c r="O353" s="180"/>
      <c r="P353" s="544"/>
      <c r="Q353" s="180"/>
    </row>
    <row r="354" spans="2:17" ht="48" x14ac:dyDescent="0.2">
      <c r="B354" s="186" t="s">
        <v>144</v>
      </c>
      <c r="C354" s="76" t="s">
        <v>630</v>
      </c>
      <c r="O354" s="180"/>
      <c r="P354" s="544"/>
      <c r="Q354" s="180"/>
    </row>
    <row r="355" spans="2:17" ht="24" x14ac:dyDescent="0.2">
      <c r="B355" s="187" t="s">
        <v>140</v>
      </c>
      <c r="C355" s="160" t="s">
        <v>379</v>
      </c>
      <c r="O355" s="180"/>
      <c r="P355" s="544"/>
      <c r="Q355" s="180"/>
    </row>
    <row r="356" spans="2:17" ht="12" x14ac:dyDescent="0.2">
      <c r="B356" s="188" t="s">
        <v>141</v>
      </c>
      <c r="C356" s="160"/>
      <c r="O356" s="180"/>
      <c r="P356" s="544"/>
      <c r="Q356" s="180"/>
    </row>
    <row r="357" spans="2:17" ht="12" x14ac:dyDescent="0.2">
      <c r="B357" s="188" t="s">
        <v>142</v>
      </c>
      <c r="C357" s="160"/>
      <c r="O357" s="180"/>
      <c r="P357" s="544"/>
      <c r="Q357" s="180"/>
    </row>
    <row r="358" spans="2:17" ht="12" x14ac:dyDescent="0.2">
      <c r="B358" s="188" t="s">
        <v>143</v>
      </c>
      <c r="C358" s="160"/>
      <c r="O358" s="180"/>
      <c r="P358" s="544"/>
      <c r="Q358" s="180"/>
    </row>
    <row r="359" spans="2:17" x14ac:dyDescent="0.2">
      <c r="O359" s="180"/>
      <c r="P359" s="544"/>
      <c r="Q359" s="180"/>
    </row>
    <row r="360" spans="2:17" x14ac:dyDescent="0.2">
      <c r="O360" s="180"/>
      <c r="P360" s="544"/>
      <c r="Q360" s="180"/>
    </row>
    <row r="361" spans="2:17" x14ac:dyDescent="0.2">
      <c r="O361" s="180"/>
      <c r="P361" s="544"/>
      <c r="Q361" s="180"/>
    </row>
    <row r="362" spans="2:17" x14ac:dyDescent="0.2">
      <c r="O362" s="180"/>
      <c r="P362" s="544"/>
      <c r="Q362" s="180"/>
    </row>
    <row r="363" spans="2:17" x14ac:dyDescent="0.2">
      <c r="O363" s="180"/>
      <c r="P363" s="544"/>
      <c r="Q363" s="180"/>
    </row>
  </sheetData>
  <sheetProtection algorithmName="SHA-512" hashValue="YglCjBtarF+jkj99mKMeIouzpWWo4khbWMdez7QzkLglwmJXg8CCr7yo14ZabSIvIPm7LSbZ/oYPFEh0yz6qPg==" saltValue="UwH8dJXUfCoYXcKfTeWkjw==" spinCount="100000" sheet="1" formatColumns="0" formatRows="0"/>
  <mergeCells count="17">
    <mergeCell ref="C2:N2"/>
    <mergeCell ref="C3:N3"/>
    <mergeCell ref="B10:B11"/>
    <mergeCell ref="C10:C11"/>
    <mergeCell ref="D10:E10"/>
    <mergeCell ref="G10:G11"/>
    <mergeCell ref="H10:I10"/>
    <mergeCell ref="J10:K10"/>
    <mergeCell ref="L10:M10"/>
    <mergeCell ref="N10:N11"/>
    <mergeCell ref="R10:S10"/>
    <mergeCell ref="Y10:AB10"/>
    <mergeCell ref="AC10:AF10"/>
    <mergeCell ref="B353:C353"/>
    <mergeCell ref="T10:T11"/>
    <mergeCell ref="O10:O11"/>
    <mergeCell ref="Q10:Q11"/>
  </mergeCells>
  <pageMargins left="0.11811023622047245" right="0.11811023622047245" top="0.35433070866141736" bottom="0.15748031496062992" header="0.31496062992125984" footer="0.31496062992125984"/>
  <pageSetup paperSize="8" scale="85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45"/>
  <sheetViews>
    <sheetView topLeftCell="C1" zoomScale="90" zoomScaleNormal="90" workbookViewId="0">
      <pane xSplit="1" ySplit="13" topLeftCell="D14" activePane="bottomRight" state="frozen"/>
      <selection activeCell="C1" sqref="C1"/>
      <selection pane="topRight" activeCell="D1" sqref="D1"/>
      <selection pane="bottomLeft" activeCell="C14" sqref="C14"/>
      <selection pane="bottomRight" activeCell="D6" sqref="D6"/>
    </sheetView>
  </sheetViews>
  <sheetFormatPr defaultColWidth="9.140625" defaultRowHeight="11.25" x14ac:dyDescent="0.2"/>
  <cols>
    <col min="1" max="1" width="0" style="19" hidden="1" customWidth="1"/>
    <col min="2" max="2" width="23.42578125" style="11" hidden="1" customWidth="1"/>
    <col min="3" max="3" width="30.140625" style="11" customWidth="1"/>
    <col min="4" max="4" width="9.5703125" style="11" customWidth="1"/>
    <col min="5" max="7" width="7" style="11" customWidth="1"/>
    <col min="8" max="8" width="8.28515625" style="11" customWidth="1"/>
    <col min="9" max="10" width="7.85546875" style="11" customWidth="1"/>
    <col min="11" max="11" width="7.5703125" style="11" customWidth="1"/>
    <col min="12" max="12" width="9.42578125" style="11" customWidth="1"/>
    <col min="13" max="14" width="7.7109375" style="11" customWidth="1"/>
    <col min="15" max="15" width="8.140625" style="11" customWidth="1"/>
    <col min="16" max="16" width="9.7109375" style="11" customWidth="1"/>
    <col min="17" max="18" width="7" style="11" customWidth="1"/>
    <col min="19" max="19" width="8.140625" style="11" customWidth="1"/>
    <col min="20" max="20" width="8.5703125" style="11" customWidth="1"/>
    <col min="21" max="22" width="7.28515625" style="11" customWidth="1"/>
    <col min="23" max="23" width="8.28515625" style="11" customWidth="1"/>
    <col min="24" max="24" width="9.5703125" style="11" customWidth="1"/>
    <col min="25" max="25" width="11" style="11" customWidth="1"/>
    <col min="26" max="26" width="11" style="475" customWidth="1"/>
    <col min="27" max="27" width="13.28515625" style="11" hidden="1" customWidth="1"/>
    <col min="28" max="28" width="9.5703125" style="11" hidden="1" customWidth="1"/>
    <col min="29" max="29" width="10.85546875" style="11" hidden="1" customWidth="1"/>
    <col min="30" max="30" width="10.42578125" style="11" hidden="1" customWidth="1"/>
    <col min="31" max="31" width="11.42578125" style="11" hidden="1" customWidth="1"/>
    <col min="32" max="32" width="11.28515625" style="11" hidden="1" customWidth="1"/>
    <col min="33" max="33" width="11.5703125" style="11" hidden="1" customWidth="1"/>
    <col min="34" max="34" width="9.140625" style="11" hidden="1" customWidth="1"/>
    <col min="35" max="35" width="12.42578125" style="11" hidden="1" customWidth="1"/>
    <col min="36" max="36" width="9.140625" style="11" hidden="1" customWidth="1"/>
    <col min="37" max="37" width="11" style="11" hidden="1" customWidth="1"/>
    <col min="38" max="40" width="9.140625" style="11" hidden="1" customWidth="1"/>
    <col min="41" max="42" width="7" style="11" hidden="1" customWidth="1"/>
    <col min="43" max="43" width="9.140625" style="11" hidden="1" customWidth="1"/>
    <col min="44" max="51" width="9.140625" style="11" customWidth="1"/>
    <col min="52" max="16384" width="9.140625" style="11"/>
  </cols>
  <sheetData>
    <row r="1" spans="1:43" x14ac:dyDescent="0.2">
      <c r="A1" s="19">
        <f>+MAX(A14:A100)</f>
        <v>0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474"/>
      <c r="AA1" s="104">
        <f t="shared" ref="AA1:AL1" si="0">+COLUMN(AA:AA)</f>
        <v>27</v>
      </c>
      <c r="AB1" s="104">
        <f t="shared" si="0"/>
        <v>28</v>
      </c>
      <c r="AC1" s="104">
        <f t="shared" si="0"/>
        <v>29</v>
      </c>
      <c r="AD1" s="104">
        <f t="shared" si="0"/>
        <v>30</v>
      </c>
      <c r="AE1" s="104">
        <f t="shared" si="0"/>
        <v>31</v>
      </c>
      <c r="AF1" s="104">
        <f t="shared" si="0"/>
        <v>32</v>
      </c>
      <c r="AG1" s="104">
        <f t="shared" si="0"/>
        <v>33</v>
      </c>
      <c r="AH1" s="104">
        <f t="shared" si="0"/>
        <v>34</v>
      </c>
      <c r="AI1" s="104">
        <f t="shared" si="0"/>
        <v>35</v>
      </c>
      <c r="AJ1" s="104">
        <f t="shared" si="0"/>
        <v>36</v>
      </c>
      <c r="AK1" s="104">
        <f t="shared" si="0"/>
        <v>37</v>
      </c>
      <c r="AL1" s="104">
        <f t="shared" si="0"/>
        <v>38</v>
      </c>
      <c r="AO1" s="104">
        <f>+COLUMN(AO:AO)</f>
        <v>41</v>
      </c>
      <c r="AP1" s="104"/>
    </row>
    <row r="2" spans="1:43" ht="18" x14ac:dyDescent="0.2">
      <c r="C2" s="105" t="s">
        <v>0</v>
      </c>
      <c r="D2" s="378" t="str">
        <f>+'1 -sredstva'!F2</f>
        <v/>
      </c>
      <c r="E2" s="196"/>
      <c r="F2" s="196"/>
      <c r="G2" s="196"/>
      <c r="H2" s="196"/>
      <c r="I2" s="196"/>
      <c r="J2" s="196"/>
      <c r="K2" s="196"/>
      <c r="L2" s="196"/>
      <c r="M2" s="104"/>
      <c r="N2" s="104"/>
      <c r="O2" s="104"/>
      <c r="P2" s="104"/>
      <c r="Q2" s="104"/>
      <c r="R2" s="104"/>
      <c r="S2" s="104"/>
      <c r="T2" s="104"/>
      <c r="U2" s="104"/>
      <c r="V2" s="241" t="s">
        <v>384</v>
      </c>
      <c r="W2" s="104"/>
      <c r="X2" s="104"/>
      <c r="AA2" s="631"/>
      <c r="AB2" s="631"/>
      <c r="AC2" s="631"/>
      <c r="AO2" s="104"/>
      <c r="AP2" s="104"/>
    </row>
    <row r="3" spans="1:43" x14ac:dyDescent="0.2">
      <c r="C3" s="106" t="s">
        <v>1</v>
      </c>
      <c r="D3" s="378" t="str">
        <f>+'1 -sredstva'!F3</f>
        <v/>
      </c>
      <c r="E3" s="196"/>
      <c r="F3" s="196"/>
      <c r="G3" s="196"/>
      <c r="H3" s="196"/>
      <c r="I3" s="196"/>
      <c r="J3" s="196"/>
      <c r="K3" s="196"/>
      <c r="L3" s="196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474"/>
      <c r="AO3" s="104"/>
      <c r="AP3" s="104"/>
    </row>
    <row r="4" spans="1:43" x14ac:dyDescent="0.2">
      <c r="C4" s="105" t="s">
        <v>16</v>
      </c>
      <c r="D4" s="98">
        <f>'1 -sredstva'!$D$2</f>
        <v>0</v>
      </c>
      <c r="E4" s="98"/>
      <c r="F4" s="98"/>
      <c r="G4" s="98"/>
      <c r="H4" s="99"/>
      <c r="I4" s="98"/>
      <c r="J4" s="98"/>
      <c r="K4" s="99"/>
      <c r="L4" s="89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474"/>
      <c r="AO4" s="104"/>
      <c r="AP4" s="104"/>
    </row>
    <row r="5" spans="1:43" ht="12" thickBot="1" x14ac:dyDescent="0.25">
      <c r="C5" s="106" t="s">
        <v>17</v>
      </c>
      <c r="D5" s="450">
        <f>'1 -sredstva'!$D$3</f>
        <v>0</v>
      </c>
      <c r="E5" s="100"/>
      <c r="F5" s="100"/>
      <c r="G5" s="100"/>
      <c r="H5" s="99"/>
      <c r="I5" s="100"/>
      <c r="J5" s="100"/>
      <c r="K5" s="99"/>
      <c r="L5" s="89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474"/>
      <c r="AO5" s="104"/>
      <c r="AP5" s="104"/>
    </row>
    <row r="6" spans="1:43" s="19" customFormat="1" ht="16.5" thickBot="1" x14ac:dyDescent="0.3">
      <c r="C6" s="110" t="s">
        <v>136</v>
      </c>
      <c r="D6" s="252"/>
      <c r="E6" s="86" t="s">
        <v>463</v>
      </c>
      <c r="F6" s="86"/>
      <c r="G6" s="86"/>
      <c r="H6" s="86"/>
      <c r="I6" s="86"/>
      <c r="J6" s="86"/>
      <c r="K6" s="86"/>
      <c r="L6" s="86"/>
      <c r="M6" s="86"/>
      <c r="N6" s="86"/>
      <c r="O6" s="86"/>
      <c r="P6" s="104"/>
      <c r="Q6" s="104"/>
      <c r="R6" s="104"/>
      <c r="S6" s="104"/>
      <c r="T6" s="104"/>
      <c r="U6" s="104"/>
      <c r="V6" s="104"/>
      <c r="W6" s="104"/>
      <c r="X6" s="104"/>
      <c r="Y6" s="86"/>
      <c r="Z6" s="474"/>
      <c r="AO6" s="104"/>
      <c r="AP6" s="104"/>
    </row>
    <row r="7" spans="1:43" ht="12.75" x14ac:dyDescent="0.2">
      <c r="A7"/>
      <c r="C7" s="104"/>
      <c r="D7" s="104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474"/>
      <c r="AO7" s="104"/>
      <c r="AP7" s="104"/>
    </row>
    <row r="8" spans="1:43" ht="15" customHeight="1" x14ac:dyDescent="0.25">
      <c r="C8" s="234" t="s">
        <v>631</v>
      </c>
      <c r="D8" s="234"/>
      <c r="E8" s="234"/>
      <c r="F8" s="234"/>
      <c r="G8" s="234"/>
      <c r="H8" s="234"/>
      <c r="I8" s="234"/>
      <c r="J8" s="234"/>
      <c r="K8" s="234"/>
      <c r="L8" s="234"/>
      <c r="M8" s="234"/>
      <c r="N8" s="234"/>
      <c r="O8" s="234"/>
      <c r="P8" s="234"/>
      <c r="Q8" s="234"/>
      <c r="R8" s="234"/>
      <c r="S8" s="234"/>
      <c r="T8" s="234"/>
      <c r="U8" s="234"/>
      <c r="V8" s="234"/>
      <c r="W8" s="234"/>
      <c r="X8" s="234"/>
      <c r="Y8" s="234"/>
      <c r="Z8" s="476"/>
      <c r="AB8" s="11">
        <f>+'1а - drž,sek,drž.sl.i nam.'!AJ4</f>
        <v>1500</v>
      </c>
      <c r="AO8" s="234"/>
      <c r="AP8" s="234"/>
    </row>
    <row r="9" spans="1:43" x14ac:dyDescent="0.2"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475" t="s">
        <v>542</v>
      </c>
      <c r="AA9" s="19"/>
      <c r="AB9" s="11">
        <v>0.70099999999999996</v>
      </c>
      <c r="AO9" s="104"/>
      <c r="AP9" s="104"/>
    </row>
    <row r="10" spans="1:43" ht="20.25" customHeight="1" x14ac:dyDescent="0.2">
      <c r="C10" s="280"/>
      <c r="D10" s="652" t="s">
        <v>643</v>
      </c>
      <c r="E10" s="653"/>
      <c r="F10" s="653"/>
      <c r="G10" s="653"/>
      <c r="H10" s="653"/>
      <c r="I10" s="653"/>
      <c r="J10" s="653"/>
      <c r="K10" s="653"/>
      <c r="L10" s="653"/>
      <c r="M10" s="653"/>
      <c r="N10" s="653"/>
      <c r="O10" s="653"/>
      <c r="P10" s="653"/>
      <c r="Q10" s="653"/>
      <c r="R10" s="653"/>
      <c r="S10" s="653"/>
      <c r="T10" s="653"/>
      <c r="U10" s="653"/>
      <c r="V10" s="653"/>
      <c r="W10" s="653"/>
      <c r="X10" s="654"/>
      <c r="Y10" s="281"/>
      <c r="Z10" s="483">
        <v>33520.6</v>
      </c>
      <c r="AA10" s="19"/>
      <c r="AB10" s="232">
        <f>+Z10/AB9</f>
        <v>47818.259629101281</v>
      </c>
    </row>
    <row r="11" spans="1:43" ht="27.75" customHeight="1" x14ac:dyDescent="0.2">
      <c r="C11" s="102"/>
      <c r="D11" s="655" t="s">
        <v>61</v>
      </c>
      <c r="E11" s="656"/>
      <c r="F11" s="656"/>
      <c r="G11" s="657"/>
      <c r="H11" s="655" t="s">
        <v>62</v>
      </c>
      <c r="I11" s="656"/>
      <c r="J11" s="656"/>
      <c r="K11" s="657"/>
      <c r="L11" s="655" t="s">
        <v>63</v>
      </c>
      <c r="M11" s="656"/>
      <c r="N11" s="656"/>
      <c r="O11" s="657"/>
      <c r="P11" s="658" t="s">
        <v>64</v>
      </c>
      <c r="Q11" s="659"/>
      <c r="R11" s="659"/>
      <c r="S11" s="660"/>
      <c r="T11" s="655" t="s">
        <v>65</v>
      </c>
      <c r="U11" s="656"/>
      <c r="V11" s="656"/>
      <c r="W11" s="657"/>
      <c r="X11" s="190" t="s">
        <v>418</v>
      </c>
      <c r="Y11" s="640" t="s">
        <v>411</v>
      </c>
      <c r="Z11" s="477"/>
      <c r="AA11" s="661" t="s">
        <v>574</v>
      </c>
      <c r="AB11" s="662"/>
      <c r="AC11" s="662"/>
      <c r="AD11" s="662"/>
      <c r="AE11" s="647" t="s">
        <v>576</v>
      </c>
      <c r="AF11" s="648"/>
      <c r="AG11" s="648"/>
      <c r="AH11" s="648"/>
      <c r="AI11" s="649" t="s">
        <v>577</v>
      </c>
      <c r="AJ11" s="650"/>
      <c r="AK11" s="650"/>
      <c r="AL11" s="650"/>
      <c r="AO11" s="19" t="s">
        <v>578</v>
      </c>
    </row>
    <row r="12" spans="1:43" ht="48.75" customHeight="1" x14ac:dyDescent="0.2">
      <c r="A12" s="53"/>
      <c r="B12" s="19" t="s">
        <v>482</v>
      </c>
      <c r="C12" s="102"/>
      <c r="D12" s="291" t="s">
        <v>572</v>
      </c>
      <c r="E12" s="227" t="s">
        <v>460</v>
      </c>
      <c r="F12" s="227" t="s">
        <v>461</v>
      </c>
      <c r="G12" s="114" t="s">
        <v>429</v>
      </c>
      <c r="H12" s="291" t="s">
        <v>572</v>
      </c>
      <c r="I12" s="227" t="s">
        <v>460</v>
      </c>
      <c r="J12" s="227" t="s">
        <v>461</v>
      </c>
      <c r="K12" s="114" t="s">
        <v>429</v>
      </c>
      <c r="L12" s="291" t="s">
        <v>572</v>
      </c>
      <c r="M12" s="227" t="s">
        <v>460</v>
      </c>
      <c r="N12" s="227" t="s">
        <v>461</v>
      </c>
      <c r="O12" s="114" t="s">
        <v>429</v>
      </c>
      <c r="P12" s="291" t="s">
        <v>572</v>
      </c>
      <c r="Q12" s="227" t="s">
        <v>460</v>
      </c>
      <c r="R12" s="227" t="s">
        <v>461</v>
      </c>
      <c r="S12" s="114" t="s">
        <v>429</v>
      </c>
      <c r="T12" s="291" t="s">
        <v>572</v>
      </c>
      <c r="U12" s="227" t="s">
        <v>460</v>
      </c>
      <c r="V12" s="227" t="s">
        <v>461</v>
      </c>
      <c r="W12" s="114" t="s">
        <v>429</v>
      </c>
      <c r="X12" s="488" t="s">
        <v>573</v>
      </c>
      <c r="Y12" s="641"/>
      <c r="Z12" s="482" t="s">
        <v>542</v>
      </c>
      <c r="AA12" s="230" t="s">
        <v>430</v>
      </c>
      <c r="AB12" s="230" t="s">
        <v>431</v>
      </c>
      <c r="AC12" s="230" t="s">
        <v>575</v>
      </c>
      <c r="AD12" s="230" t="s">
        <v>432</v>
      </c>
      <c r="AE12" s="230" t="s">
        <v>430</v>
      </c>
      <c r="AF12" s="230" t="s">
        <v>431</v>
      </c>
      <c r="AG12" s="230" t="s">
        <v>575</v>
      </c>
      <c r="AH12" s="230" t="s">
        <v>432</v>
      </c>
      <c r="AN12" s="19" t="s">
        <v>579</v>
      </c>
      <c r="AO12" s="227" t="s">
        <v>460</v>
      </c>
      <c r="AP12" s="227" t="s">
        <v>461</v>
      </c>
    </row>
    <row r="13" spans="1:43" ht="15.75" customHeight="1" thickBot="1" x14ac:dyDescent="0.3">
      <c r="C13" s="285">
        <v>1</v>
      </c>
      <c r="D13" s="292">
        <v>2</v>
      </c>
      <c r="E13" s="286">
        <f>+D13+1</f>
        <v>3</v>
      </c>
      <c r="F13" s="286">
        <f t="shared" ref="F13:Y13" si="1">+E13+1</f>
        <v>4</v>
      </c>
      <c r="G13" s="286">
        <f t="shared" si="1"/>
        <v>5</v>
      </c>
      <c r="H13" s="292">
        <f t="shared" si="1"/>
        <v>6</v>
      </c>
      <c r="I13" s="286">
        <f t="shared" si="1"/>
        <v>7</v>
      </c>
      <c r="J13" s="286">
        <f t="shared" si="1"/>
        <v>8</v>
      </c>
      <c r="K13" s="286">
        <f t="shared" si="1"/>
        <v>9</v>
      </c>
      <c r="L13" s="292">
        <f t="shared" si="1"/>
        <v>10</v>
      </c>
      <c r="M13" s="286">
        <f t="shared" si="1"/>
        <v>11</v>
      </c>
      <c r="N13" s="286">
        <f t="shared" si="1"/>
        <v>12</v>
      </c>
      <c r="O13" s="286">
        <f t="shared" si="1"/>
        <v>13</v>
      </c>
      <c r="P13" s="292">
        <f t="shared" si="1"/>
        <v>14</v>
      </c>
      <c r="Q13" s="286">
        <f t="shared" si="1"/>
        <v>15</v>
      </c>
      <c r="R13" s="286">
        <f t="shared" si="1"/>
        <v>16</v>
      </c>
      <c r="S13" s="286">
        <f t="shared" si="1"/>
        <v>17</v>
      </c>
      <c r="T13" s="292">
        <f t="shared" si="1"/>
        <v>18</v>
      </c>
      <c r="U13" s="286">
        <f t="shared" si="1"/>
        <v>19</v>
      </c>
      <c r="V13" s="286">
        <f t="shared" si="1"/>
        <v>20</v>
      </c>
      <c r="W13" s="286">
        <f t="shared" si="1"/>
        <v>21</v>
      </c>
      <c r="X13" s="286">
        <f t="shared" si="1"/>
        <v>22</v>
      </c>
      <c r="Y13" s="286">
        <f t="shared" si="1"/>
        <v>23</v>
      </c>
      <c r="Z13" s="478"/>
      <c r="AD13" s="233">
        <f>+'1а - drž,sek,drž.sl.i nam.'!AY11</f>
        <v>0.17150000000000001</v>
      </c>
      <c r="AG13" s="307">
        <v>12</v>
      </c>
      <c r="AH13" s="233">
        <f>+AD13</f>
        <v>0.17150000000000001</v>
      </c>
      <c r="AK13" s="307">
        <v>12</v>
      </c>
      <c r="AL13" s="233">
        <f>+AD13</f>
        <v>0.17150000000000001</v>
      </c>
      <c r="AO13" s="286">
        <f>+AN13+1</f>
        <v>1</v>
      </c>
      <c r="AP13" s="286">
        <f>+AO13+1</f>
        <v>2</v>
      </c>
    </row>
    <row r="14" spans="1:43" ht="14.25" x14ac:dyDescent="0.2">
      <c r="C14" s="282" t="s">
        <v>66</v>
      </c>
      <c r="D14" s="293"/>
      <c r="E14" s="283"/>
      <c r="F14" s="283"/>
      <c r="G14" s="284"/>
      <c r="H14" s="293"/>
      <c r="I14" s="283"/>
      <c r="J14" s="283"/>
      <c r="K14" s="284"/>
      <c r="L14" s="293"/>
      <c r="M14" s="283"/>
      <c r="N14" s="283"/>
      <c r="O14" s="284"/>
      <c r="P14" s="293"/>
      <c r="Q14" s="283"/>
      <c r="R14" s="283"/>
      <c r="S14" s="284"/>
      <c r="T14" s="293"/>
      <c r="U14" s="283"/>
      <c r="V14" s="283"/>
      <c r="W14" s="284"/>
      <c r="X14" s="284"/>
      <c r="Y14" s="284"/>
      <c r="Z14" s="479"/>
      <c r="AA14" s="226"/>
      <c r="AB14" s="226"/>
      <c r="AC14" s="226"/>
      <c r="AD14" s="226"/>
      <c r="AO14" s="283"/>
      <c r="AP14" s="283"/>
    </row>
    <row r="15" spans="1:43" x14ac:dyDescent="0.2">
      <c r="A15" s="19">
        <f>+IF(X15&gt;0,MAX(A$13:A14)+1,0)</f>
        <v>0</v>
      </c>
      <c r="B15" s="11" t="str">
        <f>+C14</f>
        <v>СУДИЈА</v>
      </c>
      <c r="C15" s="15" t="s">
        <v>67</v>
      </c>
      <c r="D15" s="294"/>
      <c r="E15" s="228"/>
      <c r="F15" s="228"/>
      <c r="G15" s="13"/>
      <c r="H15" s="294"/>
      <c r="I15" s="228"/>
      <c r="J15" s="228"/>
      <c r="K15" s="13"/>
      <c r="L15" s="294"/>
      <c r="M15" s="228"/>
      <c r="N15" s="228"/>
      <c r="O15" s="13"/>
      <c r="P15" s="294"/>
      <c r="Q15" s="228"/>
      <c r="R15" s="228"/>
      <c r="S15" s="13"/>
      <c r="T15" s="294"/>
      <c r="U15" s="228"/>
      <c r="V15" s="228"/>
      <c r="W15" s="13"/>
      <c r="X15" s="102">
        <f t="shared" ref="X15:X41" si="2">+AQ15</f>
        <v>0</v>
      </c>
      <c r="Y15" s="13"/>
      <c r="Z15" s="481">
        <f t="shared" ref="Z15:Z20" si="3">+Z$10</f>
        <v>33520.6</v>
      </c>
      <c r="AA15" s="226">
        <f>+Z15*G15*D15+Z15*K15*H15+Z15*O15*L15+Z15*S15*P15+Z15*W15*T15</f>
        <v>0</v>
      </c>
      <c r="AB15" s="226">
        <f>IF(AA15=0,0,(+AA15-AB$8)/$AB$9)</f>
        <v>0</v>
      </c>
      <c r="AC15" s="226">
        <f>+AB15*12</f>
        <v>0</v>
      </c>
      <c r="AD15" s="226">
        <f>+AC15*AD$13</f>
        <v>0</v>
      </c>
      <c r="AE15" s="231">
        <f>+$Z15*G15*E15+$Z15*K15*I15+$Z15*O15*M15+$Z15*S15*Q15+$Z15*W15*U15</f>
        <v>0</v>
      </c>
      <c r="AF15" s="226">
        <f t="shared" ref="AF15:AF41" si="4">IF(AE15=0,0,(+AE15-$AB$8)/$AB$9)</f>
        <v>0</v>
      </c>
      <c r="AG15" s="226">
        <f>+AF15*AG$13</f>
        <v>0</v>
      </c>
      <c r="AH15" s="226">
        <f>+AG15*AH$13</f>
        <v>0</v>
      </c>
      <c r="AI15" s="231">
        <f>+$Z15*G15*F15+$Z15*K15*J15+$Z15*O15*N15+$Z15*S15*R15+$Z15*W15*V15</f>
        <v>0</v>
      </c>
      <c r="AJ15" s="226">
        <f t="shared" ref="AJ15:AJ41" si="5">IF(AI15=0,0,(+AI15-$AB$8)/$AB$9)</f>
        <v>0</v>
      </c>
      <c r="AK15" s="226">
        <f>+AJ15*AK$13</f>
        <v>0</v>
      </c>
      <c r="AL15" s="226">
        <f>+AK15*AL$13</f>
        <v>0</v>
      </c>
      <c r="AN15" s="11">
        <f>+D15+H15+L15+P15+T15</f>
        <v>0</v>
      </c>
      <c r="AO15" s="228">
        <f>+E15+I15+M15+Q15+U15</f>
        <v>0</v>
      </c>
      <c r="AP15" s="228">
        <f>+F15+J15+N15+R15+V15</f>
        <v>0</v>
      </c>
      <c r="AQ15" s="11">
        <f>+AN15+AO15-AP15</f>
        <v>0</v>
      </c>
    </row>
    <row r="16" spans="1:43" x14ac:dyDescent="0.2">
      <c r="A16" s="19">
        <f>+IF(X16&gt;0,MAX(A$13:A15)+1,0)</f>
        <v>0</v>
      </c>
      <c r="B16" s="11" t="str">
        <f>+B15</f>
        <v>СУДИЈА</v>
      </c>
      <c r="C16" s="15" t="s">
        <v>68</v>
      </c>
      <c r="D16" s="294"/>
      <c r="E16" s="228"/>
      <c r="F16" s="228"/>
      <c r="G16" s="13"/>
      <c r="H16" s="294"/>
      <c r="I16" s="228"/>
      <c r="J16" s="228"/>
      <c r="K16" s="13"/>
      <c r="L16" s="294"/>
      <c r="M16" s="228"/>
      <c r="N16" s="228"/>
      <c r="O16" s="13"/>
      <c r="P16" s="294"/>
      <c r="Q16" s="228"/>
      <c r="R16" s="228"/>
      <c r="S16" s="13"/>
      <c r="T16" s="294"/>
      <c r="U16" s="228"/>
      <c r="V16" s="228"/>
      <c r="W16" s="13"/>
      <c r="X16" s="102">
        <f t="shared" si="2"/>
        <v>0</v>
      </c>
      <c r="Y16" s="13"/>
      <c r="Z16" s="481">
        <f t="shared" si="3"/>
        <v>33520.6</v>
      </c>
      <c r="AA16" s="226">
        <f t="shared" ref="AA16:AA41" si="6">+Z16*G16*D16+Z16*K16*H16+Z16*O16*L16+Z16*S16*P16+Z16*W16*T16</f>
        <v>0</v>
      </c>
      <c r="AB16" s="226">
        <f t="shared" ref="AB16:AB41" si="7">IF(AA16=0,0,(+AA16-AB$8)/$AB$9)</f>
        <v>0</v>
      </c>
      <c r="AC16" s="226">
        <f>+AB16*12</f>
        <v>0</v>
      </c>
      <c r="AD16" s="226">
        <f t="shared" ref="AD16:AD41" si="8">+AC16*AD$13</f>
        <v>0</v>
      </c>
      <c r="AE16" s="231">
        <f t="shared" ref="AE16:AE41" si="9">+$Z16*G16*E16+$Z16*K16*I16+$Z16*O16*M16+$Z16*S16*Q16+$Z16*W16*U16</f>
        <v>0</v>
      </c>
      <c r="AF16" s="226">
        <f t="shared" si="4"/>
        <v>0</v>
      </c>
      <c r="AG16" s="226">
        <f t="shared" ref="AG16:AG42" si="10">+AF16*AG$13</f>
        <v>0</v>
      </c>
      <c r="AH16" s="226">
        <f t="shared" ref="AH16:AH41" si="11">+AG16*AH$13</f>
        <v>0</v>
      </c>
      <c r="AI16" s="231">
        <f t="shared" ref="AI16:AI41" si="12">+$Z16*G16*F16+$Z16*K16*J16+$Z16*O16*N16+$Z16*S16*R16+$Z16*W16*V16</f>
        <v>0</v>
      </c>
      <c r="AJ16" s="226">
        <f t="shared" si="5"/>
        <v>0</v>
      </c>
      <c r="AK16" s="226">
        <f t="shared" ref="AK16:AK42" si="13">+AJ16*AK$13</f>
        <v>0</v>
      </c>
      <c r="AL16" s="226">
        <f t="shared" ref="AL16:AL41" si="14">+AK16*AL$13</f>
        <v>0</v>
      </c>
      <c r="AN16" s="11">
        <f t="shared" ref="AN16:AN41" si="15">+D16+H16+L16+P16+T16</f>
        <v>0</v>
      </c>
      <c r="AO16" s="228">
        <f t="shared" ref="AO16:AO41" si="16">+E16+I16+M16+Q16+U16</f>
        <v>0</v>
      </c>
      <c r="AP16" s="228">
        <f t="shared" ref="AP16:AP41" si="17">+F16+J16+N16+R16+V16</f>
        <v>0</v>
      </c>
      <c r="AQ16" s="11">
        <f t="shared" ref="AQ16:AQ41" si="18">+AN16+AO16-AP16</f>
        <v>0</v>
      </c>
    </row>
    <row r="17" spans="1:43" ht="22.5" x14ac:dyDescent="0.2">
      <c r="A17" s="19">
        <f>+IF(X17&gt;0,MAX(A$13:A16)+1,0)</f>
        <v>0</v>
      </c>
      <c r="B17" s="11" t="str">
        <f>+B16</f>
        <v>СУДИЈА</v>
      </c>
      <c r="C17" s="15" t="s">
        <v>69</v>
      </c>
      <c r="D17" s="294"/>
      <c r="E17" s="228"/>
      <c r="F17" s="228"/>
      <c r="G17" s="13"/>
      <c r="H17" s="294"/>
      <c r="I17" s="228"/>
      <c r="J17" s="228"/>
      <c r="K17" s="13"/>
      <c r="L17" s="294"/>
      <c r="M17" s="228"/>
      <c r="N17" s="228"/>
      <c r="O17" s="13"/>
      <c r="P17" s="294"/>
      <c r="Q17" s="228"/>
      <c r="R17" s="228"/>
      <c r="S17" s="13"/>
      <c r="T17" s="294"/>
      <c r="U17" s="228"/>
      <c r="V17" s="228"/>
      <c r="W17" s="13"/>
      <c r="X17" s="102">
        <f t="shared" si="2"/>
        <v>0</v>
      </c>
      <c r="Y17" s="13"/>
      <c r="Z17" s="481">
        <f t="shared" si="3"/>
        <v>33520.6</v>
      </c>
      <c r="AA17" s="226">
        <f t="shared" si="6"/>
        <v>0</v>
      </c>
      <c r="AB17" s="226">
        <f t="shared" si="7"/>
        <v>0</v>
      </c>
      <c r="AC17" s="226">
        <f>+AB17*12</f>
        <v>0</v>
      </c>
      <c r="AD17" s="226">
        <f t="shared" si="8"/>
        <v>0</v>
      </c>
      <c r="AE17" s="231">
        <f t="shared" si="9"/>
        <v>0</v>
      </c>
      <c r="AF17" s="226">
        <f t="shared" si="4"/>
        <v>0</v>
      </c>
      <c r="AG17" s="226">
        <f t="shared" si="10"/>
        <v>0</v>
      </c>
      <c r="AH17" s="226">
        <f t="shared" si="11"/>
        <v>0</v>
      </c>
      <c r="AI17" s="231">
        <f t="shared" si="12"/>
        <v>0</v>
      </c>
      <c r="AJ17" s="226">
        <f t="shared" si="5"/>
        <v>0</v>
      </c>
      <c r="AK17" s="226">
        <f t="shared" si="13"/>
        <v>0</v>
      </c>
      <c r="AL17" s="226">
        <f t="shared" si="14"/>
        <v>0</v>
      </c>
      <c r="AN17" s="11">
        <f t="shared" si="15"/>
        <v>0</v>
      </c>
      <c r="AO17" s="228">
        <f t="shared" si="16"/>
        <v>0</v>
      </c>
      <c r="AP17" s="228">
        <f t="shared" si="17"/>
        <v>0</v>
      </c>
      <c r="AQ17" s="11">
        <f t="shared" si="18"/>
        <v>0</v>
      </c>
    </row>
    <row r="18" spans="1:43" ht="27" customHeight="1" x14ac:dyDescent="0.2">
      <c r="A18" s="19">
        <f>+IF(X18&gt;0,MAX(A$13:A17)+1,0)</f>
        <v>0</v>
      </c>
      <c r="B18" s="11" t="str">
        <f>+B17</f>
        <v>СУДИЈА</v>
      </c>
      <c r="C18" s="15" t="s">
        <v>70</v>
      </c>
      <c r="D18" s="294"/>
      <c r="E18" s="228"/>
      <c r="F18" s="228"/>
      <c r="G18" s="13"/>
      <c r="H18" s="294"/>
      <c r="I18" s="228"/>
      <c r="J18" s="228"/>
      <c r="K18" s="13"/>
      <c r="L18" s="294"/>
      <c r="M18" s="228"/>
      <c r="N18" s="228"/>
      <c r="O18" s="13"/>
      <c r="P18" s="294"/>
      <c r="Q18" s="228"/>
      <c r="R18" s="228"/>
      <c r="S18" s="13"/>
      <c r="T18" s="294"/>
      <c r="U18" s="228"/>
      <c r="V18" s="228"/>
      <c r="W18" s="13"/>
      <c r="X18" s="102">
        <f t="shared" si="2"/>
        <v>0</v>
      </c>
      <c r="Y18" s="13"/>
      <c r="Z18" s="481">
        <f t="shared" si="3"/>
        <v>33520.6</v>
      </c>
      <c r="AA18" s="226">
        <f t="shared" si="6"/>
        <v>0</v>
      </c>
      <c r="AB18" s="226">
        <f t="shared" si="7"/>
        <v>0</v>
      </c>
      <c r="AC18" s="226">
        <f t="shared" ref="AC18:AC41" si="19">+AB18*12</f>
        <v>0</v>
      </c>
      <c r="AD18" s="226">
        <f t="shared" si="8"/>
        <v>0</v>
      </c>
      <c r="AE18" s="231">
        <f t="shared" si="9"/>
        <v>0</v>
      </c>
      <c r="AF18" s="226">
        <f t="shared" si="4"/>
        <v>0</v>
      </c>
      <c r="AG18" s="226">
        <f t="shared" si="10"/>
        <v>0</v>
      </c>
      <c r="AH18" s="226">
        <f t="shared" si="11"/>
        <v>0</v>
      </c>
      <c r="AI18" s="231">
        <f t="shared" si="12"/>
        <v>0</v>
      </c>
      <c r="AJ18" s="226">
        <f t="shared" si="5"/>
        <v>0</v>
      </c>
      <c r="AK18" s="226">
        <f t="shared" si="13"/>
        <v>0</v>
      </c>
      <c r="AL18" s="226">
        <f t="shared" si="14"/>
        <v>0</v>
      </c>
      <c r="AN18" s="11">
        <f t="shared" si="15"/>
        <v>0</v>
      </c>
      <c r="AO18" s="228">
        <f t="shared" si="16"/>
        <v>0</v>
      </c>
      <c r="AP18" s="228">
        <f t="shared" si="17"/>
        <v>0</v>
      </c>
      <c r="AQ18" s="11">
        <f t="shared" si="18"/>
        <v>0</v>
      </c>
    </row>
    <row r="19" spans="1:43" x14ac:dyDescent="0.2">
      <c r="A19" s="19">
        <f>+IF(X19&gt;0,MAX(A$13:A18)+1,0)</f>
        <v>0</v>
      </c>
      <c r="B19" s="11" t="str">
        <f>+B18</f>
        <v>СУДИЈА</v>
      </c>
      <c r="C19" s="15" t="s">
        <v>71</v>
      </c>
      <c r="D19" s="294"/>
      <c r="E19" s="228"/>
      <c r="F19" s="228"/>
      <c r="G19" s="13"/>
      <c r="H19" s="294"/>
      <c r="I19" s="228"/>
      <c r="J19" s="228"/>
      <c r="K19" s="13"/>
      <c r="L19" s="294"/>
      <c r="M19" s="228"/>
      <c r="N19" s="228"/>
      <c r="O19" s="13"/>
      <c r="P19" s="294"/>
      <c r="Q19" s="228"/>
      <c r="R19" s="228"/>
      <c r="S19" s="13"/>
      <c r="T19" s="294"/>
      <c r="U19" s="228"/>
      <c r="V19" s="228"/>
      <c r="W19" s="13"/>
      <c r="X19" s="102">
        <f t="shared" si="2"/>
        <v>0</v>
      </c>
      <c r="Y19" s="13"/>
      <c r="Z19" s="481">
        <f t="shared" si="3"/>
        <v>33520.6</v>
      </c>
      <c r="AA19" s="226">
        <f t="shared" si="6"/>
        <v>0</v>
      </c>
      <c r="AB19" s="226">
        <f t="shared" si="7"/>
        <v>0</v>
      </c>
      <c r="AC19" s="226">
        <f t="shared" si="19"/>
        <v>0</v>
      </c>
      <c r="AD19" s="226">
        <f t="shared" si="8"/>
        <v>0</v>
      </c>
      <c r="AE19" s="231">
        <f t="shared" si="9"/>
        <v>0</v>
      </c>
      <c r="AF19" s="226">
        <f t="shared" si="4"/>
        <v>0</v>
      </c>
      <c r="AG19" s="226">
        <f t="shared" si="10"/>
        <v>0</v>
      </c>
      <c r="AH19" s="226">
        <f t="shared" si="11"/>
        <v>0</v>
      </c>
      <c r="AI19" s="231">
        <f t="shared" si="12"/>
        <v>0</v>
      </c>
      <c r="AJ19" s="226">
        <f t="shared" si="5"/>
        <v>0</v>
      </c>
      <c r="AK19" s="226">
        <f t="shared" si="13"/>
        <v>0</v>
      </c>
      <c r="AL19" s="226">
        <f t="shared" si="14"/>
        <v>0</v>
      </c>
      <c r="AN19" s="11">
        <f t="shared" si="15"/>
        <v>0</v>
      </c>
      <c r="AO19" s="228">
        <f t="shared" si="16"/>
        <v>0</v>
      </c>
      <c r="AP19" s="228">
        <f t="shared" si="17"/>
        <v>0</v>
      </c>
      <c r="AQ19" s="11">
        <f t="shared" si="18"/>
        <v>0</v>
      </c>
    </row>
    <row r="20" spans="1:43" ht="15.75" customHeight="1" x14ac:dyDescent="0.2">
      <c r="A20" s="19">
        <f>+IF(X20&gt;0,MAX(A$13:A19)+1,0)</f>
        <v>0</v>
      </c>
      <c r="B20" s="11" t="str">
        <f>+B19</f>
        <v>СУДИЈА</v>
      </c>
      <c r="C20" s="15" t="s">
        <v>72</v>
      </c>
      <c r="D20" s="294"/>
      <c r="E20" s="228"/>
      <c r="F20" s="228"/>
      <c r="G20" s="13"/>
      <c r="H20" s="294"/>
      <c r="I20" s="228"/>
      <c r="J20" s="228"/>
      <c r="K20" s="13"/>
      <c r="L20" s="294"/>
      <c r="M20" s="228"/>
      <c r="N20" s="228"/>
      <c r="O20" s="13"/>
      <c r="P20" s="294"/>
      <c r="Q20" s="228"/>
      <c r="R20" s="228"/>
      <c r="S20" s="13"/>
      <c r="T20" s="294"/>
      <c r="U20" s="228"/>
      <c r="V20" s="228"/>
      <c r="W20" s="13"/>
      <c r="X20" s="102">
        <f t="shared" si="2"/>
        <v>0</v>
      </c>
      <c r="Y20" s="13"/>
      <c r="Z20" s="481">
        <f t="shared" si="3"/>
        <v>33520.6</v>
      </c>
      <c r="AA20" s="226">
        <f t="shared" si="6"/>
        <v>0</v>
      </c>
      <c r="AB20" s="226">
        <f t="shared" si="7"/>
        <v>0</v>
      </c>
      <c r="AC20" s="226">
        <f t="shared" si="19"/>
        <v>0</v>
      </c>
      <c r="AD20" s="226">
        <f t="shared" si="8"/>
        <v>0</v>
      </c>
      <c r="AE20" s="231">
        <f t="shared" si="9"/>
        <v>0</v>
      </c>
      <c r="AF20" s="226">
        <f t="shared" si="4"/>
        <v>0</v>
      </c>
      <c r="AG20" s="226">
        <f t="shared" si="10"/>
        <v>0</v>
      </c>
      <c r="AH20" s="226">
        <f t="shared" si="11"/>
        <v>0</v>
      </c>
      <c r="AI20" s="231">
        <f t="shared" si="12"/>
        <v>0</v>
      </c>
      <c r="AJ20" s="226">
        <f t="shared" si="5"/>
        <v>0</v>
      </c>
      <c r="AK20" s="226">
        <f t="shared" si="13"/>
        <v>0</v>
      </c>
      <c r="AL20" s="226">
        <f t="shared" si="14"/>
        <v>0</v>
      </c>
      <c r="AN20" s="11">
        <f t="shared" si="15"/>
        <v>0</v>
      </c>
      <c r="AO20" s="228">
        <f t="shared" si="16"/>
        <v>0</v>
      </c>
      <c r="AP20" s="228">
        <f t="shared" si="17"/>
        <v>0</v>
      </c>
      <c r="AQ20" s="11">
        <f t="shared" si="18"/>
        <v>0</v>
      </c>
    </row>
    <row r="21" spans="1:43" x14ac:dyDescent="0.2">
      <c r="A21" s="19">
        <f>+IF(X21&gt;0,MAX(A$13:A20)+1,0)</f>
        <v>0</v>
      </c>
      <c r="C21" s="16" t="s">
        <v>73</v>
      </c>
      <c r="D21" s="294"/>
      <c r="E21" s="228"/>
      <c r="F21" s="228"/>
      <c r="G21" s="13"/>
      <c r="H21" s="294"/>
      <c r="I21" s="228"/>
      <c r="J21" s="228"/>
      <c r="K21" s="13"/>
      <c r="L21" s="294"/>
      <c r="M21" s="228"/>
      <c r="N21" s="228"/>
      <c r="O21" s="13"/>
      <c r="P21" s="294"/>
      <c r="Q21" s="228"/>
      <c r="R21" s="228"/>
      <c r="S21" s="13"/>
      <c r="T21" s="294"/>
      <c r="U21" s="228"/>
      <c r="V21" s="228"/>
      <c r="W21" s="13"/>
      <c r="X21" s="102">
        <f t="shared" si="2"/>
        <v>0</v>
      </c>
      <c r="Y21" s="13"/>
      <c r="Z21" s="481"/>
      <c r="AA21" s="226">
        <f t="shared" si="6"/>
        <v>0</v>
      </c>
      <c r="AB21" s="226">
        <f t="shared" si="7"/>
        <v>0</v>
      </c>
      <c r="AC21" s="226">
        <f t="shared" si="19"/>
        <v>0</v>
      </c>
      <c r="AD21" s="226">
        <f t="shared" si="8"/>
        <v>0</v>
      </c>
      <c r="AE21" s="231">
        <f t="shared" si="9"/>
        <v>0</v>
      </c>
      <c r="AF21" s="226">
        <f t="shared" si="4"/>
        <v>0</v>
      </c>
      <c r="AG21" s="226">
        <f t="shared" si="10"/>
        <v>0</v>
      </c>
      <c r="AH21" s="226">
        <f t="shared" si="11"/>
        <v>0</v>
      </c>
      <c r="AI21" s="231">
        <f t="shared" si="12"/>
        <v>0</v>
      </c>
      <c r="AJ21" s="226">
        <f t="shared" si="5"/>
        <v>0</v>
      </c>
      <c r="AK21" s="226">
        <f t="shared" si="13"/>
        <v>0</v>
      </c>
      <c r="AL21" s="226">
        <f t="shared" si="14"/>
        <v>0</v>
      </c>
      <c r="AN21" s="11">
        <f t="shared" si="15"/>
        <v>0</v>
      </c>
      <c r="AO21" s="228">
        <f t="shared" si="16"/>
        <v>0</v>
      </c>
      <c r="AP21" s="228">
        <f t="shared" si="17"/>
        <v>0</v>
      </c>
      <c r="AQ21" s="11">
        <f t="shared" si="18"/>
        <v>0</v>
      </c>
    </row>
    <row r="22" spans="1:43" x14ac:dyDescent="0.2">
      <c r="A22" s="19">
        <f>+IF(X22&gt;0,MAX(A$13:A21)+1,0)</f>
        <v>0</v>
      </c>
      <c r="B22" s="11" t="str">
        <f>+C21</f>
        <v>ПРЕДСЕДНИК СУДА</v>
      </c>
      <c r="C22" s="15" t="s">
        <v>67</v>
      </c>
      <c r="D22" s="294"/>
      <c r="E22" s="228"/>
      <c r="F22" s="228"/>
      <c r="G22" s="13"/>
      <c r="H22" s="294"/>
      <c r="I22" s="228"/>
      <c r="J22" s="228"/>
      <c r="K22" s="13"/>
      <c r="L22" s="294"/>
      <c r="M22" s="228"/>
      <c r="N22" s="228"/>
      <c r="O22" s="13"/>
      <c r="P22" s="294"/>
      <c r="Q22" s="228"/>
      <c r="R22" s="228"/>
      <c r="S22" s="13"/>
      <c r="T22" s="294"/>
      <c r="U22" s="228"/>
      <c r="V22" s="228"/>
      <c r="W22" s="13"/>
      <c r="X22" s="102">
        <f t="shared" si="2"/>
        <v>0</v>
      </c>
      <c r="Y22" s="13"/>
      <c r="Z22" s="481">
        <f>+Z$10</f>
        <v>33520.6</v>
      </c>
      <c r="AA22" s="226">
        <f t="shared" si="6"/>
        <v>0</v>
      </c>
      <c r="AB22" s="226">
        <f t="shared" si="7"/>
        <v>0</v>
      </c>
      <c r="AC22" s="226">
        <f t="shared" si="19"/>
        <v>0</v>
      </c>
      <c r="AD22" s="226">
        <f t="shared" si="8"/>
        <v>0</v>
      </c>
      <c r="AE22" s="231">
        <f t="shared" si="9"/>
        <v>0</v>
      </c>
      <c r="AF22" s="226">
        <f t="shared" si="4"/>
        <v>0</v>
      </c>
      <c r="AG22" s="226">
        <f t="shared" si="10"/>
        <v>0</v>
      </c>
      <c r="AH22" s="226">
        <f t="shared" si="11"/>
        <v>0</v>
      </c>
      <c r="AI22" s="231">
        <f t="shared" si="12"/>
        <v>0</v>
      </c>
      <c r="AJ22" s="226">
        <f t="shared" si="5"/>
        <v>0</v>
      </c>
      <c r="AK22" s="226">
        <f t="shared" si="13"/>
        <v>0</v>
      </c>
      <c r="AL22" s="226">
        <f t="shared" si="14"/>
        <v>0</v>
      </c>
      <c r="AN22" s="11">
        <f t="shared" si="15"/>
        <v>0</v>
      </c>
      <c r="AO22" s="228">
        <f t="shared" si="16"/>
        <v>0</v>
      </c>
      <c r="AP22" s="228">
        <f t="shared" si="17"/>
        <v>0</v>
      </c>
      <c r="AQ22" s="11">
        <f t="shared" si="18"/>
        <v>0</v>
      </c>
    </row>
    <row r="23" spans="1:43" x14ac:dyDescent="0.2">
      <c r="A23" s="19">
        <f>+IF(X23&gt;0,MAX(A$13:A22)+1,0)</f>
        <v>0</v>
      </c>
      <c r="B23" s="11" t="str">
        <f>+B22</f>
        <v>ПРЕДСЕДНИК СУДА</v>
      </c>
      <c r="C23" s="15" t="s">
        <v>68</v>
      </c>
      <c r="D23" s="294"/>
      <c r="E23" s="228"/>
      <c r="F23" s="228"/>
      <c r="G23" s="13"/>
      <c r="H23" s="294"/>
      <c r="I23" s="228"/>
      <c r="J23" s="228"/>
      <c r="K23" s="13"/>
      <c r="L23" s="294"/>
      <c r="M23" s="228"/>
      <c r="N23" s="228"/>
      <c r="O23" s="13"/>
      <c r="P23" s="294"/>
      <c r="Q23" s="228"/>
      <c r="R23" s="228"/>
      <c r="S23" s="13"/>
      <c r="T23" s="294"/>
      <c r="U23" s="228"/>
      <c r="V23" s="228"/>
      <c r="W23" s="13"/>
      <c r="X23" s="102">
        <f t="shared" si="2"/>
        <v>0</v>
      </c>
      <c r="Y23" s="13"/>
      <c r="Z23" s="481">
        <f>+Z$10</f>
        <v>33520.6</v>
      </c>
      <c r="AA23" s="226">
        <f t="shared" si="6"/>
        <v>0</v>
      </c>
      <c r="AB23" s="226">
        <f t="shared" si="7"/>
        <v>0</v>
      </c>
      <c r="AC23" s="226">
        <f t="shared" si="19"/>
        <v>0</v>
      </c>
      <c r="AD23" s="226">
        <f t="shared" si="8"/>
        <v>0</v>
      </c>
      <c r="AE23" s="231">
        <f t="shared" si="9"/>
        <v>0</v>
      </c>
      <c r="AF23" s="226">
        <f t="shared" si="4"/>
        <v>0</v>
      </c>
      <c r="AG23" s="226">
        <f t="shared" si="10"/>
        <v>0</v>
      </c>
      <c r="AH23" s="226">
        <f t="shared" si="11"/>
        <v>0</v>
      </c>
      <c r="AI23" s="231">
        <f t="shared" si="12"/>
        <v>0</v>
      </c>
      <c r="AJ23" s="226">
        <f t="shared" si="5"/>
        <v>0</v>
      </c>
      <c r="AK23" s="226">
        <f t="shared" si="13"/>
        <v>0</v>
      </c>
      <c r="AL23" s="226">
        <f t="shared" si="14"/>
        <v>0</v>
      </c>
      <c r="AN23" s="11">
        <f t="shared" si="15"/>
        <v>0</v>
      </c>
      <c r="AO23" s="228">
        <f t="shared" si="16"/>
        <v>0</v>
      </c>
      <c r="AP23" s="228">
        <f t="shared" si="17"/>
        <v>0</v>
      </c>
      <c r="AQ23" s="11">
        <f t="shared" si="18"/>
        <v>0</v>
      </c>
    </row>
    <row r="24" spans="1:43" ht="22.5" x14ac:dyDescent="0.2">
      <c r="A24" s="19">
        <f>+IF(X24&gt;0,MAX(A$13:A23)+1,0)</f>
        <v>0</v>
      </c>
      <c r="B24" s="11" t="str">
        <f>+B23</f>
        <v>ПРЕДСЕДНИК СУДА</v>
      </c>
      <c r="C24" s="15" t="s">
        <v>69</v>
      </c>
      <c r="D24" s="294"/>
      <c r="E24" s="228"/>
      <c r="F24" s="228"/>
      <c r="G24" s="13"/>
      <c r="H24" s="294"/>
      <c r="I24" s="228"/>
      <c r="J24" s="228"/>
      <c r="K24" s="13"/>
      <c r="L24" s="294"/>
      <c r="M24" s="228"/>
      <c r="N24" s="228"/>
      <c r="O24" s="13"/>
      <c r="P24" s="294"/>
      <c r="Q24" s="228"/>
      <c r="R24" s="228"/>
      <c r="S24" s="13"/>
      <c r="T24" s="294"/>
      <c r="U24" s="228"/>
      <c r="V24" s="228"/>
      <c r="W24" s="13"/>
      <c r="X24" s="102">
        <f t="shared" si="2"/>
        <v>0</v>
      </c>
      <c r="Y24" s="13"/>
      <c r="Z24" s="481">
        <f>+Z$10</f>
        <v>33520.6</v>
      </c>
      <c r="AA24" s="226">
        <f t="shared" si="6"/>
        <v>0</v>
      </c>
      <c r="AB24" s="226">
        <f t="shared" si="7"/>
        <v>0</v>
      </c>
      <c r="AC24" s="226">
        <f t="shared" si="19"/>
        <v>0</v>
      </c>
      <c r="AD24" s="226">
        <f t="shared" si="8"/>
        <v>0</v>
      </c>
      <c r="AE24" s="231">
        <f t="shared" si="9"/>
        <v>0</v>
      </c>
      <c r="AF24" s="226">
        <f t="shared" si="4"/>
        <v>0</v>
      </c>
      <c r="AG24" s="226">
        <f t="shared" si="10"/>
        <v>0</v>
      </c>
      <c r="AH24" s="226">
        <f t="shared" si="11"/>
        <v>0</v>
      </c>
      <c r="AI24" s="231">
        <f t="shared" si="12"/>
        <v>0</v>
      </c>
      <c r="AJ24" s="226">
        <f t="shared" si="5"/>
        <v>0</v>
      </c>
      <c r="AK24" s="226">
        <f t="shared" si="13"/>
        <v>0</v>
      </c>
      <c r="AL24" s="226">
        <f t="shared" si="14"/>
        <v>0</v>
      </c>
      <c r="AN24" s="11">
        <f t="shared" si="15"/>
        <v>0</v>
      </c>
      <c r="AO24" s="228">
        <f t="shared" si="16"/>
        <v>0</v>
      </c>
      <c r="AP24" s="228">
        <f t="shared" si="17"/>
        <v>0</v>
      </c>
      <c r="AQ24" s="11">
        <f t="shared" si="18"/>
        <v>0</v>
      </c>
    </row>
    <row r="25" spans="1:43" ht="23.25" customHeight="1" x14ac:dyDescent="0.2">
      <c r="A25" s="19">
        <f>+IF(X25&gt;0,MAX(A$13:A24)+1,0)</f>
        <v>0</v>
      </c>
      <c r="B25" s="11" t="str">
        <f>+B24</f>
        <v>ПРЕДСЕДНИК СУДА</v>
      </c>
      <c r="C25" s="15" t="s">
        <v>70</v>
      </c>
      <c r="D25" s="294"/>
      <c r="E25" s="228"/>
      <c r="F25" s="228"/>
      <c r="G25" s="13"/>
      <c r="H25" s="294"/>
      <c r="I25" s="228"/>
      <c r="J25" s="228"/>
      <c r="K25" s="13"/>
      <c r="L25" s="294"/>
      <c r="M25" s="228"/>
      <c r="N25" s="228"/>
      <c r="O25" s="13"/>
      <c r="P25" s="294"/>
      <c r="Q25" s="228"/>
      <c r="R25" s="228"/>
      <c r="S25" s="13"/>
      <c r="T25" s="294"/>
      <c r="U25" s="228"/>
      <c r="V25" s="228"/>
      <c r="W25" s="13"/>
      <c r="X25" s="102">
        <f t="shared" si="2"/>
        <v>0</v>
      </c>
      <c r="Y25" s="13"/>
      <c r="Z25" s="481">
        <f>+Z$10</f>
        <v>33520.6</v>
      </c>
      <c r="AA25" s="226">
        <f t="shared" si="6"/>
        <v>0</v>
      </c>
      <c r="AB25" s="226">
        <f t="shared" si="7"/>
        <v>0</v>
      </c>
      <c r="AC25" s="226">
        <f t="shared" si="19"/>
        <v>0</v>
      </c>
      <c r="AD25" s="226">
        <f t="shared" si="8"/>
        <v>0</v>
      </c>
      <c r="AE25" s="231">
        <f t="shared" si="9"/>
        <v>0</v>
      </c>
      <c r="AF25" s="226">
        <f t="shared" si="4"/>
        <v>0</v>
      </c>
      <c r="AG25" s="226">
        <f t="shared" si="10"/>
        <v>0</v>
      </c>
      <c r="AH25" s="226">
        <f t="shared" si="11"/>
        <v>0</v>
      </c>
      <c r="AI25" s="231">
        <f t="shared" si="12"/>
        <v>0</v>
      </c>
      <c r="AJ25" s="226">
        <f t="shared" si="5"/>
        <v>0</v>
      </c>
      <c r="AK25" s="226">
        <f t="shared" si="13"/>
        <v>0</v>
      </c>
      <c r="AL25" s="226">
        <f t="shared" si="14"/>
        <v>0</v>
      </c>
      <c r="AN25" s="11">
        <f t="shared" si="15"/>
        <v>0</v>
      </c>
      <c r="AO25" s="228">
        <f t="shared" si="16"/>
        <v>0</v>
      </c>
      <c r="AP25" s="228">
        <f t="shared" si="17"/>
        <v>0</v>
      </c>
      <c r="AQ25" s="11">
        <f t="shared" si="18"/>
        <v>0</v>
      </c>
    </row>
    <row r="26" spans="1:43" x14ac:dyDescent="0.2">
      <c r="A26" s="19">
        <f>+IF(X26&gt;0,MAX(A$13:A25)+1,0)</f>
        <v>0</v>
      </c>
      <c r="B26" s="11" t="str">
        <f>+B25</f>
        <v>ПРЕДСЕДНИК СУДА</v>
      </c>
      <c r="C26" s="15" t="s">
        <v>71</v>
      </c>
      <c r="D26" s="294"/>
      <c r="E26" s="228"/>
      <c r="F26" s="228"/>
      <c r="G26" s="13"/>
      <c r="H26" s="294"/>
      <c r="I26" s="228"/>
      <c r="J26" s="228"/>
      <c r="K26" s="13"/>
      <c r="L26" s="294"/>
      <c r="M26" s="228"/>
      <c r="N26" s="228"/>
      <c r="O26" s="13"/>
      <c r="P26" s="294"/>
      <c r="Q26" s="228"/>
      <c r="R26" s="228"/>
      <c r="S26" s="13"/>
      <c r="T26" s="294"/>
      <c r="U26" s="228"/>
      <c r="V26" s="228"/>
      <c r="W26" s="13"/>
      <c r="X26" s="102">
        <f t="shared" si="2"/>
        <v>0</v>
      </c>
      <c r="Y26" s="13"/>
      <c r="Z26" s="481">
        <f>+Z$10</f>
        <v>33520.6</v>
      </c>
      <c r="AA26" s="226">
        <f t="shared" si="6"/>
        <v>0</v>
      </c>
      <c r="AB26" s="226">
        <f t="shared" si="7"/>
        <v>0</v>
      </c>
      <c r="AC26" s="226">
        <f t="shared" si="19"/>
        <v>0</v>
      </c>
      <c r="AD26" s="226">
        <f t="shared" si="8"/>
        <v>0</v>
      </c>
      <c r="AE26" s="231">
        <f t="shared" si="9"/>
        <v>0</v>
      </c>
      <c r="AF26" s="226">
        <f t="shared" si="4"/>
        <v>0</v>
      </c>
      <c r="AG26" s="226">
        <f t="shared" si="10"/>
        <v>0</v>
      </c>
      <c r="AH26" s="226">
        <f t="shared" si="11"/>
        <v>0</v>
      </c>
      <c r="AI26" s="231">
        <f t="shared" si="12"/>
        <v>0</v>
      </c>
      <c r="AJ26" s="226">
        <f t="shared" si="5"/>
        <v>0</v>
      </c>
      <c r="AK26" s="226">
        <f t="shared" si="13"/>
        <v>0</v>
      </c>
      <c r="AL26" s="226">
        <f t="shared" si="14"/>
        <v>0</v>
      </c>
      <c r="AN26" s="11">
        <f t="shared" si="15"/>
        <v>0</v>
      </c>
      <c r="AO26" s="228">
        <f t="shared" si="16"/>
        <v>0</v>
      </c>
      <c r="AP26" s="228">
        <f t="shared" si="17"/>
        <v>0</v>
      </c>
      <c r="AQ26" s="11">
        <f t="shared" si="18"/>
        <v>0</v>
      </c>
    </row>
    <row r="27" spans="1:43" x14ac:dyDescent="0.2">
      <c r="A27" s="19">
        <f>+IF(X27&gt;0,MAX(A$13:A26)+1,0)</f>
        <v>0</v>
      </c>
      <c r="C27" s="14" t="s">
        <v>74</v>
      </c>
      <c r="D27" s="294"/>
      <c r="E27" s="228"/>
      <c r="F27" s="228"/>
      <c r="G27" s="13"/>
      <c r="H27" s="294"/>
      <c r="I27" s="228"/>
      <c r="J27" s="228"/>
      <c r="K27" s="13"/>
      <c r="L27" s="294"/>
      <c r="M27" s="228"/>
      <c r="N27" s="228"/>
      <c r="O27" s="13"/>
      <c r="P27" s="294"/>
      <c r="Q27" s="228"/>
      <c r="R27" s="228"/>
      <c r="S27" s="13"/>
      <c r="T27" s="294"/>
      <c r="U27" s="228"/>
      <c r="V27" s="228"/>
      <c r="W27" s="13"/>
      <c r="X27" s="102">
        <f t="shared" si="2"/>
        <v>0</v>
      </c>
      <c r="Y27" s="13"/>
      <c r="Z27" s="481"/>
      <c r="AA27" s="226">
        <f t="shared" si="6"/>
        <v>0</v>
      </c>
      <c r="AB27" s="226">
        <f t="shared" si="7"/>
        <v>0</v>
      </c>
      <c r="AC27" s="226">
        <f t="shared" si="19"/>
        <v>0</v>
      </c>
      <c r="AD27" s="226">
        <f t="shared" si="8"/>
        <v>0</v>
      </c>
      <c r="AE27" s="231">
        <f t="shared" si="9"/>
        <v>0</v>
      </c>
      <c r="AF27" s="226">
        <f t="shared" si="4"/>
        <v>0</v>
      </c>
      <c r="AG27" s="226">
        <f t="shared" si="10"/>
        <v>0</v>
      </c>
      <c r="AH27" s="226">
        <f t="shared" si="11"/>
        <v>0</v>
      </c>
      <c r="AI27" s="231">
        <f t="shared" si="12"/>
        <v>0</v>
      </c>
      <c r="AJ27" s="226">
        <f t="shared" si="5"/>
        <v>0</v>
      </c>
      <c r="AK27" s="226">
        <f t="shared" si="13"/>
        <v>0</v>
      </c>
      <c r="AL27" s="226">
        <f t="shared" si="14"/>
        <v>0</v>
      </c>
      <c r="AN27" s="11">
        <f t="shared" si="15"/>
        <v>0</v>
      </c>
      <c r="AO27" s="228">
        <f t="shared" si="16"/>
        <v>0</v>
      </c>
      <c r="AP27" s="228">
        <f t="shared" si="17"/>
        <v>0</v>
      </c>
      <c r="AQ27" s="11">
        <f t="shared" si="18"/>
        <v>0</v>
      </c>
    </row>
    <row r="28" spans="1:43" x14ac:dyDescent="0.2">
      <c r="A28" s="19">
        <f>+IF(X28&gt;0,MAX(A$13:A27)+1,0)</f>
        <v>0</v>
      </c>
      <c r="B28" s="11" t="str">
        <f>+C27</f>
        <v>ЗАМЕНИК ПРЕДСЕДНИКА СУДА</v>
      </c>
      <c r="C28" s="15" t="s">
        <v>67</v>
      </c>
      <c r="D28" s="294"/>
      <c r="E28" s="228"/>
      <c r="F28" s="228"/>
      <c r="G28" s="13"/>
      <c r="H28" s="294"/>
      <c r="I28" s="228"/>
      <c r="J28" s="228"/>
      <c r="K28" s="13"/>
      <c r="L28" s="294"/>
      <c r="M28" s="228"/>
      <c r="N28" s="228"/>
      <c r="O28" s="13"/>
      <c r="P28" s="294"/>
      <c r="Q28" s="228"/>
      <c r="R28" s="228"/>
      <c r="S28" s="13"/>
      <c r="T28" s="294"/>
      <c r="U28" s="228"/>
      <c r="V28" s="228"/>
      <c r="W28" s="13"/>
      <c r="X28" s="102">
        <f t="shared" si="2"/>
        <v>0</v>
      </c>
      <c r="Y28" s="13"/>
      <c r="Z28" s="481">
        <f>+Z$10</f>
        <v>33520.6</v>
      </c>
      <c r="AA28" s="226">
        <f t="shared" si="6"/>
        <v>0</v>
      </c>
      <c r="AB28" s="226">
        <f t="shared" si="7"/>
        <v>0</v>
      </c>
      <c r="AC28" s="226">
        <f t="shared" si="19"/>
        <v>0</v>
      </c>
      <c r="AD28" s="226">
        <f t="shared" si="8"/>
        <v>0</v>
      </c>
      <c r="AE28" s="231">
        <f t="shared" si="9"/>
        <v>0</v>
      </c>
      <c r="AF28" s="226">
        <f t="shared" si="4"/>
        <v>0</v>
      </c>
      <c r="AG28" s="226">
        <f t="shared" si="10"/>
        <v>0</v>
      </c>
      <c r="AH28" s="226">
        <f t="shared" si="11"/>
        <v>0</v>
      </c>
      <c r="AI28" s="231">
        <f t="shared" si="12"/>
        <v>0</v>
      </c>
      <c r="AJ28" s="226">
        <f t="shared" si="5"/>
        <v>0</v>
      </c>
      <c r="AK28" s="226">
        <f t="shared" si="13"/>
        <v>0</v>
      </c>
      <c r="AL28" s="226">
        <f t="shared" si="14"/>
        <v>0</v>
      </c>
      <c r="AN28" s="11">
        <f t="shared" si="15"/>
        <v>0</v>
      </c>
      <c r="AO28" s="228">
        <f t="shared" si="16"/>
        <v>0</v>
      </c>
      <c r="AP28" s="228">
        <f t="shared" si="17"/>
        <v>0</v>
      </c>
      <c r="AQ28" s="11">
        <f t="shared" si="18"/>
        <v>0</v>
      </c>
    </row>
    <row r="29" spans="1:43" x14ac:dyDescent="0.2">
      <c r="A29" s="19">
        <f>+IF(X29&gt;0,MAX(A$13:A28)+1,0)</f>
        <v>0</v>
      </c>
      <c r="B29" s="11" t="str">
        <f>+B28</f>
        <v>ЗАМЕНИК ПРЕДСЕДНИКА СУДА</v>
      </c>
      <c r="C29" s="15" t="s">
        <v>68</v>
      </c>
      <c r="D29" s="294"/>
      <c r="E29" s="228"/>
      <c r="F29" s="228"/>
      <c r="G29" s="13"/>
      <c r="H29" s="294"/>
      <c r="I29" s="228"/>
      <c r="J29" s="228"/>
      <c r="K29" s="13"/>
      <c r="L29" s="294"/>
      <c r="M29" s="228"/>
      <c r="N29" s="228"/>
      <c r="O29" s="13"/>
      <c r="P29" s="294"/>
      <c r="Q29" s="228"/>
      <c r="R29" s="228"/>
      <c r="S29" s="13"/>
      <c r="T29" s="294"/>
      <c r="U29" s="228"/>
      <c r="V29" s="228"/>
      <c r="W29" s="13"/>
      <c r="X29" s="102">
        <f t="shared" si="2"/>
        <v>0</v>
      </c>
      <c r="Y29" s="13"/>
      <c r="Z29" s="481">
        <f>+Z$10</f>
        <v>33520.6</v>
      </c>
      <c r="AA29" s="226">
        <f t="shared" si="6"/>
        <v>0</v>
      </c>
      <c r="AB29" s="226">
        <f t="shared" si="7"/>
        <v>0</v>
      </c>
      <c r="AC29" s="226">
        <f t="shared" si="19"/>
        <v>0</v>
      </c>
      <c r="AD29" s="226">
        <f t="shared" si="8"/>
        <v>0</v>
      </c>
      <c r="AE29" s="231">
        <f t="shared" si="9"/>
        <v>0</v>
      </c>
      <c r="AF29" s="226">
        <f t="shared" si="4"/>
        <v>0</v>
      </c>
      <c r="AG29" s="226">
        <f t="shared" si="10"/>
        <v>0</v>
      </c>
      <c r="AH29" s="226">
        <f t="shared" si="11"/>
        <v>0</v>
      </c>
      <c r="AI29" s="231">
        <f t="shared" si="12"/>
        <v>0</v>
      </c>
      <c r="AJ29" s="226">
        <f t="shared" si="5"/>
        <v>0</v>
      </c>
      <c r="AK29" s="226">
        <f t="shared" si="13"/>
        <v>0</v>
      </c>
      <c r="AL29" s="226">
        <f t="shared" si="14"/>
        <v>0</v>
      </c>
      <c r="AN29" s="11">
        <f t="shared" si="15"/>
        <v>0</v>
      </c>
      <c r="AO29" s="228">
        <f t="shared" si="16"/>
        <v>0</v>
      </c>
      <c r="AP29" s="228">
        <f t="shared" si="17"/>
        <v>0</v>
      </c>
      <c r="AQ29" s="11">
        <f t="shared" si="18"/>
        <v>0</v>
      </c>
    </row>
    <row r="30" spans="1:43" ht="22.5" x14ac:dyDescent="0.2">
      <c r="A30" s="19">
        <f>+IF(X30&gt;0,MAX(A$13:A29)+1,0)</f>
        <v>0</v>
      </c>
      <c r="B30" s="11" t="str">
        <f>+B29</f>
        <v>ЗАМЕНИК ПРЕДСЕДНИКА СУДА</v>
      </c>
      <c r="C30" s="15" t="s">
        <v>69</v>
      </c>
      <c r="D30" s="294"/>
      <c r="E30" s="228"/>
      <c r="F30" s="228"/>
      <c r="G30" s="13"/>
      <c r="H30" s="294"/>
      <c r="I30" s="228"/>
      <c r="J30" s="228"/>
      <c r="K30" s="13"/>
      <c r="L30" s="294"/>
      <c r="M30" s="228"/>
      <c r="N30" s="228"/>
      <c r="O30" s="13"/>
      <c r="P30" s="294"/>
      <c r="Q30" s="228"/>
      <c r="R30" s="228"/>
      <c r="S30" s="13"/>
      <c r="T30" s="294"/>
      <c r="U30" s="228"/>
      <c r="V30" s="228"/>
      <c r="W30" s="13"/>
      <c r="X30" s="102">
        <f t="shared" si="2"/>
        <v>0</v>
      </c>
      <c r="Y30" s="13"/>
      <c r="Z30" s="481">
        <f>+Z$10</f>
        <v>33520.6</v>
      </c>
      <c r="AA30" s="226">
        <f t="shared" si="6"/>
        <v>0</v>
      </c>
      <c r="AB30" s="226">
        <f t="shared" si="7"/>
        <v>0</v>
      </c>
      <c r="AC30" s="226">
        <f t="shared" si="19"/>
        <v>0</v>
      </c>
      <c r="AD30" s="226">
        <f t="shared" si="8"/>
        <v>0</v>
      </c>
      <c r="AE30" s="231">
        <f t="shared" si="9"/>
        <v>0</v>
      </c>
      <c r="AF30" s="226">
        <f t="shared" si="4"/>
        <v>0</v>
      </c>
      <c r="AG30" s="226">
        <f t="shared" si="10"/>
        <v>0</v>
      </c>
      <c r="AH30" s="226">
        <f t="shared" si="11"/>
        <v>0</v>
      </c>
      <c r="AI30" s="231">
        <f t="shared" si="12"/>
        <v>0</v>
      </c>
      <c r="AJ30" s="226">
        <f t="shared" si="5"/>
        <v>0</v>
      </c>
      <c r="AK30" s="226">
        <f t="shared" si="13"/>
        <v>0</v>
      </c>
      <c r="AL30" s="226">
        <f t="shared" si="14"/>
        <v>0</v>
      </c>
      <c r="AN30" s="11">
        <f t="shared" si="15"/>
        <v>0</v>
      </c>
      <c r="AO30" s="228">
        <f t="shared" si="16"/>
        <v>0</v>
      </c>
      <c r="AP30" s="228">
        <f t="shared" si="17"/>
        <v>0</v>
      </c>
      <c r="AQ30" s="11">
        <f t="shared" si="18"/>
        <v>0</v>
      </c>
    </row>
    <row r="31" spans="1:43" ht="24" customHeight="1" x14ac:dyDescent="0.2">
      <c r="A31" s="19">
        <f>+IF(X31&gt;0,MAX(A$13:A30)+1,0)</f>
        <v>0</v>
      </c>
      <c r="B31" s="11" t="str">
        <f>+B30</f>
        <v>ЗАМЕНИК ПРЕДСЕДНИКА СУДА</v>
      </c>
      <c r="C31" s="15" t="s">
        <v>70</v>
      </c>
      <c r="D31" s="294"/>
      <c r="E31" s="228"/>
      <c r="F31" s="228"/>
      <c r="G31" s="13"/>
      <c r="H31" s="294"/>
      <c r="I31" s="228"/>
      <c r="J31" s="228"/>
      <c r="K31" s="13"/>
      <c r="L31" s="294"/>
      <c r="M31" s="228"/>
      <c r="N31" s="228"/>
      <c r="O31" s="13"/>
      <c r="P31" s="294"/>
      <c r="Q31" s="228"/>
      <c r="R31" s="228"/>
      <c r="S31" s="13"/>
      <c r="T31" s="294"/>
      <c r="U31" s="228"/>
      <c r="V31" s="228"/>
      <c r="W31" s="13"/>
      <c r="X31" s="102">
        <f t="shared" si="2"/>
        <v>0</v>
      </c>
      <c r="Y31" s="13"/>
      <c r="Z31" s="481">
        <f>+Z$10</f>
        <v>33520.6</v>
      </c>
      <c r="AA31" s="226">
        <f t="shared" si="6"/>
        <v>0</v>
      </c>
      <c r="AB31" s="226">
        <f t="shared" si="7"/>
        <v>0</v>
      </c>
      <c r="AC31" s="226">
        <f t="shared" si="19"/>
        <v>0</v>
      </c>
      <c r="AD31" s="226">
        <f t="shared" si="8"/>
        <v>0</v>
      </c>
      <c r="AE31" s="231">
        <f t="shared" si="9"/>
        <v>0</v>
      </c>
      <c r="AF31" s="226">
        <f t="shared" si="4"/>
        <v>0</v>
      </c>
      <c r="AG31" s="226">
        <f t="shared" si="10"/>
        <v>0</v>
      </c>
      <c r="AH31" s="226">
        <f t="shared" si="11"/>
        <v>0</v>
      </c>
      <c r="AI31" s="231">
        <f t="shared" si="12"/>
        <v>0</v>
      </c>
      <c r="AJ31" s="226">
        <f t="shared" si="5"/>
        <v>0</v>
      </c>
      <c r="AK31" s="226">
        <f t="shared" si="13"/>
        <v>0</v>
      </c>
      <c r="AL31" s="226">
        <f t="shared" si="14"/>
        <v>0</v>
      </c>
      <c r="AN31" s="11">
        <f t="shared" si="15"/>
        <v>0</v>
      </c>
      <c r="AO31" s="228">
        <f t="shared" si="16"/>
        <v>0</v>
      </c>
      <c r="AP31" s="228">
        <f t="shared" si="17"/>
        <v>0</v>
      </c>
      <c r="AQ31" s="11">
        <f t="shared" si="18"/>
        <v>0</v>
      </c>
    </row>
    <row r="32" spans="1:43" x14ac:dyDescent="0.2">
      <c r="A32" s="19">
        <f>+IF(X32&gt;0,MAX(A$13:A31)+1,0)</f>
        <v>0</v>
      </c>
      <c r="B32" s="11" t="str">
        <f>+B31</f>
        <v>ЗАМЕНИК ПРЕДСЕДНИКА СУДА</v>
      </c>
      <c r="C32" s="15" t="s">
        <v>75</v>
      </c>
      <c r="D32" s="294"/>
      <c r="E32" s="228"/>
      <c r="F32" s="228"/>
      <c r="G32" s="13"/>
      <c r="H32" s="294"/>
      <c r="I32" s="228"/>
      <c r="J32" s="228"/>
      <c r="K32" s="13"/>
      <c r="L32" s="294"/>
      <c r="M32" s="228"/>
      <c r="N32" s="228"/>
      <c r="O32" s="13"/>
      <c r="P32" s="294"/>
      <c r="Q32" s="228"/>
      <c r="R32" s="228"/>
      <c r="S32" s="13"/>
      <c r="T32" s="294"/>
      <c r="U32" s="228"/>
      <c r="V32" s="228"/>
      <c r="W32" s="13"/>
      <c r="X32" s="102">
        <f t="shared" si="2"/>
        <v>0</v>
      </c>
      <c r="Y32" s="13"/>
      <c r="Z32" s="481">
        <f>+Z$10</f>
        <v>33520.6</v>
      </c>
      <c r="AA32" s="226">
        <f t="shared" si="6"/>
        <v>0</v>
      </c>
      <c r="AB32" s="226">
        <f t="shared" si="7"/>
        <v>0</v>
      </c>
      <c r="AC32" s="226">
        <f t="shared" si="19"/>
        <v>0</v>
      </c>
      <c r="AD32" s="226">
        <f t="shared" si="8"/>
        <v>0</v>
      </c>
      <c r="AE32" s="231">
        <f t="shared" si="9"/>
        <v>0</v>
      </c>
      <c r="AF32" s="226">
        <f t="shared" si="4"/>
        <v>0</v>
      </c>
      <c r="AG32" s="226">
        <f t="shared" si="10"/>
        <v>0</v>
      </c>
      <c r="AH32" s="226">
        <f t="shared" si="11"/>
        <v>0</v>
      </c>
      <c r="AI32" s="231">
        <f t="shared" si="12"/>
        <v>0</v>
      </c>
      <c r="AJ32" s="226">
        <f t="shared" si="5"/>
        <v>0</v>
      </c>
      <c r="AK32" s="226">
        <f t="shared" si="13"/>
        <v>0</v>
      </c>
      <c r="AL32" s="226">
        <f t="shared" si="14"/>
        <v>0</v>
      </c>
      <c r="AN32" s="11">
        <f t="shared" si="15"/>
        <v>0</v>
      </c>
      <c r="AO32" s="228">
        <f t="shared" si="16"/>
        <v>0</v>
      </c>
      <c r="AP32" s="228">
        <f t="shared" si="17"/>
        <v>0</v>
      </c>
      <c r="AQ32" s="11">
        <f t="shared" si="18"/>
        <v>0</v>
      </c>
    </row>
    <row r="33" spans="1:43" x14ac:dyDescent="0.2">
      <c r="A33" s="19">
        <f>+IF(X33&gt;0,MAX(A$13:A32)+1,0)</f>
        <v>0</v>
      </c>
      <c r="C33" s="14" t="s">
        <v>76</v>
      </c>
      <c r="D33" s="294"/>
      <c r="E33" s="228"/>
      <c r="F33" s="228"/>
      <c r="G33" s="13"/>
      <c r="H33" s="294"/>
      <c r="I33" s="228"/>
      <c r="J33" s="228"/>
      <c r="K33" s="13"/>
      <c r="L33" s="294"/>
      <c r="M33" s="228"/>
      <c r="N33" s="228"/>
      <c r="O33" s="13"/>
      <c r="P33" s="294"/>
      <c r="Q33" s="228"/>
      <c r="R33" s="228"/>
      <c r="S33" s="13"/>
      <c r="T33" s="294"/>
      <c r="U33" s="228"/>
      <c r="V33" s="228"/>
      <c r="W33" s="13"/>
      <c r="X33" s="102">
        <f t="shared" si="2"/>
        <v>0</v>
      </c>
      <c r="Y33" s="13"/>
      <c r="Z33" s="481"/>
      <c r="AA33" s="226">
        <f t="shared" si="6"/>
        <v>0</v>
      </c>
      <c r="AB33" s="226">
        <f t="shared" si="7"/>
        <v>0</v>
      </c>
      <c r="AC33" s="226">
        <f t="shared" si="19"/>
        <v>0</v>
      </c>
      <c r="AD33" s="226">
        <f t="shared" si="8"/>
        <v>0</v>
      </c>
      <c r="AE33" s="231">
        <f t="shared" si="9"/>
        <v>0</v>
      </c>
      <c r="AF33" s="226">
        <f t="shared" si="4"/>
        <v>0</v>
      </c>
      <c r="AG33" s="226">
        <f t="shared" si="10"/>
        <v>0</v>
      </c>
      <c r="AH33" s="226">
        <f t="shared" si="11"/>
        <v>0</v>
      </c>
      <c r="AI33" s="231">
        <f t="shared" si="12"/>
        <v>0</v>
      </c>
      <c r="AJ33" s="226">
        <f t="shared" si="5"/>
        <v>0</v>
      </c>
      <c r="AK33" s="226">
        <f t="shared" si="13"/>
        <v>0</v>
      </c>
      <c r="AL33" s="226">
        <f t="shared" si="14"/>
        <v>0</v>
      </c>
      <c r="AN33" s="11">
        <f t="shared" si="15"/>
        <v>0</v>
      </c>
      <c r="AO33" s="228">
        <f t="shared" si="16"/>
        <v>0</v>
      </c>
      <c r="AP33" s="228">
        <f t="shared" si="17"/>
        <v>0</v>
      </c>
      <c r="AQ33" s="11">
        <f t="shared" si="18"/>
        <v>0</v>
      </c>
    </row>
    <row r="34" spans="1:43" ht="14.25" customHeight="1" x14ac:dyDescent="0.2">
      <c r="A34" s="19">
        <f>+IF(X34&gt;0,MAX(A$13:A33)+1,0)</f>
        <v>0</v>
      </c>
      <c r="B34" s="11" t="str">
        <f>+C33</f>
        <v>ЈАВНО ТУЖИЛАШТВО</v>
      </c>
      <c r="C34" s="15" t="s">
        <v>77</v>
      </c>
      <c r="D34" s="295"/>
      <c r="E34" s="229"/>
      <c r="F34" s="229"/>
      <c r="G34" s="12"/>
      <c r="H34" s="295"/>
      <c r="I34" s="229"/>
      <c r="J34" s="229"/>
      <c r="K34" s="17"/>
      <c r="L34" s="295"/>
      <c r="M34" s="229"/>
      <c r="N34" s="229"/>
      <c r="O34" s="18"/>
      <c r="P34" s="295"/>
      <c r="Q34" s="229"/>
      <c r="R34" s="229"/>
      <c r="S34" s="18"/>
      <c r="T34" s="295"/>
      <c r="U34" s="229"/>
      <c r="V34" s="229"/>
      <c r="W34" s="13"/>
      <c r="X34" s="102">
        <f t="shared" si="2"/>
        <v>0</v>
      </c>
      <c r="Y34" s="13"/>
      <c r="Z34" s="481">
        <f t="shared" ref="Z34:Z41" si="20">+Z$10</f>
        <v>33520.6</v>
      </c>
      <c r="AA34" s="226">
        <f t="shared" si="6"/>
        <v>0</v>
      </c>
      <c r="AB34" s="226">
        <f t="shared" si="7"/>
        <v>0</v>
      </c>
      <c r="AC34" s="226">
        <f t="shared" si="19"/>
        <v>0</v>
      </c>
      <c r="AD34" s="226">
        <f t="shared" si="8"/>
        <v>0</v>
      </c>
      <c r="AE34" s="231">
        <f t="shared" si="9"/>
        <v>0</v>
      </c>
      <c r="AF34" s="226">
        <f t="shared" si="4"/>
        <v>0</v>
      </c>
      <c r="AG34" s="226">
        <f t="shared" si="10"/>
        <v>0</v>
      </c>
      <c r="AH34" s="226">
        <f t="shared" si="11"/>
        <v>0</v>
      </c>
      <c r="AI34" s="231">
        <f t="shared" si="12"/>
        <v>0</v>
      </c>
      <c r="AJ34" s="226">
        <f t="shared" si="5"/>
        <v>0</v>
      </c>
      <c r="AK34" s="226">
        <f t="shared" si="13"/>
        <v>0</v>
      </c>
      <c r="AL34" s="226">
        <f t="shared" si="14"/>
        <v>0</v>
      </c>
      <c r="AN34" s="11">
        <f t="shared" si="15"/>
        <v>0</v>
      </c>
      <c r="AO34" s="228">
        <f t="shared" si="16"/>
        <v>0</v>
      </c>
      <c r="AP34" s="228">
        <f t="shared" si="17"/>
        <v>0</v>
      </c>
      <c r="AQ34" s="11">
        <f t="shared" si="18"/>
        <v>0</v>
      </c>
    </row>
    <row r="35" spans="1:43" ht="33.75" x14ac:dyDescent="0.2">
      <c r="A35" s="19">
        <f>+IF(X35&gt;0,MAX(A$13:A34)+1,0)</f>
        <v>0</v>
      </c>
      <c r="B35" s="11" t="str">
        <f>+B34</f>
        <v>ЈАВНО ТУЖИЛАШТВО</v>
      </c>
      <c r="C35" s="15" t="s">
        <v>78</v>
      </c>
      <c r="D35" s="294"/>
      <c r="E35" s="228"/>
      <c r="F35" s="228"/>
      <c r="G35" s="13"/>
      <c r="H35" s="294"/>
      <c r="I35" s="228"/>
      <c r="J35" s="228"/>
      <c r="K35" s="13"/>
      <c r="L35" s="294"/>
      <c r="M35" s="228"/>
      <c r="N35" s="228"/>
      <c r="O35" s="13"/>
      <c r="P35" s="294"/>
      <c r="Q35" s="228"/>
      <c r="R35" s="228"/>
      <c r="S35" s="13"/>
      <c r="T35" s="294"/>
      <c r="U35" s="228"/>
      <c r="V35" s="228"/>
      <c r="W35" s="13"/>
      <c r="X35" s="102">
        <f t="shared" si="2"/>
        <v>0</v>
      </c>
      <c r="Y35" s="13"/>
      <c r="Z35" s="481">
        <f t="shared" si="20"/>
        <v>33520.6</v>
      </c>
      <c r="AA35" s="226">
        <f t="shared" si="6"/>
        <v>0</v>
      </c>
      <c r="AB35" s="226">
        <f t="shared" si="7"/>
        <v>0</v>
      </c>
      <c r="AC35" s="226">
        <f t="shared" si="19"/>
        <v>0</v>
      </c>
      <c r="AD35" s="226">
        <f t="shared" si="8"/>
        <v>0</v>
      </c>
      <c r="AE35" s="231">
        <f t="shared" si="9"/>
        <v>0</v>
      </c>
      <c r="AF35" s="226">
        <f t="shared" si="4"/>
        <v>0</v>
      </c>
      <c r="AG35" s="226">
        <f t="shared" si="10"/>
        <v>0</v>
      </c>
      <c r="AH35" s="226">
        <f t="shared" si="11"/>
        <v>0</v>
      </c>
      <c r="AI35" s="231">
        <f t="shared" si="12"/>
        <v>0</v>
      </c>
      <c r="AJ35" s="226">
        <f t="shared" si="5"/>
        <v>0</v>
      </c>
      <c r="AK35" s="226">
        <f t="shared" si="13"/>
        <v>0</v>
      </c>
      <c r="AL35" s="226">
        <f t="shared" si="14"/>
        <v>0</v>
      </c>
      <c r="AN35" s="11">
        <f t="shared" si="15"/>
        <v>0</v>
      </c>
      <c r="AO35" s="228">
        <f t="shared" si="16"/>
        <v>0</v>
      </c>
      <c r="AP35" s="228">
        <f t="shared" si="17"/>
        <v>0</v>
      </c>
      <c r="AQ35" s="11">
        <f t="shared" si="18"/>
        <v>0</v>
      </c>
    </row>
    <row r="36" spans="1:43" ht="13.5" customHeight="1" x14ac:dyDescent="0.2">
      <c r="A36" s="19">
        <f>+IF(X36&gt;0,MAX(A$13:A35)+1,0)</f>
        <v>0</v>
      </c>
      <c r="B36" s="11" t="str">
        <f t="shared" ref="B36:B41" si="21">+B35</f>
        <v>ЈАВНО ТУЖИЛАШТВО</v>
      </c>
      <c r="C36" s="15" t="s">
        <v>79</v>
      </c>
      <c r="D36" s="295"/>
      <c r="E36" s="229"/>
      <c r="F36" s="229"/>
      <c r="G36" s="12"/>
      <c r="H36" s="295"/>
      <c r="I36" s="229"/>
      <c r="J36" s="229"/>
      <c r="K36" s="17"/>
      <c r="L36" s="295"/>
      <c r="M36" s="229"/>
      <c r="N36" s="229"/>
      <c r="O36" s="18"/>
      <c r="P36" s="295"/>
      <c r="Q36" s="229"/>
      <c r="R36" s="229"/>
      <c r="S36" s="18"/>
      <c r="T36" s="295"/>
      <c r="U36" s="229"/>
      <c r="V36" s="229"/>
      <c r="W36" s="13"/>
      <c r="X36" s="102">
        <f t="shared" si="2"/>
        <v>0</v>
      </c>
      <c r="Y36" s="13"/>
      <c r="Z36" s="481">
        <f t="shared" si="20"/>
        <v>33520.6</v>
      </c>
      <c r="AA36" s="226">
        <f t="shared" si="6"/>
        <v>0</v>
      </c>
      <c r="AB36" s="226">
        <f t="shared" si="7"/>
        <v>0</v>
      </c>
      <c r="AC36" s="226">
        <f t="shared" si="19"/>
        <v>0</v>
      </c>
      <c r="AD36" s="226">
        <f t="shared" si="8"/>
        <v>0</v>
      </c>
      <c r="AE36" s="231">
        <f t="shared" si="9"/>
        <v>0</v>
      </c>
      <c r="AF36" s="226">
        <f t="shared" si="4"/>
        <v>0</v>
      </c>
      <c r="AG36" s="226">
        <f t="shared" si="10"/>
        <v>0</v>
      </c>
      <c r="AH36" s="226">
        <f t="shared" si="11"/>
        <v>0</v>
      </c>
      <c r="AI36" s="231">
        <f t="shared" si="12"/>
        <v>0</v>
      </c>
      <c r="AJ36" s="226">
        <f t="shared" si="5"/>
        <v>0</v>
      </c>
      <c r="AK36" s="226">
        <f t="shared" si="13"/>
        <v>0</v>
      </c>
      <c r="AL36" s="226">
        <f t="shared" si="14"/>
        <v>0</v>
      </c>
      <c r="AN36" s="11">
        <f t="shared" si="15"/>
        <v>0</v>
      </c>
      <c r="AO36" s="228">
        <f t="shared" si="16"/>
        <v>0</v>
      </c>
      <c r="AP36" s="228">
        <f t="shared" si="17"/>
        <v>0</v>
      </c>
      <c r="AQ36" s="11">
        <f t="shared" si="18"/>
        <v>0</v>
      </c>
    </row>
    <row r="37" spans="1:43" ht="13.5" customHeight="1" x14ac:dyDescent="0.2">
      <c r="A37" s="19">
        <f>+IF(X37&gt;0,MAX(A$13:A36)+1,0)</f>
        <v>0</v>
      </c>
      <c r="B37" s="11" t="str">
        <f t="shared" si="21"/>
        <v>ЈАВНО ТУЖИЛАШТВО</v>
      </c>
      <c r="C37" s="15" t="s">
        <v>80</v>
      </c>
      <c r="D37" s="295"/>
      <c r="E37" s="229"/>
      <c r="F37" s="229"/>
      <c r="G37" s="12"/>
      <c r="H37" s="295"/>
      <c r="I37" s="229"/>
      <c r="J37" s="229"/>
      <c r="K37" s="17"/>
      <c r="L37" s="295"/>
      <c r="M37" s="229"/>
      <c r="N37" s="229"/>
      <c r="O37" s="18"/>
      <c r="P37" s="295"/>
      <c r="Q37" s="229"/>
      <c r="R37" s="229"/>
      <c r="S37" s="18"/>
      <c r="T37" s="295"/>
      <c r="U37" s="229"/>
      <c r="V37" s="229"/>
      <c r="W37" s="13"/>
      <c r="X37" s="102">
        <f t="shared" si="2"/>
        <v>0</v>
      </c>
      <c r="Y37" s="13"/>
      <c r="Z37" s="481">
        <f t="shared" si="20"/>
        <v>33520.6</v>
      </c>
      <c r="AA37" s="226">
        <f t="shared" si="6"/>
        <v>0</v>
      </c>
      <c r="AB37" s="226">
        <f t="shared" si="7"/>
        <v>0</v>
      </c>
      <c r="AC37" s="226">
        <f t="shared" si="19"/>
        <v>0</v>
      </c>
      <c r="AD37" s="226">
        <f t="shared" si="8"/>
        <v>0</v>
      </c>
      <c r="AE37" s="231">
        <f t="shared" si="9"/>
        <v>0</v>
      </c>
      <c r="AF37" s="226">
        <f t="shared" si="4"/>
        <v>0</v>
      </c>
      <c r="AG37" s="226">
        <f t="shared" si="10"/>
        <v>0</v>
      </c>
      <c r="AH37" s="226">
        <f t="shared" si="11"/>
        <v>0</v>
      </c>
      <c r="AI37" s="231">
        <f t="shared" si="12"/>
        <v>0</v>
      </c>
      <c r="AJ37" s="226">
        <f t="shared" si="5"/>
        <v>0</v>
      </c>
      <c r="AK37" s="226">
        <f t="shared" si="13"/>
        <v>0</v>
      </c>
      <c r="AL37" s="226">
        <f t="shared" si="14"/>
        <v>0</v>
      </c>
      <c r="AN37" s="11">
        <f t="shared" si="15"/>
        <v>0</v>
      </c>
      <c r="AO37" s="228">
        <f t="shared" si="16"/>
        <v>0</v>
      </c>
      <c r="AP37" s="228">
        <f t="shared" si="17"/>
        <v>0</v>
      </c>
      <c r="AQ37" s="11">
        <f t="shared" si="18"/>
        <v>0</v>
      </c>
    </row>
    <row r="38" spans="1:43" x14ac:dyDescent="0.2">
      <c r="A38" s="19">
        <f>+IF(X38&gt;0,MAX(A$13:A37)+1,0)</f>
        <v>0</v>
      </c>
      <c r="B38" s="11" t="str">
        <f t="shared" si="21"/>
        <v>ЈАВНО ТУЖИЛАШТВО</v>
      </c>
      <c r="C38" s="15" t="s">
        <v>81</v>
      </c>
      <c r="D38" s="295"/>
      <c r="E38" s="229"/>
      <c r="F38" s="229"/>
      <c r="G38" s="12"/>
      <c r="H38" s="295"/>
      <c r="I38" s="229"/>
      <c r="J38" s="229"/>
      <c r="K38" s="17"/>
      <c r="L38" s="295"/>
      <c r="M38" s="229"/>
      <c r="N38" s="229"/>
      <c r="O38" s="18"/>
      <c r="P38" s="295"/>
      <c r="Q38" s="229"/>
      <c r="R38" s="229"/>
      <c r="S38" s="18"/>
      <c r="T38" s="295"/>
      <c r="U38" s="229"/>
      <c r="V38" s="229"/>
      <c r="W38" s="13"/>
      <c r="X38" s="102">
        <f t="shared" si="2"/>
        <v>0</v>
      </c>
      <c r="Y38" s="13"/>
      <c r="Z38" s="481">
        <f t="shared" si="20"/>
        <v>33520.6</v>
      </c>
      <c r="AA38" s="226">
        <f t="shared" si="6"/>
        <v>0</v>
      </c>
      <c r="AB38" s="226">
        <f t="shared" si="7"/>
        <v>0</v>
      </c>
      <c r="AC38" s="226">
        <f t="shared" si="19"/>
        <v>0</v>
      </c>
      <c r="AD38" s="226">
        <f t="shared" si="8"/>
        <v>0</v>
      </c>
      <c r="AE38" s="231">
        <f t="shared" si="9"/>
        <v>0</v>
      </c>
      <c r="AF38" s="226">
        <f t="shared" si="4"/>
        <v>0</v>
      </c>
      <c r="AG38" s="226">
        <f t="shared" si="10"/>
        <v>0</v>
      </c>
      <c r="AH38" s="226">
        <f t="shared" si="11"/>
        <v>0</v>
      </c>
      <c r="AI38" s="231">
        <f t="shared" si="12"/>
        <v>0</v>
      </c>
      <c r="AJ38" s="226">
        <f t="shared" si="5"/>
        <v>0</v>
      </c>
      <c r="AK38" s="226">
        <f t="shared" si="13"/>
        <v>0</v>
      </c>
      <c r="AL38" s="226">
        <f t="shared" si="14"/>
        <v>0</v>
      </c>
      <c r="AN38" s="11">
        <f t="shared" si="15"/>
        <v>0</v>
      </c>
      <c r="AO38" s="228">
        <f t="shared" si="16"/>
        <v>0</v>
      </c>
      <c r="AP38" s="228">
        <f t="shared" si="17"/>
        <v>0</v>
      </c>
      <c r="AQ38" s="11">
        <f t="shared" si="18"/>
        <v>0</v>
      </c>
    </row>
    <row r="39" spans="1:43" ht="12.75" customHeight="1" x14ac:dyDescent="0.2">
      <c r="A39" s="19">
        <f>+IF(X39&gt;0,MAX(A$13:A38)+1,0)</f>
        <v>0</v>
      </c>
      <c r="B39" s="11" t="str">
        <f t="shared" si="21"/>
        <v>ЈАВНО ТУЖИЛАШТВО</v>
      </c>
      <c r="C39" s="15" t="s">
        <v>82</v>
      </c>
      <c r="D39" s="294"/>
      <c r="E39" s="228"/>
      <c r="F39" s="228"/>
      <c r="G39" s="13"/>
      <c r="H39" s="294"/>
      <c r="I39" s="228"/>
      <c r="J39" s="228"/>
      <c r="K39" s="13"/>
      <c r="L39" s="294"/>
      <c r="M39" s="228"/>
      <c r="N39" s="228"/>
      <c r="O39" s="13"/>
      <c r="P39" s="294"/>
      <c r="Q39" s="228"/>
      <c r="R39" s="228"/>
      <c r="S39" s="13"/>
      <c r="T39" s="294"/>
      <c r="U39" s="228"/>
      <c r="V39" s="228"/>
      <c r="W39" s="13"/>
      <c r="X39" s="102">
        <f t="shared" si="2"/>
        <v>0</v>
      </c>
      <c r="Y39" s="13"/>
      <c r="Z39" s="481">
        <f t="shared" si="20"/>
        <v>33520.6</v>
      </c>
      <c r="AA39" s="226">
        <f t="shared" si="6"/>
        <v>0</v>
      </c>
      <c r="AB39" s="226">
        <f t="shared" si="7"/>
        <v>0</v>
      </c>
      <c r="AC39" s="226">
        <f t="shared" si="19"/>
        <v>0</v>
      </c>
      <c r="AD39" s="226">
        <f t="shared" si="8"/>
        <v>0</v>
      </c>
      <c r="AE39" s="231">
        <f t="shared" si="9"/>
        <v>0</v>
      </c>
      <c r="AF39" s="226">
        <f t="shared" si="4"/>
        <v>0</v>
      </c>
      <c r="AG39" s="226">
        <f t="shared" si="10"/>
        <v>0</v>
      </c>
      <c r="AH39" s="226">
        <f t="shared" si="11"/>
        <v>0</v>
      </c>
      <c r="AI39" s="231">
        <f t="shared" si="12"/>
        <v>0</v>
      </c>
      <c r="AJ39" s="226">
        <f t="shared" si="5"/>
        <v>0</v>
      </c>
      <c r="AK39" s="226">
        <f t="shared" si="13"/>
        <v>0</v>
      </c>
      <c r="AL39" s="226">
        <f t="shared" si="14"/>
        <v>0</v>
      </c>
      <c r="AN39" s="11">
        <f t="shared" si="15"/>
        <v>0</v>
      </c>
      <c r="AO39" s="228">
        <f t="shared" si="16"/>
        <v>0</v>
      </c>
      <c r="AP39" s="228">
        <f t="shared" si="17"/>
        <v>0</v>
      </c>
      <c r="AQ39" s="11">
        <f t="shared" si="18"/>
        <v>0</v>
      </c>
    </row>
    <row r="40" spans="1:43" ht="21" customHeight="1" x14ac:dyDescent="0.2">
      <c r="A40" s="19">
        <f>+IF(X40&gt;0,MAX(A$13:A39)+1,0)</f>
        <v>0</v>
      </c>
      <c r="B40" s="11" t="str">
        <f t="shared" si="21"/>
        <v>ЈАВНО ТУЖИЛАШТВО</v>
      </c>
      <c r="C40" s="10" t="s">
        <v>83</v>
      </c>
      <c r="D40" s="294"/>
      <c r="E40" s="228"/>
      <c r="F40" s="228"/>
      <c r="G40" s="13"/>
      <c r="H40" s="294"/>
      <c r="I40" s="228"/>
      <c r="J40" s="228"/>
      <c r="K40" s="13"/>
      <c r="L40" s="294"/>
      <c r="M40" s="228"/>
      <c r="N40" s="228"/>
      <c r="O40" s="13"/>
      <c r="P40" s="294"/>
      <c r="Q40" s="228"/>
      <c r="R40" s="228"/>
      <c r="S40" s="13"/>
      <c r="T40" s="294"/>
      <c r="U40" s="228"/>
      <c r="V40" s="228"/>
      <c r="W40" s="13"/>
      <c r="X40" s="102">
        <f t="shared" si="2"/>
        <v>0</v>
      </c>
      <c r="Y40" s="13"/>
      <c r="Z40" s="481">
        <f t="shared" si="20"/>
        <v>33520.6</v>
      </c>
      <c r="AA40" s="226">
        <f t="shared" si="6"/>
        <v>0</v>
      </c>
      <c r="AB40" s="226">
        <f t="shared" si="7"/>
        <v>0</v>
      </c>
      <c r="AC40" s="226">
        <f t="shared" si="19"/>
        <v>0</v>
      </c>
      <c r="AD40" s="226">
        <f t="shared" si="8"/>
        <v>0</v>
      </c>
      <c r="AE40" s="231">
        <f t="shared" si="9"/>
        <v>0</v>
      </c>
      <c r="AF40" s="226">
        <f t="shared" si="4"/>
        <v>0</v>
      </c>
      <c r="AG40" s="226">
        <f t="shared" si="10"/>
        <v>0</v>
      </c>
      <c r="AH40" s="226">
        <f t="shared" si="11"/>
        <v>0</v>
      </c>
      <c r="AI40" s="231">
        <f t="shared" si="12"/>
        <v>0</v>
      </c>
      <c r="AJ40" s="226">
        <f t="shared" si="5"/>
        <v>0</v>
      </c>
      <c r="AK40" s="226">
        <f t="shared" si="13"/>
        <v>0</v>
      </c>
      <c r="AL40" s="226">
        <f t="shared" si="14"/>
        <v>0</v>
      </c>
      <c r="AN40" s="11">
        <f t="shared" si="15"/>
        <v>0</v>
      </c>
      <c r="AO40" s="228">
        <f t="shared" si="16"/>
        <v>0</v>
      </c>
      <c r="AP40" s="228">
        <f t="shared" si="17"/>
        <v>0</v>
      </c>
      <c r="AQ40" s="11">
        <f t="shared" si="18"/>
        <v>0</v>
      </c>
    </row>
    <row r="41" spans="1:43" ht="22.5" x14ac:dyDescent="0.2">
      <c r="A41" s="19">
        <f>+IF(X41&gt;0,MAX(A$13:A40)+1,0)</f>
        <v>0</v>
      </c>
      <c r="B41" s="11" t="str">
        <f t="shared" si="21"/>
        <v>ЈАВНО ТУЖИЛАШТВО</v>
      </c>
      <c r="C41" s="15" t="s">
        <v>84</v>
      </c>
      <c r="D41" s="294"/>
      <c r="E41" s="228"/>
      <c r="F41" s="228"/>
      <c r="G41" s="13"/>
      <c r="H41" s="294"/>
      <c r="I41" s="228"/>
      <c r="J41" s="228"/>
      <c r="K41" s="13"/>
      <c r="L41" s="294"/>
      <c r="M41" s="228"/>
      <c r="N41" s="228"/>
      <c r="O41" s="13"/>
      <c r="P41" s="294"/>
      <c r="Q41" s="228"/>
      <c r="R41" s="228"/>
      <c r="S41" s="13"/>
      <c r="T41" s="294"/>
      <c r="U41" s="228"/>
      <c r="V41" s="228"/>
      <c r="W41" s="13"/>
      <c r="X41" s="102">
        <f t="shared" si="2"/>
        <v>0</v>
      </c>
      <c r="Y41" s="13"/>
      <c r="Z41" s="481">
        <f t="shared" si="20"/>
        <v>33520.6</v>
      </c>
      <c r="AA41" s="226">
        <f t="shared" si="6"/>
        <v>0</v>
      </c>
      <c r="AB41" s="226">
        <f t="shared" si="7"/>
        <v>0</v>
      </c>
      <c r="AC41" s="226">
        <f t="shared" si="19"/>
        <v>0</v>
      </c>
      <c r="AD41" s="226">
        <f t="shared" si="8"/>
        <v>0</v>
      </c>
      <c r="AE41" s="231">
        <f t="shared" si="9"/>
        <v>0</v>
      </c>
      <c r="AF41" s="226">
        <f t="shared" si="4"/>
        <v>0</v>
      </c>
      <c r="AG41" s="226">
        <f t="shared" si="10"/>
        <v>0</v>
      </c>
      <c r="AH41" s="226">
        <f t="shared" si="11"/>
        <v>0</v>
      </c>
      <c r="AI41" s="231">
        <f t="shared" si="12"/>
        <v>0</v>
      </c>
      <c r="AJ41" s="226">
        <f t="shared" si="5"/>
        <v>0</v>
      </c>
      <c r="AK41" s="226">
        <f t="shared" si="13"/>
        <v>0</v>
      </c>
      <c r="AL41" s="226">
        <f t="shared" si="14"/>
        <v>0</v>
      </c>
      <c r="AN41" s="11">
        <f t="shared" si="15"/>
        <v>0</v>
      </c>
      <c r="AO41" s="228">
        <f t="shared" si="16"/>
        <v>0</v>
      </c>
      <c r="AP41" s="228">
        <f t="shared" si="17"/>
        <v>0</v>
      </c>
      <c r="AQ41" s="11">
        <f t="shared" si="18"/>
        <v>0</v>
      </c>
    </row>
    <row r="42" spans="1:43" ht="12" thickBot="1" x14ac:dyDescent="0.25">
      <c r="C42" s="287" t="s">
        <v>85</v>
      </c>
      <c r="D42" s="296">
        <f>+SUM(D15:D41)</f>
        <v>0</v>
      </c>
      <c r="E42" s="296">
        <f t="shared" ref="E42:X42" si="22">+SUM(E15:E41)</f>
        <v>0</v>
      </c>
      <c r="F42" s="296">
        <f t="shared" si="22"/>
        <v>0</v>
      </c>
      <c r="G42" s="296">
        <f t="shared" si="22"/>
        <v>0</v>
      </c>
      <c r="H42" s="296">
        <f t="shared" si="22"/>
        <v>0</v>
      </c>
      <c r="I42" s="296">
        <f t="shared" si="22"/>
        <v>0</v>
      </c>
      <c r="J42" s="296">
        <f t="shared" si="22"/>
        <v>0</v>
      </c>
      <c r="K42" s="296">
        <f t="shared" si="22"/>
        <v>0</v>
      </c>
      <c r="L42" s="296">
        <f t="shared" si="22"/>
        <v>0</v>
      </c>
      <c r="M42" s="296">
        <f t="shared" si="22"/>
        <v>0</v>
      </c>
      <c r="N42" s="296">
        <f t="shared" si="22"/>
        <v>0</v>
      </c>
      <c r="O42" s="296">
        <f t="shared" si="22"/>
        <v>0</v>
      </c>
      <c r="P42" s="296">
        <f t="shared" si="22"/>
        <v>0</v>
      </c>
      <c r="Q42" s="296">
        <f t="shared" si="22"/>
        <v>0</v>
      </c>
      <c r="R42" s="296">
        <f t="shared" si="22"/>
        <v>0</v>
      </c>
      <c r="S42" s="296">
        <f t="shared" si="22"/>
        <v>0</v>
      </c>
      <c r="T42" s="296">
        <f t="shared" si="22"/>
        <v>0</v>
      </c>
      <c r="U42" s="296">
        <f t="shared" si="22"/>
        <v>0</v>
      </c>
      <c r="V42" s="296">
        <f t="shared" si="22"/>
        <v>0</v>
      </c>
      <c r="W42" s="296">
        <f t="shared" si="22"/>
        <v>0</v>
      </c>
      <c r="X42" s="296">
        <f t="shared" si="22"/>
        <v>0</v>
      </c>
      <c r="Y42" s="288"/>
      <c r="Z42" s="480"/>
      <c r="AA42" s="289">
        <f>SUM(AA15:AA41)</f>
        <v>0</v>
      </c>
      <c r="AB42" s="290">
        <f>SUM(AB15:AB41)</f>
        <v>0</v>
      </c>
      <c r="AC42" s="290">
        <f>SUM(AC15:AC41)</f>
        <v>0</v>
      </c>
      <c r="AD42" s="290">
        <f>SUM(AD15:AD41)</f>
        <v>0</v>
      </c>
      <c r="AE42" s="290">
        <f t="shared" ref="AE42:AL42" si="23">SUM(AE15:AE41)</f>
        <v>0</v>
      </c>
      <c r="AF42" s="290">
        <f t="shared" si="23"/>
        <v>0</v>
      </c>
      <c r="AG42" s="226">
        <f t="shared" si="10"/>
        <v>0</v>
      </c>
      <c r="AH42" s="290">
        <f t="shared" si="23"/>
        <v>0</v>
      </c>
      <c r="AI42" s="290">
        <f t="shared" si="23"/>
        <v>0</v>
      </c>
      <c r="AJ42" s="290">
        <f t="shared" si="23"/>
        <v>0</v>
      </c>
      <c r="AK42" s="226">
        <f t="shared" si="13"/>
        <v>0</v>
      </c>
      <c r="AL42" s="290">
        <f t="shared" si="23"/>
        <v>0</v>
      </c>
      <c r="AN42" s="11">
        <f>SUM(AN15:AN41)</f>
        <v>0</v>
      </c>
      <c r="AO42" s="11">
        <f>SUM(AO15:AO41)</f>
        <v>0</v>
      </c>
      <c r="AP42" s="11">
        <f>SUM(AP15:AP41)</f>
        <v>0</v>
      </c>
      <c r="AQ42" s="11">
        <f>SUM(AQ15:AQ41)</f>
        <v>0</v>
      </c>
    </row>
    <row r="43" spans="1:43" x14ac:dyDescent="0.2">
      <c r="AC43" s="226"/>
      <c r="AD43" s="226"/>
      <c r="AE43" s="226"/>
      <c r="AF43" s="226"/>
    </row>
    <row r="44" spans="1:43" x14ac:dyDescent="0.2">
      <c r="AC44" s="226"/>
    </row>
    <row r="45" spans="1:43" x14ac:dyDescent="0.2">
      <c r="AC45" s="226"/>
    </row>
  </sheetData>
  <sheetProtection algorithmName="SHA-512" hashValue="uAqC3W5cdSlJwMytDu5pupxleTDLdnD0CRGer3iHgEgA0rsKk5Ju7DpCTeUHJ7L+IO/SB3jAyAp38EtHdOSBPA==" saltValue="HNEfOnFlEdheAjHCM8kV2w==" spinCount="100000" sheet="1" objects="1" scenarios="1"/>
  <mergeCells count="11">
    <mergeCell ref="AE11:AH11"/>
    <mergeCell ref="AI11:AL11"/>
    <mergeCell ref="D10:X10"/>
    <mergeCell ref="AA2:AC2"/>
    <mergeCell ref="D11:G11"/>
    <mergeCell ref="H11:K11"/>
    <mergeCell ref="L11:O11"/>
    <mergeCell ref="P11:S11"/>
    <mergeCell ref="T11:W11"/>
    <mergeCell ref="Y11:Y12"/>
    <mergeCell ref="AA11:AD11"/>
  </mergeCells>
  <pageMargins left="0.11811023622047245" right="0.25" top="0.35433070866141736" bottom="0.35433070866141736" header="0.31496062992125984" footer="0.31496062992125984"/>
  <pageSetup paperSize="9" scale="7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zoomScaleNormal="100" workbookViewId="0">
      <pane xSplit="5" ySplit="20" topLeftCell="F21" activePane="bottomRight" state="frozen"/>
      <selection pane="topRight" activeCell="F1" sqref="F1"/>
      <selection pane="bottomLeft" activeCell="A20" sqref="A20"/>
      <selection pane="bottomRight" activeCell="C11" sqref="C11"/>
    </sheetView>
  </sheetViews>
  <sheetFormatPr defaultColWidth="9.140625" defaultRowHeight="11.25" x14ac:dyDescent="0.2"/>
  <cols>
    <col min="1" max="1" width="3.85546875" style="19" customWidth="1"/>
    <col min="2" max="2" width="39.28515625" style="19" customWidth="1"/>
    <col min="3" max="3" width="18.42578125" style="19" customWidth="1"/>
    <col min="4" max="4" width="26.42578125" style="19" customWidth="1"/>
    <col min="5" max="5" width="15.42578125" style="19" customWidth="1"/>
    <col min="6" max="6" width="28" style="19" customWidth="1"/>
    <col min="7" max="16384" width="9.140625" style="19"/>
  </cols>
  <sheetData>
    <row r="1" spans="1:7" ht="18" x14ac:dyDescent="0.2">
      <c r="A1" s="86"/>
      <c r="B1" s="86"/>
      <c r="C1" s="86"/>
      <c r="D1" s="241" t="s">
        <v>385</v>
      </c>
      <c r="E1" s="241"/>
      <c r="F1" s="241"/>
      <c r="G1" s="241"/>
    </row>
    <row r="2" spans="1:7" ht="12.75" x14ac:dyDescent="0.2">
      <c r="A2" s="87" t="s">
        <v>0</v>
      </c>
      <c r="B2" s="87"/>
      <c r="C2" s="664" t="str">
        <f>+'1 -sredstva'!F2</f>
        <v/>
      </c>
      <c r="D2" s="664"/>
      <c r="E2" s="664"/>
    </row>
    <row r="3" spans="1:7" ht="12.75" x14ac:dyDescent="0.2">
      <c r="A3" s="88" t="s">
        <v>1</v>
      </c>
      <c r="B3" s="88"/>
      <c r="C3" s="664" t="str">
        <f>+'1 -sredstva'!F3</f>
        <v/>
      </c>
      <c r="D3" s="664"/>
      <c r="E3" s="664"/>
    </row>
    <row r="4" spans="1:7" ht="12.75" x14ac:dyDescent="0.2">
      <c r="A4" s="87" t="s">
        <v>16</v>
      </c>
      <c r="B4" s="88"/>
      <c r="C4" s="98">
        <f>'1 -sredstva'!$D$2</f>
        <v>0</v>
      </c>
      <c r="D4" s="99"/>
      <c r="E4" s="89"/>
    </row>
    <row r="5" spans="1:7" ht="12.75" x14ac:dyDescent="0.2">
      <c r="A5" s="88" t="s">
        <v>17</v>
      </c>
      <c r="B5" s="90"/>
      <c r="C5" s="450">
        <f>'1 -sredstva'!$D$3</f>
        <v>0</v>
      </c>
      <c r="D5" s="99"/>
      <c r="E5" s="89"/>
    </row>
    <row r="6" spans="1:7" ht="32.25" customHeight="1" x14ac:dyDescent="0.2">
      <c r="A6" s="86"/>
      <c r="B6" s="86"/>
      <c r="C6" s="86"/>
      <c r="D6" s="86"/>
      <c r="E6" s="86"/>
    </row>
    <row r="7" spans="1:7" ht="12.75" customHeight="1" x14ac:dyDescent="0.2">
      <c r="A7" s="663" t="s">
        <v>633</v>
      </c>
      <c r="B7" s="663"/>
      <c r="C7" s="663"/>
      <c r="D7" s="663"/>
      <c r="E7" s="91"/>
      <c r="F7" s="23"/>
    </row>
    <row r="8" spans="1:7" ht="22.5" customHeight="1" x14ac:dyDescent="0.2">
      <c r="A8" s="92"/>
      <c r="B8" s="93" t="s">
        <v>91</v>
      </c>
      <c r="C8" s="93" t="s">
        <v>92</v>
      </c>
      <c r="D8" s="93" t="s">
        <v>93</v>
      </c>
      <c r="E8" s="94"/>
      <c r="F8" s="24"/>
    </row>
    <row r="9" spans="1:7" s="26" customFormat="1" ht="10.5" x14ac:dyDescent="0.15">
      <c r="A9" s="95">
        <v>1</v>
      </c>
      <c r="B9" s="95">
        <v>2</v>
      </c>
      <c r="C9" s="95">
        <v>3</v>
      </c>
      <c r="D9" s="96">
        <v>4</v>
      </c>
      <c r="E9" s="97"/>
      <c r="F9" s="25"/>
    </row>
    <row r="10" spans="1:7" s="30" customFormat="1" x14ac:dyDescent="0.2">
      <c r="A10" s="27" t="s">
        <v>94</v>
      </c>
      <c r="B10" s="28" t="s">
        <v>95</v>
      </c>
      <c r="C10" s="363"/>
      <c r="D10" s="363"/>
      <c r="E10" s="29"/>
      <c r="F10" s="29"/>
    </row>
    <row r="11" spans="1:7" x14ac:dyDescent="0.2">
      <c r="A11" s="31"/>
      <c r="B11" s="31" t="s">
        <v>96</v>
      </c>
      <c r="C11" s="192"/>
      <c r="D11" s="192"/>
      <c r="E11" s="32"/>
      <c r="F11" s="32"/>
    </row>
    <row r="12" spans="1:7" x14ac:dyDescent="0.2">
      <c r="A12" s="31"/>
      <c r="B12" s="31" t="s">
        <v>97</v>
      </c>
      <c r="C12" s="192"/>
      <c r="D12" s="192"/>
      <c r="E12" s="32"/>
      <c r="F12" s="32"/>
    </row>
    <row r="13" spans="1:7" x14ac:dyDescent="0.2">
      <c r="A13" s="31"/>
      <c r="B13" s="31" t="s">
        <v>98</v>
      </c>
      <c r="C13" s="192"/>
      <c r="D13" s="192"/>
      <c r="E13" s="32"/>
      <c r="F13" s="32"/>
    </row>
    <row r="14" spans="1:7" x14ac:dyDescent="0.2">
      <c r="A14" s="556"/>
      <c r="B14" s="31" t="s">
        <v>632</v>
      </c>
      <c r="C14" s="557"/>
      <c r="D14" s="557"/>
      <c r="E14" s="32"/>
      <c r="F14" s="32"/>
    </row>
    <row r="15" spans="1:7" x14ac:dyDescent="0.2">
      <c r="A15" s="31"/>
      <c r="B15" s="31" t="s">
        <v>99</v>
      </c>
      <c r="C15" s="192"/>
      <c r="D15" s="192"/>
      <c r="E15" s="32"/>
      <c r="F15" s="32"/>
    </row>
    <row r="16" spans="1:7" x14ac:dyDescent="0.2">
      <c r="A16" s="31"/>
      <c r="B16" s="365" t="s">
        <v>100</v>
      </c>
      <c r="C16" s="364">
        <f>SUM(C11:C15)</f>
        <v>0</v>
      </c>
      <c r="D16" s="364">
        <f>SUM(D11:D15)</f>
        <v>0</v>
      </c>
      <c r="E16" s="32"/>
      <c r="F16" s="32"/>
    </row>
    <row r="17" spans="1:6" x14ac:dyDescent="0.2">
      <c r="A17" s="31"/>
      <c r="B17" s="31"/>
      <c r="C17" s="192"/>
      <c r="D17" s="192"/>
      <c r="E17" s="32"/>
      <c r="F17" s="32"/>
    </row>
    <row r="18" spans="1:6" x14ac:dyDescent="0.2">
      <c r="A18" s="33" t="s">
        <v>101</v>
      </c>
      <c r="B18" s="365" t="s">
        <v>580</v>
      </c>
      <c r="C18" s="364">
        <f>C19</f>
        <v>0</v>
      </c>
      <c r="D18" s="364">
        <f>D19</f>
        <v>0</v>
      </c>
      <c r="E18" s="32"/>
      <c r="F18" s="32"/>
    </row>
    <row r="19" spans="1:6" x14ac:dyDescent="0.2">
      <c r="A19" s="31"/>
      <c r="B19" s="490" t="s">
        <v>102</v>
      </c>
      <c r="C19" s="192"/>
      <c r="D19" s="192"/>
    </row>
    <row r="20" spans="1:6" x14ac:dyDescent="0.2">
      <c r="A20" s="31"/>
      <c r="B20" s="365" t="s">
        <v>103</v>
      </c>
      <c r="C20" s="364">
        <f>SUM(C16,C18)</f>
        <v>0</v>
      </c>
      <c r="D20" s="364">
        <f>SUM(D16,D18)</f>
        <v>0</v>
      </c>
    </row>
  </sheetData>
  <sheetProtection algorithmName="SHA-512" hashValue="SNl0x5El3fMzEzer6/uCAzmkmsEwcktEmhRHi/v0lXWA/LpdXGK7ekm07CiDX27bVhTlXIY3dD4H7fkgxfQAWA==" saltValue="qmwy0Cu12774JFxLH4qhNQ==" spinCount="100000" sheet="1" objects="1" scenarios="1"/>
  <mergeCells count="3">
    <mergeCell ref="A7:D7"/>
    <mergeCell ref="C2:E2"/>
    <mergeCell ref="C3:E3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56"/>
  <sheetViews>
    <sheetView zoomScaleNormal="100" workbookViewId="0">
      <selection activeCell="K3" sqref="K3"/>
    </sheetView>
  </sheetViews>
  <sheetFormatPr defaultRowHeight="12.75" x14ac:dyDescent="0.2"/>
  <cols>
    <col min="1" max="1" width="4" customWidth="1"/>
    <col min="2" max="2" width="13.42578125" customWidth="1"/>
    <col min="3" max="3" width="15.42578125" customWidth="1"/>
    <col min="4" max="4" width="15.7109375" customWidth="1"/>
    <col min="5" max="5" width="16" customWidth="1"/>
    <col min="6" max="6" width="12.85546875" customWidth="1"/>
    <col min="7" max="7" width="13.28515625" customWidth="1"/>
    <col min="8" max="8" width="12.28515625" customWidth="1"/>
    <col min="9" max="9" width="30.7109375" customWidth="1"/>
    <col min="10" max="10" width="4.140625" customWidth="1"/>
    <col min="11" max="11" width="13.5703125" customWidth="1"/>
    <col min="12" max="12" width="14.28515625" customWidth="1"/>
    <col min="13" max="13" width="15" customWidth="1"/>
    <col min="14" max="14" width="16.42578125" customWidth="1"/>
    <col min="15" max="15" width="13.140625" customWidth="1"/>
    <col min="16" max="16" width="12.85546875" customWidth="1"/>
    <col min="17" max="17" width="11.5703125" customWidth="1"/>
    <col min="18" max="18" width="30.5703125" customWidth="1"/>
  </cols>
  <sheetData>
    <row r="1" spans="1:18" ht="18.75" x14ac:dyDescent="0.3">
      <c r="A1" s="333"/>
      <c r="B1" s="333"/>
      <c r="C1" s="333"/>
      <c r="D1" s="333"/>
      <c r="E1" s="333"/>
      <c r="F1" s="333"/>
      <c r="G1" s="333"/>
      <c r="H1" s="333"/>
      <c r="I1" s="334" t="s">
        <v>519</v>
      </c>
      <c r="J1" s="333"/>
      <c r="K1" s="333"/>
      <c r="L1" s="333"/>
      <c r="M1" s="333"/>
      <c r="N1" s="333"/>
      <c r="O1" s="333"/>
      <c r="P1" s="333"/>
      <c r="Q1" s="333"/>
      <c r="R1" s="333"/>
    </row>
    <row r="2" spans="1:18" ht="15.75" thickBot="1" x14ac:dyDescent="0.3">
      <c r="A2" s="333"/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</row>
    <row r="3" spans="1:18" ht="15.75" thickBot="1" x14ac:dyDescent="0.3">
      <c r="A3" s="333"/>
      <c r="B3" s="335" t="s">
        <v>520</v>
      </c>
      <c r="C3" s="333"/>
      <c r="D3" s="333"/>
      <c r="E3" s="362" t="str">
        <f>+'1 -sredstva'!F2</f>
        <v/>
      </c>
      <c r="F3" s="362"/>
      <c r="G3" s="362"/>
      <c r="H3" s="362"/>
      <c r="I3" s="362"/>
      <c r="J3" s="336"/>
      <c r="K3" s="571"/>
      <c r="L3" s="529" t="s">
        <v>637</v>
      </c>
      <c r="M3" s="336"/>
      <c r="N3" s="333"/>
      <c r="O3" s="333"/>
      <c r="P3" s="333"/>
      <c r="Q3" s="333"/>
      <c r="R3" s="333"/>
    </row>
    <row r="4" spans="1:18" ht="15" x14ac:dyDescent="0.25">
      <c r="A4" s="333"/>
      <c r="B4" s="335"/>
      <c r="C4" s="333"/>
      <c r="D4" s="333"/>
      <c r="E4" s="336"/>
      <c r="F4" s="336"/>
      <c r="G4" s="336"/>
      <c r="H4" s="336"/>
      <c r="I4" s="336"/>
      <c r="J4" s="336"/>
      <c r="K4" s="336"/>
      <c r="L4" s="336"/>
      <c r="M4" s="336"/>
      <c r="N4" s="333"/>
      <c r="O4" s="333"/>
      <c r="P4" s="333"/>
      <c r="Q4" s="333"/>
      <c r="R4" s="333"/>
    </row>
    <row r="5" spans="1:18" ht="15" x14ac:dyDescent="0.25">
      <c r="A5" s="333"/>
      <c r="B5" s="671" t="s">
        <v>644</v>
      </c>
      <c r="C5" s="671"/>
      <c r="D5" s="671"/>
      <c r="E5" s="671"/>
      <c r="F5" s="671"/>
      <c r="G5" s="671"/>
      <c r="H5" s="671"/>
      <c r="I5" s="671"/>
      <c r="J5" s="336"/>
      <c r="K5" s="671" t="s">
        <v>645</v>
      </c>
      <c r="L5" s="671"/>
      <c r="M5" s="671"/>
      <c r="N5" s="671"/>
      <c r="O5" s="671"/>
      <c r="P5" s="671"/>
      <c r="Q5" s="671"/>
      <c r="R5" s="671"/>
    </row>
    <row r="6" spans="1:18" ht="15" x14ac:dyDescent="0.25">
      <c r="A6" s="333"/>
      <c r="B6" s="484" t="s">
        <v>636</v>
      </c>
      <c r="C6" s="333"/>
      <c r="D6" s="333"/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33"/>
      <c r="P6" s="333"/>
      <c r="Q6" s="333"/>
      <c r="R6" s="333"/>
    </row>
    <row r="7" spans="1:18" ht="15.75" thickBot="1" x14ac:dyDescent="0.3">
      <c r="A7" s="333"/>
      <c r="B7" s="333"/>
      <c r="C7" s="333"/>
      <c r="D7" s="333"/>
      <c r="E7" s="333"/>
      <c r="F7" s="333"/>
      <c r="G7" s="333"/>
      <c r="H7" s="333"/>
      <c r="I7" s="333"/>
      <c r="J7" s="333"/>
      <c r="K7" s="333"/>
      <c r="L7" s="333"/>
      <c r="M7" s="333"/>
      <c r="N7" s="333"/>
      <c r="O7" s="333"/>
      <c r="P7" s="333"/>
      <c r="Q7" s="333"/>
      <c r="R7" s="333"/>
    </row>
    <row r="8" spans="1:18" ht="16.5" thickTop="1" thickBot="1" x14ac:dyDescent="0.3">
      <c r="A8" s="333"/>
      <c r="B8" s="672" t="s">
        <v>521</v>
      </c>
      <c r="C8" s="668" t="s">
        <v>522</v>
      </c>
      <c r="D8" s="669"/>
      <c r="E8" s="669"/>
      <c r="F8" s="669"/>
      <c r="G8" s="669"/>
      <c r="H8" s="669"/>
      <c r="I8" s="670"/>
      <c r="J8" s="333"/>
      <c r="K8" s="672" t="s">
        <v>521</v>
      </c>
      <c r="L8" s="668" t="s">
        <v>522</v>
      </c>
      <c r="M8" s="669"/>
      <c r="N8" s="669"/>
      <c r="O8" s="669"/>
      <c r="P8" s="669"/>
      <c r="Q8" s="669"/>
      <c r="R8" s="670"/>
    </row>
    <row r="9" spans="1:18" ht="31.5" thickTop="1" thickBot="1" x14ac:dyDescent="0.3">
      <c r="A9" s="333"/>
      <c r="B9" s="673"/>
      <c r="C9" s="337">
        <v>411</v>
      </c>
      <c r="D9" s="338">
        <v>412</v>
      </c>
      <c r="E9" s="339" t="s">
        <v>523</v>
      </c>
      <c r="F9" s="526" t="s">
        <v>524</v>
      </c>
      <c r="G9" s="523" t="s">
        <v>590</v>
      </c>
      <c r="H9" s="519" t="s">
        <v>591</v>
      </c>
      <c r="I9" s="340" t="s">
        <v>525</v>
      </c>
      <c r="J9" s="333"/>
      <c r="K9" s="673"/>
      <c r="L9" s="337">
        <v>411</v>
      </c>
      <c r="M9" s="338">
        <v>412</v>
      </c>
      <c r="N9" s="354" t="s">
        <v>523</v>
      </c>
      <c r="O9" s="526" t="s">
        <v>524</v>
      </c>
      <c r="P9" s="523" t="s">
        <v>590</v>
      </c>
      <c r="Q9" s="519" t="s">
        <v>591</v>
      </c>
      <c r="R9" s="340" t="s">
        <v>525</v>
      </c>
    </row>
    <row r="10" spans="1:18" ht="15.75" thickTop="1" x14ac:dyDescent="0.25">
      <c r="A10" s="333"/>
      <c r="B10" s="341" t="s">
        <v>526</v>
      </c>
      <c r="C10" s="453"/>
      <c r="D10" s="454"/>
      <c r="E10" s="342">
        <f>SUM($C10:$D10)</f>
        <v>0</v>
      </c>
      <c r="F10" s="527">
        <f>+G10+H10</f>
        <v>0</v>
      </c>
      <c r="G10" s="459"/>
      <c r="H10" s="520"/>
      <c r="I10" s="460"/>
      <c r="J10" s="333"/>
      <c r="K10" s="341" t="s">
        <v>526</v>
      </c>
      <c r="L10" s="453"/>
      <c r="M10" s="454"/>
      <c r="N10" s="342">
        <f>SUM(L10:M10)</f>
        <v>0</v>
      </c>
      <c r="O10" s="527">
        <f>+P10+Q10</f>
        <v>0</v>
      </c>
      <c r="P10" s="459"/>
      <c r="Q10" s="520"/>
      <c r="R10" s="460"/>
    </row>
    <row r="11" spans="1:18" ht="15" x14ac:dyDescent="0.25">
      <c r="A11" s="333"/>
      <c r="B11" s="343" t="s">
        <v>527</v>
      </c>
      <c r="C11" s="455"/>
      <c r="D11" s="456"/>
      <c r="E11" s="344">
        <f>SUM($C11:$D11)</f>
        <v>0</v>
      </c>
      <c r="F11" s="527">
        <f t="shared" ref="F11:F21" si="0">+G11+H11</f>
        <v>0</v>
      </c>
      <c r="G11" s="524"/>
      <c r="H11" s="521"/>
      <c r="I11" s="461"/>
      <c r="J11" s="333"/>
      <c r="K11" s="343" t="s">
        <v>527</v>
      </c>
      <c r="L11" s="455"/>
      <c r="M11" s="456"/>
      <c r="N11" s="573">
        <f t="shared" ref="N11:N22" si="1">SUM(L11:M11)</f>
        <v>0</v>
      </c>
      <c r="O11" s="527">
        <f t="shared" ref="O11:O21" si="2">+P11+Q11</f>
        <v>0</v>
      </c>
      <c r="P11" s="524"/>
      <c r="Q11" s="521"/>
      <c r="R11" s="461"/>
    </row>
    <row r="12" spans="1:18" ht="15" x14ac:dyDescent="0.25">
      <c r="A12" s="333"/>
      <c r="B12" s="343" t="s">
        <v>528</v>
      </c>
      <c r="C12" s="455"/>
      <c r="D12" s="456"/>
      <c r="E12" s="344">
        <f t="shared" ref="E12:E21" si="3">SUM($C12:$D12)</f>
        <v>0</v>
      </c>
      <c r="F12" s="527">
        <f t="shared" si="0"/>
        <v>0</v>
      </c>
      <c r="G12" s="524"/>
      <c r="H12" s="521"/>
      <c r="I12" s="485"/>
      <c r="J12" s="333"/>
      <c r="K12" s="343" t="s">
        <v>528</v>
      </c>
      <c r="L12" s="455"/>
      <c r="M12" s="456"/>
      <c r="N12" s="573">
        <f t="shared" si="1"/>
        <v>0</v>
      </c>
      <c r="O12" s="527">
        <f t="shared" si="2"/>
        <v>0</v>
      </c>
      <c r="P12" s="524"/>
      <c r="Q12" s="521"/>
      <c r="R12" s="461"/>
    </row>
    <row r="13" spans="1:18" ht="15" x14ac:dyDescent="0.25">
      <c r="A13" s="333"/>
      <c r="B13" s="343" t="s">
        <v>529</v>
      </c>
      <c r="C13" s="455"/>
      <c r="D13" s="456"/>
      <c r="E13" s="344">
        <f t="shared" si="3"/>
        <v>0</v>
      </c>
      <c r="F13" s="527">
        <f t="shared" si="0"/>
        <v>0</v>
      </c>
      <c r="G13" s="524"/>
      <c r="H13" s="521"/>
      <c r="I13" s="461"/>
      <c r="J13" s="333"/>
      <c r="K13" s="343" t="s">
        <v>529</v>
      </c>
      <c r="L13" s="455"/>
      <c r="M13" s="456"/>
      <c r="N13" s="573">
        <f t="shared" si="1"/>
        <v>0</v>
      </c>
      <c r="O13" s="527">
        <f t="shared" si="2"/>
        <v>0</v>
      </c>
      <c r="P13" s="524"/>
      <c r="Q13" s="521"/>
      <c r="R13" s="461"/>
    </row>
    <row r="14" spans="1:18" ht="15" x14ac:dyDescent="0.25">
      <c r="A14" s="333"/>
      <c r="B14" s="343" t="s">
        <v>530</v>
      </c>
      <c r="C14" s="455"/>
      <c r="D14" s="456"/>
      <c r="E14" s="344">
        <f t="shared" si="3"/>
        <v>0</v>
      </c>
      <c r="F14" s="527">
        <f t="shared" si="0"/>
        <v>0</v>
      </c>
      <c r="G14" s="524"/>
      <c r="H14" s="521"/>
      <c r="I14" s="461"/>
      <c r="J14" s="333"/>
      <c r="K14" s="343" t="s">
        <v>530</v>
      </c>
      <c r="L14" s="455"/>
      <c r="M14" s="456"/>
      <c r="N14" s="573">
        <f t="shared" si="1"/>
        <v>0</v>
      </c>
      <c r="O14" s="527">
        <f t="shared" si="2"/>
        <v>0</v>
      </c>
      <c r="P14" s="524"/>
      <c r="Q14" s="521"/>
      <c r="R14" s="461"/>
    </row>
    <row r="15" spans="1:18" ht="15" x14ac:dyDescent="0.25">
      <c r="A15" s="333"/>
      <c r="B15" s="343" t="s">
        <v>531</v>
      </c>
      <c r="C15" s="455"/>
      <c r="D15" s="456"/>
      <c r="E15" s="344">
        <f t="shared" si="3"/>
        <v>0</v>
      </c>
      <c r="F15" s="527">
        <f t="shared" si="0"/>
        <v>0</v>
      </c>
      <c r="G15" s="524"/>
      <c r="H15" s="521"/>
      <c r="I15" s="461"/>
      <c r="J15" s="333"/>
      <c r="K15" s="343" t="s">
        <v>531</v>
      </c>
      <c r="L15" s="455"/>
      <c r="M15" s="456"/>
      <c r="N15" s="573">
        <f t="shared" si="1"/>
        <v>0</v>
      </c>
      <c r="O15" s="527">
        <f t="shared" si="2"/>
        <v>0</v>
      </c>
      <c r="P15" s="524"/>
      <c r="Q15" s="521"/>
      <c r="R15" s="461"/>
    </row>
    <row r="16" spans="1:18" ht="15" x14ac:dyDescent="0.25">
      <c r="A16" s="333"/>
      <c r="B16" s="343" t="s">
        <v>532</v>
      </c>
      <c r="C16" s="455"/>
      <c r="D16" s="456"/>
      <c r="E16" s="344">
        <f t="shared" si="3"/>
        <v>0</v>
      </c>
      <c r="F16" s="527">
        <f t="shared" si="0"/>
        <v>0</v>
      </c>
      <c r="G16" s="524"/>
      <c r="H16" s="521"/>
      <c r="I16" s="461"/>
      <c r="J16" s="333"/>
      <c r="K16" s="343" t="s">
        <v>532</v>
      </c>
      <c r="L16" s="455"/>
      <c r="M16" s="456"/>
      <c r="N16" s="573">
        <f t="shared" si="1"/>
        <v>0</v>
      </c>
      <c r="O16" s="527">
        <f t="shared" si="2"/>
        <v>0</v>
      </c>
      <c r="P16" s="524"/>
      <c r="Q16" s="521"/>
      <c r="R16" s="461"/>
    </row>
    <row r="17" spans="1:18" ht="15" x14ac:dyDescent="0.25">
      <c r="A17" s="333"/>
      <c r="B17" s="343" t="s">
        <v>533</v>
      </c>
      <c r="C17" s="455"/>
      <c r="D17" s="456"/>
      <c r="E17" s="344">
        <f t="shared" si="3"/>
        <v>0</v>
      </c>
      <c r="F17" s="527">
        <f t="shared" si="0"/>
        <v>0</v>
      </c>
      <c r="G17" s="524"/>
      <c r="H17" s="521"/>
      <c r="I17" s="461"/>
      <c r="J17" s="333"/>
      <c r="K17" s="343" t="s">
        <v>533</v>
      </c>
      <c r="L17" s="455"/>
      <c r="M17" s="456"/>
      <c r="N17" s="573">
        <f t="shared" si="1"/>
        <v>0</v>
      </c>
      <c r="O17" s="527">
        <f t="shared" si="2"/>
        <v>0</v>
      </c>
      <c r="P17" s="524"/>
      <c r="Q17" s="521"/>
      <c r="R17" s="461"/>
    </row>
    <row r="18" spans="1:18" ht="15" x14ac:dyDescent="0.25">
      <c r="A18" s="333"/>
      <c r="B18" s="343" t="s">
        <v>534</v>
      </c>
      <c r="C18" s="455"/>
      <c r="D18" s="456"/>
      <c r="E18" s="344">
        <f t="shared" si="3"/>
        <v>0</v>
      </c>
      <c r="F18" s="527">
        <f t="shared" si="0"/>
        <v>0</v>
      </c>
      <c r="G18" s="524"/>
      <c r="H18" s="521"/>
      <c r="I18" s="461"/>
      <c r="J18" s="333"/>
      <c r="K18" s="343" t="s">
        <v>534</v>
      </c>
      <c r="L18" s="455"/>
      <c r="M18" s="456"/>
      <c r="N18" s="573">
        <f t="shared" si="1"/>
        <v>0</v>
      </c>
      <c r="O18" s="527">
        <f t="shared" si="2"/>
        <v>0</v>
      </c>
      <c r="P18" s="524"/>
      <c r="Q18" s="521"/>
      <c r="R18" s="461"/>
    </row>
    <row r="19" spans="1:18" ht="15" x14ac:dyDescent="0.25">
      <c r="A19" s="333"/>
      <c r="B19" s="343" t="s">
        <v>535</v>
      </c>
      <c r="C19" s="455"/>
      <c r="D19" s="456"/>
      <c r="E19" s="344">
        <f t="shared" si="3"/>
        <v>0</v>
      </c>
      <c r="F19" s="527">
        <f t="shared" si="0"/>
        <v>0</v>
      </c>
      <c r="G19" s="524"/>
      <c r="H19" s="521"/>
      <c r="I19" s="461"/>
      <c r="J19" s="333"/>
      <c r="K19" s="343" t="s">
        <v>535</v>
      </c>
      <c r="L19" s="455"/>
      <c r="M19" s="456"/>
      <c r="N19" s="573">
        <f t="shared" si="1"/>
        <v>0</v>
      </c>
      <c r="O19" s="527">
        <f t="shared" si="2"/>
        <v>0</v>
      </c>
      <c r="P19" s="524"/>
      <c r="Q19" s="521"/>
      <c r="R19" s="461"/>
    </row>
    <row r="20" spans="1:18" ht="15" x14ac:dyDescent="0.25">
      <c r="A20" s="333"/>
      <c r="B20" s="343" t="s">
        <v>536</v>
      </c>
      <c r="C20" s="455"/>
      <c r="D20" s="456"/>
      <c r="E20" s="344">
        <f t="shared" si="3"/>
        <v>0</v>
      </c>
      <c r="F20" s="527">
        <f t="shared" si="0"/>
        <v>0</v>
      </c>
      <c r="G20" s="524"/>
      <c r="H20" s="521"/>
      <c r="I20" s="461"/>
      <c r="J20" s="333"/>
      <c r="K20" s="343" t="s">
        <v>536</v>
      </c>
      <c r="L20" s="455"/>
      <c r="M20" s="456"/>
      <c r="N20" s="573">
        <f t="shared" si="1"/>
        <v>0</v>
      </c>
      <c r="O20" s="527">
        <f t="shared" si="2"/>
        <v>0</v>
      </c>
      <c r="P20" s="524"/>
      <c r="Q20" s="521"/>
      <c r="R20" s="461"/>
    </row>
    <row r="21" spans="1:18" ht="15.75" thickBot="1" x14ac:dyDescent="0.3">
      <c r="A21" s="333"/>
      <c r="B21" s="345" t="s">
        <v>537</v>
      </c>
      <c r="C21" s="457"/>
      <c r="D21" s="458"/>
      <c r="E21" s="346">
        <f t="shared" si="3"/>
        <v>0</v>
      </c>
      <c r="F21" s="528">
        <f t="shared" si="0"/>
        <v>0</v>
      </c>
      <c r="G21" s="525"/>
      <c r="H21" s="522"/>
      <c r="I21" s="462"/>
      <c r="J21" s="333"/>
      <c r="K21" s="345" t="s">
        <v>537</v>
      </c>
      <c r="L21" s="457"/>
      <c r="M21" s="458"/>
      <c r="N21" s="346">
        <f t="shared" si="1"/>
        <v>0</v>
      </c>
      <c r="O21" s="528">
        <f t="shared" si="2"/>
        <v>0</v>
      </c>
      <c r="P21" s="525"/>
      <c r="Q21" s="522"/>
      <c r="R21" s="462"/>
    </row>
    <row r="22" spans="1:18" ht="16.5" thickTop="1" thickBot="1" x14ac:dyDescent="0.3">
      <c r="A22" s="333"/>
      <c r="B22" s="347" t="s">
        <v>538</v>
      </c>
      <c r="C22" s="348">
        <f>SUM(C$10:C$21)</f>
        <v>0</v>
      </c>
      <c r="D22" s="349">
        <f>SUM(D$10:D$21)</f>
        <v>0</v>
      </c>
      <c r="E22" s="350">
        <f>SUM(E$10:E$21)</f>
        <v>0</v>
      </c>
      <c r="F22" s="470"/>
      <c r="G22" s="470"/>
      <c r="H22" s="470"/>
      <c r="I22" s="351"/>
      <c r="J22" s="333"/>
      <c r="K22" s="347" t="s">
        <v>538</v>
      </c>
      <c r="L22" s="350">
        <f>SUM(L$10:L$21)</f>
        <v>0</v>
      </c>
      <c r="M22" s="350">
        <f>SUM(M$10:M$21)</f>
        <v>0</v>
      </c>
      <c r="N22" s="350">
        <f t="shared" si="1"/>
        <v>0</v>
      </c>
      <c r="O22" s="470"/>
      <c r="P22" s="470"/>
      <c r="Q22" s="470"/>
      <c r="R22" s="351"/>
    </row>
    <row r="23" spans="1:18" ht="16.5" thickTop="1" thickBot="1" x14ac:dyDescent="0.3">
      <c r="A23" s="333"/>
      <c r="B23" s="333"/>
      <c r="C23" s="333"/>
      <c r="D23" s="333"/>
      <c r="E23" s="333"/>
      <c r="F23" s="333"/>
      <c r="G23" s="333"/>
      <c r="H23" s="333"/>
      <c r="I23" s="333"/>
      <c r="J23" s="333"/>
      <c r="K23" s="333"/>
      <c r="L23" s="333"/>
      <c r="M23" s="333"/>
      <c r="N23" s="333"/>
      <c r="O23" s="333"/>
      <c r="P23" s="333"/>
      <c r="Q23" s="333"/>
      <c r="R23" s="333"/>
    </row>
    <row r="24" spans="1:18" ht="16.5" thickTop="1" thickBot="1" x14ac:dyDescent="0.3">
      <c r="A24" s="333"/>
      <c r="B24" s="666" t="s">
        <v>521</v>
      </c>
      <c r="C24" s="668" t="s">
        <v>539</v>
      </c>
      <c r="D24" s="669"/>
      <c r="E24" s="669"/>
      <c r="F24" s="669"/>
      <c r="G24" s="669"/>
      <c r="H24" s="669"/>
      <c r="I24" s="670"/>
      <c r="J24" s="333"/>
      <c r="K24" s="666" t="s">
        <v>521</v>
      </c>
      <c r="L24" s="668" t="s">
        <v>539</v>
      </c>
      <c r="M24" s="669"/>
      <c r="N24" s="669"/>
      <c r="O24" s="669"/>
      <c r="P24" s="669"/>
      <c r="Q24" s="669"/>
      <c r="R24" s="670"/>
    </row>
    <row r="25" spans="1:18" ht="31.5" thickTop="1" thickBot="1" x14ac:dyDescent="0.3">
      <c r="A25" s="333"/>
      <c r="B25" s="667"/>
      <c r="C25" s="352">
        <v>411</v>
      </c>
      <c r="D25" s="353">
        <v>412</v>
      </c>
      <c r="E25" s="354" t="s">
        <v>523</v>
      </c>
      <c r="F25" s="526" t="s">
        <v>524</v>
      </c>
      <c r="G25" s="523" t="s">
        <v>590</v>
      </c>
      <c r="H25" s="519" t="s">
        <v>591</v>
      </c>
      <c r="I25" s="340" t="s">
        <v>525</v>
      </c>
      <c r="J25" s="333"/>
      <c r="K25" s="667"/>
      <c r="L25" s="352">
        <v>411</v>
      </c>
      <c r="M25" s="353">
        <v>412</v>
      </c>
      <c r="N25" s="354" t="s">
        <v>523</v>
      </c>
      <c r="O25" s="526" t="s">
        <v>524</v>
      </c>
      <c r="P25" s="523" t="s">
        <v>590</v>
      </c>
      <c r="Q25" s="519" t="s">
        <v>591</v>
      </c>
      <c r="R25" s="340" t="s">
        <v>525</v>
      </c>
    </row>
    <row r="26" spans="1:18" ht="15.75" thickTop="1" x14ac:dyDescent="0.25">
      <c r="A26" s="333"/>
      <c r="B26" s="355" t="s">
        <v>526</v>
      </c>
      <c r="C26" s="463"/>
      <c r="D26" s="464"/>
      <c r="E26" s="356">
        <f>SUM($C26:$D26)</f>
        <v>0</v>
      </c>
      <c r="F26" s="527">
        <f>+G26+H26</f>
        <v>0</v>
      </c>
      <c r="G26" s="459"/>
      <c r="H26" s="520"/>
      <c r="I26" s="460"/>
      <c r="J26" s="333"/>
      <c r="K26" s="355" t="s">
        <v>526</v>
      </c>
      <c r="L26" s="463"/>
      <c r="M26" s="464"/>
      <c r="N26" s="471">
        <f>SUM(L26:M26)</f>
        <v>0</v>
      </c>
      <c r="O26" s="527">
        <f>+P26+Q26</f>
        <v>0</v>
      </c>
      <c r="P26" s="459"/>
      <c r="Q26" s="520"/>
      <c r="R26" s="460"/>
    </row>
    <row r="27" spans="1:18" ht="15" x14ac:dyDescent="0.25">
      <c r="A27" s="333"/>
      <c r="B27" s="357" t="s">
        <v>527</v>
      </c>
      <c r="C27" s="465"/>
      <c r="D27" s="456"/>
      <c r="E27" s="344">
        <f t="shared" ref="E27:E37" si="4">SUM($C27:$D27)</f>
        <v>0</v>
      </c>
      <c r="F27" s="527">
        <f t="shared" ref="F27:F37" si="5">+G27+H27</f>
        <v>0</v>
      </c>
      <c r="G27" s="524"/>
      <c r="H27" s="521"/>
      <c r="I27" s="461"/>
      <c r="J27" s="333"/>
      <c r="K27" s="357" t="s">
        <v>527</v>
      </c>
      <c r="L27" s="465"/>
      <c r="M27" s="456"/>
      <c r="N27" s="471">
        <f t="shared" ref="N27:N37" si="6">SUM(L27:M27)</f>
        <v>0</v>
      </c>
      <c r="O27" s="527">
        <f t="shared" ref="O27:O37" si="7">+P27+Q27</f>
        <v>0</v>
      </c>
      <c r="P27" s="524"/>
      <c r="Q27" s="521"/>
      <c r="R27" s="461"/>
    </row>
    <row r="28" spans="1:18" ht="15" x14ac:dyDescent="0.25">
      <c r="A28" s="333"/>
      <c r="B28" s="357" t="s">
        <v>528</v>
      </c>
      <c r="C28" s="465"/>
      <c r="D28" s="456"/>
      <c r="E28" s="344">
        <f t="shared" si="4"/>
        <v>0</v>
      </c>
      <c r="F28" s="527">
        <f t="shared" si="5"/>
        <v>0</v>
      </c>
      <c r="G28" s="524"/>
      <c r="H28" s="521"/>
      <c r="I28" s="461"/>
      <c r="J28" s="333"/>
      <c r="K28" s="357" t="s">
        <v>528</v>
      </c>
      <c r="L28" s="465"/>
      <c r="M28" s="456"/>
      <c r="N28" s="471">
        <f t="shared" si="6"/>
        <v>0</v>
      </c>
      <c r="O28" s="527">
        <f t="shared" si="7"/>
        <v>0</v>
      </c>
      <c r="P28" s="524"/>
      <c r="Q28" s="521"/>
      <c r="R28" s="461"/>
    </row>
    <row r="29" spans="1:18" ht="15" x14ac:dyDescent="0.25">
      <c r="A29" s="333"/>
      <c r="B29" s="357" t="s">
        <v>529</v>
      </c>
      <c r="C29" s="465"/>
      <c r="D29" s="456"/>
      <c r="E29" s="344">
        <f t="shared" si="4"/>
        <v>0</v>
      </c>
      <c r="F29" s="527">
        <f t="shared" si="5"/>
        <v>0</v>
      </c>
      <c r="G29" s="524"/>
      <c r="H29" s="521"/>
      <c r="I29" s="461"/>
      <c r="J29" s="333"/>
      <c r="K29" s="357" t="s">
        <v>529</v>
      </c>
      <c r="L29" s="465"/>
      <c r="M29" s="456"/>
      <c r="N29" s="471">
        <f t="shared" si="6"/>
        <v>0</v>
      </c>
      <c r="O29" s="527">
        <f t="shared" si="7"/>
        <v>0</v>
      </c>
      <c r="P29" s="524"/>
      <c r="Q29" s="521"/>
      <c r="R29" s="461"/>
    </row>
    <row r="30" spans="1:18" ht="15" x14ac:dyDescent="0.25">
      <c r="A30" s="333"/>
      <c r="B30" s="357" t="s">
        <v>530</v>
      </c>
      <c r="C30" s="465"/>
      <c r="D30" s="456"/>
      <c r="E30" s="344">
        <f t="shared" si="4"/>
        <v>0</v>
      </c>
      <c r="F30" s="527">
        <f t="shared" si="5"/>
        <v>0</v>
      </c>
      <c r="G30" s="524"/>
      <c r="H30" s="521"/>
      <c r="I30" s="461"/>
      <c r="J30" s="333"/>
      <c r="K30" s="357" t="s">
        <v>530</v>
      </c>
      <c r="L30" s="465"/>
      <c r="M30" s="456"/>
      <c r="N30" s="471">
        <f t="shared" si="6"/>
        <v>0</v>
      </c>
      <c r="O30" s="527">
        <f t="shared" si="7"/>
        <v>0</v>
      </c>
      <c r="P30" s="524"/>
      <c r="Q30" s="521"/>
      <c r="R30" s="461"/>
    </row>
    <row r="31" spans="1:18" ht="15" x14ac:dyDescent="0.25">
      <c r="A31" s="333"/>
      <c r="B31" s="357" t="s">
        <v>531</v>
      </c>
      <c r="C31" s="465"/>
      <c r="D31" s="456"/>
      <c r="E31" s="344">
        <f t="shared" si="4"/>
        <v>0</v>
      </c>
      <c r="F31" s="527">
        <f t="shared" si="5"/>
        <v>0</v>
      </c>
      <c r="G31" s="524"/>
      <c r="H31" s="521"/>
      <c r="I31" s="461"/>
      <c r="J31" s="333"/>
      <c r="K31" s="357" t="s">
        <v>531</v>
      </c>
      <c r="L31" s="465"/>
      <c r="M31" s="456"/>
      <c r="N31" s="471">
        <f t="shared" si="6"/>
        <v>0</v>
      </c>
      <c r="O31" s="527">
        <f t="shared" si="7"/>
        <v>0</v>
      </c>
      <c r="P31" s="524"/>
      <c r="Q31" s="521"/>
      <c r="R31" s="461"/>
    </row>
    <row r="32" spans="1:18" ht="15" x14ac:dyDescent="0.25">
      <c r="A32" s="333"/>
      <c r="B32" s="357" t="s">
        <v>532</v>
      </c>
      <c r="C32" s="465"/>
      <c r="D32" s="456"/>
      <c r="E32" s="344">
        <f t="shared" si="4"/>
        <v>0</v>
      </c>
      <c r="F32" s="527">
        <f t="shared" si="5"/>
        <v>0</v>
      </c>
      <c r="G32" s="524"/>
      <c r="H32" s="521"/>
      <c r="I32" s="461"/>
      <c r="J32" s="333"/>
      <c r="K32" s="357" t="s">
        <v>532</v>
      </c>
      <c r="L32" s="465"/>
      <c r="M32" s="456"/>
      <c r="N32" s="471">
        <f t="shared" si="6"/>
        <v>0</v>
      </c>
      <c r="O32" s="527">
        <f t="shared" si="7"/>
        <v>0</v>
      </c>
      <c r="P32" s="524"/>
      <c r="Q32" s="521"/>
      <c r="R32" s="461"/>
    </row>
    <row r="33" spans="1:18" ht="15" x14ac:dyDescent="0.25">
      <c r="A33" s="333"/>
      <c r="B33" s="357" t="s">
        <v>533</v>
      </c>
      <c r="C33" s="465"/>
      <c r="D33" s="456"/>
      <c r="E33" s="344">
        <f t="shared" si="4"/>
        <v>0</v>
      </c>
      <c r="F33" s="527">
        <f t="shared" si="5"/>
        <v>0</v>
      </c>
      <c r="G33" s="524"/>
      <c r="H33" s="521"/>
      <c r="I33" s="461"/>
      <c r="J33" s="333"/>
      <c r="K33" s="357" t="s">
        <v>533</v>
      </c>
      <c r="L33" s="465"/>
      <c r="M33" s="456"/>
      <c r="N33" s="471">
        <f t="shared" si="6"/>
        <v>0</v>
      </c>
      <c r="O33" s="527">
        <f t="shared" si="7"/>
        <v>0</v>
      </c>
      <c r="P33" s="524"/>
      <c r="Q33" s="521"/>
      <c r="R33" s="461"/>
    </row>
    <row r="34" spans="1:18" ht="15" x14ac:dyDescent="0.25">
      <c r="A34" s="333"/>
      <c r="B34" s="357" t="s">
        <v>534</v>
      </c>
      <c r="C34" s="465"/>
      <c r="D34" s="456"/>
      <c r="E34" s="344">
        <f t="shared" si="4"/>
        <v>0</v>
      </c>
      <c r="F34" s="527">
        <f t="shared" si="5"/>
        <v>0</v>
      </c>
      <c r="G34" s="524"/>
      <c r="H34" s="521"/>
      <c r="I34" s="461"/>
      <c r="J34" s="333"/>
      <c r="K34" s="357" t="s">
        <v>534</v>
      </c>
      <c r="L34" s="465"/>
      <c r="M34" s="456"/>
      <c r="N34" s="471">
        <f t="shared" si="6"/>
        <v>0</v>
      </c>
      <c r="O34" s="527">
        <f t="shared" si="7"/>
        <v>0</v>
      </c>
      <c r="P34" s="524"/>
      <c r="Q34" s="521"/>
      <c r="R34" s="461"/>
    </row>
    <row r="35" spans="1:18" ht="15" x14ac:dyDescent="0.25">
      <c r="A35" s="333"/>
      <c r="B35" s="357" t="s">
        <v>535</v>
      </c>
      <c r="C35" s="465"/>
      <c r="D35" s="456"/>
      <c r="E35" s="344">
        <f t="shared" si="4"/>
        <v>0</v>
      </c>
      <c r="F35" s="527">
        <f t="shared" si="5"/>
        <v>0</v>
      </c>
      <c r="G35" s="524"/>
      <c r="H35" s="521"/>
      <c r="I35" s="461"/>
      <c r="J35" s="333"/>
      <c r="K35" s="357" t="s">
        <v>535</v>
      </c>
      <c r="L35" s="465"/>
      <c r="M35" s="456"/>
      <c r="N35" s="471">
        <f t="shared" si="6"/>
        <v>0</v>
      </c>
      <c r="O35" s="527">
        <f t="shared" si="7"/>
        <v>0</v>
      </c>
      <c r="P35" s="524"/>
      <c r="Q35" s="521"/>
      <c r="R35" s="461"/>
    </row>
    <row r="36" spans="1:18" ht="15" x14ac:dyDescent="0.25">
      <c r="A36" s="333"/>
      <c r="B36" s="357" t="s">
        <v>536</v>
      </c>
      <c r="C36" s="465"/>
      <c r="D36" s="456"/>
      <c r="E36" s="344">
        <f t="shared" si="4"/>
        <v>0</v>
      </c>
      <c r="F36" s="527">
        <f t="shared" si="5"/>
        <v>0</v>
      </c>
      <c r="G36" s="524"/>
      <c r="H36" s="521"/>
      <c r="I36" s="461"/>
      <c r="J36" s="333"/>
      <c r="K36" s="357" t="s">
        <v>536</v>
      </c>
      <c r="L36" s="465"/>
      <c r="M36" s="456"/>
      <c r="N36" s="471">
        <f t="shared" si="6"/>
        <v>0</v>
      </c>
      <c r="O36" s="527">
        <f t="shared" si="7"/>
        <v>0</v>
      </c>
      <c r="P36" s="524"/>
      <c r="Q36" s="521"/>
      <c r="R36" s="461"/>
    </row>
    <row r="37" spans="1:18" ht="15.75" thickBot="1" x14ac:dyDescent="0.3">
      <c r="A37" s="333"/>
      <c r="B37" s="358" t="s">
        <v>537</v>
      </c>
      <c r="C37" s="466"/>
      <c r="D37" s="467"/>
      <c r="E37" s="346">
        <f t="shared" si="4"/>
        <v>0</v>
      </c>
      <c r="F37" s="528">
        <f t="shared" si="5"/>
        <v>0</v>
      </c>
      <c r="G37" s="525"/>
      <c r="H37" s="522"/>
      <c r="I37" s="468"/>
      <c r="J37" s="333"/>
      <c r="K37" s="358" t="s">
        <v>537</v>
      </c>
      <c r="L37" s="466"/>
      <c r="M37" s="467"/>
      <c r="N37" s="471">
        <f t="shared" si="6"/>
        <v>0</v>
      </c>
      <c r="O37" s="528">
        <f t="shared" si="7"/>
        <v>0</v>
      </c>
      <c r="P37" s="525"/>
      <c r="Q37" s="522"/>
      <c r="R37" s="468"/>
    </row>
    <row r="38" spans="1:18" ht="16.5" thickTop="1" thickBot="1" x14ac:dyDescent="0.3">
      <c r="A38" s="333"/>
      <c r="B38" s="359" t="s">
        <v>538</v>
      </c>
      <c r="C38" s="360">
        <f>SUM(C$26:C$37)</f>
        <v>0</v>
      </c>
      <c r="D38" s="349">
        <f>SUM(D$26:D$37)</f>
        <v>0</v>
      </c>
      <c r="E38" s="350">
        <f>SUM(E$26:E$37)</f>
        <v>0</v>
      </c>
      <c r="F38" s="470"/>
      <c r="G38" s="470"/>
      <c r="H38" s="470"/>
      <c r="I38" s="351"/>
      <c r="J38" s="333"/>
      <c r="K38" s="359" t="s">
        <v>538</v>
      </c>
      <c r="L38" s="360">
        <f>SUM(L$26:L$37)</f>
        <v>0</v>
      </c>
      <c r="M38" s="349">
        <f>SUM(M$26:M$37)</f>
        <v>0</v>
      </c>
      <c r="N38" s="350">
        <f>SUM(N$26:N$37)</f>
        <v>0</v>
      </c>
      <c r="O38" s="470"/>
      <c r="P38" s="470"/>
      <c r="Q38" s="470"/>
      <c r="R38" s="351"/>
    </row>
    <row r="39" spans="1:18" ht="16.5" thickTop="1" thickBot="1" x14ac:dyDescent="0.3">
      <c r="A39" s="333"/>
      <c r="B39" s="333"/>
      <c r="C39" s="333"/>
      <c r="D39" s="333"/>
      <c r="E39" s="333"/>
      <c r="F39" s="333"/>
      <c r="G39" s="333"/>
      <c r="H39" s="333"/>
      <c r="I39" s="333"/>
      <c r="J39" s="333"/>
      <c r="K39" s="333"/>
      <c r="L39" s="333"/>
      <c r="M39" s="333"/>
      <c r="N39" s="333"/>
      <c r="O39" s="333"/>
      <c r="P39" s="333"/>
      <c r="Q39" s="333"/>
      <c r="R39" s="333"/>
    </row>
    <row r="40" spans="1:18" ht="16.5" thickTop="1" thickBot="1" x14ac:dyDescent="0.3">
      <c r="A40" s="333"/>
      <c r="B40" s="666" t="s">
        <v>521</v>
      </c>
      <c r="C40" s="668" t="s">
        <v>540</v>
      </c>
      <c r="D40" s="669"/>
      <c r="E40" s="669"/>
      <c r="F40" s="669"/>
      <c r="G40" s="669"/>
      <c r="H40" s="669"/>
      <c r="I40" s="670"/>
      <c r="J40" s="333"/>
      <c r="K40" s="666" t="s">
        <v>521</v>
      </c>
      <c r="L40" s="668" t="s">
        <v>540</v>
      </c>
      <c r="M40" s="669"/>
      <c r="N40" s="669"/>
      <c r="O40" s="669"/>
      <c r="P40" s="669"/>
      <c r="Q40" s="669"/>
      <c r="R40" s="670"/>
    </row>
    <row r="41" spans="1:18" ht="31.5" thickTop="1" thickBot="1" x14ac:dyDescent="0.3">
      <c r="A41" s="333"/>
      <c r="B41" s="667"/>
      <c r="C41" s="352">
        <v>411</v>
      </c>
      <c r="D41" s="353">
        <v>412</v>
      </c>
      <c r="E41" s="354" t="s">
        <v>523</v>
      </c>
      <c r="F41" s="526" t="s">
        <v>524</v>
      </c>
      <c r="G41" s="523" t="s">
        <v>590</v>
      </c>
      <c r="H41" s="519" t="s">
        <v>591</v>
      </c>
      <c r="I41" s="340" t="s">
        <v>525</v>
      </c>
      <c r="J41" s="333"/>
      <c r="K41" s="667"/>
      <c r="L41" s="352">
        <v>411</v>
      </c>
      <c r="M41" s="353">
        <v>412</v>
      </c>
      <c r="N41" s="354" t="s">
        <v>523</v>
      </c>
      <c r="O41" s="526" t="s">
        <v>524</v>
      </c>
      <c r="P41" s="523" t="s">
        <v>590</v>
      </c>
      <c r="Q41" s="519" t="s">
        <v>591</v>
      </c>
      <c r="R41" s="340" t="s">
        <v>525</v>
      </c>
    </row>
    <row r="42" spans="1:18" ht="15.75" thickTop="1" x14ac:dyDescent="0.25">
      <c r="A42" s="333"/>
      <c r="B42" s="341" t="s">
        <v>526</v>
      </c>
      <c r="C42" s="469"/>
      <c r="D42" s="464"/>
      <c r="E42" s="356">
        <f>SUM($C42:$D42)</f>
        <v>0</v>
      </c>
      <c r="F42" s="527">
        <f>+G42+H42</f>
        <v>0</v>
      </c>
      <c r="G42" s="459"/>
      <c r="H42" s="520"/>
      <c r="I42" s="460"/>
      <c r="J42" s="333"/>
      <c r="K42" s="341" t="s">
        <v>526</v>
      </c>
      <c r="L42" s="469"/>
      <c r="M42" s="464"/>
      <c r="N42" s="471">
        <f>SUM(L42:M42)</f>
        <v>0</v>
      </c>
      <c r="O42" s="527">
        <f>+P42+Q42</f>
        <v>0</v>
      </c>
      <c r="P42" s="459"/>
      <c r="Q42" s="520"/>
      <c r="R42" s="460"/>
    </row>
    <row r="43" spans="1:18" ht="15" x14ac:dyDescent="0.25">
      <c r="A43" s="333"/>
      <c r="B43" s="343" t="s">
        <v>527</v>
      </c>
      <c r="C43" s="455"/>
      <c r="D43" s="456"/>
      <c r="E43" s="344">
        <f t="shared" ref="E43:E53" si="8">SUM($C43:$D43)</f>
        <v>0</v>
      </c>
      <c r="F43" s="527">
        <f t="shared" ref="F43:F53" si="9">+G43+H43</f>
        <v>0</v>
      </c>
      <c r="G43" s="524"/>
      <c r="H43" s="521"/>
      <c r="I43" s="461"/>
      <c r="J43" s="333"/>
      <c r="K43" s="343" t="s">
        <v>527</v>
      </c>
      <c r="L43" s="455"/>
      <c r="M43" s="456"/>
      <c r="N43" s="471">
        <f t="shared" ref="N43:N53" si="10">SUM(L43:M43)</f>
        <v>0</v>
      </c>
      <c r="O43" s="527">
        <f t="shared" ref="O43:O53" si="11">+P43+Q43</f>
        <v>0</v>
      </c>
      <c r="P43" s="524"/>
      <c r="Q43" s="521"/>
      <c r="R43" s="461"/>
    </row>
    <row r="44" spans="1:18" ht="15" x14ac:dyDescent="0.25">
      <c r="A44" s="333"/>
      <c r="B44" s="343" t="s">
        <v>528</v>
      </c>
      <c r="C44" s="455"/>
      <c r="D44" s="456"/>
      <c r="E44" s="344">
        <f t="shared" si="8"/>
        <v>0</v>
      </c>
      <c r="F44" s="527">
        <f t="shared" si="9"/>
        <v>0</v>
      </c>
      <c r="G44" s="524"/>
      <c r="H44" s="521"/>
      <c r="I44" s="461"/>
      <c r="J44" s="333"/>
      <c r="K44" s="343" t="s">
        <v>528</v>
      </c>
      <c r="L44" s="455"/>
      <c r="M44" s="456"/>
      <c r="N44" s="471">
        <f t="shared" si="10"/>
        <v>0</v>
      </c>
      <c r="O44" s="527">
        <f t="shared" si="11"/>
        <v>0</v>
      </c>
      <c r="P44" s="524"/>
      <c r="Q44" s="521"/>
      <c r="R44" s="461"/>
    </row>
    <row r="45" spans="1:18" ht="15" x14ac:dyDescent="0.25">
      <c r="A45" s="333"/>
      <c r="B45" s="343" t="s">
        <v>529</v>
      </c>
      <c r="C45" s="455"/>
      <c r="D45" s="456"/>
      <c r="E45" s="344">
        <f t="shared" si="8"/>
        <v>0</v>
      </c>
      <c r="F45" s="527">
        <f t="shared" si="9"/>
        <v>0</v>
      </c>
      <c r="G45" s="524"/>
      <c r="H45" s="521"/>
      <c r="I45" s="461"/>
      <c r="J45" s="333"/>
      <c r="K45" s="343" t="s">
        <v>529</v>
      </c>
      <c r="L45" s="455"/>
      <c r="M45" s="456"/>
      <c r="N45" s="471">
        <f t="shared" si="10"/>
        <v>0</v>
      </c>
      <c r="O45" s="527">
        <f t="shared" si="11"/>
        <v>0</v>
      </c>
      <c r="P45" s="524"/>
      <c r="Q45" s="521"/>
      <c r="R45" s="461"/>
    </row>
    <row r="46" spans="1:18" ht="15" x14ac:dyDescent="0.25">
      <c r="A46" s="333"/>
      <c r="B46" s="343" t="s">
        <v>530</v>
      </c>
      <c r="C46" s="455"/>
      <c r="D46" s="456"/>
      <c r="E46" s="344">
        <f t="shared" si="8"/>
        <v>0</v>
      </c>
      <c r="F46" s="527">
        <f t="shared" si="9"/>
        <v>0</v>
      </c>
      <c r="G46" s="524"/>
      <c r="H46" s="521"/>
      <c r="I46" s="461"/>
      <c r="J46" s="333"/>
      <c r="K46" s="343" t="s">
        <v>530</v>
      </c>
      <c r="L46" s="455"/>
      <c r="M46" s="456"/>
      <c r="N46" s="471">
        <f t="shared" si="10"/>
        <v>0</v>
      </c>
      <c r="O46" s="527">
        <f t="shared" si="11"/>
        <v>0</v>
      </c>
      <c r="P46" s="524"/>
      <c r="Q46" s="521"/>
      <c r="R46" s="461"/>
    </row>
    <row r="47" spans="1:18" ht="15" x14ac:dyDescent="0.25">
      <c r="A47" s="333"/>
      <c r="B47" s="343" t="s">
        <v>531</v>
      </c>
      <c r="C47" s="455"/>
      <c r="D47" s="456"/>
      <c r="E47" s="344">
        <f t="shared" si="8"/>
        <v>0</v>
      </c>
      <c r="F47" s="527">
        <f t="shared" si="9"/>
        <v>0</v>
      </c>
      <c r="G47" s="524"/>
      <c r="H47" s="521"/>
      <c r="I47" s="461"/>
      <c r="J47" s="333"/>
      <c r="K47" s="343" t="s">
        <v>531</v>
      </c>
      <c r="L47" s="455"/>
      <c r="M47" s="456"/>
      <c r="N47" s="471">
        <f t="shared" si="10"/>
        <v>0</v>
      </c>
      <c r="O47" s="527">
        <f t="shared" si="11"/>
        <v>0</v>
      </c>
      <c r="P47" s="524"/>
      <c r="Q47" s="521"/>
      <c r="R47" s="461"/>
    </row>
    <row r="48" spans="1:18" ht="15" x14ac:dyDescent="0.25">
      <c r="A48" s="333"/>
      <c r="B48" s="343" t="s">
        <v>532</v>
      </c>
      <c r="C48" s="455"/>
      <c r="D48" s="456"/>
      <c r="E48" s="344">
        <f t="shared" si="8"/>
        <v>0</v>
      </c>
      <c r="F48" s="527">
        <f t="shared" si="9"/>
        <v>0</v>
      </c>
      <c r="G48" s="524"/>
      <c r="H48" s="521"/>
      <c r="I48" s="461"/>
      <c r="J48" s="333"/>
      <c r="K48" s="343" t="s">
        <v>532</v>
      </c>
      <c r="L48" s="455"/>
      <c r="M48" s="456"/>
      <c r="N48" s="471">
        <f t="shared" si="10"/>
        <v>0</v>
      </c>
      <c r="O48" s="527">
        <f t="shared" si="11"/>
        <v>0</v>
      </c>
      <c r="P48" s="524"/>
      <c r="Q48" s="521"/>
      <c r="R48" s="461"/>
    </row>
    <row r="49" spans="1:18" ht="15" x14ac:dyDescent="0.25">
      <c r="A49" s="333"/>
      <c r="B49" s="343" t="s">
        <v>533</v>
      </c>
      <c r="C49" s="455"/>
      <c r="D49" s="456"/>
      <c r="E49" s="344">
        <f t="shared" si="8"/>
        <v>0</v>
      </c>
      <c r="F49" s="527">
        <f t="shared" si="9"/>
        <v>0</v>
      </c>
      <c r="G49" s="524"/>
      <c r="H49" s="521"/>
      <c r="I49" s="461"/>
      <c r="J49" s="333"/>
      <c r="K49" s="343" t="s">
        <v>533</v>
      </c>
      <c r="L49" s="455"/>
      <c r="M49" s="456"/>
      <c r="N49" s="471">
        <f t="shared" si="10"/>
        <v>0</v>
      </c>
      <c r="O49" s="527">
        <f t="shared" si="11"/>
        <v>0</v>
      </c>
      <c r="P49" s="524"/>
      <c r="Q49" s="521"/>
      <c r="R49" s="461"/>
    </row>
    <row r="50" spans="1:18" ht="15" x14ac:dyDescent="0.25">
      <c r="A50" s="333"/>
      <c r="B50" s="343" t="s">
        <v>534</v>
      </c>
      <c r="C50" s="455"/>
      <c r="D50" s="456"/>
      <c r="E50" s="344">
        <f t="shared" si="8"/>
        <v>0</v>
      </c>
      <c r="F50" s="527">
        <f t="shared" si="9"/>
        <v>0</v>
      </c>
      <c r="G50" s="524"/>
      <c r="H50" s="521"/>
      <c r="I50" s="461"/>
      <c r="J50" s="333"/>
      <c r="K50" s="343" t="s">
        <v>534</v>
      </c>
      <c r="L50" s="455"/>
      <c r="M50" s="456"/>
      <c r="N50" s="471">
        <f t="shared" si="10"/>
        <v>0</v>
      </c>
      <c r="O50" s="527">
        <f t="shared" si="11"/>
        <v>0</v>
      </c>
      <c r="P50" s="524"/>
      <c r="Q50" s="521"/>
      <c r="R50" s="461"/>
    </row>
    <row r="51" spans="1:18" ht="15" x14ac:dyDescent="0.25">
      <c r="A51" s="333"/>
      <c r="B51" s="343" t="s">
        <v>535</v>
      </c>
      <c r="C51" s="455"/>
      <c r="D51" s="456"/>
      <c r="E51" s="344">
        <f t="shared" si="8"/>
        <v>0</v>
      </c>
      <c r="F51" s="527">
        <f t="shared" si="9"/>
        <v>0</v>
      </c>
      <c r="G51" s="524"/>
      <c r="H51" s="521"/>
      <c r="I51" s="461"/>
      <c r="J51" s="333"/>
      <c r="K51" s="343" t="s">
        <v>535</v>
      </c>
      <c r="L51" s="455"/>
      <c r="M51" s="456"/>
      <c r="N51" s="471">
        <f t="shared" si="10"/>
        <v>0</v>
      </c>
      <c r="O51" s="527">
        <f t="shared" si="11"/>
        <v>0</v>
      </c>
      <c r="P51" s="524"/>
      <c r="Q51" s="521"/>
      <c r="R51" s="461"/>
    </row>
    <row r="52" spans="1:18" ht="15" x14ac:dyDescent="0.25">
      <c r="A52" s="333"/>
      <c r="B52" s="343" t="s">
        <v>536</v>
      </c>
      <c r="C52" s="455"/>
      <c r="D52" s="456"/>
      <c r="E52" s="344">
        <f t="shared" si="8"/>
        <v>0</v>
      </c>
      <c r="F52" s="527">
        <f t="shared" si="9"/>
        <v>0</v>
      </c>
      <c r="G52" s="524"/>
      <c r="H52" s="521"/>
      <c r="I52" s="461"/>
      <c r="J52" s="333"/>
      <c r="K52" s="343" t="s">
        <v>536</v>
      </c>
      <c r="L52" s="455"/>
      <c r="M52" s="456"/>
      <c r="N52" s="471">
        <f t="shared" si="10"/>
        <v>0</v>
      </c>
      <c r="O52" s="527">
        <f t="shared" si="11"/>
        <v>0</v>
      </c>
      <c r="P52" s="524"/>
      <c r="Q52" s="521"/>
      <c r="R52" s="461"/>
    </row>
    <row r="53" spans="1:18" ht="15.75" thickBot="1" x14ac:dyDescent="0.3">
      <c r="A53" s="333"/>
      <c r="B53" s="345" t="s">
        <v>537</v>
      </c>
      <c r="C53" s="457"/>
      <c r="D53" s="458"/>
      <c r="E53" s="361">
        <f t="shared" si="8"/>
        <v>0</v>
      </c>
      <c r="F53" s="528">
        <f t="shared" si="9"/>
        <v>0</v>
      </c>
      <c r="G53" s="525"/>
      <c r="H53" s="522"/>
      <c r="I53" s="462"/>
      <c r="J53" s="333"/>
      <c r="K53" s="345" t="s">
        <v>537</v>
      </c>
      <c r="L53" s="457"/>
      <c r="M53" s="458"/>
      <c r="N53" s="471">
        <f t="shared" si="10"/>
        <v>0</v>
      </c>
      <c r="O53" s="528">
        <f t="shared" si="11"/>
        <v>0</v>
      </c>
      <c r="P53" s="525"/>
      <c r="Q53" s="522"/>
      <c r="R53" s="462"/>
    </row>
    <row r="54" spans="1:18" ht="16.5" thickTop="1" thickBot="1" x14ac:dyDescent="0.3">
      <c r="A54" s="333"/>
      <c r="B54" s="347" t="s">
        <v>538</v>
      </c>
      <c r="C54" s="348">
        <f>SUM(C$42:C$53)</f>
        <v>0</v>
      </c>
      <c r="D54" s="349">
        <f>SUM(D$42:D$53)</f>
        <v>0</v>
      </c>
      <c r="E54" s="350">
        <f>SUM(E$42:E$53)</f>
        <v>0</v>
      </c>
      <c r="F54" s="470"/>
      <c r="G54" s="470"/>
      <c r="H54" s="470"/>
      <c r="I54" s="351"/>
      <c r="J54" s="333"/>
      <c r="K54" s="347" t="s">
        <v>538</v>
      </c>
      <c r="L54" s="348">
        <f>SUM(L$42:L$53)</f>
        <v>0</v>
      </c>
      <c r="M54" s="349">
        <f>SUM(M$42:M$53)</f>
        <v>0</v>
      </c>
      <c r="N54" s="350">
        <f>SUM(N$42:N$53)</f>
        <v>0</v>
      </c>
      <c r="O54" s="470"/>
      <c r="P54" s="470"/>
      <c r="Q54" s="470"/>
      <c r="R54" s="351"/>
    </row>
    <row r="55" spans="1:18" ht="15.75" thickTop="1" x14ac:dyDescent="0.25">
      <c r="A55" s="333"/>
      <c r="B55" s="333"/>
      <c r="C55" s="333"/>
      <c r="D55" s="333"/>
      <c r="E55" s="333"/>
      <c r="F55" s="333"/>
      <c r="G55" s="333"/>
      <c r="H55" s="333"/>
      <c r="I55" s="333"/>
      <c r="J55" s="333"/>
      <c r="K55" s="333"/>
      <c r="L55" s="333"/>
      <c r="M55" s="333"/>
      <c r="N55" s="333"/>
      <c r="O55" s="333"/>
      <c r="P55" s="333"/>
      <c r="Q55" s="333"/>
      <c r="R55" s="333"/>
    </row>
    <row r="56" spans="1:18" ht="15" x14ac:dyDescent="0.25">
      <c r="A56" s="333"/>
      <c r="B56" s="665" t="s">
        <v>541</v>
      </c>
      <c r="C56" s="665"/>
      <c r="D56" s="665"/>
      <c r="E56" s="665"/>
      <c r="F56" s="665"/>
      <c r="G56" s="665"/>
      <c r="H56" s="665"/>
      <c r="I56" s="665"/>
      <c r="J56" s="333"/>
      <c r="K56" s="333"/>
      <c r="L56" s="333"/>
      <c r="M56" s="333"/>
      <c r="N56" s="333"/>
      <c r="O56" s="333"/>
      <c r="P56" s="333"/>
      <c r="Q56" s="333"/>
      <c r="R56" s="333"/>
    </row>
  </sheetData>
  <sheetProtection algorithmName="SHA-512" hashValue="9u68MmjnWnZMJ4Ft0ZiOHGpMdjnJbXCfkgKTU3m3tktU2cLdxnPkOSPbPVhh1s7W97q51pmgof2lJHeCj4YKLg==" saltValue="orDUolS7nZoSRC8CJy/d5Q==" spinCount="100000" sheet="1" objects="1" scenarios="1"/>
  <mergeCells count="15">
    <mergeCell ref="B5:I5"/>
    <mergeCell ref="K5:R5"/>
    <mergeCell ref="B8:B9"/>
    <mergeCell ref="C8:I8"/>
    <mergeCell ref="K8:K9"/>
    <mergeCell ref="L8:R8"/>
    <mergeCell ref="B56:I56"/>
    <mergeCell ref="B24:B25"/>
    <mergeCell ref="C24:I24"/>
    <mergeCell ref="K24:K25"/>
    <mergeCell ref="L24:R24"/>
    <mergeCell ref="B40:B41"/>
    <mergeCell ref="C40:I40"/>
    <mergeCell ref="K40:K41"/>
    <mergeCell ref="L40:R40"/>
  </mergeCells>
  <pageMargins left="0.11811023622047245" right="0.11811023622047245" top="0.15748031496062992" bottom="0.15748031496062992" header="0.31496062992125984" footer="0.31496062992125984"/>
  <pageSetup paperSize="9" scale="55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3"/>
  <sheetViews>
    <sheetView showZeros="0" zoomScale="70" zoomScaleNormal="70" workbookViewId="0">
      <pane ySplit="4" topLeftCell="A5" activePane="bottomLeft" state="frozen"/>
      <selection pane="bottomLeft" activeCell="B5" sqref="B5"/>
    </sheetView>
  </sheetViews>
  <sheetFormatPr defaultRowHeight="12.75" x14ac:dyDescent="0.2"/>
  <cols>
    <col min="1" max="1" width="4.85546875" customWidth="1"/>
    <col min="2" max="2" width="8.28515625" style="301" customWidth="1"/>
    <col min="3" max="3" width="20.140625" customWidth="1"/>
    <col min="4" max="4" width="5.42578125" style="301" customWidth="1"/>
    <col min="5" max="5" width="17" customWidth="1"/>
    <col min="6" max="6" width="16" customWidth="1"/>
    <col min="7" max="7" width="5.85546875" customWidth="1"/>
    <col min="8" max="8" width="10.28515625" customWidth="1"/>
    <col min="9" max="9" width="8.42578125" customWidth="1"/>
    <col min="12" max="12" width="8.42578125" customWidth="1"/>
    <col min="15" max="15" width="8.42578125" customWidth="1"/>
    <col min="18" max="18" width="8.42578125" customWidth="1"/>
    <col min="20" max="21" width="10.28515625" customWidth="1"/>
    <col min="22" max="22" width="12.85546875" customWidth="1"/>
    <col min="23" max="24" width="12.28515625" customWidth="1"/>
    <col min="25" max="25" width="12.42578125" customWidth="1"/>
    <col min="27" max="27" width="11.7109375" customWidth="1"/>
    <col min="28" max="28" width="15.28515625" customWidth="1"/>
    <col min="29" max="29" width="13.85546875" customWidth="1"/>
    <col min="30" max="30" width="11.42578125" customWidth="1"/>
    <col min="31" max="31" width="10.28515625" customWidth="1"/>
    <col min="32" max="32" width="12.140625" customWidth="1"/>
    <col min="33" max="33" width="15.42578125" customWidth="1"/>
    <col min="34" max="34" width="12.28515625" customWidth="1"/>
    <col min="35" max="35" width="12" customWidth="1"/>
    <col min="36" max="36" width="11.140625" customWidth="1"/>
    <col min="37" max="37" width="13" customWidth="1"/>
    <col min="38" max="38" width="12" customWidth="1"/>
    <col min="39" max="39" width="13.42578125" customWidth="1"/>
  </cols>
  <sheetData>
    <row r="1" spans="1:39" x14ac:dyDescent="0.2">
      <c r="A1">
        <f>+MAX('1а - drž,sek,drž.sl.i nam.'!A13:A104)</f>
        <v>0</v>
      </c>
      <c r="X1">
        <v>12</v>
      </c>
      <c r="AC1">
        <v>12</v>
      </c>
      <c r="AH1">
        <v>12</v>
      </c>
      <c r="AK1" s="326">
        <f>+'1а - drž,sek,drž.sl.i nam.'!D5</f>
        <v>0</v>
      </c>
    </row>
    <row r="2" spans="1:39" x14ac:dyDescent="0.2">
      <c r="W2" s="50" t="e">
        <f>+SUM(W5:W83)</f>
        <v>#N/A</v>
      </c>
      <c r="X2" s="50" t="e">
        <f>+SUM(X5:X83)</f>
        <v>#N/A</v>
      </c>
      <c r="AB2" s="50" t="e">
        <f>+SUM(AB5:AB83)</f>
        <v>#N/A</v>
      </c>
      <c r="AC2" s="50" t="e">
        <f>+SUM(AC5:AC83)</f>
        <v>#N/A</v>
      </c>
      <c r="AG2" s="50" t="e">
        <f>-SUM(AG5:AG83)</f>
        <v>#N/A</v>
      </c>
      <c r="AH2" s="50" t="e">
        <f>-SUM(AH5:AH83)</f>
        <v>#N/A</v>
      </c>
      <c r="AI2" s="50" t="e">
        <f>+SUM(AI5:AI83)</f>
        <v>#N/A</v>
      </c>
      <c r="AJ2" s="50" t="e">
        <f>+SUM(AJ5:AJ83)</f>
        <v>#N/A</v>
      </c>
      <c r="AK2" s="50" t="e">
        <f>+SUM(AK5:AK83)</f>
        <v>#N/A</v>
      </c>
      <c r="AL2" s="50" t="e">
        <f>+SUM(AL5:AL83)</f>
        <v>#N/A</v>
      </c>
      <c r="AM2" s="50" t="e">
        <f>+AL2+AK2</f>
        <v>#N/A</v>
      </c>
    </row>
    <row r="3" spans="1:39" x14ac:dyDescent="0.2">
      <c r="H3">
        <v>6</v>
      </c>
      <c r="I3">
        <v>7</v>
      </c>
      <c r="J3">
        <v>8</v>
      </c>
      <c r="K3">
        <v>12</v>
      </c>
      <c r="L3">
        <v>13</v>
      </c>
      <c r="M3">
        <v>14</v>
      </c>
      <c r="N3">
        <v>18</v>
      </c>
      <c r="O3">
        <v>19</v>
      </c>
      <c r="P3">
        <v>20</v>
      </c>
      <c r="Q3">
        <v>24</v>
      </c>
      <c r="R3">
        <v>25</v>
      </c>
      <c r="S3">
        <v>26</v>
      </c>
      <c r="T3">
        <v>35</v>
      </c>
      <c r="U3">
        <v>36</v>
      </c>
      <c r="V3">
        <v>37</v>
      </c>
      <c r="W3">
        <f>+V3+1</f>
        <v>38</v>
      </c>
      <c r="Y3">
        <v>40</v>
      </c>
      <c r="Z3">
        <v>41</v>
      </c>
      <c r="AA3">
        <v>42</v>
      </c>
      <c r="AB3">
        <v>43</v>
      </c>
      <c r="AD3">
        <v>45</v>
      </c>
      <c r="AE3">
        <v>46</v>
      </c>
      <c r="AF3">
        <v>47</v>
      </c>
      <c r="AG3">
        <v>48</v>
      </c>
      <c r="AI3">
        <v>50</v>
      </c>
      <c r="AJ3">
        <v>51</v>
      </c>
      <c r="AK3" s="50" t="e">
        <f>+AK2-AI2</f>
        <v>#N/A</v>
      </c>
    </row>
    <row r="4" spans="1:39" ht="51.75" thickBot="1" x14ac:dyDescent="0.25">
      <c r="A4" s="302" t="s">
        <v>466</v>
      </c>
      <c r="B4" s="493" t="s">
        <v>476</v>
      </c>
      <c r="C4" s="302" t="s">
        <v>477</v>
      </c>
      <c r="D4" s="493" t="s">
        <v>478</v>
      </c>
      <c r="E4" s="303" t="s">
        <v>467</v>
      </c>
      <c r="F4" s="303" t="s">
        <v>468</v>
      </c>
      <c r="G4" s="303" t="s">
        <v>469</v>
      </c>
      <c r="H4" s="303" t="s">
        <v>470</v>
      </c>
      <c r="I4" s="303" t="s">
        <v>471</v>
      </c>
      <c r="J4" s="303" t="s">
        <v>472</v>
      </c>
      <c r="K4" s="303" t="s">
        <v>592</v>
      </c>
      <c r="L4" s="303" t="s">
        <v>593</v>
      </c>
      <c r="M4" s="303" t="s">
        <v>594</v>
      </c>
      <c r="N4" s="547" t="s">
        <v>613</v>
      </c>
      <c r="O4" s="303" t="s">
        <v>595</v>
      </c>
      <c r="P4" s="303" t="s">
        <v>596</v>
      </c>
      <c r="Q4" s="303" t="s">
        <v>473</v>
      </c>
      <c r="R4" s="303" t="s">
        <v>597</v>
      </c>
      <c r="S4" s="303" t="s">
        <v>598</v>
      </c>
      <c r="T4" s="304" t="s">
        <v>474</v>
      </c>
      <c r="U4" s="304" t="s">
        <v>475</v>
      </c>
      <c r="V4" s="304" t="s">
        <v>614</v>
      </c>
      <c r="W4" s="304" t="s">
        <v>606</v>
      </c>
      <c r="X4" s="327" t="s">
        <v>607</v>
      </c>
      <c r="Y4" s="305" t="s">
        <v>511</v>
      </c>
      <c r="Z4" s="305" t="s">
        <v>512</v>
      </c>
      <c r="AA4" s="305" t="s">
        <v>513</v>
      </c>
      <c r="AB4" s="304" t="s">
        <v>608</v>
      </c>
      <c r="AC4" s="327" t="s">
        <v>609</v>
      </c>
      <c r="AD4" s="306" t="s">
        <v>514</v>
      </c>
      <c r="AE4" s="306" t="s">
        <v>515</v>
      </c>
      <c r="AF4" s="306" t="s">
        <v>516</v>
      </c>
      <c r="AG4" s="306" t="s">
        <v>517</v>
      </c>
      <c r="AH4" s="327" t="s">
        <v>518</v>
      </c>
      <c r="AI4" s="303" t="s">
        <v>602</v>
      </c>
      <c r="AJ4" s="303" t="s">
        <v>603</v>
      </c>
      <c r="AK4" s="303" t="s">
        <v>604</v>
      </c>
      <c r="AL4" s="303" t="s">
        <v>605</v>
      </c>
    </row>
    <row r="5" spans="1:39" x14ac:dyDescent="0.2">
      <c r="A5">
        <v>1</v>
      </c>
      <c r="B5" s="301">
        <f>+'1 -sredstva'!D2</f>
        <v>0</v>
      </c>
      <c r="C5" t="str">
        <f>+'1 -sredstva'!F2</f>
        <v/>
      </c>
      <c r="D5" s="301">
        <f>+'1 -sredstva'!D3</f>
        <v>0</v>
      </c>
      <c r="E5" t="e">
        <f>+VLOOKUP($A5,'1а - drž,sek,drž.sl.i nam.'!$A$13:$BE$104,'1а - drž,sek,drž.sl.i nam.'!$BE$1,FALSE)</f>
        <v>#N/A</v>
      </c>
      <c r="F5" t="e">
        <f>+VLOOKUP($A5,'1а - drž,sek,drž.sl.i nam.'!$A$13:D$104,3,FALSE)</f>
        <v>#N/A</v>
      </c>
      <c r="G5" t="e">
        <f>IF(A5=0,0,+VLOOKUP($A5,'1а - drž,sek,drž.sl.i nam.'!$A$13:E$104,4,FALSE))</f>
        <v>#N/A</v>
      </c>
      <c r="H5" t="e">
        <f>+VLOOKUP($A5,'1а - drž,sek,drž.sl.i nam.'!$A$13:F$104,H$3,FALSE)</f>
        <v>#N/A</v>
      </c>
      <c r="I5" t="e">
        <f>+VLOOKUP($A5,'1а - drž,sek,drž.sl.i nam.'!$A$13:G$104,I$3,FALSE)</f>
        <v>#N/A</v>
      </c>
      <c r="J5" t="e">
        <f>+VLOOKUP($A5,'1а - drž,sek,drž.sl.i nam.'!$A$13:H$104,J$3,FALSE)</f>
        <v>#N/A</v>
      </c>
      <c r="K5" t="e">
        <f>+VLOOKUP($A5,'1а - drž,sek,drž.sl.i nam.'!$A$13:AD$104,K$3,FALSE)</f>
        <v>#N/A</v>
      </c>
      <c r="L5" t="e">
        <f>+VLOOKUP($A5,'1а - drž,sek,drž.sl.i nam.'!$A$13:AE$104,L$3,FALSE)</f>
        <v>#N/A</v>
      </c>
      <c r="M5" t="e">
        <f>+VLOOKUP($A5,'1а - drž,sek,drž.sl.i nam.'!$A$13:AF$104,M$3,FALSE)</f>
        <v>#N/A</v>
      </c>
      <c r="N5" t="e">
        <f>+VLOOKUP($A5,'1а - drž,sek,drž.sl.i nam.'!$A$13:AG$104,N$3,FALSE)</f>
        <v>#N/A</v>
      </c>
      <c r="O5" t="e">
        <f>+VLOOKUP($A5,'1а - drž,sek,drž.sl.i nam.'!$A$13:AH$104,O$3,FALSE)</f>
        <v>#N/A</v>
      </c>
      <c r="P5" t="e">
        <f>+VLOOKUP($A5,'1а - drž,sek,drž.sl.i nam.'!$A$13:AI$104,P$3,FALSE)</f>
        <v>#N/A</v>
      </c>
      <c r="Q5" t="e">
        <f>+VLOOKUP($A5,'1а - drž,sek,drž.sl.i nam.'!$A$13:AF$104,Q$3,FALSE)</f>
        <v>#N/A</v>
      </c>
      <c r="R5" t="e">
        <f>+VLOOKUP($A5,'1а - drž,sek,drž.sl.i nam.'!$A$13:AG$104,R$3,FALSE)</f>
        <v>#N/A</v>
      </c>
      <c r="S5" t="e">
        <f>+VLOOKUP($A5,'1а - drž,sek,drž.sl.i nam.'!$A$13:AH$104,S$3,FALSE)</f>
        <v>#N/A</v>
      </c>
      <c r="T5" s="50" t="e">
        <f>+VLOOKUP($A5,'1а - drž,sek,drž.sl.i nam.'!$A$13:AI$104,T$3,FALSE)</f>
        <v>#N/A</v>
      </c>
      <c r="U5" s="50" t="e">
        <f>+VLOOKUP($A5,'1а - drž,sek,drž.sl.i nam.'!$A$13:AJ$104,U$3,FALSE)</f>
        <v>#N/A</v>
      </c>
      <c r="V5" s="50" t="e">
        <f>+VLOOKUP($A5,'1а - drž,sek,drž.sl.i nam.'!$A$13:AK$104,V$3,FALSE)</f>
        <v>#N/A</v>
      </c>
      <c r="W5" s="50" t="e">
        <f>+VLOOKUP($A5,'1а - drž,sek,drž.sl.i nam.'!$A$13:AL$104,W$3,FALSE)</f>
        <v>#N/A</v>
      </c>
      <c r="X5" s="50" t="e">
        <f>+W5*X$1</f>
        <v>#N/A</v>
      </c>
      <c r="Y5" s="50" t="e">
        <f>+VLOOKUP($A5,'1а - drž,sek,drž.sl.i nam.'!$A$13:AN$104,Y$3,FALSE)</f>
        <v>#N/A</v>
      </c>
      <c r="Z5" s="50" t="e">
        <f>+VLOOKUP($A5,'1а - drž,sek,drž.sl.i nam.'!$A$13:AO$104,Z$3,FALSE)</f>
        <v>#N/A</v>
      </c>
      <c r="AA5" s="50" t="e">
        <f>+VLOOKUP($A5,'1а - drž,sek,drž.sl.i nam.'!$A$13:AP$104,AA$3,FALSE)</f>
        <v>#N/A</v>
      </c>
      <c r="AB5" s="50" t="e">
        <f>+VLOOKUP($A5,'1а - drž,sek,drž.sl.i nam.'!$A$13:AQ$104,AB$3,FALSE)</f>
        <v>#N/A</v>
      </c>
      <c r="AC5" s="50" t="e">
        <f>+AB5*AC$1</f>
        <v>#N/A</v>
      </c>
      <c r="AD5" s="50" t="e">
        <f>+VLOOKUP($A5,'1а - drž,sek,drž.sl.i nam.'!$A$13:AS$104,AD$3,FALSE)</f>
        <v>#N/A</v>
      </c>
      <c r="AE5" s="50" t="e">
        <f>+VLOOKUP($A5,'1а - drž,sek,drž.sl.i nam.'!$A$13:AT$104,AE$3,FALSE)</f>
        <v>#N/A</v>
      </c>
      <c r="AF5" s="50" t="e">
        <f>+VLOOKUP($A5,'1а - drž,sek,drž.sl.i nam.'!$A$13:AU$104,AF$3,FALSE)</f>
        <v>#N/A</v>
      </c>
      <c r="AG5" s="50" t="e">
        <f>+VLOOKUP($A5,'1а - drž,sek,drž.sl.i nam.'!$A$13:AV$104,AG$3,FALSE)</f>
        <v>#N/A</v>
      </c>
      <c r="AH5" s="50" t="e">
        <f>+AG5*AH$1</f>
        <v>#N/A</v>
      </c>
      <c r="AI5" s="50" t="e">
        <f>+VLOOKUP($A5,'1а - drž,sek,drž.sl.i nam.'!$A$13:AX$104,AI$3,FALSE)</f>
        <v>#N/A</v>
      </c>
      <c r="AJ5" s="50" t="e">
        <f>+VLOOKUP($A5,'1а - drž,sek,drž.sl.i nam.'!$A$13:AY$104,AJ$3,FALSE)</f>
        <v>#N/A</v>
      </c>
      <c r="AK5" s="50" t="e">
        <f t="shared" ref="AK5:AK36" si="0">+AI5*(100+$AK$1)/100</f>
        <v>#N/A</v>
      </c>
      <c r="AL5" s="50" t="e">
        <f t="shared" ref="AL5:AL36" si="1">+AJ5*(100+$AK$1)/100</f>
        <v>#N/A</v>
      </c>
      <c r="AM5" s="50"/>
    </row>
    <row r="6" spans="1:39" x14ac:dyDescent="0.2">
      <c r="A6">
        <f>+IF(MAX(A$5:A5)+1&lt;=A$1,A5+1,0)</f>
        <v>0</v>
      </c>
      <c r="B6" s="301">
        <f t="shared" ref="B6:B14" si="2">+IF(A6&gt;0,B5,0)</f>
        <v>0</v>
      </c>
      <c r="C6">
        <f t="shared" ref="C6:C14" si="3">+IF(B6&gt;0,C5,0)</f>
        <v>0</v>
      </c>
      <c r="D6" s="301">
        <f t="shared" ref="D6:D14" si="4">+IF(C6&gt;0,D5,0)</f>
        <v>0</v>
      </c>
      <c r="E6">
        <f>IF(A6=0,0,+VLOOKUP($A6,'1а - drž,sek,drž.sl.i nam.'!$A$13:$BE$104,57,FALSE))</f>
        <v>0</v>
      </c>
      <c r="F6">
        <f>IF(A6=0,0,+VLOOKUP($A6,'1а - drž,sek,drž.sl.i nam.'!$A$13:D$104,3,FALSE))</f>
        <v>0</v>
      </c>
      <c r="G6">
        <f>IF(A6=0,0,+VLOOKUP($A6,'1а - drž,sek,drž.sl.i nam.'!$A$13:E$104,4,FALSE))</f>
        <v>0</v>
      </c>
      <c r="H6">
        <f>+VLOOKUP($A6,'1а - drž,sek,drž.sl.i nam.'!$A$13:F$104,H$3,FALSE)</f>
        <v>0</v>
      </c>
      <c r="I6">
        <f>+VLOOKUP($A6,'1а - drž,sek,drž.sl.i nam.'!$A$13:G$104,I$3,FALSE)</f>
        <v>0</v>
      </c>
      <c r="J6">
        <f>+VLOOKUP($A6,'1а - drž,sek,drž.sl.i nam.'!$A$13:H$104,J$3,FALSE)</f>
        <v>0</v>
      </c>
      <c r="K6">
        <f>+VLOOKUP($A6,'1а - drž,sek,drž.sl.i nam.'!$A$13:AD$104,K$3,FALSE)</f>
        <v>0</v>
      </c>
      <c r="L6">
        <f>+VLOOKUP($A6,'1а - drž,sek,drž.sl.i nam.'!$A$13:AE$104,L$3,FALSE)</f>
        <v>0</v>
      </c>
      <c r="M6">
        <f>+VLOOKUP($A6,'1а - drž,sek,drž.sl.i nam.'!$A$13:AF$104,M$3,FALSE)</f>
        <v>0</v>
      </c>
      <c r="N6">
        <f>+VLOOKUP($A6,'1а - drž,sek,drž.sl.i nam.'!$A$13:AG$104,N$3,FALSE)</f>
        <v>0</v>
      </c>
      <c r="O6">
        <f>+VLOOKUP($A6,'1а - drž,sek,drž.sl.i nam.'!$A$13:AH$104,O$3,FALSE)</f>
        <v>0</v>
      </c>
      <c r="P6">
        <f>+VLOOKUP($A6,'1а - drž,sek,drž.sl.i nam.'!$A$13:AI$104,P$3,FALSE)</f>
        <v>0</v>
      </c>
      <c r="Q6">
        <f>+VLOOKUP($A6,'1а - drž,sek,drž.sl.i nam.'!$A$13:AF$104,Q$3,FALSE)</f>
        <v>0</v>
      </c>
      <c r="R6">
        <f>+VLOOKUP($A6,'1а - drž,sek,drž.sl.i nam.'!$A$13:AG$104,R$3,FALSE)</f>
        <v>0</v>
      </c>
      <c r="S6">
        <f>+VLOOKUP($A6,'1а - drž,sek,drž.sl.i nam.'!$A$13:AH$104,S$3,FALSE)</f>
        <v>0</v>
      </c>
      <c r="T6" s="50">
        <f>+VLOOKUP($A6,'1а - drž,sek,drž.sl.i nam.'!$A$13:AI$104,T$3,FALSE)</f>
        <v>0</v>
      </c>
      <c r="U6" s="50">
        <f>+VLOOKUP($A6,'1а - drž,sek,drž.sl.i nam.'!$A$13:AJ$104,U$3,FALSE)</f>
        <v>0</v>
      </c>
      <c r="V6" s="50">
        <f>+VLOOKUP($A6,'1а - drž,sek,drž.sl.i nam.'!$A$13:AK$104,V$3,FALSE)</f>
        <v>0</v>
      </c>
      <c r="W6" s="50">
        <f>+VLOOKUP($A6,'1а - drž,sek,drž.sl.i nam.'!$A$13:AL$104,W$3,FALSE)</f>
        <v>0</v>
      </c>
      <c r="X6" s="50">
        <f t="shared" ref="X6:X69" si="5">+W6*X$1</f>
        <v>0</v>
      </c>
      <c r="Y6" s="50">
        <f>+VLOOKUP($A6,'1а - drž,sek,drž.sl.i nam.'!$A$13:AN$104,Y$3,FALSE)</f>
        <v>0</v>
      </c>
      <c r="Z6" s="50">
        <f>+VLOOKUP($A6,'1а - drž,sek,drž.sl.i nam.'!$A$13:AO$104,Z$3,FALSE)</f>
        <v>0</v>
      </c>
      <c r="AA6" s="50">
        <f>+VLOOKUP($A6,'1а - drž,sek,drž.sl.i nam.'!$A$13:AP$104,AA$3,FALSE)</f>
        <v>0</v>
      </c>
      <c r="AB6" s="50">
        <f>+VLOOKUP($A6,'1а - drž,sek,drž.sl.i nam.'!$A$13:AQ$104,AB$3,FALSE)</f>
        <v>0</v>
      </c>
      <c r="AC6" s="50">
        <f t="shared" ref="AC6:AC69" si="6">+AB6*AC$1</f>
        <v>0</v>
      </c>
      <c r="AD6" s="50">
        <f>+VLOOKUP($A6,'1а - drž,sek,drž.sl.i nam.'!$A$13:AS$104,AD$3,FALSE)</f>
        <v>0</v>
      </c>
      <c r="AE6" s="50">
        <f>+VLOOKUP($A6,'1а - drž,sek,drž.sl.i nam.'!$A$13:AT$104,AE$3,FALSE)</f>
        <v>0</v>
      </c>
      <c r="AF6" s="50">
        <f>+VLOOKUP($A6,'1а - drž,sek,drž.sl.i nam.'!$A$13:AU$104,AF$3,FALSE)</f>
        <v>0</v>
      </c>
      <c r="AG6" s="50">
        <f>+VLOOKUP($A6,'1а - drž,sek,drž.sl.i nam.'!$A$13:AV$104,AG$3,FALSE)</f>
        <v>0</v>
      </c>
      <c r="AH6" s="50">
        <f t="shared" ref="AH6:AH69" si="7">+AG6*AH$1</f>
        <v>0</v>
      </c>
      <c r="AI6" s="50">
        <f>+VLOOKUP($A6,'1а - drž,sek,drž.sl.i nam.'!$A$13:AX$104,AI$3,FALSE)</f>
        <v>0</v>
      </c>
      <c r="AJ6" s="50">
        <f>+VLOOKUP($A6,'1а - drž,sek,drž.sl.i nam.'!$A$13:AY$104,AJ$3,FALSE)</f>
        <v>0</v>
      </c>
      <c r="AK6" s="50">
        <f t="shared" si="0"/>
        <v>0</v>
      </c>
      <c r="AL6" s="50">
        <f t="shared" si="1"/>
        <v>0</v>
      </c>
      <c r="AM6" s="50">
        <f>+AK6+AL6</f>
        <v>0</v>
      </c>
    </row>
    <row r="7" spans="1:39" x14ac:dyDescent="0.2">
      <c r="A7">
        <f>+IF(MAX(A$5:A6)+1&lt;=A$1,A6+1,0)</f>
        <v>0</v>
      </c>
      <c r="B7" s="301">
        <f t="shared" si="2"/>
        <v>0</v>
      </c>
      <c r="C7">
        <f t="shared" si="3"/>
        <v>0</v>
      </c>
      <c r="D7" s="301">
        <f t="shared" si="4"/>
        <v>0</v>
      </c>
      <c r="E7">
        <f>IF(A7=0,0,+VLOOKUP($A7,'1а - drž,sek,drž.sl.i nam.'!$A$13:$BE$104,57,FALSE))</f>
        <v>0</v>
      </c>
      <c r="F7">
        <f>IF(A7=0,0,+VLOOKUP($A7,'1а - drž,sek,drž.sl.i nam.'!$A$13:D$104,3,FALSE))</f>
        <v>0</v>
      </c>
      <c r="G7">
        <f>IF(A7=0,0,+VLOOKUP($A7,'1а - drž,sek,drž.sl.i nam.'!$A$13:E$104,4,FALSE))</f>
        <v>0</v>
      </c>
      <c r="H7">
        <f>+VLOOKUP($A7,'1а - drž,sek,drž.sl.i nam.'!$A$13:F$104,H$3,FALSE)</f>
        <v>0</v>
      </c>
      <c r="I7">
        <f>+VLOOKUP($A7,'1а - drž,sek,drž.sl.i nam.'!$A$13:G$104,I$3,FALSE)</f>
        <v>0</v>
      </c>
      <c r="J7">
        <f>+VLOOKUP($A7,'1а - drž,sek,drž.sl.i nam.'!$A$13:H$104,J$3,FALSE)</f>
        <v>0</v>
      </c>
      <c r="K7">
        <f>+VLOOKUP($A7,'1а - drž,sek,drž.sl.i nam.'!$A$13:AD$104,K$3,FALSE)</f>
        <v>0</v>
      </c>
      <c r="L7">
        <f>+VLOOKUP($A7,'1а - drž,sek,drž.sl.i nam.'!$A$13:AE$104,L$3,FALSE)</f>
        <v>0</v>
      </c>
      <c r="M7">
        <f>+VLOOKUP($A7,'1а - drž,sek,drž.sl.i nam.'!$A$13:AF$104,M$3,FALSE)</f>
        <v>0</v>
      </c>
      <c r="N7">
        <f>+VLOOKUP($A7,'1а - drž,sek,drž.sl.i nam.'!$A$13:AG$104,N$3,FALSE)</f>
        <v>0</v>
      </c>
      <c r="O7">
        <f>+VLOOKUP($A7,'1а - drž,sek,drž.sl.i nam.'!$A$13:AH$104,O$3,FALSE)</f>
        <v>0</v>
      </c>
      <c r="P7">
        <f>+VLOOKUP($A7,'1а - drž,sek,drž.sl.i nam.'!$A$13:AI$104,P$3,FALSE)</f>
        <v>0</v>
      </c>
      <c r="Q7">
        <f>+VLOOKUP($A7,'1а - drž,sek,drž.sl.i nam.'!$A$13:AF$104,Q$3,FALSE)</f>
        <v>0</v>
      </c>
      <c r="R7">
        <f>+VLOOKUP($A7,'1а - drž,sek,drž.sl.i nam.'!$A$13:AG$104,R$3,FALSE)</f>
        <v>0</v>
      </c>
      <c r="S7">
        <f>+VLOOKUP($A7,'1а - drž,sek,drž.sl.i nam.'!$A$13:AH$104,S$3,FALSE)</f>
        <v>0</v>
      </c>
      <c r="T7" s="50">
        <f>+VLOOKUP($A7,'1а - drž,sek,drž.sl.i nam.'!$A$13:AI$104,T$3,FALSE)</f>
        <v>0</v>
      </c>
      <c r="U7" s="50">
        <f>+VLOOKUP($A7,'1а - drž,sek,drž.sl.i nam.'!$A$13:AJ$104,U$3,FALSE)</f>
        <v>0</v>
      </c>
      <c r="V7" s="50">
        <f>+VLOOKUP($A7,'1а - drž,sek,drž.sl.i nam.'!$A$13:AK$104,V$3,FALSE)</f>
        <v>0</v>
      </c>
      <c r="W7" s="50">
        <f>+VLOOKUP($A7,'1а - drž,sek,drž.sl.i nam.'!$A$13:AL$104,W$3,FALSE)</f>
        <v>0</v>
      </c>
      <c r="X7" s="50">
        <f t="shared" si="5"/>
        <v>0</v>
      </c>
      <c r="Y7" s="50">
        <f>+VLOOKUP($A7,'1а - drž,sek,drž.sl.i nam.'!$A$13:AN$104,Y$3,FALSE)</f>
        <v>0</v>
      </c>
      <c r="Z7" s="50">
        <f>+VLOOKUP($A7,'1а - drž,sek,drž.sl.i nam.'!$A$13:AO$104,Z$3,FALSE)</f>
        <v>0</v>
      </c>
      <c r="AA7" s="50">
        <f>+VLOOKUP($A7,'1а - drž,sek,drž.sl.i nam.'!$A$13:AP$104,AA$3,FALSE)</f>
        <v>0</v>
      </c>
      <c r="AB7" s="50">
        <f>+VLOOKUP($A7,'1а - drž,sek,drž.sl.i nam.'!$A$13:AQ$104,AB$3,FALSE)</f>
        <v>0</v>
      </c>
      <c r="AC7" s="50">
        <f t="shared" si="6"/>
        <v>0</v>
      </c>
      <c r="AD7" s="50">
        <f>+VLOOKUP($A7,'1а - drž,sek,drž.sl.i nam.'!$A$13:AS$104,AD$3,FALSE)</f>
        <v>0</v>
      </c>
      <c r="AE7" s="50">
        <f>+VLOOKUP($A7,'1а - drž,sek,drž.sl.i nam.'!$A$13:AT$104,AE$3,FALSE)</f>
        <v>0</v>
      </c>
      <c r="AF7" s="50">
        <f>+VLOOKUP($A7,'1а - drž,sek,drž.sl.i nam.'!$A$13:AU$104,AF$3,FALSE)</f>
        <v>0</v>
      </c>
      <c r="AG7" s="50">
        <f>+VLOOKUP($A7,'1а - drž,sek,drž.sl.i nam.'!$A$13:AV$104,AG$3,FALSE)</f>
        <v>0</v>
      </c>
      <c r="AH7" s="50">
        <f t="shared" si="7"/>
        <v>0</v>
      </c>
      <c r="AI7" s="50">
        <f>+VLOOKUP($A7,'1а - drž,sek,drž.sl.i nam.'!$A$13:AX$104,AI$3,FALSE)</f>
        <v>0</v>
      </c>
      <c r="AJ7" s="50">
        <f>+VLOOKUP($A7,'1а - drž,sek,drž.sl.i nam.'!$A$13:AY$104,AJ$3,FALSE)</f>
        <v>0</v>
      </c>
      <c r="AK7" s="50">
        <f t="shared" si="0"/>
        <v>0</v>
      </c>
      <c r="AL7" s="50">
        <f t="shared" si="1"/>
        <v>0</v>
      </c>
    </row>
    <row r="8" spans="1:39" x14ac:dyDescent="0.2">
      <c r="A8">
        <f>+IF(MAX(A$5:A7)+1&lt;=A$1,A7+1,0)</f>
        <v>0</v>
      </c>
      <c r="B8" s="301">
        <f t="shared" si="2"/>
        <v>0</v>
      </c>
      <c r="C8">
        <f t="shared" si="3"/>
        <v>0</v>
      </c>
      <c r="D8" s="301">
        <f t="shared" si="4"/>
        <v>0</v>
      </c>
      <c r="E8">
        <f>IF(A8=0,0,+VLOOKUP($A8,'1а - drž,sek,drž.sl.i nam.'!$A$13:$BE$104,57,FALSE))</f>
        <v>0</v>
      </c>
      <c r="F8">
        <f>IF(A8=0,0,+VLOOKUP($A8,'1а - drž,sek,drž.sl.i nam.'!$A$13:D$104,3,FALSE))</f>
        <v>0</v>
      </c>
      <c r="G8">
        <f>IF(A8=0,0,+VLOOKUP($A8,'1а - drž,sek,drž.sl.i nam.'!$A$13:E$104,4,FALSE))</f>
        <v>0</v>
      </c>
      <c r="H8">
        <f>+VLOOKUP($A8,'1а - drž,sek,drž.sl.i nam.'!$A$13:F$104,H$3,FALSE)</f>
        <v>0</v>
      </c>
      <c r="I8">
        <f>+VLOOKUP($A8,'1а - drž,sek,drž.sl.i nam.'!$A$13:G$104,I$3,FALSE)</f>
        <v>0</v>
      </c>
      <c r="J8">
        <f>+VLOOKUP($A8,'1а - drž,sek,drž.sl.i nam.'!$A$13:H$104,J$3,FALSE)</f>
        <v>0</v>
      </c>
      <c r="K8">
        <f>+VLOOKUP($A8,'1а - drž,sek,drž.sl.i nam.'!$A$13:AD$104,K$3,FALSE)</f>
        <v>0</v>
      </c>
      <c r="L8">
        <f>+VLOOKUP($A8,'1а - drž,sek,drž.sl.i nam.'!$A$13:AE$104,L$3,FALSE)</f>
        <v>0</v>
      </c>
      <c r="M8">
        <f>+VLOOKUP($A8,'1а - drž,sek,drž.sl.i nam.'!$A$13:AF$104,M$3,FALSE)</f>
        <v>0</v>
      </c>
      <c r="N8">
        <f>+VLOOKUP($A8,'1а - drž,sek,drž.sl.i nam.'!$A$13:AG$104,N$3,FALSE)</f>
        <v>0</v>
      </c>
      <c r="O8">
        <f>+VLOOKUP($A8,'1а - drž,sek,drž.sl.i nam.'!$A$13:AH$104,O$3,FALSE)</f>
        <v>0</v>
      </c>
      <c r="P8">
        <f>+VLOOKUP($A8,'1а - drž,sek,drž.sl.i nam.'!$A$13:AI$104,P$3,FALSE)</f>
        <v>0</v>
      </c>
      <c r="Q8">
        <f>+VLOOKUP($A8,'1а - drž,sek,drž.sl.i nam.'!$A$13:AF$104,Q$3,FALSE)</f>
        <v>0</v>
      </c>
      <c r="R8">
        <f>+VLOOKUP($A8,'1а - drž,sek,drž.sl.i nam.'!$A$13:AG$104,R$3,FALSE)</f>
        <v>0</v>
      </c>
      <c r="S8">
        <f>+VLOOKUP($A8,'1а - drž,sek,drž.sl.i nam.'!$A$13:AH$104,S$3,FALSE)</f>
        <v>0</v>
      </c>
      <c r="T8" s="50">
        <f>+VLOOKUP($A8,'1а - drž,sek,drž.sl.i nam.'!$A$13:AI$104,T$3,FALSE)</f>
        <v>0</v>
      </c>
      <c r="U8" s="50">
        <f>+VLOOKUP($A8,'1а - drž,sek,drž.sl.i nam.'!$A$13:AJ$104,U$3,FALSE)</f>
        <v>0</v>
      </c>
      <c r="V8" s="50">
        <f>+VLOOKUP($A8,'1а - drž,sek,drž.sl.i nam.'!$A$13:AK$104,V$3,FALSE)</f>
        <v>0</v>
      </c>
      <c r="W8" s="50">
        <f>+VLOOKUP($A8,'1а - drž,sek,drž.sl.i nam.'!$A$13:AL$104,W$3,FALSE)</f>
        <v>0</v>
      </c>
      <c r="X8" s="50">
        <f t="shared" si="5"/>
        <v>0</v>
      </c>
      <c r="Y8" s="50">
        <f>+VLOOKUP($A8,'1а - drž,sek,drž.sl.i nam.'!$A$13:AN$104,Y$3,FALSE)</f>
        <v>0</v>
      </c>
      <c r="Z8" s="50">
        <f>+VLOOKUP($A8,'1а - drž,sek,drž.sl.i nam.'!$A$13:AO$104,Z$3,FALSE)</f>
        <v>0</v>
      </c>
      <c r="AA8" s="50">
        <f>+VLOOKUP($A8,'1а - drž,sek,drž.sl.i nam.'!$A$13:AP$104,AA$3,FALSE)</f>
        <v>0</v>
      </c>
      <c r="AB8" s="50">
        <f>+VLOOKUP($A8,'1а - drž,sek,drž.sl.i nam.'!$A$13:AQ$104,AB$3,FALSE)</f>
        <v>0</v>
      </c>
      <c r="AC8" s="50">
        <f t="shared" si="6"/>
        <v>0</v>
      </c>
      <c r="AD8" s="50">
        <f>+VLOOKUP($A8,'1а - drž,sek,drž.sl.i nam.'!$A$13:AS$104,AD$3,FALSE)</f>
        <v>0</v>
      </c>
      <c r="AE8" s="50">
        <f>+VLOOKUP($A8,'1а - drž,sek,drž.sl.i nam.'!$A$13:AT$104,AE$3,FALSE)</f>
        <v>0</v>
      </c>
      <c r="AF8" s="50">
        <f>+VLOOKUP($A8,'1а - drž,sek,drž.sl.i nam.'!$A$13:AU$104,AF$3,FALSE)</f>
        <v>0</v>
      </c>
      <c r="AG8" s="50">
        <f>+VLOOKUP($A8,'1а - drž,sek,drž.sl.i nam.'!$A$13:AV$104,AG$3,FALSE)</f>
        <v>0</v>
      </c>
      <c r="AH8" s="50">
        <f t="shared" si="7"/>
        <v>0</v>
      </c>
      <c r="AI8" s="50">
        <f>+VLOOKUP($A8,'1а - drž,sek,drž.sl.i nam.'!$A$13:AX$104,AI$3,FALSE)</f>
        <v>0</v>
      </c>
      <c r="AJ8" s="50">
        <f>+VLOOKUP($A8,'1а - drž,sek,drž.sl.i nam.'!$A$13:AY$104,AJ$3,FALSE)</f>
        <v>0</v>
      </c>
      <c r="AK8" s="50">
        <f t="shared" si="0"/>
        <v>0</v>
      </c>
      <c r="AL8" s="50">
        <f t="shared" si="1"/>
        <v>0</v>
      </c>
    </row>
    <row r="9" spans="1:39" x14ac:dyDescent="0.2">
      <c r="A9">
        <f>+IF(MAX(A$5:A8)+1&lt;=A$1,A8+1,0)</f>
        <v>0</v>
      </c>
      <c r="B9" s="301">
        <f t="shared" si="2"/>
        <v>0</v>
      </c>
      <c r="C9">
        <f t="shared" si="3"/>
        <v>0</v>
      </c>
      <c r="D9" s="301">
        <f t="shared" si="4"/>
        <v>0</v>
      </c>
      <c r="E9">
        <f>IF(A9=0,0,+VLOOKUP($A9,'1а - drž,sek,drž.sl.i nam.'!$A$13:$BE$104,57,FALSE))</f>
        <v>0</v>
      </c>
      <c r="F9">
        <f>IF(A9=0,0,+VLOOKUP($A9,'1а - drž,sek,drž.sl.i nam.'!$A$13:D$104,3,FALSE))</f>
        <v>0</v>
      </c>
      <c r="G9">
        <f>IF(A9=0,0,+VLOOKUP($A9,'1а - drž,sek,drž.sl.i nam.'!$A$13:E$104,4,FALSE))</f>
        <v>0</v>
      </c>
      <c r="H9">
        <f>+VLOOKUP($A9,'1а - drž,sek,drž.sl.i nam.'!$A$13:F$104,H$3,FALSE)</f>
        <v>0</v>
      </c>
      <c r="I9">
        <f>+VLOOKUP($A9,'1а - drž,sek,drž.sl.i nam.'!$A$13:G$104,I$3,FALSE)</f>
        <v>0</v>
      </c>
      <c r="J9">
        <f>+VLOOKUP($A9,'1а - drž,sek,drž.sl.i nam.'!$A$13:H$104,J$3,FALSE)</f>
        <v>0</v>
      </c>
      <c r="K9">
        <f>+VLOOKUP($A9,'1а - drž,sek,drž.sl.i nam.'!$A$13:AD$104,K$3,FALSE)</f>
        <v>0</v>
      </c>
      <c r="L9">
        <f>+VLOOKUP($A9,'1а - drž,sek,drž.sl.i nam.'!$A$13:AE$104,L$3,FALSE)</f>
        <v>0</v>
      </c>
      <c r="M9">
        <f>+VLOOKUP($A9,'1а - drž,sek,drž.sl.i nam.'!$A$13:AF$104,M$3,FALSE)</f>
        <v>0</v>
      </c>
      <c r="N9">
        <f>+VLOOKUP($A9,'1а - drž,sek,drž.sl.i nam.'!$A$13:AG$104,N$3,FALSE)</f>
        <v>0</v>
      </c>
      <c r="O9">
        <f>+VLOOKUP($A9,'1а - drž,sek,drž.sl.i nam.'!$A$13:AH$104,O$3,FALSE)</f>
        <v>0</v>
      </c>
      <c r="P9">
        <f>+VLOOKUP($A9,'1а - drž,sek,drž.sl.i nam.'!$A$13:AI$104,P$3,FALSE)</f>
        <v>0</v>
      </c>
      <c r="Q9">
        <f>+VLOOKUP($A9,'1а - drž,sek,drž.sl.i nam.'!$A$13:AF$104,Q$3,FALSE)</f>
        <v>0</v>
      </c>
      <c r="R9">
        <f>+VLOOKUP($A9,'1а - drž,sek,drž.sl.i nam.'!$A$13:AG$104,R$3,FALSE)</f>
        <v>0</v>
      </c>
      <c r="S9">
        <f>+VLOOKUP($A9,'1а - drž,sek,drž.sl.i nam.'!$A$13:AH$104,S$3,FALSE)</f>
        <v>0</v>
      </c>
      <c r="T9" s="50">
        <f>+VLOOKUP($A9,'1а - drž,sek,drž.sl.i nam.'!$A$13:AI$104,T$3,FALSE)</f>
        <v>0</v>
      </c>
      <c r="U9" s="50">
        <f>+VLOOKUP($A9,'1а - drž,sek,drž.sl.i nam.'!$A$13:AJ$104,U$3,FALSE)</f>
        <v>0</v>
      </c>
      <c r="V9" s="50">
        <f>+VLOOKUP($A9,'1а - drž,sek,drž.sl.i nam.'!$A$13:AK$104,V$3,FALSE)</f>
        <v>0</v>
      </c>
      <c r="W9" s="50">
        <f>+VLOOKUP($A9,'1а - drž,sek,drž.sl.i nam.'!$A$13:AL$104,W$3,FALSE)</f>
        <v>0</v>
      </c>
      <c r="X9" s="50">
        <f t="shared" si="5"/>
        <v>0</v>
      </c>
      <c r="Y9" s="50">
        <f>+VLOOKUP($A9,'1а - drž,sek,drž.sl.i nam.'!$A$13:AN$104,Y$3,FALSE)</f>
        <v>0</v>
      </c>
      <c r="Z9" s="50">
        <f>+VLOOKUP($A9,'1а - drž,sek,drž.sl.i nam.'!$A$13:AO$104,Z$3,FALSE)</f>
        <v>0</v>
      </c>
      <c r="AA9" s="50">
        <f>+VLOOKUP($A9,'1а - drž,sek,drž.sl.i nam.'!$A$13:AP$104,AA$3,FALSE)</f>
        <v>0</v>
      </c>
      <c r="AB9" s="50">
        <f>+VLOOKUP($A9,'1а - drž,sek,drž.sl.i nam.'!$A$13:AQ$104,AB$3,FALSE)</f>
        <v>0</v>
      </c>
      <c r="AC9" s="50">
        <f t="shared" si="6"/>
        <v>0</v>
      </c>
      <c r="AD9" s="50">
        <f>+VLOOKUP($A9,'1а - drž,sek,drž.sl.i nam.'!$A$13:AS$104,AD$3,FALSE)</f>
        <v>0</v>
      </c>
      <c r="AE9" s="50">
        <f>+VLOOKUP($A9,'1а - drž,sek,drž.sl.i nam.'!$A$13:AT$104,AE$3,FALSE)</f>
        <v>0</v>
      </c>
      <c r="AF9" s="50">
        <f>+VLOOKUP($A9,'1а - drž,sek,drž.sl.i nam.'!$A$13:AU$104,AF$3,FALSE)</f>
        <v>0</v>
      </c>
      <c r="AG9" s="50">
        <f>+VLOOKUP($A9,'1а - drž,sek,drž.sl.i nam.'!$A$13:AV$104,AG$3,FALSE)</f>
        <v>0</v>
      </c>
      <c r="AH9" s="50">
        <f t="shared" si="7"/>
        <v>0</v>
      </c>
      <c r="AI9" s="50">
        <f>+VLOOKUP($A9,'1а - drž,sek,drž.sl.i nam.'!$A$13:AX$104,AI$3,FALSE)</f>
        <v>0</v>
      </c>
      <c r="AJ9" s="50">
        <f>+VLOOKUP($A9,'1а - drž,sek,drž.sl.i nam.'!$A$13:AY$104,AJ$3,FALSE)</f>
        <v>0</v>
      </c>
      <c r="AK9" s="50">
        <f t="shared" si="0"/>
        <v>0</v>
      </c>
      <c r="AL9" s="50">
        <f t="shared" si="1"/>
        <v>0</v>
      </c>
    </row>
    <row r="10" spans="1:39" x14ac:dyDescent="0.2">
      <c r="A10">
        <f>+IF(MAX(A$5:A9)+1&lt;=A$1,A9+1,0)</f>
        <v>0</v>
      </c>
      <c r="B10" s="301">
        <f t="shared" si="2"/>
        <v>0</v>
      </c>
      <c r="C10">
        <f t="shared" si="3"/>
        <v>0</v>
      </c>
      <c r="D10" s="301">
        <f t="shared" si="4"/>
        <v>0</v>
      </c>
      <c r="E10">
        <f>IF(A10=0,0,+VLOOKUP($A10,'1а - drž,sek,drž.sl.i nam.'!$A$13:$BE$104,57,FALSE))</f>
        <v>0</v>
      </c>
      <c r="F10">
        <f>IF(A10=0,0,+VLOOKUP($A10,'1а - drž,sek,drž.sl.i nam.'!$A$13:D$104,3,FALSE))</f>
        <v>0</v>
      </c>
      <c r="G10">
        <f>IF(A10=0,0,+VLOOKUP($A10,'1а - drž,sek,drž.sl.i nam.'!$A$13:E$104,4,FALSE))</f>
        <v>0</v>
      </c>
      <c r="H10">
        <f>+VLOOKUP($A10,'1а - drž,sek,drž.sl.i nam.'!$A$13:F$104,H$3,FALSE)</f>
        <v>0</v>
      </c>
      <c r="I10">
        <f>+VLOOKUP($A10,'1а - drž,sek,drž.sl.i nam.'!$A$13:G$104,I$3,FALSE)</f>
        <v>0</v>
      </c>
      <c r="J10">
        <f>+VLOOKUP($A10,'1а - drž,sek,drž.sl.i nam.'!$A$13:H$104,J$3,FALSE)</f>
        <v>0</v>
      </c>
      <c r="K10">
        <f>+VLOOKUP($A10,'1а - drž,sek,drž.sl.i nam.'!$A$13:AD$104,K$3,FALSE)</f>
        <v>0</v>
      </c>
      <c r="L10">
        <f>+VLOOKUP($A10,'1а - drž,sek,drž.sl.i nam.'!$A$13:AE$104,L$3,FALSE)</f>
        <v>0</v>
      </c>
      <c r="M10">
        <f>+VLOOKUP($A10,'1а - drž,sek,drž.sl.i nam.'!$A$13:AF$104,M$3,FALSE)</f>
        <v>0</v>
      </c>
      <c r="N10">
        <f>+VLOOKUP($A10,'1а - drž,sek,drž.sl.i nam.'!$A$13:AG$104,N$3,FALSE)</f>
        <v>0</v>
      </c>
      <c r="O10">
        <f>+VLOOKUP($A10,'1а - drž,sek,drž.sl.i nam.'!$A$13:AH$104,O$3,FALSE)</f>
        <v>0</v>
      </c>
      <c r="P10">
        <f>+VLOOKUP($A10,'1а - drž,sek,drž.sl.i nam.'!$A$13:AI$104,P$3,FALSE)</f>
        <v>0</v>
      </c>
      <c r="Q10">
        <f>+VLOOKUP($A10,'1а - drž,sek,drž.sl.i nam.'!$A$13:AF$104,Q$3,FALSE)</f>
        <v>0</v>
      </c>
      <c r="R10">
        <f>+VLOOKUP($A10,'1а - drž,sek,drž.sl.i nam.'!$A$13:AG$104,R$3,FALSE)</f>
        <v>0</v>
      </c>
      <c r="S10">
        <f>+VLOOKUP($A10,'1а - drž,sek,drž.sl.i nam.'!$A$13:AH$104,S$3,FALSE)</f>
        <v>0</v>
      </c>
      <c r="T10" s="50">
        <f>+VLOOKUP($A10,'1а - drž,sek,drž.sl.i nam.'!$A$13:AI$104,T$3,FALSE)</f>
        <v>0</v>
      </c>
      <c r="U10" s="50">
        <f>+VLOOKUP($A10,'1а - drž,sek,drž.sl.i nam.'!$A$13:AJ$104,U$3,FALSE)</f>
        <v>0</v>
      </c>
      <c r="V10" s="50">
        <f>+VLOOKUP($A10,'1а - drž,sek,drž.sl.i nam.'!$A$13:AK$104,V$3,FALSE)</f>
        <v>0</v>
      </c>
      <c r="W10" s="50">
        <f>+VLOOKUP($A10,'1а - drž,sek,drž.sl.i nam.'!$A$13:AL$104,W$3,FALSE)</f>
        <v>0</v>
      </c>
      <c r="X10" s="50">
        <f t="shared" si="5"/>
        <v>0</v>
      </c>
      <c r="Y10" s="50">
        <f>+VLOOKUP($A10,'1а - drž,sek,drž.sl.i nam.'!$A$13:AN$104,Y$3,FALSE)</f>
        <v>0</v>
      </c>
      <c r="Z10" s="50">
        <f>+VLOOKUP($A10,'1а - drž,sek,drž.sl.i nam.'!$A$13:AO$104,Z$3,FALSE)</f>
        <v>0</v>
      </c>
      <c r="AA10" s="50">
        <f>+VLOOKUP($A10,'1а - drž,sek,drž.sl.i nam.'!$A$13:AP$104,AA$3,FALSE)</f>
        <v>0</v>
      </c>
      <c r="AB10" s="50">
        <f>+VLOOKUP($A10,'1а - drž,sek,drž.sl.i nam.'!$A$13:AQ$104,AB$3,FALSE)</f>
        <v>0</v>
      </c>
      <c r="AC10" s="50">
        <f t="shared" si="6"/>
        <v>0</v>
      </c>
      <c r="AD10" s="50">
        <f>+VLOOKUP($A10,'1а - drž,sek,drž.sl.i nam.'!$A$13:AS$104,AD$3,FALSE)</f>
        <v>0</v>
      </c>
      <c r="AE10" s="50">
        <f>+VLOOKUP($A10,'1а - drž,sek,drž.sl.i nam.'!$A$13:AT$104,AE$3,FALSE)</f>
        <v>0</v>
      </c>
      <c r="AF10" s="50">
        <f>+VLOOKUP($A10,'1а - drž,sek,drž.sl.i nam.'!$A$13:AU$104,AF$3,FALSE)</f>
        <v>0</v>
      </c>
      <c r="AG10" s="50">
        <f>+VLOOKUP($A10,'1а - drž,sek,drž.sl.i nam.'!$A$13:AV$104,AG$3,FALSE)</f>
        <v>0</v>
      </c>
      <c r="AH10" s="50">
        <f t="shared" si="7"/>
        <v>0</v>
      </c>
      <c r="AI10" s="50">
        <f>+VLOOKUP($A10,'1а - drž,sek,drž.sl.i nam.'!$A$13:AX$104,AI$3,FALSE)</f>
        <v>0</v>
      </c>
      <c r="AJ10" s="50">
        <f>+VLOOKUP($A10,'1а - drž,sek,drž.sl.i nam.'!$A$13:AY$104,AJ$3,FALSE)</f>
        <v>0</v>
      </c>
      <c r="AK10" s="50">
        <f t="shared" si="0"/>
        <v>0</v>
      </c>
      <c r="AL10" s="50">
        <f t="shared" si="1"/>
        <v>0</v>
      </c>
    </row>
    <row r="11" spans="1:39" x14ac:dyDescent="0.2">
      <c r="A11">
        <f>+IF(MAX(A$5:A10)+1&lt;=A$1,A10+1,0)</f>
        <v>0</v>
      </c>
      <c r="B11" s="301">
        <f t="shared" si="2"/>
        <v>0</v>
      </c>
      <c r="C11">
        <f t="shared" si="3"/>
        <v>0</v>
      </c>
      <c r="D11" s="301">
        <f t="shared" si="4"/>
        <v>0</v>
      </c>
      <c r="E11">
        <f>IF(A11=0,0,+VLOOKUP($A11,'1а - drž,sek,drž.sl.i nam.'!$A$13:$BE$104,57,FALSE))</f>
        <v>0</v>
      </c>
      <c r="F11">
        <f>IF(A11=0,0,+VLOOKUP($A11,'1а - drž,sek,drž.sl.i nam.'!$A$13:D$104,3,FALSE))</f>
        <v>0</v>
      </c>
      <c r="G11">
        <f>IF(A11=0,0,+VLOOKUP($A11,'1а - drž,sek,drž.sl.i nam.'!$A$13:E$104,4,FALSE))</f>
        <v>0</v>
      </c>
      <c r="H11">
        <f>+VLOOKUP($A11,'1а - drž,sek,drž.sl.i nam.'!$A$13:F$104,H$3,FALSE)</f>
        <v>0</v>
      </c>
      <c r="I11">
        <f>+VLOOKUP($A11,'1а - drž,sek,drž.sl.i nam.'!$A$13:G$104,I$3,FALSE)</f>
        <v>0</v>
      </c>
      <c r="J11">
        <f>+VLOOKUP($A11,'1а - drž,sek,drž.sl.i nam.'!$A$13:H$104,J$3,FALSE)</f>
        <v>0</v>
      </c>
      <c r="K11">
        <f>+VLOOKUP($A11,'1а - drž,sek,drž.sl.i nam.'!$A$13:AD$104,K$3,FALSE)</f>
        <v>0</v>
      </c>
      <c r="L11">
        <f>+VLOOKUP($A11,'1а - drž,sek,drž.sl.i nam.'!$A$13:AE$104,L$3,FALSE)</f>
        <v>0</v>
      </c>
      <c r="M11">
        <f>+VLOOKUP($A11,'1а - drž,sek,drž.sl.i nam.'!$A$13:AF$104,M$3,FALSE)</f>
        <v>0</v>
      </c>
      <c r="N11">
        <f>+VLOOKUP($A11,'1а - drž,sek,drž.sl.i nam.'!$A$13:AG$104,N$3,FALSE)</f>
        <v>0</v>
      </c>
      <c r="O11">
        <f>+VLOOKUP($A11,'1а - drž,sek,drž.sl.i nam.'!$A$13:AH$104,O$3,FALSE)</f>
        <v>0</v>
      </c>
      <c r="P11">
        <f>+VLOOKUP($A11,'1а - drž,sek,drž.sl.i nam.'!$A$13:AI$104,P$3,FALSE)</f>
        <v>0</v>
      </c>
      <c r="Q11">
        <f>+VLOOKUP($A11,'1а - drž,sek,drž.sl.i nam.'!$A$13:AF$104,Q$3,FALSE)</f>
        <v>0</v>
      </c>
      <c r="R11">
        <f>+VLOOKUP($A11,'1а - drž,sek,drž.sl.i nam.'!$A$13:AG$104,R$3,FALSE)</f>
        <v>0</v>
      </c>
      <c r="S11">
        <f>+VLOOKUP($A11,'1а - drž,sek,drž.sl.i nam.'!$A$13:AH$104,S$3,FALSE)</f>
        <v>0</v>
      </c>
      <c r="T11" s="50">
        <f>+VLOOKUP($A11,'1а - drž,sek,drž.sl.i nam.'!$A$13:AI$104,T$3,FALSE)</f>
        <v>0</v>
      </c>
      <c r="U11" s="50">
        <f>+VLOOKUP($A11,'1а - drž,sek,drž.sl.i nam.'!$A$13:AJ$104,U$3,FALSE)</f>
        <v>0</v>
      </c>
      <c r="V11" s="50">
        <f>+VLOOKUP($A11,'1а - drž,sek,drž.sl.i nam.'!$A$13:AK$104,V$3,FALSE)</f>
        <v>0</v>
      </c>
      <c r="W11" s="50">
        <f>+VLOOKUP($A11,'1а - drž,sek,drž.sl.i nam.'!$A$13:AL$104,W$3,FALSE)</f>
        <v>0</v>
      </c>
      <c r="X11" s="50">
        <f t="shared" si="5"/>
        <v>0</v>
      </c>
      <c r="Y11" s="50">
        <f>+VLOOKUP($A11,'1а - drž,sek,drž.sl.i nam.'!$A$13:AN$104,Y$3,FALSE)</f>
        <v>0</v>
      </c>
      <c r="Z11" s="50">
        <f>+VLOOKUP($A11,'1а - drž,sek,drž.sl.i nam.'!$A$13:AO$104,Z$3,FALSE)</f>
        <v>0</v>
      </c>
      <c r="AA11" s="50">
        <f>+VLOOKUP($A11,'1а - drž,sek,drž.sl.i nam.'!$A$13:AP$104,AA$3,FALSE)</f>
        <v>0</v>
      </c>
      <c r="AB11" s="50">
        <f>+VLOOKUP($A11,'1а - drž,sek,drž.sl.i nam.'!$A$13:AQ$104,AB$3,FALSE)</f>
        <v>0</v>
      </c>
      <c r="AC11" s="50">
        <f t="shared" si="6"/>
        <v>0</v>
      </c>
      <c r="AD11" s="50">
        <f>+VLOOKUP($A11,'1а - drž,sek,drž.sl.i nam.'!$A$13:AS$104,AD$3,FALSE)</f>
        <v>0</v>
      </c>
      <c r="AE11" s="50">
        <f>+VLOOKUP($A11,'1а - drž,sek,drž.sl.i nam.'!$A$13:AT$104,AE$3,FALSE)</f>
        <v>0</v>
      </c>
      <c r="AF11" s="50">
        <f>+VLOOKUP($A11,'1а - drž,sek,drž.sl.i nam.'!$A$13:AU$104,AF$3,FALSE)</f>
        <v>0</v>
      </c>
      <c r="AG11" s="50">
        <f>+VLOOKUP($A11,'1а - drž,sek,drž.sl.i nam.'!$A$13:AV$104,AG$3,FALSE)</f>
        <v>0</v>
      </c>
      <c r="AH11" s="50">
        <f t="shared" si="7"/>
        <v>0</v>
      </c>
      <c r="AI11" s="50">
        <f>+VLOOKUP($A11,'1а - drž,sek,drž.sl.i nam.'!$A$13:AX$104,AI$3,FALSE)</f>
        <v>0</v>
      </c>
      <c r="AJ11" s="50">
        <f>+VLOOKUP($A11,'1а - drž,sek,drž.sl.i nam.'!$A$13:AY$104,AJ$3,FALSE)</f>
        <v>0</v>
      </c>
      <c r="AK11" s="50">
        <f t="shared" si="0"/>
        <v>0</v>
      </c>
      <c r="AL11" s="50">
        <f t="shared" si="1"/>
        <v>0</v>
      </c>
    </row>
    <row r="12" spans="1:39" x14ac:dyDescent="0.2">
      <c r="A12">
        <f>+IF(MAX(A$5:A11)+1&lt;=A$1,A11+1,0)</f>
        <v>0</v>
      </c>
      <c r="B12" s="301">
        <f t="shared" si="2"/>
        <v>0</v>
      </c>
      <c r="C12">
        <f t="shared" si="3"/>
        <v>0</v>
      </c>
      <c r="D12" s="301">
        <f t="shared" si="4"/>
        <v>0</v>
      </c>
      <c r="E12">
        <f>IF(A12=0,0,+VLOOKUP($A12,'1а - drž,sek,drž.sl.i nam.'!$A$13:$BE$104,57,FALSE))</f>
        <v>0</v>
      </c>
      <c r="F12">
        <f>IF(A12=0,0,+VLOOKUP($A12,'1а - drž,sek,drž.sl.i nam.'!$A$13:D$104,3,FALSE))</f>
        <v>0</v>
      </c>
      <c r="G12">
        <f>IF(A12=0,0,+VLOOKUP($A12,'1а - drž,sek,drž.sl.i nam.'!$A$13:E$104,4,FALSE))</f>
        <v>0</v>
      </c>
      <c r="H12">
        <f>+VLOOKUP($A12,'1а - drž,sek,drž.sl.i nam.'!$A$13:F$104,H$3,FALSE)</f>
        <v>0</v>
      </c>
      <c r="I12">
        <f>+VLOOKUP($A12,'1а - drž,sek,drž.sl.i nam.'!$A$13:G$104,I$3,FALSE)</f>
        <v>0</v>
      </c>
      <c r="J12">
        <f>+VLOOKUP($A12,'1а - drž,sek,drž.sl.i nam.'!$A$13:H$104,J$3,FALSE)</f>
        <v>0</v>
      </c>
      <c r="K12">
        <f>+VLOOKUP($A12,'1а - drž,sek,drž.sl.i nam.'!$A$13:AD$104,K$3,FALSE)</f>
        <v>0</v>
      </c>
      <c r="L12">
        <f>+VLOOKUP($A12,'1а - drž,sek,drž.sl.i nam.'!$A$13:AE$104,L$3,FALSE)</f>
        <v>0</v>
      </c>
      <c r="M12">
        <f>+VLOOKUP($A12,'1а - drž,sek,drž.sl.i nam.'!$A$13:AF$104,M$3,FALSE)</f>
        <v>0</v>
      </c>
      <c r="N12">
        <f>+VLOOKUP($A12,'1а - drž,sek,drž.sl.i nam.'!$A$13:AG$104,N$3,FALSE)</f>
        <v>0</v>
      </c>
      <c r="O12">
        <f>+VLOOKUP($A12,'1а - drž,sek,drž.sl.i nam.'!$A$13:AH$104,O$3,FALSE)</f>
        <v>0</v>
      </c>
      <c r="P12">
        <f>+VLOOKUP($A12,'1а - drž,sek,drž.sl.i nam.'!$A$13:AI$104,P$3,FALSE)</f>
        <v>0</v>
      </c>
      <c r="Q12">
        <f>+VLOOKUP($A12,'1а - drž,sek,drž.sl.i nam.'!$A$13:AF$104,Q$3,FALSE)</f>
        <v>0</v>
      </c>
      <c r="R12">
        <f>+VLOOKUP($A12,'1а - drž,sek,drž.sl.i nam.'!$A$13:AG$104,R$3,FALSE)</f>
        <v>0</v>
      </c>
      <c r="S12">
        <f>+VLOOKUP($A12,'1а - drž,sek,drž.sl.i nam.'!$A$13:AH$104,S$3,FALSE)</f>
        <v>0</v>
      </c>
      <c r="T12" s="50">
        <f>+VLOOKUP($A12,'1а - drž,sek,drž.sl.i nam.'!$A$13:AI$104,T$3,FALSE)</f>
        <v>0</v>
      </c>
      <c r="U12" s="50">
        <f>+VLOOKUP($A12,'1а - drž,sek,drž.sl.i nam.'!$A$13:AJ$104,U$3,FALSE)</f>
        <v>0</v>
      </c>
      <c r="V12" s="50">
        <f>+VLOOKUP($A12,'1а - drž,sek,drž.sl.i nam.'!$A$13:AK$104,V$3,FALSE)</f>
        <v>0</v>
      </c>
      <c r="W12" s="50">
        <f>+VLOOKUP($A12,'1а - drž,sek,drž.sl.i nam.'!$A$13:AL$104,W$3,FALSE)</f>
        <v>0</v>
      </c>
      <c r="X12" s="50">
        <f t="shared" si="5"/>
        <v>0</v>
      </c>
      <c r="Y12" s="50">
        <f>+VLOOKUP($A12,'1а - drž,sek,drž.sl.i nam.'!$A$13:AN$104,Y$3,FALSE)</f>
        <v>0</v>
      </c>
      <c r="Z12" s="50">
        <f>+VLOOKUP($A12,'1а - drž,sek,drž.sl.i nam.'!$A$13:AO$104,Z$3,FALSE)</f>
        <v>0</v>
      </c>
      <c r="AA12" s="50">
        <f>+VLOOKUP($A12,'1а - drž,sek,drž.sl.i nam.'!$A$13:AP$104,AA$3,FALSE)</f>
        <v>0</v>
      </c>
      <c r="AB12" s="50">
        <f>+VLOOKUP($A12,'1а - drž,sek,drž.sl.i nam.'!$A$13:AQ$104,AB$3,FALSE)</f>
        <v>0</v>
      </c>
      <c r="AC12" s="50">
        <f t="shared" si="6"/>
        <v>0</v>
      </c>
      <c r="AD12" s="50">
        <f>+VLOOKUP($A12,'1а - drž,sek,drž.sl.i nam.'!$A$13:AS$104,AD$3,FALSE)</f>
        <v>0</v>
      </c>
      <c r="AE12" s="50">
        <f>+VLOOKUP($A12,'1а - drž,sek,drž.sl.i nam.'!$A$13:AT$104,AE$3,FALSE)</f>
        <v>0</v>
      </c>
      <c r="AF12" s="50">
        <f>+VLOOKUP($A12,'1а - drž,sek,drž.sl.i nam.'!$A$13:AU$104,AF$3,FALSE)</f>
        <v>0</v>
      </c>
      <c r="AG12" s="50">
        <f>+VLOOKUP($A12,'1а - drž,sek,drž.sl.i nam.'!$A$13:AV$104,AG$3,FALSE)</f>
        <v>0</v>
      </c>
      <c r="AH12" s="50">
        <f t="shared" si="7"/>
        <v>0</v>
      </c>
      <c r="AI12" s="50">
        <f>+VLOOKUP($A12,'1а - drž,sek,drž.sl.i nam.'!$A$13:AX$104,AI$3,FALSE)</f>
        <v>0</v>
      </c>
      <c r="AJ12" s="50">
        <f>+VLOOKUP($A12,'1а - drž,sek,drž.sl.i nam.'!$A$13:AY$104,AJ$3,FALSE)</f>
        <v>0</v>
      </c>
      <c r="AK12" s="50">
        <f t="shared" si="0"/>
        <v>0</v>
      </c>
      <c r="AL12" s="50">
        <f t="shared" si="1"/>
        <v>0</v>
      </c>
    </row>
    <row r="13" spans="1:39" x14ac:dyDescent="0.2">
      <c r="A13">
        <f>+IF(MAX(A$5:A12)+1&lt;=A$1,A12+1,0)</f>
        <v>0</v>
      </c>
      <c r="B13" s="301">
        <f t="shared" si="2"/>
        <v>0</v>
      </c>
      <c r="C13">
        <f t="shared" si="3"/>
        <v>0</v>
      </c>
      <c r="D13" s="301">
        <f t="shared" si="4"/>
        <v>0</v>
      </c>
      <c r="E13">
        <f>IF(A13=0,0,+VLOOKUP($A13,'1а - drž,sek,drž.sl.i nam.'!$A$13:$BE$104,57,FALSE))</f>
        <v>0</v>
      </c>
      <c r="F13">
        <f>IF(A13=0,0,+VLOOKUP($A13,'1а - drž,sek,drž.sl.i nam.'!$A$13:D$104,3,FALSE))</f>
        <v>0</v>
      </c>
      <c r="G13">
        <f>IF(A13=0,0,+VLOOKUP($A13,'1а - drž,sek,drž.sl.i nam.'!$A$13:E$104,4,FALSE))</f>
        <v>0</v>
      </c>
      <c r="H13">
        <f>+VLOOKUP($A13,'1а - drž,sek,drž.sl.i nam.'!$A$13:F$104,H$3,FALSE)</f>
        <v>0</v>
      </c>
      <c r="I13">
        <f>+VLOOKUP($A13,'1а - drž,sek,drž.sl.i nam.'!$A$13:G$104,I$3,FALSE)</f>
        <v>0</v>
      </c>
      <c r="J13">
        <f>+VLOOKUP($A13,'1а - drž,sek,drž.sl.i nam.'!$A$13:H$104,J$3,FALSE)</f>
        <v>0</v>
      </c>
      <c r="K13">
        <f>+VLOOKUP($A13,'1а - drž,sek,drž.sl.i nam.'!$A$13:AD$104,K$3,FALSE)</f>
        <v>0</v>
      </c>
      <c r="L13">
        <f>+VLOOKUP($A13,'1а - drž,sek,drž.sl.i nam.'!$A$13:AE$104,L$3,FALSE)</f>
        <v>0</v>
      </c>
      <c r="M13">
        <f>+VLOOKUP($A13,'1а - drž,sek,drž.sl.i nam.'!$A$13:AF$104,M$3,FALSE)</f>
        <v>0</v>
      </c>
      <c r="N13">
        <f>+VLOOKUP($A13,'1а - drž,sek,drž.sl.i nam.'!$A$13:AG$104,N$3,FALSE)</f>
        <v>0</v>
      </c>
      <c r="O13">
        <f>+VLOOKUP($A13,'1а - drž,sek,drž.sl.i nam.'!$A$13:AH$104,O$3,FALSE)</f>
        <v>0</v>
      </c>
      <c r="P13">
        <f>+VLOOKUP($A13,'1а - drž,sek,drž.sl.i nam.'!$A$13:AI$104,P$3,FALSE)</f>
        <v>0</v>
      </c>
      <c r="Q13">
        <f>+VLOOKUP($A13,'1а - drž,sek,drž.sl.i nam.'!$A$13:AF$104,Q$3,FALSE)</f>
        <v>0</v>
      </c>
      <c r="R13">
        <f>+VLOOKUP($A13,'1а - drž,sek,drž.sl.i nam.'!$A$13:AG$104,R$3,FALSE)</f>
        <v>0</v>
      </c>
      <c r="S13">
        <f>+VLOOKUP($A13,'1а - drž,sek,drž.sl.i nam.'!$A$13:AH$104,S$3,FALSE)</f>
        <v>0</v>
      </c>
      <c r="T13" s="50">
        <f>+VLOOKUP($A13,'1а - drž,sek,drž.sl.i nam.'!$A$13:AI$104,T$3,FALSE)</f>
        <v>0</v>
      </c>
      <c r="U13" s="50">
        <f>+VLOOKUP($A13,'1а - drž,sek,drž.sl.i nam.'!$A$13:AJ$104,U$3,FALSE)</f>
        <v>0</v>
      </c>
      <c r="V13" s="50">
        <f>+VLOOKUP($A13,'1а - drž,sek,drž.sl.i nam.'!$A$13:AK$104,V$3,FALSE)</f>
        <v>0</v>
      </c>
      <c r="W13" s="50">
        <f>+VLOOKUP($A13,'1а - drž,sek,drž.sl.i nam.'!$A$13:AL$104,W$3,FALSE)</f>
        <v>0</v>
      </c>
      <c r="X13" s="50">
        <f t="shared" si="5"/>
        <v>0</v>
      </c>
      <c r="Y13" s="50">
        <f>+VLOOKUP($A13,'1а - drž,sek,drž.sl.i nam.'!$A$13:AN$104,Y$3,FALSE)</f>
        <v>0</v>
      </c>
      <c r="Z13" s="50">
        <f>+VLOOKUP($A13,'1а - drž,sek,drž.sl.i nam.'!$A$13:AO$104,Z$3,FALSE)</f>
        <v>0</v>
      </c>
      <c r="AA13" s="50">
        <f>+VLOOKUP($A13,'1а - drž,sek,drž.sl.i nam.'!$A$13:AP$104,AA$3,FALSE)</f>
        <v>0</v>
      </c>
      <c r="AB13" s="50">
        <f>+VLOOKUP($A13,'1а - drž,sek,drž.sl.i nam.'!$A$13:AQ$104,AB$3,FALSE)</f>
        <v>0</v>
      </c>
      <c r="AC13" s="50">
        <f t="shared" si="6"/>
        <v>0</v>
      </c>
      <c r="AD13" s="50">
        <f>+VLOOKUP($A13,'1а - drž,sek,drž.sl.i nam.'!$A$13:AS$104,AD$3,FALSE)</f>
        <v>0</v>
      </c>
      <c r="AE13" s="50">
        <f>+VLOOKUP($A13,'1а - drž,sek,drž.sl.i nam.'!$A$13:AT$104,AE$3,FALSE)</f>
        <v>0</v>
      </c>
      <c r="AF13" s="50">
        <f>+VLOOKUP($A13,'1а - drž,sek,drž.sl.i nam.'!$A$13:AU$104,AF$3,FALSE)</f>
        <v>0</v>
      </c>
      <c r="AG13" s="50">
        <f>+VLOOKUP($A13,'1а - drž,sek,drž.sl.i nam.'!$A$13:AV$104,AG$3,FALSE)</f>
        <v>0</v>
      </c>
      <c r="AH13" s="50">
        <f t="shared" si="7"/>
        <v>0</v>
      </c>
      <c r="AI13" s="50">
        <f>+VLOOKUP($A13,'1а - drž,sek,drž.sl.i nam.'!$A$13:AX$104,AI$3,FALSE)</f>
        <v>0</v>
      </c>
      <c r="AJ13" s="50">
        <f>+VLOOKUP($A13,'1а - drž,sek,drž.sl.i nam.'!$A$13:AY$104,AJ$3,FALSE)</f>
        <v>0</v>
      </c>
      <c r="AK13" s="50">
        <f t="shared" si="0"/>
        <v>0</v>
      </c>
      <c r="AL13" s="50">
        <f t="shared" si="1"/>
        <v>0</v>
      </c>
    </row>
    <row r="14" spans="1:39" x14ac:dyDescent="0.2">
      <c r="A14">
        <f>+IF(MAX(A$5:A13)+1&lt;=A$1,A13+1,0)</f>
        <v>0</v>
      </c>
      <c r="B14" s="301">
        <f t="shared" si="2"/>
        <v>0</v>
      </c>
      <c r="C14">
        <f t="shared" si="3"/>
        <v>0</v>
      </c>
      <c r="D14" s="301">
        <f t="shared" si="4"/>
        <v>0</v>
      </c>
      <c r="E14">
        <f>IF(A14=0,0,+VLOOKUP($A14,'1а - drž,sek,drž.sl.i nam.'!$A$13:$BE$104,57,FALSE))</f>
        <v>0</v>
      </c>
      <c r="F14">
        <f>IF(A14=0,0,+VLOOKUP($A14,'1а - drž,sek,drž.sl.i nam.'!$A$13:D$104,3,FALSE))</f>
        <v>0</v>
      </c>
      <c r="G14">
        <f>IF(A14=0,0,+VLOOKUP($A14,'1а - drž,sek,drž.sl.i nam.'!$A$13:E$104,4,FALSE))</f>
        <v>0</v>
      </c>
      <c r="H14">
        <f>+VLOOKUP($A14,'1а - drž,sek,drž.sl.i nam.'!$A$13:F$104,H$3,FALSE)</f>
        <v>0</v>
      </c>
      <c r="I14">
        <f>+VLOOKUP($A14,'1а - drž,sek,drž.sl.i nam.'!$A$13:G$104,I$3,FALSE)</f>
        <v>0</v>
      </c>
      <c r="J14">
        <f>+VLOOKUP($A14,'1а - drž,sek,drž.sl.i nam.'!$A$13:H$104,J$3,FALSE)</f>
        <v>0</v>
      </c>
      <c r="K14">
        <f>+VLOOKUP($A14,'1а - drž,sek,drž.sl.i nam.'!$A$13:AD$104,K$3,FALSE)</f>
        <v>0</v>
      </c>
      <c r="L14">
        <f>+VLOOKUP($A14,'1а - drž,sek,drž.sl.i nam.'!$A$13:AE$104,L$3,FALSE)</f>
        <v>0</v>
      </c>
      <c r="M14">
        <f>+VLOOKUP($A14,'1а - drž,sek,drž.sl.i nam.'!$A$13:AF$104,M$3,FALSE)</f>
        <v>0</v>
      </c>
      <c r="N14">
        <f>+VLOOKUP($A14,'1а - drž,sek,drž.sl.i nam.'!$A$13:AG$104,N$3,FALSE)</f>
        <v>0</v>
      </c>
      <c r="O14">
        <f>+VLOOKUP($A14,'1а - drž,sek,drž.sl.i nam.'!$A$13:AH$104,O$3,FALSE)</f>
        <v>0</v>
      </c>
      <c r="P14">
        <f>+VLOOKUP($A14,'1а - drž,sek,drž.sl.i nam.'!$A$13:AI$104,P$3,FALSE)</f>
        <v>0</v>
      </c>
      <c r="Q14">
        <f>+VLOOKUP($A14,'1а - drž,sek,drž.sl.i nam.'!$A$13:AF$104,Q$3,FALSE)</f>
        <v>0</v>
      </c>
      <c r="R14">
        <f>+VLOOKUP($A14,'1а - drž,sek,drž.sl.i nam.'!$A$13:AG$104,R$3,FALSE)</f>
        <v>0</v>
      </c>
      <c r="S14">
        <f>+VLOOKUP($A14,'1а - drž,sek,drž.sl.i nam.'!$A$13:AH$104,S$3,FALSE)</f>
        <v>0</v>
      </c>
      <c r="T14" s="50">
        <f>IF(A14=0,0,+VLOOKUP($A14,'1а - drž,sek,drž.sl.i nam.'!$A$13:AI$104,T$3,FALSE))</f>
        <v>0</v>
      </c>
      <c r="U14" s="50">
        <f>IF(B14=0,0,+VLOOKUP($A14,'1а - drž,sek,drž.sl.i nam.'!$A$13:AJ$104,U$3,FALSE))</f>
        <v>0</v>
      </c>
      <c r="V14" s="50">
        <f>IF(C14=0,0,+VLOOKUP($A14,'1а - drž,sek,drž.sl.i nam.'!$A$13:AK$104,V$3,FALSE))</f>
        <v>0</v>
      </c>
      <c r="W14" s="50">
        <f>IF(D14=0,0,+VLOOKUP($A14,'1а - drž,sek,drž.sl.i nam.'!$A$13:AL$104,W$3,FALSE))</f>
        <v>0</v>
      </c>
      <c r="X14" s="50">
        <f t="shared" si="5"/>
        <v>0</v>
      </c>
      <c r="Y14" s="50">
        <f>IF(A14=0,0,+VLOOKUP($A14,'1а - drž,sek,drž.sl.i nam.'!$A$13:AN$104,Y$3,FALSE))</f>
        <v>0</v>
      </c>
      <c r="Z14" s="50">
        <f>IF(B14=0,0,+VLOOKUP($A14,'1а - drž,sek,drž.sl.i nam.'!$A$13:AO$104,Z$3,FALSE))</f>
        <v>0</v>
      </c>
      <c r="AA14" s="50">
        <f>IF(C14=0,0,+VLOOKUP($A14,'1а - drž,sek,drž.sl.i nam.'!$A$13:AP$104,AA$3,FALSE))</f>
        <v>0</v>
      </c>
      <c r="AB14" s="50">
        <f>IF(D14=0,0,+VLOOKUP($A14,'1а - drž,sek,drž.sl.i nam.'!$A$13:AQ$104,AB$3,FALSE))</f>
        <v>0</v>
      </c>
      <c r="AC14" s="50">
        <f t="shared" si="6"/>
        <v>0</v>
      </c>
      <c r="AD14" s="50">
        <f>+VLOOKUP($A14,'1а - drž,sek,drž.sl.i nam.'!$A$13:AS$104,AD$3,FALSE)</f>
        <v>0</v>
      </c>
      <c r="AE14" s="50">
        <f>IF(B14=0,0,+VLOOKUP($A14,'1а - drž,sek,drž.sl.i nam.'!$A$13:AT$104,AE$3,FALSE))</f>
        <v>0</v>
      </c>
      <c r="AF14" s="50">
        <f>IF(C14=0,0,+VLOOKUP($A14,'1а - drž,sek,drž.sl.i nam.'!$A$13:AU$104,AF$3,FALSE))</f>
        <v>0</v>
      </c>
      <c r="AG14" s="50">
        <f>IF(D14=0,0,+VLOOKUP($A14,'1а - drž,sek,drž.sl.i nam.'!$A$13:AV$104,AG$3,FALSE))</f>
        <v>0</v>
      </c>
      <c r="AH14" s="50">
        <f t="shared" si="7"/>
        <v>0</v>
      </c>
      <c r="AI14" s="50">
        <f>IF(A14=0,0,+VLOOKUP($A14,'1а - drž,sek,drž.sl.i nam.'!$A$13:AX$104,AI$3,FALSE))</f>
        <v>0</v>
      </c>
      <c r="AJ14" s="50">
        <f>IF(B14=0,0,+VLOOKUP($A14,'1а - drž,sek,drž.sl.i nam.'!$A$13:AY$104,AJ$3,FALSE))</f>
        <v>0</v>
      </c>
      <c r="AK14" s="50">
        <f t="shared" si="0"/>
        <v>0</v>
      </c>
      <c r="AL14" s="50">
        <f t="shared" si="1"/>
        <v>0</v>
      </c>
    </row>
    <row r="15" spans="1:39" x14ac:dyDescent="0.2">
      <c r="A15">
        <f>+IF(MAX(A$5:A14)+1&lt;=A$1,A14+1,0)</f>
        <v>0</v>
      </c>
      <c r="B15" s="301">
        <f t="shared" ref="B15:B78" si="8">+IF(A15&gt;0,B14,0)</f>
        <v>0</v>
      </c>
      <c r="C15">
        <f t="shared" ref="C15:C78" si="9">+IF(B15&gt;0,C14,0)</f>
        <v>0</v>
      </c>
      <c r="D15" s="301">
        <f t="shared" ref="D15:D78" si="10">+IF(C15&gt;0,D14,0)</f>
        <v>0</v>
      </c>
      <c r="E15">
        <f>IF(A15=0,0,+VLOOKUP($A15,'1а - drž,sek,drž.sl.i nam.'!$A$13:$BE$104,57,FALSE))</f>
        <v>0</v>
      </c>
      <c r="F15">
        <f>IF(A15=0,0,+VLOOKUP($A15,'1а - drž,sek,drž.sl.i nam.'!$A$13:D$104,3,FALSE))</f>
        <v>0</v>
      </c>
      <c r="G15">
        <f>IF(A15=0,0,+VLOOKUP($A15,'1а - drž,sek,drž.sl.i nam.'!$A$13:E$104,4,FALSE))</f>
        <v>0</v>
      </c>
      <c r="H15">
        <f>+VLOOKUP($A15,'1а - drž,sek,drž.sl.i nam.'!$A$13:F$104,H$3,FALSE)</f>
        <v>0</v>
      </c>
      <c r="I15">
        <f>+VLOOKUP($A15,'1а - drž,sek,drž.sl.i nam.'!$A$13:G$104,I$3,FALSE)</f>
        <v>0</v>
      </c>
      <c r="J15">
        <f>+VLOOKUP($A15,'1а - drž,sek,drž.sl.i nam.'!$A$13:H$104,J$3,FALSE)</f>
        <v>0</v>
      </c>
      <c r="K15">
        <f>+VLOOKUP($A15,'1а - drž,sek,drž.sl.i nam.'!$A$13:AD$104,K$3,FALSE)</f>
        <v>0</v>
      </c>
      <c r="L15">
        <f>+VLOOKUP($A15,'1а - drž,sek,drž.sl.i nam.'!$A$13:AE$104,L$3,FALSE)</f>
        <v>0</v>
      </c>
      <c r="M15">
        <f>+VLOOKUP($A15,'1а - drž,sek,drž.sl.i nam.'!$A$13:AF$104,M$3,FALSE)</f>
        <v>0</v>
      </c>
      <c r="N15">
        <f>+VLOOKUP($A15,'1а - drž,sek,drž.sl.i nam.'!$A$13:AG$104,N$3,FALSE)</f>
        <v>0</v>
      </c>
      <c r="O15">
        <f>+VLOOKUP($A15,'1а - drž,sek,drž.sl.i nam.'!$A$13:AH$104,O$3,FALSE)</f>
        <v>0</v>
      </c>
      <c r="P15">
        <f>+VLOOKUP($A15,'1а - drž,sek,drž.sl.i nam.'!$A$13:AI$104,P$3,FALSE)</f>
        <v>0</v>
      </c>
      <c r="Q15">
        <f>+VLOOKUP($A15,'1а - drž,sek,drž.sl.i nam.'!$A$13:AF$104,Q$3,FALSE)</f>
        <v>0</v>
      </c>
      <c r="R15">
        <f>+VLOOKUP($A15,'1а - drž,sek,drž.sl.i nam.'!$A$13:AG$104,R$3,FALSE)</f>
        <v>0</v>
      </c>
      <c r="S15">
        <f>+VLOOKUP($A15,'1а - drž,sek,drž.sl.i nam.'!$A$13:AH$104,S$3,FALSE)</f>
        <v>0</v>
      </c>
      <c r="T15" s="50">
        <f>IF(A15=0,0,+VLOOKUP($A15,'1а - drž,sek,drž.sl.i nam.'!$A$13:AI$104,T$3,FALSE))</f>
        <v>0</v>
      </c>
      <c r="U15" s="50">
        <f>IF(B15=0,0,+VLOOKUP($A15,'1а - drž,sek,drž.sl.i nam.'!$A$13:AJ$104,U$3,FALSE))</f>
        <v>0</v>
      </c>
      <c r="V15" s="50">
        <f>IF(C15=0,0,+VLOOKUP($A15,'1а - drž,sek,drž.sl.i nam.'!$A$13:AK$104,V$3,FALSE))</f>
        <v>0</v>
      </c>
      <c r="W15" s="50">
        <f>IF(D15=0,0,+VLOOKUP($A15,'1а - drž,sek,drž.sl.i nam.'!$A$13:AL$104,W$3,FALSE))</f>
        <v>0</v>
      </c>
      <c r="X15" s="50">
        <f t="shared" si="5"/>
        <v>0</v>
      </c>
      <c r="Y15" s="50">
        <f>IF(A15=0,0,+VLOOKUP($A15,'1а - drž,sek,drž.sl.i nam.'!$A$13:AN$104,Y$3,FALSE))</f>
        <v>0</v>
      </c>
      <c r="Z15" s="50">
        <f>IF(B15=0,0,+VLOOKUP($A15,'1а - drž,sek,drž.sl.i nam.'!$A$13:AO$104,Z$3,FALSE))</f>
        <v>0</v>
      </c>
      <c r="AA15" s="50">
        <f>IF(C15=0,0,+VLOOKUP($A15,'1а - drž,sek,drž.sl.i nam.'!$A$13:AP$104,AA$3,FALSE))</f>
        <v>0</v>
      </c>
      <c r="AB15" s="50">
        <f>IF(D15=0,0,+VLOOKUP($A15,'1а - drž,sek,drž.sl.i nam.'!$A$13:AQ$104,AB$3,FALSE))</f>
        <v>0</v>
      </c>
      <c r="AC15" s="50">
        <f t="shared" si="6"/>
        <v>0</v>
      </c>
      <c r="AD15" s="50">
        <f>+VLOOKUP($A15,'1а - drž,sek,drž.sl.i nam.'!$A$13:AS$104,AD$3,FALSE)</f>
        <v>0</v>
      </c>
      <c r="AE15" s="50">
        <f>IF(B15=0,0,+VLOOKUP($A15,'1а - drž,sek,drž.sl.i nam.'!$A$13:AT$104,AE$3,FALSE))</f>
        <v>0</v>
      </c>
      <c r="AF15" s="50">
        <f>IF(C15=0,0,+VLOOKUP($A15,'1а - drž,sek,drž.sl.i nam.'!$A$13:AU$104,AF$3,FALSE))</f>
        <v>0</v>
      </c>
      <c r="AG15" s="50">
        <f>IF(D15=0,0,+VLOOKUP($A15,'1а - drž,sek,drž.sl.i nam.'!$A$13:AV$104,AG$3,FALSE))</f>
        <v>0</v>
      </c>
      <c r="AH15" s="50">
        <f t="shared" si="7"/>
        <v>0</v>
      </c>
      <c r="AI15" s="50">
        <f>IF(A15=0,0,+VLOOKUP($A15,'1а - drž,sek,drž.sl.i nam.'!$A$13:AX$104,AI$3,FALSE))</f>
        <v>0</v>
      </c>
      <c r="AJ15" s="50">
        <f>IF(B15=0,0,+VLOOKUP($A15,'1а - drž,sek,drž.sl.i nam.'!$A$13:AY$104,AJ$3,FALSE))</f>
        <v>0</v>
      </c>
      <c r="AK15" s="50">
        <f t="shared" si="0"/>
        <v>0</v>
      </c>
      <c r="AL15" s="50">
        <f t="shared" si="1"/>
        <v>0</v>
      </c>
    </row>
    <row r="16" spans="1:39" x14ac:dyDescent="0.2">
      <c r="A16">
        <f>+IF(MAX(A$5:A15)+1&lt;=A$1,A15+1,0)</f>
        <v>0</v>
      </c>
      <c r="B16" s="301">
        <f t="shared" si="8"/>
        <v>0</v>
      </c>
      <c r="C16">
        <f t="shared" si="9"/>
        <v>0</v>
      </c>
      <c r="D16" s="301">
        <f t="shared" si="10"/>
        <v>0</v>
      </c>
      <c r="E16">
        <f>IF(A16=0,0,+VLOOKUP($A16,'1а - drž,sek,drž.sl.i nam.'!$A$13:$BE$104,57,FALSE))</f>
        <v>0</v>
      </c>
      <c r="F16">
        <f>IF(A16=0,0,+VLOOKUP($A16,'1а - drž,sek,drž.sl.i nam.'!$A$13:D$104,3,FALSE))</f>
        <v>0</v>
      </c>
      <c r="G16">
        <f>IF(A16=0,0,+VLOOKUP($A16,'1а - drž,sek,drž.sl.i nam.'!$A$13:E$104,4,FALSE))</f>
        <v>0</v>
      </c>
      <c r="H16">
        <f>+VLOOKUP($A16,'1а - drž,sek,drž.sl.i nam.'!$A$13:F$104,H$3,FALSE)</f>
        <v>0</v>
      </c>
      <c r="I16">
        <f>+VLOOKUP($A16,'1а - drž,sek,drž.sl.i nam.'!$A$13:G$104,I$3,FALSE)</f>
        <v>0</v>
      </c>
      <c r="J16">
        <f>+VLOOKUP($A16,'1а - drž,sek,drž.sl.i nam.'!$A$13:H$104,J$3,FALSE)</f>
        <v>0</v>
      </c>
      <c r="K16">
        <f>+VLOOKUP($A16,'1а - drž,sek,drž.sl.i nam.'!$A$13:AD$104,K$3,FALSE)</f>
        <v>0</v>
      </c>
      <c r="L16">
        <f>+VLOOKUP($A16,'1а - drž,sek,drž.sl.i nam.'!$A$13:AE$104,L$3,FALSE)</f>
        <v>0</v>
      </c>
      <c r="M16">
        <f>+VLOOKUP($A16,'1а - drž,sek,drž.sl.i nam.'!$A$13:AF$104,M$3,FALSE)</f>
        <v>0</v>
      </c>
      <c r="N16">
        <f>+VLOOKUP($A16,'1а - drž,sek,drž.sl.i nam.'!$A$13:AG$104,N$3,FALSE)</f>
        <v>0</v>
      </c>
      <c r="O16">
        <f>+VLOOKUP($A16,'1а - drž,sek,drž.sl.i nam.'!$A$13:AH$104,O$3,FALSE)</f>
        <v>0</v>
      </c>
      <c r="P16">
        <f>+VLOOKUP($A16,'1а - drž,sek,drž.sl.i nam.'!$A$13:AI$104,P$3,FALSE)</f>
        <v>0</v>
      </c>
      <c r="Q16">
        <f>+VLOOKUP($A16,'1а - drž,sek,drž.sl.i nam.'!$A$13:AF$104,Q$3,FALSE)</f>
        <v>0</v>
      </c>
      <c r="R16">
        <f>+VLOOKUP($A16,'1а - drž,sek,drž.sl.i nam.'!$A$13:AG$104,R$3,FALSE)</f>
        <v>0</v>
      </c>
      <c r="S16">
        <f>+VLOOKUP($A16,'1а - drž,sek,drž.sl.i nam.'!$A$13:AH$104,S$3,FALSE)</f>
        <v>0</v>
      </c>
      <c r="T16" s="50">
        <f>IF(A16=0,0,+VLOOKUP($A16,'1а - drž,sek,drž.sl.i nam.'!$A$13:AI$104,T$3,FALSE))</f>
        <v>0</v>
      </c>
      <c r="U16" s="50">
        <f>IF(B16=0,0,+VLOOKUP($A16,'1а - drž,sek,drž.sl.i nam.'!$A$13:AJ$104,U$3,FALSE))</f>
        <v>0</v>
      </c>
      <c r="V16" s="50">
        <f>IF(C16=0,0,+VLOOKUP($A16,'1а - drž,sek,drž.sl.i nam.'!$A$13:AK$104,V$3,FALSE))</f>
        <v>0</v>
      </c>
      <c r="W16" s="50">
        <f>IF(D16=0,0,+VLOOKUP($A16,'1а - drž,sek,drž.sl.i nam.'!$A$13:AL$104,W$3,FALSE))</f>
        <v>0</v>
      </c>
      <c r="X16" s="50">
        <f t="shared" si="5"/>
        <v>0</v>
      </c>
      <c r="Y16" s="50">
        <f>IF(A16=0,0,+VLOOKUP($A16,'1а - drž,sek,drž.sl.i nam.'!$A$13:AN$104,Y$3,FALSE))</f>
        <v>0</v>
      </c>
      <c r="Z16" s="50">
        <f>IF(B16=0,0,+VLOOKUP($A16,'1а - drž,sek,drž.sl.i nam.'!$A$13:AO$104,Z$3,FALSE))</f>
        <v>0</v>
      </c>
      <c r="AA16" s="50">
        <f>IF(C16=0,0,+VLOOKUP($A16,'1а - drž,sek,drž.sl.i nam.'!$A$13:AP$104,AA$3,FALSE))</f>
        <v>0</v>
      </c>
      <c r="AB16" s="50">
        <f>IF(D16=0,0,+VLOOKUP($A16,'1а - drž,sek,drž.sl.i nam.'!$A$13:AQ$104,AB$3,FALSE))</f>
        <v>0</v>
      </c>
      <c r="AC16" s="50">
        <f t="shared" si="6"/>
        <v>0</v>
      </c>
      <c r="AD16" s="50">
        <f>+VLOOKUP($A16,'1а - drž,sek,drž.sl.i nam.'!$A$13:AS$104,AD$3,FALSE)</f>
        <v>0</v>
      </c>
      <c r="AE16" s="50">
        <f>IF(B16=0,0,+VLOOKUP($A16,'1а - drž,sek,drž.sl.i nam.'!$A$13:AT$104,AE$3,FALSE))</f>
        <v>0</v>
      </c>
      <c r="AF16" s="50">
        <f>IF(C16=0,0,+VLOOKUP($A16,'1а - drž,sek,drž.sl.i nam.'!$A$13:AU$104,AF$3,FALSE))</f>
        <v>0</v>
      </c>
      <c r="AG16" s="50">
        <f>IF(D16=0,0,+VLOOKUP($A16,'1а - drž,sek,drž.sl.i nam.'!$A$13:AV$104,AG$3,FALSE))</f>
        <v>0</v>
      </c>
      <c r="AH16" s="50">
        <f t="shared" si="7"/>
        <v>0</v>
      </c>
      <c r="AI16" s="50">
        <f>IF(A16=0,0,+VLOOKUP($A16,'1а - drž,sek,drž.sl.i nam.'!$A$13:AX$104,AI$3,FALSE))</f>
        <v>0</v>
      </c>
      <c r="AJ16" s="50">
        <f>IF(B16=0,0,+VLOOKUP($A16,'1а - drž,sek,drž.sl.i nam.'!$A$13:AY$104,AJ$3,FALSE))</f>
        <v>0</v>
      </c>
      <c r="AK16" s="50">
        <f t="shared" si="0"/>
        <v>0</v>
      </c>
      <c r="AL16" s="50">
        <f t="shared" si="1"/>
        <v>0</v>
      </c>
    </row>
    <row r="17" spans="1:38" x14ac:dyDescent="0.2">
      <c r="A17">
        <f>+IF(MAX(A$5:A16)+1&lt;=A$1,A16+1,0)</f>
        <v>0</v>
      </c>
      <c r="B17" s="301">
        <f t="shared" si="8"/>
        <v>0</v>
      </c>
      <c r="C17">
        <f t="shared" si="9"/>
        <v>0</v>
      </c>
      <c r="D17" s="301">
        <f t="shared" si="10"/>
        <v>0</v>
      </c>
      <c r="E17">
        <f>IF(A17=0,0,+VLOOKUP($A17,'1а - drž,sek,drž.sl.i nam.'!$A$13:$BE$104,57,FALSE))</f>
        <v>0</v>
      </c>
      <c r="F17">
        <f>IF(A17=0,0,+VLOOKUP($A17,'1а - drž,sek,drž.sl.i nam.'!$A$13:D$104,3,FALSE))</f>
        <v>0</v>
      </c>
      <c r="G17">
        <f>IF(A17=0,0,+VLOOKUP($A17,'1а - drž,sek,drž.sl.i nam.'!$A$13:E$104,4,FALSE))</f>
        <v>0</v>
      </c>
      <c r="H17">
        <f>+VLOOKUP($A17,'1а - drž,sek,drž.sl.i nam.'!$A$13:F$104,H$3,FALSE)</f>
        <v>0</v>
      </c>
      <c r="I17">
        <f>+VLOOKUP($A17,'1а - drž,sek,drž.sl.i nam.'!$A$13:G$104,I$3,FALSE)</f>
        <v>0</v>
      </c>
      <c r="J17">
        <f>+VLOOKUP($A17,'1а - drž,sek,drž.sl.i nam.'!$A$13:H$104,J$3,FALSE)</f>
        <v>0</v>
      </c>
      <c r="K17">
        <f>+VLOOKUP($A17,'1а - drž,sek,drž.sl.i nam.'!$A$13:AD$104,K$3,FALSE)</f>
        <v>0</v>
      </c>
      <c r="L17">
        <f>+VLOOKUP($A17,'1а - drž,sek,drž.sl.i nam.'!$A$13:AE$104,L$3,FALSE)</f>
        <v>0</v>
      </c>
      <c r="M17">
        <f>+VLOOKUP($A17,'1а - drž,sek,drž.sl.i nam.'!$A$13:AF$104,M$3,FALSE)</f>
        <v>0</v>
      </c>
      <c r="N17">
        <f>+VLOOKUP($A17,'1а - drž,sek,drž.sl.i nam.'!$A$13:AG$104,N$3,FALSE)</f>
        <v>0</v>
      </c>
      <c r="O17">
        <f>+VLOOKUP($A17,'1а - drž,sek,drž.sl.i nam.'!$A$13:AH$104,O$3,FALSE)</f>
        <v>0</v>
      </c>
      <c r="P17">
        <f>+VLOOKUP($A17,'1а - drž,sek,drž.sl.i nam.'!$A$13:AI$104,P$3,FALSE)</f>
        <v>0</v>
      </c>
      <c r="Q17">
        <f>+VLOOKUP($A17,'1а - drž,sek,drž.sl.i nam.'!$A$13:AF$104,Q$3,FALSE)</f>
        <v>0</v>
      </c>
      <c r="R17">
        <f>+VLOOKUP($A17,'1а - drž,sek,drž.sl.i nam.'!$A$13:AG$104,R$3,FALSE)</f>
        <v>0</v>
      </c>
      <c r="S17">
        <f>+VLOOKUP($A17,'1а - drž,sek,drž.sl.i nam.'!$A$13:AH$104,S$3,FALSE)</f>
        <v>0</v>
      </c>
      <c r="T17" s="50">
        <f>IF(A17=0,0,+VLOOKUP($A17,'1а - drž,sek,drž.sl.i nam.'!$A$13:AI$104,T$3,FALSE))</f>
        <v>0</v>
      </c>
      <c r="U17" s="50">
        <f>IF(B17=0,0,+VLOOKUP($A17,'1а - drž,sek,drž.sl.i nam.'!$A$13:AJ$104,U$3,FALSE))</f>
        <v>0</v>
      </c>
      <c r="V17" s="50">
        <f>IF(C17=0,0,+VLOOKUP($A17,'1а - drž,sek,drž.sl.i nam.'!$A$13:AK$104,V$3,FALSE))</f>
        <v>0</v>
      </c>
      <c r="W17" s="50">
        <f>IF(D17=0,0,+VLOOKUP($A17,'1а - drž,sek,drž.sl.i nam.'!$A$13:AL$104,W$3,FALSE))</f>
        <v>0</v>
      </c>
      <c r="X17" s="50">
        <f t="shared" si="5"/>
        <v>0</v>
      </c>
      <c r="Y17" s="50">
        <f>IF(A17=0,0,+VLOOKUP($A17,'1а - drž,sek,drž.sl.i nam.'!$A$13:AN$104,Y$3,FALSE))</f>
        <v>0</v>
      </c>
      <c r="Z17" s="50">
        <f>IF(B17=0,0,+VLOOKUP($A17,'1а - drž,sek,drž.sl.i nam.'!$A$13:AO$104,Z$3,FALSE))</f>
        <v>0</v>
      </c>
      <c r="AA17" s="50">
        <f>IF(C17=0,0,+VLOOKUP($A17,'1а - drž,sek,drž.sl.i nam.'!$A$13:AP$104,AA$3,FALSE))</f>
        <v>0</v>
      </c>
      <c r="AB17" s="50">
        <f>IF(D17=0,0,+VLOOKUP($A17,'1а - drž,sek,drž.sl.i nam.'!$A$13:AQ$104,AB$3,FALSE))</f>
        <v>0</v>
      </c>
      <c r="AC17" s="50">
        <f t="shared" si="6"/>
        <v>0</v>
      </c>
      <c r="AD17" s="50">
        <f>+VLOOKUP($A17,'1а - drž,sek,drž.sl.i nam.'!$A$13:AS$104,AD$3,FALSE)</f>
        <v>0</v>
      </c>
      <c r="AE17" s="50">
        <f>IF(B17=0,0,+VLOOKUP($A17,'1а - drž,sek,drž.sl.i nam.'!$A$13:AT$104,AE$3,FALSE))</f>
        <v>0</v>
      </c>
      <c r="AF17" s="50">
        <f>IF(C17=0,0,+VLOOKUP($A17,'1а - drž,sek,drž.sl.i nam.'!$A$13:AU$104,AF$3,FALSE))</f>
        <v>0</v>
      </c>
      <c r="AG17" s="50">
        <f>IF(D17=0,0,+VLOOKUP($A17,'1а - drž,sek,drž.sl.i nam.'!$A$13:AV$104,AG$3,FALSE))</f>
        <v>0</v>
      </c>
      <c r="AH17" s="50">
        <f t="shared" si="7"/>
        <v>0</v>
      </c>
      <c r="AI17" s="50">
        <f>IF(A17=0,0,+VLOOKUP($A17,'1а - drž,sek,drž.sl.i nam.'!$A$13:AX$104,AI$3,FALSE))</f>
        <v>0</v>
      </c>
      <c r="AJ17" s="50">
        <f>IF(B17=0,0,+VLOOKUP($A17,'1а - drž,sek,drž.sl.i nam.'!$A$13:AY$104,AJ$3,FALSE))</f>
        <v>0</v>
      </c>
      <c r="AK17" s="50">
        <f t="shared" si="0"/>
        <v>0</v>
      </c>
      <c r="AL17" s="50">
        <f t="shared" si="1"/>
        <v>0</v>
      </c>
    </row>
    <row r="18" spans="1:38" x14ac:dyDescent="0.2">
      <c r="A18">
        <f>+IF(MAX(A$5:A17)+1&lt;=A$1,A17+1,0)</f>
        <v>0</v>
      </c>
      <c r="B18" s="301">
        <f t="shared" si="8"/>
        <v>0</v>
      </c>
      <c r="C18">
        <f t="shared" si="9"/>
        <v>0</v>
      </c>
      <c r="D18" s="301">
        <f t="shared" si="10"/>
        <v>0</v>
      </c>
      <c r="E18">
        <f>IF(A18=0,0,+VLOOKUP($A18,'1а - drž,sek,drž.sl.i nam.'!$A$13:$BE$104,57,FALSE))</f>
        <v>0</v>
      </c>
      <c r="F18">
        <f>IF(A18=0,0,+VLOOKUP($A18,'1а - drž,sek,drž.sl.i nam.'!$A$13:D$104,3,FALSE))</f>
        <v>0</v>
      </c>
      <c r="G18">
        <f>IF(A18=0,0,+VLOOKUP($A18,'1а - drž,sek,drž.sl.i nam.'!$A$13:E$104,4,FALSE))</f>
        <v>0</v>
      </c>
      <c r="H18">
        <f>+VLOOKUP($A18,'1а - drž,sek,drž.sl.i nam.'!$A$13:F$104,H$3,FALSE)</f>
        <v>0</v>
      </c>
      <c r="I18">
        <f>+VLOOKUP($A18,'1а - drž,sek,drž.sl.i nam.'!$A$13:G$104,I$3,FALSE)</f>
        <v>0</v>
      </c>
      <c r="J18">
        <f>+VLOOKUP($A18,'1а - drž,sek,drž.sl.i nam.'!$A$13:H$104,J$3,FALSE)</f>
        <v>0</v>
      </c>
      <c r="K18">
        <f>+VLOOKUP($A18,'1а - drž,sek,drž.sl.i nam.'!$A$13:AD$104,K$3,FALSE)</f>
        <v>0</v>
      </c>
      <c r="L18">
        <f>+VLOOKUP($A18,'1а - drž,sek,drž.sl.i nam.'!$A$13:AE$104,L$3,FALSE)</f>
        <v>0</v>
      </c>
      <c r="M18">
        <f>+VLOOKUP($A18,'1а - drž,sek,drž.sl.i nam.'!$A$13:AF$104,M$3,FALSE)</f>
        <v>0</v>
      </c>
      <c r="N18">
        <f>+VLOOKUP($A18,'1а - drž,sek,drž.sl.i nam.'!$A$13:AG$104,N$3,FALSE)</f>
        <v>0</v>
      </c>
      <c r="O18">
        <f>+VLOOKUP($A18,'1а - drž,sek,drž.sl.i nam.'!$A$13:AH$104,O$3,FALSE)</f>
        <v>0</v>
      </c>
      <c r="P18">
        <f>+VLOOKUP($A18,'1а - drž,sek,drž.sl.i nam.'!$A$13:AI$104,P$3,FALSE)</f>
        <v>0</v>
      </c>
      <c r="Q18">
        <f>+VLOOKUP($A18,'1а - drž,sek,drž.sl.i nam.'!$A$13:AF$104,Q$3,FALSE)</f>
        <v>0</v>
      </c>
      <c r="R18">
        <f>+VLOOKUP($A18,'1а - drž,sek,drž.sl.i nam.'!$A$13:AG$104,R$3,FALSE)</f>
        <v>0</v>
      </c>
      <c r="S18">
        <f>+VLOOKUP($A18,'1а - drž,sek,drž.sl.i nam.'!$A$13:AH$104,S$3,FALSE)</f>
        <v>0</v>
      </c>
      <c r="T18" s="50">
        <f>IF(A18=0,0,+VLOOKUP($A18,'1а - drž,sek,drž.sl.i nam.'!$A$13:AI$104,T$3,FALSE))</f>
        <v>0</v>
      </c>
      <c r="U18" s="50">
        <f>IF(B18=0,0,+VLOOKUP($A18,'1а - drž,sek,drž.sl.i nam.'!$A$13:AJ$104,U$3,FALSE))</f>
        <v>0</v>
      </c>
      <c r="V18" s="50">
        <f>IF(C18=0,0,+VLOOKUP($A18,'1а - drž,sek,drž.sl.i nam.'!$A$13:AK$104,V$3,FALSE))</f>
        <v>0</v>
      </c>
      <c r="W18" s="50">
        <f>IF(D18=0,0,+VLOOKUP($A18,'1а - drž,sek,drž.sl.i nam.'!$A$13:AL$104,W$3,FALSE))</f>
        <v>0</v>
      </c>
      <c r="X18" s="50">
        <f t="shared" si="5"/>
        <v>0</v>
      </c>
      <c r="Y18" s="50">
        <f>IF(A18=0,0,+VLOOKUP($A18,'1а - drž,sek,drž.sl.i nam.'!$A$13:AN$104,Y$3,FALSE))</f>
        <v>0</v>
      </c>
      <c r="Z18" s="50">
        <f>IF(B18=0,0,+VLOOKUP($A18,'1а - drž,sek,drž.sl.i nam.'!$A$13:AO$104,Z$3,FALSE))</f>
        <v>0</v>
      </c>
      <c r="AA18" s="50">
        <f>IF(C18=0,0,+VLOOKUP($A18,'1а - drž,sek,drž.sl.i nam.'!$A$13:AP$104,AA$3,FALSE))</f>
        <v>0</v>
      </c>
      <c r="AB18" s="50">
        <f>IF(D18=0,0,+VLOOKUP($A18,'1а - drž,sek,drž.sl.i nam.'!$A$13:AQ$104,AB$3,FALSE))</f>
        <v>0</v>
      </c>
      <c r="AC18" s="50">
        <f t="shared" si="6"/>
        <v>0</v>
      </c>
      <c r="AD18" s="50">
        <f>+VLOOKUP($A18,'1а - drž,sek,drž.sl.i nam.'!$A$13:AS$104,AD$3,FALSE)</f>
        <v>0</v>
      </c>
      <c r="AE18" s="50">
        <f>IF(B18=0,0,+VLOOKUP($A18,'1а - drž,sek,drž.sl.i nam.'!$A$13:AT$104,AE$3,FALSE))</f>
        <v>0</v>
      </c>
      <c r="AF18" s="50">
        <f>IF(C18=0,0,+VLOOKUP($A18,'1а - drž,sek,drž.sl.i nam.'!$A$13:AU$104,AF$3,FALSE))</f>
        <v>0</v>
      </c>
      <c r="AG18" s="50">
        <f>IF(D18=0,0,+VLOOKUP($A18,'1а - drž,sek,drž.sl.i nam.'!$A$13:AV$104,AG$3,FALSE))</f>
        <v>0</v>
      </c>
      <c r="AH18" s="50">
        <f t="shared" si="7"/>
        <v>0</v>
      </c>
      <c r="AI18" s="50">
        <f>IF(A18=0,0,+VLOOKUP($A18,'1а - drž,sek,drž.sl.i nam.'!$A$13:AX$104,AI$3,FALSE))</f>
        <v>0</v>
      </c>
      <c r="AJ18" s="50">
        <f>IF(B18=0,0,+VLOOKUP($A18,'1а - drž,sek,drž.sl.i nam.'!$A$13:AY$104,AJ$3,FALSE))</f>
        <v>0</v>
      </c>
      <c r="AK18" s="50">
        <f t="shared" si="0"/>
        <v>0</v>
      </c>
      <c r="AL18" s="50">
        <f t="shared" si="1"/>
        <v>0</v>
      </c>
    </row>
    <row r="19" spans="1:38" x14ac:dyDescent="0.2">
      <c r="A19">
        <f>+IF(MAX(A$5:A18)+1&lt;=A$1,A18+1,0)</f>
        <v>0</v>
      </c>
      <c r="B19" s="301">
        <f t="shared" si="8"/>
        <v>0</v>
      </c>
      <c r="C19">
        <f t="shared" si="9"/>
        <v>0</v>
      </c>
      <c r="D19" s="301">
        <f t="shared" si="10"/>
        <v>0</v>
      </c>
      <c r="E19">
        <f>IF(A19=0,0,+VLOOKUP($A19,'1а - drž,sek,drž.sl.i nam.'!$A$13:$BE$104,57,FALSE))</f>
        <v>0</v>
      </c>
      <c r="F19">
        <f>IF(A19=0,0,+VLOOKUP($A19,'1а - drž,sek,drž.sl.i nam.'!$A$13:D$104,3,FALSE))</f>
        <v>0</v>
      </c>
      <c r="G19">
        <f>IF(A19=0,0,+VLOOKUP($A19,'1а - drž,sek,drž.sl.i nam.'!$A$13:E$104,4,FALSE))</f>
        <v>0</v>
      </c>
      <c r="H19">
        <f>+VLOOKUP($A19,'1а - drž,sek,drž.sl.i nam.'!$A$13:F$104,H$3,FALSE)</f>
        <v>0</v>
      </c>
      <c r="I19">
        <f>+VLOOKUP($A19,'1а - drž,sek,drž.sl.i nam.'!$A$13:G$104,I$3,FALSE)</f>
        <v>0</v>
      </c>
      <c r="J19">
        <f>+VLOOKUP($A19,'1а - drž,sek,drž.sl.i nam.'!$A$13:H$104,J$3,FALSE)</f>
        <v>0</v>
      </c>
      <c r="K19">
        <f>+VLOOKUP($A19,'1а - drž,sek,drž.sl.i nam.'!$A$13:AD$104,K$3,FALSE)</f>
        <v>0</v>
      </c>
      <c r="L19">
        <f>+VLOOKUP($A19,'1а - drž,sek,drž.sl.i nam.'!$A$13:AE$104,L$3,FALSE)</f>
        <v>0</v>
      </c>
      <c r="M19">
        <f>+VLOOKUP($A19,'1а - drž,sek,drž.sl.i nam.'!$A$13:AF$104,M$3,FALSE)</f>
        <v>0</v>
      </c>
      <c r="N19">
        <f>+VLOOKUP($A19,'1а - drž,sek,drž.sl.i nam.'!$A$13:AG$104,N$3,FALSE)</f>
        <v>0</v>
      </c>
      <c r="O19">
        <f>+VLOOKUP($A19,'1а - drž,sek,drž.sl.i nam.'!$A$13:AH$104,O$3,FALSE)</f>
        <v>0</v>
      </c>
      <c r="P19">
        <f>+VLOOKUP($A19,'1а - drž,sek,drž.sl.i nam.'!$A$13:AI$104,P$3,FALSE)</f>
        <v>0</v>
      </c>
      <c r="Q19">
        <f>+VLOOKUP($A19,'1а - drž,sek,drž.sl.i nam.'!$A$13:AF$104,Q$3,FALSE)</f>
        <v>0</v>
      </c>
      <c r="R19">
        <f>+VLOOKUP($A19,'1а - drž,sek,drž.sl.i nam.'!$A$13:AG$104,R$3,FALSE)</f>
        <v>0</v>
      </c>
      <c r="S19">
        <f>+VLOOKUP($A19,'1а - drž,sek,drž.sl.i nam.'!$A$13:AH$104,S$3,FALSE)</f>
        <v>0</v>
      </c>
      <c r="T19" s="50">
        <f>IF(A19=0,0,+VLOOKUP($A19,'1а - drž,sek,drž.sl.i nam.'!$A$13:AI$104,T$3,FALSE))</f>
        <v>0</v>
      </c>
      <c r="U19" s="50">
        <f>IF(B19=0,0,+VLOOKUP($A19,'1а - drž,sek,drž.sl.i nam.'!$A$13:AJ$104,U$3,FALSE))</f>
        <v>0</v>
      </c>
      <c r="V19" s="50">
        <f>IF(C19=0,0,+VLOOKUP($A19,'1а - drž,sek,drž.sl.i nam.'!$A$13:AK$104,V$3,FALSE))</f>
        <v>0</v>
      </c>
      <c r="W19" s="50">
        <f>IF(D19=0,0,+VLOOKUP($A19,'1а - drž,sek,drž.sl.i nam.'!$A$13:AL$104,W$3,FALSE))</f>
        <v>0</v>
      </c>
      <c r="X19" s="50">
        <f t="shared" si="5"/>
        <v>0</v>
      </c>
      <c r="Y19" s="50">
        <f>IF(A19=0,0,+VLOOKUP($A19,'1а - drž,sek,drž.sl.i nam.'!$A$13:AN$104,Y$3,FALSE))</f>
        <v>0</v>
      </c>
      <c r="Z19" s="50">
        <f>IF(B19=0,0,+VLOOKUP($A19,'1а - drž,sek,drž.sl.i nam.'!$A$13:AO$104,Z$3,FALSE))</f>
        <v>0</v>
      </c>
      <c r="AA19" s="50">
        <f>IF(C19=0,0,+VLOOKUP($A19,'1а - drž,sek,drž.sl.i nam.'!$A$13:AP$104,AA$3,FALSE))</f>
        <v>0</v>
      </c>
      <c r="AB19" s="50">
        <f>IF(D19=0,0,+VLOOKUP($A19,'1а - drž,sek,drž.sl.i nam.'!$A$13:AQ$104,AB$3,FALSE))</f>
        <v>0</v>
      </c>
      <c r="AC19" s="50">
        <f t="shared" si="6"/>
        <v>0</v>
      </c>
      <c r="AD19" s="50">
        <f>+VLOOKUP($A19,'1а - drž,sek,drž.sl.i nam.'!$A$13:AS$104,AD$3,FALSE)</f>
        <v>0</v>
      </c>
      <c r="AE19" s="50">
        <f>IF(B19=0,0,+VLOOKUP($A19,'1а - drž,sek,drž.sl.i nam.'!$A$13:AT$104,AE$3,FALSE))</f>
        <v>0</v>
      </c>
      <c r="AF19" s="50">
        <f>IF(C19=0,0,+VLOOKUP($A19,'1а - drž,sek,drž.sl.i nam.'!$A$13:AU$104,AF$3,FALSE))</f>
        <v>0</v>
      </c>
      <c r="AG19" s="50">
        <f>IF(D19=0,0,+VLOOKUP($A19,'1а - drž,sek,drž.sl.i nam.'!$A$13:AV$104,AG$3,FALSE))</f>
        <v>0</v>
      </c>
      <c r="AH19" s="50">
        <f t="shared" si="7"/>
        <v>0</v>
      </c>
      <c r="AI19" s="50">
        <f>IF(A19=0,0,+VLOOKUP($A19,'1а - drž,sek,drž.sl.i nam.'!$A$13:AX$104,AI$3,FALSE))</f>
        <v>0</v>
      </c>
      <c r="AJ19" s="50">
        <f>IF(B19=0,0,+VLOOKUP($A19,'1а - drž,sek,drž.sl.i nam.'!$A$13:AY$104,AJ$3,FALSE))</f>
        <v>0</v>
      </c>
      <c r="AK19" s="50">
        <f t="shared" si="0"/>
        <v>0</v>
      </c>
      <c r="AL19" s="50">
        <f t="shared" si="1"/>
        <v>0</v>
      </c>
    </row>
    <row r="20" spans="1:38" x14ac:dyDescent="0.2">
      <c r="A20">
        <f>+IF(MAX(A$5:A19)+1&lt;=A$1,A19+1,0)</f>
        <v>0</v>
      </c>
      <c r="B20" s="301">
        <f t="shared" si="8"/>
        <v>0</v>
      </c>
      <c r="C20">
        <f t="shared" si="9"/>
        <v>0</v>
      </c>
      <c r="D20" s="301">
        <f t="shared" si="10"/>
        <v>0</v>
      </c>
      <c r="E20">
        <f>IF(A20=0,0,+VLOOKUP($A20,'1а - drž,sek,drž.sl.i nam.'!$A$13:$BE$104,57,FALSE))</f>
        <v>0</v>
      </c>
      <c r="F20">
        <f>IF(A20=0,0,+VLOOKUP($A20,'1а - drž,sek,drž.sl.i nam.'!$A$13:D$104,3,FALSE))</f>
        <v>0</v>
      </c>
      <c r="G20">
        <f>IF(A20=0,0,+VLOOKUP($A20,'1а - drž,sek,drž.sl.i nam.'!$A$13:E$104,4,FALSE))</f>
        <v>0</v>
      </c>
      <c r="H20">
        <f>+VLOOKUP($A20,'1а - drž,sek,drž.sl.i nam.'!$A$13:F$104,H$3,FALSE)</f>
        <v>0</v>
      </c>
      <c r="I20">
        <f>+VLOOKUP($A20,'1а - drž,sek,drž.sl.i nam.'!$A$13:G$104,I$3,FALSE)</f>
        <v>0</v>
      </c>
      <c r="J20">
        <f>+VLOOKUP($A20,'1а - drž,sek,drž.sl.i nam.'!$A$13:H$104,J$3,FALSE)</f>
        <v>0</v>
      </c>
      <c r="K20">
        <f>+VLOOKUP($A20,'1а - drž,sek,drž.sl.i nam.'!$A$13:AD$104,K$3,FALSE)</f>
        <v>0</v>
      </c>
      <c r="L20">
        <f>+VLOOKUP($A20,'1а - drž,sek,drž.sl.i nam.'!$A$13:AE$104,L$3,FALSE)</f>
        <v>0</v>
      </c>
      <c r="M20">
        <f>+VLOOKUP($A20,'1а - drž,sek,drž.sl.i nam.'!$A$13:AF$104,M$3,FALSE)</f>
        <v>0</v>
      </c>
      <c r="N20">
        <f>+VLOOKUP($A20,'1а - drž,sek,drž.sl.i nam.'!$A$13:AG$104,N$3,FALSE)</f>
        <v>0</v>
      </c>
      <c r="O20">
        <f>+VLOOKUP($A20,'1а - drž,sek,drž.sl.i nam.'!$A$13:AH$104,O$3,FALSE)</f>
        <v>0</v>
      </c>
      <c r="P20">
        <f>+VLOOKUP($A20,'1а - drž,sek,drž.sl.i nam.'!$A$13:AI$104,P$3,FALSE)</f>
        <v>0</v>
      </c>
      <c r="Q20">
        <f>+VLOOKUP($A20,'1а - drž,sek,drž.sl.i nam.'!$A$13:AF$104,Q$3,FALSE)</f>
        <v>0</v>
      </c>
      <c r="R20">
        <f>+VLOOKUP($A20,'1а - drž,sek,drž.sl.i nam.'!$A$13:AG$104,R$3,FALSE)</f>
        <v>0</v>
      </c>
      <c r="S20">
        <f>+VLOOKUP($A20,'1а - drž,sek,drž.sl.i nam.'!$A$13:AH$104,S$3,FALSE)</f>
        <v>0</v>
      </c>
      <c r="T20" s="50">
        <f>IF(A20=0,0,+VLOOKUP($A20,'1а - drž,sek,drž.sl.i nam.'!$A$13:AI$104,T$3,FALSE))</f>
        <v>0</v>
      </c>
      <c r="U20" s="50">
        <f>IF(B20=0,0,+VLOOKUP($A20,'1а - drž,sek,drž.sl.i nam.'!$A$13:AJ$104,U$3,FALSE))</f>
        <v>0</v>
      </c>
      <c r="V20" s="50">
        <f>IF(C20=0,0,+VLOOKUP($A20,'1а - drž,sek,drž.sl.i nam.'!$A$13:AK$104,V$3,FALSE))</f>
        <v>0</v>
      </c>
      <c r="W20" s="50">
        <f>IF(D20=0,0,+VLOOKUP($A20,'1а - drž,sek,drž.sl.i nam.'!$A$13:AL$104,W$3,FALSE))</f>
        <v>0</v>
      </c>
      <c r="X20" s="50">
        <f t="shared" si="5"/>
        <v>0</v>
      </c>
      <c r="Y20" s="50">
        <f>IF(A20=0,0,+VLOOKUP($A20,'1а - drž,sek,drž.sl.i nam.'!$A$13:AN$104,Y$3,FALSE))</f>
        <v>0</v>
      </c>
      <c r="Z20" s="50">
        <f>IF(B20=0,0,+VLOOKUP($A20,'1а - drž,sek,drž.sl.i nam.'!$A$13:AO$104,Z$3,FALSE))</f>
        <v>0</v>
      </c>
      <c r="AA20" s="50">
        <f>IF(C20=0,0,+VLOOKUP($A20,'1а - drž,sek,drž.sl.i nam.'!$A$13:AP$104,AA$3,FALSE))</f>
        <v>0</v>
      </c>
      <c r="AB20" s="50">
        <f>IF(D20=0,0,+VLOOKUP($A20,'1а - drž,sek,drž.sl.i nam.'!$A$13:AQ$104,AB$3,FALSE))</f>
        <v>0</v>
      </c>
      <c r="AC20" s="50">
        <f t="shared" si="6"/>
        <v>0</v>
      </c>
      <c r="AD20" s="50">
        <f>+VLOOKUP($A20,'1а - drž,sek,drž.sl.i nam.'!$A$13:AS$104,AD$3,FALSE)</f>
        <v>0</v>
      </c>
      <c r="AE20" s="50">
        <f>IF(B20=0,0,+VLOOKUP($A20,'1а - drž,sek,drž.sl.i nam.'!$A$13:AT$104,AE$3,FALSE))</f>
        <v>0</v>
      </c>
      <c r="AF20" s="50">
        <f>IF(C20=0,0,+VLOOKUP($A20,'1а - drž,sek,drž.sl.i nam.'!$A$13:AU$104,AF$3,FALSE))</f>
        <v>0</v>
      </c>
      <c r="AG20" s="50">
        <f>IF(D20=0,0,+VLOOKUP($A20,'1а - drž,sek,drž.sl.i nam.'!$A$13:AV$104,AG$3,FALSE))</f>
        <v>0</v>
      </c>
      <c r="AH20" s="50">
        <f t="shared" si="7"/>
        <v>0</v>
      </c>
      <c r="AI20" s="50">
        <f>IF(A20=0,0,+VLOOKUP($A20,'1а - drž,sek,drž.sl.i nam.'!$A$13:AX$104,AI$3,FALSE))</f>
        <v>0</v>
      </c>
      <c r="AJ20" s="50">
        <f>IF(B20=0,0,+VLOOKUP($A20,'1а - drž,sek,drž.sl.i nam.'!$A$13:AY$104,AJ$3,FALSE))</f>
        <v>0</v>
      </c>
      <c r="AK20" s="50">
        <f t="shared" si="0"/>
        <v>0</v>
      </c>
      <c r="AL20" s="50">
        <f t="shared" si="1"/>
        <v>0</v>
      </c>
    </row>
    <row r="21" spans="1:38" x14ac:dyDescent="0.2">
      <c r="A21">
        <f>+IF(MAX(A$5:A20)+1&lt;=A$1,A20+1,0)</f>
        <v>0</v>
      </c>
      <c r="B21" s="301">
        <f t="shared" si="8"/>
        <v>0</v>
      </c>
      <c r="C21">
        <f t="shared" si="9"/>
        <v>0</v>
      </c>
      <c r="D21" s="301">
        <f t="shared" si="10"/>
        <v>0</v>
      </c>
      <c r="E21">
        <f>IF(A21=0,0,+VLOOKUP($A21,'1а - drž,sek,drž.sl.i nam.'!$A$13:$BE$104,57,FALSE))</f>
        <v>0</v>
      </c>
      <c r="F21">
        <f>IF(A21=0,0,+VLOOKUP($A21,'1а - drž,sek,drž.sl.i nam.'!$A$13:D$104,3,FALSE))</f>
        <v>0</v>
      </c>
      <c r="G21">
        <f>IF(A21=0,0,+VLOOKUP($A21,'1а - drž,sek,drž.sl.i nam.'!$A$13:E$104,4,FALSE))</f>
        <v>0</v>
      </c>
      <c r="H21">
        <f>+VLOOKUP($A21,'1а - drž,sek,drž.sl.i nam.'!$A$13:F$104,H$3,FALSE)</f>
        <v>0</v>
      </c>
      <c r="I21">
        <f>+VLOOKUP($A21,'1а - drž,sek,drž.sl.i nam.'!$A$13:G$104,I$3,FALSE)</f>
        <v>0</v>
      </c>
      <c r="J21">
        <f>+VLOOKUP($A21,'1а - drž,sek,drž.sl.i nam.'!$A$13:H$104,J$3,FALSE)</f>
        <v>0</v>
      </c>
      <c r="K21">
        <f>+VLOOKUP($A21,'1а - drž,sek,drž.sl.i nam.'!$A$13:AD$104,K$3,FALSE)</f>
        <v>0</v>
      </c>
      <c r="L21">
        <f>+VLOOKUP($A21,'1а - drž,sek,drž.sl.i nam.'!$A$13:AE$104,L$3,FALSE)</f>
        <v>0</v>
      </c>
      <c r="M21">
        <f>+VLOOKUP($A21,'1а - drž,sek,drž.sl.i nam.'!$A$13:AF$104,M$3,FALSE)</f>
        <v>0</v>
      </c>
      <c r="N21">
        <f>+VLOOKUP($A21,'1а - drž,sek,drž.sl.i nam.'!$A$13:AG$104,N$3,FALSE)</f>
        <v>0</v>
      </c>
      <c r="O21">
        <f>+VLOOKUP($A21,'1а - drž,sek,drž.sl.i nam.'!$A$13:AH$104,O$3,FALSE)</f>
        <v>0</v>
      </c>
      <c r="P21">
        <f>+VLOOKUP($A21,'1а - drž,sek,drž.sl.i nam.'!$A$13:AI$104,P$3,FALSE)</f>
        <v>0</v>
      </c>
      <c r="Q21">
        <f>+VLOOKUP($A21,'1а - drž,sek,drž.sl.i nam.'!$A$13:AF$104,Q$3,FALSE)</f>
        <v>0</v>
      </c>
      <c r="R21">
        <f>+VLOOKUP($A21,'1а - drž,sek,drž.sl.i nam.'!$A$13:AG$104,R$3,FALSE)</f>
        <v>0</v>
      </c>
      <c r="S21">
        <f>+VLOOKUP($A21,'1а - drž,sek,drž.sl.i nam.'!$A$13:AH$104,S$3,FALSE)</f>
        <v>0</v>
      </c>
      <c r="T21" s="50">
        <f>IF(A21=0,0,+VLOOKUP($A21,'1а - drž,sek,drž.sl.i nam.'!$A$13:AI$104,T$3,FALSE))</f>
        <v>0</v>
      </c>
      <c r="U21" s="50">
        <f>IF(B21=0,0,+VLOOKUP($A21,'1а - drž,sek,drž.sl.i nam.'!$A$13:AJ$104,U$3,FALSE))</f>
        <v>0</v>
      </c>
      <c r="V21" s="50">
        <f>IF(C21=0,0,+VLOOKUP($A21,'1а - drž,sek,drž.sl.i nam.'!$A$13:AK$104,V$3,FALSE))</f>
        <v>0</v>
      </c>
      <c r="W21" s="50">
        <f>IF(D21=0,0,+VLOOKUP($A21,'1а - drž,sek,drž.sl.i nam.'!$A$13:AL$104,W$3,FALSE))</f>
        <v>0</v>
      </c>
      <c r="X21" s="50">
        <f t="shared" si="5"/>
        <v>0</v>
      </c>
      <c r="Y21" s="50">
        <f>IF(A21=0,0,+VLOOKUP($A21,'1а - drž,sek,drž.sl.i nam.'!$A$13:AN$104,Y$3,FALSE))</f>
        <v>0</v>
      </c>
      <c r="Z21" s="50">
        <f>IF(B21=0,0,+VLOOKUP($A21,'1а - drž,sek,drž.sl.i nam.'!$A$13:AO$104,Z$3,FALSE))</f>
        <v>0</v>
      </c>
      <c r="AA21" s="50">
        <f>IF(C21=0,0,+VLOOKUP($A21,'1а - drž,sek,drž.sl.i nam.'!$A$13:AP$104,AA$3,FALSE))</f>
        <v>0</v>
      </c>
      <c r="AB21" s="50">
        <f>IF(D21=0,0,+VLOOKUP($A21,'1а - drž,sek,drž.sl.i nam.'!$A$13:AQ$104,AB$3,FALSE))</f>
        <v>0</v>
      </c>
      <c r="AC21" s="50">
        <f t="shared" si="6"/>
        <v>0</v>
      </c>
      <c r="AD21" s="50">
        <f>+VLOOKUP($A21,'1а - drž,sek,drž.sl.i nam.'!$A$13:AS$104,AD$3,FALSE)</f>
        <v>0</v>
      </c>
      <c r="AE21" s="50">
        <f>IF(B21=0,0,+VLOOKUP($A21,'1а - drž,sek,drž.sl.i nam.'!$A$13:AT$104,AE$3,FALSE))</f>
        <v>0</v>
      </c>
      <c r="AF21" s="50">
        <f>IF(C21=0,0,+VLOOKUP($A21,'1а - drž,sek,drž.sl.i nam.'!$A$13:AU$104,AF$3,FALSE))</f>
        <v>0</v>
      </c>
      <c r="AG21" s="50">
        <f>IF(D21=0,0,+VLOOKUP($A21,'1а - drž,sek,drž.sl.i nam.'!$A$13:AV$104,AG$3,FALSE))</f>
        <v>0</v>
      </c>
      <c r="AH21" s="50">
        <f t="shared" si="7"/>
        <v>0</v>
      </c>
      <c r="AI21" s="50">
        <f>IF(A21=0,0,+VLOOKUP($A21,'1а - drž,sek,drž.sl.i nam.'!$A$13:AX$104,AI$3,FALSE))</f>
        <v>0</v>
      </c>
      <c r="AJ21" s="50">
        <f>IF(B21=0,0,+VLOOKUP($A21,'1а - drž,sek,drž.sl.i nam.'!$A$13:AY$104,AJ$3,FALSE))</f>
        <v>0</v>
      </c>
      <c r="AK21" s="50">
        <f t="shared" si="0"/>
        <v>0</v>
      </c>
      <c r="AL21" s="50">
        <f t="shared" si="1"/>
        <v>0</v>
      </c>
    </row>
    <row r="22" spans="1:38" x14ac:dyDescent="0.2">
      <c r="A22">
        <f>+IF(MAX(A$5:A21)+1&lt;=A$1,A21+1,0)</f>
        <v>0</v>
      </c>
      <c r="B22" s="301">
        <f t="shared" si="8"/>
        <v>0</v>
      </c>
      <c r="C22">
        <f t="shared" si="9"/>
        <v>0</v>
      </c>
      <c r="D22" s="301">
        <f t="shared" si="10"/>
        <v>0</v>
      </c>
      <c r="E22">
        <f>IF(A22=0,0,+VLOOKUP($A22,'1а - drž,sek,drž.sl.i nam.'!$A$13:$BE$104,57,FALSE))</f>
        <v>0</v>
      </c>
      <c r="F22">
        <f>IF(A22=0,0,+VLOOKUP($A22,'1а - drž,sek,drž.sl.i nam.'!$A$13:D$104,3,FALSE))</f>
        <v>0</v>
      </c>
      <c r="G22">
        <f>IF(A22=0,0,+VLOOKUP($A22,'1а - drž,sek,drž.sl.i nam.'!$A$13:E$104,4,FALSE))</f>
        <v>0</v>
      </c>
      <c r="H22">
        <f>+VLOOKUP($A22,'1а - drž,sek,drž.sl.i nam.'!$A$13:F$104,H$3,FALSE)</f>
        <v>0</v>
      </c>
      <c r="I22">
        <f>+VLOOKUP($A22,'1а - drž,sek,drž.sl.i nam.'!$A$13:G$104,I$3,FALSE)</f>
        <v>0</v>
      </c>
      <c r="J22">
        <f>+VLOOKUP($A22,'1а - drž,sek,drž.sl.i nam.'!$A$13:H$104,J$3,FALSE)</f>
        <v>0</v>
      </c>
      <c r="K22">
        <f>+VLOOKUP($A22,'1а - drž,sek,drž.sl.i nam.'!$A$13:AD$104,K$3,FALSE)</f>
        <v>0</v>
      </c>
      <c r="L22">
        <f>+VLOOKUP($A22,'1а - drž,sek,drž.sl.i nam.'!$A$13:AE$104,L$3,FALSE)</f>
        <v>0</v>
      </c>
      <c r="M22">
        <f>+VLOOKUP($A22,'1а - drž,sek,drž.sl.i nam.'!$A$13:AF$104,M$3,FALSE)</f>
        <v>0</v>
      </c>
      <c r="N22">
        <f>+VLOOKUP($A22,'1а - drž,sek,drž.sl.i nam.'!$A$13:AG$104,N$3,FALSE)</f>
        <v>0</v>
      </c>
      <c r="O22">
        <f>+VLOOKUP($A22,'1а - drž,sek,drž.sl.i nam.'!$A$13:AH$104,O$3,FALSE)</f>
        <v>0</v>
      </c>
      <c r="P22">
        <f>+VLOOKUP($A22,'1а - drž,sek,drž.sl.i nam.'!$A$13:AI$104,P$3,FALSE)</f>
        <v>0</v>
      </c>
      <c r="Q22">
        <f>+VLOOKUP($A22,'1а - drž,sek,drž.sl.i nam.'!$A$13:AF$104,Q$3,FALSE)</f>
        <v>0</v>
      </c>
      <c r="R22">
        <f>+VLOOKUP($A22,'1а - drž,sek,drž.sl.i nam.'!$A$13:AG$104,R$3,FALSE)</f>
        <v>0</v>
      </c>
      <c r="S22">
        <f>+VLOOKUP($A22,'1а - drž,sek,drž.sl.i nam.'!$A$13:AH$104,S$3,FALSE)</f>
        <v>0</v>
      </c>
      <c r="T22" s="50">
        <f>IF(A22=0,0,+VLOOKUP($A22,'1а - drž,sek,drž.sl.i nam.'!$A$13:AI$104,T$3,FALSE))</f>
        <v>0</v>
      </c>
      <c r="U22" s="50">
        <f>IF(B22=0,0,+VLOOKUP($A22,'1а - drž,sek,drž.sl.i nam.'!$A$13:AJ$104,U$3,FALSE))</f>
        <v>0</v>
      </c>
      <c r="V22" s="50">
        <f>IF(C22=0,0,+VLOOKUP($A22,'1а - drž,sek,drž.sl.i nam.'!$A$13:AK$104,V$3,FALSE))</f>
        <v>0</v>
      </c>
      <c r="W22" s="50">
        <f>IF(D22=0,0,+VLOOKUP($A22,'1а - drž,sek,drž.sl.i nam.'!$A$13:AL$104,W$3,FALSE))</f>
        <v>0</v>
      </c>
      <c r="X22" s="50">
        <f t="shared" si="5"/>
        <v>0</v>
      </c>
      <c r="Y22" s="50">
        <f>IF(A22=0,0,+VLOOKUP($A22,'1а - drž,sek,drž.sl.i nam.'!$A$13:AN$104,Y$3,FALSE))</f>
        <v>0</v>
      </c>
      <c r="Z22" s="50">
        <f>IF(B22=0,0,+VLOOKUP($A22,'1а - drž,sek,drž.sl.i nam.'!$A$13:AO$104,Z$3,FALSE))</f>
        <v>0</v>
      </c>
      <c r="AA22" s="50">
        <f>IF(C22=0,0,+VLOOKUP($A22,'1а - drž,sek,drž.sl.i nam.'!$A$13:AP$104,AA$3,FALSE))</f>
        <v>0</v>
      </c>
      <c r="AB22" s="50">
        <f>IF(D22=0,0,+VLOOKUP($A22,'1а - drž,sek,drž.sl.i nam.'!$A$13:AQ$104,AB$3,FALSE))</f>
        <v>0</v>
      </c>
      <c r="AC22" s="50">
        <f t="shared" si="6"/>
        <v>0</v>
      </c>
      <c r="AD22" s="50">
        <f>+VLOOKUP($A22,'1а - drž,sek,drž.sl.i nam.'!$A$13:AS$104,AD$3,FALSE)</f>
        <v>0</v>
      </c>
      <c r="AE22" s="50">
        <f>IF(B22=0,0,+VLOOKUP($A22,'1а - drž,sek,drž.sl.i nam.'!$A$13:AT$104,AE$3,FALSE))</f>
        <v>0</v>
      </c>
      <c r="AF22" s="50">
        <f>IF(C22=0,0,+VLOOKUP($A22,'1а - drž,sek,drž.sl.i nam.'!$A$13:AU$104,AF$3,FALSE))</f>
        <v>0</v>
      </c>
      <c r="AG22" s="50">
        <f>IF(D22=0,0,+VLOOKUP($A22,'1а - drž,sek,drž.sl.i nam.'!$A$13:AV$104,AG$3,FALSE))</f>
        <v>0</v>
      </c>
      <c r="AH22" s="50">
        <f t="shared" si="7"/>
        <v>0</v>
      </c>
      <c r="AI22" s="50">
        <f>IF(A22=0,0,+VLOOKUP($A22,'1а - drž,sek,drž.sl.i nam.'!$A$13:AX$104,AI$3,FALSE))</f>
        <v>0</v>
      </c>
      <c r="AJ22" s="50">
        <f>IF(B22=0,0,+VLOOKUP($A22,'1а - drž,sek,drž.sl.i nam.'!$A$13:AY$104,AJ$3,FALSE))</f>
        <v>0</v>
      </c>
      <c r="AK22" s="50">
        <f t="shared" si="0"/>
        <v>0</v>
      </c>
      <c r="AL22" s="50">
        <f t="shared" si="1"/>
        <v>0</v>
      </c>
    </row>
    <row r="23" spans="1:38" x14ac:dyDescent="0.2">
      <c r="A23">
        <f>+IF(MAX(A$5:A22)+1&lt;=A$1,A22+1,0)</f>
        <v>0</v>
      </c>
      <c r="B23" s="301">
        <f t="shared" si="8"/>
        <v>0</v>
      </c>
      <c r="C23">
        <f t="shared" si="9"/>
        <v>0</v>
      </c>
      <c r="D23" s="301">
        <f t="shared" si="10"/>
        <v>0</v>
      </c>
      <c r="E23">
        <f>IF(A23=0,0,+VLOOKUP($A23,'1а - drž,sek,drž.sl.i nam.'!$A$13:$BE$104,57,FALSE))</f>
        <v>0</v>
      </c>
      <c r="F23">
        <f>IF(A23=0,0,+VLOOKUP($A23,'1а - drž,sek,drž.sl.i nam.'!$A$13:D$104,3,FALSE))</f>
        <v>0</v>
      </c>
      <c r="G23">
        <f>IF(A23=0,0,+VLOOKUP($A23,'1а - drž,sek,drž.sl.i nam.'!$A$13:E$104,4,FALSE))</f>
        <v>0</v>
      </c>
      <c r="H23">
        <f>+VLOOKUP($A23,'1а - drž,sek,drž.sl.i nam.'!$A$13:F$104,H$3,FALSE)</f>
        <v>0</v>
      </c>
      <c r="I23">
        <f>+VLOOKUP($A23,'1а - drž,sek,drž.sl.i nam.'!$A$13:G$104,I$3,FALSE)</f>
        <v>0</v>
      </c>
      <c r="J23">
        <f>+VLOOKUP($A23,'1а - drž,sek,drž.sl.i nam.'!$A$13:H$104,J$3,FALSE)</f>
        <v>0</v>
      </c>
      <c r="K23">
        <f>+VLOOKUP($A23,'1а - drž,sek,drž.sl.i nam.'!$A$13:AD$104,K$3,FALSE)</f>
        <v>0</v>
      </c>
      <c r="L23">
        <f>+VLOOKUP($A23,'1а - drž,sek,drž.sl.i nam.'!$A$13:AE$104,L$3,FALSE)</f>
        <v>0</v>
      </c>
      <c r="M23">
        <f>+VLOOKUP($A23,'1а - drž,sek,drž.sl.i nam.'!$A$13:AF$104,M$3,FALSE)</f>
        <v>0</v>
      </c>
      <c r="N23">
        <f>+VLOOKUP($A23,'1а - drž,sek,drž.sl.i nam.'!$A$13:AG$104,N$3,FALSE)</f>
        <v>0</v>
      </c>
      <c r="O23">
        <f>+VLOOKUP($A23,'1а - drž,sek,drž.sl.i nam.'!$A$13:AH$104,O$3,FALSE)</f>
        <v>0</v>
      </c>
      <c r="P23">
        <f>+VLOOKUP($A23,'1а - drž,sek,drž.sl.i nam.'!$A$13:AI$104,P$3,FALSE)</f>
        <v>0</v>
      </c>
      <c r="Q23">
        <f>+VLOOKUP($A23,'1а - drž,sek,drž.sl.i nam.'!$A$13:AF$104,Q$3,FALSE)</f>
        <v>0</v>
      </c>
      <c r="R23">
        <f>+VLOOKUP($A23,'1а - drž,sek,drž.sl.i nam.'!$A$13:AG$104,R$3,FALSE)</f>
        <v>0</v>
      </c>
      <c r="S23">
        <f>+VLOOKUP($A23,'1а - drž,sek,drž.sl.i nam.'!$A$13:AH$104,S$3,FALSE)</f>
        <v>0</v>
      </c>
      <c r="T23" s="50">
        <f>IF(A23=0,0,+VLOOKUP($A23,'1а - drž,sek,drž.sl.i nam.'!$A$13:AI$104,T$3,FALSE))</f>
        <v>0</v>
      </c>
      <c r="U23" s="50">
        <f>IF(B23=0,0,+VLOOKUP($A23,'1а - drž,sek,drž.sl.i nam.'!$A$13:AJ$104,U$3,FALSE))</f>
        <v>0</v>
      </c>
      <c r="V23" s="50">
        <f>IF(C23=0,0,+VLOOKUP($A23,'1а - drž,sek,drž.sl.i nam.'!$A$13:AK$104,V$3,FALSE))</f>
        <v>0</v>
      </c>
      <c r="W23" s="50">
        <f>IF(D23=0,0,+VLOOKUP($A23,'1а - drž,sek,drž.sl.i nam.'!$A$13:AL$104,W$3,FALSE))</f>
        <v>0</v>
      </c>
      <c r="X23" s="50">
        <f t="shared" si="5"/>
        <v>0</v>
      </c>
      <c r="Y23" s="50">
        <f>IF(A23=0,0,+VLOOKUP($A23,'1а - drž,sek,drž.sl.i nam.'!$A$13:AN$104,Y$3,FALSE))</f>
        <v>0</v>
      </c>
      <c r="Z23" s="50">
        <f>IF(B23=0,0,+VLOOKUP($A23,'1а - drž,sek,drž.sl.i nam.'!$A$13:AO$104,Z$3,FALSE))</f>
        <v>0</v>
      </c>
      <c r="AA23" s="50">
        <f>IF(C23=0,0,+VLOOKUP($A23,'1а - drž,sek,drž.sl.i nam.'!$A$13:AP$104,AA$3,FALSE))</f>
        <v>0</v>
      </c>
      <c r="AB23" s="50">
        <f>IF(D23=0,0,+VLOOKUP($A23,'1а - drž,sek,drž.sl.i nam.'!$A$13:AQ$104,AB$3,FALSE))</f>
        <v>0</v>
      </c>
      <c r="AC23" s="50">
        <f t="shared" si="6"/>
        <v>0</v>
      </c>
      <c r="AD23" s="50">
        <f>+VLOOKUP($A23,'1а - drž,sek,drž.sl.i nam.'!$A$13:AS$104,AD$3,FALSE)</f>
        <v>0</v>
      </c>
      <c r="AE23" s="50">
        <f>IF(B23=0,0,+VLOOKUP($A23,'1а - drž,sek,drž.sl.i nam.'!$A$13:AT$104,AE$3,FALSE))</f>
        <v>0</v>
      </c>
      <c r="AF23" s="50">
        <f>IF(C23=0,0,+VLOOKUP($A23,'1а - drž,sek,drž.sl.i nam.'!$A$13:AU$104,AF$3,FALSE))</f>
        <v>0</v>
      </c>
      <c r="AG23" s="50">
        <f>IF(D23=0,0,+VLOOKUP($A23,'1а - drž,sek,drž.sl.i nam.'!$A$13:AV$104,AG$3,FALSE))</f>
        <v>0</v>
      </c>
      <c r="AH23" s="50">
        <f t="shared" si="7"/>
        <v>0</v>
      </c>
      <c r="AI23" s="50">
        <f>IF(A23=0,0,+VLOOKUP($A23,'1а - drž,sek,drž.sl.i nam.'!$A$13:AX$104,AI$3,FALSE))</f>
        <v>0</v>
      </c>
      <c r="AJ23" s="50">
        <f>IF(B23=0,0,+VLOOKUP($A23,'1а - drž,sek,drž.sl.i nam.'!$A$13:AY$104,AJ$3,FALSE))</f>
        <v>0</v>
      </c>
      <c r="AK23" s="50">
        <f t="shared" si="0"/>
        <v>0</v>
      </c>
      <c r="AL23" s="50">
        <f t="shared" si="1"/>
        <v>0</v>
      </c>
    </row>
    <row r="24" spans="1:38" x14ac:dyDescent="0.2">
      <c r="A24">
        <f>+IF(MAX(A$5:A23)+1&lt;=A$1,A23+1,0)</f>
        <v>0</v>
      </c>
      <c r="B24" s="301">
        <f t="shared" si="8"/>
        <v>0</v>
      </c>
      <c r="C24">
        <f t="shared" si="9"/>
        <v>0</v>
      </c>
      <c r="D24" s="301">
        <f t="shared" si="10"/>
        <v>0</v>
      </c>
      <c r="E24">
        <f>IF(A24=0,0,+VLOOKUP($A24,'1а - drž,sek,drž.sl.i nam.'!$A$13:$BE$104,57,FALSE))</f>
        <v>0</v>
      </c>
      <c r="F24">
        <f>IF(A24=0,0,+VLOOKUP($A24,'1а - drž,sek,drž.sl.i nam.'!$A$13:D$104,3,FALSE))</f>
        <v>0</v>
      </c>
      <c r="G24">
        <f>IF(A24=0,0,+VLOOKUP($A24,'1а - drž,sek,drž.sl.i nam.'!$A$13:E$104,4,FALSE))</f>
        <v>0</v>
      </c>
      <c r="H24">
        <f>+VLOOKUP($A24,'1а - drž,sek,drž.sl.i nam.'!$A$13:F$104,H$3,FALSE)</f>
        <v>0</v>
      </c>
      <c r="I24">
        <f>+VLOOKUP($A24,'1а - drž,sek,drž.sl.i nam.'!$A$13:G$104,I$3,FALSE)</f>
        <v>0</v>
      </c>
      <c r="J24">
        <f>+VLOOKUP($A24,'1а - drž,sek,drž.sl.i nam.'!$A$13:H$104,J$3,FALSE)</f>
        <v>0</v>
      </c>
      <c r="K24">
        <f>+VLOOKUP($A24,'1а - drž,sek,drž.sl.i nam.'!$A$13:AD$104,K$3,FALSE)</f>
        <v>0</v>
      </c>
      <c r="L24">
        <f>+VLOOKUP($A24,'1а - drž,sek,drž.sl.i nam.'!$A$13:AE$104,L$3,FALSE)</f>
        <v>0</v>
      </c>
      <c r="M24">
        <f>+VLOOKUP($A24,'1а - drž,sek,drž.sl.i nam.'!$A$13:AF$104,M$3,FALSE)</f>
        <v>0</v>
      </c>
      <c r="N24">
        <f>+VLOOKUP($A24,'1а - drž,sek,drž.sl.i nam.'!$A$13:AG$104,N$3,FALSE)</f>
        <v>0</v>
      </c>
      <c r="O24">
        <f>+VLOOKUP($A24,'1а - drž,sek,drž.sl.i nam.'!$A$13:AH$104,O$3,FALSE)</f>
        <v>0</v>
      </c>
      <c r="P24">
        <f>+VLOOKUP($A24,'1а - drž,sek,drž.sl.i nam.'!$A$13:AI$104,P$3,FALSE)</f>
        <v>0</v>
      </c>
      <c r="Q24">
        <f>+VLOOKUP($A24,'1а - drž,sek,drž.sl.i nam.'!$A$13:AF$104,Q$3,FALSE)</f>
        <v>0</v>
      </c>
      <c r="R24">
        <f>+VLOOKUP($A24,'1а - drž,sek,drž.sl.i nam.'!$A$13:AG$104,R$3,FALSE)</f>
        <v>0</v>
      </c>
      <c r="S24">
        <f>+VLOOKUP($A24,'1а - drž,sek,drž.sl.i nam.'!$A$13:AH$104,S$3,FALSE)</f>
        <v>0</v>
      </c>
      <c r="T24" s="50">
        <f>IF(A24=0,0,+VLOOKUP($A24,'1а - drž,sek,drž.sl.i nam.'!$A$13:AI$104,T$3,FALSE))</f>
        <v>0</v>
      </c>
      <c r="U24" s="50">
        <f>IF(B24=0,0,+VLOOKUP($A24,'1а - drž,sek,drž.sl.i nam.'!$A$13:AJ$104,U$3,FALSE))</f>
        <v>0</v>
      </c>
      <c r="V24" s="50">
        <f>IF(C24=0,0,+VLOOKUP($A24,'1а - drž,sek,drž.sl.i nam.'!$A$13:AK$104,V$3,FALSE))</f>
        <v>0</v>
      </c>
      <c r="W24" s="50">
        <f>IF(D24=0,0,+VLOOKUP($A24,'1а - drž,sek,drž.sl.i nam.'!$A$13:AL$104,W$3,FALSE))</f>
        <v>0</v>
      </c>
      <c r="X24" s="50">
        <f t="shared" si="5"/>
        <v>0</v>
      </c>
      <c r="Y24" s="50">
        <f>IF(A24=0,0,+VLOOKUP($A24,'1а - drž,sek,drž.sl.i nam.'!$A$13:AN$104,Y$3,FALSE))</f>
        <v>0</v>
      </c>
      <c r="Z24" s="50">
        <f>IF(B24=0,0,+VLOOKUP($A24,'1а - drž,sek,drž.sl.i nam.'!$A$13:AO$104,Z$3,FALSE))</f>
        <v>0</v>
      </c>
      <c r="AA24" s="50">
        <f>IF(C24=0,0,+VLOOKUP($A24,'1а - drž,sek,drž.sl.i nam.'!$A$13:AP$104,AA$3,FALSE))</f>
        <v>0</v>
      </c>
      <c r="AB24" s="50">
        <f>IF(D24=0,0,+VLOOKUP($A24,'1а - drž,sek,drž.sl.i nam.'!$A$13:AQ$104,AB$3,FALSE))</f>
        <v>0</v>
      </c>
      <c r="AC24" s="50">
        <f t="shared" si="6"/>
        <v>0</v>
      </c>
      <c r="AD24" s="50">
        <f>+VLOOKUP($A24,'1а - drž,sek,drž.sl.i nam.'!$A$13:AS$104,AD$3,FALSE)</f>
        <v>0</v>
      </c>
      <c r="AE24" s="50">
        <f>IF(B24=0,0,+VLOOKUP($A24,'1а - drž,sek,drž.sl.i nam.'!$A$13:AT$104,AE$3,FALSE))</f>
        <v>0</v>
      </c>
      <c r="AF24" s="50">
        <f>IF(C24=0,0,+VLOOKUP($A24,'1а - drž,sek,drž.sl.i nam.'!$A$13:AU$104,AF$3,FALSE))</f>
        <v>0</v>
      </c>
      <c r="AG24" s="50">
        <f>IF(D24=0,0,+VLOOKUP($A24,'1а - drž,sek,drž.sl.i nam.'!$A$13:AV$104,AG$3,FALSE))</f>
        <v>0</v>
      </c>
      <c r="AH24" s="50">
        <f t="shared" si="7"/>
        <v>0</v>
      </c>
      <c r="AI24" s="50">
        <f>IF(A24=0,0,+VLOOKUP($A24,'1а - drž,sek,drž.sl.i nam.'!$A$13:AX$104,AI$3,FALSE))</f>
        <v>0</v>
      </c>
      <c r="AJ24" s="50">
        <f>IF(B24=0,0,+VLOOKUP($A24,'1а - drž,sek,drž.sl.i nam.'!$A$13:AY$104,AJ$3,FALSE))</f>
        <v>0</v>
      </c>
      <c r="AK24" s="50">
        <f t="shared" si="0"/>
        <v>0</v>
      </c>
      <c r="AL24" s="50">
        <f t="shared" si="1"/>
        <v>0</v>
      </c>
    </row>
    <row r="25" spans="1:38" x14ac:dyDescent="0.2">
      <c r="A25">
        <f>+IF(MAX(A$5:A24)+1&lt;=A$1,A24+1,0)</f>
        <v>0</v>
      </c>
      <c r="B25" s="301">
        <f t="shared" si="8"/>
        <v>0</v>
      </c>
      <c r="C25">
        <f t="shared" si="9"/>
        <v>0</v>
      </c>
      <c r="D25" s="301">
        <f t="shared" si="10"/>
        <v>0</v>
      </c>
      <c r="E25">
        <f>IF(A25=0,0,+VLOOKUP($A25,'1а - drž,sek,drž.sl.i nam.'!$A$13:$BE$104,57,FALSE))</f>
        <v>0</v>
      </c>
      <c r="F25">
        <f>IF(A25=0,0,+VLOOKUP($A25,'1а - drž,sek,drž.sl.i nam.'!$A$13:D$104,3,FALSE))</f>
        <v>0</v>
      </c>
      <c r="G25">
        <f>IF(A25=0,0,+VLOOKUP($A25,'1а - drž,sek,drž.sl.i nam.'!$A$13:E$104,4,FALSE))</f>
        <v>0</v>
      </c>
      <c r="H25">
        <f>+VLOOKUP($A25,'1а - drž,sek,drž.sl.i nam.'!$A$13:F$104,H$3,FALSE)</f>
        <v>0</v>
      </c>
      <c r="I25">
        <f>+VLOOKUP($A25,'1а - drž,sek,drž.sl.i nam.'!$A$13:G$104,I$3,FALSE)</f>
        <v>0</v>
      </c>
      <c r="J25">
        <f>+VLOOKUP($A25,'1а - drž,sek,drž.sl.i nam.'!$A$13:H$104,J$3,FALSE)</f>
        <v>0</v>
      </c>
      <c r="K25">
        <f>+VLOOKUP($A25,'1а - drž,sek,drž.sl.i nam.'!$A$13:AD$104,K$3,FALSE)</f>
        <v>0</v>
      </c>
      <c r="L25">
        <f>+VLOOKUP($A25,'1а - drž,sek,drž.sl.i nam.'!$A$13:AE$104,L$3,FALSE)</f>
        <v>0</v>
      </c>
      <c r="M25">
        <f>+VLOOKUP($A25,'1а - drž,sek,drž.sl.i nam.'!$A$13:AF$104,M$3,FALSE)</f>
        <v>0</v>
      </c>
      <c r="N25">
        <f>+VLOOKUP($A25,'1а - drž,sek,drž.sl.i nam.'!$A$13:AG$104,N$3,FALSE)</f>
        <v>0</v>
      </c>
      <c r="O25">
        <f>+VLOOKUP($A25,'1а - drž,sek,drž.sl.i nam.'!$A$13:AH$104,O$3,FALSE)</f>
        <v>0</v>
      </c>
      <c r="P25">
        <f>+VLOOKUP($A25,'1а - drž,sek,drž.sl.i nam.'!$A$13:AI$104,P$3,FALSE)</f>
        <v>0</v>
      </c>
      <c r="Q25">
        <f>+VLOOKUP($A25,'1а - drž,sek,drž.sl.i nam.'!$A$13:AF$104,Q$3,FALSE)</f>
        <v>0</v>
      </c>
      <c r="R25">
        <f>+VLOOKUP($A25,'1а - drž,sek,drž.sl.i nam.'!$A$13:AG$104,R$3,FALSE)</f>
        <v>0</v>
      </c>
      <c r="S25">
        <f>+VLOOKUP($A25,'1а - drž,sek,drž.sl.i nam.'!$A$13:AH$104,S$3,FALSE)</f>
        <v>0</v>
      </c>
      <c r="T25" s="50">
        <f>IF(A25=0,0,+VLOOKUP($A25,'1а - drž,sek,drž.sl.i nam.'!$A$13:AI$104,T$3,FALSE))</f>
        <v>0</v>
      </c>
      <c r="U25" s="50">
        <f>IF(B25=0,0,+VLOOKUP($A25,'1а - drž,sek,drž.sl.i nam.'!$A$13:AJ$104,U$3,FALSE))</f>
        <v>0</v>
      </c>
      <c r="V25" s="50">
        <f>IF(C25=0,0,+VLOOKUP($A25,'1а - drž,sek,drž.sl.i nam.'!$A$13:AK$104,V$3,FALSE))</f>
        <v>0</v>
      </c>
      <c r="W25" s="50">
        <f>IF(D25=0,0,+VLOOKUP($A25,'1а - drž,sek,drž.sl.i nam.'!$A$13:AL$104,W$3,FALSE))</f>
        <v>0</v>
      </c>
      <c r="X25" s="50">
        <f t="shared" si="5"/>
        <v>0</v>
      </c>
      <c r="Y25" s="50">
        <f>IF(A25=0,0,+VLOOKUP($A25,'1а - drž,sek,drž.sl.i nam.'!$A$13:AN$104,Y$3,FALSE))</f>
        <v>0</v>
      </c>
      <c r="Z25" s="50">
        <f>IF(B25=0,0,+VLOOKUP($A25,'1а - drž,sek,drž.sl.i nam.'!$A$13:AO$104,Z$3,FALSE))</f>
        <v>0</v>
      </c>
      <c r="AA25" s="50">
        <f>IF(C25=0,0,+VLOOKUP($A25,'1а - drž,sek,drž.sl.i nam.'!$A$13:AP$104,AA$3,FALSE))</f>
        <v>0</v>
      </c>
      <c r="AB25" s="50">
        <f>IF(D25=0,0,+VLOOKUP($A25,'1а - drž,sek,drž.sl.i nam.'!$A$13:AQ$104,AB$3,FALSE))</f>
        <v>0</v>
      </c>
      <c r="AC25" s="50">
        <f t="shared" si="6"/>
        <v>0</v>
      </c>
      <c r="AD25" s="50">
        <f>+VLOOKUP($A25,'1а - drž,sek,drž.sl.i nam.'!$A$13:AS$104,AD$3,FALSE)</f>
        <v>0</v>
      </c>
      <c r="AE25" s="50">
        <f>IF(B25=0,0,+VLOOKUP($A25,'1а - drž,sek,drž.sl.i nam.'!$A$13:AT$104,AE$3,FALSE))</f>
        <v>0</v>
      </c>
      <c r="AF25" s="50">
        <f>IF(C25=0,0,+VLOOKUP($A25,'1а - drž,sek,drž.sl.i nam.'!$A$13:AU$104,AF$3,FALSE))</f>
        <v>0</v>
      </c>
      <c r="AG25" s="50">
        <f>IF(D25=0,0,+VLOOKUP($A25,'1а - drž,sek,drž.sl.i nam.'!$A$13:AV$104,AG$3,FALSE))</f>
        <v>0</v>
      </c>
      <c r="AH25" s="50">
        <f t="shared" si="7"/>
        <v>0</v>
      </c>
      <c r="AI25" s="50">
        <f>IF(A25=0,0,+VLOOKUP($A25,'1а - drž,sek,drž.sl.i nam.'!$A$13:AX$104,AI$3,FALSE))</f>
        <v>0</v>
      </c>
      <c r="AJ25" s="50">
        <f>IF(B25=0,0,+VLOOKUP($A25,'1а - drž,sek,drž.sl.i nam.'!$A$13:AY$104,AJ$3,FALSE))</f>
        <v>0</v>
      </c>
      <c r="AK25" s="50">
        <f t="shared" si="0"/>
        <v>0</v>
      </c>
      <c r="AL25" s="50">
        <f t="shared" si="1"/>
        <v>0</v>
      </c>
    </row>
    <row r="26" spans="1:38" x14ac:dyDescent="0.2">
      <c r="A26">
        <f>+IF(MAX(A$5:A25)+1&lt;=A$1,A25+1,0)</f>
        <v>0</v>
      </c>
      <c r="B26" s="301">
        <f t="shared" si="8"/>
        <v>0</v>
      </c>
      <c r="C26">
        <f t="shared" si="9"/>
        <v>0</v>
      </c>
      <c r="D26" s="301">
        <f t="shared" si="10"/>
        <v>0</v>
      </c>
      <c r="E26">
        <f>IF(A26=0,0,+VLOOKUP($A26,'1а - drž,sek,drž.sl.i nam.'!$A$13:$BE$104,57,FALSE))</f>
        <v>0</v>
      </c>
      <c r="F26">
        <f>IF(A26=0,0,+VLOOKUP($A26,'1а - drž,sek,drž.sl.i nam.'!$A$13:D$104,3,FALSE))</f>
        <v>0</v>
      </c>
      <c r="G26">
        <f>IF(A26=0,0,+VLOOKUP($A26,'1а - drž,sek,drž.sl.i nam.'!$A$13:E$104,4,FALSE))</f>
        <v>0</v>
      </c>
      <c r="H26">
        <f>+VLOOKUP($A26,'1а - drž,sek,drž.sl.i nam.'!$A$13:F$104,H$3,FALSE)</f>
        <v>0</v>
      </c>
      <c r="I26">
        <f>+VLOOKUP($A26,'1а - drž,sek,drž.sl.i nam.'!$A$13:G$104,I$3,FALSE)</f>
        <v>0</v>
      </c>
      <c r="J26">
        <f>+VLOOKUP($A26,'1а - drž,sek,drž.sl.i nam.'!$A$13:H$104,J$3,FALSE)</f>
        <v>0</v>
      </c>
      <c r="K26">
        <f>+VLOOKUP($A26,'1а - drž,sek,drž.sl.i nam.'!$A$13:AD$104,K$3,FALSE)</f>
        <v>0</v>
      </c>
      <c r="L26">
        <f>+VLOOKUP($A26,'1а - drž,sek,drž.sl.i nam.'!$A$13:AE$104,L$3,FALSE)</f>
        <v>0</v>
      </c>
      <c r="M26">
        <f>+VLOOKUP($A26,'1а - drž,sek,drž.sl.i nam.'!$A$13:AF$104,M$3,FALSE)</f>
        <v>0</v>
      </c>
      <c r="N26">
        <f>+VLOOKUP($A26,'1а - drž,sek,drž.sl.i nam.'!$A$13:AG$104,N$3,FALSE)</f>
        <v>0</v>
      </c>
      <c r="O26">
        <f>+VLOOKUP($A26,'1а - drž,sek,drž.sl.i nam.'!$A$13:AH$104,O$3,FALSE)</f>
        <v>0</v>
      </c>
      <c r="P26">
        <f>+VLOOKUP($A26,'1а - drž,sek,drž.sl.i nam.'!$A$13:AI$104,P$3,FALSE)</f>
        <v>0</v>
      </c>
      <c r="Q26">
        <f>+VLOOKUP($A26,'1а - drž,sek,drž.sl.i nam.'!$A$13:AF$104,Q$3,FALSE)</f>
        <v>0</v>
      </c>
      <c r="R26">
        <f>+VLOOKUP($A26,'1а - drž,sek,drž.sl.i nam.'!$A$13:AG$104,R$3,FALSE)</f>
        <v>0</v>
      </c>
      <c r="S26">
        <f>+VLOOKUP($A26,'1а - drž,sek,drž.sl.i nam.'!$A$13:AH$104,S$3,FALSE)</f>
        <v>0</v>
      </c>
      <c r="T26" s="50">
        <f>IF(A26=0,0,+VLOOKUP($A26,'1а - drž,sek,drž.sl.i nam.'!$A$13:AI$104,T$3,FALSE))</f>
        <v>0</v>
      </c>
      <c r="U26" s="50">
        <f>IF(B26=0,0,+VLOOKUP($A26,'1а - drž,sek,drž.sl.i nam.'!$A$13:AJ$104,U$3,FALSE))</f>
        <v>0</v>
      </c>
      <c r="V26" s="50">
        <f>IF(C26=0,0,+VLOOKUP($A26,'1а - drž,sek,drž.sl.i nam.'!$A$13:AK$104,V$3,FALSE))</f>
        <v>0</v>
      </c>
      <c r="W26" s="50">
        <f>IF(D26=0,0,+VLOOKUP($A26,'1а - drž,sek,drž.sl.i nam.'!$A$13:AL$104,W$3,FALSE))</f>
        <v>0</v>
      </c>
      <c r="X26" s="50">
        <f t="shared" si="5"/>
        <v>0</v>
      </c>
      <c r="Y26" s="50">
        <f>IF(A26=0,0,+VLOOKUP($A26,'1а - drž,sek,drž.sl.i nam.'!$A$13:AN$104,Y$3,FALSE))</f>
        <v>0</v>
      </c>
      <c r="Z26" s="50">
        <f>IF(B26=0,0,+VLOOKUP($A26,'1а - drž,sek,drž.sl.i nam.'!$A$13:AO$104,Z$3,FALSE))</f>
        <v>0</v>
      </c>
      <c r="AA26" s="50">
        <f>IF(C26=0,0,+VLOOKUP($A26,'1а - drž,sek,drž.sl.i nam.'!$A$13:AP$104,AA$3,FALSE))</f>
        <v>0</v>
      </c>
      <c r="AB26" s="50">
        <f>IF(D26=0,0,+VLOOKUP($A26,'1а - drž,sek,drž.sl.i nam.'!$A$13:AQ$104,AB$3,FALSE))</f>
        <v>0</v>
      </c>
      <c r="AC26" s="50">
        <f t="shared" si="6"/>
        <v>0</v>
      </c>
      <c r="AD26" s="50">
        <f>+VLOOKUP($A26,'1а - drž,sek,drž.sl.i nam.'!$A$13:AS$104,AD$3,FALSE)</f>
        <v>0</v>
      </c>
      <c r="AE26" s="50">
        <f>IF(B26=0,0,+VLOOKUP($A26,'1а - drž,sek,drž.sl.i nam.'!$A$13:AT$104,AE$3,FALSE))</f>
        <v>0</v>
      </c>
      <c r="AF26" s="50">
        <f>IF(C26=0,0,+VLOOKUP($A26,'1а - drž,sek,drž.sl.i nam.'!$A$13:AU$104,AF$3,FALSE))</f>
        <v>0</v>
      </c>
      <c r="AG26" s="50">
        <f>IF(D26=0,0,+VLOOKUP($A26,'1а - drž,sek,drž.sl.i nam.'!$A$13:AV$104,AG$3,FALSE))</f>
        <v>0</v>
      </c>
      <c r="AH26" s="50">
        <f t="shared" si="7"/>
        <v>0</v>
      </c>
      <c r="AI26" s="50">
        <f>IF(A26=0,0,+VLOOKUP($A26,'1а - drž,sek,drž.sl.i nam.'!$A$13:AX$104,AI$3,FALSE))</f>
        <v>0</v>
      </c>
      <c r="AJ26" s="50">
        <f>IF(B26=0,0,+VLOOKUP($A26,'1а - drž,sek,drž.sl.i nam.'!$A$13:AY$104,AJ$3,FALSE))</f>
        <v>0</v>
      </c>
      <c r="AK26" s="50">
        <f t="shared" si="0"/>
        <v>0</v>
      </c>
      <c r="AL26" s="50">
        <f t="shared" si="1"/>
        <v>0</v>
      </c>
    </row>
    <row r="27" spans="1:38" x14ac:dyDescent="0.2">
      <c r="A27">
        <f>+IF(MAX(A$5:A26)+1&lt;=A$1,A26+1,0)</f>
        <v>0</v>
      </c>
      <c r="B27" s="301">
        <f t="shared" si="8"/>
        <v>0</v>
      </c>
      <c r="C27">
        <f t="shared" si="9"/>
        <v>0</v>
      </c>
      <c r="D27" s="301">
        <f t="shared" si="10"/>
        <v>0</v>
      </c>
      <c r="E27">
        <f>IF(A27=0,0,+VLOOKUP($A27,'1а - drž,sek,drž.sl.i nam.'!$A$13:$BE$104,57,FALSE))</f>
        <v>0</v>
      </c>
      <c r="F27">
        <f>IF(A27=0,0,+VLOOKUP($A27,'1а - drž,sek,drž.sl.i nam.'!$A$13:D$104,3,FALSE))</f>
        <v>0</v>
      </c>
      <c r="G27">
        <f>IF(A27=0,0,+VLOOKUP($A27,'1а - drž,sek,drž.sl.i nam.'!$A$13:E$104,4,FALSE))</f>
        <v>0</v>
      </c>
      <c r="H27">
        <f>+VLOOKUP($A27,'1а - drž,sek,drž.sl.i nam.'!$A$13:F$104,H$3,FALSE)</f>
        <v>0</v>
      </c>
      <c r="I27">
        <f>+VLOOKUP($A27,'1а - drž,sek,drž.sl.i nam.'!$A$13:G$104,I$3,FALSE)</f>
        <v>0</v>
      </c>
      <c r="J27">
        <f>+VLOOKUP($A27,'1а - drž,sek,drž.sl.i nam.'!$A$13:H$104,J$3,FALSE)</f>
        <v>0</v>
      </c>
      <c r="K27">
        <f>+VLOOKUP($A27,'1а - drž,sek,drž.sl.i nam.'!$A$13:AD$104,K$3,FALSE)</f>
        <v>0</v>
      </c>
      <c r="L27">
        <f>+VLOOKUP($A27,'1а - drž,sek,drž.sl.i nam.'!$A$13:AE$104,L$3,FALSE)</f>
        <v>0</v>
      </c>
      <c r="M27">
        <f>+VLOOKUP($A27,'1а - drž,sek,drž.sl.i nam.'!$A$13:AF$104,M$3,FALSE)</f>
        <v>0</v>
      </c>
      <c r="N27">
        <f>+VLOOKUP($A27,'1а - drž,sek,drž.sl.i nam.'!$A$13:AG$104,N$3,FALSE)</f>
        <v>0</v>
      </c>
      <c r="O27">
        <f>+VLOOKUP($A27,'1а - drž,sek,drž.sl.i nam.'!$A$13:AH$104,O$3,FALSE)</f>
        <v>0</v>
      </c>
      <c r="P27">
        <f>+VLOOKUP($A27,'1а - drž,sek,drž.sl.i nam.'!$A$13:AI$104,P$3,FALSE)</f>
        <v>0</v>
      </c>
      <c r="Q27">
        <f>+VLOOKUP($A27,'1а - drž,sek,drž.sl.i nam.'!$A$13:AF$104,Q$3,FALSE)</f>
        <v>0</v>
      </c>
      <c r="R27">
        <f>+VLOOKUP($A27,'1а - drž,sek,drž.sl.i nam.'!$A$13:AG$104,R$3,FALSE)</f>
        <v>0</v>
      </c>
      <c r="S27">
        <f>+VLOOKUP($A27,'1а - drž,sek,drž.sl.i nam.'!$A$13:AH$104,S$3,FALSE)</f>
        <v>0</v>
      </c>
      <c r="T27" s="50">
        <f>IF(A27=0,0,+VLOOKUP($A27,'1а - drž,sek,drž.sl.i nam.'!$A$13:AI$104,T$3,FALSE))</f>
        <v>0</v>
      </c>
      <c r="U27" s="50">
        <f>IF(B27=0,0,+VLOOKUP($A27,'1а - drž,sek,drž.sl.i nam.'!$A$13:AJ$104,U$3,FALSE))</f>
        <v>0</v>
      </c>
      <c r="V27" s="50">
        <f>IF(C27=0,0,+VLOOKUP($A27,'1а - drž,sek,drž.sl.i nam.'!$A$13:AK$104,V$3,FALSE))</f>
        <v>0</v>
      </c>
      <c r="W27" s="50">
        <f>IF(D27=0,0,+VLOOKUP($A27,'1а - drž,sek,drž.sl.i nam.'!$A$13:AL$104,W$3,FALSE))</f>
        <v>0</v>
      </c>
      <c r="X27" s="50">
        <f t="shared" si="5"/>
        <v>0</v>
      </c>
      <c r="Y27" s="50">
        <f>IF(A27=0,0,+VLOOKUP($A27,'1а - drž,sek,drž.sl.i nam.'!$A$13:AN$104,Y$3,FALSE))</f>
        <v>0</v>
      </c>
      <c r="Z27" s="50">
        <f>IF(B27=0,0,+VLOOKUP($A27,'1а - drž,sek,drž.sl.i nam.'!$A$13:AO$104,Z$3,FALSE))</f>
        <v>0</v>
      </c>
      <c r="AA27" s="50">
        <f>IF(C27=0,0,+VLOOKUP($A27,'1а - drž,sek,drž.sl.i nam.'!$A$13:AP$104,AA$3,FALSE))</f>
        <v>0</v>
      </c>
      <c r="AB27" s="50">
        <f>IF(D27=0,0,+VLOOKUP($A27,'1а - drž,sek,drž.sl.i nam.'!$A$13:AQ$104,AB$3,FALSE))</f>
        <v>0</v>
      </c>
      <c r="AC27" s="50">
        <f t="shared" si="6"/>
        <v>0</v>
      </c>
      <c r="AD27" s="50">
        <f>+VLOOKUP($A27,'1а - drž,sek,drž.sl.i nam.'!$A$13:AS$104,AD$3,FALSE)</f>
        <v>0</v>
      </c>
      <c r="AE27" s="50">
        <f>IF(B27=0,0,+VLOOKUP($A27,'1а - drž,sek,drž.sl.i nam.'!$A$13:AT$104,AE$3,FALSE))</f>
        <v>0</v>
      </c>
      <c r="AF27" s="50">
        <f>IF(C27=0,0,+VLOOKUP($A27,'1а - drž,sek,drž.sl.i nam.'!$A$13:AU$104,AF$3,FALSE))</f>
        <v>0</v>
      </c>
      <c r="AG27" s="50">
        <f>IF(D27=0,0,+VLOOKUP($A27,'1а - drž,sek,drž.sl.i nam.'!$A$13:AV$104,AG$3,FALSE))</f>
        <v>0</v>
      </c>
      <c r="AH27" s="50">
        <f t="shared" si="7"/>
        <v>0</v>
      </c>
      <c r="AI27" s="50">
        <f>IF(A27=0,0,+VLOOKUP($A27,'1а - drž,sek,drž.sl.i nam.'!$A$13:AX$104,AI$3,FALSE))</f>
        <v>0</v>
      </c>
      <c r="AJ27" s="50">
        <f>IF(B27=0,0,+VLOOKUP($A27,'1а - drž,sek,drž.sl.i nam.'!$A$13:AY$104,AJ$3,FALSE))</f>
        <v>0</v>
      </c>
      <c r="AK27" s="50">
        <f t="shared" si="0"/>
        <v>0</v>
      </c>
      <c r="AL27" s="50">
        <f t="shared" si="1"/>
        <v>0</v>
      </c>
    </row>
    <row r="28" spans="1:38" x14ac:dyDescent="0.2">
      <c r="A28">
        <f>+IF(MAX(A$5:A27)+1&lt;=A$1,A27+1,0)</f>
        <v>0</v>
      </c>
      <c r="B28" s="301">
        <f t="shared" si="8"/>
        <v>0</v>
      </c>
      <c r="C28">
        <f t="shared" si="9"/>
        <v>0</v>
      </c>
      <c r="D28" s="301">
        <f t="shared" si="10"/>
        <v>0</v>
      </c>
      <c r="E28">
        <f>IF(A28=0,0,+VLOOKUP($A28,'1а - drž,sek,drž.sl.i nam.'!$A$13:$BE$104,57,FALSE))</f>
        <v>0</v>
      </c>
      <c r="F28">
        <f>IF(A28=0,0,+VLOOKUP($A28,'1а - drž,sek,drž.sl.i nam.'!$A$13:D$104,3,FALSE))</f>
        <v>0</v>
      </c>
      <c r="G28">
        <f>IF(A28=0,0,+VLOOKUP($A28,'1а - drž,sek,drž.sl.i nam.'!$A$13:E$104,4,FALSE))</f>
        <v>0</v>
      </c>
      <c r="H28">
        <f>+VLOOKUP($A28,'1а - drž,sek,drž.sl.i nam.'!$A$13:F$104,H$3,FALSE)</f>
        <v>0</v>
      </c>
      <c r="I28">
        <f>+VLOOKUP($A28,'1а - drž,sek,drž.sl.i nam.'!$A$13:G$104,I$3,FALSE)</f>
        <v>0</v>
      </c>
      <c r="J28">
        <f>+VLOOKUP($A28,'1а - drž,sek,drž.sl.i nam.'!$A$13:H$104,J$3,FALSE)</f>
        <v>0</v>
      </c>
      <c r="K28">
        <f>+VLOOKUP($A28,'1а - drž,sek,drž.sl.i nam.'!$A$13:AD$104,K$3,FALSE)</f>
        <v>0</v>
      </c>
      <c r="L28">
        <f>+VLOOKUP($A28,'1а - drž,sek,drž.sl.i nam.'!$A$13:AE$104,L$3,FALSE)</f>
        <v>0</v>
      </c>
      <c r="M28">
        <f>+VLOOKUP($A28,'1а - drž,sek,drž.sl.i nam.'!$A$13:AF$104,M$3,FALSE)</f>
        <v>0</v>
      </c>
      <c r="N28">
        <f>+VLOOKUP($A28,'1а - drž,sek,drž.sl.i nam.'!$A$13:AG$104,N$3,FALSE)</f>
        <v>0</v>
      </c>
      <c r="O28">
        <f>+VLOOKUP($A28,'1а - drž,sek,drž.sl.i nam.'!$A$13:AH$104,O$3,FALSE)</f>
        <v>0</v>
      </c>
      <c r="P28">
        <f>+VLOOKUP($A28,'1а - drž,sek,drž.sl.i nam.'!$A$13:AI$104,P$3,FALSE)</f>
        <v>0</v>
      </c>
      <c r="Q28">
        <f>+VLOOKUP($A28,'1а - drž,sek,drž.sl.i nam.'!$A$13:AF$104,Q$3,FALSE)</f>
        <v>0</v>
      </c>
      <c r="R28">
        <f>+VLOOKUP($A28,'1а - drž,sek,drž.sl.i nam.'!$A$13:AG$104,R$3,FALSE)</f>
        <v>0</v>
      </c>
      <c r="S28">
        <f>+VLOOKUP($A28,'1а - drž,sek,drž.sl.i nam.'!$A$13:AH$104,S$3,FALSE)</f>
        <v>0</v>
      </c>
      <c r="T28" s="50">
        <f>IF(A28=0,0,+VLOOKUP($A28,'1а - drž,sek,drž.sl.i nam.'!$A$13:AI$104,T$3,FALSE))</f>
        <v>0</v>
      </c>
      <c r="U28" s="50">
        <f>IF(B28=0,0,+VLOOKUP($A28,'1а - drž,sek,drž.sl.i nam.'!$A$13:AJ$104,U$3,FALSE))</f>
        <v>0</v>
      </c>
      <c r="V28" s="50">
        <f>IF(C28=0,0,+VLOOKUP($A28,'1а - drž,sek,drž.sl.i nam.'!$A$13:AK$104,V$3,FALSE))</f>
        <v>0</v>
      </c>
      <c r="W28" s="50">
        <f>IF(D28=0,0,+VLOOKUP($A28,'1а - drž,sek,drž.sl.i nam.'!$A$13:AL$104,W$3,FALSE))</f>
        <v>0</v>
      </c>
      <c r="X28" s="50">
        <f t="shared" si="5"/>
        <v>0</v>
      </c>
      <c r="Y28" s="50">
        <f>IF(A28=0,0,+VLOOKUP($A28,'1а - drž,sek,drž.sl.i nam.'!$A$13:AN$104,Y$3,FALSE))</f>
        <v>0</v>
      </c>
      <c r="Z28" s="50">
        <f>IF(B28=0,0,+VLOOKUP($A28,'1а - drž,sek,drž.sl.i nam.'!$A$13:AO$104,Z$3,FALSE))</f>
        <v>0</v>
      </c>
      <c r="AA28" s="50">
        <f>IF(C28=0,0,+VLOOKUP($A28,'1а - drž,sek,drž.sl.i nam.'!$A$13:AP$104,AA$3,FALSE))</f>
        <v>0</v>
      </c>
      <c r="AB28" s="50">
        <f>IF(D28=0,0,+VLOOKUP($A28,'1а - drž,sek,drž.sl.i nam.'!$A$13:AQ$104,AB$3,FALSE))</f>
        <v>0</v>
      </c>
      <c r="AC28" s="50">
        <f t="shared" si="6"/>
        <v>0</v>
      </c>
      <c r="AD28" s="50">
        <f>+VLOOKUP($A28,'1а - drž,sek,drž.sl.i nam.'!$A$13:AS$104,AD$3,FALSE)</f>
        <v>0</v>
      </c>
      <c r="AE28" s="50">
        <f>IF(B28=0,0,+VLOOKUP($A28,'1а - drž,sek,drž.sl.i nam.'!$A$13:AT$104,AE$3,FALSE))</f>
        <v>0</v>
      </c>
      <c r="AF28" s="50">
        <f>IF(C28=0,0,+VLOOKUP($A28,'1а - drž,sek,drž.sl.i nam.'!$A$13:AU$104,AF$3,FALSE))</f>
        <v>0</v>
      </c>
      <c r="AG28" s="50">
        <f>IF(D28=0,0,+VLOOKUP($A28,'1а - drž,sek,drž.sl.i nam.'!$A$13:AV$104,AG$3,FALSE))</f>
        <v>0</v>
      </c>
      <c r="AH28" s="50">
        <f t="shared" si="7"/>
        <v>0</v>
      </c>
      <c r="AI28" s="50">
        <f>IF(A28=0,0,+VLOOKUP($A28,'1а - drž,sek,drž.sl.i nam.'!$A$13:AX$104,AI$3,FALSE))</f>
        <v>0</v>
      </c>
      <c r="AJ28" s="50">
        <f>IF(B28=0,0,+VLOOKUP($A28,'1а - drž,sek,drž.sl.i nam.'!$A$13:AY$104,AJ$3,FALSE))</f>
        <v>0</v>
      </c>
      <c r="AK28" s="50">
        <f t="shared" si="0"/>
        <v>0</v>
      </c>
      <c r="AL28" s="50">
        <f t="shared" si="1"/>
        <v>0</v>
      </c>
    </row>
    <row r="29" spans="1:38" x14ac:dyDescent="0.2">
      <c r="A29">
        <f>+IF(MAX(A$5:A28)+1&lt;=A$1,A28+1,0)</f>
        <v>0</v>
      </c>
      <c r="B29" s="301">
        <f t="shared" si="8"/>
        <v>0</v>
      </c>
      <c r="C29">
        <f t="shared" si="9"/>
        <v>0</v>
      </c>
      <c r="D29" s="301">
        <f t="shared" si="10"/>
        <v>0</v>
      </c>
      <c r="E29">
        <f>IF(A29=0,0,+VLOOKUP($A29,'1а - drž,sek,drž.sl.i nam.'!$A$13:$BE$104,57,FALSE))</f>
        <v>0</v>
      </c>
      <c r="F29">
        <f>IF(A29=0,0,+VLOOKUP($A29,'1а - drž,sek,drž.sl.i nam.'!$A$13:D$104,3,FALSE))</f>
        <v>0</v>
      </c>
      <c r="G29">
        <f>IF(A29=0,0,+VLOOKUP($A29,'1а - drž,sek,drž.sl.i nam.'!$A$13:E$104,4,FALSE))</f>
        <v>0</v>
      </c>
      <c r="H29">
        <f>+VLOOKUP($A29,'1а - drž,sek,drž.sl.i nam.'!$A$13:F$104,H$3,FALSE)</f>
        <v>0</v>
      </c>
      <c r="I29">
        <f>+VLOOKUP($A29,'1а - drž,sek,drž.sl.i nam.'!$A$13:G$104,I$3,FALSE)</f>
        <v>0</v>
      </c>
      <c r="J29">
        <f>+VLOOKUP($A29,'1а - drž,sek,drž.sl.i nam.'!$A$13:H$104,J$3,FALSE)</f>
        <v>0</v>
      </c>
      <c r="K29">
        <f>+VLOOKUP($A29,'1а - drž,sek,drž.sl.i nam.'!$A$13:AD$104,K$3,FALSE)</f>
        <v>0</v>
      </c>
      <c r="L29">
        <f>+VLOOKUP($A29,'1а - drž,sek,drž.sl.i nam.'!$A$13:AE$104,L$3,FALSE)</f>
        <v>0</v>
      </c>
      <c r="M29">
        <f>+VLOOKUP($A29,'1а - drž,sek,drž.sl.i nam.'!$A$13:AF$104,M$3,FALSE)</f>
        <v>0</v>
      </c>
      <c r="N29">
        <f>+VLOOKUP($A29,'1а - drž,sek,drž.sl.i nam.'!$A$13:AG$104,N$3,FALSE)</f>
        <v>0</v>
      </c>
      <c r="O29">
        <f>+VLOOKUP($A29,'1а - drž,sek,drž.sl.i nam.'!$A$13:AH$104,O$3,FALSE)</f>
        <v>0</v>
      </c>
      <c r="P29">
        <f>+VLOOKUP($A29,'1а - drž,sek,drž.sl.i nam.'!$A$13:AI$104,P$3,FALSE)</f>
        <v>0</v>
      </c>
      <c r="Q29">
        <f>+VLOOKUP($A29,'1а - drž,sek,drž.sl.i nam.'!$A$13:AF$104,Q$3,FALSE)</f>
        <v>0</v>
      </c>
      <c r="R29">
        <f>+VLOOKUP($A29,'1а - drž,sek,drž.sl.i nam.'!$A$13:AG$104,R$3,FALSE)</f>
        <v>0</v>
      </c>
      <c r="S29">
        <f>+VLOOKUP($A29,'1а - drž,sek,drž.sl.i nam.'!$A$13:AH$104,S$3,FALSE)</f>
        <v>0</v>
      </c>
      <c r="T29" s="50">
        <f>IF(A29=0,0,+VLOOKUP($A29,'1а - drž,sek,drž.sl.i nam.'!$A$13:AI$104,T$3,FALSE))</f>
        <v>0</v>
      </c>
      <c r="U29" s="50">
        <f>IF(B29=0,0,+VLOOKUP($A29,'1а - drž,sek,drž.sl.i nam.'!$A$13:AJ$104,U$3,FALSE))</f>
        <v>0</v>
      </c>
      <c r="V29" s="50">
        <f>IF(C29=0,0,+VLOOKUP($A29,'1а - drž,sek,drž.sl.i nam.'!$A$13:AK$104,V$3,FALSE))</f>
        <v>0</v>
      </c>
      <c r="W29" s="50">
        <f>IF(D29=0,0,+VLOOKUP($A29,'1а - drž,sek,drž.sl.i nam.'!$A$13:AL$104,W$3,FALSE))</f>
        <v>0</v>
      </c>
      <c r="X29" s="50">
        <f t="shared" si="5"/>
        <v>0</v>
      </c>
      <c r="Y29" s="50">
        <f>IF(A29=0,0,+VLOOKUP($A29,'1а - drž,sek,drž.sl.i nam.'!$A$13:AN$104,Y$3,FALSE))</f>
        <v>0</v>
      </c>
      <c r="Z29" s="50">
        <f>IF(B29=0,0,+VLOOKUP($A29,'1а - drž,sek,drž.sl.i nam.'!$A$13:AO$104,Z$3,FALSE))</f>
        <v>0</v>
      </c>
      <c r="AA29" s="50">
        <f>IF(C29=0,0,+VLOOKUP($A29,'1а - drž,sek,drž.sl.i nam.'!$A$13:AP$104,AA$3,FALSE))</f>
        <v>0</v>
      </c>
      <c r="AB29" s="50">
        <f>IF(D29=0,0,+VLOOKUP($A29,'1а - drž,sek,drž.sl.i nam.'!$A$13:AQ$104,AB$3,FALSE))</f>
        <v>0</v>
      </c>
      <c r="AC29" s="50">
        <f t="shared" si="6"/>
        <v>0</v>
      </c>
      <c r="AD29" s="50">
        <f>+VLOOKUP($A29,'1а - drž,sek,drž.sl.i nam.'!$A$13:AS$104,AD$3,FALSE)</f>
        <v>0</v>
      </c>
      <c r="AE29" s="50">
        <f>IF(B29=0,0,+VLOOKUP($A29,'1а - drž,sek,drž.sl.i nam.'!$A$13:AT$104,AE$3,FALSE))</f>
        <v>0</v>
      </c>
      <c r="AF29" s="50">
        <f>IF(C29=0,0,+VLOOKUP($A29,'1а - drž,sek,drž.sl.i nam.'!$A$13:AU$104,AF$3,FALSE))</f>
        <v>0</v>
      </c>
      <c r="AG29" s="50">
        <f>IF(D29=0,0,+VLOOKUP($A29,'1а - drž,sek,drž.sl.i nam.'!$A$13:AV$104,AG$3,FALSE))</f>
        <v>0</v>
      </c>
      <c r="AH29" s="50">
        <f t="shared" si="7"/>
        <v>0</v>
      </c>
      <c r="AI29" s="50">
        <f>IF(A29=0,0,+VLOOKUP($A29,'1а - drž,sek,drž.sl.i nam.'!$A$13:AX$104,AI$3,FALSE))</f>
        <v>0</v>
      </c>
      <c r="AJ29" s="50">
        <f>IF(B29=0,0,+VLOOKUP($A29,'1а - drž,sek,drž.sl.i nam.'!$A$13:AY$104,AJ$3,FALSE))</f>
        <v>0</v>
      </c>
      <c r="AK29" s="50">
        <f t="shared" si="0"/>
        <v>0</v>
      </c>
      <c r="AL29" s="50">
        <f t="shared" si="1"/>
        <v>0</v>
      </c>
    </row>
    <row r="30" spans="1:38" x14ac:dyDescent="0.2">
      <c r="A30">
        <f>+IF(MAX(A$5:A29)+1&lt;=A$1,A29+1,0)</f>
        <v>0</v>
      </c>
      <c r="B30" s="301">
        <f t="shared" si="8"/>
        <v>0</v>
      </c>
      <c r="C30">
        <f t="shared" si="9"/>
        <v>0</v>
      </c>
      <c r="D30" s="301">
        <f t="shared" si="10"/>
        <v>0</v>
      </c>
      <c r="E30">
        <f>IF(A30=0,0,+VLOOKUP($A30,'1а - drž,sek,drž.sl.i nam.'!$A$13:$BE$104,57,FALSE))</f>
        <v>0</v>
      </c>
      <c r="F30">
        <f>IF(A30=0,0,+VLOOKUP($A30,'1а - drž,sek,drž.sl.i nam.'!$A$13:D$104,3,FALSE))</f>
        <v>0</v>
      </c>
      <c r="G30">
        <f>IF(A30=0,0,+VLOOKUP($A30,'1а - drž,sek,drž.sl.i nam.'!$A$13:E$104,4,FALSE))</f>
        <v>0</v>
      </c>
      <c r="H30">
        <f>+VLOOKUP($A30,'1а - drž,sek,drž.sl.i nam.'!$A$13:F$104,H$3,FALSE)</f>
        <v>0</v>
      </c>
      <c r="I30">
        <f>+VLOOKUP($A30,'1а - drž,sek,drž.sl.i nam.'!$A$13:G$104,I$3,FALSE)</f>
        <v>0</v>
      </c>
      <c r="J30">
        <f>+VLOOKUP($A30,'1а - drž,sek,drž.sl.i nam.'!$A$13:H$104,J$3,FALSE)</f>
        <v>0</v>
      </c>
      <c r="K30">
        <f>+VLOOKUP($A30,'1а - drž,sek,drž.sl.i nam.'!$A$13:AD$104,K$3,FALSE)</f>
        <v>0</v>
      </c>
      <c r="L30">
        <f>+VLOOKUP($A30,'1а - drž,sek,drž.sl.i nam.'!$A$13:AE$104,L$3,FALSE)</f>
        <v>0</v>
      </c>
      <c r="M30">
        <f>+VLOOKUP($A30,'1а - drž,sek,drž.sl.i nam.'!$A$13:AF$104,M$3,FALSE)</f>
        <v>0</v>
      </c>
      <c r="N30">
        <f>+VLOOKUP($A30,'1а - drž,sek,drž.sl.i nam.'!$A$13:AG$104,N$3,FALSE)</f>
        <v>0</v>
      </c>
      <c r="O30">
        <f>+VLOOKUP($A30,'1а - drž,sek,drž.sl.i nam.'!$A$13:AH$104,O$3,FALSE)</f>
        <v>0</v>
      </c>
      <c r="P30">
        <f>+VLOOKUP($A30,'1а - drž,sek,drž.sl.i nam.'!$A$13:AI$104,P$3,FALSE)</f>
        <v>0</v>
      </c>
      <c r="Q30">
        <f>+VLOOKUP($A30,'1а - drž,sek,drž.sl.i nam.'!$A$13:AF$104,Q$3,FALSE)</f>
        <v>0</v>
      </c>
      <c r="R30">
        <f>+VLOOKUP($A30,'1а - drž,sek,drž.sl.i nam.'!$A$13:AG$104,R$3,FALSE)</f>
        <v>0</v>
      </c>
      <c r="S30">
        <f>+VLOOKUP($A30,'1а - drž,sek,drž.sl.i nam.'!$A$13:AH$104,S$3,FALSE)</f>
        <v>0</v>
      </c>
      <c r="T30" s="50">
        <f>IF(A30=0,0,+VLOOKUP($A30,'1а - drž,sek,drž.sl.i nam.'!$A$13:AI$104,T$3,FALSE))</f>
        <v>0</v>
      </c>
      <c r="U30" s="50">
        <f>IF(B30=0,0,+VLOOKUP($A30,'1а - drž,sek,drž.sl.i nam.'!$A$13:AJ$104,U$3,FALSE))</f>
        <v>0</v>
      </c>
      <c r="V30" s="50">
        <f>IF(C30=0,0,+VLOOKUP($A30,'1а - drž,sek,drž.sl.i nam.'!$A$13:AK$104,V$3,FALSE))</f>
        <v>0</v>
      </c>
      <c r="W30" s="50">
        <f>IF(D30=0,0,+VLOOKUP($A30,'1а - drž,sek,drž.sl.i nam.'!$A$13:AL$104,W$3,FALSE))</f>
        <v>0</v>
      </c>
      <c r="X30" s="50">
        <f t="shared" si="5"/>
        <v>0</v>
      </c>
      <c r="Y30" s="50">
        <f>IF(A30=0,0,+VLOOKUP($A30,'1а - drž,sek,drž.sl.i nam.'!$A$13:AN$104,Y$3,FALSE))</f>
        <v>0</v>
      </c>
      <c r="Z30" s="50">
        <f>IF(B30=0,0,+VLOOKUP($A30,'1а - drž,sek,drž.sl.i nam.'!$A$13:AO$104,Z$3,FALSE))</f>
        <v>0</v>
      </c>
      <c r="AA30" s="50">
        <f>IF(C30=0,0,+VLOOKUP($A30,'1а - drž,sek,drž.sl.i nam.'!$A$13:AP$104,AA$3,FALSE))</f>
        <v>0</v>
      </c>
      <c r="AB30" s="50">
        <f>IF(D30=0,0,+VLOOKUP($A30,'1а - drž,sek,drž.sl.i nam.'!$A$13:AQ$104,AB$3,FALSE))</f>
        <v>0</v>
      </c>
      <c r="AC30" s="50">
        <f t="shared" si="6"/>
        <v>0</v>
      </c>
      <c r="AD30" s="50">
        <f>+VLOOKUP($A30,'1а - drž,sek,drž.sl.i nam.'!$A$13:AS$104,AD$3,FALSE)</f>
        <v>0</v>
      </c>
      <c r="AE30" s="50">
        <f>IF(B30=0,0,+VLOOKUP($A30,'1а - drž,sek,drž.sl.i nam.'!$A$13:AT$104,AE$3,FALSE))</f>
        <v>0</v>
      </c>
      <c r="AF30" s="50">
        <f>IF(C30=0,0,+VLOOKUP($A30,'1а - drž,sek,drž.sl.i nam.'!$A$13:AU$104,AF$3,FALSE))</f>
        <v>0</v>
      </c>
      <c r="AG30" s="50">
        <f>IF(D30=0,0,+VLOOKUP($A30,'1а - drž,sek,drž.sl.i nam.'!$A$13:AV$104,AG$3,FALSE))</f>
        <v>0</v>
      </c>
      <c r="AH30" s="50">
        <f t="shared" si="7"/>
        <v>0</v>
      </c>
      <c r="AI30" s="50">
        <f>IF(A30=0,0,+VLOOKUP($A30,'1а - drž,sek,drž.sl.i nam.'!$A$13:AX$104,AI$3,FALSE))</f>
        <v>0</v>
      </c>
      <c r="AJ30" s="50">
        <f>IF(B30=0,0,+VLOOKUP($A30,'1а - drž,sek,drž.sl.i nam.'!$A$13:AY$104,AJ$3,FALSE))</f>
        <v>0</v>
      </c>
      <c r="AK30" s="50">
        <f t="shared" si="0"/>
        <v>0</v>
      </c>
      <c r="AL30" s="50">
        <f t="shared" si="1"/>
        <v>0</v>
      </c>
    </row>
    <row r="31" spans="1:38" x14ac:dyDescent="0.2">
      <c r="A31">
        <f>+IF(MAX(A$5:A30)+1&lt;=A$1,A30+1,0)</f>
        <v>0</v>
      </c>
      <c r="B31" s="301">
        <f t="shared" si="8"/>
        <v>0</v>
      </c>
      <c r="C31">
        <f t="shared" si="9"/>
        <v>0</v>
      </c>
      <c r="D31" s="301">
        <f t="shared" si="10"/>
        <v>0</v>
      </c>
      <c r="E31">
        <f>IF(A31=0,0,+VLOOKUP($A31,'1а - drž,sek,drž.sl.i nam.'!$A$13:$BE$104,57,FALSE))</f>
        <v>0</v>
      </c>
      <c r="F31">
        <f>IF(A31=0,0,+VLOOKUP($A31,'1а - drž,sek,drž.sl.i nam.'!$A$13:D$104,3,FALSE))</f>
        <v>0</v>
      </c>
      <c r="G31">
        <f>IF(A31=0,0,+VLOOKUP($A31,'1а - drž,sek,drž.sl.i nam.'!$A$13:E$104,4,FALSE))</f>
        <v>0</v>
      </c>
      <c r="H31">
        <f>+VLOOKUP($A31,'1а - drž,sek,drž.sl.i nam.'!$A$13:F$104,H$3,FALSE)</f>
        <v>0</v>
      </c>
      <c r="I31">
        <f>+VLOOKUP($A31,'1а - drž,sek,drž.sl.i nam.'!$A$13:G$104,I$3,FALSE)</f>
        <v>0</v>
      </c>
      <c r="J31">
        <f>+VLOOKUP($A31,'1а - drž,sek,drž.sl.i nam.'!$A$13:H$104,J$3,FALSE)</f>
        <v>0</v>
      </c>
      <c r="K31">
        <f>+VLOOKUP($A31,'1а - drž,sek,drž.sl.i nam.'!$A$13:AD$104,K$3,FALSE)</f>
        <v>0</v>
      </c>
      <c r="L31">
        <f>+VLOOKUP($A31,'1а - drž,sek,drž.sl.i nam.'!$A$13:AE$104,L$3,FALSE)</f>
        <v>0</v>
      </c>
      <c r="M31">
        <f>+VLOOKUP($A31,'1а - drž,sek,drž.sl.i nam.'!$A$13:AF$104,M$3,FALSE)</f>
        <v>0</v>
      </c>
      <c r="N31">
        <f>+VLOOKUP($A31,'1а - drž,sek,drž.sl.i nam.'!$A$13:AG$104,N$3,FALSE)</f>
        <v>0</v>
      </c>
      <c r="O31">
        <f>+VLOOKUP($A31,'1а - drž,sek,drž.sl.i nam.'!$A$13:AH$104,O$3,FALSE)</f>
        <v>0</v>
      </c>
      <c r="P31">
        <f>+VLOOKUP($A31,'1а - drž,sek,drž.sl.i nam.'!$A$13:AI$104,P$3,FALSE)</f>
        <v>0</v>
      </c>
      <c r="Q31">
        <f>+VLOOKUP($A31,'1а - drž,sek,drž.sl.i nam.'!$A$13:AF$104,Q$3,FALSE)</f>
        <v>0</v>
      </c>
      <c r="R31">
        <f>+VLOOKUP($A31,'1а - drž,sek,drž.sl.i nam.'!$A$13:AG$104,R$3,FALSE)</f>
        <v>0</v>
      </c>
      <c r="S31">
        <f>+VLOOKUP($A31,'1а - drž,sek,drž.sl.i nam.'!$A$13:AH$104,S$3,FALSE)</f>
        <v>0</v>
      </c>
      <c r="T31" s="50">
        <f>IF(A31=0,0,+VLOOKUP($A31,'1а - drž,sek,drž.sl.i nam.'!$A$13:AI$104,T$3,FALSE))</f>
        <v>0</v>
      </c>
      <c r="U31" s="50">
        <f>IF(B31=0,0,+VLOOKUP($A31,'1а - drž,sek,drž.sl.i nam.'!$A$13:AJ$104,U$3,FALSE))</f>
        <v>0</v>
      </c>
      <c r="V31" s="50">
        <f>IF(C31=0,0,+VLOOKUP($A31,'1а - drž,sek,drž.sl.i nam.'!$A$13:AK$104,V$3,FALSE))</f>
        <v>0</v>
      </c>
      <c r="W31" s="50">
        <f>IF(D31=0,0,+VLOOKUP($A31,'1а - drž,sek,drž.sl.i nam.'!$A$13:AL$104,W$3,FALSE))</f>
        <v>0</v>
      </c>
      <c r="X31" s="50">
        <f t="shared" si="5"/>
        <v>0</v>
      </c>
      <c r="Y31" s="50">
        <f>IF(A31=0,0,+VLOOKUP($A31,'1а - drž,sek,drž.sl.i nam.'!$A$13:AN$104,Y$3,FALSE))</f>
        <v>0</v>
      </c>
      <c r="Z31" s="50">
        <f>IF(B31=0,0,+VLOOKUP($A31,'1а - drž,sek,drž.sl.i nam.'!$A$13:AO$104,Z$3,FALSE))</f>
        <v>0</v>
      </c>
      <c r="AA31" s="50">
        <f>IF(C31=0,0,+VLOOKUP($A31,'1а - drž,sek,drž.sl.i nam.'!$A$13:AP$104,AA$3,FALSE))</f>
        <v>0</v>
      </c>
      <c r="AB31" s="50">
        <f>IF(D31=0,0,+VLOOKUP($A31,'1а - drž,sek,drž.sl.i nam.'!$A$13:AQ$104,AB$3,FALSE))</f>
        <v>0</v>
      </c>
      <c r="AC31" s="50">
        <f t="shared" si="6"/>
        <v>0</v>
      </c>
      <c r="AD31" s="50">
        <f>+VLOOKUP($A31,'1а - drž,sek,drž.sl.i nam.'!$A$13:AS$104,AD$3,FALSE)</f>
        <v>0</v>
      </c>
      <c r="AE31" s="50">
        <f>IF(B31=0,0,+VLOOKUP($A31,'1а - drž,sek,drž.sl.i nam.'!$A$13:AT$104,AE$3,FALSE))</f>
        <v>0</v>
      </c>
      <c r="AF31" s="50">
        <f>IF(C31=0,0,+VLOOKUP($A31,'1а - drž,sek,drž.sl.i nam.'!$A$13:AU$104,AF$3,FALSE))</f>
        <v>0</v>
      </c>
      <c r="AG31" s="50">
        <f>IF(D31=0,0,+VLOOKUP($A31,'1а - drž,sek,drž.sl.i nam.'!$A$13:AV$104,AG$3,FALSE))</f>
        <v>0</v>
      </c>
      <c r="AH31" s="50">
        <f t="shared" si="7"/>
        <v>0</v>
      </c>
      <c r="AI31" s="50">
        <f>IF(A31=0,0,+VLOOKUP($A31,'1а - drž,sek,drž.sl.i nam.'!$A$13:AX$104,AI$3,FALSE))</f>
        <v>0</v>
      </c>
      <c r="AJ31" s="50">
        <f>IF(B31=0,0,+VLOOKUP($A31,'1а - drž,sek,drž.sl.i nam.'!$A$13:AY$104,AJ$3,FALSE))</f>
        <v>0</v>
      </c>
      <c r="AK31" s="50">
        <f t="shared" si="0"/>
        <v>0</v>
      </c>
      <c r="AL31" s="50">
        <f t="shared" si="1"/>
        <v>0</v>
      </c>
    </row>
    <row r="32" spans="1:38" x14ac:dyDescent="0.2">
      <c r="A32">
        <f>+IF(MAX(A$5:A31)+1&lt;=A$1,A31+1,0)</f>
        <v>0</v>
      </c>
      <c r="B32" s="301">
        <f t="shared" si="8"/>
        <v>0</v>
      </c>
      <c r="C32">
        <f t="shared" si="9"/>
        <v>0</v>
      </c>
      <c r="D32" s="301">
        <f t="shared" si="10"/>
        <v>0</v>
      </c>
      <c r="E32">
        <f>IF(A32=0,0,+VLOOKUP($A32,'1а - drž,sek,drž.sl.i nam.'!$A$13:$BE$104,57,FALSE))</f>
        <v>0</v>
      </c>
      <c r="F32">
        <f>IF(A32=0,0,+VLOOKUP($A32,'1а - drž,sek,drž.sl.i nam.'!$A$13:D$104,3,FALSE))</f>
        <v>0</v>
      </c>
      <c r="G32">
        <f>IF(A32=0,0,+VLOOKUP($A32,'1а - drž,sek,drž.sl.i nam.'!$A$13:E$104,4,FALSE))</f>
        <v>0</v>
      </c>
      <c r="H32">
        <f>+VLOOKUP($A32,'1а - drž,sek,drž.sl.i nam.'!$A$13:F$104,H$3,FALSE)</f>
        <v>0</v>
      </c>
      <c r="I32">
        <f>+VLOOKUP($A32,'1а - drž,sek,drž.sl.i nam.'!$A$13:G$104,I$3,FALSE)</f>
        <v>0</v>
      </c>
      <c r="J32">
        <f>+VLOOKUP($A32,'1а - drž,sek,drž.sl.i nam.'!$A$13:H$104,J$3,FALSE)</f>
        <v>0</v>
      </c>
      <c r="K32">
        <f>+VLOOKUP($A32,'1а - drž,sek,drž.sl.i nam.'!$A$13:AD$104,K$3,FALSE)</f>
        <v>0</v>
      </c>
      <c r="L32">
        <f>+VLOOKUP($A32,'1а - drž,sek,drž.sl.i nam.'!$A$13:AE$104,L$3,FALSE)</f>
        <v>0</v>
      </c>
      <c r="M32">
        <f>+VLOOKUP($A32,'1а - drž,sek,drž.sl.i nam.'!$A$13:AF$104,M$3,FALSE)</f>
        <v>0</v>
      </c>
      <c r="N32">
        <f>+VLOOKUP($A32,'1а - drž,sek,drž.sl.i nam.'!$A$13:AG$104,N$3,FALSE)</f>
        <v>0</v>
      </c>
      <c r="O32">
        <f>+VLOOKUP($A32,'1а - drž,sek,drž.sl.i nam.'!$A$13:AH$104,O$3,FALSE)</f>
        <v>0</v>
      </c>
      <c r="P32">
        <f>+VLOOKUP($A32,'1а - drž,sek,drž.sl.i nam.'!$A$13:AI$104,P$3,FALSE)</f>
        <v>0</v>
      </c>
      <c r="Q32">
        <f>+VLOOKUP($A32,'1а - drž,sek,drž.sl.i nam.'!$A$13:AF$104,Q$3,FALSE)</f>
        <v>0</v>
      </c>
      <c r="R32">
        <f>+VLOOKUP($A32,'1а - drž,sek,drž.sl.i nam.'!$A$13:AG$104,R$3,FALSE)</f>
        <v>0</v>
      </c>
      <c r="S32">
        <f>+VLOOKUP($A32,'1а - drž,sek,drž.sl.i nam.'!$A$13:AH$104,S$3,FALSE)</f>
        <v>0</v>
      </c>
      <c r="T32" s="50">
        <f>IF(A32=0,0,+VLOOKUP($A32,'1а - drž,sek,drž.sl.i nam.'!$A$13:AI$104,T$3,FALSE))</f>
        <v>0</v>
      </c>
      <c r="U32" s="50">
        <f>IF(B32=0,0,+VLOOKUP($A32,'1а - drž,sek,drž.sl.i nam.'!$A$13:AJ$104,U$3,FALSE))</f>
        <v>0</v>
      </c>
      <c r="V32" s="50">
        <f>IF(C32=0,0,+VLOOKUP($A32,'1а - drž,sek,drž.sl.i nam.'!$A$13:AK$104,V$3,FALSE))</f>
        <v>0</v>
      </c>
      <c r="W32" s="50">
        <f>IF(D32=0,0,+VLOOKUP($A32,'1а - drž,sek,drž.sl.i nam.'!$A$13:AL$104,W$3,FALSE))</f>
        <v>0</v>
      </c>
      <c r="X32" s="50">
        <f t="shared" si="5"/>
        <v>0</v>
      </c>
      <c r="Y32" s="50">
        <f>IF(A32=0,0,+VLOOKUP($A32,'1а - drž,sek,drž.sl.i nam.'!$A$13:AN$104,Y$3,FALSE))</f>
        <v>0</v>
      </c>
      <c r="Z32" s="50">
        <f>IF(B32=0,0,+VLOOKUP($A32,'1а - drž,sek,drž.sl.i nam.'!$A$13:AO$104,Z$3,FALSE))</f>
        <v>0</v>
      </c>
      <c r="AA32" s="50">
        <f>IF(C32=0,0,+VLOOKUP($A32,'1а - drž,sek,drž.sl.i nam.'!$A$13:AP$104,AA$3,FALSE))</f>
        <v>0</v>
      </c>
      <c r="AB32" s="50">
        <f>IF(D32=0,0,+VLOOKUP($A32,'1а - drž,sek,drž.sl.i nam.'!$A$13:AQ$104,AB$3,FALSE))</f>
        <v>0</v>
      </c>
      <c r="AC32" s="50">
        <f t="shared" si="6"/>
        <v>0</v>
      </c>
      <c r="AD32" s="50">
        <f>+VLOOKUP($A32,'1а - drž,sek,drž.sl.i nam.'!$A$13:AS$104,AD$3,FALSE)</f>
        <v>0</v>
      </c>
      <c r="AE32" s="50">
        <f>IF(B32=0,0,+VLOOKUP($A32,'1а - drž,sek,drž.sl.i nam.'!$A$13:AT$104,AE$3,FALSE))</f>
        <v>0</v>
      </c>
      <c r="AF32" s="50">
        <f>IF(C32=0,0,+VLOOKUP($A32,'1а - drž,sek,drž.sl.i nam.'!$A$13:AU$104,AF$3,FALSE))</f>
        <v>0</v>
      </c>
      <c r="AG32" s="50">
        <f>IF(D32=0,0,+VLOOKUP($A32,'1а - drž,sek,drž.sl.i nam.'!$A$13:AV$104,AG$3,FALSE))</f>
        <v>0</v>
      </c>
      <c r="AH32" s="50">
        <f t="shared" si="7"/>
        <v>0</v>
      </c>
      <c r="AI32" s="50">
        <f>IF(A32=0,0,+VLOOKUP($A32,'1а - drž,sek,drž.sl.i nam.'!$A$13:AX$104,AI$3,FALSE))</f>
        <v>0</v>
      </c>
      <c r="AJ32" s="50">
        <f>IF(B32=0,0,+VLOOKUP($A32,'1а - drž,sek,drž.sl.i nam.'!$A$13:AY$104,AJ$3,FALSE))</f>
        <v>0</v>
      </c>
      <c r="AK32" s="50">
        <f t="shared" si="0"/>
        <v>0</v>
      </c>
      <c r="AL32" s="50">
        <f t="shared" si="1"/>
        <v>0</v>
      </c>
    </row>
    <row r="33" spans="1:38" x14ac:dyDescent="0.2">
      <c r="A33">
        <f>+IF(MAX(A$5:A32)+1&lt;=A$1,A32+1,0)</f>
        <v>0</v>
      </c>
      <c r="B33" s="301">
        <f t="shared" si="8"/>
        <v>0</v>
      </c>
      <c r="C33">
        <f t="shared" si="9"/>
        <v>0</v>
      </c>
      <c r="D33" s="301">
        <f t="shared" si="10"/>
        <v>0</v>
      </c>
      <c r="E33">
        <f>IF(A33=0,0,+VLOOKUP($A33,'1а - drž,sek,drž.sl.i nam.'!$A$13:$BE$104,57,FALSE))</f>
        <v>0</v>
      </c>
      <c r="F33">
        <f>IF(A33=0,0,+VLOOKUP($A33,'1а - drž,sek,drž.sl.i nam.'!$A$13:D$104,3,FALSE))</f>
        <v>0</v>
      </c>
      <c r="G33">
        <f>IF(A33=0,0,+VLOOKUP($A33,'1а - drž,sek,drž.sl.i nam.'!$A$13:E$104,4,FALSE))</f>
        <v>0</v>
      </c>
      <c r="H33">
        <f>+VLOOKUP($A33,'1а - drž,sek,drž.sl.i nam.'!$A$13:F$104,H$3,FALSE)</f>
        <v>0</v>
      </c>
      <c r="I33">
        <f>+VLOOKUP($A33,'1а - drž,sek,drž.sl.i nam.'!$A$13:G$104,I$3,FALSE)</f>
        <v>0</v>
      </c>
      <c r="J33">
        <f>+VLOOKUP($A33,'1а - drž,sek,drž.sl.i nam.'!$A$13:H$104,J$3,FALSE)</f>
        <v>0</v>
      </c>
      <c r="K33">
        <f>+VLOOKUP($A33,'1а - drž,sek,drž.sl.i nam.'!$A$13:AD$104,K$3,FALSE)</f>
        <v>0</v>
      </c>
      <c r="L33">
        <f>+VLOOKUP($A33,'1а - drž,sek,drž.sl.i nam.'!$A$13:AE$104,L$3,FALSE)</f>
        <v>0</v>
      </c>
      <c r="M33">
        <f>+VLOOKUP($A33,'1а - drž,sek,drž.sl.i nam.'!$A$13:AF$104,M$3,FALSE)</f>
        <v>0</v>
      </c>
      <c r="N33">
        <f>+VLOOKUP($A33,'1а - drž,sek,drž.sl.i nam.'!$A$13:AG$104,N$3,FALSE)</f>
        <v>0</v>
      </c>
      <c r="O33">
        <f>+VLOOKUP($A33,'1а - drž,sek,drž.sl.i nam.'!$A$13:AH$104,O$3,FALSE)</f>
        <v>0</v>
      </c>
      <c r="P33">
        <f>+VLOOKUP($A33,'1а - drž,sek,drž.sl.i nam.'!$A$13:AI$104,P$3,FALSE)</f>
        <v>0</v>
      </c>
      <c r="Q33">
        <f>+VLOOKUP($A33,'1а - drž,sek,drž.sl.i nam.'!$A$13:AF$104,Q$3,FALSE)</f>
        <v>0</v>
      </c>
      <c r="R33">
        <f>+VLOOKUP($A33,'1а - drž,sek,drž.sl.i nam.'!$A$13:AG$104,R$3,FALSE)</f>
        <v>0</v>
      </c>
      <c r="S33">
        <f>+VLOOKUP($A33,'1а - drž,sek,drž.sl.i nam.'!$A$13:AH$104,S$3,FALSE)</f>
        <v>0</v>
      </c>
      <c r="T33" s="50">
        <f>IF(A33=0,0,+VLOOKUP($A33,'1а - drž,sek,drž.sl.i nam.'!$A$13:AI$104,T$3,FALSE))</f>
        <v>0</v>
      </c>
      <c r="U33" s="50">
        <f>IF(B33=0,0,+VLOOKUP($A33,'1а - drž,sek,drž.sl.i nam.'!$A$13:AJ$104,U$3,FALSE))</f>
        <v>0</v>
      </c>
      <c r="V33" s="50">
        <f>IF(C33=0,0,+VLOOKUP($A33,'1а - drž,sek,drž.sl.i nam.'!$A$13:AK$104,V$3,FALSE))</f>
        <v>0</v>
      </c>
      <c r="W33" s="50">
        <f>IF(D33=0,0,+VLOOKUP($A33,'1а - drž,sek,drž.sl.i nam.'!$A$13:AL$104,W$3,FALSE))</f>
        <v>0</v>
      </c>
      <c r="X33" s="50">
        <f t="shared" si="5"/>
        <v>0</v>
      </c>
      <c r="Y33" s="50">
        <f>IF(A33=0,0,+VLOOKUP($A33,'1а - drž,sek,drž.sl.i nam.'!$A$13:AN$104,Y$3,FALSE))</f>
        <v>0</v>
      </c>
      <c r="Z33" s="50">
        <f>IF(B33=0,0,+VLOOKUP($A33,'1а - drž,sek,drž.sl.i nam.'!$A$13:AO$104,Z$3,FALSE))</f>
        <v>0</v>
      </c>
      <c r="AA33" s="50">
        <f>IF(C33=0,0,+VLOOKUP($A33,'1а - drž,sek,drž.sl.i nam.'!$A$13:AP$104,AA$3,FALSE))</f>
        <v>0</v>
      </c>
      <c r="AB33" s="50">
        <f>IF(D33=0,0,+VLOOKUP($A33,'1а - drž,sek,drž.sl.i nam.'!$A$13:AQ$104,AB$3,FALSE))</f>
        <v>0</v>
      </c>
      <c r="AC33" s="50">
        <f t="shared" si="6"/>
        <v>0</v>
      </c>
      <c r="AD33" s="50">
        <f>+VLOOKUP($A33,'1а - drž,sek,drž.sl.i nam.'!$A$13:AS$104,AD$3,FALSE)</f>
        <v>0</v>
      </c>
      <c r="AE33" s="50">
        <f>IF(B33=0,0,+VLOOKUP($A33,'1а - drž,sek,drž.sl.i nam.'!$A$13:AT$104,AE$3,FALSE))</f>
        <v>0</v>
      </c>
      <c r="AF33" s="50">
        <f>IF(C33=0,0,+VLOOKUP($A33,'1а - drž,sek,drž.sl.i nam.'!$A$13:AU$104,AF$3,FALSE))</f>
        <v>0</v>
      </c>
      <c r="AG33" s="50">
        <f>IF(D33=0,0,+VLOOKUP($A33,'1а - drž,sek,drž.sl.i nam.'!$A$13:AV$104,AG$3,FALSE))</f>
        <v>0</v>
      </c>
      <c r="AH33" s="50">
        <f t="shared" si="7"/>
        <v>0</v>
      </c>
      <c r="AI33" s="50">
        <f>IF(A33=0,0,+VLOOKUP($A33,'1а - drž,sek,drž.sl.i nam.'!$A$13:AX$104,AI$3,FALSE))</f>
        <v>0</v>
      </c>
      <c r="AJ33" s="50">
        <f>IF(B33=0,0,+VLOOKUP($A33,'1а - drž,sek,drž.sl.i nam.'!$A$13:AY$104,AJ$3,FALSE))</f>
        <v>0</v>
      </c>
      <c r="AK33" s="50">
        <f t="shared" si="0"/>
        <v>0</v>
      </c>
      <c r="AL33" s="50">
        <f t="shared" si="1"/>
        <v>0</v>
      </c>
    </row>
    <row r="34" spans="1:38" x14ac:dyDescent="0.2">
      <c r="A34">
        <f>+IF(MAX(A$5:A33)+1&lt;=A$1,A33+1,0)</f>
        <v>0</v>
      </c>
      <c r="B34" s="301">
        <f t="shared" si="8"/>
        <v>0</v>
      </c>
      <c r="C34">
        <f t="shared" si="9"/>
        <v>0</v>
      </c>
      <c r="D34" s="301">
        <f t="shared" si="10"/>
        <v>0</v>
      </c>
      <c r="E34">
        <f>IF(A34=0,0,+VLOOKUP($A34,'1а - drž,sek,drž.sl.i nam.'!$A$13:$BE$104,57,FALSE))</f>
        <v>0</v>
      </c>
      <c r="F34">
        <f>IF(A34=0,0,+VLOOKUP($A34,'1а - drž,sek,drž.sl.i nam.'!$A$13:D$104,3,FALSE))</f>
        <v>0</v>
      </c>
      <c r="G34">
        <f>IF(A34=0,0,+VLOOKUP($A34,'1а - drž,sek,drž.sl.i nam.'!$A$13:E$104,4,FALSE))</f>
        <v>0</v>
      </c>
      <c r="H34">
        <f>+VLOOKUP($A34,'1а - drž,sek,drž.sl.i nam.'!$A$13:F$104,H$3,FALSE)</f>
        <v>0</v>
      </c>
      <c r="I34">
        <f>+VLOOKUP($A34,'1а - drž,sek,drž.sl.i nam.'!$A$13:G$104,I$3,FALSE)</f>
        <v>0</v>
      </c>
      <c r="J34">
        <f>+VLOOKUP($A34,'1а - drž,sek,drž.sl.i nam.'!$A$13:H$104,J$3,FALSE)</f>
        <v>0</v>
      </c>
      <c r="K34">
        <f>+VLOOKUP($A34,'1а - drž,sek,drž.sl.i nam.'!$A$13:AD$104,K$3,FALSE)</f>
        <v>0</v>
      </c>
      <c r="L34">
        <f>+VLOOKUP($A34,'1а - drž,sek,drž.sl.i nam.'!$A$13:AE$104,L$3,FALSE)</f>
        <v>0</v>
      </c>
      <c r="M34">
        <f>+VLOOKUP($A34,'1а - drž,sek,drž.sl.i nam.'!$A$13:AF$104,M$3,FALSE)</f>
        <v>0</v>
      </c>
      <c r="N34">
        <f>+VLOOKUP($A34,'1а - drž,sek,drž.sl.i nam.'!$A$13:AG$104,N$3,FALSE)</f>
        <v>0</v>
      </c>
      <c r="O34">
        <f>+VLOOKUP($A34,'1а - drž,sek,drž.sl.i nam.'!$A$13:AH$104,O$3,FALSE)</f>
        <v>0</v>
      </c>
      <c r="P34">
        <f>+VLOOKUP($A34,'1а - drž,sek,drž.sl.i nam.'!$A$13:AI$104,P$3,FALSE)</f>
        <v>0</v>
      </c>
      <c r="Q34">
        <f>+VLOOKUP($A34,'1а - drž,sek,drž.sl.i nam.'!$A$13:AF$104,Q$3,FALSE)</f>
        <v>0</v>
      </c>
      <c r="R34">
        <f>+VLOOKUP($A34,'1а - drž,sek,drž.sl.i nam.'!$A$13:AG$104,R$3,FALSE)</f>
        <v>0</v>
      </c>
      <c r="S34">
        <f>+VLOOKUP($A34,'1а - drž,sek,drž.sl.i nam.'!$A$13:AH$104,S$3,FALSE)</f>
        <v>0</v>
      </c>
      <c r="T34" s="50">
        <f>IF(A34=0,0,+VLOOKUP($A34,'1а - drž,sek,drž.sl.i nam.'!$A$13:AI$104,T$3,FALSE))</f>
        <v>0</v>
      </c>
      <c r="U34" s="50">
        <f>IF(B34=0,0,+VLOOKUP($A34,'1а - drž,sek,drž.sl.i nam.'!$A$13:AJ$104,U$3,FALSE))</f>
        <v>0</v>
      </c>
      <c r="V34" s="50">
        <f>IF(C34=0,0,+VLOOKUP($A34,'1а - drž,sek,drž.sl.i nam.'!$A$13:AK$104,V$3,FALSE))</f>
        <v>0</v>
      </c>
      <c r="W34" s="50">
        <f>IF(D34=0,0,+VLOOKUP($A34,'1а - drž,sek,drž.sl.i nam.'!$A$13:AL$104,W$3,FALSE))</f>
        <v>0</v>
      </c>
      <c r="X34" s="50">
        <f t="shared" si="5"/>
        <v>0</v>
      </c>
      <c r="Y34" s="50">
        <f>IF(A34=0,0,+VLOOKUP($A34,'1а - drž,sek,drž.sl.i nam.'!$A$13:AN$104,Y$3,FALSE))</f>
        <v>0</v>
      </c>
      <c r="Z34" s="50">
        <f>IF(B34=0,0,+VLOOKUP($A34,'1а - drž,sek,drž.sl.i nam.'!$A$13:AO$104,Z$3,FALSE))</f>
        <v>0</v>
      </c>
      <c r="AA34" s="50">
        <f>IF(C34=0,0,+VLOOKUP($A34,'1а - drž,sek,drž.sl.i nam.'!$A$13:AP$104,AA$3,FALSE))</f>
        <v>0</v>
      </c>
      <c r="AB34" s="50">
        <f>IF(D34=0,0,+VLOOKUP($A34,'1а - drž,sek,drž.sl.i nam.'!$A$13:AQ$104,AB$3,FALSE))</f>
        <v>0</v>
      </c>
      <c r="AC34" s="50">
        <f t="shared" si="6"/>
        <v>0</v>
      </c>
      <c r="AD34" s="50">
        <f>+VLOOKUP($A34,'1а - drž,sek,drž.sl.i nam.'!$A$13:AS$104,AD$3,FALSE)</f>
        <v>0</v>
      </c>
      <c r="AE34" s="50">
        <f>IF(B34=0,0,+VLOOKUP($A34,'1а - drž,sek,drž.sl.i nam.'!$A$13:AT$104,AE$3,FALSE))</f>
        <v>0</v>
      </c>
      <c r="AF34" s="50">
        <f>IF(C34=0,0,+VLOOKUP($A34,'1а - drž,sek,drž.sl.i nam.'!$A$13:AU$104,AF$3,FALSE))</f>
        <v>0</v>
      </c>
      <c r="AG34" s="50">
        <f>IF(D34=0,0,+VLOOKUP($A34,'1а - drž,sek,drž.sl.i nam.'!$A$13:AV$104,AG$3,FALSE))</f>
        <v>0</v>
      </c>
      <c r="AH34" s="50">
        <f t="shared" si="7"/>
        <v>0</v>
      </c>
      <c r="AI34" s="50">
        <f>IF(A34=0,0,+VLOOKUP($A34,'1а - drž,sek,drž.sl.i nam.'!$A$13:AX$104,AI$3,FALSE))</f>
        <v>0</v>
      </c>
      <c r="AJ34" s="50">
        <f>IF(B34=0,0,+VLOOKUP($A34,'1а - drž,sek,drž.sl.i nam.'!$A$13:AY$104,AJ$3,FALSE))</f>
        <v>0</v>
      </c>
      <c r="AK34" s="50">
        <f t="shared" si="0"/>
        <v>0</v>
      </c>
      <c r="AL34" s="50">
        <f t="shared" si="1"/>
        <v>0</v>
      </c>
    </row>
    <row r="35" spans="1:38" x14ac:dyDescent="0.2">
      <c r="A35">
        <f>+IF(MAX(A$5:A34)+1&lt;=A$1,A34+1,0)</f>
        <v>0</v>
      </c>
      <c r="B35" s="301">
        <f t="shared" si="8"/>
        <v>0</v>
      </c>
      <c r="C35">
        <f t="shared" si="9"/>
        <v>0</v>
      </c>
      <c r="D35" s="301">
        <f t="shared" si="10"/>
        <v>0</v>
      </c>
      <c r="E35">
        <f>IF(A35=0,0,+VLOOKUP($A35,'1а - drž,sek,drž.sl.i nam.'!$A$13:$BE$104,57,FALSE))</f>
        <v>0</v>
      </c>
      <c r="F35">
        <f>IF(A35=0,0,+VLOOKUP($A35,'1а - drž,sek,drž.sl.i nam.'!$A$13:D$104,3,FALSE))</f>
        <v>0</v>
      </c>
      <c r="G35">
        <f>IF(A35=0,0,+VLOOKUP($A35,'1а - drž,sek,drž.sl.i nam.'!$A$13:E$104,4,FALSE))</f>
        <v>0</v>
      </c>
      <c r="H35">
        <f>+VLOOKUP($A35,'1а - drž,sek,drž.sl.i nam.'!$A$13:F$104,H$3,FALSE)</f>
        <v>0</v>
      </c>
      <c r="I35">
        <f>+VLOOKUP($A35,'1а - drž,sek,drž.sl.i nam.'!$A$13:G$104,I$3,FALSE)</f>
        <v>0</v>
      </c>
      <c r="J35">
        <f>+VLOOKUP($A35,'1а - drž,sek,drž.sl.i nam.'!$A$13:H$104,J$3,FALSE)</f>
        <v>0</v>
      </c>
      <c r="K35">
        <f>+VLOOKUP($A35,'1а - drž,sek,drž.sl.i nam.'!$A$13:AD$104,K$3,FALSE)</f>
        <v>0</v>
      </c>
      <c r="L35">
        <f>+VLOOKUP($A35,'1а - drž,sek,drž.sl.i nam.'!$A$13:AE$104,L$3,FALSE)</f>
        <v>0</v>
      </c>
      <c r="M35">
        <f>+VLOOKUP($A35,'1а - drž,sek,drž.sl.i nam.'!$A$13:AF$104,M$3,FALSE)</f>
        <v>0</v>
      </c>
      <c r="N35">
        <f>+VLOOKUP($A35,'1а - drž,sek,drž.sl.i nam.'!$A$13:AG$104,N$3,FALSE)</f>
        <v>0</v>
      </c>
      <c r="O35">
        <f>+VLOOKUP($A35,'1а - drž,sek,drž.sl.i nam.'!$A$13:AH$104,O$3,FALSE)</f>
        <v>0</v>
      </c>
      <c r="P35">
        <f>+VLOOKUP($A35,'1а - drž,sek,drž.sl.i nam.'!$A$13:AI$104,P$3,FALSE)</f>
        <v>0</v>
      </c>
      <c r="Q35">
        <f>+VLOOKUP($A35,'1а - drž,sek,drž.sl.i nam.'!$A$13:AF$104,Q$3,FALSE)</f>
        <v>0</v>
      </c>
      <c r="R35">
        <f>+VLOOKUP($A35,'1а - drž,sek,drž.sl.i nam.'!$A$13:AG$104,R$3,FALSE)</f>
        <v>0</v>
      </c>
      <c r="S35">
        <f>+VLOOKUP($A35,'1а - drž,sek,drž.sl.i nam.'!$A$13:AH$104,S$3,FALSE)</f>
        <v>0</v>
      </c>
      <c r="T35" s="50">
        <f>IF(A35=0,0,+VLOOKUP($A35,'1а - drž,sek,drž.sl.i nam.'!$A$13:AI$104,T$3,FALSE))</f>
        <v>0</v>
      </c>
      <c r="U35" s="50">
        <f>IF(B35=0,0,+VLOOKUP($A35,'1а - drž,sek,drž.sl.i nam.'!$A$13:AJ$104,U$3,FALSE))</f>
        <v>0</v>
      </c>
      <c r="V35" s="50">
        <f>IF(C35=0,0,+VLOOKUP($A35,'1а - drž,sek,drž.sl.i nam.'!$A$13:AK$104,V$3,FALSE))</f>
        <v>0</v>
      </c>
      <c r="W35" s="50">
        <f>IF(D35=0,0,+VLOOKUP($A35,'1а - drž,sek,drž.sl.i nam.'!$A$13:AL$104,W$3,FALSE))</f>
        <v>0</v>
      </c>
      <c r="X35" s="50">
        <f t="shared" si="5"/>
        <v>0</v>
      </c>
      <c r="Y35" s="50">
        <f>IF(A35=0,0,+VLOOKUP($A35,'1а - drž,sek,drž.sl.i nam.'!$A$13:AN$104,Y$3,FALSE))</f>
        <v>0</v>
      </c>
      <c r="Z35" s="50">
        <f>IF(B35=0,0,+VLOOKUP($A35,'1а - drž,sek,drž.sl.i nam.'!$A$13:AO$104,Z$3,FALSE))</f>
        <v>0</v>
      </c>
      <c r="AA35" s="50">
        <f>IF(C35=0,0,+VLOOKUP($A35,'1а - drž,sek,drž.sl.i nam.'!$A$13:AP$104,AA$3,FALSE))</f>
        <v>0</v>
      </c>
      <c r="AB35" s="50">
        <f>IF(D35=0,0,+VLOOKUP($A35,'1а - drž,sek,drž.sl.i nam.'!$A$13:AQ$104,AB$3,FALSE))</f>
        <v>0</v>
      </c>
      <c r="AC35" s="50">
        <f t="shared" si="6"/>
        <v>0</v>
      </c>
      <c r="AD35" s="50">
        <f>+VLOOKUP($A35,'1а - drž,sek,drž.sl.i nam.'!$A$13:AS$104,AD$3,FALSE)</f>
        <v>0</v>
      </c>
      <c r="AE35" s="50">
        <f>IF(B35=0,0,+VLOOKUP($A35,'1а - drž,sek,drž.sl.i nam.'!$A$13:AT$104,AE$3,FALSE))</f>
        <v>0</v>
      </c>
      <c r="AF35" s="50">
        <f>IF(C35=0,0,+VLOOKUP($A35,'1а - drž,sek,drž.sl.i nam.'!$A$13:AU$104,AF$3,FALSE))</f>
        <v>0</v>
      </c>
      <c r="AG35" s="50">
        <f>IF(D35=0,0,+VLOOKUP($A35,'1а - drž,sek,drž.sl.i nam.'!$A$13:AV$104,AG$3,FALSE))</f>
        <v>0</v>
      </c>
      <c r="AH35" s="50">
        <f t="shared" si="7"/>
        <v>0</v>
      </c>
      <c r="AI35" s="50">
        <f>IF(A35=0,0,+VLOOKUP($A35,'1а - drž,sek,drž.sl.i nam.'!$A$13:AX$104,AI$3,FALSE))</f>
        <v>0</v>
      </c>
      <c r="AJ35" s="50">
        <f>IF(B35=0,0,+VLOOKUP($A35,'1а - drž,sek,drž.sl.i nam.'!$A$13:AY$104,AJ$3,FALSE))</f>
        <v>0</v>
      </c>
      <c r="AK35" s="50">
        <f t="shared" si="0"/>
        <v>0</v>
      </c>
      <c r="AL35" s="50">
        <f t="shared" si="1"/>
        <v>0</v>
      </c>
    </row>
    <row r="36" spans="1:38" x14ac:dyDescent="0.2">
      <c r="A36">
        <f>+IF(MAX(A$5:A35)+1&lt;=A$1,A35+1,0)</f>
        <v>0</v>
      </c>
      <c r="B36" s="301">
        <f t="shared" si="8"/>
        <v>0</v>
      </c>
      <c r="C36">
        <f t="shared" si="9"/>
        <v>0</v>
      </c>
      <c r="D36" s="301">
        <f t="shared" si="10"/>
        <v>0</v>
      </c>
      <c r="E36">
        <f>IF(A36=0,0,+VLOOKUP($A36,'1а - drž,sek,drž.sl.i nam.'!$A$13:$BE$104,57,FALSE))</f>
        <v>0</v>
      </c>
      <c r="F36">
        <f>IF(A36=0,0,+VLOOKUP($A36,'1а - drž,sek,drž.sl.i nam.'!$A$13:D$104,3,FALSE))</f>
        <v>0</v>
      </c>
      <c r="G36">
        <f>IF(A36=0,0,+VLOOKUP($A36,'1а - drž,sek,drž.sl.i nam.'!$A$13:E$104,4,FALSE))</f>
        <v>0</v>
      </c>
      <c r="H36">
        <f>+VLOOKUP($A36,'1а - drž,sek,drž.sl.i nam.'!$A$13:F$104,H$3,FALSE)</f>
        <v>0</v>
      </c>
      <c r="I36">
        <f>+VLOOKUP($A36,'1а - drž,sek,drž.sl.i nam.'!$A$13:G$104,I$3,FALSE)</f>
        <v>0</v>
      </c>
      <c r="J36">
        <f>+VLOOKUP($A36,'1а - drž,sek,drž.sl.i nam.'!$A$13:H$104,J$3,FALSE)</f>
        <v>0</v>
      </c>
      <c r="K36">
        <f>+VLOOKUP($A36,'1а - drž,sek,drž.sl.i nam.'!$A$13:AD$104,K$3,FALSE)</f>
        <v>0</v>
      </c>
      <c r="L36">
        <f>+VLOOKUP($A36,'1а - drž,sek,drž.sl.i nam.'!$A$13:AE$104,L$3,FALSE)</f>
        <v>0</v>
      </c>
      <c r="M36">
        <f>+VLOOKUP($A36,'1а - drž,sek,drž.sl.i nam.'!$A$13:AF$104,M$3,FALSE)</f>
        <v>0</v>
      </c>
      <c r="N36">
        <f>+VLOOKUP($A36,'1а - drž,sek,drž.sl.i nam.'!$A$13:AG$104,N$3,FALSE)</f>
        <v>0</v>
      </c>
      <c r="O36">
        <f>+VLOOKUP($A36,'1а - drž,sek,drž.sl.i nam.'!$A$13:AH$104,O$3,FALSE)</f>
        <v>0</v>
      </c>
      <c r="P36">
        <f>+VLOOKUP($A36,'1а - drž,sek,drž.sl.i nam.'!$A$13:AI$104,P$3,FALSE)</f>
        <v>0</v>
      </c>
      <c r="Q36">
        <f>+VLOOKUP($A36,'1а - drž,sek,drž.sl.i nam.'!$A$13:AF$104,Q$3,FALSE)</f>
        <v>0</v>
      </c>
      <c r="R36">
        <f>+VLOOKUP($A36,'1а - drž,sek,drž.sl.i nam.'!$A$13:AG$104,R$3,FALSE)</f>
        <v>0</v>
      </c>
      <c r="S36">
        <f>+VLOOKUP($A36,'1а - drž,sek,drž.sl.i nam.'!$A$13:AH$104,S$3,FALSE)</f>
        <v>0</v>
      </c>
      <c r="T36" s="50">
        <f>IF(A36=0,0,+VLOOKUP($A36,'1а - drž,sek,drž.sl.i nam.'!$A$13:AI$104,T$3,FALSE))</f>
        <v>0</v>
      </c>
      <c r="U36" s="50">
        <f>IF(B36=0,0,+VLOOKUP($A36,'1а - drž,sek,drž.sl.i nam.'!$A$13:AJ$104,U$3,FALSE))</f>
        <v>0</v>
      </c>
      <c r="V36" s="50">
        <f>IF(C36=0,0,+VLOOKUP($A36,'1а - drž,sek,drž.sl.i nam.'!$A$13:AK$104,V$3,FALSE))</f>
        <v>0</v>
      </c>
      <c r="W36" s="50">
        <f>IF(D36=0,0,+VLOOKUP($A36,'1а - drž,sek,drž.sl.i nam.'!$A$13:AL$104,W$3,FALSE))</f>
        <v>0</v>
      </c>
      <c r="X36" s="50">
        <f t="shared" si="5"/>
        <v>0</v>
      </c>
      <c r="Y36" s="50">
        <f>IF(A36=0,0,+VLOOKUP($A36,'1а - drž,sek,drž.sl.i nam.'!$A$13:AN$104,Y$3,FALSE))</f>
        <v>0</v>
      </c>
      <c r="Z36" s="50">
        <f>IF(B36=0,0,+VLOOKUP($A36,'1а - drž,sek,drž.sl.i nam.'!$A$13:AO$104,Z$3,FALSE))</f>
        <v>0</v>
      </c>
      <c r="AA36" s="50">
        <f>IF(C36=0,0,+VLOOKUP($A36,'1а - drž,sek,drž.sl.i nam.'!$A$13:AP$104,AA$3,FALSE))</f>
        <v>0</v>
      </c>
      <c r="AB36" s="50">
        <f>IF(D36=0,0,+VLOOKUP($A36,'1а - drž,sek,drž.sl.i nam.'!$A$13:AQ$104,AB$3,FALSE))</f>
        <v>0</v>
      </c>
      <c r="AC36" s="50">
        <f t="shared" si="6"/>
        <v>0</v>
      </c>
      <c r="AD36" s="50">
        <f>+VLOOKUP($A36,'1а - drž,sek,drž.sl.i nam.'!$A$13:AS$104,AD$3,FALSE)</f>
        <v>0</v>
      </c>
      <c r="AE36" s="50">
        <f>IF(B36=0,0,+VLOOKUP($A36,'1а - drž,sek,drž.sl.i nam.'!$A$13:AT$104,AE$3,FALSE))</f>
        <v>0</v>
      </c>
      <c r="AF36" s="50">
        <f>IF(C36=0,0,+VLOOKUP($A36,'1а - drž,sek,drž.sl.i nam.'!$A$13:AU$104,AF$3,FALSE))</f>
        <v>0</v>
      </c>
      <c r="AG36" s="50">
        <f>IF(D36=0,0,+VLOOKUP($A36,'1а - drž,sek,drž.sl.i nam.'!$A$13:AV$104,AG$3,FALSE))</f>
        <v>0</v>
      </c>
      <c r="AH36" s="50">
        <f t="shared" si="7"/>
        <v>0</v>
      </c>
      <c r="AI36" s="50">
        <f>IF(A36=0,0,+VLOOKUP($A36,'1а - drž,sek,drž.sl.i nam.'!$A$13:AX$104,AI$3,FALSE))</f>
        <v>0</v>
      </c>
      <c r="AJ36" s="50">
        <f>IF(B36=0,0,+VLOOKUP($A36,'1а - drž,sek,drž.sl.i nam.'!$A$13:AY$104,AJ$3,FALSE))</f>
        <v>0</v>
      </c>
      <c r="AK36" s="50">
        <f t="shared" si="0"/>
        <v>0</v>
      </c>
      <c r="AL36" s="50">
        <f t="shared" si="1"/>
        <v>0</v>
      </c>
    </row>
    <row r="37" spans="1:38" x14ac:dyDescent="0.2">
      <c r="A37">
        <f>+IF(MAX(A$5:A36)+1&lt;=A$1,A36+1,0)</f>
        <v>0</v>
      </c>
      <c r="B37" s="301">
        <f t="shared" si="8"/>
        <v>0</v>
      </c>
      <c r="C37">
        <f t="shared" si="9"/>
        <v>0</v>
      </c>
      <c r="D37" s="301">
        <f t="shared" si="10"/>
        <v>0</v>
      </c>
      <c r="E37">
        <f>IF(A37=0,0,+VLOOKUP($A37,'1а - drž,sek,drž.sl.i nam.'!$A$13:$BE$104,57,FALSE))</f>
        <v>0</v>
      </c>
      <c r="F37">
        <f>IF(A37=0,0,+VLOOKUP($A37,'1а - drž,sek,drž.sl.i nam.'!$A$13:D$104,3,FALSE))</f>
        <v>0</v>
      </c>
      <c r="G37">
        <f>IF(A37=0,0,+VLOOKUP($A37,'1а - drž,sek,drž.sl.i nam.'!$A$13:E$104,4,FALSE))</f>
        <v>0</v>
      </c>
      <c r="H37">
        <f>+VLOOKUP($A37,'1а - drž,sek,drž.sl.i nam.'!$A$13:F$104,H$3,FALSE)</f>
        <v>0</v>
      </c>
      <c r="I37">
        <f>+VLOOKUP($A37,'1а - drž,sek,drž.sl.i nam.'!$A$13:G$104,I$3,FALSE)</f>
        <v>0</v>
      </c>
      <c r="J37">
        <f>+VLOOKUP($A37,'1а - drž,sek,drž.sl.i nam.'!$A$13:H$104,J$3,FALSE)</f>
        <v>0</v>
      </c>
      <c r="K37">
        <f>+VLOOKUP($A37,'1а - drž,sek,drž.sl.i nam.'!$A$13:AD$104,K$3,FALSE)</f>
        <v>0</v>
      </c>
      <c r="L37">
        <f>+VLOOKUP($A37,'1а - drž,sek,drž.sl.i nam.'!$A$13:AE$104,L$3,FALSE)</f>
        <v>0</v>
      </c>
      <c r="M37">
        <f>+VLOOKUP($A37,'1а - drž,sek,drž.sl.i nam.'!$A$13:AF$104,M$3,FALSE)</f>
        <v>0</v>
      </c>
      <c r="N37">
        <f>+VLOOKUP($A37,'1а - drž,sek,drž.sl.i nam.'!$A$13:AG$104,N$3,FALSE)</f>
        <v>0</v>
      </c>
      <c r="O37">
        <f>+VLOOKUP($A37,'1а - drž,sek,drž.sl.i nam.'!$A$13:AH$104,O$3,FALSE)</f>
        <v>0</v>
      </c>
      <c r="P37">
        <f>+VLOOKUP($A37,'1а - drž,sek,drž.sl.i nam.'!$A$13:AI$104,P$3,FALSE)</f>
        <v>0</v>
      </c>
      <c r="Q37">
        <f>+VLOOKUP($A37,'1а - drž,sek,drž.sl.i nam.'!$A$13:AF$104,Q$3,FALSE)</f>
        <v>0</v>
      </c>
      <c r="R37">
        <f>+VLOOKUP($A37,'1а - drž,sek,drž.sl.i nam.'!$A$13:AG$104,R$3,FALSE)</f>
        <v>0</v>
      </c>
      <c r="S37">
        <f>+VLOOKUP($A37,'1а - drž,sek,drž.sl.i nam.'!$A$13:AH$104,S$3,FALSE)</f>
        <v>0</v>
      </c>
      <c r="T37" s="50">
        <f>IF(A37=0,0,+VLOOKUP($A37,'1а - drž,sek,drž.sl.i nam.'!$A$13:AI$104,T$3,FALSE))</f>
        <v>0</v>
      </c>
      <c r="U37" s="50">
        <f>IF(B37=0,0,+VLOOKUP($A37,'1а - drž,sek,drž.sl.i nam.'!$A$13:AJ$104,U$3,FALSE))</f>
        <v>0</v>
      </c>
      <c r="V37" s="50">
        <f>IF(C37=0,0,+VLOOKUP($A37,'1а - drž,sek,drž.sl.i nam.'!$A$13:AK$104,V$3,FALSE))</f>
        <v>0</v>
      </c>
      <c r="W37" s="50">
        <f>IF(D37=0,0,+VLOOKUP($A37,'1а - drž,sek,drž.sl.i nam.'!$A$13:AL$104,W$3,FALSE))</f>
        <v>0</v>
      </c>
      <c r="X37" s="50">
        <f t="shared" si="5"/>
        <v>0</v>
      </c>
      <c r="Y37" s="50">
        <f>IF(A37=0,0,+VLOOKUP($A37,'1а - drž,sek,drž.sl.i nam.'!$A$13:AN$104,Y$3,FALSE))</f>
        <v>0</v>
      </c>
      <c r="Z37" s="50">
        <f>IF(B37=0,0,+VLOOKUP($A37,'1а - drž,sek,drž.sl.i nam.'!$A$13:AO$104,Z$3,FALSE))</f>
        <v>0</v>
      </c>
      <c r="AA37" s="50">
        <f>IF(C37=0,0,+VLOOKUP($A37,'1а - drž,sek,drž.sl.i nam.'!$A$13:AP$104,AA$3,FALSE))</f>
        <v>0</v>
      </c>
      <c r="AB37" s="50">
        <f>IF(D37=0,0,+VLOOKUP($A37,'1а - drž,sek,drž.sl.i nam.'!$A$13:AQ$104,AB$3,FALSE))</f>
        <v>0</v>
      </c>
      <c r="AC37" s="50">
        <f t="shared" si="6"/>
        <v>0</v>
      </c>
      <c r="AD37" s="50">
        <f>+VLOOKUP($A37,'1а - drž,sek,drž.sl.i nam.'!$A$13:AS$104,AD$3,FALSE)</f>
        <v>0</v>
      </c>
      <c r="AE37" s="50">
        <f>IF(B37=0,0,+VLOOKUP($A37,'1а - drž,sek,drž.sl.i nam.'!$A$13:AT$104,AE$3,FALSE))</f>
        <v>0</v>
      </c>
      <c r="AF37" s="50">
        <f>IF(C37=0,0,+VLOOKUP($A37,'1а - drž,sek,drž.sl.i nam.'!$A$13:AU$104,AF$3,FALSE))</f>
        <v>0</v>
      </c>
      <c r="AG37" s="50">
        <f>IF(D37=0,0,+VLOOKUP($A37,'1а - drž,sek,drž.sl.i nam.'!$A$13:AV$104,AG$3,FALSE))</f>
        <v>0</v>
      </c>
      <c r="AH37" s="50">
        <f t="shared" si="7"/>
        <v>0</v>
      </c>
      <c r="AI37" s="50">
        <f>IF(A37=0,0,+VLOOKUP($A37,'1а - drž,sek,drž.sl.i nam.'!$A$13:AX$104,AI$3,FALSE))</f>
        <v>0</v>
      </c>
      <c r="AJ37" s="50">
        <f>IF(B37=0,0,+VLOOKUP($A37,'1а - drž,sek,drž.sl.i nam.'!$A$13:AY$104,AJ$3,FALSE))</f>
        <v>0</v>
      </c>
      <c r="AK37" s="50">
        <f t="shared" ref="AK37:AK68" si="11">+AI37*(100+$AK$1)/100</f>
        <v>0</v>
      </c>
      <c r="AL37" s="50">
        <f t="shared" ref="AL37:AL68" si="12">+AJ37*(100+$AK$1)/100</f>
        <v>0</v>
      </c>
    </row>
    <row r="38" spans="1:38" x14ac:dyDescent="0.2">
      <c r="A38">
        <f>+IF(MAX(A$5:A37)+1&lt;=A$1,A37+1,0)</f>
        <v>0</v>
      </c>
      <c r="B38" s="301">
        <f t="shared" si="8"/>
        <v>0</v>
      </c>
      <c r="C38">
        <f t="shared" si="9"/>
        <v>0</v>
      </c>
      <c r="D38" s="301">
        <f t="shared" si="10"/>
        <v>0</v>
      </c>
      <c r="E38">
        <f>IF(A38=0,0,+VLOOKUP($A38,'1а - drž,sek,drž.sl.i nam.'!$A$13:$BE$104,57,FALSE))</f>
        <v>0</v>
      </c>
      <c r="F38">
        <f>IF(A38=0,0,+VLOOKUP($A38,'1а - drž,sek,drž.sl.i nam.'!$A$13:D$104,3,FALSE))</f>
        <v>0</v>
      </c>
      <c r="G38">
        <f>IF(A38=0,0,+VLOOKUP($A38,'1а - drž,sek,drž.sl.i nam.'!$A$13:E$104,4,FALSE))</f>
        <v>0</v>
      </c>
      <c r="H38">
        <f>+VLOOKUP($A38,'1а - drž,sek,drž.sl.i nam.'!$A$13:F$104,H$3,FALSE)</f>
        <v>0</v>
      </c>
      <c r="I38">
        <f>+VLOOKUP($A38,'1а - drž,sek,drž.sl.i nam.'!$A$13:G$104,I$3,FALSE)</f>
        <v>0</v>
      </c>
      <c r="J38">
        <f>+VLOOKUP($A38,'1а - drž,sek,drž.sl.i nam.'!$A$13:H$104,J$3,FALSE)</f>
        <v>0</v>
      </c>
      <c r="K38">
        <f>+VLOOKUP($A38,'1а - drž,sek,drž.sl.i nam.'!$A$13:AD$104,K$3,FALSE)</f>
        <v>0</v>
      </c>
      <c r="L38">
        <f>+VLOOKUP($A38,'1а - drž,sek,drž.sl.i nam.'!$A$13:AE$104,L$3,FALSE)</f>
        <v>0</v>
      </c>
      <c r="M38">
        <f>+VLOOKUP($A38,'1а - drž,sek,drž.sl.i nam.'!$A$13:AF$104,M$3,FALSE)</f>
        <v>0</v>
      </c>
      <c r="N38">
        <f>+VLOOKUP($A38,'1а - drž,sek,drž.sl.i nam.'!$A$13:AG$104,N$3,FALSE)</f>
        <v>0</v>
      </c>
      <c r="O38">
        <f>+VLOOKUP($A38,'1а - drž,sek,drž.sl.i nam.'!$A$13:AH$104,O$3,FALSE)</f>
        <v>0</v>
      </c>
      <c r="P38">
        <f>+VLOOKUP($A38,'1а - drž,sek,drž.sl.i nam.'!$A$13:AI$104,P$3,FALSE)</f>
        <v>0</v>
      </c>
      <c r="Q38">
        <f>+VLOOKUP($A38,'1а - drž,sek,drž.sl.i nam.'!$A$13:AF$104,Q$3,FALSE)</f>
        <v>0</v>
      </c>
      <c r="R38">
        <f>+VLOOKUP($A38,'1а - drž,sek,drž.sl.i nam.'!$A$13:AG$104,R$3,FALSE)</f>
        <v>0</v>
      </c>
      <c r="S38">
        <f>+VLOOKUP($A38,'1а - drž,sek,drž.sl.i nam.'!$A$13:AH$104,S$3,FALSE)</f>
        <v>0</v>
      </c>
      <c r="T38" s="50">
        <f>IF(A38=0,0,+VLOOKUP($A38,'1а - drž,sek,drž.sl.i nam.'!$A$13:AI$104,T$3,FALSE))</f>
        <v>0</v>
      </c>
      <c r="U38" s="50">
        <f>IF(B38=0,0,+VLOOKUP($A38,'1а - drž,sek,drž.sl.i nam.'!$A$13:AJ$104,U$3,FALSE))</f>
        <v>0</v>
      </c>
      <c r="V38" s="50">
        <f>IF(C38=0,0,+VLOOKUP($A38,'1а - drž,sek,drž.sl.i nam.'!$A$13:AK$104,V$3,FALSE))</f>
        <v>0</v>
      </c>
      <c r="W38" s="50">
        <f>IF(D38=0,0,+VLOOKUP($A38,'1а - drž,sek,drž.sl.i nam.'!$A$13:AL$104,W$3,FALSE))</f>
        <v>0</v>
      </c>
      <c r="X38" s="50">
        <f t="shared" si="5"/>
        <v>0</v>
      </c>
      <c r="Y38" s="50">
        <f>IF(A38=0,0,+VLOOKUP($A38,'1а - drž,sek,drž.sl.i nam.'!$A$13:AN$104,Y$3,FALSE))</f>
        <v>0</v>
      </c>
      <c r="Z38" s="50">
        <f>IF(B38=0,0,+VLOOKUP($A38,'1а - drž,sek,drž.sl.i nam.'!$A$13:AO$104,Z$3,FALSE))</f>
        <v>0</v>
      </c>
      <c r="AA38" s="50">
        <f>IF(C38=0,0,+VLOOKUP($A38,'1а - drž,sek,drž.sl.i nam.'!$A$13:AP$104,AA$3,FALSE))</f>
        <v>0</v>
      </c>
      <c r="AB38" s="50">
        <f>IF(D38=0,0,+VLOOKUP($A38,'1а - drž,sek,drž.sl.i nam.'!$A$13:AQ$104,AB$3,FALSE))</f>
        <v>0</v>
      </c>
      <c r="AC38" s="50">
        <f t="shared" si="6"/>
        <v>0</v>
      </c>
      <c r="AD38" s="50">
        <f>+VLOOKUP($A38,'1а - drž,sek,drž.sl.i nam.'!$A$13:AS$104,AD$3,FALSE)</f>
        <v>0</v>
      </c>
      <c r="AE38" s="50">
        <f>IF(B38=0,0,+VLOOKUP($A38,'1а - drž,sek,drž.sl.i nam.'!$A$13:AT$104,AE$3,FALSE))</f>
        <v>0</v>
      </c>
      <c r="AF38" s="50">
        <f>IF(C38=0,0,+VLOOKUP($A38,'1а - drž,sek,drž.sl.i nam.'!$A$13:AU$104,AF$3,FALSE))</f>
        <v>0</v>
      </c>
      <c r="AG38" s="50">
        <f>IF(D38=0,0,+VLOOKUP($A38,'1а - drž,sek,drž.sl.i nam.'!$A$13:AV$104,AG$3,FALSE))</f>
        <v>0</v>
      </c>
      <c r="AH38" s="50">
        <f t="shared" si="7"/>
        <v>0</v>
      </c>
      <c r="AI38" s="50">
        <f>IF(A38=0,0,+VLOOKUP($A38,'1а - drž,sek,drž.sl.i nam.'!$A$13:AX$104,AI$3,FALSE))</f>
        <v>0</v>
      </c>
      <c r="AJ38" s="50">
        <f>IF(B38=0,0,+VLOOKUP($A38,'1а - drž,sek,drž.sl.i nam.'!$A$13:AY$104,AJ$3,FALSE))</f>
        <v>0</v>
      </c>
      <c r="AK38" s="50">
        <f t="shared" si="11"/>
        <v>0</v>
      </c>
      <c r="AL38" s="50">
        <f t="shared" si="12"/>
        <v>0</v>
      </c>
    </row>
    <row r="39" spans="1:38" x14ac:dyDescent="0.2">
      <c r="A39">
        <f>+IF(MAX(A$5:A38)+1&lt;=A$1,A38+1,0)</f>
        <v>0</v>
      </c>
      <c r="B39" s="301">
        <f t="shared" si="8"/>
        <v>0</v>
      </c>
      <c r="C39">
        <f t="shared" si="9"/>
        <v>0</v>
      </c>
      <c r="D39" s="301">
        <f t="shared" si="10"/>
        <v>0</v>
      </c>
      <c r="E39">
        <f>IF(A39=0,0,+VLOOKUP($A39,'1а - drž,sek,drž.sl.i nam.'!$A$13:$BE$104,57,FALSE))</f>
        <v>0</v>
      </c>
      <c r="F39">
        <f>IF(A39=0,0,+VLOOKUP($A39,'1а - drž,sek,drž.sl.i nam.'!$A$13:D$104,3,FALSE))</f>
        <v>0</v>
      </c>
      <c r="G39">
        <f>IF(A39=0,0,+VLOOKUP($A39,'1а - drž,sek,drž.sl.i nam.'!$A$13:E$104,4,FALSE))</f>
        <v>0</v>
      </c>
      <c r="H39">
        <f>+VLOOKUP($A39,'1а - drž,sek,drž.sl.i nam.'!$A$13:F$104,H$3,FALSE)</f>
        <v>0</v>
      </c>
      <c r="I39">
        <f>+VLOOKUP($A39,'1а - drž,sek,drž.sl.i nam.'!$A$13:G$104,I$3,FALSE)</f>
        <v>0</v>
      </c>
      <c r="J39">
        <f>+VLOOKUP($A39,'1а - drž,sek,drž.sl.i nam.'!$A$13:H$104,J$3,FALSE)</f>
        <v>0</v>
      </c>
      <c r="K39">
        <f>+VLOOKUP($A39,'1а - drž,sek,drž.sl.i nam.'!$A$13:AD$104,K$3,FALSE)</f>
        <v>0</v>
      </c>
      <c r="L39">
        <f>+VLOOKUP($A39,'1а - drž,sek,drž.sl.i nam.'!$A$13:AE$104,L$3,FALSE)</f>
        <v>0</v>
      </c>
      <c r="M39">
        <f>+VLOOKUP($A39,'1а - drž,sek,drž.sl.i nam.'!$A$13:AF$104,M$3,FALSE)</f>
        <v>0</v>
      </c>
      <c r="N39">
        <f>+VLOOKUP($A39,'1а - drž,sek,drž.sl.i nam.'!$A$13:AG$104,N$3,FALSE)</f>
        <v>0</v>
      </c>
      <c r="O39">
        <f>+VLOOKUP($A39,'1а - drž,sek,drž.sl.i nam.'!$A$13:AH$104,O$3,FALSE)</f>
        <v>0</v>
      </c>
      <c r="P39">
        <f>+VLOOKUP($A39,'1а - drž,sek,drž.sl.i nam.'!$A$13:AI$104,P$3,FALSE)</f>
        <v>0</v>
      </c>
      <c r="Q39">
        <f>+VLOOKUP($A39,'1а - drž,sek,drž.sl.i nam.'!$A$13:AF$104,Q$3,FALSE)</f>
        <v>0</v>
      </c>
      <c r="R39">
        <f>+VLOOKUP($A39,'1а - drž,sek,drž.sl.i nam.'!$A$13:AG$104,R$3,FALSE)</f>
        <v>0</v>
      </c>
      <c r="S39">
        <f>+VLOOKUP($A39,'1а - drž,sek,drž.sl.i nam.'!$A$13:AH$104,S$3,FALSE)</f>
        <v>0</v>
      </c>
      <c r="T39" s="50">
        <f>IF(A39=0,0,+VLOOKUP($A39,'1а - drž,sek,drž.sl.i nam.'!$A$13:AI$104,T$3,FALSE))</f>
        <v>0</v>
      </c>
      <c r="U39" s="50">
        <f>IF(B39=0,0,+VLOOKUP($A39,'1а - drž,sek,drž.sl.i nam.'!$A$13:AJ$104,U$3,FALSE))</f>
        <v>0</v>
      </c>
      <c r="V39" s="50">
        <f>IF(C39=0,0,+VLOOKUP($A39,'1а - drž,sek,drž.sl.i nam.'!$A$13:AK$104,V$3,FALSE))</f>
        <v>0</v>
      </c>
      <c r="W39" s="50">
        <f>IF(D39=0,0,+VLOOKUP($A39,'1а - drž,sek,drž.sl.i nam.'!$A$13:AL$104,W$3,FALSE))</f>
        <v>0</v>
      </c>
      <c r="X39" s="50">
        <f t="shared" si="5"/>
        <v>0</v>
      </c>
      <c r="Y39" s="50">
        <f>IF(A39=0,0,+VLOOKUP($A39,'1а - drž,sek,drž.sl.i nam.'!$A$13:AN$104,Y$3,FALSE))</f>
        <v>0</v>
      </c>
      <c r="Z39" s="50">
        <f>IF(B39=0,0,+VLOOKUP($A39,'1а - drž,sek,drž.sl.i nam.'!$A$13:AO$104,Z$3,FALSE))</f>
        <v>0</v>
      </c>
      <c r="AA39" s="50">
        <f>IF(C39=0,0,+VLOOKUP($A39,'1а - drž,sek,drž.sl.i nam.'!$A$13:AP$104,AA$3,FALSE))</f>
        <v>0</v>
      </c>
      <c r="AB39" s="50">
        <f>IF(D39=0,0,+VLOOKUP($A39,'1а - drž,sek,drž.sl.i nam.'!$A$13:AQ$104,AB$3,FALSE))</f>
        <v>0</v>
      </c>
      <c r="AC39" s="50">
        <f t="shared" si="6"/>
        <v>0</v>
      </c>
      <c r="AD39" s="50">
        <f>+VLOOKUP($A39,'1а - drž,sek,drž.sl.i nam.'!$A$13:AS$104,AD$3,FALSE)</f>
        <v>0</v>
      </c>
      <c r="AE39" s="50">
        <f>IF(B39=0,0,+VLOOKUP($A39,'1а - drž,sek,drž.sl.i nam.'!$A$13:AT$104,AE$3,FALSE))</f>
        <v>0</v>
      </c>
      <c r="AF39" s="50">
        <f>IF(C39=0,0,+VLOOKUP($A39,'1а - drž,sek,drž.sl.i nam.'!$A$13:AU$104,AF$3,FALSE))</f>
        <v>0</v>
      </c>
      <c r="AG39" s="50">
        <f>IF(D39=0,0,+VLOOKUP($A39,'1а - drž,sek,drž.sl.i nam.'!$A$13:AV$104,AG$3,FALSE))</f>
        <v>0</v>
      </c>
      <c r="AH39" s="50">
        <f t="shared" si="7"/>
        <v>0</v>
      </c>
      <c r="AI39" s="50">
        <f>IF(A39=0,0,+VLOOKUP($A39,'1а - drž,sek,drž.sl.i nam.'!$A$13:AX$104,AI$3,FALSE))</f>
        <v>0</v>
      </c>
      <c r="AJ39" s="50">
        <f>IF(B39=0,0,+VLOOKUP($A39,'1а - drž,sek,drž.sl.i nam.'!$A$13:AY$104,AJ$3,FALSE))</f>
        <v>0</v>
      </c>
      <c r="AK39" s="50">
        <f t="shared" si="11"/>
        <v>0</v>
      </c>
      <c r="AL39" s="50">
        <f t="shared" si="12"/>
        <v>0</v>
      </c>
    </row>
    <row r="40" spans="1:38" x14ac:dyDescent="0.2">
      <c r="A40">
        <f>+IF(MAX(A$5:A39)+1&lt;=A$1,A39+1,0)</f>
        <v>0</v>
      </c>
      <c r="B40" s="301">
        <f t="shared" si="8"/>
        <v>0</v>
      </c>
      <c r="C40">
        <f t="shared" si="9"/>
        <v>0</v>
      </c>
      <c r="D40" s="301">
        <f t="shared" si="10"/>
        <v>0</v>
      </c>
      <c r="E40">
        <f>IF(A40=0,0,+VLOOKUP($A40,'1а - drž,sek,drž.sl.i nam.'!$A$13:$BE$104,57,FALSE))</f>
        <v>0</v>
      </c>
      <c r="F40">
        <f>IF(A40=0,0,+VLOOKUP($A40,'1а - drž,sek,drž.sl.i nam.'!$A$13:D$104,3,FALSE))</f>
        <v>0</v>
      </c>
      <c r="G40">
        <f>IF(A40=0,0,+VLOOKUP($A40,'1а - drž,sek,drž.sl.i nam.'!$A$13:E$104,4,FALSE))</f>
        <v>0</v>
      </c>
      <c r="H40">
        <f>+VLOOKUP($A40,'1а - drž,sek,drž.sl.i nam.'!$A$13:F$104,H$3,FALSE)</f>
        <v>0</v>
      </c>
      <c r="I40">
        <f>+VLOOKUP($A40,'1а - drž,sek,drž.sl.i nam.'!$A$13:G$104,I$3,FALSE)</f>
        <v>0</v>
      </c>
      <c r="J40">
        <f>+VLOOKUP($A40,'1а - drž,sek,drž.sl.i nam.'!$A$13:H$104,J$3,FALSE)</f>
        <v>0</v>
      </c>
      <c r="K40">
        <f>+VLOOKUP($A40,'1а - drž,sek,drž.sl.i nam.'!$A$13:AD$104,K$3,FALSE)</f>
        <v>0</v>
      </c>
      <c r="L40">
        <f>+VLOOKUP($A40,'1а - drž,sek,drž.sl.i nam.'!$A$13:AE$104,L$3,FALSE)</f>
        <v>0</v>
      </c>
      <c r="M40">
        <f>+VLOOKUP($A40,'1а - drž,sek,drž.sl.i nam.'!$A$13:AF$104,M$3,FALSE)</f>
        <v>0</v>
      </c>
      <c r="N40">
        <f>+VLOOKUP($A40,'1а - drž,sek,drž.sl.i nam.'!$A$13:AG$104,N$3,FALSE)</f>
        <v>0</v>
      </c>
      <c r="O40">
        <f>+VLOOKUP($A40,'1а - drž,sek,drž.sl.i nam.'!$A$13:AH$104,O$3,FALSE)</f>
        <v>0</v>
      </c>
      <c r="P40">
        <f>+VLOOKUP($A40,'1а - drž,sek,drž.sl.i nam.'!$A$13:AI$104,P$3,FALSE)</f>
        <v>0</v>
      </c>
      <c r="Q40">
        <f>+VLOOKUP($A40,'1а - drž,sek,drž.sl.i nam.'!$A$13:AF$104,Q$3,FALSE)</f>
        <v>0</v>
      </c>
      <c r="R40">
        <f>+VLOOKUP($A40,'1а - drž,sek,drž.sl.i nam.'!$A$13:AG$104,R$3,FALSE)</f>
        <v>0</v>
      </c>
      <c r="S40">
        <f>+VLOOKUP($A40,'1а - drž,sek,drž.sl.i nam.'!$A$13:AH$104,S$3,FALSE)</f>
        <v>0</v>
      </c>
      <c r="T40" s="50">
        <f>IF(A40=0,0,+VLOOKUP($A40,'1а - drž,sek,drž.sl.i nam.'!$A$13:AI$104,T$3,FALSE))</f>
        <v>0</v>
      </c>
      <c r="U40" s="50">
        <f>IF(B40=0,0,+VLOOKUP($A40,'1а - drž,sek,drž.sl.i nam.'!$A$13:AJ$104,U$3,FALSE))</f>
        <v>0</v>
      </c>
      <c r="V40" s="50">
        <f>IF(C40=0,0,+VLOOKUP($A40,'1а - drž,sek,drž.sl.i nam.'!$A$13:AK$104,V$3,FALSE))</f>
        <v>0</v>
      </c>
      <c r="W40" s="50">
        <f>IF(D40=0,0,+VLOOKUP($A40,'1а - drž,sek,drž.sl.i nam.'!$A$13:AL$104,W$3,FALSE))</f>
        <v>0</v>
      </c>
      <c r="X40" s="50">
        <f t="shared" si="5"/>
        <v>0</v>
      </c>
      <c r="Y40" s="50">
        <f>IF(A40=0,0,+VLOOKUP($A40,'1а - drž,sek,drž.sl.i nam.'!$A$13:AN$104,Y$3,FALSE))</f>
        <v>0</v>
      </c>
      <c r="Z40" s="50">
        <f>IF(B40=0,0,+VLOOKUP($A40,'1а - drž,sek,drž.sl.i nam.'!$A$13:AO$104,Z$3,FALSE))</f>
        <v>0</v>
      </c>
      <c r="AA40" s="50">
        <f>IF(C40=0,0,+VLOOKUP($A40,'1а - drž,sek,drž.sl.i nam.'!$A$13:AP$104,AA$3,FALSE))</f>
        <v>0</v>
      </c>
      <c r="AB40" s="50">
        <f>IF(D40=0,0,+VLOOKUP($A40,'1а - drž,sek,drž.sl.i nam.'!$A$13:AQ$104,AB$3,FALSE))</f>
        <v>0</v>
      </c>
      <c r="AC40" s="50">
        <f t="shared" si="6"/>
        <v>0</v>
      </c>
      <c r="AD40" s="50">
        <f>+VLOOKUP($A40,'1а - drž,sek,drž.sl.i nam.'!$A$13:AS$104,AD$3,FALSE)</f>
        <v>0</v>
      </c>
      <c r="AE40" s="50">
        <f>IF(B40=0,0,+VLOOKUP($A40,'1а - drž,sek,drž.sl.i nam.'!$A$13:AT$104,AE$3,FALSE))</f>
        <v>0</v>
      </c>
      <c r="AF40" s="50">
        <f>IF(C40=0,0,+VLOOKUP($A40,'1а - drž,sek,drž.sl.i nam.'!$A$13:AU$104,AF$3,FALSE))</f>
        <v>0</v>
      </c>
      <c r="AG40" s="50">
        <f>IF(D40=0,0,+VLOOKUP($A40,'1а - drž,sek,drž.sl.i nam.'!$A$13:AV$104,AG$3,FALSE))</f>
        <v>0</v>
      </c>
      <c r="AH40" s="50">
        <f t="shared" si="7"/>
        <v>0</v>
      </c>
      <c r="AI40" s="50">
        <f>IF(A40=0,0,+VLOOKUP($A40,'1а - drž,sek,drž.sl.i nam.'!$A$13:AX$104,AI$3,FALSE))</f>
        <v>0</v>
      </c>
      <c r="AJ40" s="50">
        <f>IF(B40=0,0,+VLOOKUP($A40,'1а - drž,sek,drž.sl.i nam.'!$A$13:AY$104,AJ$3,FALSE))</f>
        <v>0</v>
      </c>
      <c r="AK40" s="50">
        <f t="shared" si="11"/>
        <v>0</v>
      </c>
      <c r="AL40" s="50">
        <f t="shared" si="12"/>
        <v>0</v>
      </c>
    </row>
    <row r="41" spans="1:38" x14ac:dyDescent="0.2">
      <c r="A41">
        <f>+IF(MAX(A$5:A40)+1&lt;=A$1,A40+1,0)</f>
        <v>0</v>
      </c>
      <c r="B41" s="301">
        <f t="shared" si="8"/>
        <v>0</v>
      </c>
      <c r="C41">
        <f t="shared" si="9"/>
        <v>0</v>
      </c>
      <c r="D41" s="301">
        <f t="shared" si="10"/>
        <v>0</v>
      </c>
      <c r="E41">
        <f>IF(A41=0,0,+VLOOKUP($A41,'1а - drž,sek,drž.sl.i nam.'!$A$13:$BE$104,57,FALSE))</f>
        <v>0</v>
      </c>
      <c r="F41">
        <f>IF(A41=0,0,+VLOOKUP($A41,'1а - drž,sek,drž.sl.i nam.'!$A$13:D$104,3,FALSE))</f>
        <v>0</v>
      </c>
      <c r="G41">
        <f>IF(A41=0,0,+VLOOKUP($A41,'1а - drž,sek,drž.sl.i nam.'!$A$13:E$104,4,FALSE))</f>
        <v>0</v>
      </c>
      <c r="H41">
        <f>+VLOOKUP($A41,'1а - drž,sek,drž.sl.i nam.'!$A$13:F$104,H$3,FALSE)</f>
        <v>0</v>
      </c>
      <c r="I41">
        <f>+VLOOKUP($A41,'1а - drž,sek,drž.sl.i nam.'!$A$13:G$104,I$3,FALSE)</f>
        <v>0</v>
      </c>
      <c r="J41">
        <f>+VLOOKUP($A41,'1а - drž,sek,drž.sl.i nam.'!$A$13:H$104,J$3,FALSE)</f>
        <v>0</v>
      </c>
      <c r="K41">
        <f>+VLOOKUP($A41,'1а - drž,sek,drž.sl.i nam.'!$A$13:AD$104,K$3,FALSE)</f>
        <v>0</v>
      </c>
      <c r="L41">
        <f>+VLOOKUP($A41,'1а - drž,sek,drž.sl.i nam.'!$A$13:AE$104,L$3,FALSE)</f>
        <v>0</v>
      </c>
      <c r="M41">
        <f>+VLOOKUP($A41,'1а - drž,sek,drž.sl.i nam.'!$A$13:AF$104,M$3,FALSE)</f>
        <v>0</v>
      </c>
      <c r="N41">
        <f>+VLOOKUP($A41,'1а - drž,sek,drž.sl.i nam.'!$A$13:AG$104,N$3,FALSE)</f>
        <v>0</v>
      </c>
      <c r="O41">
        <f>+VLOOKUP($A41,'1а - drž,sek,drž.sl.i nam.'!$A$13:AH$104,O$3,FALSE)</f>
        <v>0</v>
      </c>
      <c r="P41">
        <f>+VLOOKUP($A41,'1а - drž,sek,drž.sl.i nam.'!$A$13:AI$104,P$3,FALSE)</f>
        <v>0</v>
      </c>
      <c r="Q41">
        <f>+VLOOKUP($A41,'1а - drž,sek,drž.sl.i nam.'!$A$13:AF$104,Q$3,FALSE)</f>
        <v>0</v>
      </c>
      <c r="R41">
        <f>+VLOOKUP($A41,'1а - drž,sek,drž.sl.i nam.'!$A$13:AG$104,R$3,FALSE)</f>
        <v>0</v>
      </c>
      <c r="S41">
        <f>+VLOOKUP($A41,'1а - drž,sek,drž.sl.i nam.'!$A$13:AH$104,S$3,FALSE)</f>
        <v>0</v>
      </c>
      <c r="T41" s="50">
        <f>IF(A41=0,0,+VLOOKUP($A41,'1а - drž,sek,drž.sl.i nam.'!$A$13:AI$104,T$3,FALSE))</f>
        <v>0</v>
      </c>
      <c r="U41" s="50">
        <f>IF(B41=0,0,+VLOOKUP($A41,'1а - drž,sek,drž.sl.i nam.'!$A$13:AJ$104,U$3,FALSE))</f>
        <v>0</v>
      </c>
      <c r="V41" s="50">
        <f>IF(C41=0,0,+VLOOKUP($A41,'1а - drž,sek,drž.sl.i nam.'!$A$13:AK$104,V$3,FALSE))</f>
        <v>0</v>
      </c>
      <c r="W41" s="50">
        <f>IF(D41=0,0,+VLOOKUP($A41,'1а - drž,sek,drž.sl.i nam.'!$A$13:AL$104,W$3,FALSE))</f>
        <v>0</v>
      </c>
      <c r="X41" s="50">
        <f t="shared" si="5"/>
        <v>0</v>
      </c>
      <c r="Y41" s="50">
        <f>IF(A41=0,0,+VLOOKUP($A41,'1а - drž,sek,drž.sl.i nam.'!$A$13:AN$104,Y$3,FALSE))</f>
        <v>0</v>
      </c>
      <c r="Z41" s="50">
        <f>IF(B41=0,0,+VLOOKUP($A41,'1а - drž,sek,drž.sl.i nam.'!$A$13:AO$104,Z$3,FALSE))</f>
        <v>0</v>
      </c>
      <c r="AA41" s="50">
        <f>IF(C41=0,0,+VLOOKUP($A41,'1а - drž,sek,drž.sl.i nam.'!$A$13:AP$104,AA$3,FALSE))</f>
        <v>0</v>
      </c>
      <c r="AB41" s="50">
        <f>IF(D41=0,0,+VLOOKUP($A41,'1а - drž,sek,drž.sl.i nam.'!$A$13:AQ$104,AB$3,FALSE))</f>
        <v>0</v>
      </c>
      <c r="AC41" s="50">
        <f t="shared" si="6"/>
        <v>0</v>
      </c>
      <c r="AD41" s="50">
        <f>+VLOOKUP($A41,'1а - drž,sek,drž.sl.i nam.'!$A$13:AS$104,AD$3,FALSE)</f>
        <v>0</v>
      </c>
      <c r="AE41" s="50">
        <f>IF(B41=0,0,+VLOOKUP($A41,'1а - drž,sek,drž.sl.i nam.'!$A$13:AT$104,AE$3,FALSE))</f>
        <v>0</v>
      </c>
      <c r="AF41" s="50">
        <f>IF(C41=0,0,+VLOOKUP($A41,'1а - drž,sek,drž.sl.i nam.'!$A$13:AU$104,AF$3,FALSE))</f>
        <v>0</v>
      </c>
      <c r="AG41" s="50">
        <f>IF(D41=0,0,+VLOOKUP($A41,'1а - drž,sek,drž.sl.i nam.'!$A$13:AV$104,AG$3,FALSE))</f>
        <v>0</v>
      </c>
      <c r="AH41" s="50">
        <f t="shared" si="7"/>
        <v>0</v>
      </c>
      <c r="AI41" s="50">
        <f>IF(A41=0,0,+VLOOKUP($A41,'1а - drž,sek,drž.sl.i nam.'!$A$13:AX$104,AI$3,FALSE))</f>
        <v>0</v>
      </c>
      <c r="AJ41" s="50">
        <f>IF(B41=0,0,+VLOOKUP($A41,'1а - drž,sek,drž.sl.i nam.'!$A$13:AY$104,AJ$3,FALSE))</f>
        <v>0</v>
      </c>
      <c r="AK41" s="50">
        <f t="shared" si="11"/>
        <v>0</v>
      </c>
      <c r="AL41" s="50">
        <f t="shared" si="12"/>
        <v>0</v>
      </c>
    </row>
    <row r="42" spans="1:38" x14ac:dyDescent="0.2">
      <c r="A42">
        <f>+IF(MAX(A$5:A41)+1&lt;=A$1,A41+1,0)</f>
        <v>0</v>
      </c>
      <c r="B42" s="301">
        <f t="shared" si="8"/>
        <v>0</v>
      </c>
      <c r="C42">
        <f t="shared" si="9"/>
        <v>0</v>
      </c>
      <c r="D42" s="301">
        <f t="shared" si="10"/>
        <v>0</v>
      </c>
      <c r="E42">
        <f>IF(A42=0,0,+VLOOKUP($A42,'1а - drž,sek,drž.sl.i nam.'!$A$13:$BE$104,57,FALSE))</f>
        <v>0</v>
      </c>
      <c r="F42">
        <f>IF(A42=0,0,+VLOOKUP($A42,'1а - drž,sek,drž.sl.i nam.'!$A$13:D$104,3,FALSE))</f>
        <v>0</v>
      </c>
      <c r="G42">
        <f>IF(A42=0,0,+VLOOKUP($A42,'1а - drž,sek,drž.sl.i nam.'!$A$13:E$104,4,FALSE))</f>
        <v>0</v>
      </c>
      <c r="H42">
        <f>+VLOOKUP($A42,'1а - drž,sek,drž.sl.i nam.'!$A$13:F$104,H$3,FALSE)</f>
        <v>0</v>
      </c>
      <c r="I42">
        <f>+VLOOKUP($A42,'1а - drž,sek,drž.sl.i nam.'!$A$13:G$104,I$3,FALSE)</f>
        <v>0</v>
      </c>
      <c r="J42">
        <f>+VLOOKUP($A42,'1а - drž,sek,drž.sl.i nam.'!$A$13:H$104,J$3,FALSE)</f>
        <v>0</v>
      </c>
      <c r="K42">
        <f>+VLOOKUP($A42,'1а - drž,sek,drž.sl.i nam.'!$A$13:AD$104,K$3,FALSE)</f>
        <v>0</v>
      </c>
      <c r="L42">
        <f>+VLOOKUP($A42,'1а - drž,sek,drž.sl.i nam.'!$A$13:AE$104,L$3,FALSE)</f>
        <v>0</v>
      </c>
      <c r="M42">
        <f>+VLOOKUP($A42,'1а - drž,sek,drž.sl.i nam.'!$A$13:AF$104,M$3,FALSE)</f>
        <v>0</v>
      </c>
      <c r="N42">
        <f>+VLOOKUP($A42,'1а - drž,sek,drž.sl.i nam.'!$A$13:AG$104,N$3,FALSE)</f>
        <v>0</v>
      </c>
      <c r="O42">
        <f>+VLOOKUP($A42,'1а - drž,sek,drž.sl.i nam.'!$A$13:AH$104,O$3,FALSE)</f>
        <v>0</v>
      </c>
      <c r="P42">
        <f>+VLOOKUP($A42,'1а - drž,sek,drž.sl.i nam.'!$A$13:AI$104,P$3,FALSE)</f>
        <v>0</v>
      </c>
      <c r="Q42">
        <f>+VLOOKUP($A42,'1а - drž,sek,drž.sl.i nam.'!$A$13:AF$104,Q$3,FALSE)</f>
        <v>0</v>
      </c>
      <c r="R42">
        <f>+VLOOKUP($A42,'1а - drž,sek,drž.sl.i nam.'!$A$13:AG$104,R$3,FALSE)</f>
        <v>0</v>
      </c>
      <c r="S42">
        <f>+VLOOKUP($A42,'1а - drž,sek,drž.sl.i nam.'!$A$13:AH$104,S$3,FALSE)</f>
        <v>0</v>
      </c>
      <c r="T42" s="50">
        <f>IF(A42=0,0,+VLOOKUP($A42,'1а - drž,sek,drž.sl.i nam.'!$A$13:AI$104,T$3,FALSE))</f>
        <v>0</v>
      </c>
      <c r="U42" s="50">
        <f>IF(B42=0,0,+VLOOKUP($A42,'1а - drž,sek,drž.sl.i nam.'!$A$13:AJ$104,U$3,FALSE))</f>
        <v>0</v>
      </c>
      <c r="V42" s="50">
        <f>IF(C42=0,0,+VLOOKUP($A42,'1а - drž,sek,drž.sl.i nam.'!$A$13:AK$104,V$3,FALSE))</f>
        <v>0</v>
      </c>
      <c r="W42" s="50">
        <f>IF(D42=0,0,+VLOOKUP($A42,'1а - drž,sek,drž.sl.i nam.'!$A$13:AL$104,W$3,FALSE))</f>
        <v>0</v>
      </c>
      <c r="X42" s="50">
        <f t="shared" si="5"/>
        <v>0</v>
      </c>
      <c r="Y42" s="50">
        <f>IF(A42=0,0,+VLOOKUP($A42,'1а - drž,sek,drž.sl.i nam.'!$A$13:AN$104,Y$3,FALSE))</f>
        <v>0</v>
      </c>
      <c r="Z42" s="50">
        <f>IF(B42=0,0,+VLOOKUP($A42,'1а - drž,sek,drž.sl.i nam.'!$A$13:AO$104,Z$3,FALSE))</f>
        <v>0</v>
      </c>
      <c r="AA42" s="50">
        <f>IF(C42=0,0,+VLOOKUP($A42,'1а - drž,sek,drž.sl.i nam.'!$A$13:AP$104,AA$3,FALSE))</f>
        <v>0</v>
      </c>
      <c r="AB42" s="50">
        <f>IF(D42=0,0,+VLOOKUP($A42,'1а - drž,sek,drž.sl.i nam.'!$A$13:AQ$104,AB$3,FALSE))</f>
        <v>0</v>
      </c>
      <c r="AC42" s="50">
        <f t="shared" si="6"/>
        <v>0</v>
      </c>
      <c r="AD42" s="50">
        <f>+VLOOKUP($A42,'1а - drž,sek,drž.sl.i nam.'!$A$13:AS$104,AD$3,FALSE)</f>
        <v>0</v>
      </c>
      <c r="AE42" s="50">
        <f>IF(B42=0,0,+VLOOKUP($A42,'1а - drž,sek,drž.sl.i nam.'!$A$13:AT$104,AE$3,FALSE))</f>
        <v>0</v>
      </c>
      <c r="AF42" s="50">
        <f>IF(C42=0,0,+VLOOKUP($A42,'1а - drž,sek,drž.sl.i nam.'!$A$13:AU$104,AF$3,FALSE))</f>
        <v>0</v>
      </c>
      <c r="AG42" s="50">
        <f>IF(D42=0,0,+VLOOKUP($A42,'1а - drž,sek,drž.sl.i nam.'!$A$13:AV$104,AG$3,FALSE))</f>
        <v>0</v>
      </c>
      <c r="AH42" s="50">
        <f t="shared" si="7"/>
        <v>0</v>
      </c>
      <c r="AI42" s="50">
        <f>IF(A42=0,0,+VLOOKUP($A42,'1а - drž,sek,drž.sl.i nam.'!$A$13:AX$104,AI$3,FALSE))</f>
        <v>0</v>
      </c>
      <c r="AJ42" s="50">
        <f>IF(B42=0,0,+VLOOKUP($A42,'1а - drž,sek,drž.sl.i nam.'!$A$13:AY$104,AJ$3,FALSE))</f>
        <v>0</v>
      </c>
      <c r="AK42" s="50">
        <f t="shared" si="11"/>
        <v>0</v>
      </c>
      <c r="AL42" s="50">
        <f t="shared" si="12"/>
        <v>0</v>
      </c>
    </row>
    <row r="43" spans="1:38" x14ac:dyDescent="0.2">
      <c r="A43">
        <f>+IF(MAX(A$5:A42)+1&lt;=A$1,A42+1,0)</f>
        <v>0</v>
      </c>
      <c r="B43" s="301">
        <f t="shared" si="8"/>
        <v>0</v>
      </c>
      <c r="C43">
        <f t="shared" si="9"/>
        <v>0</v>
      </c>
      <c r="D43" s="301">
        <f t="shared" si="10"/>
        <v>0</v>
      </c>
      <c r="E43">
        <f>IF(A43=0,0,+VLOOKUP($A43,'1а - drž,sek,drž.sl.i nam.'!$A$13:$BE$104,57,FALSE))</f>
        <v>0</v>
      </c>
      <c r="F43">
        <f>IF(A43=0,0,+VLOOKUP($A43,'1а - drž,sek,drž.sl.i nam.'!$A$13:D$104,3,FALSE))</f>
        <v>0</v>
      </c>
      <c r="G43">
        <f>IF(A43=0,0,+VLOOKUP($A43,'1а - drž,sek,drž.sl.i nam.'!$A$13:E$104,4,FALSE))</f>
        <v>0</v>
      </c>
      <c r="H43">
        <f>+VLOOKUP($A43,'1а - drž,sek,drž.sl.i nam.'!$A$13:F$104,H$3,FALSE)</f>
        <v>0</v>
      </c>
      <c r="I43">
        <f>+VLOOKUP($A43,'1а - drž,sek,drž.sl.i nam.'!$A$13:G$104,I$3,FALSE)</f>
        <v>0</v>
      </c>
      <c r="J43">
        <f>+VLOOKUP($A43,'1а - drž,sek,drž.sl.i nam.'!$A$13:H$104,J$3,FALSE)</f>
        <v>0</v>
      </c>
      <c r="K43">
        <f>+VLOOKUP($A43,'1а - drž,sek,drž.sl.i nam.'!$A$13:AD$104,K$3,FALSE)</f>
        <v>0</v>
      </c>
      <c r="L43">
        <f>+VLOOKUP($A43,'1а - drž,sek,drž.sl.i nam.'!$A$13:AE$104,L$3,FALSE)</f>
        <v>0</v>
      </c>
      <c r="M43">
        <f>+VLOOKUP($A43,'1а - drž,sek,drž.sl.i nam.'!$A$13:AF$104,M$3,FALSE)</f>
        <v>0</v>
      </c>
      <c r="N43">
        <f>+VLOOKUP($A43,'1а - drž,sek,drž.sl.i nam.'!$A$13:AG$104,N$3,FALSE)</f>
        <v>0</v>
      </c>
      <c r="O43">
        <f>+VLOOKUP($A43,'1а - drž,sek,drž.sl.i nam.'!$A$13:AH$104,O$3,FALSE)</f>
        <v>0</v>
      </c>
      <c r="P43">
        <f>+VLOOKUP($A43,'1а - drž,sek,drž.sl.i nam.'!$A$13:AI$104,P$3,FALSE)</f>
        <v>0</v>
      </c>
      <c r="Q43">
        <f>+VLOOKUP($A43,'1а - drž,sek,drž.sl.i nam.'!$A$13:AF$104,Q$3,FALSE)</f>
        <v>0</v>
      </c>
      <c r="R43">
        <f>+VLOOKUP($A43,'1а - drž,sek,drž.sl.i nam.'!$A$13:AG$104,R$3,FALSE)</f>
        <v>0</v>
      </c>
      <c r="S43">
        <f>+VLOOKUP($A43,'1а - drž,sek,drž.sl.i nam.'!$A$13:AH$104,S$3,FALSE)</f>
        <v>0</v>
      </c>
      <c r="T43" s="50">
        <f>IF(A43=0,0,+VLOOKUP($A43,'1а - drž,sek,drž.sl.i nam.'!$A$13:AI$104,T$3,FALSE))</f>
        <v>0</v>
      </c>
      <c r="U43" s="50">
        <f>IF(B43=0,0,+VLOOKUP($A43,'1а - drž,sek,drž.sl.i nam.'!$A$13:AJ$104,U$3,FALSE))</f>
        <v>0</v>
      </c>
      <c r="V43" s="50">
        <f>IF(C43=0,0,+VLOOKUP($A43,'1а - drž,sek,drž.sl.i nam.'!$A$13:AK$104,V$3,FALSE))</f>
        <v>0</v>
      </c>
      <c r="W43" s="50">
        <f>IF(D43=0,0,+VLOOKUP($A43,'1а - drž,sek,drž.sl.i nam.'!$A$13:AL$104,W$3,FALSE))</f>
        <v>0</v>
      </c>
      <c r="X43" s="50">
        <f t="shared" si="5"/>
        <v>0</v>
      </c>
      <c r="Y43" s="50">
        <f>IF(A43=0,0,+VLOOKUP($A43,'1а - drž,sek,drž.sl.i nam.'!$A$13:AN$104,Y$3,FALSE))</f>
        <v>0</v>
      </c>
      <c r="Z43" s="50">
        <f>IF(B43=0,0,+VLOOKUP($A43,'1а - drž,sek,drž.sl.i nam.'!$A$13:AO$104,Z$3,FALSE))</f>
        <v>0</v>
      </c>
      <c r="AA43" s="50">
        <f>IF(C43=0,0,+VLOOKUP($A43,'1а - drž,sek,drž.sl.i nam.'!$A$13:AP$104,AA$3,FALSE))</f>
        <v>0</v>
      </c>
      <c r="AB43" s="50">
        <f>IF(D43=0,0,+VLOOKUP($A43,'1а - drž,sek,drž.sl.i nam.'!$A$13:AQ$104,AB$3,FALSE))</f>
        <v>0</v>
      </c>
      <c r="AC43" s="50">
        <f t="shared" si="6"/>
        <v>0</v>
      </c>
      <c r="AD43" s="50">
        <f>+VLOOKUP($A43,'1а - drž,sek,drž.sl.i nam.'!$A$13:AS$104,AD$3,FALSE)</f>
        <v>0</v>
      </c>
      <c r="AE43" s="50">
        <f>IF(B43=0,0,+VLOOKUP($A43,'1а - drž,sek,drž.sl.i nam.'!$A$13:AT$104,AE$3,FALSE))</f>
        <v>0</v>
      </c>
      <c r="AF43" s="50">
        <f>IF(C43=0,0,+VLOOKUP($A43,'1а - drž,sek,drž.sl.i nam.'!$A$13:AU$104,AF$3,FALSE))</f>
        <v>0</v>
      </c>
      <c r="AG43" s="50">
        <f>IF(D43=0,0,+VLOOKUP($A43,'1а - drž,sek,drž.sl.i nam.'!$A$13:AV$104,AG$3,FALSE))</f>
        <v>0</v>
      </c>
      <c r="AH43" s="50">
        <f t="shared" si="7"/>
        <v>0</v>
      </c>
      <c r="AI43" s="50">
        <f>IF(A43=0,0,+VLOOKUP($A43,'1а - drž,sek,drž.sl.i nam.'!$A$13:AX$104,AI$3,FALSE))</f>
        <v>0</v>
      </c>
      <c r="AJ43" s="50">
        <f>IF(B43=0,0,+VLOOKUP($A43,'1а - drž,sek,drž.sl.i nam.'!$A$13:AY$104,AJ$3,FALSE))</f>
        <v>0</v>
      </c>
      <c r="AK43" s="50">
        <f t="shared" si="11"/>
        <v>0</v>
      </c>
      <c r="AL43" s="50">
        <f t="shared" si="12"/>
        <v>0</v>
      </c>
    </row>
    <row r="44" spans="1:38" x14ac:dyDescent="0.2">
      <c r="A44">
        <f>+IF(MAX(A$5:A43)+1&lt;=A$1,A43+1,0)</f>
        <v>0</v>
      </c>
      <c r="B44" s="301">
        <f t="shared" si="8"/>
        <v>0</v>
      </c>
      <c r="C44">
        <f t="shared" si="9"/>
        <v>0</v>
      </c>
      <c r="D44" s="301">
        <f t="shared" si="10"/>
        <v>0</v>
      </c>
      <c r="E44">
        <f>IF(A44=0,0,+VLOOKUP($A44,'1а - drž,sek,drž.sl.i nam.'!$A$13:$BE$104,57,FALSE))</f>
        <v>0</v>
      </c>
      <c r="F44">
        <f>IF(A44=0,0,+VLOOKUP($A44,'1а - drž,sek,drž.sl.i nam.'!$A$13:D$104,3,FALSE))</f>
        <v>0</v>
      </c>
      <c r="G44">
        <f>IF(A44=0,0,+VLOOKUP($A44,'1а - drž,sek,drž.sl.i nam.'!$A$13:E$104,4,FALSE))</f>
        <v>0</v>
      </c>
      <c r="H44">
        <f>+VLOOKUP($A44,'1а - drž,sek,drž.sl.i nam.'!$A$13:F$104,H$3,FALSE)</f>
        <v>0</v>
      </c>
      <c r="I44">
        <f>+VLOOKUP($A44,'1а - drž,sek,drž.sl.i nam.'!$A$13:G$104,I$3,FALSE)</f>
        <v>0</v>
      </c>
      <c r="J44">
        <f>+VLOOKUP($A44,'1а - drž,sek,drž.sl.i nam.'!$A$13:H$104,J$3,FALSE)</f>
        <v>0</v>
      </c>
      <c r="K44">
        <f>+VLOOKUP($A44,'1а - drž,sek,drž.sl.i nam.'!$A$13:AD$104,K$3,FALSE)</f>
        <v>0</v>
      </c>
      <c r="L44">
        <f>+VLOOKUP($A44,'1а - drž,sek,drž.sl.i nam.'!$A$13:AE$104,L$3,FALSE)</f>
        <v>0</v>
      </c>
      <c r="M44">
        <f>+VLOOKUP($A44,'1а - drž,sek,drž.sl.i nam.'!$A$13:AF$104,M$3,FALSE)</f>
        <v>0</v>
      </c>
      <c r="N44">
        <f>+VLOOKUP($A44,'1а - drž,sek,drž.sl.i nam.'!$A$13:AG$104,N$3,FALSE)</f>
        <v>0</v>
      </c>
      <c r="O44">
        <f>+VLOOKUP($A44,'1а - drž,sek,drž.sl.i nam.'!$A$13:AH$104,O$3,FALSE)</f>
        <v>0</v>
      </c>
      <c r="P44">
        <f>+VLOOKUP($A44,'1а - drž,sek,drž.sl.i nam.'!$A$13:AI$104,P$3,FALSE)</f>
        <v>0</v>
      </c>
      <c r="Q44">
        <f>+VLOOKUP($A44,'1а - drž,sek,drž.sl.i nam.'!$A$13:AF$104,Q$3,FALSE)</f>
        <v>0</v>
      </c>
      <c r="R44">
        <f>+VLOOKUP($A44,'1а - drž,sek,drž.sl.i nam.'!$A$13:AG$104,R$3,FALSE)</f>
        <v>0</v>
      </c>
      <c r="S44">
        <f>+VLOOKUP($A44,'1а - drž,sek,drž.sl.i nam.'!$A$13:AH$104,S$3,FALSE)</f>
        <v>0</v>
      </c>
      <c r="T44" s="50">
        <f>IF(A44=0,0,+VLOOKUP($A44,'1а - drž,sek,drž.sl.i nam.'!$A$13:AI$104,T$3,FALSE))</f>
        <v>0</v>
      </c>
      <c r="U44" s="50">
        <f>IF(B44=0,0,+VLOOKUP($A44,'1а - drž,sek,drž.sl.i nam.'!$A$13:AJ$104,U$3,FALSE))</f>
        <v>0</v>
      </c>
      <c r="V44" s="50">
        <f>IF(C44=0,0,+VLOOKUP($A44,'1а - drž,sek,drž.sl.i nam.'!$A$13:AK$104,V$3,FALSE))</f>
        <v>0</v>
      </c>
      <c r="W44" s="50">
        <f>IF(D44=0,0,+VLOOKUP($A44,'1а - drž,sek,drž.sl.i nam.'!$A$13:AL$104,W$3,FALSE))</f>
        <v>0</v>
      </c>
      <c r="X44" s="50">
        <f t="shared" si="5"/>
        <v>0</v>
      </c>
      <c r="Y44" s="50">
        <f>IF(A44=0,0,+VLOOKUP($A44,'1а - drž,sek,drž.sl.i nam.'!$A$13:AN$104,Y$3,FALSE))</f>
        <v>0</v>
      </c>
      <c r="Z44" s="50">
        <f>IF(B44=0,0,+VLOOKUP($A44,'1а - drž,sek,drž.sl.i nam.'!$A$13:AO$104,Z$3,FALSE))</f>
        <v>0</v>
      </c>
      <c r="AA44" s="50">
        <f>IF(C44=0,0,+VLOOKUP($A44,'1а - drž,sek,drž.sl.i nam.'!$A$13:AP$104,AA$3,FALSE))</f>
        <v>0</v>
      </c>
      <c r="AB44" s="50">
        <f>IF(D44=0,0,+VLOOKUP($A44,'1а - drž,sek,drž.sl.i nam.'!$A$13:AQ$104,AB$3,FALSE))</f>
        <v>0</v>
      </c>
      <c r="AC44" s="50">
        <f t="shared" si="6"/>
        <v>0</v>
      </c>
      <c r="AD44" s="50">
        <f>+VLOOKUP($A44,'1а - drž,sek,drž.sl.i nam.'!$A$13:AS$104,AD$3,FALSE)</f>
        <v>0</v>
      </c>
      <c r="AE44" s="50">
        <f>IF(B44=0,0,+VLOOKUP($A44,'1а - drž,sek,drž.sl.i nam.'!$A$13:AT$104,AE$3,FALSE))</f>
        <v>0</v>
      </c>
      <c r="AF44" s="50">
        <f>IF(C44=0,0,+VLOOKUP($A44,'1а - drž,sek,drž.sl.i nam.'!$A$13:AU$104,AF$3,FALSE))</f>
        <v>0</v>
      </c>
      <c r="AG44" s="50">
        <f>IF(D44=0,0,+VLOOKUP($A44,'1а - drž,sek,drž.sl.i nam.'!$A$13:AV$104,AG$3,FALSE))</f>
        <v>0</v>
      </c>
      <c r="AH44" s="50">
        <f t="shared" si="7"/>
        <v>0</v>
      </c>
      <c r="AI44" s="50">
        <f>IF(A44=0,0,+VLOOKUP($A44,'1а - drž,sek,drž.sl.i nam.'!$A$13:AX$104,AI$3,FALSE))</f>
        <v>0</v>
      </c>
      <c r="AJ44" s="50">
        <f>IF(B44=0,0,+VLOOKUP($A44,'1а - drž,sek,drž.sl.i nam.'!$A$13:AY$104,AJ$3,FALSE))</f>
        <v>0</v>
      </c>
      <c r="AK44" s="50">
        <f t="shared" si="11"/>
        <v>0</v>
      </c>
      <c r="AL44" s="50">
        <f t="shared" si="12"/>
        <v>0</v>
      </c>
    </row>
    <row r="45" spans="1:38" x14ac:dyDescent="0.2">
      <c r="A45">
        <f>+IF(MAX(A$5:A44)+1&lt;=A$1,A44+1,0)</f>
        <v>0</v>
      </c>
      <c r="B45" s="301">
        <f t="shared" si="8"/>
        <v>0</v>
      </c>
      <c r="C45">
        <f t="shared" si="9"/>
        <v>0</v>
      </c>
      <c r="D45" s="301">
        <f t="shared" si="10"/>
        <v>0</v>
      </c>
      <c r="E45">
        <f>IF(A45=0,0,+VLOOKUP($A45,'1а - drž,sek,drž.sl.i nam.'!$A$13:$BE$104,57,FALSE))</f>
        <v>0</v>
      </c>
      <c r="F45">
        <f>IF(A45=0,0,+VLOOKUP($A45,'1а - drž,sek,drž.sl.i nam.'!$A$13:D$104,3,FALSE))</f>
        <v>0</v>
      </c>
      <c r="G45">
        <f>IF(A45=0,0,+VLOOKUP($A45,'1а - drž,sek,drž.sl.i nam.'!$A$13:E$104,4,FALSE))</f>
        <v>0</v>
      </c>
      <c r="H45">
        <f>+VLOOKUP($A45,'1а - drž,sek,drž.sl.i nam.'!$A$13:F$104,H$3,FALSE)</f>
        <v>0</v>
      </c>
      <c r="I45">
        <f>+VLOOKUP($A45,'1а - drž,sek,drž.sl.i nam.'!$A$13:G$104,I$3,FALSE)</f>
        <v>0</v>
      </c>
      <c r="J45">
        <f>+VLOOKUP($A45,'1а - drž,sek,drž.sl.i nam.'!$A$13:H$104,J$3,FALSE)</f>
        <v>0</v>
      </c>
      <c r="K45">
        <f>+VLOOKUP($A45,'1а - drž,sek,drž.sl.i nam.'!$A$13:AD$104,K$3,FALSE)</f>
        <v>0</v>
      </c>
      <c r="L45">
        <f>+VLOOKUP($A45,'1а - drž,sek,drž.sl.i nam.'!$A$13:AE$104,L$3,FALSE)</f>
        <v>0</v>
      </c>
      <c r="M45">
        <f>+VLOOKUP($A45,'1а - drž,sek,drž.sl.i nam.'!$A$13:AF$104,M$3,FALSE)</f>
        <v>0</v>
      </c>
      <c r="N45">
        <f>+VLOOKUP($A45,'1а - drž,sek,drž.sl.i nam.'!$A$13:AG$104,N$3,FALSE)</f>
        <v>0</v>
      </c>
      <c r="O45">
        <f>+VLOOKUP($A45,'1а - drž,sek,drž.sl.i nam.'!$A$13:AH$104,O$3,FALSE)</f>
        <v>0</v>
      </c>
      <c r="P45">
        <f>+VLOOKUP($A45,'1а - drž,sek,drž.sl.i nam.'!$A$13:AI$104,P$3,FALSE)</f>
        <v>0</v>
      </c>
      <c r="Q45">
        <f>+VLOOKUP($A45,'1а - drž,sek,drž.sl.i nam.'!$A$13:AF$104,Q$3,FALSE)</f>
        <v>0</v>
      </c>
      <c r="R45">
        <f>+VLOOKUP($A45,'1а - drž,sek,drž.sl.i nam.'!$A$13:AG$104,R$3,FALSE)</f>
        <v>0</v>
      </c>
      <c r="S45">
        <f>+VLOOKUP($A45,'1а - drž,sek,drž.sl.i nam.'!$A$13:AH$104,S$3,FALSE)</f>
        <v>0</v>
      </c>
      <c r="T45" s="50">
        <f>IF(A45=0,0,+VLOOKUP($A45,'1а - drž,sek,drž.sl.i nam.'!$A$13:AI$104,T$3,FALSE))</f>
        <v>0</v>
      </c>
      <c r="U45" s="50">
        <f>IF(B45=0,0,+VLOOKUP($A45,'1а - drž,sek,drž.sl.i nam.'!$A$13:AJ$104,U$3,FALSE))</f>
        <v>0</v>
      </c>
      <c r="V45" s="50">
        <f>IF(C45=0,0,+VLOOKUP($A45,'1а - drž,sek,drž.sl.i nam.'!$A$13:AK$104,V$3,FALSE))</f>
        <v>0</v>
      </c>
      <c r="W45" s="50">
        <f>IF(D45=0,0,+VLOOKUP($A45,'1а - drž,sek,drž.sl.i nam.'!$A$13:AL$104,W$3,FALSE))</f>
        <v>0</v>
      </c>
      <c r="X45" s="50">
        <f t="shared" si="5"/>
        <v>0</v>
      </c>
      <c r="Y45" s="50">
        <f>IF(A45=0,0,+VLOOKUP($A45,'1а - drž,sek,drž.sl.i nam.'!$A$13:AN$104,Y$3,FALSE))</f>
        <v>0</v>
      </c>
      <c r="Z45" s="50">
        <f>IF(B45=0,0,+VLOOKUP($A45,'1а - drž,sek,drž.sl.i nam.'!$A$13:AO$104,Z$3,FALSE))</f>
        <v>0</v>
      </c>
      <c r="AA45" s="50">
        <f>IF(C45=0,0,+VLOOKUP($A45,'1а - drž,sek,drž.sl.i nam.'!$A$13:AP$104,AA$3,FALSE))</f>
        <v>0</v>
      </c>
      <c r="AB45" s="50">
        <f>IF(D45=0,0,+VLOOKUP($A45,'1а - drž,sek,drž.sl.i nam.'!$A$13:AQ$104,AB$3,FALSE))</f>
        <v>0</v>
      </c>
      <c r="AC45" s="50">
        <f t="shared" si="6"/>
        <v>0</v>
      </c>
      <c r="AD45" s="50">
        <f>+VLOOKUP($A45,'1а - drž,sek,drž.sl.i nam.'!$A$13:AS$104,AD$3,FALSE)</f>
        <v>0</v>
      </c>
      <c r="AE45" s="50">
        <f>IF(B45=0,0,+VLOOKUP($A45,'1а - drž,sek,drž.sl.i nam.'!$A$13:AT$104,AE$3,FALSE))</f>
        <v>0</v>
      </c>
      <c r="AF45" s="50">
        <f>IF(C45=0,0,+VLOOKUP($A45,'1а - drž,sek,drž.sl.i nam.'!$A$13:AU$104,AF$3,FALSE))</f>
        <v>0</v>
      </c>
      <c r="AG45" s="50">
        <f>IF(D45=0,0,+VLOOKUP($A45,'1а - drž,sek,drž.sl.i nam.'!$A$13:AV$104,AG$3,FALSE))</f>
        <v>0</v>
      </c>
      <c r="AH45" s="50">
        <f t="shared" si="7"/>
        <v>0</v>
      </c>
      <c r="AI45" s="50">
        <f>IF(A45=0,0,+VLOOKUP($A45,'1а - drž,sek,drž.sl.i nam.'!$A$13:AX$104,AI$3,FALSE))</f>
        <v>0</v>
      </c>
      <c r="AJ45" s="50">
        <f>IF(B45=0,0,+VLOOKUP($A45,'1а - drž,sek,drž.sl.i nam.'!$A$13:AY$104,AJ$3,FALSE))</f>
        <v>0</v>
      </c>
      <c r="AK45" s="50">
        <f t="shared" si="11"/>
        <v>0</v>
      </c>
      <c r="AL45" s="50">
        <f t="shared" si="12"/>
        <v>0</v>
      </c>
    </row>
    <row r="46" spans="1:38" x14ac:dyDescent="0.2">
      <c r="A46">
        <f>+IF(MAX(A$5:A45)+1&lt;=A$1,A45+1,0)</f>
        <v>0</v>
      </c>
      <c r="B46" s="301">
        <f t="shared" si="8"/>
        <v>0</v>
      </c>
      <c r="C46">
        <f t="shared" si="9"/>
        <v>0</v>
      </c>
      <c r="D46" s="301">
        <f t="shared" si="10"/>
        <v>0</v>
      </c>
      <c r="E46">
        <f>IF(A46=0,0,+VLOOKUP($A46,'1а - drž,sek,drž.sl.i nam.'!$A$13:$BE$104,57,FALSE))</f>
        <v>0</v>
      </c>
      <c r="F46">
        <f>IF(A46=0,0,+VLOOKUP($A46,'1а - drž,sek,drž.sl.i nam.'!$A$13:D$104,3,FALSE))</f>
        <v>0</v>
      </c>
      <c r="G46">
        <f>IF(A46=0,0,+VLOOKUP($A46,'1а - drž,sek,drž.sl.i nam.'!$A$13:E$104,4,FALSE))</f>
        <v>0</v>
      </c>
      <c r="H46">
        <f>+VLOOKUP($A46,'1а - drž,sek,drž.sl.i nam.'!$A$13:F$104,H$3,FALSE)</f>
        <v>0</v>
      </c>
      <c r="I46">
        <f>+VLOOKUP($A46,'1а - drž,sek,drž.sl.i nam.'!$A$13:G$104,I$3,FALSE)</f>
        <v>0</v>
      </c>
      <c r="J46">
        <f>+VLOOKUP($A46,'1а - drž,sek,drž.sl.i nam.'!$A$13:H$104,J$3,FALSE)</f>
        <v>0</v>
      </c>
      <c r="K46">
        <f>+VLOOKUP($A46,'1а - drž,sek,drž.sl.i nam.'!$A$13:AD$104,K$3,FALSE)</f>
        <v>0</v>
      </c>
      <c r="L46">
        <f>+VLOOKUP($A46,'1а - drž,sek,drž.sl.i nam.'!$A$13:AE$104,L$3,FALSE)</f>
        <v>0</v>
      </c>
      <c r="M46">
        <f>+VLOOKUP($A46,'1а - drž,sek,drž.sl.i nam.'!$A$13:AF$104,M$3,FALSE)</f>
        <v>0</v>
      </c>
      <c r="N46">
        <f>+VLOOKUP($A46,'1а - drž,sek,drž.sl.i nam.'!$A$13:AG$104,N$3,FALSE)</f>
        <v>0</v>
      </c>
      <c r="O46">
        <f>+VLOOKUP($A46,'1а - drž,sek,drž.sl.i nam.'!$A$13:AH$104,O$3,FALSE)</f>
        <v>0</v>
      </c>
      <c r="P46">
        <f>+VLOOKUP($A46,'1а - drž,sek,drž.sl.i nam.'!$A$13:AI$104,P$3,FALSE)</f>
        <v>0</v>
      </c>
      <c r="Q46">
        <f>+VLOOKUP($A46,'1а - drž,sek,drž.sl.i nam.'!$A$13:AF$104,Q$3,FALSE)</f>
        <v>0</v>
      </c>
      <c r="R46">
        <f>+VLOOKUP($A46,'1а - drž,sek,drž.sl.i nam.'!$A$13:AG$104,R$3,FALSE)</f>
        <v>0</v>
      </c>
      <c r="S46">
        <f>+VLOOKUP($A46,'1а - drž,sek,drž.sl.i nam.'!$A$13:AH$104,S$3,FALSE)</f>
        <v>0</v>
      </c>
      <c r="T46" s="50">
        <f>IF(A46=0,0,+VLOOKUP($A46,'1а - drž,sek,drž.sl.i nam.'!$A$13:AI$104,T$3,FALSE))</f>
        <v>0</v>
      </c>
      <c r="U46" s="50">
        <f>IF(B46=0,0,+VLOOKUP($A46,'1а - drž,sek,drž.sl.i nam.'!$A$13:AJ$104,U$3,FALSE))</f>
        <v>0</v>
      </c>
      <c r="V46" s="50">
        <f>IF(C46=0,0,+VLOOKUP($A46,'1а - drž,sek,drž.sl.i nam.'!$A$13:AK$104,V$3,FALSE))</f>
        <v>0</v>
      </c>
      <c r="W46" s="50">
        <f>IF(D46=0,0,+VLOOKUP($A46,'1а - drž,sek,drž.sl.i nam.'!$A$13:AL$104,W$3,FALSE))</f>
        <v>0</v>
      </c>
      <c r="X46" s="50">
        <f t="shared" si="5"/>
        <v>0</v>
      </c>
      <c r="Y46" s="50">
        <f>IF(A46=0,0,+VLOOKUP($A46,'1а - drž,sek,drž.sl.i nam.'!$A$13:AN$104,Y$3,FALSE))</f>
        <v>0</v>
      </c>
      <c r="Z46" s="50">
        <f>IF(B46=0,0,+VLOOKUP($A46,'1а - drž,sek,drž.sl.i nam.'!$A$13:AO$104,Z$3,FALSE))</f>
        <v>0</v>
      </c>
      <c r="AA46" s="50">
        <f>IF(C46=0,0,+VLOOKUP($A46,'1а - drž,sek,drž.sl.i nam.'!$A$13:AP$104,AA$3,FALSE))</f>
        <v>0</v>
      </c>
      <c r="AB46" s="50">
        <f>IF(D46=0,0,+VLOOKUP($A46,'1а - drž,sek,drž.sl.i nam.'!$A$13:AQ$104,AB$3,FALSE))</f>
        <v>0</v>
      </c>
      <c r="AC46" s="50">
        <f t="shared" si="6"/>
        <v>0</v>
      </c>
      <c r="AD46" s="50">
        <f>+VLOOKUP($A46,'1а - drž,sek,drž.sl.i nam.'!$A$13:AS$104,AD$3,FALSE)</f>
        <v>0</v>
      </c>
      <c r="AE46" s="50">
        <f>IF(B46=0,0,+VLOOKUP($A46,'1а - drž,sek,drž.sl.i nam.'!$A$13:AT$104,AE$3,FALSE))</f>
        <v>0</v>
      </c>
      <c r="AF46" s="50">
        <f>IF(C46=0,0,+VLOOKUP($A46,'1а - drž,sek,drž.sl.i nam.'!$A$13:AU$104,AF$3,FALSE))</f>
        <v>0</v>
      </c>
      <c r="AG46" s="50">
        <f>IF(D46=0,0,+VLOOKUP($A46,'1а - drž,sek,drž.sl.i nam.'!$A$13:AV$104,AG$3,FALSE))</f>
        <v>0</v>
      </c>
      <c r="AH46" s="50">
        <f t="shared" si="7"/>
        <v>0</v>
      </c>
      <c r="AI46" s="50">
        <f>IF(A46=0,0,+VLOOKUP($A46,'1а - drž,sek,drž.sl.i nam.'!$A$13:AX$104,AI$3,FALSE))</f>
        <v>0</v>
      </c>
      <c r="AJ46" s="50">
        <f>IF(B46=0,0,+VLOOKUP($A46,'1а - drž,sek,drž.sl.i nam.'!$A$13:AY$104,AJ$3,FALSE))</f>
        <v>0</v>
      </c>
      <c r="AK46" s="50">
        <f t="shared" si="11"/>
        <v>0</v>
      </c>
      <c r="AL46" s="50">
        <f t="shared" si="12"/>
        <v>0</v>
      </c>
    </row>
    <row r="47" spans="1:38" x14ac:dyDescent="0.2">
      <c r="A47">
        <f>+IF(MAX(A$5:A46)+1&lt;=A$1,A46+1,0)</f>
        <v>0</v>
      </c>
      <c r="B47" s="301">
        <f t="shared" si="8"/>
        <v>0</v>
      </c>
      <c r="C47">
        <f t="shared" si="9"/>
        <v>0</v>
      </c>
      <c r="D47" s="301">
        <f t="shared" si="10"/>
        <v>0</v>
      </c>
      <c r="E47">
        <f>IF(A47=0,0,+VLOOKUP($A47,'1а - drž,sek,drž.sl.i nam.'!$A$13:$BE$104,57,FALSE))</f>
        <v>0</v>
      </c>
      <c r="F47">
        <f>IF(A47=0,0,+VLOOKUP($A47,'1а - drž,sek,drž.sl.i nam.'!$A$13:D$104,3,FALSE))</f>
        <v>0</v>
      </c>
      <c r="G47">
        <f>IF(A47=0,0,+VLOOKUP($A47,'1а - drž,sek,drž.sl.i nam.'!$A$13:E$104,4,FALSE))</f>
        <v>0</v>
      </c>
      <c r="H47">
        <f>+VLOOKUP($A47,'1а - drž,sek,drž.sl.i nam.'!$A$13:F$104,H$3,FALSE)</f>
        <v>0</v>
      </c>
      <c r="I47">
        <f>+VLOOKUP($A47,'1а - drž,sek,drž.sl.i nam.'!$A$13:G$104,I$3,FALSE)</f>
        <v>0</v>
      </c>
      <c r="J47">
        <f>+VLOOKUP($A47,'1а - drž,sek,drž.sl.i nam.'!$A$13:H$104,J$3,FALSE)</f>
        <v>0</v>
      </c>
      <c r="K47">
        <f>+VLOOKUP($A47,'1а - drž,sek,drž.sl.i nam.'!$A$13:AD$104,K$3,FALSE)</f>
        <v>0</v>
      </c>
      <c r="L47">
        <f>+VLOOKUP($A47,'1а - drž,sek,drž.sl.i nam.'!$A$13:AE$104,L$3,FALSE)</f>
        <v>0</v>
      </c>
      <c r="M47">
        <f>+VLOOKUP($A47,'1а - drž,sek,drž.sl.i nam.'!$A$13:AF$104,M$3,FALSE)</f>
        <v>0</v>
      </c>
      <c r="N47">
        <f>+VLOOKUP($A47,'1а - drž,sek,drž.sl.i nam.'!$A$13:AG$104,N$3,FALSE)</f>
        <v>0</v>
      </c>
      <c r="O47">
        <f>+VLOOKUP($A47,'1а - drž,sek,drž.sl.i nam.'!$A$13:AH$104,O$3,FALSE)</f>
        <v>0</v>
      </c>
      <c r="P47">
        <f>+VLOOKUP($A47,'1а - drž,sek,drž.sl.i nam.'!$A$13:AI$104,P$3,FALSE)</f>
        <v>0</v>
      </c>
      <c r="Q47">
        <f>+VLOOKUP($A47,'1а - drž,sek,drž.sl.i nam.'!$A$13:AF$104,Q$3,FALSE)</f>
        <v>0</v>
      </c>
      <c r="R47">
        <f>+VLOOKUP($A47,'1а - drž,sek,drž.sl.i nam.'!$A$13:AG$104,R$3,FALSE)</f>
        <v>0</v>
      </c>
      <c r="S47">
        <f>+VLOOKUP($A47,'1а - drž,sek,drž.sl.i nam.'!$A$13:AH$104,S$3,FALSE)</f>
        <v>0</v>
      </c>
      <c r="T47" s="50">
        <f>IF(A47=0,0,+VLOOKUP($A47,'1а - drž,sek,drž.sl.i nam.'!$A$13:AI$104,T$3,FALSE))</f>
        <v>0</v>
      </c>
      <c r="U47" s="50">
        <f>IF(B47=0,0,+VLOOKUP($A47,'1а - drž,sek,drž.sl.i nam.'!$A$13:AJ$104,U$3,FALSE))</f>
        <v>0</v>
      </c>
      <c r="V47" s="50">
        <f>IF(C47=0,0,+VLOOKUP($A47,'1а - drž,sek,drž.sl.i nam.'!$A$13:AK$104,V$3,FALSE))</f>
        <v>0</v>
      </c>
      <c r="W47" s="50">
        <f>IF(D47=0,0,+VLOOKUP($A47,'1а - drž,sek,drž.sl.i nam.'!$A$13:AL$104,W$3,FALSE))</f>
        <v>0</v>
      </c>
      <c r="X47" s="50">
        <f t="shared" si="5"/>
        <v>0</v>
      </c>
      <c r="Y47" s="50">
        <f>IF(A47=0,0,+VLOOKUP($A47,'1а - drž,sek,drž.sl.i nam.'!$A$13:AN$104,Y$3,FALSE))</f>
        <v>0</v>
      </c>
      <c r="Z47" s="50">
        <f>IF(B47=0,0,+VLOOKUP($A47,'1а - drž,sek,drž.sl.i nam.'!$A$13:AO$104,Z$3,FALSE))</f>
        <v>0</v>
      </c>
      <c r="AA47" s="50">
        <f>IF(C47=0,0,+VLOOKUP($A47,'1а - drž,sek,drž.sl.i nam.'!$A$13:AP$104,AA$3,FALSE))</f>
        <v>0</v>
      </c>
      <c r="AB47" s="50">
        <f>IF(D47=0,0,+VLOOKUP($A47,'1а - drž,sek,drž.sl.i nam.'!$A$13:AQ$104,AB$3,FALSE))</f>
        <v>0</v>
      </c>
      <c r="AC47" s="50">
        <f t="shared" si="6"/>
        <v>0</v>
      </c>
      <c r="AD47" s="50">
        <f>+VLOOKUP($A47,'1а - drž,sek,drž.sl.i nam.'!$A$13:AS$104,AD$3,FALSE)</f>
        <v>0</v>
      </c>
      <c r="AE47" s="50">
        <f>IF(B47=0,0,+VLOOKUP($A47,'1а - drž,sek,drž.sl.i nam.'!$A$13:AT$104,AE$3,FALSE))</f>
        <v>0</v>
      </c>
      <c r="AF47" s="50">
        <f>IF(C47=0,0,+VLOOKUP($A47,'1а - drž,sek,drž.sl.i nam.'!$A$13:AU$104,AF$3,FALSE))</f>
        <v>0</v>
      </c>
      <c r="AG47" s="50">
        <f>IF(D47=0,0,+VLOOKUP($A47,'1а - drž,sek,drž.sl.i nam.'!$A$13:AV$104,AG$3,FALSE))</f>
        <v>0</v>
      </c>
      <c r="AH47" s="50">
        <f t="shared" si="7"/>
        <v>0</v>
      </c>
      <c r="AI47" s="50">
        <f>IF(A47=0,0,+VLOOKUP($A47,'1а - drž,sek,drž.sl.i nam.'!$A$13:AX$104,AI$3,FALSE))</f>
        <v>0</v>
      </c>
      <c r="AJ47" s="50">
        <f>IF(B47=0,0,+VLOOKUP($A47,'1а - drž,sek,drž.sl.i nam.'!$A$13:AY$104,AJ$3,FALSE))</f>
        <v>0</v>
      </c>
      <c r="AK47" s="50">
        <f t="shared" si="11"/>
        <v>0</v>
      </c>
      <c r="AL47" s="50">
        <f t="shared" si="12"/>
        <v>0</v>
      </c>
    </row>
    <row r="48" spans="1:38" x14ac:dyDescent="0.2">
      <c r="A48">
        <f>+IF(MAX(A$5:A47)+1&lt;=A$1,A47+1,0)</f>
        <v>0</v>
      </c>
      <c r="B48" s="301">
        <f t="shared" si="8"/>
        <v>0</v>
      </c>
      <c r="C48">
        <f t="shared" si="9"/>
        <v>0</v>
      </c>
      <c r="D48" s="301">
        <f t="shared" si="10"/>
        <v>0</v>
      </c>
      <c r="E48">
        <f>IF(A48=0,0,+VLOOKUP($A48,'1а - drž,sek,drž.sl.i nam.'!$A$13:$BE$104,57,FALSE))</f>
        <v>0</v>
      </c>
      <c r="F48">
        <f>IF(A48=0,0,+VLOOKUP($A48,'1а - drž,sek,drž.sl.i nam.'!$A$13:D$104,3,FALSE))</f>
        <v>0</v>
      </c>
      <c r="G48">
        <f>IF(A48=0,0,+VLOOKUP($A48,'1а - drž,sek,drž.sl.i nam.'!$A$13:E$104,4,FALSE))</f>
        <v>0</v>
      </c>
      <c r="H48">
        <f>+VLOOKUP($A48,'1а - drž,sek,drž.sl.i nam.'!$A$13:F$104,H$3,FALSE)</f>
        <v>0</v>
      </c>
      <c r="I48">
        <f>+VLOOKUP($A48,'1а - drž,sek,drž.sl.i nam.'!$A$13:G$104,I$3,FALSE)</f>
        <v>0</v>
      </c>
      <c r="J48">
        <f>+VLOOKUP($A48,'1а - drž,sek,drž.sl.i nam.'!$A$13:H$104,J$3,FALSE)</f>
        <v>0</v>
      </c>
      <c r="K48">
        <f>+VLOOKUP($A48,'1а - drž,sek,drž.sl.i nam.'!$A$13:AD$104,K$3,FALSE)</f>
        <v>0</v>
      </c>
      <c r="L48">
        <f>+VLOOKUP($A48,'1а - drž,sek,drž.sl.i nam.'!$A$13:AE$104,L$3,FALSE)</f>
        <v>0</v>
      </c>
      <c r="M48">
        <f>+VLOOKUP($A48,'1а - drž,sek,drž.sl.i nam.'!$A$13:AF$104,M$3,FALSE)</f>
        <v>0</v>
      </c>
      <c r="N48">
        <f>+VLOOKUP($A48,'1а - drž,sek,drž.sl.i nam.'!$A$13:AG$104,N$3,FALSE)</f>
        <v>0</v>
      </c>
      <c r="O48">
        <f>+VLOOKUP($A48,'1а - drž,sek,drž.sl.i nam.'!$A$13:AH$104,O$3,FALSE)</f>
        <v>0</v>
      </c>
      <c r="P48">
        <f>+VLOOKUP($A48,'1а - drž,sek,drž.sl.i nam.'!$A$13:AI$104,P$3,FALSE)</f>
        <v>0</v>
      </c>
      <c r="Q48">
        <f>+VLOOKUP($A48,'1а - drž,sek,drž.sl.i nam.'!$A$13:AF$104,Q$3,FALSE)</f>
        <v>0</v>
      </c>
      <c r="R48">
        <f>+VLOOKUP($A48,'1а - drž,sek,drž.sl.i nam.'!$A$13:AG$104,R$3,FALSE)</f>
        <v>0</v>
      </c>
      <c r="S48">
        <f>+VLOOKUP($A48,'1а - drž,sek,drž.sl.i nam.'!$A$13:AH$104,S$3,FALSE)</f>
        <v>0</v>
      </c>
      <c r="T48" s="50">
        <f>IF(A48=0,0,+VLOOKUP($A48,'1а - drž,sek,drž.sl.i nam.'!$A$13:AI$104,T$3,FALSE))</f>
        <v>0</v>
      </c>
      <c r="U48" s="50">
        <f>IF(B48=0,0,+VLOOKUP($A48,'1а - drž,sek,drž.sl.i nam.'!$A$13:AJ$104,U$3,FALSE))</f>
        <v>0</v>
      </c>
      <c r="V48" s="50">
        <f>IF(C48=0,0,+VLOOKUP($A48,'1а - drž,sek,drž.sl.i nam.'!$A$13:AK$104,V$3,FALSE))</f>
        <v>0</v>
      </c>
      <c r="W48" s="50">
        <f>IF(D48=0,0,+VLOOKUP($A48,'1а - drž,sek,drž.sl.i nam.'!$A$13:AL$104,W$3,FALSE))</f>
        <v>0</v>
      </c>
      <c r="X48" s="50">
        <f t="shared" si="5"/>
        <v>0</v>
      </c>
      <c r="Y48" s="50">
        <f>IF(A48=0,0,+VLOOKUP($A48,'1а - drž,sek,drž.sl.i nam.'!$A$13:AN$104,Y$3,FALSE))</f>
        <v>0</v>
      </c>
      <c r="Z48" s="50">
        <f>IF(B48=0,0,+VLOOKUP($A48,'1а - drž,sek,drž.sl.i nam.'!$A$13:AO$104,Z$3,FALSE))</f>
        <v>0</v>
      </c>
      <c r="AA48" s="50">
        <f>IF(C48=0,0,+VLOOKUP($A48,'1а - drž,sek,drž.sl.i nam.'!$A$13:AP$104,AA$3,FALSE))</f>
        <v>0</v>
      </c>
      <c r="AB48" s="50">
        <f>IF(D48=0,0,+VLOOKUP($A48,'1а - drž,sek,drž.sl.i nam.'!$A$13:AQ$104,AB$3,FALSE))</f>
        <v>0</v>
      </c>
      <c r="AC48" s="50">
        <f t="shared" si="6"/>
        <v>0</v>
      </c>
      <c r="AD48" s="50">
        <f>+VLOOKUP($A48,'1а - drž,sek,drž.sl.i nam.'!$A$13:AS$104,AD$3,FALSE)</f>
        <v>0</v>
      </c>
      <c r="AE48" s="50">
        <f>IF(B48=0,0,+VLOOKUP($A48,'1а - drž,sek,drž.sl.i nam.'!$A$13:AT$104,AE$3,FALSE))</f>
        <v>0</v>
      </c>
      <c r="AF48" s="50">
        <f>IF(C48=0,0,+VLOOKUP($A48,'1а - drž,sek,drž.sl.i nam.'!$A$13:AU$104,AF$3,FALSE))</f>
        <v>0</v>
      </c>
      <c r="AG48" s="50">
        <f>IF(D48=0,0,+VLOOKUP($A48,'1а - drž,sek,drž.sl.i nam.'!$A$13:AV$104,AG$3,FALSE))</f>
        <v>0</v>
      </c>
      <c r="AH48" s="50">
        <f t="shared" si="7"/>
        <v>0</v>
      </c>
      <c r="AI48" s="50">
        <f>IF(A48=0,0,+VLOOKUP($A48,'1а - drž,sek,drž.sl.i nam.'!$A$13:AX$104,AI$3,FALSE))</f>
        <v>0</v>
      </c>
      <c r="AJ48" s="50">
        <f>IF(B48=0,0,+VLOOKUP($A48,'1а - drž,sek,drž.sl.i nam.'!$A$13:AY$104,AJ$3,FALSE))</f>
        <v>0</v>
      </c>
      <c r="AK48" s="50">
        <f t="shared" si="11"/>
        <v>0</v>
      </c>
      <c r="AL48" s="50">
        <f t="shared" si="12"/>
        <v>0</v>
      </c>
    </row>
    <row r="49" spans="1:38" x14ac:dyDescent="0.2">
      <c r="A49">
        <f>+IF(MAX(A$5:A48)+1&lt;=A$1,A48+1,0)</f>
        <v>0</v>
      </c>
      <c r="B49" s="301">
        <f t="shared" si="8"/>
        <v>0</v>
      </c>
      <c r="C49">
        <f t="shared" si="9"/>
        <v>0</v>
      </c>
      <c r="D49" s="301">
        <f t="shared" si="10"/>
        <v>0</v>
      </c>
      <c r="E49">
        <f>IF(A49=0,0,+VLOOKUP($A49,'1а - drž,sek,drž.sl.i nam.'!$A$13:$BE$104,57,FALSE))</f>
        <v>0</v>
      </c>
      <c r="F49">
        <f>IF(A49=0,0,+VLOOKUP($A49,'1а - drž,sek,drž.sl.i nam.'!$A$13:D$104,3,FALSE))</f>
        <v>0</v>
      </c>
      <c r="G49">
        <f>IF(A49=0,0,+VLOOKUP($A49,'1а - drž,sek,drž.sl.i nam.'!$A$13:E$104,4,FALSE))</f>
        <v>0</v>
      </c>
      <c r="H49">
        <f>+VLOOKUP($A49,'1а - drž,sek,drž.sl.i nam.'!$A$13:F$104,H$3,FALSE)</f>
        <v>0</v>
      </c>
      <c r="I49">
        <f>+VLOOKUP($A49,'1а - drž,sek,drž.sl.i nam.'!$A$13:G$104,I$3,FALSE)</f>
        <v>0</v>
      </c>
      <c r="J49">
        <f>+VLOOKUP($A49,'1а - drž,sek,drž.sl.i nam.'!$A$13:H$104,J$3,FALSE)</f>
        <v>0</v>
      </c>
      <c r="K49">
        <f>+VLOOKUP($A49,'1а - drž,sek,drž.sl.i nam.'!$A$13:AD$104,K$3,FALSE)</f>
        <v>0</v>
      </c>
      <c r="L49">
        <f>+VLOOKUP($A49,'1а - drž,sek,drž.sl.i nam.'!$A$13:AE$104,L$3,FALSE)</f>
        <v>0</v>
      </c>
      <c r="M49">
        <f>+VLOOKUP($A49,'1а - drž,sek,drž.sl.i nam.'!$A$13:AF$104,M$3,FALSE)</f>
        <v>0</v>
      </c>
      <c r="N49">
        <f>+VLOOKUP($A49,'1а - drž,sek,drž.sl.i nam.'!$A$13:AG$104,N$3,FALSE)</f>
        <v>0</v>
      </c>
      <c r="O49">
        <f>+VLOOKUP($A49,'1а - drž,sek,drž.sl.i nam.'!$A$13:AH$104,O$3,FALSE)</f>
        <v>0</v>
      </c>
      <c r="P49">
        <f>+VLOOKUP($A49,'1а - drž,sek,drž.sl.i nam.'!$A$13:AI$104,P$3,FALSE)</f>
        <v>0</v>
      </c>
      <c r="Q49">
        <f>+VLOOKUP($A49,'1а - drž,sek,drž.sl.i nam.'!$A$13:AF$104,Q$3,FALSE)</f>
        <v>0</v>
      </c>
      <c r="R49">
        <f>+VLOOKUP($A49,'1а - drž,sek,drž.sl.i nam.'!$A$13:AG$104,R$3,FALSE)</f>
        <v>0</v>
      </c>
      <c r="S49">
        <f>+VLOOKUP($A49,'1а - drž,sek,drž.sl.i nam.'!$A$13:AH$104,S$3,FALSE)</f>
        <v>0</v>
      </c>
      <c r="T49" s="50">
        <f>IF(A49=0,0,+VLOOKUP($A49,'1а - drž,sek,drž.sl.i nam.'!$A$13:AI$104,T$3,FALSE))</f>
        <v>0</v>
      </c>
      <c r="U49" s="50">
        <f>IF(B49=0,0,+VLOOKUP($A49,'1а - drž,sek,drž.sl.i nam.'!$A$13:AJ$104,U$3,FALSE))</f>
        <v>0</v>
      </c>
      <c r="V49" s="50">
        <f>IF(C49=0,0,+VLOOKUP($A49,'1а - drž,sek,drž.sl.i nam.'!$A$13:AK$104,V$3,FALSE))</f>
        <v>0</v>
      </c>
      <c r="W49" s="50">
        <f>IF(D49=0,0,+VLOOKUP($A49,'1а - drž,sek,drž.sl.i nam.'!$A$13:AL$104,W$3,FALSE))</f>
        <v>0</v>
      </c>
      <c r="X49" s="50">
        <f t="shared" si="5"/>
        <v>0</v>
      </c>
      <c r="Y49" s="50">
        <f>IF(A49=0,0,+VLOOKUP($A49,'1а - drž,sek,drž.sl.i nam.'!$A$13:AN$104,Y$3,FALSE))</f>
        <v>0</v>
      </c>
      <c r="Z49" s="50">
        <f>IF(B49=0,0,+VLOOKUP($A49,'1а - drž,sek,drž.sl.i nam.'!$A$13:AO$104,Z$3,FALSE))</f>
        <v>0</v>
      </c>
      <c r="AA49" s="50">
        <f>IF(C49=0,0,+VLOOKUP($A49,'1а - drž,sek,drž.sl.i nam.'!$A$13:AP$104,AA$3,FALSE))</f>
        <v>0</v>
      </c>
      <c r="AB49" s="50">
        <f>IF(D49=0,0,+VLOOKUP($A49,'1а - drž,sek,drž.sl.i nam.'!$A$13:AQ$104,AB$3,FALSE))</f>
        <v>0</v>
      </c>
      <c r="AC49" s="50">
        <f t="shared" si="6"/>
        <v>0</v>
      </c>
      <c r="AD49" s="50">
        <f>+VLOOKUP($A49,'1а - drž,sek,drž.sl.i nam.'!$A$13:AS$104,AD$3,FALSE)</f>
        <v>0</v>
      </c>
      <c r="AE49" s="50">
        <f>IF(B49=0,0,+VLOOKUP($A49,'1а - drž,sek,drž.sl.i nam.'!$A$13:AT$104,AE$3,FALSE))</f>
        <v>0</v>
      </c>
      <c r="AF49" s="50">
        <f>IF(C49=0,0,+VLOOKUP($A49,'1а - drž,sek,drž.sl.i nam.'!$A$13:AU$104,AF$3,FALSE))</f>
        <v>0</v>
      </c>
      <c r="AG49" s="50">
        <f>IF(D49=0,0,+VLOOKUP($A49,'1а - drž,sek,drž.sl.i nam.'!$A$13:AV$104,AG$3,FALSE))</f>
        <v>0</v>
      </c>
      <c r="AH49" s="50">
        <f t="shared" si="7"/>
        <v>0</v>
      </c>
      <c r="AI49" s="50">
        <f>IF(A49=0,0,+VLOOKUP($A49,'1а - drž,sek,drž.sl.i nam.'!$A$13:AX$104,AI$3,FALSE))</f>
        <v>0</v>
      </c>
      <c r="AJ49" s="50">
        <f>IF(B49=0,0,+VLOOKUP($A49,'1а - drž,sek,drž.sl.i nam.'!$A$13:AY$104,AJ$3,FALSE))</f>
        <v>0</v>
      </c>
      <c r="AK49" s="50">
        <f t="shared" si="11"/>
        <v>0</v>
      </c>
      <c r="AL49" s="50">
        <f t="shared" si="12"/>
        <v>0</v>
      </c>
    </row>
    <row r="50" spans="1:38" x14ac:dyDescent="0.2">
      <c r="A50">
        <f>+IF(MAX(A$5:A49)+1&lt;=A$1,A49+1,0)</f>
        <v>0</v>
      </c>
      <c r="B50" s="301">
        <f t="shared" si="8"/>
        <v>0</v>
      </c>
      <c r="C50">
        <f t="shared" si="9"/>
        <v>0</v>
      </c>
      <c r="D50" s="301">
        <f t="shared" si="10"/>
        <v>0</v>
      </c>
      <c r="E50">
        <f>IF(A50=0,0,+VLOOKUP($A50,'1а - drž,sek,drž.sl.i nam.'!$A$13:$BE$104,57,FALSE))</f>
        <v>0</v>
      </c>
      <c r="F50">
        <f>IF(A50=0,0,+VLOOKUP($A50,'1а - drž,sek,drž.sl.i nam.'!$A$13:D$104,3,FALSE))</f>
        <v>0</v>
      </c>
      <c r="G50">
        <f>IF(A50=0,0,+VLOOKUP($A50,'1а - drž,sek,drž.sl.i nam.'!$A$13:E$104,4,FALSE))</f>
        <v>0</v>
      </c>
      <c r="H50">
        <f>+VLOOKUP($A50,'1а - drž,sek,drž.sl.i nam.'!$A$13:F$104,H$3,FALSE)</f>
        <v>0</v>
      </c>
      <c r="I50">
        <f>+VLOOKUP($A50,'1а - drž,sek,drž.sl.i nam.'!$A$13:G$104,I$3,FALSE)</f>
        <v>0</v>
      </c>
      <c r="J50">
        <f>+VLOOKUP($A50,'1а - drž,sek,drž.sl.i nam.'!$A$13:H$104,J$3,FALSE)</f>
        <v>0</v>
      </c>
      <c r="K50">
        <f>+VLOOKUP($A50,'1а - drž,sek,drž.sl.i nam.'!$A$13:AD$104,K$3,FALSE)</f>
        <v>0</v>
      </c>
      <c r="L50">
        <f>+VLOOKUP($A50,'1а - drž,sek,drž.sl.i nam.'!$A$13:AE$104,L$3,FALSE)</f>
        <v>0</v>
      </c>
      <c r="M50">
        <f>+VLOOKUP($A50,'1а - drž,sek,drž.sl.i nam.'!$A$13:AF$104,M$3,FALSE)</f>
        <v>0</v>
      </c>
      <c r="N50">
        <f>+VLOOKUP($A50,'1а - drž,sek,drž.sl.i nam.'!$A$13:AG$104,N$3,FALSE)</f>
        <v>0</v>
      </c>
      <c r="O50">
        <f>+VLOOKUP($A50,'1а - drž,sek,drž.sl.i nam.'!$A$13:AH$104,O$3,FALSE)</f>
        <v>0</v>
      </c>
      <c r="P50">
        <f>+VLOOKUP($A50,'1а - drž,sek,drž.sl.i nam.'!$A$13:AI$104,P$3,FALSE)</f>
        <v>0</v>
      </c>
      <c r="Q50">
        <f>+VLOOKUP($A50,'1а - drž,sek,drž.sl.i nam.'!$A$13:AF$104,Q$3,FALSE)</f>
        <v>0</v>
      </c>
      <c r="R50">
        <f>+VLOOKUP($A50,'1а - drž,sek,drž.sl.i nam.'!$A$13:AG$104,R$3,FALSE)</f>
        <v>0</v>
      </c>
      <c r="S50">
        <f>+VLOOKUP($A50,'1а - drž,sek,drž.sl.i nam.'!$A$13:AH$104,S$3,FALSE)</f>
        <v>0</v>
      </c>
      <c r="T50" s="50">
        <f>IF(A50=0,0,+VLOOKUP($A50,'1а - drž,sek,drž.sl.i nam.'!$A$13:AI$104,T$3,FALSE))</f>
        <v>0</v>
      </c>
      <c r="U50" s="50">
        <f>IF(B50=0,0,+VLOOKUP($A50,'1а - drž,sek,drž.sl.i nam.'!$A$13:AJ$104,U$3,FALSE))</f>
        <v>0</v>
      </c>
      <c r="V50" s="50">
        <f>IF(C50=0,0,+VLOOKUP($A50,'1а - drž,sek,drž.sl.i nam.'!$A$13:AK$104,V$3,FALSE))</f>
        <v>0</v>
      </c>
      <c r="W50" s="50">
        <f>IF(D50=0,0,+VLOOKUP($A50,'1а - drž,sek,drž.sl.i nam.'!$A$13:AL$104,W$3,FALSE))</f>
        <v>0</v>
      </c>
      <c r="X50" s="50">
        <f t="shared" si="5"/>
        <v>0</v>
      </c>
      <c r="Y50" s="50">
        <f>IF(A50=0,0,+VLOOKUP($A50,'1а - drž,sek,drž.sl.i nam.'!$A$13:AN$104,Y$3,FALSE))</f>
        <v>0</v>
      </c>
      <c r="Z50" s="50">
        <f>IF(B50=0,0,+VLOOKUP($A50,'1а - drž,sek,drž.sl.i nam.'!$A$13:AO$104,Z$3,FALSE))</f>
        <v>0</v>
      </c>
      <c r="AA50" s="50">
        <f>IF(C50=0,0,+VLOOKUP($A50,'1а - drž,sek,drž.sl.i nam.'!$A$13:AP$104,AA$3,FALSE))</f>
        <v>0</v>
      </c>
      <c r="AB50" s="50">
        <f>IF(D50=0,0,+VLOOKUP($A50,'1а - drž,sek,drž.sl.i nam.'!$A$13:AQ$104,AB$3,FALSE))</f>
        <v>0</v>
      </c>
      <c r="AC50" s="50">
        <f t="shared" si="6"/>
        <v>0</v>
      </c>
      <c r="AD50" s="50">
        <f>+VLOOKUP($A50,'1а - drž,sek,drž.sl.i nam.'!$A$13:AS$104,AD$3,FALSE)</f>
        <v>0</v>
      </c>
      <c r="AE50" s="50">
        <f>IF(B50=0,0,+VLOOKUP($A50,'1а - drž,sek,drž.sl.i nam.'!$A$13:AT$104,AE$3,FALSE))</f>
        <v>0</v>
      </c>
      <c r="AF50" s="50">
        <f>IF(C50=0,0,+VLOOKUP($A50,'1а - drž,sek,drž.sl.i nam.'!$A$13:AU$104,AF$3,FALSE))</f>
        <v>0</v>
      </c>
      <c r="AG50" s="50">
        <f>IF(D50=0,0,+VLOOKUP($A50,'1а - drž,sek,drž.sl.i nam.'!$A$13:AV$104,AG$3,FALSE))</f>
        <v>0</v>
      </c>
      <c r="AH50" s="50">
        <f t="shared" si="7"/>
        <v>0</v>
      </c>
      <c r="AI50" s="50">
        <f>IF(A50=0,0,+VLOOKUP($A50,'1а - drž,sek,drž.sl.i nam.'!$A$13:AX$104,AI$3,FALSE))</f>
        <v>0</v>
      </c>
      <c r="AJ50" s="50">
        <f>IF(B50=0,0,+VLOOKUP($A50,'1а - drž,sek,drž.sl.i nam.'!$A$13:AY$104,AJ$3,FALSE))</f>
        <v>0</v>
      </c>
      <c r="AK50" s="50">
        <f t="shared" si="11"/>
        <v>0</v>
      </c>
      <c r="AL50" s="50">
        <f t="shared" si="12"/>
        <v>0</v>
      </c>
    </row>
    <row r="51" spans="1:38" x14ac:dyDescent="0.2">
      <c r="A51">
        <f>+IF(MAX(A$5:A50)+1&lt;=A$1,A50+1,0)</f>
        <v>0</v>
      </c>
      <c r="B51" s="301">
        <f t="shared" si="8"/>
        <v>0</v>
      </c>
      <c r="C51">
        <f t="shared" si="9"/>
        <v>0</v>
      </c>
      <c r="D51" s="301">
        <f t="shared" si="10"/>
        <v>0</v>
      </c>
      <c r="E51">
        <f>IF(A51=0,0,+VLOOKUP($A51,'1а - drž,sek,drž.sl.i nam.'!$A$13:$BE$104,57,FALSE))</f>
        <v>0</v>
      </c>
      <c r="F51">
        <f>IF(A51=0,0,+VLOOKUP($A51,'1а - drž,sek,drž.sl.i nam.'!$A$13:D$104,3,FALSE))</f>
        <v>0</v>
      </c>
      <c r="G51">
        <f>IF(A51=0,0,+VLOOKUP($A51,'1а - drž,sek,drž.sl.i nam.'!$A$13:E$104,4,FALSE))</f>
        <v>0</v>
      </c>
      <c r="H51">
        <f>+VLOOKUP($A51,'1а - drž,sek,drž.sl.i nam.'!$A$13:F$104,H$3,FALSE)</f>
        <v>0</v>
      </c>
      <c r="I51">
        <f>+VLOOKUP($A51,'1а - drž,sek,drž.sl.i nam.'!$A$13:G$104,I$3,FALSE)</f>
        <v>0</v>
      </c>
      <c r="J51">
        <f>+VLOOKUP($A51,'1а - drž,sek,drž.sl.i nam.'!$A$13:H$104,J$3,FALSE)</f>
        <v>0</v>
      </c>
      <c r="K51">
        <f>+VLOOKUP($A51,'1а - drž,sek,drž.sl.i nam.'!$A$13:AD$104,K$3,FALSE)</f>
        <v>0</v>
      </c>
      <c r="L51">
        <f>+VLOOKUP($A51,'1а - drž,sek,drž.sl.i nam.'!$A$13:AE$104,L$3,FALSE)</f>
        <v>0</v>
      </c>
      <c r="M51">
        <f>+VLOOKUP($A51,'1а - drž,sek,drž.sl.i nam.'!$A$13:AF$104,M$3,FALSE)</f>
        <v>0</v>
      </c>
      <c r="N51">
        <f>+VLOOKUP($A51,'1а - drž,sek,drž.sl.i nam.'!$A$13:AG$104,N$3,FALSE)</f>
        <v>0</v>
      </c>
      <c r="O51">
        <f>+VLOOKUP($A51,'1а - drž,sek,drž.sl.i nam.'!$A$13:AH$104,O$3,FALSE)</f>
        <v>0</v>
      </c>
      <c r="P51">
        <f>+VLOOKUP($A51,'1а - drž,sek,drž.sl.i nam.'!$A$13:AI$104,P$3,FALSE)</f>
        <v>0</v>
      </c>
      <c r="Q51">
        <f>+VLOOKUP($A51,'1а - drž,sek,drž.sl.i nam.'!$A$13:AF$104,Q$3,FALSE)</f>
        <v>0</v>
      </c>
      <c r="R51">
        <f>+VLOOKUP($A51,'1а - drž,sek,drž.sl.i nam.'!$A$13:AG$104,R$3,FALSE)</f>
        <v>0</v>
      </c>
      <c r="S51">
        <f>+VLOOKUP($A51,'1а - drž,sek,drž.sl.i nam.'!$A$13:AH$104,S$3,FALSE)</f>
        <v>0</v>
      </c>
      <c r="T51" s="50">
        <f>IF(A51=0,0,+VLOOKUP($A51,'1а - drž,sek,drž.sl.i nam.'!$A$13:AI$104,T$3,FALSE))</f>
        <v>0</v>
      </c>
      <c r="U51" s="50">
        <f>IF(B51=0,0,+VLOOKUP($A51,'1а - drž,sek,drž.sl.i nam.'!$A$13:AJ$104,U$3,FALSE))</f>
        <v>0</v>
      </c>
      <c r="V51" s="50">
        <f>IF(C51=0,0,+VLOOKUP($A51,'1а - drž,sek,drž.sl.i nam.'!$A$13:AK$104,V$3,FALSE))</f>
        <v>0</v>
      </c>
      <c r="W51" s="50">
        <f>IF(D51=0,0,+VLOOKUP($A51,'1а - drž,sek,drž.sl.i nam.'!$A$13:AL$104,W$3,FALSE))</f>
        <v>0</v>
      </c>
      <c r="X51" s="50">
        <f t="shared" si="5"/>
        <v>0</v>
      </c>
      <c r="Y51" s="50">
        <f>IF(A51=0,0,+VLOOKUP($A51,'1а - drž,sek,drž.sl.i nam.'!$A$13:AN$104,Y$3,FALSE))</f>
        <v>0</v>
      </c>
      <c r="Z51" s="50">
        <f>IF(B51=0,0,+VLOOKUP($A51,'1а - drž,sek,drž.sl.i nam.'!$A$13:AO$104,Z$3,FALSE))</f>
        <v>0</v>
      </c>
      <c r="AA51" s="50">
        <f>IF(C51=0,0,+VLOOKUP($A51,'1а - drž,sek,drž.sl.i nam.'!$A$13:AP$104,AA$3,FALSE))</f>
        <v>0</v>
      </c>
      <c r="AB51" s="50">
        <f>IF(D51=0,0,+VLOOKUP($A51,'1а - drž,sek,drž.sl.i nam.'!$A$13:AQ$104,AB$3,FALSE))</f>
        <v>0</v>
      </c>
      <c r="AC51" s="50">
        <f t="shared" si="6"/>
        <v>0</v>
      </c>
      <c r="AD51" s="50">
        <f>+VLOOKUP($A51,'1а - drž,sek,drž.sl.i nam.'!$A$13:AS$104,AD$3,FALSE)</f>
        <v>0</v>
      </c>
      <c r="AE51" s="50">
        <f>IF(B51=0,0,+VLOOKUP($A51,'1а - drž,sek,drž.sl.i nam.'!$A$13:AT$104,AE$3,FALSE))</f>
        <v>0</v>
      </c>
      <c r="AF51" s="50">
        <f>IF(C51=0,0,+VLOOKUP($A51,'1а - drž,sek,drž.sl.i nam.'!$A$13:AU$104,AF$3,FALSE))</f>
        <v>0</v>
      </c>
      <c r="AG51" s="50">
        <f>IF(D51=0,0,+VLOOKUP($A51,'1а - drž,sek,drž.sl.i nam.'!$A$13:AV$104,AG$3,FALSE))</f>
        <v>0</v>
      </c>
      <c r="AH51" s="50">
        <f t="shared" si="7"/>
        <v>0</v>
      </c>
      <c r="AI51" s="50">
        <f>IF(A51=0,0,+VLOOKUP($A51,'1а - drž,sek,drž.sl.i nam.'!$A$13:AX$104,AI$3,FALSE))</f>
        <v>0</v>
      </c>
      <c r="AJ51" s="50">
        <f>IF(B51=0,0,+VLOOKUP($A51,'1а - drž,sek,drž.sl.i nam.'!$A$13:AY$104,AJ$3,FALSE))</f>
        <v>0</v>
      </c>
      <c r="AK51" s="50">
        <f t="shared" si="11"/>
        <v>0</v>
      </c>
      <c r="AL51" s="50">
        <f t="shared" si="12"/>
        <v>0</v>
      </c>
    </row>
    <row r="52" spans="1:38" x14ac:dyDescent="0.2">
      <c r="A52">
        <f>+IF(MAX(A$5:A51)+1&lt;=A$1,A51+1,0)</f>
        <v>0</v>
      </c>
      <c r="B52" s="301">
        <f t="shared" si="8"/>
        <v>0</v>
      </c>
      <c r="C52">
        <f t="shared" si="9"/>
        <v>0</v>
      </c>
      <c r="D52" s="301">
        <f t="shared" si="10"/>
        <v>0</v>
      </c>
      <c r="E52">
        <f>IF(A52=0,0,+VLOOKUP($A52,'1а - drž,sek,drž.sl.i nam.'!$A$13:$BE$104,57,FALSE))</f>
        <v>0</v>
      </c>
      <c r="F52">
        <f>IF(A52=0,0,+VLOOKUP($A52,'1а - drž,sek,drž.sl.i nam.'!$A$13:D$104,3,FALSE))</f>
        <v>0</v>
      </c>
      <c r="G52">
        <f>IF(A52=0,0,+VLOOKUP($A52,'1а - drž,sek,drž.sl.i nam.'!$A$13:E$104,4,FALSE))</f>
        <v>0</v>
      </c>
      <c r="H52">
        <f>+VLOOKUP($A52,'1а - drž,sek,drž.sl.i nam.'!$A$13:F$104,H$3,FALSE)</f>
        <v>0</v>
      </c>
      <c r="I52">
        <f>+VLOOKUP($A52,'1а - drž,sek,drž.sl.i nam.'!$A$13:G$104,I$3,FALSE)</f>
        <v>0</v>
      </c>
      <c r="J52">
        <f>+VLOOKUP($A52,'1а - drž,sek,drž.sl.i nam.'!$A$13:H$104,J$3,FALSE)</f>
        <v>0</v>
      </c>
      <c r="K52">
        <f>+VLOOKUP($A52,'1а - drž,sek,drž.sl.i nam.'!$A$13:AD$104,K$3,FALSE)</f>
        <v>0</v>
      </c>
      <c r="L52">
        <f>+VLOOKUP($A52,'1а - drž,sek,drž.sl.i nam.'!$A$13:AE$104,L$3,FALSE)</f>
        <v>0</v>
      </c>
      <c r="M52">
        <f>+VLOOKUP($A52,'1а - drž,sek,drž.sl.i nam.'!$A$13:AF$104,M$3,FALSE)</f>
        <v>0</v>
      </c>
      <c r="N52">
        <f>+VLOOKUP($A52,'1а - drž,sek,drž.sl.i nam.'!$A$13:AG$104,N$3,FALSE)</f>
        <v>0</v>
      </c>
      <c r="O52">
        <f>+VLOOKUP($A52,'1а - drž,sek,drž.sl.i nam.'!$A$13:AH$104,O$3,FALSE)</f>
        <v>0</v>
      </c>
      <c r="P52">
        <f>+VLOOKUP($A52,'1а - drž,sek,drž.sl.i nam.'!$A$13:AI$104,P$3,FALSE)</f>
        <v>0</v>
      </c>
      <c r="Q52">
        <f>+VLOOKUP($A52,'1а - drž,sek,drž.sl.i nam.'!$A$13:AF$104,Q$3,FALSE)</f>
        <v>0</v>
      </c>
      <c r="R52">
        <f>+VLOOKUP($A52,'1а - drž,sek,drž.sl.i nam.'!$A$13:AG$104,R$3,FALSE)</f>
        <v>0</v>
      </c>
      <c r="S52">
        <f>+VLOOKUP($A52,'1а - drž,sek,drž.sl.i nam.'!$A$13:AH$104,S$3,FALSE)</f>
        <v>0</v>
      </c>
      <c r="T52" s="50">
        <f>IF(A52=0,0,+VLOOKUP($A52,'1а - drž,sek,drž.sl.i nam.'!$A$13:AI$104,T$3,FALSE))</f>
        <v>0</v>
      </c>
      <c r="U52" s="50">
        <f>IF(B52=0,0,+VLOOKUP($A52,'1а - drž,sek,drž.sl.i nam.'!$A$13:AJ$104,U$3,FALSE))</f>
        <v>0</v>
      </c>
      <c r="V52" s="50">
        <f>IF(C52=0,0,+VLOOKUP($A52,'1а - drž,sek,drž.sl.i nam.'!$A$13:AK$104,V$3,FALSE))</f>
        <v>0</v>
      </c>
      <c r="W52" s="50">
        <f>IF(D52=0,0,+VLOOKUP($A52,'1а - drž,sek,drž.sl.i nam.'!$A$13:AL$104,W$3,FALSE))</f>
        <v>0</v>
      </c>
      <c r="X52" s="50">
        <f t="shared" si="5"/>
        <v>0</v>
      </c>
      <c r="Y52" s="50">
        <f>IF(A52=0,0,+VLOOKUP($A52,'1а - drž,sek,drž.sl.i nam.'!$A$13:AN$104,Y$3,FALSE))</f>
        <v>0</v>
      </c>
      <c r="Z52" s="50">
        <f>IF(B52=0,0,+VLOOKUP($A52,'1а - drž,sek,drž.sl.i nam.'!$A$13:AO$104,Z$3,FALSE))</f>
        <v>0</v>
      </c>
      <c r="AA52" s="50">
        <f>IF(C52=0,0,+VLOOKUP($A52,'1а - drž,sek,drž.sl.i nam.'!$A$13:AP$104,AA$3,FALSE))</f>
        <v>0</v>
      </c>
      <c r="AB52" s="50">
        <f>IF(D52=0,0,+VLOOKUP($A52,'1а - drž,sek,drž.sl.i nam.'!$A$13:AQ$104,AB$3,FALSE))</f>
        <v>0</v>
      </c>
      <c r="AC52" s="50">
        <f t="shared" si="6"/>
        <v>0</v>
      </c>
      <c r="AD52" s="50">
        <f>+VLOOKUP($A52,'1а - drž,sek,drž.sl.i nam.'!$A$13:AS$104,AD$3,FALSE)</f>
        <v>0</v>
      </c>
      <c r="AE52" s="50">
        <f>IF(B52=0,0,+VLOOKUP($A52,'1а - drž,sek,drž.sl.i nam.'!$A$13:AT$104,AE$3,FALSE))</f>
        <v>0</v>
      </c>
      <c r="AF52" s="50">
        <f>IF(C52=0,0,+VLOOKUP($A52,'1а - drž,sek,drž.sl.i nam.'!$A$13:AU$104,AF$3,FALSE))</f>
        <v>0</v>
      </c>
      <c r="AG52" s="50">
        <f>IF(D52=0,0,+VLOOKUP($A52,'1а - drž,sek,drž.sl.i nam.'!$A$13:AV$104,AG$3,FALSE))</f>
        <v>0</v>
      </c>
      <c r="AH52" s="50">
        <f t="shared" si="7"/>
        <v>0</v>
      </c>
      <c r="AI52" s="50">
        <f>IF(A52=0,0,+VLOOKUP($A52,'1а - drž,sek,drž.sl.i nam.'!$A$13:AX$104,AI$3,FALSE))</f>
        <v>0</v>
      </c>
      <c r="AJ52" s="50">
        <f>IF(B52=0,0,+VLOOKUP($A52,'1а - drž,sek,drž.sl.i nam.'!$A$13:AY$104,AJ$3,FALSE))</f>
        <v>0</v>
      </c>
      <c r="AK52" s="50">
        <f t="shared" si="11"/>
        <v>0</v>
      </c>
      <c r="AL52" s="50">
        <f t="shared" si="12"/>
        <v>0</v>
      </c>
    </row>
    <row r="53" spans="1:38" x14ac:dyDescent="0.2">
      <c r="A53">
        <f>+IF(MAX(A$5:A52)+1&lt;=A$1,A52+1,0)</f>
        <v>0</v>
      </c>
      <c r="B53" s="301">
        <f t="shared" si="8"/>
        <v>0</v>
      </c>
      <c r="C53">
        <f t="shared" si="9"/>
        <v>0</v>
      </c>
      <c r="D53" s="301">
        <f t="shared" si="10"/>
        <v>0</v>
      </c>
      <c r="E53">
        <f>IF(A53=0,0,+VLOOKUP($A53,'1а - drž,sek,drž.sl.i nam.'!$A$13:$BE$104,57,FALSE))</f>
        <v>0</v>
      </c>
      <c r="F53">
        <f>IF(A53=0,0,+VLOOKUP($A53,'1а - drž,sek,drž.sl.i nam.'!$A$13:D$104,3,FALSE))</f>
        <v>0</v>
      </c>
      <c r="G53">
        <f>IF(A53=0,0,+VLOOKUP($A53,'1а - drž,sek,drž.sl.i nam.'!$A$13:E$104,4,FALSE))</f>
        <v>0</v>
      </c>
      <c r="H53">
        <f>+VLOOKUP($A53,'1а - drž,sek,drž.sl.i nam.'!$A$13:F$104,H$3,FALSE)</f>
        <v>0</v>
      </c>
      <c r="I53">
        <f>+VLOOKUP($A53,'1а - drž,sek,drž.sl.i nam.'!$A$13:G$104,I$3,FALSE)</f>
        <v>0</v>
      </c>
      <c r="J53">
        <f>+VLOOKUP($A53,'1а - drž,sek,drž.sl.i nam.'!$A$13:H$104,J$3,FALSE)</f>
        <v>0</v>
      </c>
      <c r="K53">
        <f>+VLOOKUP($A53,'1а - drž,sek,drž.sl.i nam.'!$A$13:AD$104,K$3,FALSE)</f>
        <v>0</v>
      </c>
      <c r="L53">
        <f>+VLOOKUP($A53,'1а - drž,sek,drž.sl.i nam.'!$A$13:AE$104,L$3,FALSE)</f>
        <v>0</v>
      </c>
      <c r="M53">
        <f>+VLOOKUP($A53,'1а - drž,sek,drž.sl.i nam.'!$A$13:AF$104,M$3,FALSE)</f>
        <v>0</v>
      </c>
      <c r="N53">
        <f>+VLOOKUP($A53,'1а - drž,sek,drž.sl.i nam.'!$A$13:AG$104,N$3,FALSE)</f>
        <v>0</v>
      </c>
      <c r="O53">
        <f>+VLOOKUP($A53,'1а - drž,sek,drž.sl.i nam.'!$A$13:AH$104,O$3,FALSE)</f>
        <v>0</v>
      </c>
      <c r="P53">
        <f>+VLOOKUP($A53,'1а - drž,sek,drž.sl.i nam.'!$A$13:AI$104,P$3,FALSE)</f>
        <v>0</v>
      </c>
      <c r="Q53">
        <f>+VLOOKUP($A53,'1а - drž,sek,drž.sl.i nam.'!$A$13:AF$104,Q$3,FALSE)</f>
        <v>0</v>
      </c>
      <c r="R53">
        <f>+VLOOKUP($A53,'1а - drž,sek,drž.sl.i nam.'!$A$13:AG$104,R$3,FALSE)</f>
        <v>0</v>
      </c>
      <c r="S53">
        <f>+VLOOKUP($A53,'1а - drž,sek,drž.sl.i nam.'!$A$13:AH$104,S$3,FALSE)</f>
        <v>0</v>
      </c>
      <c r="T53" s="50">
        <f>IF(A53=0,0,+VLOOKUP($A53,'1а - drž,sek,drž.sl.i nam.'!$A$13:AI$104,T$3,FALSE))</f>
        <v>0</v>
      </c>
      <c r="U53" s="50">
        <f>IF(B53=0,0,+VLOOKUP($A53,'1а - drž,sek,drž.sl.i nam.'!$A$13:AJ$104,U$3,FALSE))</f>
        <v>0</v>
      </c>
      <c r="V53" s="50">
        <f>IF(C53=0,0,+VLOOKUP($A53,'1а - drž,sek,drž.sl.i nam.'!$A$13:AK$104,V$3,FALSE))</f>
        <v>0</v>
      </c>
      <c r="W53" s="50">
        <f>IF(D53=0,0,+VLOOKUP($A53,'1а - drž,sek,drž.sl.i nam.'!$A$13:AL$104,W$3,FALSE))</f>
        <v>0</v>
      </c>
      <c r="X53" s="50">
        <f t="shared" si="5"/>
        <v>0</v>
      </c>
      <c r="Y53" s="50">
        <f>IF(A53=0,0,+VLOOKUP($A53,'1а - drž,sek,drž.sl.i nam.'!$A$13:AN$104,Y$3,FALSE))</f>
        <v>0</v>
      </c>
      <c r="Z53" s="50">
        <f>IF(B53=0,0,+VLOOKUP($A53,'1а - drž,sek,drž.sl.i nam.'!$A$13:AO$104,Z$3,FALSE))</f>
        <v>0</v>
      </c>
      <c r="AA53" s="50">
        <f>IF(C53=0,0,+VLOOKUP($A53,'1а - drž,sek,drž.sl.i nam.'!$A$13:AP$104,AA$3,FALSE))</f>
        <v>0</v>
      </c>
      <c r="AB53" s="50">
        <f>IF(D53=0,0,+VLOOKUP($A53,'1а - drž,sek,drž.sl.i nam.'!$A$13:AQ$104,AB$3,FALSE))</f>
        <v>0</v>
      </c>
      <c r="AC53" s="50">
        <f t="shared" si="6"/>
        <v>0</v>
      </c>
      <c r="AD53" s="50">
        <f>+VLOOKUP($A53,'1а - drž,sek,drž.sl.i nam.'!$A$13:AS$104,AD$3,FALSE)</f>
        <v>0</v>
      </c>
      <c r="AE53" s="50">
        <f>IF(B53=0,0,+VLOOKUP($A53,'1а - drž,sek,drž.sl.i nam.'!$A$13:AT$104,AE$3,FALSE))</f>
        <v>0</v>
      </c>
      <c r="AF53" s="50">
        <f>IF(C53=0,0,+VLOOKUP($A53,'1а - drž,sek,drž.sl.i nam.'!$A$13:AU$104,AF$3,FALSE))</f>
        <v>0</v>
      </c>
      <c r="AG53" s="50">
        <f>IF(D53=0,0,+VLOOKUP($A53,'1а - drž,sek,drž.sl.i nam.'!$A$13:AV$104,AG$3,FALSE))</f>
        <v>0</v>
      </c>
      <c r="AH53" s="50">
        <f t="shared" si="7"/>
        <v>0</v>
      </c>
      <c r="AI53" s="50">
        <f>IF(A53=0,0,+VLOOKUP($A53,'1а - drž,sek,drž.sl.i nam.'!$A$13:AX$104,AI$3,FALSE))</f>
        <v>0</v>
      </c>
      <c r="AJ53" s="50">
        <f>IF(B53=0,0,+VLOOKUP($A53,'1а - drž,sek,drž.sl.i nam.'!$A$13:AY$104,AJ$3,FALSE))</f>
        <v>0</v>
      </c>
      <c r="AK53" s="50">
        <f t="shared" si="11"/>
        <v>0</v>
      </c>
      <c r="AL53" s="50">
        <f t="shared" si="12"/>
        <v>0</v>
      </c>
    </row>
    <row r="54" spans="1:38" x14ac:dyDescent="0.2">
      <c r="A54">
        <f>+IF(MAX(A$5:A53)+1&lt;=A$1,A53+1,0)</f>
        <v>0</v>
      </c>
      <c r="B54" s="301">
        <f t="shared" si="8"/>
        <v>0</v>
      </c>
      <c r="C54">
        <f t="shared" si="9"/>
        <v>0</v>
      </c>
      <c r="D54" s="301">
        <f t="shared" si="10"/>
        <v>0</v>
      </c>
      <c r="E54">
        <f>IF(A54=0,0,+VLOOKUP($A54,'1а - drž,sek,drž.sl.i nam.'!$A$13:$BE$104,57,FALSE))</f>
        <v>0</v>
      </c>
      <c r="F54">
        <f>IF(A54=0,0,+VLOOKUP($A54,'1а - drž,sek,drž.sl.i nam.'!$A$13:D$104,3,FALSE))</f>
        <v>0</v>
      </c>
      <c r="G54">
        <f>IF(A54=0,0,+VLOOKUP($A54,'1а - drž,sek,drž.sl.i nam.'!$A$13:E$104,4,FALSE))</f>
        <v>0</v>
      </c>
      <c r="H54">
        <f>+VLOOKUP($A54,'1а - drž,sek,drž.sl.i nam.'!$A$13:F$104,H$3,FALSE)</f>
        <v>0</v>
      </c>
      <c r="I54">
        <f>+VLOOKUP($A54,'1а - drž,sek,drž.sl.i nam.'!$A$13:G$104,I$3,FALSE)</f>
        <v>0</v>
      </c>
      <c r="J54">
        <f>+VLOOKUP($A54,'1а - drž,sek,drž.sl.i nam.'!$A$13:H$104,J$3,FALSE)</f>
        <v>0</v>
      </c>
      <c r="K54">
        <f>+VLOOKUP($A54,'1а - drž,sek,drž.sl.i nam.'!$A$13:AD$104,K$3,FALSE)</f>
        <v>0</v>
      </c>
      <c r="L54">
        <f>+VLOOKUP($A54,'1а - drž,sek,drž.sl.i nam.'!$A$13:AE$104,L$3,FALSE)</f>
        <v>0</v>
      </c>
      <c r="M54">
        <f>+VLOOKUP($A54,'1а - drž,sek,drž.sl.i nam.'!$A$13:AF$104,M$3,FALSE)</f>
        <v>0</v>
      </c>
      <c r="N54">
        <f>+VLOOKUP($A54,'1а - drž,sek,drž.sl.i nam.'!$A$13:AG$104,N$3,FALSE)</f>
        <v>0</v>
      </c>
      <c r="O54">
        <f>+VLOOKUP($A54,'1а - drž,sek,drž.sl.i nam.'!$A$13:AH$104,O$3,FALSE)</f>
        <v>0</v>
      </c>
      <c r="P54">
        <f>+VLOOKUP($A54,'1а - drž,sek,drž.sl.i nam.'!$A$13:AI$104,P$3,FALSE)</f>
        <v>0</v>
      </c>
      <c r="Q54">
        <f>+VLOOKUP($A54,'1а - drž,sek,drž.sl.i nam.'!$A$13:AF$104,Q$3,FALSE)</f>
        <v>0</v>
      </c>
      <c r="R54">
        <f>+VLOOKUP($A54,'1а - drž,sek,drž.sl.i nam.'!$A$13:AG$104,R$3,FALSE)</f>
        <v>0</v>
      </c>
      <c r="S54">
        <f>+VLOOKUP($A54,'1а - drž,sek,drž.sl.i nam.'!$A$13:AH$104,S$3,FALSE)</f>
        <v>0</v>
      </c>
      <c r="T54" s="50">
        <f>IF(A54=0,0,+VLOOKUP($A54,'1а - drž,sek,drž.sl.i nam.'!$A$13:AI$104,T$3,FALSE))</f>
        <v>0</v>
      </c>
      <c r="U54" s="50">
        <f>IF(B54=0,0,+VLOOKUP($A54,'1а - drž,sek,drž.sl.i nam.'!$A$13:AJ$104,U$3,FALSE))</f>
        <v>0</v>
      </c>
      <c r="V54" s="50">
        <f>IF(C54=0,0,+VLOOKUP($A54,'1а - drž,sek,drž.sl.i nam.'!$A$13:AK$104,V$3,FALSE))</f>
        <v>0</v>
      </c>
      <c r="W54" s="50">
        <f>IF(D54=0,0,+VLOOKUP($A54,'1а - drž,sek,drž.sl.i nam.'!$A$13:AL$104,W$3,FALSE))</f>
        <v>0</v>
      </c>
      <c r="X54" s="50">
        <f t="shared" si="5"/>
        <v>0</v>
      </c>
      <c r="Y54" s="50">
        <f>IF(A54=0,0,+VLOOKUP($A54,'1а - drž,sek,drž.sl.i nam.'!$A$13:AN$104,Y$3,FALSE))</f>
        <v>0</v>
      </c>
      <c r="Z54" s="50">
        <f>IF(B54=0,0,+VLOOKUP($A54,'1а - drž,sek,drž.sl.i nam.'!$A$13:AO$104,Z$3,FALSE))</f>
        <v>0</v>
      </c>
      <c r="AA54" s="50">
        <f>IF(C54=0,0,+VLOOKUP($A54,'1а - drž,sek,drž.sl.i nam.'!$A$13:AP$104,AA$3,FALSE))</f>
        <v>0</v>
      </c>
      <c r="AB54" s="50">
        <f>IF(D54=0,0,+VLOOKUP($A54,'1а - drž,sek,drž.sl.i nam.'!$A$13:AQ$104,AB$3,FALSE))</f>
        <v>0</v>
      </c>
      <c r="AC54" s="50">
        <f t="shared" si="6"/>
        <v>0</v>
      </c>
      <c r="AD54" s="50">
        <f>+VLOOKUP($A54,'1а - drž,sek,drž.sl.i nam.'!$A$13:AS$104,AD$3,FALSE)</f>
        <v>0</v>
      </c>
      <c r="AE54" s="50">
        <f>IF(B54=0,0,+VLOOKUP($A54,'1а - drž,sek,drž.sl.i nam.'!$A$13:AT$104,AE$3,FALSE))</f>
        <v>0</v>
      </c>
      <c r="AF54" s="50">
        <f>IF(C54=0,0,+VLOOKUP($A54,'1а - drž,sek,drž.sl.i nam.'!$A$13:AU$104,AF$3,FALSE))</f>
        <v>0</v>
      </c>
      <c r="AG54" s="50">
        <f>IF(D54=0,0,+VLOOKUP($A54,'1а - drž,sek,drž.sl.i nam.'!$A$13:AV$104,AG$3,FALSE))</f>
        <v>0</v>
      </c>
      <c r="AH54" s="50">
        <f t="shared" si="7"/>
        <v>0</v>
      </c>
      <c r="AI54" s="50">
        <f>IF(A54=0,0,+VLOOKUP($A54,'1а - drž,sek,drž.sl.i nam.'!$A$13:AX$104,AI$3,FALSE))</f>
        <v>0</v>
      </c>
      <c r="AJ54" s="50">
        <f>IF(B54=0,0,+VLOOKUP($A54,'1а - drž,sek,drž.sl.i nam.'!$A$13:AY$104,AJ$3,FALSE))</f>
        <v>0</v>
      </c>
      <c r="AK54" s="50">
        <f t="shared" si="11"/>
        <v>0</v>
      </c>
      <c r="AL54" s="50">
        <f t="shared" si="12"/>
        <v>0</v>
      </c>
    </row>
    <row r="55" spans="1:38" x14ac:dyDescent="0.2">
      <c r="A55">
        <f>+IF(MAX(A$5:A54)+1&lt;=A$1,A54+1,0)</f>
        <v>0</v>
      </c>
      <c r="B55" s="301">
        <f t="shared" si="8"/>
        <v>0</v>
      </c>
      <c r="C55">
        <f t="shared" si="9"/>
        <v>0</v>
      </c>
      <c r="D55" s="301">
        <f t="shared" si="10"/>
        <v>0</v>
      </c>
      <c r="E55">
        <f>IF(A55=0,0,+VLOOKUP($A55,'1а - drž,sek,drž.sl.i nam.'!$A$13:$BE$104,57,FALSE))</f>
        <v>0</v>
      </c>
      <c r="F55">
        <f>IF(A55=0,0,+VLOOKUP($A55,'1а - drž,sek,drž.sl.i nam.'!$A$13:D$104,3,FALSE))</f>
        <v>0</v>
      </c>
      <c r="G55">
        <f>IF(A55=0,0,+VLOOKUP($A55,'1а - drž,sek,drž.sl.i nam.'!$A$13:E$104,4,FALSE))</f>
        <v>0</v>
      </c>
      <c r="H55">
        <f>+VLOOKUP($A55,'1а - drž,sek,drž.sl.i nam.'!$A$13:F$104,H$3,FALSE)</f>
        <v>0</v>
      </c>
      <c r="I55">
        <f>+VLOOKUP($A55,'1а - drž,sek,drž.sl.i nam.'!$A$13:G$104,I$3,FALSE)</f>
        <v>0</v>
      </c>
      <c r="J55">
        <f>+VLOOKUP($A55,'1а - drž,sek,drž.sl.i nam.'!$A$13:H$104,J$3,FALSE)</f>
        <v>0</v>
      </c>
      <c r="K55">
        <f>+VLOOKUP($A55,'1а - drž,sek,drž.sl.i nam.'!$A$13:AD$104,K$3,FALSE)</f>
        <v>0</v>
      </c>
      <c r="L55">
        <f>+VLOOKUP($A55,'1а - drž,sek,drž.sl.i nam.'!$A$13:AE$104,L$3,FALSE)</f>
        <v>0</v>
      </c>
      <c r="M55">
        <f>+VLOOKUP($A55,'1а - drž,sek,drž.sl.i nam.'!$A$13:AF$104,M$3,FALSE)</f>
        <v>0</v>
      </c>
      <c r="N55">
        <f>+VLOOKUP($A55,'1а - drž,sek,drž.sl.i nam.'!$A$13:AG$104,N$3,FALSE)</f>
        <v>0</v>
      </c>
      <c r="O55">
        <f>+VLOOKUP($A55,'1а - drž,sek,drž.sl.i nam.'!$A$13:AH$104,O$3,FALSE)</f>
        <v>0</v>
      </c>
      <c r="P55">
        <f>+VLOOKUP($A55,'1а - drž,sek,drž.sl.i nam.'!$A$13:AI$104,P$3,FALSE)</f>
        <v>0</v>
      </c>
      <c r="Q55">
        <f>+VLOOKUP($A55,'1а - drž,sek,drž.sl.i nam.'!$A$13:AF$104,Q$3,FALSE)</f>
        <v>0</v>
      </c>
      <c r="R55">
        <f>+VLOOKUP($A55,'1а - drž,sek,drž.sl.i nam.'!$A$13:AG$104,R$3,FALSE)</f>
        <v>0</v>
      </c>
      <c r="S55">
        <f>+VLOOKUP($A55,'1а - drž,sek,drž.sl.i nam.'!$A$13:AH$104,S$3,FALSE)</f>
        <v>0</v>
      </c>
      <c r="T55" s="50">
        <f>IF(A55=0,0,+VLOOKUP($A55,'1а - drž,sek,drž.sl.i nam.'!$A$13:AI$104,T$3,FALSE))</f>
        <v>0</v>
      </c>
      <c r="U55" s="50">
        <f>IF(B55=0,0,+VLOOKUP($A55,'1а - drž,sek,drž.sl.i nam.'!$A$13:AJ$104,U$3,FALSE))</f>
        <v>0</v>
      </c>
      <c r="V55" s="50">
        <f>IF(C55=0,0,+VLOOKUP($A55,'1а - drž,sek,drž.sl.i nam.'!$A$13:AK$104,V$3,FALSE))</f>
        <v>0</v>
      </c>
      <c r="W55" s="50">
        <f>IF(D55=0,0,+VLOOKUP($A55,'1а - drž,sek,drž.sl.i nam.'!$A$13:AL$104,W$3,FALSE))</f>
        <v>0</v>
      </c>
      <c r="X55" s="50">
        <f t="shared" si="5"/>
        <v>0</v>
      </c>
      <c r="Y55" s="50">
        <f>IF(A55=0,0,+VLOOKUP($A55,'1а - drž,sek,drž.sl.i nam.'!$A$13:AN$104,Y$3,FALSE))</f>
        <v>0</v>
      </c>
      <c r="Z55" s="50">
        <f>IF(B55=0,0,+VLOOKUP($A55,'1а - drž,sek,drž.sl.i nam.'!$A$13:AO$104,Z$3,FALSE))</f>
        <v>0</v>
      </c>
      <c r="AA55" s="50">
        <f>IF(C55=0,0,+VLOOKUP($A55,'1а - drž,sek,drž.sl.i nam.'!$A$13:AP$104,AA$3,FALSE))</f>
        <v>0</v>
      </c>
      <c r="AB55" s="50">
        <f>IF(D55=0,0,+VLOOKUP($A55,'1а - drž,sek,drž.sl.i nam.'!$A$13:AQ$104,AB$3,FALSE))</f>
        <v>0</v>
      </c>
      <c r="AC55" s="50">
        <f t="shared" si="6"/>
        <v>0</v>
      </c>
      <c r="AD55" s="50">
        <f>+VLOOKUP($A55,'1а - drž,sek,drž.sl.i nam.'!$A$13:AS$104,AD$3,FALSE)</f>
        <v>0</v>
      </c>
      <c r="AE55" s="50">
        <f>IF(B55=0,0,+VLOOKUP($A55,'1а - drž,sek,drž.sl.i nam.'!$A$13:AT$104,AE$3,FALSE))</f>
        <v>0</v>
      </c>
      <c r="AF55" s="50">
        <f>IF(C55=0,0,+VLOOKUP($A55,'1а - drž,sek,drž.sl.i nam.'!$A$13:AU$104,AF$3,FALSE))</f>
        <v>0</v>
      </c>
      <c r="AG55" s="50">
        <f>IF(D55=0,0,+VLOOKUP($A55,'1а - drž,sek,drž.sl.i nam.'!$A$13:AV$104,AG$3,FALSE))</f>
        <v>0</v>
      </c>
      <c r="AH55" s="50">
        <f t="shared" si="7"/>
        <v>0</v>
      </c>
      <c r="AI55" s="50">
        <f>IF(A55=0,0,+VLOOKUP($A55,'1а - drž,sek,drž.sl.i nam.'!$A$13:AX$104,AI$3,FALSE))</f>
        <v>0</v>
      </c>
      <c r="AJ55" s="50">
        <f>IF(B55=0,0,+VLOOKUP($A55,'1а - drž,sek,drž.sl.i nam.'!$A$13:AY$104,AJ$3,FALSE))</f>
        <v>0</v>
      </c>
      <c r="AK55" s="50">
        <f t="shared" si="11"/>
        <v>0</v>
      </c>
      <c r="AL55" s="50">
        <f t="shared" si="12"/>
        <v>0</v>
      </c>
    </row>
    <row r="56" spans="1:38" x14ac:dyDescent="0.2">
      <c r="A56">
        <f>+IF(MAX(A$5:A55)+1&lt;=A$1,A55+1,0)</f>
        <v>0</v>
      </c>
      <c r="B56" s="301">
        <f t="shared" si="8"/>
        <v>0</v>
      </c>
      <c r="C56">
        <f t="shared" si="9"/>
        <v>0</v>
      </c>
      <c r="D56" s="301">
        <f t="shared" si="10"/>
        <v>0</v>
      </c>
      <c r="E56">
        <f>IF(A56=0,0,+VLOOKUP($A56,'1а - drž,sek,drž.sl.i nam.'!$A$13:$BE$104,57,FALSE))</f>
        <v>0</v>
      </c>
      <c r="F56">
        <f>IF(A56=0,0,+VLOOKUP($A56,'1а - drž,sek,drž.sl.i nam.'!$A$13:D$104,3,FALSE))</f>
        <v>0</v>
      </c>
      <c r="G56">
        <f>IF(A56=0,0,+VLOOKUP($A56,'1а - drž,sek,drž.sl.i nam.'!$A$13:E$104,4,FALSE))</f>
        <v>0</v>
      </c>
      <c r="H56">
        <f>+VLOOKUP($A56,'1а - drž,sek,drž.sl.i nam.'!$A$13:F$104,H$3,FALSE)</f>
        <v>0</v>
      </c>
      <c r="I56">
        <f>+VLOOKUP($A56,'1а - drž,sek,drž.sl.i nam.'!$A$13:G$104,I$3,FALSE)</f>
        <v>0</v>
      </c>
      <c r="J56">
        <f>+VLOOKUP($A56,'1а - drž,sek,drž.sl.i nam.'!$A$13:H$104,J$3,FALSE)</f>
        <v>0</v>
      </c>
      <c r="K56">
        <f>+VLOOKUP($A56,'1а - drž,sek,drž.sl.i nam.'!$A$13:AD$104,K$3,FALSE)</f>
        <v>0</v>
      </c>
      <c r="L56">
        <f>+VLOOKUP($A56,'1а - drž,sek,drž.sl.i nam.'!$A$13:AE$104,L$3,FALSE)</f>
        <v>0</v>
      </c>
      <c r="M56">
        <f>+VLOOKUP($A56,'1а - drž,sek,drž.sl.i nam.'!$A$13:AF$104,M$3,FALSE)</f>
        <v>0</v>
      </c>
      <c r="N56">
        <f>+VLOOKUP($A56,'1а - drž,sek,drž.sl.i nam.'!$A$13:AG$104,N$3,FALSE)</f>
        <v>0</v>
      </c>
      <c r="O56">
        <f>+VLOOKUP($A56,'1а - drž,sek,drž.sl.i nam.'!$A$13:AH$104,O$3,FALSE)</f>
        <v>0</v>
      </c>
      <c r="P56">
        <f>+VLOOKUP($A56,'1а - drž,sek,drž.sl.i nam.'!$A$13:AI$104,P$3,FALSE)</f>
        <v>0</v>
      </c>
      <c r="Q56">
        <f>+VLOOKUP($A56,'1а - drž,sek,drž.sl.i nam.'!$A$13:AF$104,Q$3,FALSE)</f>
        <v>0</v>
      </c>
      <c r="R56">
        <f>+VLOOKUP($A56,'1а - drž,sek,drž.sl.i nam.'!$A$13:AG$104,R$3,FALSE)</f>
        <v>0</v>
      </c>
      <c r="S56">
        <f>+VLOOKUP($A56,'1а - drž,sek,drž.sl.i nam.'!$A$13:AH$104,S$3,FALSE)</f>
        <v>0</v>
      </c>
      <c r="T56" s="50">
        <f>IF(A56=0,0,+VLOOKUP($A56,'1а - drž,sek,drž.sl.i nam.'!$A$13:AI$104,T$3,FALSE))</f>
        <v>0</v>
      </c>
      <c r="U56" s="50">
        <f>IF(B56=0,0,+VLOOKUP($A56,'1а - drž,sek,drž.sl.i nam.'!$A$13:AJ$104,U$3,FALSE))</f>
        <v>0</v>
      </c>
      <c r="V56" s="50">
        <f>IF(C56=0,0,+VLOOKUP($A56,'1а - drž,sek,drž.sl.i nam.'!$A$13:AK$104,V$3,FALSE))</f>
        <v>0</v>
      </c>
      <c r="W56" s="50">
        <f>IF(D56=0,0,+VLOOKUP($A56,'1а - drž,sek,drž.sl.i nam.'!$A$13:AL$104,W$3,FALSE))</f>
        <v>0</v>
      </c>
      <c r="X56" s="50">
        <f t="shared" si="5"/>
        <v>0</v>
      </c>
      <c r="Y56" s="50">
        <f>IF(A56=0,0,+VLOOKUP($A56,'1а - drž,sek,drž.sl.i nam.'!$A$13:AN$104,Y$3,FALSE))</f>
        <v>0</v>
      </c>
      <c r="Z56" s="50">
        <f>IF(B56=0,0,+VLOOKUP($A56,'1а - drž,sek,drž.sl.i nam.'!$A$13:AO$104,Z$3,FALSE))</f>
        <v>0</v>
      </c>
      <c r="AA56" s="50">
        <f>IF(C56=0,0,+VLOOKUP($A56,'1а - drž,sek,drž.sl.i nam.'!$A$13:AP$104,AA$3,FALSE))</f>
        <v>0</v>
      </c>
      <c r="AB56" s="50">
        <f>IF(D56=0,0,+VLOOKUP($A56,'1а - drž,sek,drž.sl.i nam.'!$A$13:AQ$104,AB$3,FALSE))</f>
        <v>0</v>
      </c>
      <c r="AC56" s="50">
        <f t="shared" si="6"/>
        <v>0</v>
      </c>
      <c r="AD56" s="50">
        <f>+VLOOKUP($A56,'1а - drž,sek,drž.sl.i nam.'!$A$13:AS$104,AD$3,FALSE)</f>
        <v>0</v>
      </c>
      <c r="AE56" s="50">
        <f>IF(B56=0,0,+VLOOKUP($A56,'1а - drž,sek,drž.sl.i nam.'!$A$13:AT$104,AE$3,FALSE))</f>
        <v>0</v>
      </c>
      <c r="AF56" s="50">
        <f>IF(C56=0,0,+VLOOKUP($A56,'1а - drž,sek,drž.sl.i nam.'!$A$13:AU$104,AF$3,FALSE))</f>
        <v>0</v>
      </c>
      <c r="AG56" s="50">
        <f>IF(D56=0,0,+VLOOKUP($A56,'1а - drž,sek,drž.sl.i nam.'!$A$13:AV$104,AG$3,FALSE))</f>
        <v>0</v>
      </c>
      <c r="AH56" s="50">
        <f t="shared" si="7"/>
        <v>0</v>
      </c>
      <c r="AI56" s="50">
        <f>IF(A56=0,0,+VLOOKUP($A56,'1а - drž,sek,drž.sl.i nam.'!$A$13:AX$104,AI$3,FALSE))</f>
        <v>0</v>
      </c>
      <c r="AJ56" s="50">
        <f>IF(B56=0,0,+VLOOKUP($A56,'1а - drž,sek,drž.sl.i nam.'!$A$13:AY$104,AJ$3,FALSE))</f>
        <v>0</v>
      </c>
      <c r="AK56" s="50">
        <f t="shared" si="11"/>
        <v>0</v>
      </c>
      <c r="AL56" s="50">
        <f t="shared" si="12"/>
        <v>0</v>
      </c>
    </row>
    <row r="57" spans="1:38" x14ac:dyDescent="0.2">
      <c r="A57">
        <f>+IF(MAX(A$5:A56)+1&lt;=A$1,A56+1,0)</f>
        <v>0</v>
      </c>
      <c r="B57" s="301">
        <f t="shared" si="8"/>
        <v>0</v>
      </c>
      <c r="C57">
        <f t="shared" si="9"/>
        <v>0</v>
      </c>
      <c r="D57" s="301">
        <f t="shared" si="10"/>
        <v>0</v>
      </c>
      <c r="E57">
        <f>IF(A57=0,0,+VLOOKUP($A57,'1а - drž,sek,drž.sl.i nam.'!$A$13:$BE$104,57,FALSE))</f>
        <v>0</v>
      </c>
      <c r="F57">
        <f>IF(A57=0,0,+VLOOKUP($A57,'1а - drž,sek,drž.sl.i nam.'!$A$13:D$104,3,FALSE))</f>
        <v>0</v>
      </c>
      <c r="G57">
        <f>IF(A57=0,0,+VLOOKUP($A57,'1а - drž,sek,drž.sl.i nam.'!$A$13:E$104,4,FALSE))</f>
        <v>0</v>
      </c>
      <c r="H57">
        <f>+VLOOKUP($A57,'1а - drž,sek,drž.sl.i nam.'!$A$13:F$104,H$3,FALSE)</f>
        <v>0</v>
      </c>
      <c r="I57">
        <f>+VLOOKUP($A57,'1а - drž,sek,drž.sl.i nam.'!$A$13:G$104,I$3,FALSE)</f>
        <v>0</v>
      </c>
      <c r="J57">
        <f>+VLOOKUP($A57,'1а - drž,sek,drž.sl.i nam.'!$A$13:H$104,J$3,FALSE)</f>
        <v>0</v>
      </c>
      <c r="K57">
        <f>+VLOOKUP($A57,'1а - drž,sek,drž.sl.i nam.'!$A$13:AD$104,K$3,FALSE)</f>
        <v>0</v>
      </c>
      <c r="L57">
        <f>+VLOOKUP($A57,'1а - drž,sek,drž.sl.i nam.'!$A$13:AE$104,L$3,FALSE)</f>
        <v>0</v>
      </c>
      <c r="M57">
        <f>+VLOOKUP($A57,'1а - drž,sek,drž.sl.i nam.'!$A$13:AF$104,M$3,FALSE)</f>
        <v>0</v>
      </c>
      <c r="N57">
        <f>+VLOOKUP($A57,'1а - drž,sek,drž.sl.i nam.'!$A$13:AG$104,N$3,FALSE)</f>
        <v>0</v>
      </c>
      <c r="O57">
        <f>+VLOOKUP($A57,'1а - drž,sek,drž.sl.i nam.'!$A$13:AH$104,O$3,FALSE)</f>
        <v>0</v>
      </c>
      <c r="P57">
        <f>+VLOOKUP($A57,'1а - drž,sek,drž.sl.i nam.'!$A$13:AI$104,P$3,FALSE)</f>
        <v>0</v>
      </c>
      <c r="Q57">
        <f>+VLOOKUP($A57,'1а - drž,sek,drž.sl.i nam.'!$A$13:AF$104,Q$3,FALSE)</f>
        <v>0</v>
      </c>
      <c r="R57">
        <f>+VLOOKUP($A57,'1а - drž,sek,drž.sl.i nam.'!$A$13:AG$104,R$3,FALSE)</f>
        <v>0</v>
      </c>
      <c r="S57">
        <f>+VLOOKUP($A57,'1а - drž,sek,drž.sl.i nam.'!$A$13:AH$104,S$3,FALSE)</f>
        <v>0</v>
      </c>
      <c r="T57" s="50">
        <f>IF(A57=0,0,+VLOOKUP($A57,'1а - drž,sek,drž.sl.i nam.'!$A$13:AI$104,T$3,FALSE))</f>
        <v>0</v>
      </c>
      <c r="U57" s="50">
        <f>IF(B57=0,0,+VLOOKUP($A57,'1а - drž,sek,drž.sl.i nam.'!$A$13:AJ$104,U$3,FALSE))</f>
        <v>0</v>
      </c>
      <c r="V57" s="50">
        <f>IF(C57=0,0,+VLOOKUP($A57,'1а - drž,sek,drž.sl.i nam.'!$A$13:AK$104,V$3,FALSE))</f>
        <v>0</v>
      </c>
      <c r="W57" s="50">
        <f>IF(D57=0,0,+VLOOKUP($A57,'1а - drž,sek,drž.sl.i nam.'!$A$13:AL$104,W$3,FALSE))</f>
        <v>0</v>
      </c>
      <c r="X57" s="50">
        <f t="shared" si="5"/>
        <v>0</v>
      </c>
      <c r="Y57" s="50">
        <f>IF(A57=0,0,+VLOOKUP($A57,'1а - drž,sek,drž.sl.i nam.'!$A$13:AN$104,Y$3,FALSE))</f>
        <v>0</v>
      </c>
      <c r="Z57" s="50">
        <f>IF(B57=0,0,+VLOOKUP($A57,'1а - drž,sek,drž.sl.i nam.'!$A$13:AO$104,Z$3,FALSE))</f>
        <v>0</v>
      </c>
      <c r="AA57" s="50">
        <f>IF(C57=0,0,+VLOOKUP($A57,'1а - drž,sek,drž.sl.i nam.'!$A$13:AP$104,AA$3,FALSE))</f>
        <v>0</v>
      </c>
      <c r="AB57" s="50">
        <f>IF(D57=0,0,+VLOOKUP($A57,'1а - drž,sek,drž.sl.i nam.'!$A$13:AQ$104,AB$3,FALSE))</f>
        <v>0</v>
      </c>
      <c r="AC57" s="50">
        <f t="shared" si="6"/>
        <v>0</v>
      </c>
      <c r="AD57" s="50">
        <f>+VLOOKUP($A57,'1а - drž,sek,drž.sl.i nam.'!$A$13:AS$104,AD$3,FALSE)</f>
        <v>0</v>
      </c>
      <c r="AE57" s="50">
        <f>IF(B57=0,0,+VLOOKUP($A57,'1а - drž,sek,drž.sl.i nam.'!$A$13:AT$104,AE$3,FALSE))</f>
        <v>0</v>
      </c>
      <c r="AF57" s="50">
        <f>IF(C57=0,0,+VLOOKUP($A57,'1а - drž,sek,drž.sl.i nam.'!$A$13:AU$104,AF$3,FALSE))</f>
        <v>0</v>
      </c>
      <c r="AG57" s="50">
        <f>IF(D57=0,0,+VLOOKUP($A57,'1а - drž,sek,drž.sl.i nam.'!$A$13:AV$104,AG$3,FALSE))</f>
        <v>0</v>
      </c>
      <c r="AH57" s="50">
        <f t="shared" si="7"/>
        <v>0</v>
      </c>
      <c r="AI57" s="50">
        <f>IF(A57=0,0,+VLOOKUP($A57,'1а - drž,sek,drž.sl.i nam.'!$A$13:AX$104,AI$3,FALSE))</f>
        <v>0</v>
      </c>
      <c r="AJ57" s="50">
        <f>IF(B57=0,0,+VLOOKUP($A57,'1а - drž,sek,drž.sl.i nam.'!$A$13:AY$104,AJ$3,FALSE))</f>
        <v>0</v>
      </c>
      <c r="AK57" s="50">
        <f t="shared" si="11"/>
        <v>0</v>
      </c>
      <c r="AL57" s="50">
        <f t="shared" si="12"/>
        <v>0</v>
      </c>
    </row>
    <row r="58" spans="1:38" x14ac:dyDescent="0.2">
      <c r="A58">
        <f>+IF(MAX(A$5:A57)+1&lt;=A$1,A57+1,0)</f>
        <v>0</v>
      </c>
      <c r="B58" s="301">
        <f t="shared" si="8"/>
        <v>0</v>
      </c>
      <c r="C58">
        <f t="shared" si="9"/>
        <v>0</v>
      </c>
      <c r="D58" s="301">
        <f t="shared" si="10"/>
        <v>0</v>
      </c>
      <c r="E58">
        <f>IF(A58=0,0,+VLOOKUP($A58,'1а - drž,sek,drž.sl.i nam.'!$A$13:$BE$104,57,FALSE))</f>
        <v>0</v>
      </c>
      <c r="F58">
        <f>IF(A58=0,0,+VLOOKUP($A58,'1а - drž,sek,drž.sl.i nam.'!$A$13:D$104,3,FALSE))</f>
        <v>0</v>
      </c>
      <c r="G58">
        <f>IF(A58=0,0,+VLOOKUP($A58,'1а - drž,sek,drž.sl.i nam.'!$A$13:E$104,4,FALSE))</f>
        <v>0</v>
      </c>
      <c r="H58">
        <f>+VLOOKUP($A58,'1а - drž,sek,drž.sl.i nam.'!$A$13:F$104,H$3,FALSE)</f>
        <v>0</v>
      </c>
      <c r="I58">
        <f>+VLOOKUP($A58,'1а - drž,sek,drž.sl.i nam.'!$A$13:G$104,I$3,FALSE)</f>
        <v>0</v>
      </c>
      <c r="J58">
        <f>+VLOOKUP($A58,'1а - drž,sek,drž.sl.i nam.'!$A$13:H$104,J$3,FALSE)</f>
        <v>0</v>
      </c>
      <c r="K58">
        <f>+VLOOKUP($A58,'1а - drž,sek,drž.sl.i nam.'!$A$13:AD$104,K$3,FALSE)</f>
        <v>0</v>
      </c>
      <c r="L58">
        <f>+VLOOKUP($A58,'1а - drž,sek,drž.sl.i nam.'!$A$13:AE$104,L$3,FALSE)</f>
        <v>0</v>
      </c>
      <c r="M58">
        <f>+VLOOKUP($A58,'1а - drž,sek,drž.sl.i nam.'!$A$13:AF$104,M$3,FALSE)</f>
        <v>0</v>
      </c>
      <c r="N58">
        <f>+VLOOKUP($A58,'1а - drž,sek,drž.sl.i nam.'!$A$13:AG$104,N$3,FALSE)</f>
        <v>0</v>
      </c>
      <c r="O58">
        <f>+VLOOKUP($A58,'1а - drž,sek,drž.sl.i nam.'!$A$13:AH$104,O$3,FALSE)</f>
        <v>0</v>
      </c>
      <c r="P58">
        <f>+VLOOKUP($A58,'1а - drž,sek,drž.sl.i nam.'!$A$13:AI$104,P$3,FALSE)</f>
        <v>0</v>
      </c>
      <c r="Q58">
        <f>+VLOOKUP($A58,'1а - drž,sek,drž.sl.i nam.'!$A$13:AF$104,Q$3,FALSE)</f>
        <v>0</v>
      </c>
      <c r="R58">
        <f>+VLOOKUP($A58,'1а - drž,sek,drž.sl.i nam.'!$A$13:AG$104,R$3,FALSE)</f>
        <v>0</v>
      </c>
      <c r="S58">
        <f>+VLOOKUP($A58,'1а - drž,sek,drž.sl.i nam.'!$A$13:AH$104,S$3,FALSE)</f>
        <v>0</v>
      </c>
      <c r="T58" s="50">
        <f>IF(A58=0,0,+VLOOKUP($A58,'1а - drž,sek,drž.sl.i nam.'!$A$13:AI$104,T$3,FALSE))</f>
        <v>0</v>
      </c>
      <c r="U58" s="50">
        <f>IF(B58=0,0,+VLOOKUP($A58,'1а - drž,sek,drž.sl.i nam.'!$A$13:AJ$104,U$3,FALSE))</f>
        <v>0</v>
      </c>
      <c r="V58" s="50">
        <f>IF(C58=0,0,+VLOOKUP($A58,'1а - drž,sek,drž.sl.i nam.'!$A$13:AK$104,V$3,FALSE))</f>
        <v>0</v>
      </c>
      <c r="W58" s="50">
        <f>IF(D58=0,0,+VLOOKUP($A58,'1а - drž,sek,drž.sl.i nam.'!$A$13:AL$104,W$3,FALSE))</f>
        <v>0</v>
      </c>
      <c r="X58" s="50">
        <f t="shared" si="5"/>
        <v>0</v>
      </c>
      <c r="Y58" s="50">
        <f>IF(A58=0,0,+VLOOKUP($A58,'1а - drž,sek,drž.sl.i nam.'!$A$13:AN$104,Y$3,FALSE))</f>
        <v>0</v>
      </c>
      <c r="Z58" s="50">
        <f>IF(B58=0,0,+VLOOKUP($A58,'1а - drž,sek,drž.sl.i nam.'!$A$13:AO$104,Z$3,FALSE))</f>
        <v>0</v>
      </c>
      <c r="AA58" s="50">
        <f>IF(C58=0,0,+VLOOKUP($A58,'1а - drž,sek,drž.sl.i nam.'!$A$13:AP$104,AA$3,FALSE))</f>
        <v>0</v>
      </c>
      <c r="AB58" s="50">
        <f>IF(D58=0,0,+VLOOKUP($A58,'1а - drž,sek,drž.sl.i nam.'!$A$13:AQ$104,AB$3,FALSE))</f>
        <v>0</v>
      </c>
      <c r="AC58" s="50">
        <f t="shared" si="6"/>
        <v>0</v>
      </c>
      <c r="AD58" s="50">
        <f>+VLOOKUP($A58,'1а - drž,sek,drž.sl.i nam.'!$A$13:AS$104,AD$3,FALSE)</f>
        <v>0</v>
      </c>
      <c r="AE58" s="50">
        <f>IF(B58=0,0,+VLOOKUP($A58,'1а - drž,sek,drž.sl.i nam.'!$A$13:AT$104,AE$3,FALSE))</f>
        <v>0</v>
      </c>
      <c r="AF58" s="50">
        <f>IF(C58=0,0,+VLOOKUP($A58,'1а - drž,sek,drž.sl.i nam.'!$A$13:AU$104,AF$3,FALSE))</f>
        <v>0</v>
      </c>
      <c r="AG58" s="50">
        <f>IF(D58=0,0,+VLOOKUP($A58,'1а - drž,sek,drž.sl.i nam.'!$A$13:AV$104,AG$3,FALSE))</f>
        <v>0</v>
      </c>
      <c r="AH58" s="50">
        <f t="shared" si="7"/>
        <v>0</v>
      </c>
      <c r="AI58" s="50">
        <f>IF(A58=0,0,+VLOOKUP($A58,'1а - drž,sek,drž.sl.i nam.'!$A$13:AX$104,AI$3,FALSE))</f>
        <v>0</v>
      </c>
      <c r="AJ58" s="50">
        <f>IF(B58=0,0,+VLOOKUP($A58,'1а - drž,sek,drž.sl.i nam.'!$A$13:AY$104,AJ$3,FALSE))</f>
        <v>0</v>
      </c>
      <c r="AK58" s="50">
        <f t="shared" si="11"/>
        <v>0</v>
      </c>
      <c r="AL58" s="50">
        <f t="shared" si="12"/>
        <v>0</v>
      </c>
    </row>
    <row r="59" spans="1:38" x14ac:dyDescent="0.2">
      <c r="A59">
        <f>+IF(MAX(A$5:A58)+1&lt;=A$1,A58+1,0)</f>
        <v>0</v>
      </c>
      <c r="B59" s="301">
        <f t="shared" si="8"/>
        <v>0</v>
      </c>
      <c r="C59">
        <f t="shared" si="9"/>
        <v>0</v>
      </c>
      <c r="D59" s="301">
        <f t="shared" si="10"/>
        <v>0</v>
      </c>
      <c r="E59">
        <f>IF(A59=0,0,+VLOOKUP($A59,'1а - drž,sek,drž.sl.i nam.'!$A$13:$BE$104,57,FALSE))</f>
        <v>0</v>
      </c>
      <c r="F59">
        <f>IF(A59=0,0,+VLOOKUP($A59,'1а - drž,sek,drž.sl.i nam.'!$A$13:D$104,3,FALSE))</f>
        <v>0</v>
      </c>
      <c r="G59">
        <f>IF(A59=0,0,+VLOOKUP($A59,'1а - drž,sek,drž.sl.i nam.'!$A$13:E$104,4,FALSE))</f>
        <v>0</v>
      </c>
      <c r="H59">
        <f>+VLOOKUP($A59,'1а - drž,sek,drž.sl.i nam.'!$A$13:F$104,H$3,FALSE)</f>
        <v>0</v>
      </c>
      <c r="I59">
        <f>+VLOOKUP($A59,'1а - drž,sek,drž.sl.i nam.'!$A$13:G$104,I$3,FALSE)</f>
        <v>0</v>
      </c>
      <c r="J59">
        <f>+VLOOKUP($A59,'1а - drž,sek,drž.sl.i nam.'!$A$13:H$104,J$3,FALSE)</f>
        <v>0</v>
      </c>
      <c r="K59">
        <f>+VLOOKUP($A59,'1а - drž,sek,drž.sl.i nam.'!$A$13:AD$104,K$3,FALSE)</f>
        <v>0</v>
      </c>
      <c r="L59">
        <f>+VLOOKUP($A59,'1а - drž,sek,drž.sl.i nam.'!$A$13:AE$104,L$3,FALSE)</f>
        <v>0</v>
      </c>
      <c r="M59">
        <f>+VLOOKUP($A59,'1а - drž,sek,drž.sl.i nam.'!$A$13:AF$104,M$3,FALSE)</f>
        <v>0</v>
      </c>
      <c r="N59">
        <f>+VLOOKUP($A59,'1а - drž,sek,drž.sl.i nam.'!$A$13:AG$104,N$3,FALSE)</f>
        <v>0</v>
      </c>
      <c r="O59">
        <f>+VLOOKUP($A59,'1а - drž,sek,drž.sl.i nam.'!$A$13:AH$104,O$3,FALSE)</f>
        <v>0</v>
      </c>
      <c r="P59">
        <f>+VLOOKUP($A59,'1а - drž,sek,drž.sl.i nam.'!$A$13:AI$104,P$3,FALSE)</f>
        <v>0</v>
      </c>
      <c r="Q59">
        <f>+VLOOKUP($A59,'1а - drž,sek,drž.sl.i nam.'!$A$13:AF$104,Q$3,FALSE)</f>
        <v>0</v>
      </c>
      <c r="R59">
        <f>+VLOOKUP($A59,'1а - drž,sek,drž.sl.i nam.'!$A$13:AG$104,R$3,FALSE)</f>
        <v>0</v>
      </c>
      <c r="S59">
        <f>+VLOOKUP($A59,'1а - drž,sek,drž.sl.i nam.'!$A$13:AH$104,S$3,FALSE)</f>
        <v>0</v>
      </c>
      <c r="T59" s="50">
        <f>IF(A59=0,0,+VLOOKUP($A59,'1а - drž,sek,drž.sl.i nam.'!$A$13:AI$104,T$3,FALSE))</f>
        <v>0</v>
      </c>
      <c r="U59" s="50">
        <f>IF(B59=0,0,+VLOOKUP($A59,'1а - drž,sek,drž.sl.i nam.'!$A$13:AJ$104,U$3,FALSE))</f>
        <v>0</v>
      </c>
      <c r="V59" s="50">
        <f>IF(C59=0,0,+VLOOKUP($A59,'1а - drž,sek,drž.sl.i nam.'!$A$13:AK$104,V$3,FALSE))</f>
        <v>0</v>
      </c>
      <c r="W59" s="50">
        <f>IF(D59=0,0,+VLOOKUP($A59,'1а - drž,sek,drž.sl.i nam.'!$A$13:AL$104,W$3,FALSE))</f>
        <v>0</v>
      </c>
      <c r="X59" s="50">
        <f t="shared" si="5"/>
        <v>0</v>
      </c>
      <c r="Y59" s="50">
        <f>IF(A59=0,0,+VLOOKUP($A59,'1а - drž,sek,drž.sl.i nam.'!$A$13:AN$104,Y$3,FALSE))</f>
        <v>0</v>
      </c>
      <c r="Z59" s="50">
        <f>IF(B59=0,0,+VLOOKUP($A59,'1а - drž,sek,drž.sl.i nam.'!$A$13:AO$104,Z$3,FALSE))</f>
        <v>0</v>
      </c>
      <c r="AA59" s="50">
        <f>IF(C59=0,0,+VLOOKUP($A59,'1а - drž,sek,drž.sl.i nam.'!$A$13:AP$104,AA$3,FALSE))</f>
        <v>0</v>
      </c>
      <c r="AB59" s="50">
        <f>IF(D59=0,0,+VLOOKUP($A59,'1а - drž,sek,drž.sl.i nam.'!$A$13:AQ$104,AB$3,FALSE))</f>
        <v>0</v>
      </c>
      <c r="AC59" s="50">
        <f t="shared" si="6"/>
        <v>0</v>
      </c>
      <c r="AD59" s="50">
        <f>+VLOOKUP($A59,'1а - drž,sek,drž.sl.i nam.'!$A$13:AS$104,AD$3,FALSE)</f>
        <v>0</v>
      </c>
      <c r="AE59" s="50">
        <f>IF(B59=0,0,+VLOOKUP($A59,'1а - drž,sek,drž.sl.i nam.'!$A$13:AT$104,AE$3,FALSE))</f>
        <v>0</v>
      </c>
      <c r="AF59" s="50">
        <f>IF(C59=0,0,+VLOOKUP($A59,'1а - drž,sek,drž.sl.i nam.'!$A$13:AU$104,AF$3,FALSE))</f>
        <v>0</v>
      </c>
      <c r="AG59" s="50">
        <f>IF(D59=0,0,+VLOOKUP($A59,'1а - drž,sek,drž.sl.i nam.'!$A$13:AV$104,AG$3,FALSE))</f>
        <v>0</v>
      </c>
      <c r="AH59" s="50">
        <f t="shared" si="7"/>
        <v>0</v>
      </c>
      <c r="AI59" s="50">
        <f>IF(A59=0,0,+VLOOKUP($A59,'1а - drž,sek,drž.sl.i nam.'!$A$13:AX$104,AI$3,FALSE))</f>
        <v>0</v>
      </c>
      <c r="AJ59" s="50">
        <f>IF(B59=0,0,+VLOOKUP($A59,'1а - drž,sek,drž.sl.i nam.'!$A$13:AY$104,AJ$3,FALSE))</f>
        <v>0</v>
      </c>
      <c r="AK59" s="50">
        <f t="shared" si="11"/>
        <v>0</v>
      </c>
      <c r="AL59" s="50">
        <f t="shared" si="12"/>
        <v>0</v>
      </c>
    </row>
    <row r="60" spans="1:38" x14ac:dyDescent="0.2">
      <c r="A60">
        <f>+IF(MAX(A$5:A59)+1&lt;=A$1,A59+1,0)</f>
        <v>0</v>
      </c>
      <c r="B60" s="301">
        <f t="shared" si="8"/>
        <v>0</v>
      </c>
      <c r="C60">
        <f t="shared" si="9"/>
        <v>0</v>
      </c>
      <c r="D60" s="301">
        <f t="shared" si="10"/>
        <v>0</v>
      </c>
      <c r="E60">
        <f>IF(A60=0,0,+VLOOKUP($A60,'1а - drž,sek,drž.sl.i nam.'!$A$13:$BE$104,57,FALSE))</f>
        <v>0</v>
      </c>
      <c r="F60">
        <f>IF(A60=0,0,+VLOOKUP($A60,'1а - drž,sek,drž.sl.i nam.'!$A$13:D$104,3,FALSE))</f>
        <v>0</v>
      </c>
      <c r="G60">
        <f>IF(A60=0,0,+VLOOKUP($A60,'1а - drž,sek,drž.sl.i nam.'!$A$13:E$104,4,FALSE))</f>
        <v>0</v>
      </c>
      <c r="H60">
        <f>+VLOOKUP($A60,'1а - drž,sek,drž.sl.i nam.'!$A$13:F$104,H$3,FALSE)</f>
        <v>0</v>
      </c>
      <c r="I60">
        <f>+VLOOKUP($A60,'1а - drž,sek,drž.sl.i nam.'!$A$13:G$104,I$3,FALSE)</f>
        <v>0</v>
      </c>
      <c r="J60">
        <f>+VLOOKUP($A60,'1а - drž,sek,drž.sl.i nam.'!$A$13:H$104,J$3,FALSE)</f>
        <v>0</v>
      </c>
      <c r="K60">
        <f>+VLOOKUP($A60,'1а - drž,sek,drž.sl.i nam.'!$A$13:AD$104,K$3,FALSE)</f>
        <v>0</v>
      </c>
      <c r="L60">
        <f>+VLOOKUP($A60,'1а - drž,sek,drž.sl.i nam.'!$A$13:AE$104,L$3,FALSE)</f>
        <v>0</v>
      </c>
      <c r="M60">
        <f>+VLOOKUP($A60,'1а - drž,sek,drž.sl.i nam.'!$A$13:AF$104,M$3,FALSE)</f>
        <v>0</v>
      </c>
      <c r="N60">
        <f>+VLOOKUP($A60,'1а - drž,sek,drž.sl.i nam.'!$A$13:AG$104,N$3,FALSE)</f>
        <v>0</v>
      </c>
      <c r="O60">
        <f>+VLOOKUP($A60,'1а - drž,sek,drž.sl.i nam.'!$A$13:AH$104,O$3,FALSE)</f>
        <v>0</v>
      </c>
      <c r="P60">
        <f>+VLOOKUP($A60,'1а - drž,sek,drž.sl.i nam.'!$A$13:AI$104,P$3,FALSE)</f>
        <v>0</v>
      </c>
      <c r="Q60">
        <f>+VLOOKUP($A60,'1а - drž,sek,drž.sl.i nam.'!$A$13:AF$104,Q$3,FALSE)</f>
        <v>0</v>
      </c>
      <c r="R60">
        <f>+VLOOKUP($A60,'1а - drž,sek,drž.sl.i nam.'!$A$13:AG$104,R$3,FALSE)</f>
        <v>0</v>
      </c>
      <c r="S60">
        <f>+VLOOKUP($A60,'1а - drž,sek,drž.sl.i nam.'!$A$13:AH$104,S$3,FALSE)</f>
        <v>0</v>
      </c>
      <c r="T60" s="50">
        <f>IF(A60=0,0,+VLOOKUP($A60,'1а - drž,sek,drž.sl.i nam.'!$A$13:AI$104,T$3,FALSE))</f>
        <v>0</v>
      </c>
      <c r="U60" s="50">
        <f>IF(B60=0,0,+VLOOKUP($A60,'1а - drž,sek,drž.sl.i nam.'!$A$13:AJ$104,U$3,FALSE))</f>
        <v>0</v>
      </c>
      <c r="V60" s="50">
        <f>IF(C60=0,0,+VLOOKUP($A60,'1а - drž,sek,drž.sl.i nam.'!$A$13:AK$104,V$3,FALSE))</f>
        <v>0</v>
      </c>
      <c r="W60" s="50">
        <f>IF(D60=0,0,+VLOOKUP($A60,'1а - drž,sek,drž.sl.i nam.'!$A$13:AL$104,W$3,FALSE))</f>
        <v>0</v>
      </c>
      <c r="X60" s="50">
        <f t="shared" si="5"/>
        <v>0</v>
      </c>
      <c r="Y60" s="50">
        <f>IF(A60=0,0,+VLOOKUP($A60,'1а - drž,sek,drž.sl.i nam.'!$A$13:AN$104,Y$3,FALSE))</f>
        <v>0</v>
      </c>
      <c r="Z60" s="50">
        <f>IF(B60=0,0,+VLOOKUP($A60,'1а - drž,sek,drž.sl.i nam.'!$A$13:AO$104,Z$3,FALSE))</f>
        <v>0</v>
      </c>
      <c r="AA60" s="50">
        <f>IF(C60=0,0,+VLOOKUP($A60,'1а - drž,sek,drž.sl.i nam.'!$A$13:AP$104,AA$3,FALSE))</f>
        <v>0</v>
      </c>
      <c r="AB60" s="50">
        <f>IF(D60=0,0,+VLOOKUP($A60,'1а - drž,sek,drž.sl.i nam.'!$A$13:AQ$104,AB$3,FALSE))</f>
        <v>0</v>
      </c>
      <c r="AC60" s="50">
        <f t="shared" si="6"/>
        <v>0</v>
      </c>
      <c r="AD60" s="50">
        <f>+VLOOKUP($A60,'1а - drž,sek,drž.sl.i nam.'!$A$13:AS$104,AD$3,FALSE)</f>
        <v>0</v>
      </c>
      <c r="AE60" s="50">
        <f>IF(B60=0,0,+VLOOKUP($A60,'1а - drž,sek,drž.sl.i nam.'!$A$13:AT$104,AE$3,FALSE))</f>
        <v>0</v>
      </c>
      <c r="AF60" s="50">
        <f>IF(C60=0,0,+VLOOKUP($A60,'1а - drž,sek,drž.sl.i nam.'!$A$13:AU$104,AF$3,FALSE))</f>
        <v>0</v>
      </c>
      <c r="AG60" s="50">
        <f>IF(D60=0,0,+VLOOKUP($A60,'1а - drž,sek,drž.sl.i nam.'!$A$13:AV$104,AG$3,FALSE))</f>
        <v>0</v>
      </c>
      <c r="AH60" s="50">
        <f t="shared" si="7"/>
        <v>0</v>
      </c>
      <c r="AI60" s="50">
        <f>IF(A60=0,0,+VLOOKUP($A60,'1а - drž,sek,drž.sl.i nam.'!$A$13:AX$104,AI$3,FALSE))</f>
        <v>0</v>
      </c>
      <c r="AJ60" s="50">
        <f>IF(B60=0,0,+VLOOKUP($A60,'1а - drž,sek,drž.sl.i nam.'!$A$13:AY$104,AJ$3,FALSE))</f>
        <v>0</v>
      </c>
      <c r="AK60" s="50">
        <f t="shared" si="11"/>
        <v>0</v>
      </c>
      <c r="AL60" s="50">
        <f t="shared" si="12"/>
        <v>0</v>
      </c>
    </row>
    <row r="61" spans="1:38" x14ac:dyDescent="0.2">
      <c r="A61">
        <f>+IF(MAX(A$5:A60)+1&lt;=A$1,A60+1,0)</f>
        <v>0</v>
      </c>
      <c r="B61" s="301">
        <f t="shared" si="8"/>
        <v>0</v>
      </c>
      <c r="C61">
        <f t="shared" si="9"/>
        <v>0</v>
      </c>
      <c r="D61" s="301">
        <f t="shared" si="10"/>
        <v>0</v>
      </c>
      <c r="E61">
        <f>IF(A61=0,0,+VLOOKUP($A61,'1а - drž,sek,drž.sl.i nam.'!$A$13:$BE$104,57,FALSE))</f>
        <v>0</v>
      </c>
      <c r="F61">
        <f>IF(A61=0,0,+VLOOKUP($A61,'1а - drž,sek,drž.sl.i nam.'!$A$13:D$104,3,FALSE))</f>
        <v>0</v>
      </c>
      <c r="G61">
        <f>IF(A61=0,0,+VLOOKUP($A61,'1а - drž,sek,drž.sl.i nam.'!$A$13:E$104,4,FALSE))</f>
        <v>0</v>
      </c>
      <c r="H61">
        <f>+VLOOKUP($A61,'1а - drž,sek,drž.sl.i nam.'!$A$13:F$104,H$3,FALSE)</f>
        <v>0</v>
      </c>
      <c r="I61">
        <f>+VLOOKUP($A61,'1а - drž,sek,drž.sl.i nam.'!$A$13:G$104,I$3,FALSE)</f>
        <v>0</v>
      </c>
      <c r="J61">
        <f>+VLOOKUP($A61,'1а - drž,sek,drž.sl.i nam.'!$A$13:H$104,J$3,FALSE)</f>
        <v>0</v>
      </c>
      <c r="K61">
        <f>+VLOOKUP($A61,'1а - drž,sek,drž.sl.i nam.'!$A$13:AD$104,K$3,FALSE)</f>
        <v>0</v>
      </c>
      <c r="L61">
        <f>+VLOOKUP($A61,'1а - drž,sek,drž.sl.i nam.'!$A$13:AE$104,L$3,FALSE)</f>
        <v>0</v>
      </c>
      <c r="M61">
        <f>+VLOOKUP($A61,'1а - drž,sek,drž.sl.i nam.'!$A$13:AF$104,M$3,FALSE)</f>
        <v>0</v>
      </c>
      <c r="N61">
        <f>+VLOOKUP($A61,'1а - drž,sek,drž.sl.i nam.'!$A$13:AG$104,N$3,FALSE)</f>
        <v>0</v>
      </c>
      <c r="O61">
        <f>+VLOOKUP($A61,'1а - drž,sek,drž.sl.i nam.'!$A$13:AH$104,O$3,FALSE)</f>
        <v>0</v>
      </c>
      <c r="P61">
        <f>+VLOOKUP($A61,'1а - drž,sek,drž.sl.i nam.'!$A$13:AI$104,P$3,FALSE)</f>
        <v>0</v>
      </c>
      <c r="Q61">
        <f>+VLOOKUP($A61,'1а - drž,sek,drž.sl.i nam.'!$A$13:AF$104,Q$3,FALSE)</f>
        <v>0</v>
      </c>
      <c r="R61">
        <f>+VLOOKUP($A61,'1а - drž,sek,drž.sl.i nam.'!$A$13:AG$104,R$3,FALSE)</f>
        <v>0</v>
      </c>
      <c r="S61">
        <f>+VLOOKUP($A61,'1а - drž,sek,drž.sl.i nam.'!$A$13:AH$104,S$3,FALSE)</f>
        <v>0</v>
      </c>
      <c r="T61" s="50">
        <f>IF(A61=0,0,+VLOOKUP($A61,'1а - drž,sek,drž.sl.i nam.'!$A$13:AI$104,T$3,FALSE))</f>
        <v>0</v>
      </c>
      <c r="U61" s="50">
        <f>IF(B61=0,0,+VLOOKUP($A61,'1а - drž,sek,drž.sl.i nam.'!$A$13:AJ$104,U$3,FALSE))</f>
        <v>0</v>
      </c>
      <c r="V61" s="50">
        <f>IF(C61=0,0,+VLOOKUP($A61,'1а - drž,sek,drž.sl.i nam.'!$A$13:AK$104,V$3,FALSE))</f>
        <v>0</v>
      </c>
      <c r="W61" s="50">
        <f>IF(D61=0,0,+VLOOKUP($A61,'1а - drž,sek,drž.sl.i nam.'!$A$13:AL$104,W$3,FALSE))</f>
        <v>0</v>
      </c>
      <c r="X61" s="50">
        <f t="shared" si="5"/>
        <v>0</v>
      </c>
      <c r="Y61" s="50">
        <f>IF(A61=0,0,+VLOOKUP($A61,'1а - drž,sek,drž.sl.i nam.'!$A$13:AN$104,Y$3,FALSE))</f>
        <v>0</v>
      </c>
      <c r="Z61" s="50">
        <f>IF(B61=0,0,+VLOOKUP($A61,'1а - drž,sek,drž.sl.i nam.'!$A$13:AO$104,Z$3,FALSE))</f>
        <v>0</v>
      </c>
      <c r="AA61" s="50">
        <f>IF(C61=0,0,+VLOOKUP($A61,'1а - drž,sek,drž.sl.i nam.'!$A$13:AP$104,AA$3,FALSE))</f>
        <v>0</v>
      </c>
      <c r="AB61" s="50">
        <f>IF(D61=0,0,+VLOOKUP($A61,'1а - drž,sek,drž.sl.i nam.'!$A$13:AQ$104,AB$3,FALSE))</f>
        <v>0</v>
      </c>
      <c r="AC61" s="50">
        <f t="shared" si="6"/>
        <v>0</v>
      </c>
      <c r="AD61" s="50">
        <f>+VLOOKUP($A61,'1а - drž,sek,drž.sl.i nam.'!$A$13:AS$104,AD$3,FALSE)</f>
        <v>0</v>
      </c>
      <c r="AE61" s="50">
        <f>IF(B61=0,0,+VLOOKUP($A61,'1а - drž,sek,drž.sl.i nam.'!$A$13:AT$104,AE$3,FALSE))</f>
        <v>0</v>
      </c>
      <c r="AF61" s="50">
        <f>IF(C61=0,0,+VLOOKUP($A61,'1а - drž,sek,drž.sl.i nam.'!$A$13:AU$104,AF$3,FALSE))</f>
        <v>0</v>
      </c>
      <c r="AG61" s="50">
        <f>IF(D61=0,0,+VLOOKUP($A61,'1а - drž,sek,drž.sl.i nam.'!$A$13:AV$104,AG$3,FALSE))</f>
        <v>0</v>
      </c>
      <c r="AH61" s="50">
        <f t="shared" si="7"/>
        <v>0</v>
      </c>
      <c r="AI61" s="50">
        <f>IF(A61=0,0,+VLOOKUP($A61,'1а - drž,sek,drž.sl.i nam.'!$A$13:AX$104,AI$3,FALSE))</f>
        <v>0</v>
      </c>
      <c r="AJ61" s="50">
        <f>IF(B61=0,0,+VLOOKUP($A61,'1а - drž,sek,drž.sl.i nam.'!$A$13:AY$104,AJ$3,FALSE))</f>
        <v>0</v>
      </c>
      <c r="AK61" s="50">
        <f t="shared" si="11"/>
        <v>0</v>
      </c>
      <c r="AL61" s="50">
        <f t="shared" si="12"/>
        <v>0</v>
      </c>
    </row>
    <row r="62" spans="1:38" x14ac:dyDescent="0.2">
      <c r="A62">
        <f>+IF(MAX(A$5:A61)+1&lt;=A$1,A61+1,0)</f>
        <v>0</v>
      </c>
      <c r="B62" s="301">
        <f t="shared" si="8"/>
        <v>0</v>
      </c>
      <c r="C62">
        <f t="shared" si="9"/>
        <v>0</v>
      </c>
      <c r="D62" s="301">
        <f t="shared" si="10"/>
        <v>0</v>
      </c>
      <c r="E62">
        <f>IF(A62=0,0,+VLOOKUP($A62,'1а - drž,sek,drž.sl.i nam.'!$A$13:$BE$104,57,FALSE))</f>
        <v>0</v>
      </c>
      <c r="F62">
        <f>IF(A62=0,0,+VLOOKUP($A62,'1а - drž,sek,drž.sl.i nam.'!$A$13:D$104,3,FALSE))</f>
        <v>0</v>
      </c>
      <c r="G62">
        <f>IF(A62=0,0,+VLOOKUP($A62,'1а - drž,sek,drž.sl.i nam.'!$A$13:E$104,4,FALSE))</f>
        <v>0</v>
      </c>
      <c r="H62">
        <f>+VLOOKUP($A62,'1а - drž,sek,drž.sl.i nam.'!$A$13:F$104,H$3,FALSE)</f>
        <v>0</v>
      </c>
      <c r="I62">
        <f>+VLOOKUP($A62,'1а - drž,sek,drž.sl.i nam.'!$A$13:G$104,I$3,FALSE)</f>
        <v>0</v>
      </c>
      <c r="J62">
        <f>+VLOOKUP($A62,'1а - drž,sek,drž.sl.i nam.'!$A$13:H$104,J$3,FALSE)</f>
        <v>0</v>
      </c>
      <c r="K62">
        <f>+VLOOKUP($A62,'1а - drž,sek,drž.sl.i nam.'!$A$13:AD$104,K$3,FALSE)</f>
        <v>0</v>
      </c>
      <c r="L62">
        <f>+VLOOKUP($A62,'1а - drž,sek,drž.sl.i nam.'!$A$13:AE$104,L$3,FALSE)</f>
        <v>0</v>
      </c>
      <c r="M62">
        <f>+VLOOKUP($A62,'1а - drž,sek,drž.sl.i nam.'!$A$13:AF$104,M$3,FALSE)</f>
        <v>0</v>
      </c>
      <c r="N62">
        <f>+VLOOKUP($A62,'1а - drž,sek,drž.sl.i nam.'!$A$13:AG$104,N$3,FALSE)</f>
        <v>0</v>
      </c>
      <c r="O62">
        <f>+VLOOKUP($A62,'1а - drž,sek,drž.sl.i nam.'!$A$13:AH$104,O$3,FALSE)</f>
        <v>0</v>
      </c>
      <c r="P62">
        <f>+VLOOKUP($A62,'1а - drž,sek,drž.sl.i nam.'!$A$13:AI$104,P$3,FALSE)</f>
        <v>0</v>
      </c>
      <c r="Q62">
        <f>+VLOOKUP($A62,'1а - drž,sek,drž.sl.i nam.'!$A$13:AF$104,Q$3,FALSE)</f>
        <v>0</v>
      </c>
      <c r="R62">
        <f>+VLOOKUP($A62,'1а - drž,sek,drž.sl.i nam.'!$A$13:AG$104,R$3,FALSE)</f>
        <v>0</v>
      </c>
      <c r="S62">
        <f>+VLOOKUP($A62,'1а - drž,sek,drž.sl.i nam.'!$A$13:AH$104,S$3,FALSE)</f>
        <v>0</v>
      </c>
      <c r="T62" s="50">
        <f>IF(A62=0,0,+VLOOKUP($A62,'1а - drž,sek,drž.sl.i nam.'!$A$13:AI$104,T$3,FALSE))</f>
        <v>0</v>
      </c>
      <c r="U62" s="50">
        <f>IF(B62=0,0,+VLOOKUP($A62,'1а - drž,sek,drž.sl.i nam.'!$A$13:AJ$104,U$3,FALSE))</f>
        <v>0</v>
      </c>
      <c r="V62" s="50">
        <f>IF(C62=0,0,+VLOOKUP($A62,'1а - drž,sek,drž.sl.i nam.'!$A$13:AK$104,V$3,FALSE))</f>
        <v>0</v>
      </c>
      <c r="W62" s="50">
        <f>IF(D62=0,0,+VLOOKUP($A62,'1а - drž,sek,drž.sl.i nam.'!$A$13:AL$104,W$3,FALSE))</f>
        <v>0</v>
      </c>
      <c r="X62" s="50">
        <f t="shared" si="5"/>
        <v>0</v>
      </c>
      <c r="Y62" s="50">
        <f>IF(A62=0,0,+VLOOKUP($A62,'1а - drž,sek,drž.sl.i nam.'!$A$13:AN$104,Y$3,FALSE))</f>
        <v>0</v>
      </c>
      <c r="Z62" s="50">
        <f>IF(B62=0,0,+VLOOKUP($A62,'1а - drž,sek,drž.sl.i nam.'!$A$13:AO$104,Z$3,FALSE))</f>
        <v>0</v>
      </c>
      <c r="AA62" s="50">
        <f>IF(C62=0,0,+VLOOKUP($A62,'1а - drž,sek,drž.sl.i nam.'!$A$13:AP$104,AA$3,FALSE))</f>
        <v>0</v>
      </c>
      <c r="AB62" s="50">
        <f>IF(D62=0,0,+VLOOKUP($A62,'1а - drž,sek,drž.sl.i nam.'!$A$13:AQ$104,AB$3,FALSE))</f>
        <v>0</v>
      </c>
      <c r="AC62" s="50">
        <f t="shared" si="6"/>
        <v>0</v>
      </c>
      <c r="AD62" s="50">
        <f>+VLOOKUP($A62,'1а - drž,sek,drž.sl.i nam.'!$A$13:AS$104,AD$3,FALSE)</f>
        <v>0</v>
      </c>
      <c r="AE62" s="50">
        <f>IF(B62=0,0,+VLOOKUP($A62,'1а - drž,sek,drž.sl.i nam.'!$A$13:AT$104,AE$3,FALSE))</f>
        <v>0</v>
      </c>
      <c r="AF62" s="50">
        <f>IF(C62=0,0,+VLOOKUP($A62,'1а - drž,sek,drž.sl.i nam.'!$A$13:AU$104,AF$3,FALSE))</f>
        <v>0</v>
      </c>
      <c r="AG62" s="50">
        <f>IF(D62=0,0,+VLOOKUP($A62,'1а - drž,sek,drž.sl.i nam.'!$A$13:AV$104,AG$3,FALSE))</f>
        <v>0</v>
      </c>
      <c r="AH62" s="50">
        <f t="shared" si="7"/>
        <v>0</v>
      </c>
      <c r="AI62" s="50">
        <f>IF(A62=0,0,+VLOOKUP($A62,'1а - drž,sek,drž.sl.i nam.'!$A$13:AX$104,AI$3,FALSE))</f>
        <v>0</v>
      </c>
      <c r="AJ62" s="50">
        <f>IF(B62=0,0,+VLOOKUP($A62,'1а - drž,sek,drž.sl.i nam.'!$A$13:AY$104,AJ$3,FALSE))</f>
        <v>0</v>
      </c>
      <c r="AK62" s="50">
        <f t="shared" si="11"/>
        <v>0</v>
      </c>
      <c r="AL62" s="50">
        <f t="shared" si="12"/>
        <v>0</v>
      </c>
    </row>
    <row r="63" spans="1:38" x14ac:dyDescent="0.2">
      <c r="A63">
        <f>+IF(MAX(A$5:A62)+1&lt;=A$1,A62+1,0)</f>
        <v>0</v>
      </c>
      <c r="B63" s="301">
        <f t="shared" si="8"/>
        <v>0</v>
      </c>
      <c r="C63">
        <f t="shared" si="9"/>
        <v>0</v>
      </c>
      <c r="D63" s="301">
        <f t="shared" si="10"/>
        <v>0</v>
      </c>
      <c r="E63">
        <f>IF(A63=0,0,+VLOOKUP($A63,'1а - drž,sek,drž.sl.i nam.'!$A$13:$BE$104,57,FALSE))</f>
        <v>0</v>
      </c>
      <c r="F63">
        <f>IF(A63=0,0,+VLOOKUP($A63,'1а - drž,sek,drž.sl.i nam.'!$A$13:D$104,3,FALSE))</f>
        <v>0</v>
      </c>
      <c r="G63">
        <f>IF(A63=0,0,+VLOOKUP($A63,'1а - drž,sek,drž.sl.i nam.'!$A$13:E$104,4,FALSE))</f>
        <v>0</v>
      </c>
      <c r="H63">
        <f>+VLOOKUP($A63,'1а - drž,sek,drž.sl.i nam.'!$A$13:F$104,H$3,FALSE)</f>
        <v>0</v>
      </c>
      <c r="I63">
        <f>+VLOOKUP($A63,'1а - drž,sek,drž.sl.i nam.'!$A$13:G$104,I$3,FALSE)</f>
        <v>0</v>
      </c>
      <c r="J63">
        <f>+VLOOKUP($A63,'1а - drž,sek,drž.sl.i nam.'!$A$13:H$104,J$3,FALSE)</f>
        <v>0</v>
      </c>
      <c r="K63">
        <f>+VLOOKUP($A63,'1а - drž,sek,drž.sl.i nam.'!$A$13:AD$104,K$3,FALSE)</f>
        <v>0</v>
      </c>
      <c r="L63">
        <f>+VLOOKUP($A63,'1а - drž,sek,drž.sl.i nam.'!$A$13:AE$104,L$3,FALSE)</f>
        <v>0</v>
      </c>
      <c r="M63">
        <f>+VLOOKUP($A63,'1а - drž,sek,drž.sl.i nam.'!$A$13:AF$104,M$3,FALSE)</f>
        <v>0</v>
      </c>
      <c r="N63">
        <f>+VLOOKUP($A63,'1а - drž,sek,drž.sl.i nam.'!$A$13:AG$104,N$3,FALSE)</f>
        <v>0</v>
      </c>
      <c r="O63">
        <f>+VLOOKUP($A63,'1а - drž,sek,drž.sl.i nam.'!$A$13:AH$104,O$3,FALSE)</f>
        <v>0</v>
      </c>
      <c r="P63">
        <f>+VLOOKUP($A63,'1а - drž,sek,drž.sl.i nam.'!$A$13:AI$104,P$3,FALSE)</f>
        <v>0</v>
      </c>
      <c r="Q63">
        <f>+VLOOKUP($A63,'1а - drž,sek,drž.sl.i nam.'!$A$13:AF$104,Q$3,FALSE)</f>
        <v>0</v>
      </c>
      <c r="R63">
        <f>+VLOOKUP($A63,'1а - drž,sek,drž.sl.i nam.'!$A$13:AG$104,R$3,FALSE)</f>
        <v>0</v>
      </c>
      <c r="S63">
        <f>+VLOOKUP($A63,'1а - drž,sek,drž.sl.i nam.'!$A$13:AH$104,S$3,FALSE)</f>
        <v>0</v>
      </c>
      <c r="T63" s="50">
        <f>IF(A63=0,0,+VLOOKUP($A63,'1а - drž,sek,drž.sl.i nam.'!$A$13:AI$104,T$3,FALSE))</f>
        <v>0</v>
      </c>
      <c r="U63" s="50">
        <f>IF(B63=0,0,+VLOOKUP($A63,'1а - drž,sek,drž.sl.i nam.'!$A$13:AJ$104,U$3,FALSE))</f>
        <v>0</v>
      </c>
      <c r="V63" s="50">
        <f>IF(C63=0,0,+VLOOKUP($A63,'1а - drž,sek,drž.sl.i nam.'!$A$13:AK$104,V$3,FALSE))</f>
        <v>0</v>
      </c>
      <c r="W63" s="50">
        <f>IF(D63=0,0,+VLOOKUP($A63,'1а - drž,sek,drž.sl.i nam.'!$A$13:AL$104,W$3,FALSE))</f>
        <v>0</v>
      </c>
      <c r="X63" s="50">
        <f t="shared" si="5"/>
        <v>0</v>
      </c>
      <c r="Y63" s="50">
        <f>IF(A63=0,0,+VLOOKUP($A63,'1а - drž,sek,drž.sl.i nam.'!$A$13:AN$104,Y$3,FALSE))</f>
        <v>0</v>
      </c>
      <c r="Z63" s="50">
        <f>IF(B63=0,0,+VLOOKUP($A63,'1а - drž,sek,drž.sl.i nam.'!$A$13:AO$104,Z$3,FALSE))</f>
        <v>0</v>
      </c>
      <c r="AA63" s="50">
        <f>IF(C63=0,0,+VLOOKUP($A63,'1а - drž,sek,drž.sl.i nam.'!$A$13:AP$104,AA$3,FALSE))</f>
        <v>0</v>
      </c>
      <c r="AB63" s="50">
        <f>IF(D63=0,0,+VLOOKUP($A63,'1а - drž,sek,drž.sl.i nam.'!$A$13:AQ$104,AB$3,FALSE))</f>
        <v>0</v>
      </c>
      <c r="AC63" s="50">
        <f t="shared" si="6"/>
        <v>0</v>
      </c>
      <c r="AD63" s="50">
        <f>+VLOOKUP($A63,'1а - drž,sek,drž.sl.i nam.'!$A$13:AS$104,AD$3,FALSE)</f>
        <v>0</v>
      </c>
      <c r="AE63" s="50">
        <f>IF(B63=0,0,+VLOOKUP($A63,'1а - drž,sek,drž.sl.i nam.'!$A$13:AT$104,AE$3,FALSE))</f>
        <v>0</v>
      </c>
      <c r="AF63" s="50">
        <f>IF(C63=0,0,+VLOOKUP($A63,'1а - drž,sek,drž.sl.i nam.'!$A$13:AU$104,AF$3,FALSE))</f>
        <v>0</v>
      </c>
      <c r="AG63" s="50">
        <f>IF(D63=0,0,+VLOOKUP($A63,'1а - drž,sek,drž.sl.i nam.'!$A$13:AV$104,AG$3,FALSE))</f>
        <v>0</v>
      </c>
      <c r="AH63" s="50">
        <f t="shared" si="7"/>
        <v>0</v>
      </c>
      <c r="AI63" s="50">
        <f>IF(A63=0,0,+VLOOKUP($A63,'1а - drž,sek,drž.sl.i nam.'!$A$13:AX$104,AI$3,FALSE))</f>
        <v>0</v>
      </c>
      <c r="AJ63" s="50">
        <f>IF(B63=0,0,+VLOOKUP($A63,'1а - drž,sek,drž.sl.i nam.'!$A$13:AY$104,AJ$3,FALSE))</f>
        <v>0</v>
      </c>
      <c r="AK63" s="50">
        <f t="shared" si="11"/>
        <v>0</v>
      </c>
      <c r="AL63" s="50">
        <f t="shared" si="12"/>
        <v>0</v>
      </c>
    </row>
    <row r="64" spans="1:38" x14ac:dyDescent="0.2">
      <c r="A64">
        <f>+IF(MAX(A$5:A63)+1&lt;=A$1,A63+1,0)</f>
        <v>0</v>
      </c>
      <c r="B64" s="301">
        <f t="shared" si="8"/>
        <v>0</v>
      </c>
      <c r="C64">
        <f t="shared" si="9"/>
        <v>0</v>
      </c>
      <c r="D64" s="301">
        <f t="shared" si="10"/>
        <v>0</v>
      </c>
      <c r="E64">
        <f>IF(A64=0,0,+VLOOKUP($A64,'1а - drž,sek,drž.sl.i nam.'!$A$13:$BE$104,57,FALSE))</f>
        <v>0</v>
      </c>
      <c r="F64">
        <f>IF(A64=0,0,+VLOOKUP($A64,'1а - drž,sek,drž.sl.i nam.'!$A$13:D$104,3,FALSE))</f>
        <v>0</v>
      </c>
      <c r="G64">
        <f>IF(A64=0,0,+VLOOKUP($A64,'1а - drž,sek,drž.sl.i nam.'!$A$13:E$104,4,FALSE))</f>
        <v>0</v>
      </c>
      <c r="H64">
        <f>+VLOOKUP($A64,'1а - drž,sek,drž.sl.i nam.'!$A$13:F$104,H$3,FALSE)</f>
        <v>0</v>
      </c>
      <c r="I64">
        <f>+VLOOKUP($A64,'1а - drž,sek,drž.sl.i nam.'!$A$13:G$104,I$3,FALSE)</f>
        <v>0</v>
      </c>
      <c r="J64">
        <f>+VLOOKUP($A64,'1а - drž,sek,drž.sl.i nam.'!$A$13:H$104,J$3,FALSE)</f>
        <v>0</v>
      </c>
      <c r="K64">
        <f>+VLOOKUP($A64,'1а - drž,sek,drž.sl.i nam.'!$A$13:AD$104,K$3,FALSE)</f>
        <v>0</v>
      </c>
      <c r="L64">
        <f>+VLOOKUP($A64,'1а - drž,sek,drž.sl.i nam.'!$A$13:AE$104,L$3,FALSE)</f>
        <v>0</v>
      </c>
      <c r="M64">
        <f>+VLOOKUP($A64,'1а - drž,sek,drž.sl.i nam.'!$A$13:AF$104,M$3,FALSE)</f>
        <v>0</v>
      </c>
      <c r="N64">
        <f>+VLOOKUP($A64,'1а - drž,sek,drž.sl.i nam.'!$A$13:AG$104,N$3,FALSE)</f>
        <v>0</v>
      </c>
      <c r="O64">
        <f>+VLOOKUP($A64,'1а - drž,sek,drž.sl.i nam.'!$A$13:AH$104,O$3,FALSE)</f>
        <v>0</v>
      </c>
      <c r="P64">
        <f>+VLOOKUP($A64,'1а - drž,sek,drž.sl.i nam.'!$A$13:AI$104,P$3,FALSE)</f>
        <v>0</v>
      </c>
      <c r="Q64">
        <f>+VLOOKUP($A64,'1а - drž,sek,drž.sl.i nam.'!$A$13:AF$104,Q$3,FALSE)</f>
        <v>0</v>
      </c>
      <c r="R64">
        <f>+VLOOKUP($A64,'1а - drž,sek,drž.sl.i nam.'!$A$13:AG$104,R$3,FALSE)</f>
        <v>0</v>
      </c>
      <c r="S64">
        <f>+VLOOKUP($A64,'1а - drž,sek,drž.sl.i nam.'!$A$13:AH$104,S$3,FALSE)</f>
        <v>0</v>
      </c>
      <c r="T64" s="50">
        <f>IF(A64=0,0,+VLOOKUP($A64,'1а - drž,sek,drž.sl.i nam.'!$A$13:AI$104,T$3,FALSE))</f>
        <v>0</v>
      </c>
      <c r="U64" s="50">
        <f>IF(B64=0,0,+VLOOKUP($A64,'1а - drž,sek,drž.sl.i nam.'!$A$13:AJ$104,U$3,FALSE))</f>
        <v>0</v>
      </c>
      <c r="V64" s="50">
        <f>IF(C64=0,0,+VLOOKUP($A64,'1а - drž,sek,drž.sl.i nam.'!$A$13:AK$104,V$3,FALSE))</f>
        <v>0</v>
      </c>
      <c r="W64" s="50">
        <f>IF(D64=0,0,+VLOOKUP($A64,'1а - drž,sek,drž.sl.i nam.'!$A$13:AL$104,W$3,FALSE))</f>
        <v>0</v>
      </c>
      <c r="X64" s="50">
        <f t="shared" si="5"/>
        <v>0</v>
      </c>
      <c r="Y64" s="50">
        <f>IF(A64=0,0,+VLOOKUP($A64,'1а - drž,sek,drž.sl.i nam.'!$A$13:AN$104,Y$3,FALSE))</f>
        <v>0</v>
      </c>
      <c r="Z64" s="50">
        <f>IF(B64=0,0,+VLOOKUP($A64,'1а - drž,sek,drž.sl.i nam.'!$A$13:AO$104,Z$3,FALSE))</f>
        <v>0</v>
      </c>
      <c r="AA64" s="50">
        <f>IF(C64=0,0,+VLOOKUP($A64,'1а - drž,sek,drž.sl.i nam.'!$A$13:AP$104,AA$3,FALSE))</f>
        <v>0</v>
      </c>
      <c r="AB64" s="50">
        <f>IF(D64=0,0,+VLOOKUP($A64,'1а - drž,sek,drž.sl.i nam.'!$A$13:AQ$104,AB$3,FALSE))</f>
        <v>0</v>
      </c>
      <c r="AC64" s="50">
        <f t="shared" si="6"/>
        <v>0</v>
      </c>
      <c r="AD64" s="50">
        <f>+VLOOKUP($A64,'1а - drž,sek,drž.sl.i nam.'!$A$13:AS$104,AD$3,FALSE)</f>
        <v>0</v>
      </c>
      <c r="AE64" s="50">
        <f>IF(B64=0,0,+VLOOKUP($A64,'1а - drž,sek,drž.sl.i nam.'!$A$13:AT$104,AE$3,FALSE))</f>
        <v>0</v>
      </c>
      <c r="AF64" s="50">
        <f>IF(C64=0,0,+VLOOKUP($A64,'1а - drž,sek,drž.sl.i nam.'!$A$13:AU$104,AF$3,FALSE))</f>
        <v>0</v>
      </c>
      <c r="AG64" s="50">
        <f>IF(D64=0,0,+VLOOKUP($A64,'1а - drž,sek,drž.sl.i nam.'!$A$13:AV$104,AG$3,FALSE))</f>
        <v>0</v>
      </c>
      <c r="AH64" s="50">
        <f t="shared" si="7"/>
        <v>0</v>
      </c>
      <c r="AI64" s="50">
        <f>IF(A64=0,0,+VLOOKUP($A64,'1а - drž,sek,drž.sl.i nam.'!$A$13:AX$104,AI$3,FALSE))</f>
        <v>0</v>
      </c>
      <c r="AJ64" s="50">
        <f>IF(B64=0,0,+VLOOKUP($A64,'1а - drž,sek,drž.sl.i nam.'!$A$13:AY$104,AJ$3,FALSE))</f>
        <v>0</v>
      </c>
      <c r="AK64" s="50">
        <f t="shared" si="11"/>
        <v>0</v>
      </c>
      <c r="AL64" s="50">
        <f t="shared" si="12"/>
        <v>0</v>
      </c>
    </row>
    <row r="65" spans="1:38" x14ac:dyDescent="0.2">
      <c r="A65">
        <f>+IF(MAX(A$5:A64)+1&lt;=A$1,A64+1,0)</f>
        <v>0</v>
      </c>
      <c r="B65" s="301">
        <f t="shared" si="8"/>
        <v>0</v>
      </c>
      <c r="C65">
        <f t="shared" si="9"/>
        <v>0</v>
      </c>
      <c r="D65" s="301">
        <f t="shared" si="10"/>
        <v>0</v>
      </c>
      <c r="E65">
        <f>IF(A65=0,0,+VLOOKUP($A65,'1а - drž,sek,drž.sl.i nam.'!$A$13:$BE$104,57,FALSE))</f>
        <v>0</v>
      </c>
      <c r="F65">
        <f>IF(A65=0,0,+VLOOKUP($A65,'1а - drž,sek,drž.sl.i nam.'!$A$13:D$104,3,FALSE))</f>
        <v>0</v>
      </c>
      <c r="G65">
        <f>IF(A65=0,0,+VLOOKUP($A65,'1а - drž,sek,drž.sl.i nam.'!$A$13:E$104,4,FALSE))</f>
        <v>0</v>
      </c>
      <c r="H65">
        <f>+VLOOKUP($A65,'1а - drž,sek,drž.sl.i nam.'!$A$13:F$104,H$3,FALSE)</f>
        <v>0</v>
      </c>
      <c r="I65">
        <f>+VLOOKUP($A65,'1а - drž,sek,drž.sl.i nam.'!$A$13:G$104,I$3,FALSE)</f>
        <v>0</v>
      </c>
      <c r="J65">
        <f>+VLOOKUP($A65,'1а - drž,sek,drž.sl.i nam.'!$A$13:H$104,J$3,FALSE)</f>
        <v>0</v>
      </c>
      <c r="K65">
        <f>+VLOOKUP($A65,'1а - drž,sek,drž.sl.i nam.'!$A$13:AD$104,K$3,FALSE)</f>
        <v>0</v>
      </c>
      <c r="L65">
        <f>+VLOOKUP($A65,'1а - drž,sek,drž.sl.i nam.'!$A$13:AE$104,L$3,FALSE)</f>
        <v>0</v>
      </c>
      <c r="M65">
        <f>+VLOOKUP($A65,'1а - drž,sek,drž.sl.i nam.'!$A$13:AF$104,M$3,FALSE)</f>
        <v>0</v>
      </c>
      <c r="N65">
        <f>+VLOOKUP($A65,'1а - drž,sek,drž.sl.i nam.'!$A$13:AG$104,N$3,FALSE)</f>
        <v>0</v>
      </c>
      <c r="O65">
        <f>+VLOOKUP($A65,'1а - drž,sek,drž.sl.i nam.'!$A$13:AH$104,O$3,FALSE)</f>
        <v>0</v>
      </c>
      <c r="P65">
        <f>+VLOOKUP($A65,'1а - drž,sek,drž.sl.i nam.'!$A$13:AI$104,P$3,FALSE)</f>
        <v>0</v>
      </c>
      <c r="Q65">
        <f>+VLOOKUP($A65,'1а - drž,sek,drž.sl.i nam.'!$A$13:AF$104,Q$3,FALSE)</f>
        <v>0</v>
      </c>
      <c r="R65">
        <f>+VLOOKUP($A65,'1а - drž,sek,drž.sl.i nam.'!$A$13:AG$104,R$3,FALSE)</f>
        <v>0</v>
      </c>
      <c r="S65">
        <f>+VLOOKUP($A65,'1а - drž,sek,drž.sl.i nam.'!$A$13:AH$104,S$3,FALSE)</f>
        <v>0</v>
      </c>
      <c r="T65" s="50">
        <f>IF(A65=0,0,+VLOOKUP($A65,'1а - drž,sek,drž.sl.i nam.'!$A$13:AI$104,T$3,FALSE))</f>
        <v>0</v>
      </c>
      <c r="U65" s="50">
        <f>IF(B65=0,0,+VLOOKUP($A65,'1а - drž,sek,drž.sl.i nam.'!$A$13:AJ$104,U$3,FALSE))</f>
        <v>0</v>
      </c>
      <c r="V65" s="50">
        <f>IF(C65=0,0,+VLOOKUP($A65,'1а - drž,sek,drž.sl.i nam.'!$A$13:AK$104,V$3,FALSE))</f>
        <v>0</v>
      </c>
      <c r="W65" s="50">
        <f>IF(D65=0,0,+VLOOKUP($A65,'1а - drž,sek,drž.sl.i nam.'!$A$13:AL$104,W$3,FALSE))</f>
        <v>0</v>
      </c>
      <c r="X65" s="50">
        <f t="shared" si="5"/>
        <v>0</v>
      </c>
      <c r="Y65" s="50">
        <f>IF(A65=0,0,+VLOOKUP($A65,'1а - drž,sek,drž.sl.i nam.'!$A$13:AN$104,Y$3,FALSE))</f>
        <v>0</v>
      </c>
      <c r="Z65" s="50">
        <f>IF(B65=0,0,+VLOOKUP($A65,'1а - drž,sek,drž.sl.i nam.'!$A$13:AO$104,Z$3,FALSE))</f>
        <v>0</v>
      </c>
      <c r="AA65" s="50">
        <f>IF(C65=0,0,+VLOOKUP($A65,'1а - drž,sek,drž.sl.i nam.'!$A$13:AP$104,AA$3,FALSE))</f>
        <v>0</v>
      </c>
      <c r="AB65" s="50">
        <f>IF(D65=0,0,+VLOOKUP($A65,'1а - drž,sek,drž.sl.i nam.'!$A$13:AQ$104,AB$3,FALSE))</f>
        <v>0</v>
      </c>
      <c r="AC65" s="50">
        <f t="shared" si="6"/>
        <v>0</v>
      </c>
      <c r="AD65" s="50">
        <f>+VLOOKUP($A65,'1а - drž,sek,drž.sl.i nam.'!$A$13:AS$104,AD$3,FALSE)</f>
        <v>0</v>
      </c>
      <c r="AE65" s="50">
        <f>IF(B65=0,0,+VLOOKUP($A65,'1а - drž,sek,drž.sl.i nam.'!$A$13:AT$104,AE$3,FALSE))</f>
        <v>0</v>
      </c>
      <c r="AF65" s="50">
        <f>IF(C65=0,0,+VLOOKUP($A65,'1а - drž,sek,drž.sl.i nam.'!$A$13:AU$104,AF$3,FALSE))</f>
        <v>0</v>
      </c>
      <c r="AG65" s="50">
        <f>IF(D65=0,0,+VLOOKUP($A65,'1а - drž,sek,drž.sl.i nam.'!$A$13:AV$104,AG$3,FALSE))</f>
        <v>0</v>
      </c>
      <c r="AH65" s="50">
        <f t="shared" si="7"/>
        <v>0</v>
      </c>
      <c r="AI65" s="50">
        <f>IF(A65=0,0,+VLOOKUP($A65,'1а - drž,sek,drž.sl.i nam.'!$A$13:AX$104,AI$3,FALSE))</f>
        <v>0</v>
      </c>
      <c r="AJ65" s="50">
        <f>IF(B65=0,0,+VLOOKUP($A65,'1а - drž,sek,drž.sl.i nam.'!$A$13:AY$104,AJ$3,FALSE))</f>
        <v>0</v>
      </c>
      <c r="AK65" s="50">
        <f t="shared" si="11"/>
        <v>0</v>
      </c>
      <c r="AL65" s="50">
        <f t="shared" si="12"/>
        <v>0</v>
      </c>
    </row>
    <row r="66" spans="1:38" x14ac:dyDescent="0.2">
      <c r="A66">
        <f>+IF(MAX(A$5:A65)+1&lt;=A$1,A65+1,0)</f>
        <v>0</v>
      </c>
      <c r="B66" s="301">
        <f t="shared" si="8"/>
        <v>0</v>
      </c>
      <c r="C66">
        <f t="shared" si="9"/>
        <v>0</v>
      </c>
      <c r="D66" s="301">
        <f t="shared" si="10"/>
        <v>0</v>
      </c>
      <c r="E66">
        <f>IF(A66=0,0,+VLOOKUP($A66,'1а - drž,sek,drž.sl.i nam.'!$A$13:$BE$104,57,FALSE))</f>
        <v>0</v>
      </c>
      <c r="F66">
        <f>IF(A66=0,0,+VLOOKUP($A66,'1а - drž,sek,drž.sl.i nam.'!$A$13:D$104,3,FALSE))</f>
        <v>0</v>
      </c>
      <c r="G66">
        <f>IF(A66=0,0,+VLOOKUP($A66,'1а - drž,sek,drž.sl.i nam.'!$A$13:E$104,4,FALSE))</f>
        <v>0</v>
      </c>
      <c r="H66">
        <f>+VLOOKUP($A66,'1а - drž,sek,drž.sl.i nam.'!$A$13:F$104,H$3,FALSE)</f>
        <v>0</v>
      </c>
      <c r="I66">
        <f>+VLOOKUP($A66,'1а - drž,sek,drž.sl.i nam.'!$A$13:G$104,I$3,FALSE)</f>
        <v>0</v>
      </c>
      <c r="J66">
        <f>+VLOOKUP($A66,'1а - drž,sek,drž.sl.i nam.'!$A$13:H$104,J$3,FALSE)</f>
        <v>0</v>
      </c>
      <c r="K66">
        <f>+VLOOKUP($A66,'1а - drž,sek,drž.sl.i nam.'!$A$13:AD$104,K$3,FALSE)</f>
        <v>0</v>
      </c>
      <c r="L66">
        <f>+VLOOKUP($A66,'1а - drž,sek,drž.sl.i nam.'!$A$13:AE$104,L$3,FALSE)</f>
        <v>0</v>
      </c>
      <c r="M66">
        <f>+VLOOKUP($A66,'1а - drž,sek,drž.sl.i nam.'!$A$13:AF$104,M$3,FALSE)</f>
        <v>0</v>
      </c>
      <c r="N66">
        <f>+VLOOKUP($A66,'1а - drž,sek,drž.sl.i nam.'!$A$13:AG$104,N$3,FALSE)</f>
        <v>0</v>
      </c>
      <c r="O66">
        <f>+VLOOKUP($A66,'1а - drž,sek,drž.sl.i nam.'!$A$13:AH$104,O$3,FALSE)</f>
        <v>0</v>
      </c>
      <c r="P66">
        <f>+VLOOKUP($A66,'1а - drž,sek,drž.sl.i nam.'!$A$13:AI$104,P$3,FALSE)</f>
        <v>0</v>
      </c>
      <c r="Q66">
        <f>+VLOOKUP($A66,'1а - drž,sek,drž.sl.i nam.'!$A$13:AF$104,Q$3,FALSE)</f>
        <v>0</v>
      </c>
      <c r="R66">
        <f>+VLOOKUP($A66,'1а - drž,sek,drž.sl.i nam.'!$A$13:AG$104,R$3,FALSE)</f>
        <v>0</v>
      </c>
      <c r="S66">
        <f>+VLOOKUP($A66,'1а - drž,sek,drž.sl.i nam.'!$A$13:AH$104,S$3,FALSE)</f>
        <v>0</v>
      </c>
      <c r="T66" s="50">
        <f>IF(A66=0,0,+VLOOKUP($A66,'1а - drž,sek,drž.sl.i nam.'!$A$13:AI$104,T$3,FALSE))</f>
        <v>0</v>
      </c>
      <c r="U66" s="50">
        <f>IF(B66=0,0,+VLOOKUP($A66,'1а - drž,sek,drž.sl.i nam.'!$A$13:AJ$104,U$3,FALSE))</f>
        <v>0</v>
      </c>
      <c r="V66" s="50">
        <f>IF(C66=0,0,+VLOOKUP($A66,'1а - drž,sek,drž.sl.i nam.'!$A$13:AK$104,V$3,FALSE))</f>
        <v>0</v>
      </c>
      <c r="W66" s="50">
        <f>IF(D66=0,0,+VLOOKUP($A66,'1а - drž,sek,drž.sl.i nam.'!$A$13:AL$104,W$3,FALSE))</f>
        <v>0</v>
      </c>
      <c r="X66" s="50">
        <f t="shared" si="5"/>
        <v>0</v>
      </c>
      <c r="Y66" s="50">
        <f>IF(A66=0,0,+VLOOKUP($A66,'1а - drž,sek,drž.sl.i nam.'!$A$13:AN$104,Y$3,FALSE))</f>
        <v>0</v>
      </c>
      <c r="Z66" s="50">
        <f>IF(B66=0,0,+VLOOKUP($A66,'1а - drž,sek,drž.sl.i nam.'!$A$13:AO$104,Z$3,FALSE))</f>
        <v>0</v>
      </c>
      <c r="AA66" s="50">
        <f>IF(C66=0,0,+VLOOKUP($A66,'1а - drž,sek,drž.sl.i nam.'!$A$13:AP$104,AA$3,FALSE))</f>
        <v>0</v>
      </c>
      <c r="AB66" s="50">
        <f>IF(D66=0,0,+VLOOKUP($A66,'1а - drž,sek,drž.sl.i nam.'!$A$13:AQ$104,AB$3,FALSE))</f>
        <v>0</v>
      </c>
      <c r="AC66" s="50">
        <f t="shared" si="6"/>
        <v>0</v>
      </c>
      <c r="AD66" s="50">
        <f>+VLOOKUP($A66,'1а - drž,sek,drž.sl.i nam.'!$A$13:AS$104,AD$3,FALSE)</f>
        <v>0</v>
      </c>
      <c r="AE66" s="50">
        <f>IF(B66=0,0,+VLOOKUP($A66,'1а - drž,sek,drž.sl.i nam.'!$A$13:AT$104,AE$3,FALSE))</f>
        <v>0</v>
      </c>
      <c r="AF66" s="50">
        <f>IF(C66=0,0,+VLOOKUP($A66,'1а - drž,sek,drž.sl.i nam.'!$A$13:AU$104,AF$3,FALSE))</f>
        <v>0</v>
      </c>
      <c r="AG66" s="50">
        <f>IF(D66=0,0,+VLOOKUP($A66,'1а - drž,sek,drž.sl.i nam.'!$A$13:AV$104,AG$3,FALSE))</f>
        <v>0</v>
      </c>
      <c r="AH66" s="50">
        <f t="shared" si="7"/>
        <v>0</v>
      </c>
      <c r="AI66" s="50">
        <f>IF(A66=0,0,+VLOOKUP($A66,'1а - drž,sek,drž.sl.i nam.'!$A$13:AX$104,AI$3,FALSE))</f>
        <v>0</v>
      </c>
      <c r="AJ66" s="50">
        <f>IF(B66=0,0,+VLOOKUP($A66,'1а - drž,sek,drž.sl.i nam.'!$A$13:AY$104,AJ$3,FALSE))</f>
        <v>0</v>
      </c>
      <c r="AK66" s="50">
        <f t="shared" si="11"/>
        <v>0</v>
      </c>
      <c r="AL66" s="50">
        <f t="shared" si="12"/>
        <v>0</v>
      </c>
    </row>
    <row r="67" spans="1:38" x14ac:dyDescent="0.2">
      <c r="A67">
        <f>+IF(MAX(A$5:A66)+1&lt;=A$1,A66+1,0)</f>
        <v>0</v>
      </c>
      <c r="B67" s="301">
        <f t="shared" si="8"/>
        <v>0</v>
      </c>
      <c r="C67">
        <f t="shared" si="9"/>
        <v>0</v>
      </c>
      <c r="D67" s="301">
        <f t="shared" si="10"/>
        <v>0</v>
      </c>
      <c r="E67">
        <f>IF(A67=0,0,+VLOOKUP($A67,'1а - drž,sek,drž.sl.i nam.'!$A$13:$BE$104,57,FALSE))</f>
        <v>0</v>
      </c>
      <c r="F67">
        <f>IF(A67=0,0,+VLOOKUP($A67,'1а - drž,sek,drž.sl.i nam.'!$A$13:D$104,3,FALSE))</f>
        <v>0</v>
      </c>
      <c r="G67">
        <f>IF(A67=0,0,+VLOOKUP($A67,'1а - drž,sek,drž.sl.i nam.'!$A$13:E$104,4,FALSE))</f>
        <v>0</v>
      </c>
      <c r="H67">
        <f>+VLOOKUP($A67,'1а - drž,sek,drž.sl.i nam.'!$A$13:F$104,H$3,FALSE)</f>
        <v>0</v>
      </c>
      <c r="I67">
        <f>+VLOOKUP($A67,'1а - drž,sek,drž.sl.i nam.'!$A$13:G$104,I$3,FALSE)</f>
        <v>0</v>
      </c>
      <c r="J67">
        <f>+VLOOKUP($A67,'1а - drž,sek,drž.sl.i nam.'!$A$13:H$104,J$3,FALSE)</f>
        <v>0</v>
      </c>
      <c r="K67">
        <f>+VLOOKUP($A67,'1а - drž,sek,drž.sl.i nam.'!$A$13:AD$104,K$3,FALSE)</f>
        <v>0</v>
      </c>
      <c r="L67">
        <f>+VLOOKUP($A67,'1а - drž,sek,drž.sl.i nam.'!$A$13:AE$104,L$3,FALSE)</f>
        <v>0</v>
      </c>
      <c r="M67">
        <f>+VLOOKUP($A67,'1а - drž,sek,drž.sl.i nam.'!$A$13:AF$104,M$3,FALSE)</f>
        <v>0</v>
      </c>
      <c r="N67">
        <f>+VLOOKUP($A67,'1а - drž,sek,drž.sl.i nam.'!$A$13:AG$104,N$3,FALSE)</f>
        <v>0</v>
      </c>
      <c r="O67">
        <f>+VLOOKUP($A67,'1а - drž,sek,drž.sl.i nam.'!$A$13:AH$104,O$3,FALSE)</f>
        <v>0</v>
      </c>
      <c r="P67">
        <f>+VLOOKUP($A67,'1а - drž,sek,drž.sl.i nam.'!$A$13:AI$104,P$3,FALSE)</f>
        <v>0</v>
      </c>
      <c r="Q67">
        <f>+VLOOKUP($A67,'1а - drž,sek,drž.sl.i nam.'!$A$13:AF$104,Q$3,FALSE)</f>
        <v>0</v>
      </c>
      <c r="R67">
        <f>+VLOOKUP($A67,'1а - drž,sek,drž.sl.i nam.'!$A$13:AG$104,R$3,FALSE)</f>
        <v>0</v>
      </c>
      <c r="S67">
        <f>+VLOOKUP($A67,'1а - drž,sek,drž.sl.i nam.'!$A$13:AH$104,S$3,FALSE)</f>
        <v>0</v>
      </c>
      <c r="T67" s="50">
        <f>IF(A67=0,0,+VLOOKUP($A67,'1а - drž,sek,drž.sl.i nam.'!$A$13:AI$104,T$3,FALSE))</f>
        <v>0</v>
      </c>
      <c r="U67" s="50">
        <f>IF(B67=0,0,+VLOOKUP($A67,'1а - drž,sek,drž.sl.i nam.'!$A$13:AJ$104,U$3,FALSE))</f>
        <v>0</v>
      </c>
      <c r="V67" s="50">
        <f>IF(C67=0,0,+VLOOKUP($A67,'1а - drž,sek,drž.sl.i nam.'!$A$13:AK$104,V$3,FALSE))</f>
        <v>0</v>
      </c>
      <c r="W67" s="50">
        <f>IF(D67=0,0,+VLOOKUP($A67,'1а - drž,sek,drž.sl.i nam.'!$A$13:AL$104,W$3,FALSE))</f>
        <v>0</v>
      </c>
      <c r="X67" s="50">
        <f t="shared" si="5"/>
        <v>0</v>
      </c>
      <c r="Y67" s="50">
        <f>IF(A67=0,0,+VLOOKUP($A67,'1а - drž,sek,drž.sl.i nam.'!$A$13:AN$104,Y$3,FALSE))</f>
        <v>0</v>
      </c>
      <c r="Z67" s="50">
        <f>IF(B67=0,0,+VLOOKUP($A67,'1а - drž,sek,drž.sl.i nam.'!$A$13:AO$104,Z$3,FALSE))</f>
        <v>0</v>
      </c>
      <c r="AA67" s="50">
        <f>IF(C67=0,0,+VLOOKUP($A67,'1а - drž,sek,drž.sl.i nam.'!$A$13:AP$104,AA$3,FALSE))</f>
        <v>0</v>
      </c>
      <c r="AB67" s="50">
        <f>IF(D67=0,0,+VLOOKUP($A67,'1а - drž,sek,drž.sl.i nam.'!$A$13:AQ$104,AB$3,FALSE))</f>
        <v>0</v>
      </c>
      <c r="AC67" s="50">
        <f t="shared" si="6"/>
        <v>0</v>
      </c>
      <c r="AD67" s="50">
        <f>+VLOOKUP($A67,'1а - drž,sek,drž.sl.i nam.'!$A$13:AS$104,AD$3,FALSE)</f>
        <v>0</v>
      </c>
      <c r="AE67" s="50">
        <f>IF(B67=0,0,+VLOOKUP($A67,'1а - drž,sek,drž.sl.i nam.'!$A$13:AT$104,AE$3,FALSE))</f>
        <v>0</v>
      </c>
      <c r="AF67" s="50">
        <f>IF(C67=0,0,+VLOOKUP($A67,'1а - drž,sek,drž.sl.i nam.'!$A$13:AU$104,AF$3,FALSE))</f>
        <v>0</v>
      </c>
      <c r="AG67" s="50">
        <f>IF(D67=0,0,+VLOOKUP($A67,'1а - drž,sek,drž.sl.i nam.'!$A$13:AV$104,AG$3,FALSE))</f>
        <v>0</v>
      </c>
      <c r="AH67" s="50">
        <f t="shared" si="7"/>
        <v>0</v>
      </c>
      <c r="AI67" s="50">
        <f>IF(A67=0,0,+VLOOKUP($A67,'1а - drž,sek,drž.sl.i nam.'!$A$13:AX$104,AI$3,FALSE))</f>
        <v>0</v>
      </c>
      <c r="AJ67" s="50">
        <f>IF(B67=0,0,+VLOOKUP($A67,'1а - drž,sek,drž.sl.i nam.'!$A$13:AY$104,AJ$3,FALSE))</f>
        <v>0</v>
      </c>
      <c r="AK67" s="50">
        <f t="shared" si="11"/>
        <v>0</v>
      </c>
      <c r="AL67" s="50">
        <f t="shared" si="12"/>
        <v>0</v>
      </c>
    </row>
    <row r="68" spans="1:38" x14ac:dyDescent="0.2">
      <c r="A68">
        <f>+IF(MAX(A$5:A67)+1&lt;=A$1,A67+1,0)</f>
        <v>0</v>
      </c>
      <c r="B68" s="301">
        <f t="shared" si="8"/>
        <v>0</v>
      </c>
      <c r="C68">
        <f t="shared" si="9"/>
        <v>0</v>
      </c>
      <c r="D68" s="301">
        <f t="shared" si="10"/>
        <v>0</v>
      </c>
      <c r="E68">
        <f>IF(A68=0,0,+VLOOKUP($A68,'1а - drž,sek,drž.sl.i nam.'!$A$13:$BE$104,57,FALSE))</f>
        <v>0</v>
      </c>
      <c r="F68">
        <f>IF(A68=0,0,+VLOOKUP($A68,'1а - drž,sek,drž.sl.i nam.'!$A$13:D$104,3,FALSE))</f>
        <v>0</v>
      </c>
      <c r="G68">
        <f>IF(A68=0,0,+VLOOKUP($A68,'1а - drž,sek,drž.sl.i nam.'!$A$13:E$104,4,FALSE))</f>
        <v>0</v>
      </c>
      <c r="H68">
        <f>+VLOOKUP($A68,'1а - drž,sek,drž.sl.i nam.'!$A$13:F$104,H$3,FALSE)</f>
        <v>0</v>
      </c>
      <c r="I68">
        <f>+VLOOKUP($A68,'1а - drž,sek,drž.sl.i nam.'!$A$13:G$104,I$3,FALSE)</f>
        <v>0</v>
      </c>
      <c r="J68">
        <f>+VLOOKUP($A68,'1а - drž,sek,drž.sl.i nam.'!$A$13:H$104,J$3,FALSE)</f>
        <v>0</v>
      </c>
      <c r="K68">
        <f>+VLOOKUP($A68,'1а - drž,sek,drž.sl.i nam.'!$A$13:AD$104,K$3,FALSE)</f>
        <v>0</v>
      </c>
      <c r="L68">
        <f>+VLOOKUP($A68,'1а - drž,sek,drž.sl.i nam.'!$A$13:AE$104,L$3,FALSE)</f>
        <v>0</v>
      </c>
      <c r="M68">
        <f>+VLOOKUP($A68,'1а - drž,sek,drž.sl.i nam.'!$A$13:AF$104,M$3,FALSE)</f>
        <v>0</v>
      </c>
      <c r="N68">
        <f>+VLOOKUP($A68,'1а - drž,sek,drž.sl.i nam.'!$A$13:AG$104,N$3,FALSE)</f>
        <v>0</v>
      </c>
      <c r="O68">
        <f>+VLOOKUP($A68,'1а - drž,sek,drž.sl.i nam.'!$A$13:AH$104,O$3,FALSE)</f>
        <v>0</v>
      </c>
      <c r="P68">
        <f>+VLOOKUP($A68,'1а - drž,sek,drž.sl.i nam.'!$A$13:AI$104,P$3,FALSE)</f>
        <v>0</v>
      </c>
      <c r="Q68">
        <f>+VLOOKUP($A68,'1а - drž,sek,drž.sl.i nam.'!$A$13:AF$104,Q$3,FALSE)</f>
        <v>0</v>
      </c>
      <c r="R68">
        <f>+VLOOKUP($A68,'1а - drž,sek,drž.sl.i nam.'!$A$13:AG$104,R$3,FALSE)</f>
        <v>0</v>
      </c>
      <c r="S68">
        <f>+VLOOKUP($A68,'1а - drž,sek,drž.sl.i nam.'!$A$13:AH$104,S$3,FALSE)</f>
        <v>0</v>
      </c>
      <c r="T68" s="50">
        <f>IF(A68=0,0,+VLOOKUP($A68,'1а - drž,sek,drž.sl.i nam.'!$A$13:AI$104,T$3,FALSE))</f>
        <v>0</v>
      </c>
      <c r="U68" s="50">
        <f>IF(B68=0,0,+VLOOKUP($A68,'1а - drž,sek,drž.sl.i nam.'!$A$13:AJ$104,U$3,FALSE))</f>
        <v>0</v>
      </c>
      <c r="V68" s="50">
        <f>IF(C68=0,0,+VLOOKUP($A68,'1а - drž,sek,drž.sl.i nam.'!$A$13:AK$104,V$3,FALSE))</f>
        <v>0</v>
      </c>
      <c r="W68" s="50">
        <f>IF(D68=0,0,+VLOOKUP($A68,'1а - drž,sek,drž.sl.i nam.'!$A$13:AL$104,W$3,FALSE))</f>
        <v>0</v>
      </c>
      <c r="X68" s="50">
        <f t="shared" si="5"/>
        <v>0</v>
      </c>
      <c r="Y68" s="50">
        <f>IF(A68=0,0,+VLOOKUP($A68,'1а - drž,sek,drž.sl.i nam.'!$A$13:AN$104,Y$3,FALSE))</f>
        <v>0</v>
      </c>
      <c r="Z68" s="50">
        <f>IF(B68=0,0,+VLOOKUP($A68,'1а - drž,sek,drž.sl.i nam.'!$A$13:AO$104,Z$3,FALSE))</f>
        <v>0</v>
      </c>
      <c r="AA68" s="50">
        <f>IF(C68=0,0,+VLOOKUP($A68,'1а - drž,sek,drž.sl.i nam.'!$A$13:AP$104,AA$3,FALSE))</f>
        <v>0</v>
      </c>
      <c r="AB68" s="50">
        <f>IF(D68=0,0,+VLOOKUP($A68,'1а - drž,sek,drž.sl.i nam.'!$A$13:AQ$104,AB$3,FALSE))</f>
        <v>0</v>
      </c>
      <c r="AC68" s="50">
        <f t="shared" si="6"/>
        <v>0</v>
      </c>
      <c r="AD68" s="50">
        <f>+VLOOKUP($A68,'1а - drž,sek,drž.sl.i nam.'!$A$13:AS$104,AD$3,FALSE)</f>
        <v>0</v>
      </c>
      <c r="AE68" s="50">
        <f>IF(B68=0,0,+VLOOKUP($A68,'1а - drž,sek,drž.sl.i nam.'!$A$13:AT$104,AE$3,FALSE))</f>
        <v>0</v>
      </c>
      <c r="AF68" s="50">
        <f>IF(C68=0,0,+VLOOKUP($A68,'1а - drž,sek,drž.sl.i nam.'!$A$13:AU$104,AF$3,FALSE))</f>
        <v>0</v>
      </c>
      <c r="AG68" s="50">
        <f>IF(D68=0,0,+VLOOKUP($A68,'1а - drž,sek,drž.sl.i nam.'!$A$13:AV$104,AG$3,FALSE))</f>
        <v>0</v>
      </c>
      <c r="AH68" s="50">
        <f t="shared" si="7"/>
        <v>0</v>
      </c>
      <c r="AI68" s="50">
        <f>IF(A68=0,0,+VLOOKUP($A68,'1а - drž,sek,drž.sl.i nam.'!$A$13:AX$104,AI$3,FALSE))</f>
        <v>0</v>
      </c>
      <c r="AJ68" s="50">
        <f>IF(B68=0,0,+VLOOKUP($A68,'1а - drž,sek,drž.sl.i nam.'!$A$13:AY$104,AJ$3,FALSE))</f>
        <v>0</v>
      </c>
      <c r="AK68" s="50">
        <f t="shared" si="11"/>
        <v>0</v>
      </c>
      <c r="AL68" s="50">
        <f t="shared" si="12"/>
        <v>0</v>
      </c>
    </row>
    <row r="69" spans="1:38" x14ac:dyDescent="0.2">
      <c r="A69">
        <f>+IF(MAX(A$5:A68)+1&lt;=A$1,A68+1,0)</f>
        <v>0</v>
      </c>
      <c r="B69" s="301">
        <f t="shared" si="8"/>
        <v>0</v>
      </c>
      <c r="C69">
        <f t="shared" si="9"/>
        <v>0</v>
      </c>
      <c r="D69" s="301">
        <f t="shared" si="10"/>
        <v>0</v>
      </c>
      <c r="E69">
        <f>IF(A69=0,0,+VLOOKUP($A69,'1а - drž,sek,drž.sl.i nam.'!$A$13:$BE$104,57,FALSE))</f>
        <v>0</v>
      </c>
      <c r="F69">
        <f>IF(A69=0,0,+VLOOKUP($A69,'1а - drž,sek,drž.sl.i nam.'!$A$13:D$104,3,FALSE))</f>
        <v>0</v>
      </c>
      <c r="G69">
        <f>IF(A69=0,0,+VLOOKUP($A69,'1а - drž,sek,drž.sl.i nam.'!$A$13:E$104,4,FALSE))</f>
        <v>0</v>
      </c>
      <c r="H69">
        <f>+VLOOKUP($A69,'1а - drž,sek,drž.sl.i nam.'!$A$13:F$104,H$3,FALSE)</f>
        <v>0</v>
      </c>
      <c r="I69">
        <f>+VLOOKUP($A69,'1а - drž,sek,drž.sl.i nam.'!$A$13:G$104,I$3,FALSE)</f>
        <v>0</v>
      </c>
      <c r="J69">
        <f>+VLOOKUP($A69,'1а - drž,sek,drž.sl.i nam.'!$A$13:H$104,J$3,FALSE)</f>
        <v>0</v>
      </c>
      <c r="K69">
        <f>+VLOOKUP($A69,'1а - drž,sek,drž.sl.i nam.'!$A$13:AD$104,K$3,FALSE)</f>
        <v>0</v>
      </c>
      <c r="L69">
        <f>+VLOOKUP($A69,'1а - drž,sek,drž.sl.i nam.'!$A$13:AE$104,L$3,FALSE)</f>
        <v>0</v>
      </c>
      <c r="M69">
        <f>+VLOOKUP($A69,'1а - drž,sek,drž.sl.i nam.'!$A$13:AF$104,M$3,FALSE)</f>
        <v>0</v>
      </c>
      <c r="N69">
        <f>+VLOOKUP($A69,'1а - drž,sek,drž.sl.i nam.'!$A$13:AG$104,N$3,FALSE)</f>
        <v>0</v>
      </c>
      <c r="O69">
        <f>+VLOOKUP($A69,'1а - drž,sek,drž.sl.i nam.'!$A$13:AH$104,O$3,FALSE)</f>
        <v>0</v>
      </c>
      <c r="P69">
        <f>+VLOOKUP($A69,'1а - drž,sek,drž.sl.i nam.'!$A$13:AI$104,P$3,FALSE)</f>
        <v>0</v>
      </c>
      <c r="Q69">
        <f>+VLOOKUP($A69,'1а - drž,sek,drž.sl.i nam.'!$A$13:AF$104,Q$3,FALSE)</f>
        <v>0</v>
      </c>
      <c r="R69">
        <f>+VLOOKUP($A69,'1а - drž,sek,drž.sl.i nam.'!$A$13:AG$104,R$3,FALSE)</f>
        <v>0</v>
      </c>
      <c r="S69">
        <f>+VLOOKUP($A69,'1а - drž,sek,drž.sl.i nam.'!$A$13:AH$104,S$3,FALSE)</f>
        <v>0</v>
      </c>
      <c r="T69" s="50">
        <f>IF(A69=0,0,+VLOOKUP($A69,'1а - drž,sek,drž.sl.i nam.'!$A$13:AI$104,T$3,FALSE))</f>
        <v>0</v>
      </c>
      <c r="U69" s="50">
        <f>IF(B69=0,0,+VLOOKUP($A69,'1а - drž,sek,drž.sl.i nam.'!$A$13:AJ$104,U$3,FALSE))</f>
        <v>0</v>
      </c>
      <c r="V69" s="50">
        <f>IF(C69=0,0,+VLOOKUP($A69,'1а - drž,sek,drž.sl.i nam.'!$A$13:AK$104,V$3,FALSE))</f>
        <v>0</v>
      </c>
      <c r="W69" s="50">
        <f>IF(D69=0,0,+VLOOKUP($A69,'1а - drž,sek,drž.sl.i nam.'!$A$13:AL$104,W$3,FALSE))</f>
        <v>0</v>
      </c>
      <c r="X69" s="50">
        <f t="shared" si="5"/>
        <v>0</v>
      </c>
      <c r="Y69" s="50">
        <f>IF(A69=0,0,+VLOOKUP($A69,'1а - drž,sek,drž.sl.i nam.'!$A$13:AN$104,Y$3,FALSE))</f>
        <v>0</v>
      </c>
      <c r="Z69" s="50">
        <f>IF(B69=0,0,+VLOOKUP($A69,'1а - drž,sek,drž.sl.i nam.'!$A$13:AO$104,Z$3,FALSE))</f>
        <v>0</v>
      </c>
      <c r="AA69" s="50">
        <f>IF(C69=0,0,+VLOOKUP($A69,'1а - drž,sek,drž.sl.i nam.'!$A$13:AP$104,AA$3,FALSE))</f>
        <v>0</v>
      </c>
      <c r="AB69" s="50">
        <f>IF(D69=0,0,+VLOOKUP($A69,'1а - drž,sek,drž.sl.i nam.'!$A$13:AQ$104,AB$3,FALSE))</f>
        <v>0</v>
      </c>
      <c r="AC69" s="50">
        <f t="shared" si="6"/>
        <v>0</v>
      </c>
      <c r="AD69" s="50">
        <f>+VLOOKUP($A69,'1а - drž,sek,drž.sl.i nam.'!$A$13:AS$104,AD$3,FALSE)</f>
        <v>0</v>
      </c>
      <c r="AE69" s="50">
        <f>IF(B69=0,0,+VLOOKUP($A69,'1а - drž,sek,drž.sl.i nam.'!$A$13:AT$104,AE$3,FALSE))</f>
        <v>0</v>
      </c>
      <c r="AF69" s="50">
        <f>IF(C69=0,0,+VLOOKUP($A69,'1а - drž,sek,drž.sl.i nam.'!$A$13:AU$104,AF$3,FALSE))</f>
        <v>0</v>
      </c>
      <c r="AG69" s="50">
        <f>IF(D69=0,0,+VLOOKUP($A69,'1а - drž,sek,drž.sl.i nam.'!$A$13:AV$104,AG$3,FALSE))</f>
        <v>0</v>
      </c>
      <c r="AH69" s="50">
        <f t="shared" si="7"/>
        <v>0</v>
      </c>
      <c r="AI69" s="50">
        <f>IF(A69=0,0,+VLOOKUP($A69,'1а - drž,sek,drž.sl.i nam.'!$A$13:AX$104,AI$3,FALSE))</f>
        <v>0</v>
      </c>
      <c r="AJ69" s="50">
        <f>IF(B69=0,0,+VLOOKUP($A69,'1а - drž,sek,drž.sl.i nam.'!$A$13:AY$104,AJ$3,FALSE))</f>
        <v>0</v>
      </c>
      <c r="AK69" s="50">
        <f t="shared" ref="AK69:AK83" si="13">+AI69*(100+$AK$1)/100</f>
        <v>0</v>
      </c>
      <c r="AL69" s="50">
        <f t="shared" ref="AL69:AL83" si="14">+AJ69*(100+$AK$1)/100</f>
        <v>0</v>
      </c>
    </row>
    <row r="70" spans="1:38" x14ac:dyDescent="0.2">
      <c r="A70">
        <f>+IF(MAX(A$5:A69)+1&lt;=A$1,A69+1,0)</f>
        <v>0</v>
      </c>
      <c r="B70" s="301">
        <f t="shared" si="8"/>
        <v>0</v>
      </c>
      <c r="C70">
        <f t="shared" si="9"/>
        <v>0</v>
      </c>
      <c r="D70" s="301">
        <f t="shared" si="10"/>
        <v>0</v>
      </c>
      <c r="E70">
        <f>IF(A70=0,0,+VLOOKUP($A70,'1а - drž,sek,drž.sl.i nam.'!$A$13:$BE$104,57,FALSE))</f>
        <v>0</v>
      </c>
      <c r="F70">
        <f>IF(A70=0,0,+VLOOKUP($A70,'1а - drž,sek,drž.sl.i nam.'!$A$13:D$104,3,FALSE))</f>
        <v>0</v>
      </c>
      <c r="G70">
        <f>IF(A70=0,0,+VLOOKUP($A70,'1а - drž,sek,drž.sl.i nam.'!$A$13:E$104,4,FALSE))</f>
        <v>0</v>
      </c>
      <c r="H70">
        <f>+VLOOKUP($A70,'1а - drž,sek,drž.sl.i nam.'!$A$13:F$104,H$3,FALSE)</f>
        <v>0</v>
      </c>
      <c r="I70">
        <f>+VLOOKUP($A70,'1а - drž,sek,drž.sl.i nam.'!$A$13:G$104,I$3,FALSE)</f>
        <v>0</v>
      </c>
      <c r="J70">
        <f>+VLOOKUP($A70,'1а - drž,sek,drž.sl.i nam.'!$A$13:H$104,J$3,FALSE)</f>
        <v>0</v>
      </c>
      <c r="K70">
        <f>+VLOOKUP($A70,'1а - drž,sek,drž.sl.i nam.'!$A$13:AD$104,K$3,FALSE)</f>
        <v>0</v>
      </c>
      <c r="L70">
        <f>+VLOOKUP($A70,'1а - drž,sek,drž.sl.i nam.'!$A$13:AE$104,L$3,FALSE)</f>
        <v>0</v>
      </c>
      <c r="M70">
        <f>+VLOOKUP($A70,'1а - drž,sek,drž.sl.i nam.'!$A$13:AF$104,M$3,FALSE)</f>
        <v>0</v>
      </c>
      <c r="N70">
        <f>+VLOOKUP($A70,'1а - drž,sek,drž.sl.i nam.'!$A$13:AG$104,N$3,FALSE)</f>
        <v>0</v>
      </c>
      <c r="O70">
        <f>+VLOOKUP($A70,'1а - drž,sek,drž.sl.i nam.'!$A$13:AH$104,O$3,FALSE)</f>
        <v>0</v>
      </c>
      <c r="P70">
        <f>+VLOOKUP($A70,'1а - drž,sek,drž.sl.i nam.'!$A$13:AI$104,P$3,FALSE)</f>
        <v>0</v>
      </c>
      <c r="Q70">
        <f>+VLOOKUP($A70,'1а - drž,sek,drž.sl.i nam.'!$A$13:AF$104,Q$3,FALSE)</f>
        <v>0</v>
      </c>
      <c r="R70">
        <f>+VLOOKUP($A70,'1а - drž,sek,drž.sl.i nam.'!$A$13:AG$104,R$3,FALSE)</f>
        <v>0</v>
      </c>
      <c r="S70">
        <f>+VLOOKUP($A70,'1а - drž,sek,drž.sl.i nam.'!$A$13:AH$104,S$3,FALSE)</f>
        <v>0</v>
      </c>
      <c r="T70" s="50">
        <f>IF(A70=0,0,+VLOOKUP($A70,'1а - drž,sek,drž.sl.i nam.'!$A$13:AI$104,T$3,FALSE))</f>
        <v>0</v>
      </c>
      <c r="U70" s="50">
        <f>IF(B70=0,0,+VLOOKUP($A70,'1а - drž,sek,drž.sl.i nam.'!$A$13:AJ$104,U$3,FALSE))</f>
        <v>0</v>
      </c>
      <c r="V70" s="50">
        <f>IF(C70=0,0,+VLOOKUP($A70,'1а - drž,sek,drž.sl.i nam.'!$A$13:AK$104,V$3,FALSE))</f>
        <v>0</v>
      </c>
      <c r="W70" s="50">
        <f>IF(D70=0,0,+VLOOKUP($A70,'1а - drž,sek,drž.sl.i nam.'!$A$13:AL$104,W$3,FALSE))</f>
        <v>0</v>
      </c>
      <c r="X70" s="50">
        <f t="shared" ref="X70:X83" si="15">+W70*X$1</f>
        <v>0</v>
      </c>
      <c r="Y70" s="50">
        <f>IF(A70=0,0,+VLOOKUP($A70,'1а - drž,sek,drž.sl.i nam.'!$A$13:AN$104,Y$3,FALSE))</f>
        <v>0</v>
      </c>
      <c r="Z70" s="50">
        <f>IF(B70=0,0,+VLOOKUP($A70,'1а - drž,sek,drž.sl.i nam.'!$A$13:AO$104,Z$3,FALSE))</f>
        <v>0</v>
      </c>
      <c r="AA70" s="50">
        <f>IF(C70=0,0,+VLOOKUP($A70,'1а - drž,sek,drž.sl.i nam.'!$A$13:AP$104,AA$3,FALSE))</f>
        <v>0</v>
      </c>
      <c r="AB70" s="50">
        <f>IF(D70=0,0,+VLOOKUP($A70,'1а - drž,sek,drž.sl.i nam.'!$A$13:AQ$104,AB$3,FALSE))</f>
        <v>0</v>
      </c>
      <c r="AC70" s="50">
        <f t="shared" ref="AC70:AC83" si="16">+AB70*AC$1</f>
        <v>0</v>
      </c>
      <c r="AD70" s="50">
        <f>+VLOOKUP($A70,'1а - drž,sek,drž.sl.i nam.'!$A$13:AS$104,AD$3,FALSE)</f>
        <v>0</v>
      </c>
      <c r="AE70" s="50">
        <f>IF(B70=0,0,+VLOOKUP($A70,'1а - drž,sek,drž.sl.i nam.'!$A$13:AT$104,AE$3,FALSE))</f>
        <v>0</v>
      </c>
      <c r="AF70" s="50">
        <f>IF(C70=0,0,+VLOOKUP($A70,'1а - drž,sek,drž.sl.i nam.'!$A$13:AU$104,AF$3,FALSE))</f>
        <v>0</v>
      </c>
      <c r="AG70" s="50">
        <f>IF(D70=0,0,+VLOOKUP($A70,'1а - drž,sek,drž.sl.i nam.'!$A$13:AV$104,AG$3,FALSE))</f>
        <v>0</v>
      </c>
      <c r="AH70" s="50">
        <f t="shared" ref="AH70:AH83" si="17">+AG70*AH$1</f>
        <v>0</v>
      </c>
      <c r="AI70" s="50">
        <f>IF(A70=0,0,+VLOOKUP($A70,'1а - drž,sek,drž.sl.i nam.'!$A$13:AX$104,AI$3,FALSE))</f>
        <v>0</v>
      </c>
      <c r="AJ70" s="50">
        <f>IF(B70=0,0,+VLOOKUP($A70,'1а - drž,sek,drž.sl.i nam.'!$A$13:AY$104,AJ$3,FALSE))</f>
        <v>0</v>
      </c>
      <c r="AK70" s="50">
        <f t="shared" si="13"/>
        <v>0</v>
      </c>
      <c r="AL70" s="50">
        <f t="shared" si="14"/>
        <v>0</v>
      </c>
    </row>
    <row r="71" spans="1:38" x14ac:dyDescent="0.2">
      <c r="A71">
        <f>+IF(MAX(A$5:A70)+1&lt;=A$1,A70+1,0)</f>
        <v>0</v>
      </c>
      <c r="B71" s="301">
        <f t="shared" si="8"/>
        <v>0</v>
      </c>
      <c r="C71">
        <f t="shared" si="9"/>
        <v>0</v>
      </c>
      <c r="D71" s="301">
        <f t="shared" si="10"/>
        <v>0</v>
      </c>
      <c r="E71">
        <f>IF(A71=0,0,+VLOOKUP($A71,'1а - drž,sek,drž.sl.i nam.'!$A$13:$BE$104,57,FALSE))</f>
        <v>0</v>
      </c>
      <c r="F71">
        <f>IF(A71=0,0,+VLOOKUP($A71,'1а - drž,sek,drž.sl.i nam.'!$A$13:D$104,3,FALSE))</f>
        <v>0</v>
      </c>
      <c r="G71">
        <f>IF(A71=0,0,+VLOOKUP($A71,'1а - drž,sek,drž.sl.i nam.'!$A$13:E$104,4,FALSE))</f>
        <v>0</v>
      </c>
      <c r="H71">
        <f>+VLOOKUP($A71,'1а - drž,sek,drž.sl.i nam.'!$A$13:F$104,H$3,FALSE)</f>
        <v>0</v>
      </c>
      <c r="I71">
        <f>+VLOOKUP($A71,'1а - drž,sek,drž.sl.i nam.'!$A$13:G$104,I$3,FALSE)</f>
        <v>0</v>
      </c>
      <c r="J71">
        <f>+VLOOKUP($A71,'1а - drž,sek,drž.sl.i nam.'!$A$13:H$104,J$3,FALSE)</f>
        <v>0</v>
      </c>
      <c r="K71">
        <f>+VLOOKUP($A71,'1а - drž,sek,drž.sl.i nam.'!$A$13:AD$104,K$3,FALSE)</f>
        <v>0</v>
      </c>
      <c r="L71">
        <f>+VLOOKUP($A71,'1а - drž,sek,drž.sl.i nam.'!$A$13:AE$104,L$3,FALSE)</f>
        <v>0</v>
      </c>
      <c r="M71">
        <f>+VLOOKUP($A71,'1а - drž,sek,drž.sl.i nam.'!$A$13:AF$104,M$3,FALSE)</f>
        <v>0</v>
      </c>
      <c r="N71">
        <f>+VLOOKUP($A71,'1а - drž,sek,drž.sl.i nam.'!$A$13:AG$104,N$3,FALSE)</f>
        <v>0</v>
      </c>
      <c r="O71">
        <f>+VLOOKUP($A71,'1а - drž,sek,drž.sl.i nam.'!$A$13:AH$104,O$3,FALSE)</f>
        <v>0</v>
      </c>
      <c r="P71">
        <f>+VLOOKUP($A71,'1а - drž,sek,drž.sl.i nam.'!$A$13:AI$104,P$3,FALSE)</f>
        <v>0</v>
      </c>
      <c r="Q71">
        <f>+VLOOKUP($A71,'1а - drž,sek,drž.sl.i nam.'!$A$13:AF$104,Q$3,FALSE)</f>
        <v>0</v>
      </c>
      <c r="R71">
        <f>+VLOOKUP($A71,'1а - drž,sek,drž.sl.i nam.'!$A$13:AG$104,R$3,FALSE)</f>
        <v>0</v>
      </c>
      <c r="S71">
        <f>+VLOOKUP($A71,'1а - drž,sek,drž.sl.i nam.'!$A$13:AH$104,S$3,FALSE)</f>
        <v>0</v>
      </c>
      <c r="T71" s="50">
        <f>IF(A71=0,0,+VLOOKUP($A71,'1а - drž,sek,drž.sl.i nam.'!$A$13:AI$104,T$3,FALSE))</f>
        <v>0</v>
      </c>
      <c r="U71" s="50">
        <f>IF(B71=0,0,+VLOOKUP($A71,'1а - drž,sek,drž.sl.i nam.'!$A$13:AJ$104,U$3,FALSE))</f>
        <v>0</v>
      </c>
      <c r="V71" s="50">
        <f>IF(C71=0,0,+VLOOKUP($A71,'1а - drž,sek,drž.sl.i nam.'!$A$13:AK$104,V$3,FALSE))</f>
        <v>0</v>
      </c>
      <c r="W71" s="50">
        <f>IF(D71=0,0,+VLOOKUP($A71,'1а - drž,sek,drž.sl.i nam.'!$A$13:AL$104,W$3,FALSE))</f>
        <v>0</v>
      </c>
      <c r="X71" s="50">
        <f t="shared" si="15"/>
        <v>0</v>
      </c>
      <c r="Y71" s="50">
        <f>IF(A71=0,0,+VLOOKUP($A71,'1а - drž,sek,drž.sl.i nam.'!$A$13:AN$104,Y$3,FALSE))</f>
        <v>0</v>
      </c>
      <c r="Z71" s="50">
        <f>IF(B71=0,0,+VLOOKUP($A71,'1а - drž,sek,drž.sl.i nam.'!$A$13:AO$104,Z$3,FALSE))</f>
        <v>0</v>
      </c>
      <c r="AA71" s="50">
        <f>IF(C71=0,0,+VLOOKUP($A71,'1а - drž,sek,drž.sl.i nam.'!$A$13:AP$104,AA$3,FALSE))</f>
        <v>0</v>
      </c>
      <c r="AB71" s="50">
        <f>IF(D71=0,0,+VLOOKUP($A71,'1а - drž,sek,drž.sl.i nam.'!$A$13:AQ$104,AB$3,FALSE))</f>
        <v>0</v>
      </c>
      <c r="AC71" s="50">
        <f t="shared" si="16"/>
        <v>0</v>
      </c>
      <c r="AD71" s="50">
        <f>+VLOOKUP($A71,'1а - drž,sek,drž.sl.i nam.'!$A$13:AS$104,AD$3,FALSE)</f>
        <v>0</v>
      </c>
      <c r="AE71" s="50">
        <f>IF(B71=0,0,+VLOOKUP($A71,'1а - drž,sek,drž.sl.i nam.'!$A$13:AT$104,AE$3,FALSE))</f>
        <v>0</v>
      </c>
      <c r="AF71" s="50">
        <f>IF(C71=0,0,+VLOOKUP($A71,'1а - drž,sek,drž.sl.i nam.'!$A$13:AU$104,AF$3,FALSE))</f>
        <v>0</v>
      </c>
      <c r="AG71" s="50">
        <f>IF(D71=0,0,+VLOOKUP($A71,'1а - drž,sek,drž.sl.i nam.'!$A$13:AV$104,AG$3,FALSE))</f>
        <v>0</v>
      </c>
      <c r="AH71" s="50">
        <f t="shared" si="17"/>
        <v>0</v>
      </c>
      <c r="AI71" s="50">
        <f>IF(A71=0,0,+VLOOKUP($A71,'1а - drž,sek,drž.sl.i nam.'!$A$13:AX$104,AI$3,FALSE))</f>
        <v>0</v>
      </c>
      <c r="AJ71" s="50">
        <f>IF(B71=0,0,+VLOOKUP($A71,'1а - drž,sek,drž.sl.i nam.'!$A$13:AY$104,AJ$3,FALSE))</f>
        <v>0</v>
      </c>
      <c r="AK71" s="50">
        <f t="shared" si="13"/>
        <v>0</v>
      </c>
      <c r="AL71" s="50">
        <f t="shared" si="14"/>
        <v>0</v>
      </c>
    </row>
    <row r="72" spans="1:38" x14ac:dyDescent="0.2">
      <c r="A72">
        <f>+IF(MAX(A$5:A71)+1&lt;=A$1,A71+1,0)</f>
        <v>0</v>
      </c>
      <c r="B72" s="301">
        <f t="shared" si="8"/>
        <v>0</v>
      </c>
      <c r="C72">
        <f t="shared" si="9"/>
        <v>0</v>
      </c>
      <c r="D72" s="301">
        <f t="shared" si="10"/>
        <v>0</v>
      </c>
      <c r="E72">
        <f>IF(A72=0,0,+VLOOKUP($A72,'1а - drž,sek,drž.sl.i nam.'!$A$13:$BE$104,57,FALSE))</f>
        <v>0</v>
      </c>
      <c r="F72">
        <f>IF(A72=0,0,+VLOOKUP($A72,'1а - drž,sek,drž.sl.i nam.'!$A$13:D$104,3,FALSE))</f>
        <v>0</v>
      </c>
      <c r="G72">
        <f>IF(A72=0,0,+VLOOKUP($A72,'1а - drž,sek,drž.sl.i nam.'!$A$13:E$104,4,FALSE))</f>
        <v>0</v>
      </c>
      <c r="H72">
        <f>+VLOOKUP($A72,'1а - drž,sek,drž.sl.i nam.'!$A$13:F$104,H$3,FALSE)</f>
        <v>0</v>
      </c>
      <c r="I72">
        <f>+VLOOKUP($A72,'1а - drž,sek,drž.sl.i nam.'!$A$13:G$104,I$3,FALSE)</f>
        <v>0</v>
      </c>
      <c r="J72">
        <f>+VLOOKUP($A72,'1а - drž,sek,drž.sl.i nam.'!$A$13:H$104,J$3,FALSE)</f>
        <v>0</v>
      </c>
      <c r="K72">
        <f>+VLOOKUP($A72,'1а - drž,sek,drž.sl.i nam.'!$A$13:AD$104,K$3,FALSE)</f>
        <v>0</v>
      </c>
      <c r="L72">
        <f>+VLOOKUP($A72,'1а - drž,sek,drž.sl.i nam.'!$A$13:AE$104,L$3,FALSE)</f>
        <v>0</v>
      </c>
      <c r="M72">
        <f>+VLOOKUP($A72,'1а - drž,sek,drž.sl.i nam.'!$A$13:AF$104,M$3,FALSE)</f>
        <v>0</v>
      </c>
      <c r="N72">
        <f>+VLOOKUP($A72,'1а - drž,sek,drž.sl.i nam.'!$A$13:AG$104,N$3,FALSE)</f>
        <v>0</v>
      </c>
      <c r="O72">
        <f>+VLOOKUP($A72,'1а - drž,sek,drž.sl.i nam.'!$A$13:AH$104,O$3,FALSE)</f>
        <v>0</v>
      </c>
      <c r="P72">
        <f>+VLOOKUP($A72,'1а - drž,sek,drž.sl.i nam.'!$A$13:AI$104,P$3,FALSE)</f>
        <v>0</v>
      </c>
      <c r="Q72">
        <f>+VLOOKUP($A72,'1а - drž,sek,drž.sl.i nam.'!$A$13:AF$104,Q$3,FALSE)</f>
        <v>0</v>
      </c>
      <c r="R72">
        <f>+VLOOKUP($A72,'1а - drž,sek,drž.sl.i nam.'!$A$13:AG$104,R$3,FALSE)</f>
        <v>0</v>
      </c>
      <c r="S72">
        <f>+VLOOKUP($A72,'1а - drž,sek,drž.sl.i nam.'!$A$13:AH$104,S$3,FALSE)</f>
        <v>0</v>
      </c>
      <c r="T72" s="50">
        <f>IF(A72=0,0,+VLOOKUP($A72,'1а - drž,sek,drž.sl.i nam.'!$A$13:AI$104,T$3,FALSE))</f>
        <v>0</v>
      </c>
      <c r="U72" s="50">
        <f>IF(B72=0,0,+VLOOKUP($A72,'1а - drž,sek,drž.sl.i nam.'!$A$13:AJ$104,U$3,FALSE))</f>
        <v>0</v>
      </c>
      <c r="V72" s="50">
        <f>IF(C72=0,0,+VLOOKUP($A72,'1а - drž,sek,drž.sl.i nam.'!$A$13:AK$104,V$3,FALSE))</f>
        <v>0</v>
      </c>
      <c r="W72" s="50">
        <f>IF(D72=0,0,+VLOOKUP($A72,'1а - drž,sek,drž.sl.i nam.'!$A$13:AL$104,W$3,FALSE))</f>
        <v>0</v>
      </c>
      <c r="X72" s="50">
        <f t="shared" si="15"/>
        <v>0</v>
      </c>
      <c r="Y72" s="50">
        <f>IF(A72=0,0,+VLOOKUP($A72,'1а - drž,sek,drž.sl.i nam.'!$A$13:AN$104,Y$3,FALSE))</f>
        <v>0</v>
      </c>
      <c r="Z72" s="50">
        <f>IF(B72=0,0,+VLOOKUP($A72,'1а - drž,sek,drž.sl.i nam.'!$A$13:AO$104,Z$3,FALSE))</f>
        <v>0</v>
      </c>
      <c r="AA72" s="50">
        <f>IF(C72=0,0,+VLOOKUP($A72,'1а - drž,sek,drž.sl.i nam.'!$A$13:AP$104,AA$3,FALSE))</f>
        <v>0</v>
      </c>
      <c r="AB72" s="50">
        <f>IF(D72=0,0,+VLOOKUP($A72,'1а - drž,sek,drž.sl.i nam.'!$A$13:AQ$104,AB$3,FALSE))</f>
        <v>0</v>
      </c>
      <c r="AC72" s="50">
        <f t="shared" si="16"/>
        <v>0</v>
      </c>
      <c r="AD72" s="50">
        <f>+VLOOKUP($A72,'1а - drž,sek,drž.sl.i nam.'!$A$13:AS$104,AD$3,FALSE)</f>
        <v>0</v>
      </c>
      <c r="AE72" s="50">
        <f>IF(B72=0,0,+VLOOKUP($A72,'1а - drž,sek,drž.sl.i nam.'!$A$13:AT$104,AE$3,FALSE))</f>
        <v>0</v>
      </c>
      <c r="AF72" s="50">
        <f>IF(C72=0,0,+VLOOKUP($A72,'1а - drž,sek,drž.sl.i nam.'!$A$13:AU$104,AF$3,FALSE))</f>
        <v>0</v>
      </c>
      <c r="AG72" s="50">
        <f>IF(D72=0,0,+VLOOKUP($A72,'1а - drž,sek,drž.sl.i nam.'!$A$13:AV$104,AG$3,FALSE))</f>
        <v>0</v>
      </c>
      <c r="AH72" s="50">
        <f t="shared" si="17"/>
        <v>0</v>
      </c>
      <c r="AI72" s="50">
        <f>IF(A72=0,0,+VLOOKUP($A72,'1а - drž,sek,drž.sl.i nam.'!$A$13:AX$104,AI$3,FALSE))</f>
        <v>0</v>
      </c>
      <c r="AJ72" s="50">
        <f>IF(B72=0,0,+VLOOKUP($A72,'1а - drž,sek,drž.sl.i nam.'!$A$13:AY$104,AJ$3,FALSE))</f>
        <v>0</v>
      </c>
      <c r="AK72" s="50">
        <f t="shared" si="13"/>
        <v>0</v>
      </c>
      <c r="AL72" s="50">
        <f t="shared" si="14"/>
        <v>0</v>
      </c>
    </row>
    <row r="73" spans="1:38" x14ac:dyDescent="0.2">
      <c r="A73">
        <f>+IF(MAX(A$5:A72)+1&lt;=A$1,A72+1,0)</f>
        <v>0</v>
      </c>
      <c r="B73" s="301">
        <f t="shared" si="8"/>
        <v>0</v>
      </c>
      <c r="C73">
        <f t="shared" si="9"/>
        <v>0</v>
      </c>
      <c r="D73" s="301">
        <f t="shared" si="10"/>
        <v>0</v>
      </c>
      <c r="E73">
        <f>IF(A73=0,0,+VLOOKUP($A73,'1а - drž,sek,drž.sl.i nam.'!$A$13:$BE$104,57,FALSE))</f>
        <v>0</v>
      </c>
      <c r="F73">
        <f>IF(A73=0,0,+VLOOKUP($A73,'1а - drž,sek,drž.sl.i nam.'!$A$13:D$104,3,FALSE))</f>
        <v>0</v>
      </c>
      <c r="G73">
        <f>IF(A73=0,0,+VLOOKUP($A73,'1а - drž,sek,drž.sl.i nam.'!$A$13:E$104,4,FALSE))</f>
        <v>0</v>
      </c>
      <c r="H73">
        <f>+VLOOKUP($A73,'1а - drž,sek,drž.sl.i nam.'!$A$13:F$104,H$3,FALSE)</f>
        <v>0</v>
      </c>
      <c r="I73">
        <f>+VLOOKUP($A73,'1а - drž,sek,drž.sl.i nam.'!$A$13:G$104,I$3,FALSE)</f>
        <v>0</v>
      </c>
      <c r="J73">
        <f>+VLOOKUP($A73,'1а - drž,sek,drž.sl.i nam.'!$A$13:H$104,J$3,FALSE)</f>
        <v>0</v>
      </c>
      <c r="K73">
        <f>+VLOOKUP($A73,'1а - drž,sek,drž.sl.i nam.'!$A$13:AD$104,K$3,FALSE)</f>
        <v>0</v>
      </c>
      <c r="L73">
        <f>+VLOOKUP($A73,'1а - drž,sek,drž.sl.i nam.'!$A$13:AE$104,L$3,FALSE)</f>
        <v>0</v>
      </c>
      <c r="M73">
        <f>+VLOOKUP($A73,'1а - drž,sek,drž.sl.i nam.'!$A$13:AF$104,M$3,FALSE)</f>
        <v>0</v>
      </c>
      <c r="N73">
        <f>+VLOOKUP($A73,'1а - drž,sek,drž.sl.i nam.'!$A$13:AG$104,N$3,FALSE)</f>
        <v>0</v>
      </c>
      <c r="O73">
        <f>+VLOOKUP($A73,'1а - drž,sek,drž.sl.i nam.'!$A$13:AH$104,O$3,FALSE)</f>
        <v>0</v>
      </c>
      <c r="P73">
        <f>+VLOOKUP($A73,'1а - drž,sek,drž.sl.i nam.'!$A$13:AI$104,P$3,FALSE)</f>
        <v>0</v>
      </c>
      <c r="Q73">
        <f>+VLOOKUP($A73,'1а - drž,sek,drž.sl.i nam.'!$A$13:AF$104,Q$3,FALSE)</f>
        <v>0</v>
      </c>
      <c r="R73">
        <f>+VLOOKUP($A73,'1а - drž,sek,drž.sl.i nam.'!$A$13:AG$104,R$3,FALSE)</f>
        <v>0</v>
      </c>
      <c r="S73">
        <f>+VLOOKUP($A73,'1а - drž,sek,drž.sl.i nam.'!$A$13:AH$104,S$3,FALSE)</f>
        <v>0</v>
      </c>
      <c r="T73" s="50">
        <f>IF(A73=0,0,+VLOOKUP($A73,'1а - drž,sek,drž.sl.i nam.'!$A$13:AI$104,T$3,FALSE))</f>
        <v>0</v>
      </c>
      <c r="U73" s="50">
        <f>IF(B73=0,0,+VLOOKUP($A73,'1а - drž,sek,drž.sl.i nam.'!$A$13:AJ$104,U$3,FALSE))</f>
        <v>0</v>
      </c>
      <c r="V73" s="50">
        <f>IF(C73=0,0,+VLOOKUP($A73,'1а - drž,sek,drž.sl.i nam.'!$A$13:AK$104,V$3,FALSE))</f>
        <v>0</v>
      </c>
      <c r="W73" s="50">
        <f>IF(D73=0,0,+VLOOKUP($A73,'1а - drž,sek,drž.sl.i nam.'!$A$13:AL$104,W$3,FALSE))</f>
        <v>0</v>
      </c>
      <c r="X73" s="50">
        <f t="shared" si="15"/>
        <v>0</v>
      </c>
      <c r="Y73" s="50">
        <f>IF(A73=0,0,+VLOOKUP($A73,'1а - drž,sek,drž.sl.i nam.'!$A$13:AN$104,Y$3,FALSE))</f>
        <v>0</v>
      </c>
      <c r="Z73" s="50">
        <f>IF(B73=0,0,+VLOOKUP($A73,'1а - drž,sek,drž.sl.i nam.'!$A$13:AO$104,Z$3,FALSE))</f>
        <v>0</v>
      </c>
      <c r="AA73" s="50">
        <f>IF(C73=0,0,+VLOOKUP($A73,'1а - drž,sek,drž.sl.i nam.'!$A$13:AP$104,AA$3,FALSE))</f>
        <v>0</v>
      </c>
      <c r="AB73" s="50">
        <f>IF(D73=0,0,+VLOOKUP($A73,'1а - drž,sek,drž.sl.i nam.'!$A$13:AQ$104,AB$3,FALSE))</f>
        <v>0</v>
      </c>
      <c r="AC73" s="50">
        <f t="shared" si="16"/>
        <v>0</v>
      </c>
      <c r="AD73" s="50">
        <f>+VLOOKUP($A73,'1а - drž,sek,drž.sl.i nam.'!$A$13:AS$104,AD$3,FALSE)</f>
        <v>0</v>
      </c>
      <c r="AE73" s="50">
        <f>IF(B73=0,0,+VLOOKUP($A73,'1а - drž,sek,drž.sl.i nam.'!$A$13:AT$104,AE$3,FALSE))</f>
        <v>0</v>
      </c>
      <c r="AF73" s="50">
        <f>IF(C73=0,0,+VLOOKUP($A73,'1а - drž,sek,drž.sl.i nam.'!$A$13:AU$104,AF$3,FALSE))</f>
        <v>0</v>
      </c>
      <c r="AG73" s="50">
        <f>IF(D73=0,0,+VLOOKUP($A73,'1а - drž,sek,drž.sl.i nam.'!$A$13:AV$104,AG$3,FALSE))</f>
        <v>0</v>
      </c>
      <c r="AH73" s="50">
        <f t="shared" si="17"/>
        <v>0</v>
      </c>
      <c r="AI73" s="50">
        <f>IF(A73=0,0,+VLOOKUP($A73,'1а - drž,sek,drž.sl.i nam.'!$A$13:AX$104,AI$3,FALSE))</f>
        <v>0</v>
      </c>
      <c r="AJ73" s="50">
        <f>IF(B73=0,0,+VLOOKUP($A73,'1а - drž,sek,drž.sl.i nam.'!$A$13:AY$104,AJ$3,FALSE))</f>
        <v>0</v>
      </c>
      <c r="AK73" s="50">
        <f t="shared" si="13"/>
        <v>0</v>
      </c>
      <c r="AL73" s="50">
        <f t="shared" si="14"/>
        <v>0</v>
      </c>
    </row>
    <row r="74" spans="1:38" x14ac:dyDescent="0.2">
      <c r="A74">
        <f>+IF(MAX(A$5:A73)+1&lt;=A$1,A73+1,0)</f>
        <v>0</v>
      </c>
      <c r="B74" s="301">
        <f t="shared" si="8"/>
        <v>0</v>
      </c>
      <c r="C74">
        <f t="shared" si="9"/>
        <v>0</v>
      </c>
      <c r="D74" s="301">
        <f t="shared" si="10"/>
        <v>0</v>
      </c>
      <c r="E74">
        <f>IF(A74=0,0,+VLOOKUP($A74,'1а - drž,sek,drž.sl.i nam.'!$A$13:$BE$104,57,FALSE))</f>
        <v>0</v>
      </c>
      <c r="F74">
        <f>IF(A74=0,0,+VLOOKUP($A74,'1а - drž,sek,drž.sl.i nam.'!$A$13:D$104,3,FALSE))</f>
        <v>0</v>
      </c>
      <c r="G74">
        <f>IF(A74=0,0,+VLOOKUP($A74,'1а - drž,sek,drž.sl.i nam.'!$A$13:E$104,4,FALSE))</f>
        <v>0</v>
      </c>
      <c r="H74">
        <f>+VLOOKUP($A74,'1а - drž,sek,drž.sl.i nam.'!$A$13:F$104,H$3,FALSE)</f>
        <v>0</v>
      </c>
      <c r="I74">
        <f>+VLOOKUP($A74,'1а - drž,sek,drž.sl.i nam.'!$A$13:G$104,I$3,FALSE)</f>
        <v>0</v>
      </c>
      <c r="J74">
        <f>+VLOOKUP($A74,'1а - drž,sek,drž.sl.i nam.'!$A$13:H$104,J$3,FALSE)</f>
        <v>0</v>
      </c>
      <c r="K74">
        <f>+VLOOKUP($A74,'1а - drž,sek,drž.sl.i nam.'!$A$13:AD$104,K$3,FALSE)</f>
        <v>0</v>
      </c>
      <c r="L74">
        <f>+VLOOKUP($A74,'1а - drž,sek,drž.sl.i nam.'!$A$13:AE$104,L$3,FALSE)</f>
        <v>0</v>
      </c>
      <c r="M74">
        <f>+VLOOKUP($A74,'1а - drž,sek,drž.sl.i nam.'!$A$13:AF$104,M$3,FALSE)</f>
        <v>0</v>
      </c>
      <c r="N74">
        <f>+VLOOKUP($A74,'1а - drž,sek,drž.sl.i nam.'!$A$13:AG$104,N$3,FALSE)</f>
        <v>0</v>
      </c>
      <c r="O74">
        <f>+VLOOKUP($A74,'1а - drž,sek,drž.sl.i nam.'!$A$13:AH$104,O$3,FALSE)</f>
        <v>0</v>
      </c>
      <c r="P74">
        <f>+VLOOKUP($A74,'1а - drž,sek,drž.sl.i nam.'!$A$13:AI$104,P$3,FALSE)</f>
        <v>0</v>
      </c>
      <c r="Q74">
        <f>+VLOOKUP($A74,'1а - drž,sek,drž.sl.i nam.'!$A$13:AF$104,Q$3,FALSE)</f>
        <v>0</v>
      </c>
      <c r="R74">
        <f>+VLOOKUP($A74,'1а - drž,sek,drž.sl.i nam.'!$A$13:AG$104,R$3,FALSE)</f>
        <v>0</v>
      </c>
      <c r="S74">
        <f>+VLOOKUP($A74,'1а - drž,sek,drž.sl.i nam.'!$A$13:AH$104,S$3,FALSE)</f>
        <v>0</v>
      </c>
      <c r="T74" s="50">
        <f>IF(A74=0,0,+VLOOKUP($A74,'1а - drž,sek,drž.sl.i nam.'!$A$13:AI$104,T$3,FALSE))</f>
        <v>0</v>
      </c>
      <c r="U74" s="50">
        <f>IF(B74=0,0,+VLOOKUP($A74,'1а - drž,sek,drž.sl.i nam.'!$A$13:AJ$104,U$3,FALSE))</f>
        <v>0</v>
      </c>
      <c r="V74" s="50">
        <f>IF(C74=0,0,+VLOOKUP($A74,'1а - drž,sek,drž.sl.i nam.'!$A$13:AK$104,V$3,FALSE))</f>
        <v>0</v>
      </c>
      <c r="W74" s="50">
        <f>IF(D74=0,0,+VLOOKUP($A74,'1а - drž,sek,drž.sl.i nam.'!$A$13:AL$104,W$3,FALSE))</f>
        <v>0</v>
      </c>
      <c r="X74" s="50">
        <f t="shared" si="15"/>
        <v>0</v>
      </c>
      <c r="Y74" s="50">
        <f>IF(A74=0,0,+VLOOKUP($A74,'1а - drž,sek,drž.sl.i nam.'!$A$13:AN$104,Y$3,FALSE))</f>
        <v>0</v>
      </c>
      <c r="Z74" s="50">
        <f>IF(B74=0,0,+VLOOKUP($A74,'1а - drž,sek,drž.sl.i nam.'!$A$13:AO$104,Z$3,FALSE))</f>
        <v>0</v>
      </c>
      <c r="AA74" s="50">
        <f>IF(C74=0,0,+VLOOKUP($A74,'1а - drž,sek,drž.sl.i nam.'!$A$13:AP$104,AA$3,FALSE))</f>
        <v>0</v>
      </c>
      <c r="AB74" s="50">
        <f>IF(D74=0,0,+VLOOKUP($A74,'1а - drž,sek,drž.sl.i nam.'!$A$13:AQ$104,AB$3,FALSE))</f>
        <v>0</v>
      </c>
      <c r="AC74" s="50">
        <f t="shared" si="16"/>
        <v>0</v>
      </c>
      <c r="AD74" s="50">
        <f>+VLOOKUP($A74,'1а - drž,sek,drž.sl.i nam.'!$A$13:AS$104,AD$3,FALSE)</f>
        <v>0</v>
      </c>
      <c r="AE74" s="50">
        <f>IF(B74=0,0,+VLOOKUP($A74,'1а - drž,sek,drž.sl.i nam.'!$A$13:AT$104,AE$3,FALSE))</f>
        <v>0</v>
      </c>
      <c r="AF74" s="50">
        <f>IF(C74=0,0,+VLOOKUP($A74,'1а - drž,sek,drž.sl.i nam.'!$A$13:AU$104,AF$3,FALSE))</f>
        <v>0</v>
      </c>
      <c r="AG74" s="50">
        <f>IF(D74=0,0,+VLOOKUP($A74,'1а - drž,sek,drž.sl.i nam.'!$A$13:AV$104,AG$3,FALSE))</f>
        <v>0</v>
      </c>
      <c r="AH74" s="50">
        <f t="shared" si="17"/>
        <v>0</v>
      </c>
      <c r="AI74" s="50">
        <f>IF(A74=0,0,+VLOOKUP($A74,'1а - drž,sek,drž.sl.i nam.'!$A$13:AX$104,AI$3,FALSE))</f>
        <v>0</v>
      </c>
      <c r="AJ74" s="50">
        <f>IF(B74=0,0,+VLOOKUP($A74,'1а - drž,sek,drž.sl.i nam.'!$A$13:AY$104,AJ$3,FALSE))</f>
        <v>0</v>
      </c>
      <c r="AK74" s="50">
        <f t="shared" si="13"/>
        <v>0</v>
      </c>
      <c r="AL74" s="50">
        <f t="shared" si="14"/>
        <v>0</v>
      </c>
    </row>
    <row r="75" spans="1:38" x14ac:dyDescent="0.2">
      <c r="A75">
        <f>+IF(MAX(A$5:A74)+1&lt;=A$1,A74+1,0)</f>
        <v>0</v>
      </c>
      <c r="B75" s="301">
        <f t="shared" si="8"/>
        <v>0</v>
      </c>
      <c r="C75">
        <f t="shared" si="9"/>
        <v>0</v>
      </c>
      <c r="D75" s="301">
        <f t="shared" si="10"/>
        <v>0</v>
      </c>
      <c r="E75">
        <f>IF(A75=0,0,+VLOOKUP($A75,'1а - drž,sek,drž.sl.i nam.'!$A$13:$BE$104,57,FALSE))</f>
        <v>0</v>
      </c>
      <c r="F75">
        <f>IF(A75=0,0,+VLOOKUP($A75,'1а - drž,sek,drž.sl.i nam.'!$A$13:D$104,3,FALSE))</f>
        <v>0</v>
      </c>
      <c r="G75">
        <f>IF(A75=0,0,+VLOOKUP($A75,'1а - drž,sek,drž.sl.i nam.'!$A$13:E$104,4,FALSE))</f>
        <v>0</v>
      </c>
      <c r="H75">
        <f>+VLOOKUP($A75,'1а - drž,sek,drž.sl.i nam.'!$A$13:F$104,H$3,FALSE)</f>
        <v>0</v>
      </c>
      <c r="I75">
        <f>+VLOOKUP($A75,'1а - drž,sek,drž.sl.i nam.'!$A$13:G$104,I$3,FALSE)</f>
        <v>0</v>
      </c>
      <c r="J75">
        <f>+VLOOKUP($A75,'1а - drž,sek,drž.sl.i nam.'!$A$13:H$104,J$3,FALSE)</f>
        <v>0</v>
      </c>
      <c r="K75">
        <f>+VLOOKUP($A75,'1а - drž,sek,drž.sl.i nam.'!$A$13:AD$104,K$3,FALSE)</f>
        <v>0</v>
      </c>
      <c r="L75">
        <f>+VLOOKUP($A75,'1а - drž,sek,drž.sl.i nam.'!$A$13:AE$104,L$3,FALSE)</f>
        <v>0</v>
      </c>
      <c r="M75">
        <f>+VLOOKUP($A75,'1а - drž,sek,drž.sl.i nam.'!$A$13:AF$104,M$3,FALSE)</f>
        <v>0</v>
      </c>
      <c r="N75">
        <f>+VLOOKUP($A75,'1а - drž,sek,drž.sl.i nam.'!$A$13:AG$104,N$3,FALSE)</f>
        <v>0</v>
      </c>
      <c r="O75">
        <f>+VLOOKUP($A75,'1а - drž,sek,drž.sl.i nam.'!$A$13:AH$104,O$3,FALSE)</f>
        <v>0</v>
      </c>
      <c r="P75">
        <f>+VLOOKUP($A75,'1а - drž,sek,drž.sl.i nam.'!$A$13:AI$104,P$3,FALSE)</f>
        <v>0</v>
      </c>
      <c r="Q75">
        <f>+VLOOKUP($A75,'1а - drž,sek,drž.sl.i nam.'!$A$13:AF$104,Q$3,FALSE)</f>
        <v>0</v>
      </c>
      <c r="R75">
        <f>+VLOOKUP($A75,'1а - drž,sek,drž.sl.i nam.'!$A$13:AG$104,R$3,FALSE)</f>
        <v>0</v>
      </c>
      <c r="S75">
        <f>+VLOOKUP($A75,'1а - drž,sek,drž.sl.i nam.'!$A$13:AH$104,S$3,FALSE)</f>
        <v>0</v>
      </c>
      <c r="T75" s="50">
        <f>IF(A75=0,0,+VLOOKUP($A75,'1а - drž,sek,drž.sl.i nam.'!$A$13:AI$104,T$3,FALSE))</f>
        <v>0</v>
      </c>
      <c r="U75" s="50">
        <f>IF(B75=0,0,+VLOOKUP($A75,'1а - drž,sek,drž.sl.i nam.'!$A$13:AJ$104,U$3,FALSE))</f>
        <v>0</v>
      </c>
      <c r="V75" s="50">
        <f>IF(C75=0,0,+VLOOKUP($A75,'1а - drž,sek,drž.sl.i nam.'!$A$13:AK$104,V$3,FALSE))</f>
        <v>0</v>
      </c>
      <c r="W75" s="50">
        <f>IF(D75=0,0,+VLOOKUP($A75,'1а - drž,sek,drž.sl.i nam.'!$A$13:AL$104,W$3,FALSE))</f>
        <v>0</v>
      </c>
      <c r="X75" s="50">
        <f t="shared" si="15"/>
        <v>0</v>
      </c>
      <c r="Y75" s="50">
        <f>IF(A75=0,0,+VLOOKUP($A75,'1а - drž,sek,drž.sl.i nam.'!$A$13:AN$104,Y$3,FALSE))</f>
        <v>0</v>
      </c>
      <c r="Z75" s="50">
        <f>IF(B75=0,0,+VLOOKUP($A75,'1а - drž,sek,drž.sl.i nam.'!$A$13:AO$104,Z$3,FALSE))</f>
        <v>0</v>
      </c>
      <c r="AA75" s="50">
        <f>IF(C75=0,0,+VLOOKUP($A75,'1а - drž,sek,drž.sl.i nam.'!$A$13:AP$104,AA$3,FALSE))</f>
        <v>0</v>
      </c>
      <c r="AB75" s="50">
        <f>IF(D75=0,0,+VLOOKUP($A75,'1а - drž,sek,drž.sl.i nam.'!$A$13:AQ$104,AB$3,FALSE))</f>
        <v>0</v>
      </c>
      <c r="AC75" s="50">
        <f t="shared" si="16"/>
        <v>0</v>
      </c>
      <c r="AD75" s="50">
        <f>+VLOOKUP($A75,'1а - drž,sek,drž.sl.i nam.'!$A$13:AS$104,AD$3,FALSE)</f>
        <v>0</v>
      </c>
      <c r="AE75" s="50">
        <f>IF(B75=0,0,+VLOOKUP($A75,'1а - drž,sek,drž.sl.i nam.'!$A$13:AT$104,AE$3,FALSE))</f>
        <v>0</v>
      </c>
      <c r="AF75" s="50">
        <f>IF(C75=0,0,+VLOOKUP($A75,'1а - drž,sek,drž.sl.i nam.'!$A$13:AU$104,AF$3,FALSE))</f>
        <v>0</v>
      </c>
      <c r="AG75" s="50">
        <f>IF(D75=0,0,+VLOOKUP($A75,'1а - drž,sek,drž.sl.i nam.'!$A$13:AV$104,AG$3,FALSE))</f>
        <v>0</v>
      </c>
      <c r="AH75" s="50">
        <f t="shared" si="17"/>
        <v>0</v>
      </c>
      <c r="AI75" s="50">
        <f>IF(A75=0,0,+VLOOKUP($A75,'1а - drž,sek,drž.sl.i nam.'!$A$13:AX$104,AI$3,FALSE))</f>
        <v>0</v>
      </c>
      <c r="AJ75" s="50">
        <f>IF(B75=0,0,+VLOOKUP($A75,'1а - drž,sek,drž.sl.i nam.'!$A$13:AY$104,AJ$3,FALSE))</f>
        <v>0</v>
      </c>
      <c r="AK75" s="50">
        <f t="shared" si="13"/>
        <v>0</v>
      </c>
      <c r="AL75" s="50">
        <f t="shared" si="14"/>
        <v>0</v>
      </c>
    </row>
    <row r="76" spans="1:38" x14ac:dyDescent="0.2">
      <c r="A76">
        <f>+IF(MAX(A$5:A75)+1&lt;=A$1,A75+1,0)</f>
        <v>0</v>
      </c>
      <c r="B76" s="301">
        <f t="shared" si="8"/>
        <v>0</v>
      </c>
      <c r="C76">
        <f t="shared" si="9"/>
        <v>0</v>
      </c>
      <c r="D76" s="301">
        <f t="shared" si="10"/>
        <v>0</v>
      </c>
      <c r="E76">
        <f>IF(A76=0,0,+VLOOKUP($A76,'1а - drž,sek,drž.sl.i nam.'!$A$13:$BE$104,57,FALSE))</f>
        <v>0</v>
      </c>
      <c r="F76">
        <f>IF(A76=0,0,+VLOOKUP($A76,'1а - drž,sek,drž.sl.i nam.'!$A$13:D$104,3,FALSE))</f>
        <v>0</v>
      </c>
      <c r="G76">
        <f>IF(A76=0,0,+VLOOKUP($A76,'1а - drž,sek,drž.sl.i nam.'!$A$13:E$104,4,FALSE))</f>
        <v>0</v>
      </c>
      <c r="H76">
        <f>+VLOOKUP($A76,'1а - drž,sek,drž.sl.i nam.'!$A$13:F$104,H$3,FALSE)</f>
        <v>0</v>
      </c>
      <c r="I76">
        <f>+VLOOKUP($A76,'1а - drž,sek,drž.sl.i nam.'!$A$13:G$104,I$3,FALSE)</f>
        <v>0</v>
      </c>
      <c r="J76">
        <f>+VLOOKUP($A76,'1а - drž,sek,drž.sl.i nam.'!$A$13:H$104,J$3,FALSE)</f>
        <v>0</v>
      </c>
      <c r="K76">
        <f>+VLOOKUP($A76,'1а - drž,sek,drž.sl.i nam.'!$A$13:AD$104,K$3,FALSE)</f>
        <v>0</v>
      </c>
      <c r="L76">
        <f>+VLOOKUP($A76,'1а - drž,sek,drž.sl.i nam.'!$A$13:AE$104,L$3,FALSE)</f>
        <v>0</v>
      </c>
      <c r="M76">
        <f>+VLOOKUP($A76,'1а - drž,sek,drž.sl.i nam.'!$A$13:AF$104,M$3,FALSE)</f>
        <v>0</v>
      </c>
      <c r="N76">
        <f>+VLOOKUP($A76,'1а - drž,sek,drž.sl.i nam.'!$A$13:AG$104,N$3,FALSE)</f>
        <v>0</v>
      </c>
      <c r="O76">
        <f>+VLOOKUP($A76,'1а - drž,sek,drž.sl.i nam.'!$A$13:AH$104,O$3,FALSE)</f>
        <v>0</v>
      </c>
      <c r="P76">
        <f>+VLOOKUP($A76,'1а - drž,sek,drž.sl.i nam.'!$A$13:AI$104,P$3,FALSE)</f>
        <v>0</v>
      </c>
      <c r="Q76">
        <f>+VLOOKUP($A76,'1а - drž,sek,drž.sl.i nam.'!$A$13:AF$104,Q$3,FALSE)</f>
        <v>0</v>
      </c>
      <c r="R76">
        <f>+VLOOKUP($A76,'1а - drž,sek,drž.sl.i nam.'!$A$13:AG$104,R$3,FALSE)</f>
        <v>0</v>
      </c>
      <c r="S76">
        <f>+VLOOKUP($A76,'1а - drž,sek,drž.sl.i nam.'!$A$13:AH$104,S$3,FALSE)</f>
        <v>0</v>
      </c>
      <c r="T76" s="50">
        <f>IF(A76=0,0,+VLOOKUP($A76,'1а - drž,sek,drž.sl.i nam.'!$A$13:AI$104,T$3,FALSE))</f>
        <v>0</v>
      </c>
      <c r="U76" s="50">
        <f>IF(B76=0,0,+VLOOKUP($A76,'1а - drž,sek,drž.sl.i nam.'!$A$13:AJ$104,U$3,FALSE))</f>
        <v>0</v>
      </c>
      <c r="V76" s="50">
        <f>IF(C76=0,0,+VLOOKUP($A76,'1а - drž,sek,drž.sl.i nam.'!$A$13:AK$104,V$3,FALSE))</f>
        <v>0</v>
      </c>
      <c r="W76" s="50">
        <f>IF(D76=0,0,+VLOOKUP($A76,'1а - drž,sek,drž.sl.i nam.'!$A$13:AL$104,W$3,FALSE))</f>
        <v>0</v>
      </c>
      <c r="X76" s="50">
        <f t="shared" si="15"/>
        <v>0</v>
      </c>
      <c r="Y76" s="50">
        <f>IF(A76=0,0,+VLOOKUP($A76,'1а - drž,sek,drž.sl.i nam.'!$A$13:AN$104,Y$3,FALSE))</f>
        <v>0</v>
      </c>
      <c r="Z76" s="50">
        <f>IF(B76=0,0,+VLOOKUP($A76,'1а - drž,sek,drž.sl.i nam.'!$A$13:AO$104,Z$3,FALSE))</f>
        <v>0</v>
      </c>
      <c r="AA76" s="50">
        <f>IF(C76=0,0,+VLOOKUP($A76,'1а - drž,sek,drž.sl.i nam.'!$A$13:AP$104,AA$3,FALSE))</f>
        <v>0</v>
      </c>
      <c r="AB76" s="50">
        <f>IF(D76=0,0,+VLOOKUP($A76,'1а - drž,sek,drž.sl.i nam.'!$A$13:AQ$104,AB$3,FALSE))</f>
        <v>0</v>
      </c>
      <c r="AC76" s="50">
        <f t="shared" si="16"/>
        <v>0</v>
      </c>
      <c r="AD76" s="50">
        <f>+VLOOKUP($A76,'1а - drž,sek,drž.sl.i nam.'!$A$13:AS$104,AD$3,FALSE)</f>
        <v>0</v>
      </c>
      <c r="AE76" s="50">
        <f>IF(B76=0,0,+VLOOKUP($A76,'1а - drž,sek,drž.sl.i nam.'!$A$13:AT$104,AE$3,FALSE))</f>
        <v>0</v>
      </c>
      <c r="AF76" s="50">
        <f>IF(C76=0,0,+VLOOKUP($A76,'1а - drž,sek,drž.sl.i nam.'!$A$13:AU$104,AF$3,FALSE))</f>
        <v>0</v>
      </c>
      <c r="AG76" s="50">
        <f>IF(D76=0,0,+VLOOKUP($A76,'1а - drž,sek,drž.sl.i nam.'!$A$13:AV$104,AG$3,FALSE))</f>
        <v>0</v>
      </c>
      <c r="AH76" s="50">
        <f t="shared" si="17"/>
        <v>0</v>
      </c>
      <c r="AI76" s="50">
        <f>IF(A76=0,0,+VLOOKUP($A76,'1а - drž,sek,drž.sl.i nam.'!$A$13:AX$104,AI$3,FALSE))</f>
        <v>0</v>
      </c>
      <c r="AJ76" s="50">
        <f>IF(B76=0,0,+VLOOKUP($A76,'1а - drž,sek,drž.sl.i nam.'!$A$13:AY$104,AJ$3,FALSE))</f>
        <v>0</v>
      </c>
      <c r="AK76" s="50">
        <f t="shared" si="13"/>
        <v>0</v>
      </c>
      <c r="AL76" s="50">
        <f t="shared" si="14"/>
        <v>0</v>
      </c>
    </row>
    <row r="77" spans="1:38" x14ac:dyDescent="0.2">
      <c r="A77">
        <f>+IF(MAX(A$5:A76)+1&lt;=A$1,A76+1,0)</f>
        <v>0</v>
      </c>
      <c r="B77" s="301">
        <f t="shared" si="8"/>
        <v>0</v>
      </c>
      <c r="C77">
        <f t="shared" si="9"/>
        <v>0</v>
      </c>
      <c r="D77" s="301">
        <f t="shared" si="10"/>
        <v>0</v>
      </c>
      <c r="E77">
        <f>IF(A77=0,0,+VLOOKUP($A77,'1а - drž,sek,drž.sl.i nam.'!$A$13:$BE$104,57,FALSE))</f>
        <v>0</v>
      </c>
      <c r="F77">
        <f>IF(A77=0,0,+VLOOKUP($A77,'1а - drž,sek,drž.sl.i nam.'!$A$13:D$104,3,FALSE))</f>
        <v>0</v>
      </c>
      <c r="G77">
        <f>IF(A77=0,0,+VLOOKUP($A77,'1а - drž,sek,drž.sl.i nam.'!$A$13:E$104,4,FALSE))</f>
        <v>0</v>
      </c>
      <c r="H77">
        <f>+VLOOKUP($A77,'1а - drž,sek,drž.sl.i nam.'!$A$13:F$104,H$3,FALSE)</f>
        <v>0</v>
      </c>
      <c r="I77">
        <f>+VLOOKUP($A77,'1а - drž,sek,drž.sl.i nam.'!$A$13:G$104,I$3,FALSE)</f>
        <v>0</v>
      </c>
      <c r="J77">
        <f>+VLOOKUP($A77,'1а - drž,sek,drž.sl.i nam.'!$A$13:H$104,J$3,FALSE)</f>
        <v>0</v>
      </c>
      <c r="K77">
        <f>+VLOOKUP($A77,'1а - drž,sek,drž.sl.i nam.'!$A$13:AD$104,K$3,FALSE)</f>
        <v>0</v>
      </c>
      <c r="L77">
        <f>+VLOOKUP($A77,'1а - drž,sek,drž.sl.i nam.'!$A$13:AE$104,L$3,FALSE)</f>
        <v>0</v>
      </c>
      <c r="M77">
        <f>+VLOOKUP($A77,'1а - drž,sek,drž.sl.i nam.'!$A$13:AF$104,M$3,FALSE)</f>
        <v>0</v>
      </c>
      <c r="N77">
        <f>+VLOOKUP($A77,'1а - drž,sek,drž.sl.i nam.'!$A$13:AG$104,N$3,FALSE)</f>
        <v>0</v>
      </c>
      <c r="O77">
        <f>+VLOOKUP($A77,'1а - drž,sek,drž.sl.i nam.'!$A$13:AH$104,O$3,FALSE)</f>
        <v>0</v>
      </c>
      <c r="P77">
        <f>+VLOOKUP($A77,'1а - drž,sek,drž.sl.i nam.'!$A$13:AI$104,P$3,FALSE)</f>
        <v>0</v>
      </c>
      <c r="Q77">
        <f>+VLOOKUP($A77,'1а - drž,sek,drž.sl.i nam.'!$A$13:AF$104,Q$3,FALSE)</f>
        <v>0</v>
      </c>
      <c r="R77">
        <f>+VLOOKUP($A77,'1а - drž,sek,drž.sl.i nam.'!$A$13:AG$104,R$3,FALSE)</f>
        <v>0</v>
      </c>
      <c r="S77">
        <f>+VLOOKUP($A77,'1а - drž,sek,drž.sl.i nam.'!$A$13:AH$104,S$3,FALSE)</f>
        <v>0</v>
      </c>
      <c r="T77" s="50">
        <f>IF(A77=0,0,+VLOOKUP($A77,'1а - drž,sek,drž.sl.i nam.'!$A$13:AI$104,T$3,FALSE))</f>
        <v>0</v>
      </c>
      <c r="U77" s="50">
        <f>IF(B77=0,0,+VLOOKUP($A77,'1а - drž,sek,drž.sl.i nam.'!$A$13:AJ$104,U$3,FALSE))</f>
        <v>0</v>
      </c>
      <c r="V77" s="50">
        <f>IF(C77=0,0,+VLOOKUP($A77,'1а - drž,sek,drž.sl.i nam.'!$A$13:AK$104,V$3,FALSE))</f>
        <v>0</v>
      </c>
      <c r="W77" s="50">
        <f>IF(D77=0,0,+VLOOKUP($A77,'1а - drž,sek,drž.sl.i nam.'!$A$13:AL$104,W$3,FALSE))</f>
        <v>0</v>
      </c>
      <c r="X77" s="50">
        <f t="shared" si="15"/>
        <v>0</v>
      </c>
      <c r="Y77" s="50">
        <f>IF(A77=0,0,+VLOOKUP($A77,'1а - drž,sek,drž.sl.i nam.'!$A$13:AN$104,Y$3,FALSE))</f>
        <v>0</v>
      </c>
      <c r="Z77" s="50">
        <f>IF(B77=0,0,+VLOOKUP($A77,'1а - drž,sek,drž.sl.i nam.'!$A$13:AO$104,Z$3,FALSE))</f>
        <v>0</v>
      </c>
      <c r="AA77" s="50">
        <f>IF(C77=0,0,+VLOOKUP($A77,'1а - drž,sek,drž.sl.i nam.'!$A$13:AP$104,AA$3,FALSE))</f>
        <v>0</v>
      </c>
      <c r="AB77" s="50">
        <f>IF(D77=0,0,+VLOOKUP($A77,'1а - drž,sek,drž.sl.i nam.'!$A$13:AQ$104,AB$3,FALSE))</f>
        <v>0</v>
      </c>
      <c r="AC77" s="50">
        <f t="shared" si="16"/>
        <v>0</v>
      </c>
      <c r="AD77" s="50">
        <f>+VLOOKUP($A77,'1а - drž,sek,drž.sl.i nam.'!$A$13:AS$104,AD$3,FALSE)</f>
        <v>0</v>
      </c>
      <c r="AE77" s="50">
        <f>IF(B77=0,0,+VLOOKUP($A77,'1а - drž,sek,drž.sl.i nam.'!$A$13:AT$104,AE$3,FALSE))</f>
        <v>0</v>
      </c>
      <c r="AF77" s="50">
        <f>IF(C77=0,0,+VLOOKUP($A77,'1а - drž,sek,drž.sl.i nam.'!$A$13:AU$104,AF$3,FALSE))</f>
        <v>0</v>
      </c>
      <c r="AG77" s="50">
        <f>IF(D77=0,0,+VLOOKUP($A77,'1а - drž,sek,drž.sl.i nam.'!$A$13:AV$104,AG$3,FALSE))</f>
        <v>0</v>
      </c>
      <c r="AH77" s="50">
        <f t="shared" si="17"/>
        <v>0</v>
      </c>
      <c r="AI77" s="50">
        <f>IF(A77=0,0,+VLOOKUP($A77,'1а - drž,sek,drž.sl.i nam.'!$A$13:AX$104,AI$3,FALSE))</f>
        <v>0</v>
      </c>
      <c r="AJ77" s="50">
        <f>IF(B77=0,0,+VLOOKUP($A77,'1а - drž,sek,drž.sl.i nam.'!$A$13:AY$104,AJ$3,FALSE))</f>
        <v>0</v>
      </c>
      <c r="AK77" s="50">
        <f t="shared" si="13"/>
        <v>0</v>
      </c>
      <c r="AL77" s="50">
        <f t="shared" si="14"/>
        <v>0</v>
      </c>
    </row>
    <row r="78" spans="1:38" x14ac:dyDescent="0.2">
      <c r="A78">
        <f>+IF(MAX(A$5:A77)+1&lt;=A$1,A77+1,0)</f>
        <v>0</v>
      </c>
      <c r="B78" s="301">
        <f t="shared" si="8"/>
        <v>0</v>
      </c>
      <c r="C78">
        <f t="shared" si="9"/>
        <v>0</v>
      </c>
      <c r="D78" s="301">
        <f t="shared" si="10"/>
        <v>0</v>
      </c>
      <c r="E78">
        <f>IF(A78=0,0,+VLOOKUP($A78,'1а - drž,sek,drž.sl.i nam.'!$A$13:$BE$104,57,FALSE))</f>
        <v>0</v>
      </c>
      <c r="F78">
        <f>IF(A78=0,0,+VLOOKUP($A78,'1а - drž,sek,drž.sl.i nam.'!$A$13:D$104,3,FALSE))</f>
        <v>0</v>
      </c>
      <c r="G78">
        <f>IF(A78=0,0,+VLOOKUP($A78,'1а - drž,sek,drž.sl.i nam.'!$A$13:E$104,4,FALSE))</f>
        <v>0</v>
      </c>
      <c r="H78">
        <f>+VLOOKUP($A78,'1а - drž,sek,drž.sl.i nam.'!$A$13:F$104,H$3,FALSE)</f>
        <v>0</v>
      </c>
      <c r="I78">
        <f>+VLOOKUP($A78,'1а - drž,sek,drž.sl.i nam.'!$A$13:G$104,I$3,FALSE)</f>
        <v>0</v>
      </c>
      <c r="J78">
        <f>+VLOOKUP($A78,'1а - drž,sek,drž.sl.i nam.'!$A$13:H$104,J$3,FALSE)</f>
        <v>0</v>
      </c>
      <c r="K78">
        <f>+VLOOKUP($A78,'1а - drž,sek,drž.sl.i nam.'!$A$13:AD$104,K$3,FALSE)</f>
        <v>0</v>
      </c>
      <c r="L78">
        <f>+VLOOKUP($A78,'1а - drž,sek,drž.sl.i nam.'!$A$13:AE$104,L$3,FALSE)</f>
        <v>0</v>
      </c>
      <c r="M78">
        <f>+VLOOKUP($A78,'1а - drž,sek,drž.sl.i nam.'!$A$13:AF$104,M$3,FALSE)</f>
        <v>0</v>
      </c>
      <c r="N78">
        <f>+VLOOKUP($A78,'1а - drž,sek,drž.sl.i nam.'!$A$13:AG$104,N$3,FALSE)</f>
        <v>0</v>
      </c>
      <c r="O78">
        <f>+VLOOKUP($A78,'1а - drž,sek,drž.sl.i nam.'!$A$13:AH$104,O$3,FALSE)</f>
        <v>0</v>
      </c>
      <c r="P78">
        <f>+VLOOKUP($A78,'1а - drž,sek,drž.sl.i nam.'!$A$13:AI$104,P$3,FALSE)</f>
        <v>0</v>
      </c>
      <c r="Q78">
        <f>+VLOOKUP($A78,'1а - drž,sek,drž.sl.i nam.'!$A$13:AF$104,Q$3,FALSE)</f>
        <v>0</v>
      </c>
      <c r="R78">
        <f>+VLOOKUP($A78,'1а - drž,sek,drž.sl.i nam.'!$A$13:AG$104,R$3,FALSE)</f>
        <v>0</v>
      </c>
      <c r="S78">
        <f>+VLOOKUP($A78,'1а - drž,sek,drž.sl.i nam.'!$A$13:AH$104,S$3,FALSE)</f>
        <v>0</v>
      </c>
      <c r="T78" s="50">
        <f>IF(A78=0,0,+VLOOKUP($A78,'1а - drž,sek,drž.sl.i nam.'!$A$13:AI$104,T$3,FALSE))</f>
        <v>0</v>
      </c>
      <c r="U78" s="50">
        <f>IF(B78=0,0,+VLOOKUP($A78,'1а - drž,sek,drž.sl.i nam.'!$A$13:AJ$104,U$3,FALSE))</f>
        <v>0</v>
      </c>
      <c r="V78" s="50">
        <f>IF(C78=0,0,+VLOOKUP($A78,'1а - drž,sek,drž.sl.i nam.'!$A$13:AK$104,V$3,FALSE))</f>
        <v>0</v>
      </c>
      <c r="W78" s="50">
        <f>IF(D78=0,0,+VLOOKUP($A78,'1а - drž,sek,drž.sl.i nam.'!$A$13:AL$104,W$3,FALSE))</f>
        <v>0</v>
      </c>
      <c r="X78" s="50">
        <f t="shared" si="15"/>
        <v>0</v>
      </c>
      <c r="Y78" s="50">
        <f>IF(A78=0,0,+VLOOKUP($A78,'1а - drž,sek,drž.sl.i nam.'!$A$13:AN$104,Y$3,FALSE))</f>
        <v>0</v>
      </c>
      <c r="Z78" s="50">
        <f>IF(B78=0,0,+VLOOKUP($A78,'1а - drž,sek,drž.sl.i nam.'!$A$13:AO$104,Z$3,FALSE))</f>
        <v>0</v>
      </c>
      <c r="AA78" s="50">
        <f>IF(C78=0,0,+VLOOKUP($A78,'1а - drž,sek,drž.sl.i nam.'!$A$13:AP$104,AA$3,FALSE))</f>
        <v>0</v>
      </c>
      <c r="AB78" s="50">
        <f>IF(D78=0,0,+VLOOKUP($A78,'1а - drž,sek,drž.sl.i nam.'!$A$13:AQ$104,AB$3,FALSE))</f>
        <v>0</v>
      </c>
      <c r="AC78" s="50">
        <f t="shared" si="16"/>
        <v>0</v>
      </c>
      <c r="AD78" s="50">
        <f>+VLOOKUP($A78,'1а - drž,sek,drž.sl.i nam.'!$A$13:AS$104,AD$3,FALSE)</f>
        <v>0</v>
      </c>
      <c r="AE78" s="50">
        <f>IF(B78=0,0,+VLOOKUP($A78,'1а - drž,sek,drž.sl.i nam.'!$A$13:AT$104,AE$3,FALSE))</f>
        <v>0</v>
      </c>
      <c r="AF78" s="50">
        <f>IF(C78=0,0,+VLOOKUP($A78,'1а - drž,sek,drž.sl.i nam.'!$A$13:AU$104,AF$3,FALSE))</f>
        <v>0</v>
      </c>
      <c r="AG78" s="50">
        <f>IF(D78=0,0,+VLOOKUP($A78,'1а - drž,sek,drž.sl.i nam.'!$A$13:AV$104,AG$3,FALSE))</f>
        <v>0</v>
      </c>
      <c r="AH78" s="50">
        <f t="shared" si="17"/>
        <v>0</v>
      </c>
      <c r="AI78" s="50">
        <f>IF(A78=0,0,+VLOOKUP($A78,'1а - drž,sek,drž.sl.i nam.'!$A$13:AX$104,AI$3,FALSE))</f>
        <v>0</v>
      </c>
      <c r="AJ78" s="50">
        <f>IF(B78=0,0,+VLOOKUP($A78,'1а - drž,sek,drž.sl.i nam.'!$A$13:AY$104,AJ$3,FALSE))</f>
        <v>0</v>
      </c>
      <c r="AK78" s="50">
        <f t="shared" si="13"/>
        <v>0</v>
      </c>
      <c r="AL78" s="50">
        <f t="shared" si="14"/>
        <v>0</v>
      </c>
    </row>
    <row r="79" spans="1:38" x14ac:dyDescent="0.2">
      <c r="A79">
        <f>+IF(MAX(A$5:A78)+1&lt;=A$1,A78+1,0)</f>
        <v>0</v>
      </c>
      <c r="B79" s="301">
        <f t="shared" ref="B79:D83" si="18">+IF(A79&gt;0,B78,0)</f>
        <v>0</v>
      </c>
      <c r="C79">
        <f t="shared" si="18"/>
        <v>0</v>
      </c>
      <c r="D79" s="301">
        <f t="shared" si="18"/>
        <v>0</v>
      </c>
      <c r="E79">
        <f>IF(A79=0,0,+VLOOKUP($A79,'1а - drž,sek,drž.sl.i nam.'!$A$13:$BE$104,57,FALSE))</f>
        <v>0</v>
      </c>
      <c r="F79">
        <f>IF(A79=0,0,+VLOOKUP($A79,'1а - drž,sek,drž.sl.i nam.'!$A$13:D$104,3,FALSE))</f>
        <v>0</v>
      </c>
      <c r="G79">
        <f>IF(A79=0,0,+VLOOKUP($A79,'1а - drž,sek,drž.sl.i nam.'!$A$13:E$104,4,FALSE))</f>
        <v>0</v>
      </c>
      <c r="H79">
        <f>+VLOOKUP($A79,'1а - drž,sek,drž.sl.i nam.'!$A$13:F$104,H$3,FALSE)</f>
        <v>0</v>
      </c>
      <c r="I79">
        <f>+VLOOKUP($A79,'1а - drž,sek,drž.sl.i nam.'!$A$13:G$104,I$3,FALSE)</f>
        <v>0</v>
      </c>
      <c r="J79">
        <f>+VLOOKUP($A79,'1а - drž,sek,drž.sl.i nam.'!$A$13:H$104,J$3,FALSE)</f>
        <v>0</v>
      </c>
      <c r="K79">
        <f>+VLOOKUP($A79,'1а - drž,sek,drž.sl.i nam.'!$A$13:AD$104,K$3,FALSE)</f>
        <v>0</v>
      </c>
      <c r="L79">
        <f>+VLOOKUP($A79,'1а - drž,sek,drž.sl.i nam.'!$A$13:AE$104,L$3,FALSE)</f>
        <v>0</v>
      </c>
      <c r="M79">
        <f>+VLOOKUP($A79,'1а - drž,sek,drž.sl.i nam.'!$A$13:AF$104,M$3,FALSE)</f>
        <v>0</v>
      </c>
      <c r="N79">
        <f>+VLOOKUP($A79,'1а - drž,sek,drž.sl.i nam.'!$A$13:AG$104,N$3,FALSE)</f>
        <v>0</v>
      </c>
      <c r="O79">
        <f>+VLOOKUP($A79,'1а - drž,sek,drž.sl.i nam.'!$A$13:AH$104,O$3,FALSE)</f>
        <v>0</v>
      </c>
      <c r="P79">
        <f>+VLOOKUP($A79,'1а - drž,sek,drž.sl.i nam.'!$A$13:AI$104,P$3,FALSE)</f>
        <v>0</v>
      </c>
      <c r="Q79">
        <f>+VLOOKUP($A79,'1а - drž,sek,drž.sl.i nam.'!$A$13:AF$104,Q$3,FALSE)</f>
        <v>0</v>
      </c>
      <c r="R79">
        <f>+VLOOKUP($A79,'1а - drž,sek,drž.sl.i nam.'!$A$13:AG$104,R$3,FALSE)</f>
        <v>0</v>
      </c>
      <c r="S79">
        <f>+VLOOKUP($A79,'1а - drž,sek,drž.sl.i nam.'!$A$13:AH$104,S$3,FALSE)</f>
        <v>0</v>
      </c>
      <c r="T79" s="50">
        <f>IF(A79=0,0,+VLOOKUP($A79,'1а - drž,sek,drž.sl.i nam.'!$A$13:AI$104,T$3,FALSE))</f>
        <v>0</v>
      </c>
      <c r="U79" s="50">
        <f>IF(B79=0,0,+VLOOKUP($A79,'1а - drž,sek,drž.sl.i nam.'!$A$13:AJ$104,U$3,FALSE))</f>
        <v>0</v>
      </c>
      <c r="V79" s="50">
        <f>IF(C79=0,0,+VLOOKUP($A79,'1а - drž,sek,drž.sl.i nam.'!$A$13:AK$104,V$3,FALSE))</f>
        <v>0</v>
      </c>
      <c r="W79" s="50">
        <f>IF(D79=0,0,+VLOOKUP($A79,'1а - drž,sek,drž.sl.i nam.'!$A$13:AL$104,W$3,FALSE))</f>
        <v>0</v>
      </c>
      <c r="X79" s="50">
        <f t="shared" si="15"/>
        <v>0</v>
      </c>
      <c r="Y79" s="50">
        <f>IF(A79=0,0,+VLOOKUP($A79,'1а - drž,sek,drž.sl.i nam.'!$A$13:AN$104,Y$3,FALSE))</f>
        <v>0</v>
      </c>
      <c r="Z79" s="50">
        <f>IF(B79=0,0,+VLOOKUP($A79,'1а - drž,sek,drž.sl.i nam.'!$A$13:AO$104,Z$3,FALSE))</f>
        <v>0</v>
      </c>
      <c r="AA79" s="50">
        <f>IF(C79=0,0,+VLOOKUP($A79,'1а - drž,sek,drž.sl.i nam.'!$A$13:AP$104,AA$3,FALSE))</f>
        <v>0</v>
      </c>
      <c r="AB79" s="50">
        <f>IF(D79=0,0,+VLOOKUP($A79,'1а - drž,sek,drž.sl.i nam.'!$A$13:AQ$104,AB$3,FALSE))</f>
        <v>0</v>
      </c>
      <c r="AC79" s="50">
        <f t="shared" si="16"/>
        <v>0</v>
      </c>
      <c r="AD79" s="50">
        <f>+VLOOKUP($A79,'1а - drž,sek,drž.sl.i nam.'!$A$13:AS$104,AD$3,FALSE)</f>
        <v>0</v>
      </c>
      <c r="AE79" s="50">
        <f>IF(B79=0,0,+VLOOKUP($A79,'1а - drž,sek,drž.sl.i nam.'!$A$13:AT$104,AE$3,FALSE))</f>
        <v>0</v>
      </c>
      <c r="AF79" s="50">
        <f>IF(C79=0,0,+VLOOKUP($A79,'1а - drž,sek,drž.sl.i nam.'!$A$13:AU$104,AF$3,FALSE))</f>
        <v>0</v>
      </c>
      <c r="AG79" s="50">
        <f>IF(D79=0,0,+VLOOKUP($A79,'1а - drž,sek,drž.sl.i nam.'!$A$13:AV$104,AG$3,FALSE))</f>
        <v>0</v>
      </c>
      <c r="AH79" s="50">
        <f t="shared" si="17"/>
        <v>0</v>
      </c>
      <c r="AI79" s="50">
        <f>IF(A79=0,0,+VLOOKUP($A79,'1а - drž,sek,drž.sl.i nam.'!$A$13:AX$104,AI$3,FALSE))</f>
        <v>0</v>
      </c>
      <c r="AJ79" s="50">
        <f>IF(B79=0,0,+VLOOKUP($A79,'1а - drž,sek,drž.sl.i nam.'!$A$13:AY$104,AJ$3,FALSE))</f>
        <v>0</v>
      </c>
      <c r="AK79" s="50">
        <f t="shared" si="13"/>
        <v>0</v>
      </c>
      <c r="AL79" s="50">
        <f t="shared" si="14"/>
        <v>0</v>
      </c>
    </row>
    <row r="80" spans="1:38" x14ac:dyDescent="0.2">
      <c r="A80">
        <f>+IF(MAX(A$5:A79)+1&lt;=A$1,A79+1,0)</f>
        <v>0</v>
      </c>
      <c r="B80" s="301">
        <f t="shared" si="18"/>
        <v>0</v>
      </c>
      <c r="C80">
        <f t="shared" si="18"/>
        <v>0</v>
      </c>
      <c r="D80" s="301">
        <f t="shared" si="18"/>
        <v>0</v>
      </c>
      <c r="E80">
        <f>IF(A80=0,0,+VLOOKUP($A80,'1а - drž,sek,drž.sl.i nam.'!$A$13:$BE$104,57,FALSE))</f>
        <v>0</v>
      </c>
      <c r="F80">
        <f>IF(A80=0,0,+VLOOKUP($A80,'1а - drž,sek,drž.sl.i nam.'!$A$13:D$104,3,FALSE))</f>
        <v>0</v>
      </c>
      <c r="G80">
        <f>IF(A80=0,0,+VLOOKUP($A80,'1а - drž,sek,drž.sl.i nam.'!$A$13:E$104,4,FALSE))</f>
        <v>0</v>
      </c>
      <c r="H80">
        <f>+VLOOKUP($A80,'1а - drž,sek,drž.sl.i nam.'!$A$13:F$104,H$3,FALSE)</f>
        <v>0</v>
      </c>
      <c r="I80">
        <f>+VLOOKUP($A80,'1а - drž,sek,drž.sl.i nam.'!$A$13:G$104,I$3,FALSE)</f>
        <v>0</v>
      </c>
      <c r="J80">
        <f>+VLOOKUP($A80,'1а - drž,sek,drž.sl.i nam.'!$A$13:H$104,J$3,FALSE)</f>
        <v>0</v>
      </c>
      <c r="K80">
        <f>+VLOOKUP($A80,'1а - drž,sek,drž.sl.i nam.'!$A$13:AD$104,K$3,FALSE)</f>
        <v>0</v>
      </c>
      <c r="L80">
        <f>+VLOOKUP($A80,'1а - drž,sek,drž.sl.i nam.'!$A$13:AE$104,L$3,FALSE)</f>
        <v>0</v>
      </c>
      <c r="M80">
        <f>+VLOOKUP($A80,'1а - drž,sek,drž.sl.i nam.'!$A$13:AF$104,M$3,FALSE)</f>
        <v>0</v>
      </c>
      <c r="N80">
        <f>+VLOOKUP($A80,'1а - drž,sek,drž.sl.i nam.'!$A$13:AG$104,N$3,FALSE)</f>
        <v>0</v>
      </c>
      <c r="O80">
        <f>+VLOOKUP($A80,'1а - drž,sek,drž.sl.i nam.'!$A$13:AH$104,O$3,FALSE)</f>
        <v>0</v>
      </c>
      <c r="P80">
        <f>+VLOOKUP($A80,'1а - drž,sek,drž.sl.i nam.'!$A$13:AI$104,P$3,FALSE)</f>
        <v>0</v>
      </c>
      <c r="Q80">
        <f>+VLOOKUP($A80,'1а - drž,sek,drž.sl.i nam.'!$A$13:AF$104,Q$3,FALSE)</f>
        <v>0</v>
      </c>
      <c r="R80">
        <f>+VLOOKUP($A80,'1а - drž,sek,drž.sl.i nam.'!$A$13:AG$104,R$3,FALSE)</f>
        <v>0</v>
      </c>
      <c r="S80">
        <f>+VLOOKUP($A80,'1а - drž,sek,drž.sl.i nam.'!$A$13:AH$104,S$3,FALSE)</f>
        <v>0</v>
      </c>
      <c r="T80" s="50">
        <f>IF(A80=0,0,+VLOOKUP($A80,'1а - drž,sek,drž.sl.i nam.'!$A$13:AI$104,T$3,FALSE))</f>
        <v>0</v>
      </c>
      <c r="U80" s="50">
        <f>IF(B80=0,0,+VLOOKUP($A80,'1а - drž,sek,drž.sl.i nam.'!$A$13:AJ$104,U$3,FALSE))</f>
        <v>0</v>
      </c>
      <c r="V80" s="50">
        <f>IF(C80=0,0,+VLOOKUP($A80,'1а - drž,sek,drž.sl.i nam.'!$A$13:AK$104,V$3,FALSE))</f>
        <v>0</v>
      </c>
      <c r="W80" s="50">
        <f>IF(D80=0,0,+VLOOKUP($A80,'1а - drž,sek,drž.sl.i nam.'!$A$13:AL$104,W$3,FALSE))</f>
        <v>0</v>
      </c>
      <c r="X80" s="50">
        <f t="shared" si="15"/>
        <v>0</v>
      </c>
      <c r="Y80" s="50">
        <f>IF(A80=0,0,+VLOOKUP($A80,'1а - drž,sek,drž.sl.i nam.'!$A$13:AN$104,Y$3,FALSE))</f>
        <v>0</v>
      </c>
      <c r="Z80" s="50">
        <f>IF(B80=0,0,+VLOOKUP($A80,'1а - drž,sek,drž.sl.i nam.'!$A$13:AO$104,Z$3,FALSE))</f>
        <v>0</v>
      </c>
      <c r="AA80" s="50">
        <f>IF(C80=0,0,+VLOOKUP($A80,'1а - drž,sek,drž.sl.i nam.'!$A$13:AP$104,AA$3,FALSE))</f>
        <v>0</v>
      </c>
      <c r="AB80" s="50">
        <f>IF(D80=0,0,+VLOOKUP($A80,'1а - drž,sek,drž.sl.i nam.'!$A$13:AQ$104,AB$3,FALSE))</f>
        <v>0</v>
      </c>
      <c r="AC80" s="50">
        <f t="shared" si="16"/>
        <v>0</v>
      </c>
      <c r="AD80" s="50">
        <f>+VLOOKUP($A80,'1а - drž,sek,drž.sl.i nam.'!$A$13:AS$104,AD$3,FALSE)</f>
        <v>0</v>
      </c>
      <c r="AE80" s="50">
        <f>IF(B80=0,0,+VLOOKUP($A80,'1а - drž,sek,drž.sl.i nam.'!$A$13:AT$104,AE$3,FALSE))</f>
        <v>0</v>
      </c>
      <c r="AF80" s="50">
        <f>IF(C80=0,0,+VLOOKUP($A80,'1а - drž,sek,drž.sl.i nam.'!$A$13:AU$104,AF$3,FALSE))</f>
        <v>0</v>
      </c>
      <c r="AG80" s="50">
        <f>IF(D80=0,0,+VLOOKUP($A80,'1а - drž,sek,drž.sl.i nam.'!$A$13:AV$104,AG$3,FALSE))</f>
        <v>0</v>
      </c>
      <c r="AH80" s="50">
        <f t="shared" si="17"/>
        <v>0</v>
      </c>
      <c r="AI80" s="50">
        <f>IF(A80=0,0,+VLOOKUP($A80,'1а - drž,sek,drž.sl.i nam.'!$A$13:AX$104,AI$3,FALSE))</f>
        <v>0</v>
      </c>
      <c r="AJ80" s="50">
        <f>IF(B80=0,0,+VLOOKUP($A80,'1а - drž,sek,drž.sl.i nam.'!$A$13:AY$104,AJ$3,FALSE))</f>
        <v>0</v>
      </c>
      <c r="AK80" s="50">
        <f t="shared" si="13"/>
        <v>0</v>
      </c>
      <c r="AL80" s="50">
        <f t="shared" si="14"/>
        <v>0</v>
      </c>
    </row>
    <row r="81" spans="1:38" x14ac:dyDescent="0.2">
      <c r="A81">
        <f>+IF(MAX(A$5:A80)+1&lt;=A$1,A80+1,0)</f>
        <v>0</v>
      </c>
      <c r="B81" s="301">
        <f t="shared" si="18"/>
        <v>0</v>
      </c>
      <c r="C81">
        <f t="shared" si="18"/>
        <v>0</v>
      </c>
      <c r="D81" s="301">
        <f t="shared" si="18"/>
        <v>0</v>
      </c>
      <c r="E81">
        <f>IF(A81=0,0,+VLOOKUP($A81,'1а - drž,sek,drž.sl.i nam.'!$A$13:$BE$104,57,FALSE))</f>
        <v>0</v>
      </c>
      <c r="F81">
        <f>IF(A81=0,0,+VLOOKUP($A81,'1а - drž,sek,drž.sl.i nam.'!$A$13:D$104,3,FALSE))</f>
        <v>0</v>
      </c>
      <c r="G81">
        <f>IF(A81=0,0,+VLOOKUP($A81,'1а - drž,sek,drž.sl.i nam.'!$A$13:E$104,4,FALSE))</f>
        <v>0</v>
      </c>
      <c r="H81">
        <f>+VLOOKUP($A81,'1а - drž,sek,drž.sl.i nam.'!$A$13:F$104,H$3,FALSE)</f>
        <v>0</v>
      </c>
      <c r="I81">
        <f>+VLOOKUP($A81,'1а - drž,sek,drž.sl.i nam.'!$A$13:G$104,I$3,FALSE)</f>
        <v>0</v>
      </c>
      <c r="J81">
        <f>+VLOOKUP($A81,'1а - drž,sek,drž.sl.i nam.'!$A$13:H$104,J$3,FALSE)</f>
        <v>0</v>
      </c>
      <c r="K81">
        <f>+VLOOKUP($A81,'1а - drž,sek,drž.sl.i nam.'!$A$13:AD$104,K$3,FALSE)</f>
        <v>0</v>
      </c>
      <c r="L81">
        <f>+VLOOKUP($A81,'1а - drž,sek,drž.sl.i nam.'!$A$13:AE$104,L$3,FALSE)</f>
        <v>0</v>
      </c>
      <c r="M81">
        <f>+VLOOKUP($A81,'1а - drž,sek,drž.sl.i nam.'!$A$13:AF$104,M$3,FALSE)</f>
        <v>0</v>
      </c>
      <c r="N81">
        <f>+VLOOKUP($A81,'1а - drž,sek,drž.sl.i nam.'!$A$13:AG$104,N$3,FALSE)</f>
        <v>0</v>
      </c>
      <c r="O81">
        <f>+VLOOKUP($A81,'1а - drž,sek,drž.sl.i nam.'!$A$13:AH$104,O$3,FALSE)</f>
        <v>0</v>
      </c>
      <c r="P81">
        <f>+VLOOKUP($A81,'1а - drž,sek,drž.sl.i nam.'!$A$13:AI$104,P$3,FALSE)</f>
        <v>0</v>
      </c>
      <c r="Q81">
        <f>+VLOOKUP($A81,'1а - drž,sek,drž.sl.i nam.'!$A$13:AF$104,Q$3,FALSE)</f>
        <v>0</v>
      </c>
      <c r="R81">
        <f>+VLOOKUP($A81,'1а - drž,sek,drž.sl.i nam.'!$A$13:AG$104,R$3,FALSE)</f>
        <v>0</v>
      </c>
      <c r="S81">
        <f>+VLOOKUP($A81,'1а - drž,sek,drž.sl.i nam.'!$A$13:AH$104,S$3,FALSE)</f>
        <v>0</v>
      </c>
      <c r="T81" s="50">
        <f>IF(A81=0,0,+VLOOKUP($A81,'1а - drž,sek,drž.sl.i nam.'!$A$13:AI$104,T$3,FALSE))</f>
        <v>0</v>
      </c>
      <c r="U81" s="50">
        <f>IF(B81=0,0,+VLOOKUP($A81,'1а - drž,sek,drž.sl.i nam.'!$A$13:AJ$104,U$3,FALSE))</f>
        <v>0</v>
      </c>
      <c r="V81" s="50">
        <f>IF(C81=0,0,+VLOOKUP($A81,'1а - drž,sek,drž.sl.i nam.'!$A$13:AK$104,V$3,FALSE))</f>
        <v>0</v>
      </c>
      <c r="W81" s="50">
        <f>IF(D81=0,0,+VLOOKUP($A81,'1а - drž,sek,drž.sl.i nam.'!$A$13:AL$104,W$3,FALSE))</f>
        <v>0</v>
      </c>
      <c r="X81" s="50">
        <f t="shared" si="15"/>
        <v>0</v>
      </c>
      <c r="Y81" s="50">
        <f>IF(A81=0,0,+VLOOKUP($A81,'1а - drž,sek,drž.sl.i nam.'!$A$13:AN$104,Y$3,FALSE))</f>
        <v>0</v>
      </c>
      <c r="Z81" s="50">
        <f>IF(B81=0,0,+VLOOKUP($A81,'1а - drž,sek,drž.sl.i nam.'!$A$13:AO$104,Z$3,FALSE))</f>
        <v>0</v>
      </c>
      <c r="AA81" s="50">
        <f>IF(C81=0,0,+VLOOKUP($A81,'1а - drž,sek,drž.sl.i nam.'!$A$13:AP$104,AA$3,FALSE))</f>
        <v>0</v>
      </c>
      <c r="AB81" s="50">
        <f>IF(D81=0,0,+VLOOKUP($A81,'1а - drž,sek,drž.sl.i nam.'!$A$13:AQ$104,AB$3,FALSE))</f>
        <v>0</v>
      </c>
      <c r="AC81" s="50">
        <f t="shared" si="16"/>
        <v>0</v>
      </c>
      <c r="AD81" s="50">
        <f>+VLOOKUP($A81,'1а - drž,sek,drž.sl.i nam.'!$A$13:AS$104,AD$3,FALSE)</f>
        <v>0</v>
      </c>
      <c r="AE81" s="50">
        <f>IF(B81=0,0,+VLOOKUP($A81,'1а - drž,sek,drž.sl.i nam.'!$A$13:AT$104,AE$3,FALSE))</f>
        <v>0</v>
      </c>
      <c r="AF81" s="50">
        <f>IF(C81=0,0,+VLOOKUP($A81,'1а - drž,sek,drž.sl.i nam.'!$A$13:AU$104,AF$3,FALSE))</f>
        <v>0</v>
      </c>
      <c r="AG81" s="50">
        <f>IF(D81=0,0,+VLOOKUP($A81,'1а - drž,sek,drž.sl.i nam.'!$A$13:AV$104,AG$3,FALSE))</f>
        <v>0</v>
      </c>
      <c r="AH81" s="50">
        <f t="shared" si="17"/>
        <v>0</v>
      </c>
      <c r="AI81" s="50">
        <f>IF(A81=0,0,+VLOOKUP($A81,'1а - drž,sek,drž.sl.i nam.'!$A$13:AX$104,AI$3,FALSE))</f>
        <v>0</v>
      </c>
      <c r="AJ81" s="50">
        <f>IF(B81=0,0,+VLOOKUP($A81,'1а - drž,sek,drž.sl.i nam.'!$A$13:AY$104,AJ$3,FALSE))</f>
        <v>0</v>
      </c>
      <c r="AK81" s="50">
        <f t="shared" si="13"/>
        <v>0</v>
      </c>
      <c r="AL81" s="50">
        <f t="shared" si="14"/>
        <v>0</v>
      </c>
    </row>
    <row r="82" spans="1:38" x14ac:dyDescent="0.2">
      <c r="A82">
        <f>+IF(MAX(A$5:A81)+1&lt;=A$1,A81+1,0)</f>
        <v>0</v>
      </c>
      <c r="B82" s="301">
        <f t="shared" si="18"/>
        <v>0</v>
      </c>
      <c r="C82">
        <f t="shared" si="18"/>
        <v>0</v>
      </c>
      <c r="D82" s="301">
        <f t="shared" si="18"/>
        <v>0</v>
      </c>
      <c r="E82">
        <f>IF(A82=0,0,+VLOOKUP($A82,'1а - drž,sek,drž.sl.i nam.'!$A$13:$BE$104,57,FALSE))</f>
        <v>0</v>
      </c>
      <c r="F82">
        <f>IF(A82=0,0,+VLOOKUP($A82,'1а - drž,sek,drž.sl.i nam.'!$A$13:D$104,3,FALSE))</f>
        <v>0</v>
      </c>
      <c r="G82">
        <f>IF(A82=0,0,+VLOOKUP($A82,'1а - drž,sek,drž.sl.i nam.'!$A$13:E$104,4,FALSE))</f>
        <v>0</v>
      </c>
      <c r="H82">
        <f>+VLOOKUP($A82,'1а - drž,sek,drž.sl.i nam.'!$A$13:F$104,H$3,FALSE)</f>
        <v>0</v>
      </c>
      <c r="I82">
        <f>+VLOOKUP($A82,'1а - drž,sek,drž.sl.i nam.'!$A$13:G$104,I$3,FALSE)</f>
        <v>0</v>
      </c>
      <c r="J82">
        <f>+VLOOKUP($A82,'1а - drž,sek,drž.sl.i nam.'!$A$13:H$104,J$3,FALSE)</f>
        <v>0</v>
      </c>
      <c r="K82">
        <f>+VLOOKUP($A82,'1а - drž,sek,drž.sl.i nam.'!$A$13:AD$104,K$3,FALSE)</f>
        <v>0</v>
      </c>
      <c r="L82">
        <f>+VLOOKUP($A82,'1а - drž,sek,drž.sl.i nam.'!$A$13:AE$104,L$3,FALSE)</f>
        <v>0</v>
      </c>
      <c r="M82">
        <f>+VLOOKUP($A82,'1а - drž,sek,drž.sl.i nam.'!$A$13:AF$104,M$3,FALSE)</f>
        <v>0</v>
      </c>
      <c r="N82">
        <f>+VLOOKUP($A82,'1а - drž,sek,drž.sl.i nam.'!$A$13:AG$104,N$3,FALSE)</f>
        <v>0</v>
      </c>
      <c r="O82">
        <f>+VLOOKUP($A82,'1а - drž,sek,drž.sl.i nam.'!$A$13:AH$104,O$3,FALSE)</f>
        <v>0</v>
      </c>
      <c r="P82">
        <f>+VLOOKUP($A82,'1а - drž,sek,drž.sl.i nam.'!$A$13:AI$104,P$3,FALSE)</f>
        <v>0</v>
      </c>
      <c r="Q82">
        <f>+VLOOKUP($A82,'1а - drž,sek,drž.sl.i nam.'!$A$13:AF$104,Q$3,FALSE)</f>
        <v>0</v>
      </c>
      <c r="R82">
        <f>+VLOOKUP($A82,'1а - drž,sek,drž.sl.i nam.'!$A$13:AG$104,R$3,FALSE)</f>
        <v>0</v>
      </c>
      <c r="S82">
        <f>+VLOOKUP($A82,'1а - drž,sek,drž.sl.i nam.'!$A$13:AH$104,S$3,FALSE)</f>
        <v>0</v>
      </c>
      <c r="T82" s="50">
        <f>IF(A82=0,0,+VLOOKUP($A82,'1а - drž,sek,drž.sl.i nam.'!$A$13:AI$104,T$3,FALSE))</f>
        <v>0</v>
      </c>
      <c r="U82" s="50">
        <f>IF(B82=0,0,+VLOOKUP($A82,'1а - drž,sek,drž.sl.i nam.'!$A$13:AJ$104,U$3,FALSE))</f>
        <v>0</v>
      </c>
      <c r="V82" s="50">
        <f>IF(C82=0,0,+VLOOKUP($A82,'1а - drž,sek,drž.sl.i nam.'!$A$13:AK$104,V$3,FALSE))</f>
        <v>0</v>
      </c>
      <c r="W82" s="50">
        <f>IF(D82=0,0,+VLOOKUP($A82,'1а - drž,sek,drž.sl.i nam.'!$A$13:AL$104,W$3,FALSE))</f>
        <v>0</v>
      </c>
      <c r="X82" s="50">
        <f t="shared" si="15"/>
        <v>0</v>
      </c>
      <c r="Y82" s="50">
        <f>IF(A82=0,0,+VLOOKUP($A82,'1а - drž,sek,drž.sl.i nam.'!$A$13:AN$104,Y$3,FALSE))</f>
        <v>0</v>
      </c>
      <c r="Z82" s="50">
        <f>IF(B82=0,0,+VLOOKUP($A82,'1а - drž,sek,drž.sl.i nam.'!$A$13:AO$104,Z$3,FALSE))</f>
        <v>0</v>
      </c>
      <c r="AA82" s="50">
        <f>IF(C82=0,0,+VLOOKUP($A82,'1а - drž,sek,drž.sl.i nam.'!$A$13:AP$104,AA$3,FALSE))</f>
        <v>0</v>
      </c>
      <c r="AB82" s="50">
        <f>IF(D82=0,0,+VLOOKUP($A82,'1а - drž,sek,drž.sl.i nam.'!$A$13:AQ$104,AB$3,FALSE))</f>
        <v>0</v>
      </c>
      <c r="AC82" s="50">
        <f t="shared" si="16"/>
        <v>0</v>
      </c>
      <c r="AD82" s="50">
        <f>+VLOOKUP($A82,'1а - drž,sek,drž.sl.i nam.'!$A$13:AS$104,AD$3,FALSE)</f>
        <v>0</v>
      </c>
      <c r="AE82" s="50">
        <f>IF(B82=0,0,+VLOOKUP($A82,'1а - drž,sek,drž.sl.i nam.'!$A$13:AT$104,AE$3,FALSE))</f>
        <v>0</v>
      </c>
      <c r="AF82" s="50">
        <f>IF(C82=0,0,+VLOOKUP($A82,'1а - drž,sek,drž.sl.i nam.'!$A$13:AU$104,AF$3,FALSE))</f>
        <v>0</v>
      </c>
      <c r="AG82" s="50">
        <f>IF(D82=0,0,+VLOOKUP($A82,'1а - drž,sek,drž.sl.i nam.'!$A$13:AV$104,AG$3,FALSE))</f>
        <v>0</v>
      </c>
      <c r="AH82" s="50">
        <f t="shared" si="17"/>
        <v>0</v>
      </c>
      <c r="AI82" s="50">
        <f>IF(A82=0,0,+VLOOKUP($A82,'1а - drž,sek,drž.sl.i nam.'!$A$13:AX$104,AI$3,FALSE))</f>
        <v>0</v>
      </c>
      <c r="AJ82" s="50">
        <f>IF(B82=0,0,+VLOOKUP($A82,'1а - drž,sek,drž.sl.i nam.'!$A$13:AY$104,AJ$3,FALSE))</f>
        <v>0</v>
      </c>
      <c r="AK82" s="50">
        <f t="shared" si="13"/>
        <v>0</v>
      </c>
      <c r="AL82" s="50">
        <f t="shared" si="14"/>
        <v>0</v>
      </c>
    </row>
    <row r="83" spans="1:38" x14ac:dyDescent="0.2">
      <c r="A83">
        <f>+IF(MAX(A$5:A82)+1&lt;=A$1,A82+1,0)</f>
        <v>0</v>
      </c>
      <c r="B83" s="301">
        <f t="shared" si="18"/>
        <v>0</v>
      </c>
      <c r="C83">
        <f t="shared" si="18"/>
        <v>0</v>
      </c>
      <c r="D83" s="301">
        <f t="shared" si="18"/>
        <v>0</v>
      </c>
      <c r="E83">
        <f>IF(A83=0,0,+VLOOKUP($A83,'1а - drž,sek,drž.sl.i nam.'!$A$13:$BE$104,57,FALSE))</f>
        <v>0</v>
      </c>
      <c r="F83">
        <f>IF(A83=0,0,+VLOOKUP($A83,'1а - drž,sek,drž.sl.i nam.'!$A$13:D$104,3,FALSE))</f>
        <v>0</v>
      </c>
      <c r="G83">
        <f>IF(A83=0,0,+VLOOKUP($A83,'1а - drž,sek,drž.sl.i nam.'!$A$13:E$104,4,FALSE))</f>
        <v>0</v>
      </c>
      <c r="H83">
        <f>+VLOOKUP($A83,'1а - drž,sek,drž.sl.i nam.'!$A$13:F$104,H$3,FALSE)</f>
        <v>0</v>
      </c>
      <c r="I83">
        <f>+VLOOKUP($A83,'1а - drž,sek,drž.sl.i nam.'!$A$13:G$104,I$3,FALSE)</f>
        <v>0</v>
      </c>
      <c r="J83">
        <f>+VLOOKUP($A83,'1а - drž,sek,drž.sl.i nam.'!$A$13:H$104,J$3,FALSE)</f>
        <v>0</v>
      </c>
      <c r="K83">
        <f>+VLOOKUP($A83,'1а - drž,sek,drž.sl.i nam.'!$A$13:AD$104,K$3,FALSE)</f>
        <v>0</v>
      </c>
      <c r="L83">
        <f>+VLOOKUP($A83,'1а - drž,sek,drž.sl.i nam.'!$A$13:AE$104,L$3,FALSE)</f>
        <v>0</v>
      </c>
      <c r="M83">
        <f>+VLOOKUP($A83,'1а - drž,sek,drž.sl.i nam.'!$A$13:AF$104,M$3,FALSE)</f>
        <v>0</v>
      </c>
      <c r="N83">
        <f>+VLOOKUP($A83,'1а - drž,sek,drž.sl.i nam.'!$A$13:AG$104,N$3,FALSE)</f>
        <v>0</v>
      </c>
      <c r="O83">
        <f>+VLOOKUP($A83,'1а - drž,sek,drž.sl.i nam.'!$A$13:AH$104,O$3,FALSE)</f>
        <v>0</v>
      </c>
      <c r="P83">
        <f>+VLOOKUP($A83,'1а - drž,sek,drž.sl.i nam.'!$A$13:AI$104,P$3,FALSE)</f>
        <v>0</v>
      </c>
      <c r="Q83">
        <f>+VLOOKUP($A83,'1а - drž,sek,drž.sl.i nam.'!$A$13:AF$104,Q$3,FALSE)</f>
        <v>0</v>
      </c>
      <c r="R83">
        <f>+VLOOKUP($A83,'1а - drž,sek,drž.sl.i nam.'!$A$13:AG$104,R$3,FALSE)</f>
        <v>0</v>
      </c>
      <c r="S83">
        <f>+VLOOKUP($A83,'1а - drž,sek,drž.sl.i nam.'!$A$13:AH$104,S$3,FALSE)</f>
        <v>0</v>
      </c>
      <c r="T83" s="50">
        <f>IF(A83=0,0,+VLOOKUP($A83,'1а - drž,sek,drž.sl.i nam.'!$A$13:AI$104,T$3,FALSE))</f>
        <v>0</v>
      </c>
      <c r="U83" s="50">
        <f>IF(B83=0,0,+VLOOKUP($A83,'1а - drž,sek,drž.sl.i nam.'!$A$13:AJ$104,U$3,FALSE))</f>
        <v>0</v>
      </c>
      <c r="V83" s="50">
        <f>IF(C83=0,0,+VLOOKUP($A83,'1а - drž,sek,drž.sl.i nam.'!$A$13:AK$104,V$3,FALSE))</f>
        <v>0</v>
      </c>
      <c r="W83" s="50">
        <f>IF(D83=0,0,+VLOOKUP($A83,'1а - drž,sek,drž.sl.i nam.'!$A$13:AL$104,W$3,FALSE))</f>
        <v>0</v>
      </c>
      <c r="X83" s="50">
        <f t="shared" si="15"/>
        <v>0</v>
      </c>
      <c r="Y83" s="50">
        <f>IF(A83=0,0,+VLOOKUP($A83,'1а - drž,sek,drž.sl.i nam.'!$A$13:AN$104,Y$3,FALSE))</f>
        <v>0</v>
      </c>
      <c r="Z83" s="50">
        <f>IF(B83=0,0,+VLOOKUP($A83,'1а - drž,sek,drž.sl.i nam.'!$A$13:AO$104,Z$3,FALSE))</f>
        <v>0</v>
      </c>
      <c r="AA83" s="50">
        <f>IF(C83=0,0,+VLOOKUP($A83,'1а - drž,sek,drž.sl.i nam.'!$A$13:AP$104,AA$3,FALSE))</f>
        <v>0</v>
      </c>
      <c r="AB83" s="50">
        <f>IF(D83=0,0,+VLOOKUP($A83,'1а - drž,sek,drž.sl.i nam.'!$A$13:AQ$104,AB$3,FALSE))</f>
        <v>0</v>
      </c>
      <c r="AC83" s="50">
        <f t="shared" si="16"/>
        <v>0</v>
      </c>
      <c r="AD83" s="50">
        <f>+VLOOKUP($A83,'1а - drž,sek,drž.sl.i nam.'!$A$13:AS$104,AD$3,FALSE)</f>
        <v>0</v>
      </c>
      <c r="AE83" s="50">
        <f>IF(B83=0,0,+VLOOKUP($A83,'1а - drž,sek,drž.sl.i nam.'!$A$13:AT$104,AE$3,FALSE))</f>
        <v>0</v>
      </c>
      <c r="AF83" s="50">
        <f>IF(C83=0,0,+VLOOKUP($A83,'1а - drž,sek,drž.sl.i nam.'!$A$13:AU$104,AF$3,FALSE))</f>
        <v>0</v>
      </c>
      <c r="AG83" s="50">
        <f>IF(D83=0,0,+VLOOKUP($A83,'1а - drž,sek,drž.sl.i nam.'!$A$13:AV$104,AG$3,FALSE))</f>
        <v>0</v>
      </c>
      <c r="AH83" s="50">
        <f t="shared" si="17"/>
        <v>0</v>
      </c>
      <c r="AI83" s="50">
        <f>IF(A83=0,0,+VLOOKUP($A83,'1а - drž,sek,drž.sl.i nam.'!$A$13:AX$104,AI$3,FALSE))</f>
        <v>0</v>
      </c>
      <c r="AJ83" s="50">
        <f>IF(B83=0,0,+VLOOKUP($A83,'1а - drž,sek,drž.sl.i nam.'!$A$13:AY$104,AJ$3,FALSE))</f>
        <v>0</v>
      </c>
      <c r="AK83" s="50">
        <f t="shared" si="13"/>
        <v>0</v>
      </c>
      <c r="AL83" s="50">
        <f t="shared" si="14"/>
        <v>0</v>
      </c>
    </row>
  </sheetData>
  <sheetProtection formatCells="0" formatColumns="0" formatRows="0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9"/>
  <sheetViews>
    <sheetView zoomScale="80" zoomScaleNormal="80" workbookViewId="0">
      <pane ySplit="4" topLeftCell="A5" activePane="bottomLeft" state="frozen"/>
      <selection pane="bottomLeft" activeCell="B5" sqref="B5"/>
    </sheetView>
  </sheetViews>
  <sheetFormatPr defaultRowHeight="12.75" x14ac:dyDescent="0.2"/>
  <cols>
    <col min="1" max="1" width="4.85546875" customWidth="1"/>
    <col min="2" max="2" width="8.28515625" style="491" customWidth="1"/>
    <col min="3" max="3" width="20.140625" customWidth="1"/>
    <col min="4" max="4" width="5.42578125" style="491" customWidth="1"/>
    <col min="5" max="5" width="17" customWidth="1"/>
    <col min="6" max="6" width="16" customWidth="1"/>
    <col min="7" max="7" width="5.85546875" customWidth="1"/>
    <col min="8" max="8" width="10.28515625" customWidth="1"/>
    <col min="9" max="9" width="14" customWidth="1"/>
    <col min="15" max="16" width="10.28515625" customWidth="1"/>
    <col min="17" max="17" width="12.85546875" customWidth="1"/>
    <col min="18" max="19" width="12.28515625" customWidth="1"/>
    <col min="24" max="24" width="9.85546875" bestFit="1" customWidth="1"/>
    <col min="29" max="29" width="12.7109375" customWidth="1"/>
    <col min="30" max="30" width="12" customWidth="1"/>
    <col min="31" max="33" width="11.140625" customWidth="1"/>
    <col min="35" max="35" width="9.85546875" bestFit="1" customWidth="1"/>
    <col min="36" max="36" width="8.85546875" bestFit="1" customWidth="1"/>
    <col min="37" max="37" width="9.85546875" bestFit="1" customWidth="1"/>
  </cols>
  <sheetData>
    <row r="1" spans="1:38" x14ac:dyDescent="0.2">
      <c r="A1">
        <f>+'1b - izabrana lica u Vl,NS i US'!A1</f>
        <v>0</v>
      </c>
      <c r="W1">
        <f>+'1а - drž,sek,drž.sl.i nam.'!AJ4</f>
        <v>1500</v>
      </c>
      <c r="AI1" s="50" t="e">
        <f>+SUM(AI5:AI17)</f>
        <v>#N/A</v>
      </c>
      <c r="AJ1" s="50" t="e">
        <f>+SUM(AJ5:AJ17)</f>
        <v>#N/A</v>
      </c>
      <c r="AK1" s="50" t="e">
        <f>+SUM(AK5:AK17)</f>
        <v>#N/A</v>
      </c>
      <c r="AL1" s="50" t="e">
        <f>+SUM(AL5:AL17)</f>
        <v>#N/A</v>
      </c>
    </row>
    <row r="2" spans="1:38" x14ac:dyDescent="0.2">
      <c r="W2">
        <v>0.70099999999999996</v>
      </c>
      <c r="X2">
        <v>12</v>
      </c>
      <c r="AC2">
        <v>12</v>
      </c>
      <c r="AH2">
        <v>12</v>
      </c>
      <c r="AK2" s="48">
        <f>+'1b - izabrana lica u Vl,NS i US'!C7</f>
        <v>0</v>
      </c>
    </row>
    <row r="3" spans="1:38" x14ac:dyDescent="0.2">
      <c r="H3">
        <v>3</v>
      </c>
      <c r="I3">
        <v>7</v>
      </c>
      <c r="J3">
        <v>8</v>
      </c>
      <c r="K3">
        <v>21</v>
      </c>
      <c r="L3">
        <v>22</v>
      </c>
      <c r="M3">
        <v>23</v>
      </c>
      <c r="Q3">
        <v>19</v>
      </c>
      <c r="T3">
        <v>26</v>
      </c>
      <c r="U3">
        <f>+T3+1</f>
        <v>27</v>
      </c>
      <c r="V3">
        <f>+U3+1</f>
        <v>28</v>
      </c>
      <c r="W3">
        <f>+V3+1</f>
        <v>29</v>
      </c>
      <c r="Y3">
        <v>31</v>
      </c>
      <c r="Z3">
        <v>32</v>
      </c>
      <c r="AA3">
        <v>33</v>
      </c>
      <c r="AB3">
        <v>34</v>
      </c>
      <c r="AD3">
        <v>36</v>
      </c>
      <c r="AE3">
        <v>37</v>
      </c>
      <c r="AF3">
        <v>38</v>
      </c>
      <c r="AG3">
        <v>39</v>
      </c>
      <c r="AI3">
        <v>41</v>
      </c>
      <c r="AJ3">
        <v>42</v>
      </c>
    </row>
    <row r="4" spans="1:38" ht="64.5" thickBot="1" x14ac:dyDescent="0.25">
      <c r="A4" s="302" t="s">
        <v>466</v>
      </c>
      <c r="B4" s="492" t="s">
        <v>476</v>
      </c>
      <c r="C4" s="302" t="s">
        <v>477</v>
      </c>
      <c r="D4" s="492" t="s">
        <v>478</v>
      </c>
      <c r="E4" s="303" t="s">
        <v>467</v>
      </c>
      <c r="F4" s="303" t="s">
        <v>468</v>
      </c>
      <c r="G4" s="303" t="s">
        <v>469</v>
      </c>
      <c r="H4" s="303" t="s">
        <v>470</v>
      </c>
      <c r="I4" s="303" t="s">
        <v>471</v>
      </c>
      <c r="J4" s="303" t="s">
        <v>472</v>
      </c>
      <c r="K4" s="303" t="s">
        <v>592</v>
      </c>
      <c r="L4" s="303" t="s">
        <v>593</v>
      </c>
      <c r="M4" s="303" t="s">
        <v>594</v>
      </c>
      <c r="N4" s="547" t="s">
        <v>613</v>
      </c>
      <c r="O4" s="303" t="s">
        <v>595</v>
      </c>
      <c r="P4" s="303" t="s">
        <v>596</v>
      </c>
      <c r="Q4" s="303" t="s">
        <v>473</v>
      </c>
      <c r="R4" s="303" t="s">
        <v>597</v>
      </c>
      <c r="S4" s="303" t="s">
        <v>598</v>
      </c>
      <c r="T4" s="304" t="s">
        <v>474</v>
      </c>
      <c r="U4" s="304" t="s">
        <v>475</v>
      </c>
      <c r="V4" s="304" t="s">
        <v>614</v>
      </c>
      <c r="W4" s="304" t="s">
        <v>606</v>
      </c>
      <c r="X4" s="327" t="s">
        <v>607</v>
      </c>
      <c r="Y4" s="305" t="s">
        <v>511</v>
      </c>
      <c r="Z4" s="305" t="s">
        <v>512</v>
      </c>
      <c r="AA4" s="305" t="s">
        <v>513</v>
      </c>
      <c r="AB4" s="304" t="s">
        <v>608</v>
      </c>
      <c r="AC4" s="327" t="s">
        <v>609</v>
      </c>
      <c r="AD4" s="306" t="s">
        <v>514</v>
      </c>
      <c r="AE4" s="306" t="s">
        <v>515</v>
      </c>
      <c r="AF4" s="306" t="s">
        <v>516</v>
      </c>
      <c r="AG4" s="306" t="s">
        <v>517</v>
      </c>
      <c r="AH4" s="327" t="s">
        <v>518</v>
      </c>
      <c r="AI4" s="303" t="s">
        <v>602</v>
      </c>
      <c r="AJ4" s="303" t="s">
        <v>603</v>
      </c>
      <c r="AK4" s="303" t="s">
        <v>604</v>
      </c>
      <c r="AL4" s="303" t="s">
        <v>605</v>
      </c>
    </row>
    <row r="5" spans="1:38" x14ac:dyDescent="0.2">
      <c r="A5" s="495">
        <v>1</v>
      </c>
      <c r="B5" s="491">
        <f>IF(A5=0,0,+'1 -sredstva'!D2)</f>
        <v>0</v>
      </c>
      <c r="C5" t="str">
        <f>IF(A5=0,0,+'1 -sredstva'!F2)</f>
        <v/>
      </c>
      <c r="D5" s="491">
        <f>IF(A5=0,0,+'1 -sredstva'!D3)</f>
        <v>0</v>
      </c>
      <c r="E5" t="e">
        <f>IF($A5=0,"",+VLOOKUP($A5,'1b - izabrana lica u Vl,NS i US'!$A$14:K26,2,FALSE))</f>
        <v>#N/A</v>
      </c>
      <c r="G5" t="e">
        <f>IF($A5=0,"",+VLOOKUP($A5,'1b - izabrana lica u Vl,NS i US'!$A$14:M26,4,FALSE))</f>
        <v>#N/A</v>
      </c>
      <c r="H5" t="e">
        <f>IF($A5=0,0,+VLOOKUP($A5,'1b - izabrana lica u Vl,NS i US'!$A$14:K26,H$3,FALSE))</f>
        <v>#N/A</v>
      </c>
      <c r="T5" s="50" t="e">
        <f>IF(A5=0,0,+VLOOKUP($A5,'1b - izabrana lica u Vl,NS i US'!$A$14:$L$25,8,FALSE))</f>
        <v>#N/A</v>
      </c>
      <c r="U5" s="50"/>
      <c r="V5" s="50" t="e">
        <f>+T5</f>
        <v>#N/A</v>
      </c>
      <c r="W5" s="50" t="e">
        <f>+IF(V5=0,0,(V5-$W$1)/W$2)</f>
        <v>#N/A</v>
      </c>
      <c r="X5" s="50" t="e">
        <f>+W5*X$2</f>
        <v>#N/A</v>
      </c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 t="e">
        <f>+W5*12</f>
        <v>#N/A</v>
      </c>
      <c r="AJ5" s="50" t="e">
        <f>+AI5*17.15/100</f>
        <v>#N/A</v>
      </c>
      <c r="AK5" s="50" t="e">
        <f>+AI5*(100+$AK$2)/100</f>
        <v>#N/A</v>
      </c>
      <c r="AL5" s="50" t="e">
        <f>+AJ5*(100+$AK$2)/100</f>
        <v>#N/A</v>
      </c>
    </row>
    <row r="6" spans="1:38" x14ac:dyDescent="0.2">
      <c r="A6">
        <f>+IF(MAX(A$4:A5)+1&lt;=A$1,A5+1,0)</f>
        <v>0</v>
      </c>
      <c r="B6" s="491">
        <f>+IF(A6&gt;0,B5,0)</f>
        <v>0</v>
      </c>
      <c r="C6">
        <f>+IF(B6&gt;0,C5,0)</f>
        <v>0</v>
      </c>
      <c r="D6" s="491">
        <f>+IF(C6&gt;0,D5,0)</f>
        <v>0</v>
      </c>
      <c r="E6" t="str">
        <f>IF($A6=0,"",+VLOOKUP($A6,'1b - izabrana lica u Vl,NS i US'!$A$14:K27,2,FALSE))</f>
        <v/>
      </c>
      <c r="G6" t="str">
        <f>IF($A6=0,"",+VLOOKUP($A6,'1b - izabrana lica u Vl,NS i US'!$A$14:M27,4,FALSE))</f>
        <v/>
      </c>
      <c r="H6">
        <f>IF($A6=0,0,+VLOOKUP($A6,'1b - izabrana lica u Vl,NS i US'!$A$14:K27,H$3,FALSE))</f>
        <v>0</v>
      </c>
      <c r="T6" s="50">
        <f>IF(A6=0,0,+VLOOKUP($A6,'1b - izabrana lica u Vl,NS i US'!$A$14:$L$25,8,FALSE))</f>
        <v>0</v>
      </c>
      <c r="U6" s="50"/>
      <c r="V6" s="50">
        <f t="shared" ref="V6:V17" si="0">+T6</f>
        <v>0</v>
      </c>
      <c r="W6" s="50">
        <f t="shared" ref="W6:W17" si="1">+IF(V6=0,0,(V6-$W$1)/W$2)</f>
        <v>0</v>
      </c>
      <c r="X6" s="50">
        <f t="shared" ref="X6:X17" si="2">+W6*X$2</f>
        <v>0</v>
      </c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>
        <f t="shared" ref="AI6:AI17" si="3">+W6*12</f>
        <v>0</v>
      </c>
      <c r="AJ6" s="50">
        <f t="shared" ref="AJ6:AJ17" si="4">+AI6*17.15/100</f>
        <v>0</v>
      </c>
      <c r="AK6" s="50">
        <f t="shared" ref="AK6:AK17" si="5">+AI6*(100+$AK$2)/100</f>
        <v>0</v>
      </c>
      <c r="AL6" s="50">
        <f t="shared" ref="AL6:AL17" si="6">+AJ6*(100+$AK$2)/100</f>
        <v>0</v>
      </c>
    </row>
    <row r="7" spans="1:38" x14ac:dyDescent="0.2">
      <c r="A7">
        <f>+IF(MAX(A$5:A6)+1&lt;=A$1,A6+1,0)</f>
        <v>0</v>
      </c>
      <c r="B7" s="491">
        <f t="shared" ref="B7:B17" si="7">+IF(A7&gt;0,B6,0)</f>
        <v>0</v>
      </c>
      <c r="C7">
        <f t="shared" ref="C7:D17" si="8">+IF(B7&gt;0,C6,0)</f>
        <v>0</v>
      </c>
      <c r="D7" s="491">
        <f t="shared" si="8"/>
        <v>0</v>
      </c>
      <c r="E7" t="str">
        <f>IF($A7=0,"",+VLOOKUP($A7,'1b - izabrana lica u Vl,NS i US'!$A$14:K28,2,FALSE))</f>
        <v/>
      </c>
      <c r="G7" t="str">
        <f>IF($A7=0,"",+VLOOKUP($A7,'1b - izabrana lica u Vl,NS i US'!$A$14:M28,4,FALSE))</f>
        <v/>
      </c>
      <c r="H7">
        <f>IF($A7=0,0,+VLOOKUP($A7,'1b - izabrana lica u Vl,NS i US'!$A$14:K28,H$3,FALSE))</f>
        <v>0</v>
      </c>
      <c r="T7" s="50">
        <f>IF(A7=0,0,+VLOOKUP($A7,'1b - izabrana lica u Vl,NS i US'!$A$14:$L$25,8,FALSE))</f>
        <v>0</v>
      </c>
      <c r="U7" s="50"/>
      <c r="V7" s="50">
        <f t="shared" si="0"/>
        <v>0</v>
      </c>
      <c r="W7" s="50">
        <f t="shared" si="1"/>
        <v>0</v>
      </c>
      <c r="X7" s="50">
        <f t="shared" si="2"/>
        <v>0</v>
      </c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>
        <f t="shared" si="3"/>
        <v>0</v>
      </c>
      <c r="AJ7" s="50">
        <f t="shared" si="4"/>
        <v>0</v>
      </c>
      <c r="AK7" s="50">
        <f t="shared" si="5"/>
        <v>0</v>
      </c>
      <c r="AL7" s="50">
        <f t="shared" si="6"/>
        <v>0</v>
      </c>
    </row>
    <row r="8" spans="1:38" x14ac:dyDescent="0.2">
      <c r="A8">
        <f>+IF(MAX(A$5:A7)+1&lt;=A$1,A7+1,0)</f>
        <v>0</v>
      </c>
      <c r="B8" s="491">
        <f t="shared" si="7"/>
        <v>0</v>
      </c>
      <c r="C8">
        <f t="shared" si="8"/>
        <v>0</v>
      </c>
      <c r="D8" s="491">
        <f t="shared" si="8"/>
        <v>0</v>
      </c>
      <c r="E8" t="str">
        <f>IF($A8=0,"",+VLOOKUP($A8,'1b - izabrana lica u Vl,NS i US'!$A$14:K29,2,FALSE))</f>
        <v/>
      </c>
      <c r="G8" t="str">
        <f>IF($A8=0,"",+VLOOKUP($A8,'1b - izabrana lica u Vl,NS i US'!$A$14:M29,4,FALSE))</f>
        <v/>
      </c>
      <c r="H8">
        <f>IF($A8=0,0,+VLOOKUP($A8,'1b - izabrana lica u Vl,NS i US'!$A$14:K29,H$3,FALSE))</f>
        <v>0</v>
      </c>
      <c r="T8" s="50">
        <f>IF(A8=0,0,+VLOOKUP($A8,'1b - izabrana lica u Vl,NS i US'!$A$14:$L$25,8,FALSE))</f>
        <v>0</v>
      </c>
      <c r="U8" s="50"/>
      <c r="V8" s="50">
        <f t="shared" si="0"/>
        <v>0</v>
      </c>
      <c r="W8" s="50">
        <f t="shared" si="1"/>
        <v>0</v>
      </c>
      <c r="X8" s="50">
        <f t="shared" si="2"/>
        <v>0</v>
      </c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>
        <f t="shared" si="3"/>
        <v>0</v>
      </c>
      <c r="AJ8" s="50">
        <f t="shared" si="4"/>
        <v>0</v>
      </c>
      <c r="AK8" s="50">
        <f t="shared" si="5"/>
        <v>0</v>
      </c>
      <c r="AL8" s="50">
        <f t="shared" si="6"/>
        <v>0</v>
      </c>
    </row>
    <row r="9" spans="1:38" x14ac:dyDescent="0.2">
      <c r="A9">
        <f>+IF(MAX(A$5:A8)+1&lt;=A$1,A8+1,0)</f>
        <v>0</v>
      </c>
      <c r="B9" s="491">
        <f t="shared" si="7"/>
        <v>0</v>
      </c>
      <c r="C9">
        <f t="shared" si="8"/>
        <v>0</v>
      </c>
      <c r="D9" s="491">
        <f t="shared" si="8"/>
        <v>0</v>
      </c>
      <c r="E9" t="str">
        <f>IF($A9=0,"",+VLOOKUP($A9,'1b - izabrana lica u Vl,NS i US'!$A$14:K30,2,FALSE))</f>
        <v/>
      </c>
      <c r="G9" t="str">
        <f>IF($A9=0,"",+VLOOKUP($A9,'1b - izabrana lica u Vl,NS i US'!$A$14:M30,4,FALSE))</f>
        <v/>
      </c>
      <c r="H9">
        <f>IF($A9=0,0,+VLOOKUP($A9,'1b - izabrana lica u Vl,NS i US'!$A$14:K30,H$3,FALSE))</f>
        <v>0</v>
      </c>
      <c r="T9" s="50">
        <f>IF(A9=0,0,+VLOOKUP($A9,'1b - izabrana lica u Vl,NS i US'!$A$14:$L$25,8,FALSE))</f>
        <v>0</v>
      </c>
      <c r="U9" s="50"/>
      <c r="V9" s="50">
        <f t="shared" si="0"/>
        <v>0</v>
      </c>
      <c r="W9" s="50">
        <f t="shared" si="1"/>
        <v>0</v>
      </c>
      <c r="X9" s="50">
        <f t="shared" si="2"/>
        <v>0</v>
      </c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>
        <f t="shared" si="3"/>
        <v>0</v>
      </c>
      <c r="AJ9" s="50">
        <f t="shared" si="4"/>
        <v>0</v>
      </c>
      <c r="AK9" s="50">
        <f t="shared" si="5"/>
        <v>0</v>
      </c>
      <c r="AL9" s="50">
        <f t="shared" si="6"/>
        <v>0</v>
      </c>
    </row>
    <row r="10" spans="1:38" x14ac:dyDescent="0.2">
      <c r="A10">
        <f>+IF(MAX(A$5:A9)+1&lt;=A$1,A9+1,0)</f>
        <v>0</v>
      </c>
      <c r="B10" s="491">
        <f t="shared" si="7"/>
        <v>0</v>
      </c>
      <c r="C10">
        <f t="shared" si="8"/>
        <v>0</v>
      </c>
      <c r="D10" s="491">
        <f t="shared" si="8"/>
        <v>0</v>
      </c>
      <c r="E10" t="str">
        <f>IF($A10=0,"",+VLOOKUP($A10,'1b - izabrana lica u Vl,NS i US'!$A$14:K31,2,FALSE))</f>
        <v/>
      </c>
      <c r="G10" t="str">
        <f>IF($A10=0,"",+VLOOKUP($A10,'1b - izabrana lica u Vl,NS i US'!$A$14:M31,4,FALSE))</f>
        <v/>
      </c>
      <c r="H10">
        <f>IF($A10=0,0,+VLOOKUP($A10,'1b - izabrana lica u Vl,NS i US'!$A$14:K31,H$3,FALSE))</f>
        <v>0</v>
      </c>
      <c r="T10" s="50">
        <f>IF(A10=0,0,+VLOOKUP($A10,'1b - izabrana lica u Vl,NS i US'!$A$14:$L$25,8,FALSE))</f>
        <v>0</v>
      </c>
      <c r="U10" s="50"/>
      <c r="V10" s="50">
        <f t="shared" si="0"/>
        <v>0</v>
      </c>
      <c r="W10" s="50">
        <f t="shared" si="1"/>
        <v>0</v>
      </c>
      <c r="X10" s="50">
        <f t="shared" si="2"/>
        <v>0</v>
      </c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>
        <f t="shared" si="3"/>
        <v>0</v>
      </c>
      <c r="AJ10" s="50">
        <f t="shared" si="4"/>
        <v>0</v>
      </c>
      <c r="AK10" s="50">
        <f t="shared" si="5"/>
        <v>0</v>
      </c>
      <c r="AL10" s="50">
        <f t="shared" si="6"/>
        <v>0</v>
      </c>
    </row>
    <row r="11" spans="1:38" x14ac:dyDescent="0.2">
      <c r="A11">
        <f>+IF(MAX(A$5:A10)+1&lt;=A$1,A10+1,0)</f>
        <v>0</v>
      </c>
      <c r="B11" s="491">
        <f t="shared" si="7"/>
        <v>0</v>
      </c>
      <c r="C11">
        <f t="shared" si="8"/>
        <v>0</v>
      </c>
      <c r="D11" s="491">
        <f t="shared" si="8"/>
        <v>0</v>
      </c>
      <c r="E11" t="str">
        <f>IF($A11=0,"",+VLOOKUP($A11,'1b - izabrana lica u Vl,NS i US'!$A$14:K32,2,FALSE))</f>
        <v/>
      </c>
      <c r="G11" t="str">
        <f>IF($A11=0,"",+VLOOKUP($A11,'1b - izabrana lica u Vl,NS i US'!$A$14:M32,4,FALSE))</f>
        <v/>
      </c>
      <c r="H11">
        <f>IF($A11=0,0,+VLOOKUP($A11,'1b - izabrana lica u Vl,NS i US'!$A$14:K32,H$3,FALSE))</f>
        <v>0</v>
      </c>
      <c r="T11" s="50">
        <f>IF(A11=0,0,+VLOOKUP($A11,'1b - izabrana lica u Vl,NS i US'!$A$14:$L$25,8,FALSE))</f>
        <v>0</v>
      </c>
      <c r="U11" s="50"/>
      <c r="V11" s="50">
        <f t="shared" si="0"/>
        <v>0</v>
      </c>
      <c r="W11" s="50">
        <f t="shared" si="1"/>
        <v>0</v>
      </c>
      <c r="X11" s="50">
        <f t="shared" si="2"/>
        <v>0</v>
      </c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>
        <f t="shared" si="3"/>
        <v>0</v>
      </c>
      <c r="AJ11" s="50">
        <f t="shared" si="4"/>
        <v>0</v>
      </c>
      <c r="AK11" s="50">
        <f t="shared" si="5"/>
        <v>0</v>
      </c>
      <c r="AL11" s="50">
        <f t="shared" si="6"/>
        <v>0</v>
      </c>
    </row>
    <row r="12" spans="1:38" x14ac:dyDescent="0.2">
      <c r="A12">
        <f>+IF(MAX(A$5:A11)+1&lt;=A$1,A11+1,0)</f>
        <v>0</v>
      </c>
      <c r="B12" s="491">
        <f t="shared" si="7"/>
        <v>0</v>
      </c>
      <c r="C12">
        <f t="shared" si="8"/>
        <v>0</v>
      </c>
      <c r="D12" s="491">
        <f t="shared" si="8"/>
        <v>0</v>
      </c>
      <c r="E12" t="str">
        <f>IF($A12=0,"",+VLOOKUP($A12,'1b - izabrana lica u Vl,NS i US'!$A$14:K33,2,FALSE))</f>
        <v/>
      </c>
      <c r="G12" t="str">
        <f>IF($A12=0,"",+VLOOKUP($A12,'1b - izabrana lica u Vl,NS i US'!$A$14:M33,4,FALSE))</f>
        <v/>
      </c>
      <c r="H12">
        <f>IF($A12=0,0,+VLOOKUP($A12,'1b - izabrana lica u Vl,NS i US'!$A$14:K33,H$3,FALSE))</f>
        <v>0</v>
      </c>
      <c r="T12" s="50">
        <f>IF(A12=0,0,+VLOOKUP($A12,'1b - izabrana lica u Vl,NS i US'!$A$14:$L$25,8,FALSE))</f>
        <v>0</v>
      </c>
      <c r="U12" s="50"/>
      <c r="V12" s="50">
        <f t="shared" si="0"/>
        <v>0</v>
      </c>
      <c r="W12" s="50">
        <f t="shared" si="1"/>
        <v>0</v>
      </c>
      <c r="X12" s="50">
        <f t="shared" si="2"/>
        <v>0</v>
      </c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>
        <f t="shared" si="3"/>
        <v>0</v>
      </c>
      <c r="AJ12" s="50">
        <f t="shared" si="4"/>
        <v>0</v>
      </c>
      <c r="AK12" s="50">
        <f t="shared" si="5"/>
        <v>0</v>
      </c>
      <c r="AL12" s="50">
        <f t="shared" si="6"/>
        <v>0</v>
      </c>
    </row>
    <row r="13" spans="1:38" x14ac:dyDescent="0.2">
      <c r="A13">
        <f>+IF(MAX(A$5:A12)+1&lt;=A$1,A12+1,0)</f>
        <v>0</v>
      </c>
      <c r="B13" s="491">
        <f t="shared" si="7"/>
        <v>0</v>
      </c>
      <c r="C13">
        <f t="shared" si="8"/>
        <v>0</v>
      </c>
      <c r="D13" s="491">
        <f t="shared" si="8"/>
        <v>0</v>
      </c>
      <c r="E13" t="str">
        <f>IF($A13=0,"",+VLOOKUP($A13,'1b - izabrana lica u Vl,NS i US'!$A$14:K34,2,FALSE))</f>
        <v/>
      </c>
      <c r="G13" t="str">
        <f>IF($A13=0,"",+VLOOKUP($A13,'1b - izabrana lica u Vl,NS i US'!$A$14:M34,4,FALSE))</f>
        <v/>
      </c>
      <c r="H13">
        <f>IF($A13=0,0,+VLOOKUP($A13,'1b - izabrana lica u Vl,NS i US'!$A$14:K34,H$3,FALSE))</f>
        <v>0</v>
      </c>
      <c r="T13" s="50">
        <f>IF(A13=0,0,+VLOOKUP($A13,'1b - izabrana lica u Vl,NS i US'!$A$14:$L$25,8,FALSE))</f>
        <v>0</v>
      </c>
      <c r="U13" s="50"/>
      <c r="V13" s="50">
        <f t="shared" si="0"/>
        <v>0</v>
      </c>
      <c r="W13" s="50">
        <f t="shared" si="1"/>
        <v>0</v>
      </c>
      <c r="X13" s="50">
        <f t="shared" si="2"/>
        <v>0</v>
      </c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>
        <f t="shared" si="3"/>
        <v>0</v>
      </c>
      <c r="AJ13" s="50">
        <f t="shared" si="4"/>
        <v>0</v>
      </c>
      <c r="AK13" s="50">
        <f t="shared" si="5"/>
        <v>0</v>
      </c>
      <c r="AL13" s="50">
        <f t="shared" si="6"/>
        <v>0</v>
      </c>
    </row>
    <row r="14" spans="1:38" x14ac:dyDescent="0.2">
      <c r="A14">
        <f>+IF(MAX(A$5:A13)+1&lt;=A$1,A13+1,0)</f>
        <v>0</v>
      </c>
      <c r="B14" s="491">
        <f t="shared" si="7"/>
        <v>0</v>
      </c>
      <c r="C14">
        <f t="shared" si="8"/>
        <v>0</v>
      </c>
      <c r="D14" s="491">
        <f t="shared" si="8"/>
        <v>0</v>
      </c>
      <c r="E14" t="str">
        <f>IF($A14=0,"",+VLOOKUP($A14,'1b - izabrana lica u Vl,NS i US'!$A$14:K35,2,FALSE))</f>
        <v/>
      </c>
      <c r="G14" t="str">
        <f>IF($A14=0,"",+VLOOKUP($A14,'1b - izabrana lica u Vl,NS i US'!$A$14:M35,4,FALSE))</f>
        <v/>
      </c>
      <c r="H14">
        <f>IF($A14=0,0,+VLOOKUP($A14,'1b - izabrana lica u Vl,NS i US'!$A$14:K35,H$3,FALSE))</f>
        <v>0</v>
      </c>
      <c r="T14" s="50">
        <f>IF(A14=0,0,+VLOOKUP($A14,'1b - izabrana lica u Vl,NS i US'!$A$14:$L$25,8,FALSE))</f>
        <v>0</v>
      </c>
      <c r="U14" s="50"/>
      <c r="V14" s="50">
        <f t="shared" si="0"/>
        <v>0</v>
      </c>
      <c r="W14" s="50">
        <f t="shared" si="1"/>
        <v>0</v>
      </c>
      <c r="X14" s="50">
        <f t="shared" si="2"/>
        <v>0</v>
      </c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>
        <f t="shared" si="3"/>
        <v>0</v>
      </c>
      <c r="AJ14" s="50">
        <f t="shared" si="4"/>
        <v>0</v>
      </c>
      <c r="AK14" s="50">
        <f t="shared" si="5"/>
        <v>0</v>
      </c>
      <c r="AL14" s="50">
        <f t="shared" si="6"/>
        <v>0</v>
      </c>
    </row>
    <row r="15" spans="1:38" x14ac:dyDescent="0.2">
      <c r="A15">
        <f>+IF(MAX(A$5:A14)+1&lt;=A$1,A14+1,0)</f>
        <v>0</v>
      </c>
      <c r="B15" s="491">
        <f t="shared" si="7"/>
        <v>0</v>
      </c>
      <c r="C15">
        <f t="shared" si="8"/>
        <v>0</v>
      </c>
      <c r="D15" s="491">
        <f t="shared" si="8"/>
        <v>0</v>
      </c>
      <c r="E15" t="str">
        <f>IF($A15=0,"",+VLOOKUP($A15,'1b - izabrana lica u Vl,NS i US'!$A$14:K36,2,FALSE))</f>
        <v/>
      </c>
      <c r="G15" t="str">
        <f>IF($A15=0,"",+VLOOKUP($A15,'1b - izabrana lica u Vl,NS i US'!$A$14:M36,4,FALSE))</f>
        <v/>
      </c>
      <c r="H15">
        <f>IF($A15=0,0,+VLOOKUP($A15,'1b - izabrana lica u Vl,NS i US'!$A$14:K36,H$3,FALSE))</f>
        <v>0</v>
      </c>
      <c r="T15" s="50">
        <f>IF(A15=0,0,+VLOOKUP($A15,'1b - izabrana lica u Vl,NS i US'!$A$14:$L$25,8,FALSE))</f>
        <v>0</v>
      </c>
      <c r="U15" s="50"/>
      <c r="V15" s="50">
        <f t="shared" si="0"/>
        <v>0</v>
      </c>
      <c r="W15" s="50">
        <f t="shared" si="1"/>
        <v>0</v>
      </c>
      <c r="X15" s="50">
        <f t="shared" si="2"/>
        <v>0</v>
      </c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>
        <f t="shared" si="3"/>
        <v>0</v>
      </c>
      <c r="AJ15" s="50">
        <f t="shared" si="4"/>
        <v>0</v>
      </c>
      <c r="AK15" s="50">
        <f t="shared" si="5"/>
        <v>0</v>
      </c>
      <c r="AL15" s="50">
        <f t="shared" si="6"/>
        <v>0</v>
      </c>
    </row>
    <row r="16" spans="1:38" x14ac:dyDescent="0.2">
      <c r="A16">
        <f>+IF(MAX(A$5:A15)+1&lt;=A$1,A15+1,0)</f>
        <v>0</v>
      </c>
      <c r="B16" s="491">
        <f t="shared" si="7"/>
        <v>0</v>
      </c>
      <c r="C16">
        <f t="shared" si="8"/>
        <v>0</v>
      </c>
      <c r="D16" s="491">
        <f t="shared" si="8"/>
        <v>0</v>
      </c>
      <c r="E16" t="str">
        <f>IF($A16=0,"",+VLOOKUP($A16,'1b - izabrana lica u Vl,NS i US'!$A$14:K37,2,FALSE))</f>
        <v/>
      </c>
      <c r="G16" t="str">
        <f>IF($A16=0,"",+VLOOKUP($A16,'1b - izabrana lica u Vl,NS i US'!$A$14:M37,4,FALSE))</f>
        <v/>
      </c>
      <c r="H16">
        <f>IF($A16=0,0,+VLOOKUP($A16,'1b - izabrana lica u Vl,NS i US'!$A$14:K37,H$3,FALSE))</f>
        <v>0</v>
      </c>
      <c r="T16" s="50">
        <f>IF(A16=0,0,+VLOOKUP($A16,'1b - izabrana lica u Vl,NS i US'!$A$14:$L$25,8,FALSE))</f>
        <v>0</v>
      </c>
      <c r="U16" s="50"/>
      <c r="V16" s="50">
        <f t="shared" si="0"/>
        <v>0</v>
      </c>
      <c r="W16" s="50">
        <f t="shared" si="1"/>
        <v>0</v>
      </c>
      <c r="X16" s="50">
        <f t="shared" si="2"/>
        <v>0</v>
      </c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>
        <f t="shared" si="3"/>
        <v>0</v>
      </c>
      <c r="AJ16" s="50">
        <f t="shared" si="4"/>
        <v>0</v>
      </c>
      <c r="AK16" s="50">
        <f t="shared" si="5"/>
        <v>0</v>
      </c>
      <c r="AL16" s="50">
        <f t="shared" si="6"/>
        <v>0</v>
      </c>
    </row>
    <row r="17" spans="1:38" x14ac:dyDescent="0.2">
      <c r="A17">
        <f>+IF(MAX(A$5:A16)+1&lt;=A$1,A16+1,0)</f>
        <v>0</v>
      </c>
      <c r="B17" s="491">
        <f t="shared" si="7"/>
        <v>0</v>
      </c>
      <c r="C17">
        <f t="shared" si="8"/>
        <v>0</v>
      </c>
      <c r="D17" s="491">
        <f t="shared" si="8"/>
        <v>0</v>
      </c>
      <c r="E17" t="str">
        <f>IF($A17=0,"",+VLOOKUP($A17,'1b - izabrana lica u Vl,NS i US'!$A$14:K38,2,FALSE))</f>
        <v/>
      </c>
      <c r="G17" t="str">
        <f>IF($A17=0,"",+VLOOKUP($A17,'1b - izabrana lica u Vl,NS i US'!$A$14:M38,4,FALSE))</f>
        <v/>
      </c>
      <c r="H17">
        <f>IF($A17=0,0,+VLOOKUP($A17,'1b - izabrana lica u Vl,NS i US'!$A$14:K38,H$3,FALSE))</f>
        <v>0</v>
      </c>
      <c r="T17" s="50">
        <f>IF(A17=0,0,+VLOOKUP($A17,'1b - izabrana lica u Vl,NS i US'!$A$14:$L$25,8,FALSE))</f>
        <v>0</v>
      </c>
      <c r="U17" s="50"/>
      <c r="V17" s="50">
        <f t="shared" si="0"/>
        <v>0</v>
      </c>
      <c r="W17" s="50">
        <f t="shared" si="1"/>
        <v>0</v>
      </c>
      <c r="X17" s="50">
        <f t="shared" si="2"/>
        <v>0</v>
      </c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>
        <f t="shared" si="3"/>
        <v>0</v>
      </c>
      <c r="AJ17" s="50">
        <f t="shared" si="4"/>
        <v>0</v>
      </c>
      <c r="AK17" s="50">
        <f t="shared" si="5"/>
        <v>0</v>
      </c>
      <c r="AL17" s="50">
        <f t="shared" si="6"/>
        <v>0</v>
      </c>
    </row>
    <row r="18" spans="1:38" x14ac:dyDescent="0.2"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</row>
    <row r="19" spans="1:38" x14ac:dyDescent="0.2"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</row>
    <row r="20" spans="1:38" x14ac:dyDescent="0.2"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</row>
    <row r="21" spans="1:38" x14ac:dyDescent="0.2"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</row>
    <row r="22" spans="1:38" x14ac:dyDescent="0.2"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</row>
    <row r="23" spans="1:38" x14ac:dyDescent="0.2"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</row>
    <row r="24" spans="1:38" x14ac:dyDescent="0.2"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</row>
    <row r="25" spans="1:38" x14ac:dyDescent="0.2"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</row>
    <row r="26" spans="1:38" x14ac:dyDescent="0.2"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</row>
    <row r="27" spans="1:38" x14ac:dyDescent="0.2"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</row>
    <row r="28" spans="1:38" x14ac:dyDescent="0.2"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</row>
    <row r="29" spans="1:38" x14ac:dyDescent="0.2"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</row>
    <row r="30" spans="1:38" x14ac:dyDescent="0.2"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</row>
    <row r="31" spans="1:38" x14ac:dyDescent="0.2"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</row>
    <row r="32" spans="1:38" x14ac:dyDescent="0.2"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</row>
    <row r="33" spans="15:33" x14ac:dyDescent="0.2"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</row>
    <row r="34" spans="15:33" x14ac:dyDescent="0.2"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</row>
    <row r="35" spans="15:33" x14ac:dyDescent="0.2"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</row>
    <row r="36" spans="15:33" x14ac:dyDescent="0.2"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</row>
    <row r="37" spans="15:33" x14ac:dyDescent="0.2"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</row>
    <row r="38" spans="15:33" x14ac:dyDescent="0.2"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</row>
    <row r="39" spans="15:33" x14ac:dyDescent="0.2"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</row>
    <row r="40" spans="15:33" x14ac:dyDescent="0.2"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</row>
    <row r="41" spans="15:33" x14ac:dyDescent="0.2"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</row>
    <row r="42" spans="15:33" x14ac:dyDescent="0.2"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</row>
    <row r="43" spans="15:33" x14ac:dyDescent="0.2"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</row>
    <row r="44" spans="15:33" x14ac:dyDescent="0.2"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</row>
    <row r="45" spans="15:33" x14ac:dyDescent="0.2"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</row>
    <row r="46" spans="15:33" x14ac:dyDescent="0.2"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</row>
    <row r="47" spans="15:33" x14ac:dyDescent="0.2"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</row>
    <row r="48" spans="15:33" x14ac:dyDescent="0.2"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</row>
    <row r="49" spans="15:33" x14ac:dyDescent="0.2"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</row>
    <row r="50" spans="15:33" x14ac:dyDescent="0.2"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</row>
    <row r="51" spans="15:33" x14ac:dyDescent="0.2"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</row>
    <row r="52" spans="15:33" x14ac:dyDescent="0.2"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</row>
    <row r="53" spans="15:33" x14ac:dyDescent="0.2"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</row>
    <row r="54" spans="15:33" x14ac:dyDescent="0.2"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</row>
    <row r="55" spans="15:33" x14ac:dyDescent="0.2"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</row>
    <row r="56" spans="15:33" x14ac:dyDescent="0.2"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</row>
    <row r="57" spans="15:33" x14ac:dyDescent="0.2"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</row>
    <row r="58" spans="15:33" x14ac:dyDescent="0.2"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</row>
    <row r="59" spans="15:33" x14ac:dyDescent="0.2"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</row>
    <row r="60" spans="15:33" x14ac:dyDescent="0.2"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</row>
    <row r="61" spans="15:33" x14ac:dyDescent="0.2"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</row>
    <row r="62" spans="15:33" x14ac:dyDescent="0.2"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</row>
    <row r="63" spans="15:33" x14ac:dyDescent="0.2"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</row>
    <row r="64" spans="15:33" x14ac:dyDescent="0.2"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</row>
    <row r="65" spans="15:33" x14ac:dyDescent="0.2"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</row>
    <row r="66" spans="15:33" x14ac:dyDescent="0.2"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</row>
    <row r="67" spans="15:33" x14ac:dyDescent="0.2"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</row>
    <row r="68" spans="15:33" x14ac:dyDescent="0.2"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</row>
    <row r="69" spans="15:33" x14ac:dyDescent="0.2"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</row>
    <row r="70" spans="15:33" x14ac:dyDescent="0.2"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</row>
    <row r="71" spans="15:33" x14ac:dyDescent="0.2"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</row>
    <row r="72" spans="15:33" x14ac:dyDescent="0.2"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</row>
    <row r="73" spans="15:33" x14ac:dyDescent="0.2"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</row>
    <row r="74" spans="15:33" x14ac:dyDescent="0.2"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</row>
    <row r="75" spans="15:33" x14ac:dyDescent="0.2"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</row>
    <row r="76" spans="15:33" x14ac:dyDescent="0.2"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</row>
    <row r="77" spans="15:33" x14ac:dyDescent="0.2"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</row>
    <row r="78" spans="15:33" x14ac:dyDescent="0.2"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</row>
    <row r="79" spans="15:33" x14ac:dyDescent="0.2"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</row>
  </sheetData>
  <sheetProtection formatCells="0" formatColumns="0" formatRows="0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98"/>
  <sheetViews>
    <sheetView showZeros="0" zoomScale="70" zoomScaleNormal="70" workbookViewId="0">
      <pane ySplit="4" topLeftCell="A5" activePane="bottomLeft" state="frozen"/>
      <selection pane="bottomLeft" activeCell="B5" sqref="B5"/>
    </sheetView>
  </sheetViews>
  <sheetFormatPr defaultRowHeight="12.75" x14ac:dyDescent="0.2"/>
  <cols>
    <col min="1" max="1" width="8.140625" customWidth="1"/>
    <col min="2" max="2" width="8.28515625" style="301" customWidth="1"/>
    <col min="3" max="3" width="20.140625" customWidth="1"/>
    <col min="4" max="4" width="5.42578125" style="301" customWidth="1"/>
    <col min="5" max="5" width="17" customWidth="1"/>
    <col min="6" max="6" width="6.7109375" customWidth="1"/>
    <col min="7" max="7" width="5.85546875" customWidth="1"/>
    <col min="8" max="8" width="10.28515625" customWidth="1"/>
    <col min="9" max="9" width="9.7109375" customWidth="1"/>
    <col min="14" max="14" width="9" customWidth="1"/>
    <col min="15" max="15" width="12.5703125" customWidth="1"/>
    <col min="16" max="16" width="10.28515625" customWidth="1"/>
    <col min="17" max="17" width="12.85546875" customWidth="1"/>
    <col min="18" max="19" width="12.28515625" customWidth="1"/>
    <col min="20" max="20" width="11.42578125" customWidth="1"/>
    <col min="21" max="21" width="11" customWidth="1"/>
    <col min="22" max="22" width="11.5703125" customWidth="1"/>
    <col min="23" max="23" width="11" customWidth="1"/>
    <col min="24" max="24" width="12.85546875" customWidth="1"/>
    <col min="25" max="25" width="11.140625" customWidth="1"/>
    <col min="26" max="29" width="11.7109375" customWidth="1"/>
    <col min="30" max="30" width="12" customWidth="1"/>
    <col min="31" max="31" width="11.140625" customWidth="1"/>
    <col min="32" max="32" width="12.85546875" customWidth="1"/>
    <col min="33" max="33" width="11.5703125" customWidth="1"/>
    <col min="34" max="34" width="12.85546875" bestFit="1" customWidth="1"/>
    <col min="35" max="35" width="11.7109375" bestFit="1" customWidth="1"/>
    <col min="36" max="36" width="10.7109375" bestFit="1" customWidth="1"/>
    <col min="37" max="37" width="11.7109375" bestFit="1" customWidth="1"/>
    <col min="38" max="38" width="10.7109375" bestFit="1" customWidth="1"/>
  </cols>
  <sheetData>
    <row r="1" spans="1:38" x14ac:dyDescent="0.2">
      <c r="A1">
        <f>+'1v -ostali'!A1</f>
        <v>0</v>
      </c>
      <c r="G1">
        <v>250</v>
      </c>
      <c r="O1">
        <f>+T7/2</f>
        <v>0</v>
      </c>
      <c r="R1">
        <v>12</v>
      </c>
      <c r="W1">
        <v>12</v>
      </c>
      <c r="AB1">
        <v>12</v>
      </c>
      <c r="AF1" s="326">
        <f>+'1v -ostali'!C6</f>
        <v>0</v>
      </c>
    </row>
    <row r="2" spans="1:38" x14ac:dyDescent="0.2">
      <c r="R2">
        <f>+'1а - drž,sek,drž.sl.i nam.'!AJ4</f>
        <v>1500</v>
      </c>
      <c r="S2" s="50" t="e">
        <f>+SUM(X5:X197)</f>
        <v>#N/A</v>
      </c>
      <c r="X2" s="50" t="e">
        <f>+SUM(AC5:AC197)</f>
        <v>#N/A</v>
      </c>
      <c r="AC2" s="50" t="e">
        <f>-SUM(AH5:AH197)</f>
        <v>#N/A</v>
      </c>
      <c r="AD2" s="50" t="e">
        <f>+SUM(AI5:AI197)</f>
        <v>#N/A</v>
      </c>
      <c r="AE2" s="50" t="e">
        <f>+SUM(AJ5:AJ197)</f>
        <v>#N/A</v>
      </c>
      <c r="AF2" s="50" t="e">
        <f>+SUM(AK5:AK197)</f>
        <v>#N/A</v>
      </c>
      <c r="AG2" s="50" t="e">
        <f>+SUM(AL5:AL197)</f>
        <v>#N/A</v>
      </c>
    </row>
    <row r="3" spans="1:38" x14ac:dyDescent="0.2">
      <c r="H3">
        <v>3</v>
      </c>
      <c r="I3">
        <v>8</v>
      </c>
      <c r="J3">
        <v>9</v>
      </c>
      <c r="K3">
        <v>6</v>
      </c>
      <c r="L3">
        <v>10</v>
      </c>
      <c r="M3">
        <v>11</v>
      </c>
      <c r="O3">
        <f>+'1v -ostali'!T1</f>
        <v>20</v>
      </c>
      <c r="P3">
        <f>+O3+1</f>
        <v>21</v>
      </c>
      <c r="Q3">
        <f>+P3+1</f>
        <v>22</v>
      </c>
      <c r="R3">
        <v>0.70099999999999996</v>
      </c>
      <c r="T3">
        <v>24</v>
      </c>
      <c r="U3">
        <f>+T3+1</f>
        <v>25</v>
      </c>
      <c r="V3">
        <f>+U3+1</f>
        <v>26</v>
      </c>
      <c r="W3">
        <f>+R3</f>
        <v>0.70099999999999996</v>
      </c>
      <c r="Y3">
        <v>28</v>
      </c>
      <c r="Z3">
        <f>+Y3+1</f>
        <v>29</v>
      </c>
      <c r="AA3">
        <f>+Z3+1</f>
        <v>30</v>
      </c>
      <c r="AB3">
        <f>+W3</f>
        <v>0.70099999999999996</v>
      </c>
      <c r="AD3" s="50" t="e">
        <f>+X5+AC5-AH5</f>
        <v>#N/A</v>
      </c>
      <c r="AE3">
        <v>17.149999999999999</v>
      </c>
    </row>
    <row r="4" spans="1:38" ht="64.5" thickBot="1" x14ac:dyDescent="0.25">
      <c r="A4" s="302" t="s">
        <v>466</v>
      </c>
      <c r="B4" s="493" t="s">
        <v>476</v>
      </c>
      <c r="C4" s="302" t="s">
        <v>477</v>
      </c>
      <c r="D4" s="493" t="s">
        <v>478</v>
      </c>
      <c r="E4" s="303" t="s">
        <v>467</v>
      </c>
      <c r="F4" s="303" t="s">
        <v>468</v>
      </c>
      <c r="G4" s="303" t="s">
        <v>469</v>
      </c>
      <c r="H4" s="303" t="s">
        <v>470</v>
      </c>
      <c r="I4" s="303" t="s">
        <v>471</v>
      </c>
      <c r="J4" s="303" t="s">
        <v>472</v>
      </c>
      <c r="K4" s="303" t="s">
        <v>592</v>
      </c>
      <c r="L4" s="303" t="s">
        <v>593</v>
      </c>
      <c r="M4" s="303" t="s">
        <v>594</v>
      </c>
      <c r="N4" s="547" t="s">
        <v>613</v>
      </c>
      <c r="O4" s="303" t="s">
        <v>595</v>
      </c>
      <c r="P4" s="303" t="s">
        <v>596</v>
      </c>
      <c r="Q4" s="303" t="s">
        <v>473</v>
      </c>
      <c r="R4" s="303" t="s">
        <v>597</v>
      </c>
      <c r="S4" s="303" t="s">
        <v>598</v>
      </c>
      <c r="T4" s="304" t="s">
        <v>474</v>
      </c>
      <c r="U4" s="304" t="s">
        <v>475</v>
      </c>
      <c r="V4" s="304" t="s">
        <v>479</v>
      </c>
      <c r="W4" s="304" t="s">
        <v>606</v>
      </c>
      <c r="X4" s="327" t="s">
        <v>607</v>
      </c>
      <c r="Y4" s="305" t="s">
        <v>511</v>
      </c>
      <c r="Z4" s="305" t="s">
        <v>512</v>
      </c>
      <c r="AA4" s="305" t="s">
        <v>513</v>
      </c>
      <c r="AB4" s="304" t="s">
        <v>608</v>
      </c>
      <c r="AC4" s="327" t="s">
        <v>609</v>
      </c>
      <c r="AD4" s="306" t="s">
        <v>514</v>
      </c>
      <c r="AE4" s="306" t="s">
        <v>515</v>
      </c>
      <c r="AF4" s="306" t="s">
        <v>516</v>
      </c>
      <c r="AG4" s="306" t="s">
        <v>517</v>
      </c>
      <c r="AH4" s="327" t="s">
        <v>518</v>
      </c>
      <c r="AI4" s="303" t="s">
        <v>602</v>
      </c>
      <c r="AJ4" s="303" t="s">
        <v>603</v>
      </c>
      <c r="AK4" s="303" t="s">
        <v>604</v>
      </c>
      <c r="AL4" s="303" t="s">
        <v>605</v>
      </c>
    </row>
    <row r="5" spans="1:38" x14ac:dyDescent="0.2">
      <c r="A5">
        <v>1</v>
      </c>
      <c r="B5" s="301">
        <f>+'1 -sredstva'!D2</f>
        <v>0</v>
      </c>
      <c r="C5" t="str">
        <f>+'1 -sredstva'!F2</f>
        <v/>
      </c>
      <c r="D5" s="494">
        <f>+'1 -sredstva'!D3</f>
        <v>0</v>
      </c>
      <c r="E5" t="e">
        <f>IF(A5=0,0,+VLOOKUP($A5,'1v -ostali'!$A$14:$C$371,2,FALSE))</f>
        <v>#N/A</v>
      </c>
      <c r="G5" t="e">
        <f>+VLOOKUP($A5,'1v -ostali'!$A$14:$N$371,14,FALSE)</f>
        <v>#N/A</v>
      </c>
      <c r="H5" t="e">
        <f>+VLOOKUP($A5,'1v -ostali'!$A$14:$G$371,H$3,FALSE)</f>
        <v>#N/A</v>
      </c>
      <c r="I5" t="e">
        <f>+VLOOKUP($A5,'1v -ostali'!$A$14:H$371,I$3,FALSE)</f>
        <v>#N/A</v>
      </c>
      <c r="J5" t="e">
        <f>+VLOOKUP($A5,'1v -ostali'!$A$14:I$371,J$3,FALSE)</f>
        <v>#N/A</v>
      </c>
      <c r="N5" t="e">
        <f>+VLOOKUP($A5,'1v -ostali'!$A$14:J$371,K$3,FALSE)</f>
        <v>#N/A</v>
      </c>
      <c r="O5" t="e">
        <f>+VLOOKUP($A5,'1v -ostali'!$A$14:K$371,L$3,FALSE)</f>
        <v>#N/A</v>
      </c>
      <c r="P5" t="e">
        <f>+VLOOKUP($A5,'1v -ostali'!$A$14:L$371,M$3,FALSE)</f>
        <v>#N/A</v>
      </c>
      <c r="T5" s="50" t="e">
        <f>IF(H5=0,0,+(VLOOKUP($A5,'1v -ostali'!$A$14:AE$371,O$3,FALSE)/12*0.701/$H5+$R$2)*$H5)</f>
        <v>#N/A</v>
      </c>
      <c r="U5" s="50" t="e">
        <f>IF(N5=0,0,+(VLOOKUP($A5,'1v -ostali'!$A$14:AF$371,P$3,FALSE)/12*0.701/$N5+$R$2)*$N5)</f>
        <v>#N/A</v>
      </c>
      <c r="V5" s="50" t="e">
        <f>IF(T5+U5=0,0,(VLOOKUP($A5,'1v -ostali'!$A$14:AG$371,Q$3,FALSE))/12*$R$3+$R$2)</f>
        <v>#N/A</v>
      </c>
      <c r="W5" s="50" t="e">
        <f>IF(V5=0,0,+(V5-$R$2)/$R$3)</f>
        <v>#N/A</v>
      </c>
      <c r="X5" s="50" t="e">
        <f>+W5*$R$1</f>
        <v>#N/A</v>
      </c>
      <c r="Y5" s="50" t="e">
        <f>IF(I5=0,0,+(VLOOKUP($A5,'1v -ostali'!$A$14:AJ$371,T$3,FALSE)/12*0.701/$I5+$R$2)*$I5)</f>
        <v>#N/A</v>
      </c>
      <c r="Z5" s="50" t="e">
        <f>IF(O5=0,0,+(VLOOKUP($A5,'1v -ostali'!$A$14:AK$371,U$3,FALSE)/12*0.701/$O5+$R$2)*$O5)</f>
        <v>#N/A</v>
      </c>
      <c r="AA5" s="50" t="e">
        <f>IF(Y5+Z5=0,0,(VLOOKUP($A5,'1v -ostali'!$A$14:AL$371,V$3,FALSE))/12*$R$3+$R$2)</f>
        <v>#N/A</v>
      </c>
      <c r="AB5" s="50" t="e">
        <f>IF(AA5=0,0,+(AA5-$R$2)/$R$3)</f>
        <v>#N/A</v>
      </c>
      <c r="AC5" s="50" t="e">
        <f>+AB5*$R$1</f>
        <v>#N/A</v>
      </c>
      <c r="AD5" s="50" t="e">
        <f>IF(J5=0,0,+(VLOOKUP($A5,'1v -ostali'!$A$14:AO$371,Y$3,FALSE)/12*0.701/$J5+$R$2)*$J5)</f>
        <v>#N/A</v>
      </c>
      <c r="AE5" s="50" t="e">
        <f>IF(P5=0,0,+(VLOOKUP($A5,'1v -ostali'!$A$14:AP$371,Z$3,FALSE)/12*0.701/$P5+$R$2)*$P5)</f>
        <v>#N/A</v>
      </c>
      <c r="AF5" s="50" t="e">
        <f>IF(AD5+AE5=0,0,(VLOOKUP($A5,'1v -ostali'!$A$14:AQ$371,AA$3,FALSE))/12*$R$3+$R$2)</f>
        <v>#N/A</v>
      </c>
      <c r="AG5" s="50" t="e">
        <f>IF(AF5=0,0,+(AF5-$R$2)/$R$3)</f>
        <v>#N/A</v>
      </c>
      <c r="AH5" s="50" t="e">
        <f>+AG5*$R$1</f>
        <v>#N/A</v>
      </c>
      <c r="AI5" s="50" t="e">
        <f>X5+AC5-AH5</f>
        <v>#N/A</v>
      </c>
      <c r="AJ5" s="50" t="e">
        <f t="shared" ref="AJ5:AJ36" si="0">+AI5*AE$3/100</f>
        <v>#N/A</v>
      </c>
      <c r="AK5" s="50" t="e">
        <f>+AI5*(100+$AF$1)/100</f>
        <v>#N/A</v>
      </c>
      <c r="AL5" s="50" t="e">
        <f>+AJ5*(100+$AF$1)/100</f>
        <v>#N/A</v>
      </c>
    </row>
    <row r="6" spans="1:38" x14ac:dyDescent="0.2">
      <c r="A6">
        <f>+IF(MAX(A$4:A5)+1&lt;=A$1,A5+1,0)</f>
        <v>0</v>
      </c>
      <c r="B6" s="301">
        <f>+IF(A6&gt;0,B5,0)</f>
        <v>0</v>
      </c>
      <c r="C6">
        <f>+IF(B6&gt;0,C5,0)</f>
        <v>0</v>
      </c>
      <c r="D6" s="494">
        <f>+IF(C6&gt;0,D5,0)</f>
        <v>0</v>
      </c>
      <c r="E6">
        <f>IF(A6=0,0,+VLOOKUP($A6,'1v -ostali'!$A$14:$C$371,2,FALSE))</f>
        <v>0</v>
      </c>
      <c r="G6">
        <f>+VLOOKUP($A6,'1v -ostali'!$A$14:$N$371,14,FALSE)</f>
        <v>0</v>
      </c>
      <c r="H6">
        <f>+VLOOKUP($A6,'1v -ostali'!$A$14:$G$371,H$3,FALSE)</f>
        <v>0</v>
      </c>
      <c r="I6">
        <f>+VLOOKUP($A6,'1v -ostali'!$A$14:H$371,I$3,FALSE)</f>
        <v>0</v>
      </c>
      <c r="J6">
        <f>+VLOOKUP($A6,'1v -ostali'!$A$14:I$371,J$3,FALSE)</f>
        <v>0</v>
      </c>
      <c r="N6">
        <f>+VLOOKUP($A6,'1v -ostali'!$A$14:J$371,K$3,FALSE)</f>
        <v>0</v>
      </c>
      <c r="O6">
        <f>+VLOOKUP($A6,'1v -ostali'!$A$14:K$371,L$3,FALSE)</f>
        <v>0</v>
      </c>
      <c r="P6">
        <f>+VLOOKUP($A6,'1v -ostali'!$A$14:L$371,M$3,FALSE)</f>
        <v>0</v>
      </c>
      <c r="T6" s="50">
        <f>IF(H6=0,0,+(VLOOKUP($A6,'1v -ostali'!$A$14:AE$371,O$3,FALSE)/12*0.701/$H6+$R$2)*$H6)</f>
        <v>0</v>
      </c>
      <c r="U6" s="50">
        <f>IF(N6=0,0,+(VLOOKUP($A6,'1v -ostali'!$A$14:AF$371,P$3,FALSE)/12*0.701/$N6+$R$2)*$N6)</f>
        <v>0</v>
      </c>
      <c r="V6" s="50">
        <f>IF(T6+U6=0,0,(VLOOKUP($A6,'1v -ostali'!$A$14:AG$371,Q$3,FALSE))/12*$R$3+$R$2)</f>
        <v>0</v>
      </c>
      <c r="W6" s="50">
        <f>IF(V6=0,0,+(V6-$R$2)/$R$3)</f>
        <v>0</v>
      </c>
      <c r="X6" s="50">
        <f t="shared" ref="X6:X69" si="1">+W6*$R$1</f>
        <v>0</v>
      </c>
      <c r="Y6" s="50">
        <f>IF(I6=0,0,+(VLOOKUP($A6,'1v -ostali'!$A$14:AJ$371,T$3,FALSE)/12*0.701/$I6+$R$2)*$I6)</f>
        <v>0</v>
      </c>
      <c r="Z6" s="50">
        <f>IF(O6=0,0,+(VLOOKUP($A6,'1v -ostali'!$A$14:AK$371,U$3,FALSE)/12*0.701/$O6+$R$2)*$O6)</f>
        <v>0</v>
      </c>
      <c r="AA6" s="50">
        <f>IF(Y6+Z6=0,0,(VLOOKUP($A6,'1v -ostali'!$A$14:AL$371,V$3,FALSE))/12*$R$3+$R$2)</f>
        <v>0</v>
      </c>
      <c r="AB6" s="50">
        <f t="shared" ref="AB6:AB69" si="2">IF(AA6=0,0,+(AA6-$R$2)/$R$3)</f>
        <v>0</v>
      </c>
      <c r="AC6" s="50">
        <f t="shared" ref="AC6:AC69" si="3">+AB6*$R$1</f>
        <v>0</v>
      </c>
      <c r="AD6" s="50">
        <f>IF(J6=0,0,+(VLOOKUP($A6,'1v -ostali'!$A$14:AO$371,Y$3,FALSE)/12*0.701/$J6+$R$2)*$J6)</f>
        <v>0</v>
      </c>
      <c r="AE6" s="50">
        <f>IF(P6=0,0,+(VLOOKUP($A6,'1v -ostali'!$A$14:AP$371,Z$3,FALSE)/12*0.701/$P6+$R$2)*$P6)</f>
        <v>0</v>
      </c>
      <c r="AF6" s="50">
        <f>IF(AD6+AE6=0,0,(VLOOKUP($A6,'1v -ostali'!$A$14:AQ$371,AA$3,FALSE))/12*$R$3+$R$2)</f>
        <v>0</v>
      </c>
      <c r="AG6" s="50">
        <f t="shared" ref="AG6:AG69" si="4">IF(AF6=0,0,+(AF6-$R$2)/$R$3)</f>
        <v>0</v>
      </c>
      <c r="AH6" s="50">
        <f t="shared" ref="AH6:AH69" si="5">+AG6*$R$1</f>
        <v>0</v>
      </c>
      <c r="AI6" s="50">
        <f>X6+AC6-AH6</f>
        <v>0</v>
      </c>
      <c r="AJ6" s="50">
        <f t="shared" si="0"/>
        <v>0</v>
      </c>
      <c r="AK6" s="50">
        <f t="shared" ref="AK6:AK69" si="6">+AI6*(100+$AF$1)/100</f>
        <v>0</v>
      </c>
      <c r="AL6" s="50">
        <f t="shared" ref="AL6:AL69" si="7">+AJ6*(100+$AF$1)/100</f>
        <v>0</v>
      </c>
    </row>
    <row r="7" spans="1:38" x14ac:dyDescent="0.2">
      <c r="A7">
        <f>+IF(MAX(A$4:A6)+1&lt;=A$1,A6+1,0)</f>
        <v>0</v>
      </c>
      <c r="B7" s="301">
        <f t="shared" ref="B7:B70" si="8">+IF(A7&gt;0,B6,0)</f>
        <v>0</v>
      </c>
      <c r="C7">
        <f t="shared" ref="C7:C70" si="9">+IF(B7&gt;0,C6,0)</f>
        <v>0</v>
      </c>
      <c r="D7" s="494">
        <f t="shared" ref="D7:D70" si="10">+IF(C7&gt;0,D6,0)</f>
        <v>0</v>
      </c>
      <c r="E7">
        <f>IF(A7=0,0,+VLOOKUP($A7,'1v -ostali'!$A$14:$C$371,2,FALSE))</f>
        <v>0</v>
      </c>
      <c r="G7">
        <f>+VLOOKUP($A7,'1v -ostali'!$A$14:$N$371,14,FALSE)</f>
        <v>0</v>
      </c>
      <c r="H7">
        <f>+VLOOKUP($A7,'1v -ostali'!$A$14:$G$371,H$3,FALSE)</f>
        <v>0</v>
      </c>
      <c r="I7">
        <f>+VLOOKUP($A7,'1v -ostali'!$A$14:H$371,I$3,FALSE)</f>
        <v>0</v>
      </c>
      <c r="J7">
        <f>+VLOOKUP($A7,'1v -ostali'!$A$14:I$371,J$3,FALSE)</f>
        <v>0</v>
      </c>
      <c r="N7">
        <f>+VLOOKUP($A7,'1v -ostali'!$A$14:J$371,K$3,FALSE)</f>
        <v>0</v>
      </c>
      <c r="O7">
        <f>+VLOOKUP($A7,'1v -ostali'!$A$14:K$371,L$3,FALSE)</f>
        <v>0</v>
      </c>
      <c r="P7">
        <f>+VLOOKUP($A7,'1v -ostali'!$A$14:L$371,M$3,FALSE)</f>
        <v>0</v>
      </c>
      <c r="T7" s="50">
        <f>IF(H7=0,0,+(VLOOKUP($A7,'1v -ostali'!$A$14:AE$371,O$3,FALSE)/12*0.701/$H7+$R$2)*$H7)</f>
        <v>0</v>
      </c>
      <c r="U7" s="50">
        <f>IF(N7=0,0,+(VLOOKUP($A7,'1v -ostali'!$A$14:AF$371,P$3,FALSE)/12*0.701/$N7+$R$2)*$N7)</f>
        <v>0</v>
      </c>
      <c r="V7" s="50">
        <f>IF(T7+U7=0,0,(VLOOKUP($A7,'1v -ostali'!$A$14:AG$371,Q$3,FALSE))/12*$R$3+$R$2)</f>
        <v>0</v>
      </c>
      <c r="W7" s="50">
        <f>IF(V7=0,0,+(V7-$R$2)/$R$3)</f>
        <v>0</v>
      </c>
      <c r="X7" s="50">
        <f t="shared" si="1"/>
        <v>0</v>
      </c>
      <c r="Y7" s="50">
        <f>IF(I7=0,0,+(VLOOKUP($A7,'1v -ostali'!$A$14:AJ$371,T$3,FALSE)/12*0.701/$I7+$R$2)*$I7)</f>
        <v>0</v>
      </c>
      <c r="Z7" s="50">
        <f>IF(O7=0,0,+(VLOOKUP($A7,'1v -ostali'!$A$14:AK$371,U$3,FALSE)/12*0.701/$O7+$R$2)*$O7)</f>
        <v>0</v>
      </c>
      <c r="AA7" s="50">
        <f>IF(Y7+Z7=0,0,(VLOOKUP($A7,'1v -ostali'!$A$14:AL$371,V$3,FALSE))/12*$R$3+$R$2)</f>
        <v>0</v>
      </c>
      <c r="AB7" s="50">
        <f t="shared" si="2"/>
        <v>0</v>
      </c>
      <c r="AC7" s="50">
        <f t="shared" si="3"/>
        <v>0</v>
      </c>
      <c r="AD7" s="50">
        <f>IF(J7=0,0,+(VLOOKUP($A7,'1v -ostali'!$A$14:AO$371,Y$3,FALSE)/12*0.701/$J7+$R$2)*$J7)</f>
        <v>0</v>
      </c>
      <c r="AE7" s="50">
        <f>IF(P7=0,0,+(VLOOKUP($A7,'1v -ostali'!$A$14:AP$371,Z$3,FALSE)/12*0.701/$P7+$R$2)*$P7)</f>
        <v>0</v>
      </c>
      <c r="AF7" s="50">
        <f>IF(AD7+AE7=0,0,(VLOOKUP($A7,'1v -ostali'!$A$14:AQ$371,AA$3,FALSE))/12*$R$3+$R$2)</f>
        <v>0</v>
      </c>
      <c r="AG7" s="50">
        <f t="shared" si="4"/>
        <v>0</v>
      </c>
      <c r="AH7" s="50">
        <f t="shared" si="5"/>
        <v>0</v>
      </c>
      <c r="AI7" s="50">
        <f>X7+AC7-AH7</f>
        <v>0</v>
      </c>
      <c r="AJ7" s="50">
        <f t="shared" si="0"/>
        <v>0</v>
      </c>
      <c r="AK7" s="50">
        <f t="shared" si="6"/>
        <v>0</v>
      </c>
      <c r="AL7" s="50">
        <f t="shared" si="7"/>
        <v>0</v>
      </c>
    </row>
    <row r="8" spans="1:38" x14ac:dyDescent="0.2">
      <c r="A8">
        <f>+IF(MAX(A$4:A7)+1&lt;=A$1,A7+1,0)</f>
        <v>0</v>
      </c>
      <c r="B8" s="301">
        <f t="shared" si="8"/>
        <v>0</v>
      </c>
      <c r="C8">
        <f t="shared" si="9"/>
        <v>0</v>
      </c>
      <c r="D8" s="494">
        <f t="shared" si="10"/>
        <v>0</v>
      </c>
      <c r="E8">
        <f>IF(A8=0,0,+VLOOKUP($A8,'1v -ostali'!$A$14:$C$371,2,FALSE))</f>
        <v>0</v>
      </c>
      <c r="G8">
        <f>+VLOOKUP($A8,'1v -ostali'!$A$14:$N$371,14,FALSE)</f>
        <v>0</v>
      </c>
      <c r="H8">
        <f>+VLOOKUP($A8,'1v -ostali'!$A$14:$G$371,H$3,FALSE)</f>
        <v>0</v>
      </c>
      <c r="I8">
        <f>+VLOOKUP($A8,'1v -ostali'!$A$14:H$371,I$3,FALSE)</f>
        <v>0</v>
      </c>
      <c r="J8">
        <f>+VLOOKUP($A8,'1v -ostali'!$A$14:I$371,J$3,FALSE)</f>
        <v>0</v>
      </c>
      <c r="N8">
        <f>+VLOOKUP($A8,'1v -ostali'!$A$14:J$371,K$3,FALSE)</f>
        <v>0</v>
      </c>
      <c r="O8">
        <f>+VLOOKUP($A8,'1v -ostali'!$A$14:K$371,L$3,FALSE)</f>
        <v>0</v>
      </c>
      <c r="P8">
        <f>+VLOOKUP($A8,'1v -ostali'!$A$14:L$371,M$3,FALSE)</f>
        <v>0</v>
      </c>
      <c r="T8" s="50">
        <f>IF(H8=0,0,+(VLOOKUP($A8,'1v -ostali'!$A$14:AE$371,O$3,FALSE)/12*0.701/$H8+$R$2)*$H8)</f>
        <v>0</v>
      </c>
      <c r="U8" s="50">
        <f>IF(N8=0,0,+(VLOOKUP($A8,'1v -ostali'!$A$14:AF$371,P$3,FALSE)/12*0.701/$N8+$R$2)*$N8)</f>
        <v>0</v>
      </c>
      <c r="V8" s="50">
        <f>IF(T8+U8=0,0,(VLOOKUP($A8,'1v -ostali'!$A$14:AG$371,Q$3,FALSE))/12*$R$3+$R$2)</f>
        <v>0</v>
      </c>
      <c r="W8" s="50">
        <f t="shared" ref="W8:W71" si="11">IF(V8=0,0,+(V8-$R$2)/$R$3)</f>
        <v>0</v>
      </c>
      <c r="X8" s="50">
        <f t="shared" si="1"/>
        <v>0</v>
      </c>
      <c r="Y8" s="50">
        <f>IF(I8=0,0,+(VLOOKUP($A8,'1v -ostali'!$A$14:AJ$371,T$3,FALSE)/12*0.701/$I8+$R$2)*$I8)</f>
        <v>0</v>
      </c>
      <c r="Z8" s="50">
        <f>IF(O8=0,0,+(VLOOKUP($A8,'1v -ostali'!$A$14:AK$371,U$3,FALSE)/12*0.701/$O8+$R$2)*$O8)</f>
        <v>0</v>
      </c>
      <c r="AA8" s="50">
        <f>IF(Y8+Z8=0,0,(VLOOKUP($A8,'1v -ostali'!$A$14:AL$371,V$3,FALSE))/12*$R$3+$R$2)</f>
        <v>0</v>
      </c>
      <c r="AB8" s="50">
        <f t="shared" si="2"/>
        <v>0</v>
      </c>
      <c r="AC8" s="50">
        <f t="shared" si="3"/>
        <v>0</v>
      </c>
      <c r="AD8" s="50">
        <f>IF(J8=0,0,+(VLOOKUP($A8,'1v -ostali'!$A$14:AO$371,Y$3,FALSE)/12*0.701/$J8+$R$2)*$J8)</f>
        <v>0</v>
      </c>
      <c r="AE8" s="50">
        <f>IF(P8=0,0,+(VLOOKUP($A8,'1v -ostali'!$A$14:AP$371,Z$3,FALSE)/12*0.701/$P8+$R$2)*$P8)</f>
        <v>0</v>
      </c>
      <c r="AF8" s="50">
        <f>IF(AD8+AE8=0,0,(VLOOKUP($A8,'1v -ostali'!$A$14:AQ$371,AA$3,FALSE))/12*$R$3+$R$2)</f>
        <v>0</v>
      </c>
      <c r="AG8" s="50">
        <f t="shared" si="4"/>
        <v>0</v>
      </c>
      <c r="AH8" s="50">
        <f t="shared" si="5"/>
        <v>0</v>
      </c>
      <c r="AI8" s="50">
        <f t="shared" ref="AI8:AI71" si="12">X8+AC8-AH8</f>
        <v>0</v>
      </c>
      <c r="AJ8" s="50">
        <f t="shared" si="0"/>
        <v>0</v>
      </c>
      <c r="AK8" s="50">
        <f t="shared" si="6"/>
        <v>0</v>
      </c>
      <c r="AL8" s="50">
        <f t="shared" si="7"/>
        <v>0</v>
      </c>
    </row>
    <row r="9" spans="1:38" x14ac:dyDescent="0.2">
      <c r="A9">
        <f>+IF(MAX(A$4:A8)+1&lt;=A$1,A8+1,0)</f>
        <v>0</v>
      </c>
      <c r="B9" s="301">
        <f t="shared" si="8"/>
        <v>0</v>
      </c>
      <c r="C9">
        <f t="shared" si="9"/>
        <v>0</v>
      </c>
      <c r="D9" s="494">
        <f t="shared" si="10"/>
        <v>0</v>
      </c>
      <c r="E9">
        <f>IF(A9=0,0,+VLOOKUP($A9,'1v -ostali'!$A$14:$C$371,2,FALSE))</f>
        <v>0</v>
      </c>
      <c r="G9">
        <f>+VLOOKUP($A9,'1v -ostali'!$A$14:$N$371,14,FALSE)</f>
        <v>0</v>
      </c>
      <c r="H9">
        <f>+VLOOKUP($A9,'1v -ostali'!$A$14:$G$371,H$3,FALSE)</f>
        <v>0</v>
      </c>
      <c r="I9">
        <f>+VLOOKUP($A9,'1v -ostali'!$A$14:H$371,I$3,FALSE)</f>
        <v>0</v>
      </c>
      <c r="J9">
        <f>+VLOOKUP($A9,'1v -ostali'!$A$14:I$371,J$3,FALSE)</f>
        <v>0</v>
      </c>
      <c r="N9">
        <f>+VLOOKUP($A9,'1v -ostali'!$A$14:J$371,K$3,FALSE)</f>
        <v>0</v>
      </c>
      <c r="O9">
        <f>+VLOOKUP($A9,'1v -ostali'!$A$14:K$371,L$3,FALSE)</f>
        <v>0</v>
      </c>
      <c r="P9">
        <f>+VLOOKUP($A9,'1v -ostali'!$A$14:L$371,M$3,FALSE)</f>
        <v>0</v>
      </c>
      <c r="T9" s="50">
        <f>IF(H9=0,0,+(VLOOKUP($A9,'1v -ostali'!$A$14:AE$371,O$3,FALSE)/12*0.701/$H9+$R$2)*$H9)</f>
        <v>0</v>
      </c>
      <c r="U9" s="50">
        <f>IF(N9=0,0,+(VLOOKUP($A9,'1v -ostali'!$A$14:AF$371,P$3,FALSE)/12*0.701/$N9+$R$2)*$N9)</f>
        <v>0</v>
      </c>
      <c r="V9" s="50">
        <f>IF(T9+U9=0,0,(VLOOKUP($A9,'1v -ostali'!$A$14:AG$371,Q$3,FALSE))/12*$R$3+$R$2)</f>
        <v>0</v>
      </c>
      <c r="W9" s="50">
        <f t="shared" si="11"/>
        <v>0</v>
      </c>
      <c r="X9" s="50">
        <f t="shared" si="1"/>
        <v>0</v>
      </c>
      <c r="Y9" s="50">
        <f>IF(I9=0,0,+(VLOOKUP($A9,'1v -ostali'!$A$14:AJ$371,T$3,FALSE)/12*0.701/$I9+$R$2)*$I9)</f>
        <v>0</v>
      </c>
      <c r="Z9" s="50">
        <f>IF(O9=0,0,+(VLOOKUP($A9,'1v -ostali'!$A$14:AK$371,U$3,FALSE)/12*0.701/$O9+$R$2)*$O9)</f>
        <v>0</v>
      </c>
      <c r="AA9" s="50">
        <f>IF(Y9+Z9=0,0,(VLOOKUP($A9,'1v -ostali'!$A$14:AL$371,V$3,FALSE))/12*$R$3+$R$2)</f>
        <v>0</v>
      </c>
      <c r="AB9" s="50">
        <f t="shared" si="2"/>
        <v>0</v>
      </c>
      <c r="AC9" s="50">
        <f t="shared" si="3"/>
        <v>0</v>
      </c>
      <c r="AD9" s="50">
        <f>IF(J9=0,0,+(VLOOKUP($A9,'1v -ostali'!$A$14:AO$371,Y$3,FALSE)/12*0.701/$J9+$R$2)*$J9)</f>
        <v>0</v>
      </c>
      <c r="AE9" s="50">
        <f>IF(P9=0,0,+(VLOOKUP($A9,'1v -ostali'!$A$14:AP$371,Z$3,FALSE)/12*0.701/$P9+$R$2)*$P9)</f>
        <v>0</v>
      </c>
      <c r="AF9" s="50">
        <f>IF(AD9+AE9=0,0,(VLOOKUP($A9,'1v -ostali'!$A$14:AQ$371,AA$3,FALSE))/12*$R$3+$R$2)</f>
        <v>0</v>
      </c>
      <c r="AG9" s="50">
        <f t="shared" si="4"/>
        <v>0</v>
      </c>
      <c r="AH9" s="50">
        <f t="shared" si="5"/>
        <v>0</v>
      </c>
      <c r="AI9" s="50">
        <f t="shared" si="12"/>
        <v>0</v>
      </c>
      <c r="AJ9" s="50">
        <f t="shared" si="0"/>
        <v>0</v>
      </c>
      <c r="AK9" s="50">
        <f t="shared" si="6"/>
        <v>0</v>
      </c>
      <c r="AL9" s="50">
        <f t="shared" si="7"/>
        <v>0</v>
      </c>
    </row>
    <row r="10" spans="1:38" x14ac:dyDescent="0.2">
      <c r="A10">
        <f>+IF(MAX(A$4:A9)+1&lt;=A$1,A9+1,0)</f>
        <v>0</v>
      </c>
      <c r="B10" s="301">
        <f t="shared" si="8"/>
        <v>0</v>
      </c>
      <c r="C10">
        <f t="shared" si="9"/>
        <v>0</v>
      </c>
      <c r="D10" s="494">
        <f t="shared" si="10"/>
        <v>0</v>
      </c>
      <c r="E10">
        <f>IF(A10=0,0,+VLOOKUP($A10,'1v -ostali'!$A$14:$C$371,2,FALSE))</f>
        <v>0</v>
      </c>
      <c r="G10">
        <f>+VLOOKUP($A10,'1v -ostali'!$A$14:$N$371,14,FALSE)</f>
        <v>0</v>
      </c>
      <c r="H10">
        <f>+VLOOKUP($A10,'1v -ostali'!$A$14:$G$371,H$3,FALSE)</f>
        <v>0</v>
      </c>
      <c r="I10">
        <f>+VLOOKUP($A10,'1v -ostali'!$A$14:H$371,I$3,FALSE)</f>
        <v>0</v>
      </c>
      <c r="J10">
        <f>+VLOOKUP($A10,'1v -ostali'!$A$14:I$371,J$3,FALSE)</f>
        <v>0</v>
      </c>
      <c r="N10">
        <f>+VLOOKUP($A10,'1v -ostali'!$A$14:J$371,K$3,FALSE)</f>
        <v>0</v>
      </c>
      <c r="O10">
        <f>+VLOOKUP($A10,'1v -ostali'!$A$14:K$371,L$3,FALSE)</f>
        <v>0</v>
      </c>
      <c r="P10">
        <f>+VLOOKUP($A10,'1v -ostali'!$A$14:L$371,M$3,FALSE)</f>
        <v>0</v>
      </c>
      <c r="T10" s="50">
        <f>IF(H10=0,0,+(VLOOKUP($A10,'1v -ostali'!$A$14:AE$371,O$3,FALSE)/12*0.701/$H10+$R$2)*$H10)</f>
        <v>0</v>
      </c>
      <c r="U10" s="50">
        <f>IF(N10=0,0,+(VLOOKUP($A10,'1v -ostali'!$A$14:AF$371,P$3,FALSE)/12*0.701/$N10+$R$2)*$N10)</f>
        <v>0</v>
      </c>
      <c r="V10" s="50">
        <f>IF(T10+U10=0,0,(VLOOKUP($A10,'1v -ostali'!$A$14:AG$371,Q$3,FALSE))/12*$R$3+$R$2)</f>
        <v>0</v>
      </c>
      <c r="W10" s="50">
        <f t="shared" si="11"/>
        <v>0</v>
      </c>
      <c r="X10" s="50">
        <f t="shared" si="1"/>
        <v>0</v>
      </c>
      <c r="Y10" s="50">
        <f>IF(I10=0,0,+(VLOOKUP($A10,'1v -ostali'!$A$14:AJ$371,T$3,FALSE)/12*0.701/$I10+$R$2)*$I10)</f>
        <v>0</v>
      </c>
      <c r="Z10" s="50">
        <f>IF(O10=0,0,+(VLOOKUP($A10,'1v -ostali'!$A$14:AK$371,U$3,FALSE)/12*0.701/$O10+$R$2)*$O10)</f>
        <v>0</v>
      </c>
      <c r="AA10" s="50">
        <f>IF(Y10+Z10=0,0,(VLOOKUP($A10,'1v -ostali'!$A$14:AL$371,V$3,FALSE))/12*$R$3+$R$2)</f>
        <v>0</v>
      </c>
      <c r="AB10" s="50">
        <f t="shared" si="2"/>
        <v>0</v>
      </c>
      <c r="AC10" s="50">
        <f t="shared" si="3"/>
        <v>0</v>
      </c>
      <c r="AD10" s="50">
        <f>IF(J10=0,0,+(VLOOKUP($A10,'1v -ostali'!$A$14:AO$371,Y$3,FALSE)/12*0.701/$J10+$R$2)*$J10)</f>
        <v>0</v>
      </c>
      <c r="AE10" s="50">
        <f>IF(P10=0,0,+(VLOOKUP($A10,'1v -ostali'!$A$14:AP$371,Z$3,FALSE)/12*0.701/$P10+$R$2)*$P10)</f>
        <v>0</v>
      </c>
      <c r="AF10" s="50">
        <f>IF(AD10+AE10=0,0,(VLOOKUP($A10,'1v -ostali'!$A$14:AQ$371,AA$3,FALSE))/12*$R$3+$R$2)</f>
        <v>0</v>
      </c>
      <c r="AG10" s="50">
        <f t="shared" si="4"/>
        <v>0</v>
      </c>
      <c r="AH10" s="50">
        <f t="shared" si="5"/>
        <v>0</v>
      </c>
      <c r="AI10" s="50">
        <f t="shared" si="12"/>
        <v>0</v>
      </c>
      <c r="AJ10" s="50">
        <f t="shared" si="0"/>
        <v>0</v>
      </c>
      <c r="AK10" s="50">
        <f t="shared" si="6"/>
        <v>0</v>
      </c>
      <c r="AL10" s="50">
        <f t="shared" si="7"/>
        <v>0</v>
      </c>
    </row>
    <row r="11" spans="1:38" x14ac:dyDescent="0.2">
      <c r="A11">
        <f>+IF(MAX(A$4:A10)+1&lt;=A$1,A10+1,0)</f>
        <v>0</v>
      </c>
      <c r="B11" s="301">
        <f t="shared" si="8"/>
        <v>0</v>
      </c>
      <c r="C11">
        <f t="shared" si="9"/>
        <v>0</v>
      </c>
      <c r="D11" s="494">
        <f t="shared" si="10"/>
        <v>0</v>
      </c>
      <c r="E11">
        <f>IF(A11=0,0,+VLOOKUP($A11,'1v -ostali'!$A$14:$C$371,2,FALSE))</f>
        <v>0</v>
      </c>
      <c r="G11">
        <f>+VLOOKUP($A11,'1v -ostali'!$A$14:$N$371,14,FALSE)</f>
        <v>0</v>
      </c>
      <c r="H11">
        <f>+VLOOKUP($A11,'1v -ostali'!$A$14:$G$371,H$3,FALSE)</f>
        <v>0</v>
      </c>
      <c r="I11">
        <f>+VLOOKUP($A11,'1v -ostali'!$A$14:H$371,I$3,FALSE)</f>
        <v>0</v>
      </c>
      <c r="J11">
        <f>+VLOOKUP($A11,'1v -ostali'!$A$14:I$371,J$3,FALSE)</f>
        <v>0</v>
      </c>
      <c r="N11">
        <f>+VLOOKUP($A11,'1v -ostali'!$A$14:J$371,K$3,FALSE)</f>
        <v>0</v>
      </c>
      <c r="O11">
        <f>+VLOOKUP($A11,'1v -ostali'!$A$14:K$371,L$3,FALSE)</f>
        <v>0</v>
      </c>
      <c r="P11">
        <f>+VLOOKUP($A11,'1v -ostali'!$A$14:L$371,M$3,FALSE)</f>
        <v>0</v>
      </c>
      <c r="T11" s="50">
        <f>IF(H11=0,0,+(VLOOKUP($A11,'1v -ostali'!$A$14:AE$371,O$3,FALSE)/12*0.701/$H11+$R$2)*$H11)</f>
        <v>0</v>
      </c>
      <c r="U11" s="50">
        <f>IF(N11=0,0,+(VLOOKUP($A11,'1v -ostali'!$A$14:AF$371,P$3,FALSE)/12*0.701/$N11+$R$2)*$N11)</f>
        <v>0</v>
      </c>
      <c r="V11" s="50">
        <f>IF(T11+U11=0,0,(VLOOKUP($A11,'1v -ostali'!$A$14:AG$371,Q$3,FALSE))/12*$R$3+$R$2)</f>
        <v>0</v>
      </c>
      <c r="W11" s="50">
        <f t="shared" si="11"/>
        <v>0</v>
      </c>
      <c r="X11" s="50">
        <f t="shared" si="1"/>
        <v>0</v>
      </c>
      <c r="Y11" s="50">
        <f>IF(I11=0,0,+(VLOOKUP($A11,'1v -ostali'!$A$14:AJ$371,T$3,FALSE)/12*0.701/$I11+$R$2)*$I11)</f>
        <v>0</v>
      </c>
      <c r="Z11" s="50">
        <f>IF(O11=0,0,+(VLOOKUP($A11,'1v -ostali'!$A$14:AK$371,U$3,FALSE)/12*0.701/$O11+$R$2)*$O11)</f>
        <v>0</v>
      </c>
      <c r="AA11" s="50">
        <f>IF(Y11+Z11=0,0,(VLOOKUP($A11,'1v -ostali'!$A$14:AL$371,V$3,FALSE))/12*$R$3+$R$2)</f>
        <v>0</v>
      </c>
      <c r="AB11" s="50">
        <f t="shared" si="2"/>
        <v>0</v>
      </c>
      <c r="AC11" s="50">
        <f t="shared" si="3"/>
        <v>0</v>
      </c>
      <c r="AD11" s="50">
        <f>IF(J11=0,0,+(VLOOKUP($A11,'1v -ostali'!$A$14:AO$371,Y$3,FALSE)/12*0.701/$J11+$R$2)*$J11)</f>
        <v>0</v>
      </c>
      <c r="AE11" s="50">
        <f>IF(P11=0,0,+(VLOOKUP($A11,'1v -ostali'!$A$14:AP$371,Z$3,FALSE)/12*0.701/$P11+$R$2)*$P11)</f>
        <v>0</v>
      </c>
      <c r="AF11" s="50">
        <f>IF(AD11+AE11=0,0,(VLOOKUP($A11,'1v -ostali'!$A$14:AQ$371,AA$3,FALSE))/12*$R$3+$R$2)</f>
        <v>0</v>
      </c>
      <c r="AG11" s="50">
        <f t="shared" si="4"/>
        <v>0</v>
      </c>
      <c r="AH11" s="50">
        <f t="shared" si="5"/>
        <v>0</v>
      </c>
      <c r="AI11" s="50">
        <f t="shared" si="12"/>
        <v>0</v>
      </c>
      <c r="AJ11" s="50">
        <f t="shared" si="0"/>
        <v>0</v>
      </c>
      <c r="AK11" s="50">
        <f t="shared" si="6"/>
        <v>0</v>
      </c>
      <c r="AL11" s="50">
        <f t="shared" si="7"/>
        <v>0</v>
      </c>
    </row>
    <row r="12" spans="1:38" x14ac:dyDescent="0.2">
      <c r="A12">
        <f>+IF(MAX(A$4:A11)+1&lt;=A$1,A11+1,0)</f>
        <v>0</v>
      </c>
      <c r="B12" s="301">
        <f t="shared" si="8"/>
        <v>0</v>
      </c>
      <c r="C12">
        <f t="shared" si="9"/>
        <v>0</v>
      </c>
      <c r="D12" s="494">
        <f t="shared" si="10"/>
        <v>0</v>
      </c>
      <c r="E12">
        <f>IF(A12=0,0,+VLOOKUP($A12,'1v -ostali'!$A$14:$C$371,2,FALSE))</f>
        <v>0</v>
      </c>
      <c r="G12">
        <f>+VLOOKUP($A12,'1v -ostali'!$A$14:$N$371,14,FALSE)</f>
        <v>0</v>
      </c>
      <c r="H12">
        <f>+VLOOKUP($A12,'1v -ostali'!$A$14:$G$371,H$3,FALSE)</f>
        <v>0</v>
      </c>
      <c r="I12">
        <f>+VLOOKUP($A12,'1v -ostali'!$A$14:H$371,I$3,FALSE)</f>
        <v>0</v>
      </c>
      <c r="J12">
        <f>+VLOOKUP($A12,'1v -ostali'!$A$14:I$371,J$3,FALSE)</f>
        <v>0</v>
      </c>
      <c r="N12">
        <f>+VLOOKUP($A12,'1v -ostali'!$A$14:J$371,K$3,FALSE)</f>
        <v>0</v>
      </c>
      <c r="O12">
        <f>+VLOOKUP($A12,'1v -ostali'!$A$14:K$371,L$3,FALSE)</f>
        <v>0</v>
      </c>
      <c r="P12">
        <f>+VLOOKUP($A12,'1v -ostali'!$A$14:L$371,M$3,FALSE)</f>
        <v>0</v>
      </c>
      <c r="T12" s="50">
        <f>IF(H12=0,0,+(VLOOKUP($A12,'1v -ostali'!$A$14:AE$371,O$3,FALSE)/12*0.701/$H12+$R$2)*$H12)</f>
        <v>0</v>
      </c>
      <c r="U12" s="50">
        <f>IF(N12=0,0,+(VLOOKUP($A12,'1v -ostali'!$A$14:AF$371,P$3,FALSE)/12*0.701/$N12+$R$2)*$N12)</f>
        <v>0</v>
      </c>
      <c r="V12" s="50">
        <f>IF(T12+U12=0,0,(VLOOKUP($A12,'1v -ostali'!$A$14:AG$371,Q$3,FALSE))/12*$R$3+$R$2)</f>
        <v>0</v>
      </c>
      <c r="W12" s="50">
        <f t="shared" si="11"/>
        <v>0</v>
      </c>
      <c r="X12" s="50">
        <f t="shared" si="1"/>
        <v>0</v>
      </c>
      <c r="Y12" s="50">
        <f>IF(I12=0,0,+(VLOOKUP($A12,'1v -ostali'!$A$14:AJ$371,T$3,FALSE)/12*0.701/$I12+$R$2)*$I12)</f>
        <v>0</v>
      </c>
      <c r="Z12" s="50">
        <f>IF(O12=0,0,+(VLOOKUP($A12,'1v -ostali'!$A$14:AK$371,U$3,FALSE)/12*0.701/$O12+$R$2)*$O12)</f>
        <v>0</v>
      </c>
      <c r="AA12" s="50">
        <f>IF(Y12+Z12=0,0,(VLOOKUP($A12,'1v -ostali'!$A$14:AL$371,V$3,FALSE))/12*$R$3+$R$2)</f>
        <v>0</v>
      </c>
      <c r="AB12" s="50">
        <f t="shared" si="2"/>
        <v>0</v>
      </c>
      <c r="AC12" s="50">
        <f t="shared" si="3"/>
        <v>0</v>
      </c>
      <c r="AD12" s="50">
        <f>IF(J12=0,0,+(VLOOKUP($A12,'1v -ostali'!$A$14:AO$371,Y$3,FALSE)/12*0.701/$J12+$R$2)*$J12)</f>
        <v>0</v>
      </c>
      <c r="AE12" s="50">
        <f>IF(P12=0,0,+(VLOOKUP($A12,'1v -ostali'!$A$14:AP$371,Z$3,FALSE)/12*0.701/$P12+$R$2)*$P12)</f>
        <v>0</v>
      </c>
      <c r="AF12" s="50">
        <f>IF(AD12+AE12=0,0,(VLOOKUP($A12,'1v -ostali'!$A$14:AQ$371,AA$3,FALSE))/12*$R$3+$R$2)</f>
        <v>0</v>
      </c>
      <c r="AG12" s="50">
        <f t="shared" si="4"/>
        <v>0</v>
      </c>
      <c r="AH12" s="50">
        <f t="shared" si="5"/>
        <v>0</v>
      </c>
      <c r="AI12" s="50">
        <f t="shared" si="12"/>
        <v>0</v>
      </c>
      <c r="AJ12" s="50">
        <f t="shared" si="0"/>
        <v>0</v>
      </c>
      <c r="AK12" s="50">
        <f t="shared" si="6"/>
        <v>0</v>
      </c>
      <c r="AL12" s="50">
        <f t="shared" si="7"/>
        <v>0</v>
      </c>
    </row>
    <row r="13" spans="1:38" x14ac:dyDescent="0.2">
      <c r="A13">
        <f>+IF(MAX(A$5:A12)+1&lt;=A$1,A12+1,0)</f>
        <v>0</v>
      </c>
      <c r="B13" s="301">
        <f t="shared" si="8"/>
        <v>0</v>
      </c>
      <c r="C13">
        <f t="shared" si="9"/>
        <v>0</v>
      </c>
      <c r="D13" s="494">
        <f t="shared" si="10"/>
        <v>0</v>
      </c>
      <c r="E13">
        <f>IF(A13=0,0,+VLOOKUP($A13,'1v -ostali'!$A$14:$C$371,2,FALSE))</f>
        <v>0</v>
      </c>
      <c r="G13">
        <f>+VLOOKUP($A13,'1v -ostali'!$A$14:$N$371,14,FALSE)</f>
        <v>0</v>
      </c>
      <c r="H13">
        <f>+VLOOKUP($A13,'1v -ostali'!$A$14:$G$371,H$3,FALSE)</f>
        <v>0</v>
      </c>
      <c r="I13">
        <f>+VLOOKUP($A13,'1v -ostali'!$A$14:H$371,I$3,FALSE)</f>
        <v>0</v>
      </c>
      <c r="J13">
        <f>+VLOOKUP($A13,'1v -ostali'!$A$14:I$371,J$3,FALSE)</f>
        <v>0</v>
      </c>
      <c r="N13">
        <f>+VLOOKUP($A13,'1v -ostali'!$A$14:J$371,K$3,FALSE)</f>
        <v>0</v>
      </c>
      <c r="O13">
        <f>+VLOOKUP($A13,'1v -ostali'!$A$14:K$371,L$3,FALSE)</f>
        <v>0</v>
      </c>
      <c r="P13">
        <f>+VLOOKUP($A13,'1v -ostali'!$A$14:L$371,M$3,FALSE)</f>
        <v>0</v>
      </c>
      <c r="T13" s="50">
        <f>IF(H13=0,0,+(VLOOKUP($A13,'1v -ostali'!$A$14:AE$371,O$3,FALSE)/12*0.701/$H13+$R$2)*$H13)</f>
        <v>0</v>
      </c>
      <c r="U13" s="50">
        <f>IF(N13=0,0,+(VLOOKUP($A13,'1v -ostali'!$A$14:AF$371,P$3,FALSE)/12*0.701/$N13+$R$2)*$N13)</f>
        <v>0</v>
      </c>
      <c r="V13" s="50">
        <f>IF(T13+U13=0,0,(VLOOKUP($A13,'1v -ostali'!$A$14:AG$371,Q$3,FALSE))/12*$R$3+$R$2)</f>
        <v>0</v>
      </c>
      <c r="W13" s="50">
        <f t="shared" si="11"/>
        <v>0</v>
      </c>
      <c r="X13" s="50">
        <f t="shared" si="1"/>
        <v>0</v>
      </c>
      <c r="Y13" s="50">
        <f>IF(I13=0,0,+(VLOOKUP($A13,'1v -ostali'!$A$14:AJ$371,T$3,FALSE)/12*0.701/$I13+$R$2)*$I13)</f>
        <v>0</v>
      </c>
      <c r="Z13" s="50">
        <f>IF(O13=0,0,+(VLOOKUP($A13,'1v -ostali'!$A$14:AK$371,U$3,FALSE)/12*0.701/$O13+$R$2)*$O13)</f>
        <v>0</v>
      </c>
      <c r="AA13" s="50">
        <f>IF(Y13+Z13=0,0,(VLOOKUP($A13,'1v -ostali'!$A$14:AL$371,V$3,FALSE))/12*$R$3+$R$2)</f>
        <v>0</v>
      </c>
      <c r="AB13" s="50">
        <f t="shared" si="2"/>
        <v>0</v>
      </c>
      <c r="AC13" s="50">
        <f t="shared" si="3"/>
        <v>0</v>
      </c>
      <c r="AD13" s="50">
        <f>IF(J13=0,0,+(VLOOKUP($A13,'1v -ostali'!$A$14:AO$371,Y$3,FALSE)/12*0.701/$J13+$R$2)*$J13)</f>
        <v>0</v>
      </c>
      <c r="AE13" s="50">
        <f>IF(P13=0,0,+(VLOOKUP($A13,'1v -ostali'!$A$14:AP$371,Z$3,FALSE)/12*0.701/$P13+$R$2)*$P13)</f>
        <v>0</v>
      </c>
      <c r="AF13" s="50">
        <f>IF(AD13+AE13=0,0,(VLOOKUP($A13,'1v -ostali'!$A$14:AQ$371,AA$3,FALSE))/12*$R$3+$R$2)</f>
        <v>0</v>
      </c>
      <c r="AG13" s="50">
        <f t="shared" si="4"/>
        <v>0</v>
      </c>
      <c r="AH13" s="50">
        <f t="shared" si="5"/>
        <v>0</v>
      </c>
      <c r="AI13" s="50">
        <f t="shared" si="12"/>
        <v>0</v>
      </c>
      <c r="AJ13" s="50">
        <f t="shared" si="0"/>
        <v>0</v>
      </c>
      <c r="AK13" s="50">
        <f t="shared" si="6"/>
        <v>0</v>
      </c>
      <c r="AL13" s="50">
        <f t="shared" si="7"/>
        <v>0</v>
      </c>
    </row>
    <row r="14" spans="1:38" x14ac:dyDescent="0.2">
      <c r="A14">
        <f>+IF(MAX(A$5:A13)+1&lt;=A$1,A13+1,0)</f>
        <v>0</v>
      </c>
      <c r="B14" s="301">
        <f t="shared" si="8"/>
        <v>0</v>
      </c>
      <c r="C14">
        <f t="shared" si="9"/>
        <v>0</v>
      </c>
      <c r="D14" s="494">
        <f t="shared" si="10"/>
        <v>0</v>
      </c>
      <c r="E14">
        <f>IF(A14=0,0,+VLOOKUP($A14,'1v -ostali'!$A$14:$C$371,2,FALSE))</f>
        <v>0</v>
      </c>
      <c r="G14">
        <f>+VLOOKUP($A14,'1v -ostali'!$A$14:$N$371,14,FALSE)</f>
        <v>0</v>
      </c>
      <c r="H14">
        <f>+VLOOKUP($A14,'1v -ostali'!$A$14:$G$371,H$3,FALSE)</f>
        <v>0</v>
      </c>
      <c r="I14">
        <f>+VLOOKUP($A14,'1v -ostali'!$A$14:H$371,I$3,FALSE)</f>
        <v>0</v>
      </c>
      <c r="J14">
        <f>+VLOOKUP($A14,'1v -ostali'!$A$14:I$371,J$3,FALSE)</f>
        <v>0</v>
      </c>
      <c r="N14">
        <f>+VLOOKUP($A14,'1v -ostali'!$A$14:J$371,K$3,FALSE)</f>
        <v>0</v>
      </c>
      <c r="O14">
        <f>+VLOOKUP($A14,'1v -ostali'!$A$14:K$371,L$3,FALSE)</f>
        <v>0</v>
      </c>
      <c r="P14">
        <f>+VLOOKUP($A14,'1v -ostali'!$A$14:L$371,M$3,FALSE)</f>
        <v>0</v>
      </c>
      <c r="T14" s="50">
        <f>IF(H14=0,0,+(VLOOKUP($A14,'1v -ostali'!$A$14:AE$371,O$3,FALSE)/12*0.701/$H14+$R$2)*$H14)</f>
        <v>0</v>
      </c>
      <c r="U14" s="50">
        <f>IF(N14=0,0,+(VLOOKUP($A14,'1v -ostali'!$A$14:AF$371,P$3,FALSE)/12*0.701/$N14+$R$2)*$N14)</f>
        <v>0</v>
      </c>
      <c r="V14" s="50">
        <f>IF(T14+U14=0,0,(VLOOKUP($A14,'1v -ostali'!$A$14:AG$371,Q$3,FALSE))/12*$R$3+$R$2)</f>
        <v>0</v>
      </c>
      <c r="W14" s="50">
        <f t="shared" si="11"/>
        <v>0</v>
      </c>
      <c r="X14" s="50">
        <f t="shared" si="1"/>
        <v>0</v>
      </c>
      <c r="Y14" s="50">
        <f>IF(I14=0,0,+(VLOOKUP($A14,'1v -ostali'!$A$14:AJ$371,T$3,FALSE)/12*0.701/$I14+$R$2)*$I14)</f>
        <v>0</v>
      </c>
      <c r="Z14" s="50">
        <f>IF(O14=0,0,+(VLOOKUP($A14,'1v -ostali'!$A$14:AK$371,U$3,FALSE)/12*0.701/$O14+$R$2)*$O14)</f>
        <v>0</v>
      </c>
      <c r="AA14" s="50">
        <f>IF(Y14+Z14=0,0,(VLOOKUP($A14,'1v -ostali'!$A$14:AL$371,V$3,FALSE))/12*$R$3+$R$2)</f>
        <v>0</v>
      </c>
      <c r="AB14" s="50">
        <f t="shared" si="2"/>
        <v>0</v>
      </c>
      <c r="AC14" s="50">
        <f t="shared" si="3"/>
        <v>0</v>
      </c>
      <c r="AD14" s="50">
        <f>IF(J14=0,0,+(VLOOKUP($A14,'1v -ostali'!$A$14:AO$371,Y$3,FALSE)/12*0.701/$J14+$R$2)*$J14)</f>
        <v>0</v>
      </c>
      <c r="AE14" s="50">
        <f>IF(P14=0,0,+(VLOOKUP($A14,'1v -ostali'!$A$14:AP$371,Z$3,FALSE)/12*0.701/$P14+$R$2)*$P14)</f>
        <v>0</v>
      </c>
      <c r="AF14" s="50">
        <f>IF(AD14+AE14=0,0,(VLOOKUP($A14,'1v -ostali'!$A$14:AQ$371,AA$3,FALSE))/12*$R$3+$R$2)</f>
        <v>0</v>
      </c>
      <c r="AG14" s="50">
        <f t="shared" si="4"/>
        <v>0</v>
      </c>
      <c r="AH14" s="50">
        <f t="shared" si="5"/>
        <v>0</v>
      </c>
      <c r="AI14" s="50">
        <f t="shared" si="12"/>
        <v>0</v>
      </c>
      <c r="AJ14" s="50">
        <f t="shared" si="0"/>
        <v>0</v>
      </c>
      <c r="AK14" s="50">
        <f t="shared" si="6"/>
        <v>0</v>
      </c>
      <c r="AL14" s="50">
        <f t="shared" si="7"/>
        <v>0</v>
      </c>
    </row>
    <row r="15" spans="1:38" x14ac:dyDescent="0.2">
      <c r="A15">
        <f>+IF(MAX(A$5:A14)+1&lt;=A$1,A14+1,0)</f>
        <v>0</v>
      </c>
      <c r="B15" s="301">
        <f t="shared" si="8"/>
        <v>0</v>
      </c>
      <c r="C15">
        <f t="shared" si="9"/>
        <v>0</v>
      </c>
      <c r="D15" s="494">
        <f t="shared" si="10"/>
        <v>0</v>
      </c>
      <c r="E15">
        <f>IF(A15=0,0,+VLOOKUP($A15,'1v -ostali'!$A$14:$C$371,2,FALSE))</f>
        <v>0</v>
      </c>
      <c r="G15">
        <f>+VLOOKUP($A15,'1v -ostali'!$A$14:$N$371,14,FALSE)</f>
        <v>0</v>
      </c>
      <c r="H15">
        <f>+VLOOKUP($A15,'1v -ostali'!$A$14:$G$371,H$3,FALSE)</f>
        <v>0</v>
      </c>
      <c r="I15">
        <f>+VLOOKUP($A15,'1v -ostali'!$A$14:H$371,I$3,FALSE)</f>
        <v>0</v>
      </c>
      <c r="J15">
        <f>+VLOOKUP($A15,'1v -ostali'!$A$14:I$371,J$3,FALSE)</f>
        <v>0</v>
      </c>
      <c r="N15">
        <f>+VLOOKUP($A15,'1v -ostali'!$A$14:J$371,K$3,FALSE)</f>
        <v>0</v>
      </c>
      <c r="O15">
        <f>+VLOOKUP($A15,'1v -ostali'!$A$14:K$371,L$3,FALSE)</f>
        <v>0</v>
      </c>
      <c r="P15">
        <f>+VLOOKUP($A15,'1v -ostali'!$A$14:L$371,M$3,FALSE)</f>
        <v>0</v>
      </c>
      <c r="T15" s="50">
        <f>IF(H15=0,0,+(VLOOKUP($A15,'1v -ostali'!$A$14:AE$371,O$3,FALSE)/12*0.701/$H15+$R$2)*$H15)</f>
        <v>0</v>
      </c>
      <c r="U15" s="50">
        <f>IF(N15=0,0,+(VLOOKUP($A15,'1v -ostali'!$A$14:AF$371,P$3,FALSE)/12*0.701/$N15+$R$2)*$N15)</f>
        <v>0</v>
      </c>
      <c r="V15" s="50">
        <f>IF(T15+U15=0,0,(VLOOKUP($A15,'1v -ostali'!$A$14:AG$371,Q$3,FALSE))/12*$R$3+$R$2)</f>
        <v>0</v>
      </c>
      <c r="W15" s="50">
        <f t="shared" si="11"/>
        <v>0</v>
      </c>
      <c r="X15" s="50">
        <f t="shared" si="1"/>
        <v>0</v>
      </c>
      <c r="Y15" s="50">
        <f>IF(I15=0,0,+(VLOOKUP($A15,'1v -ostali'!$A$14:AJ$371,T$3,FALSE)/12*0.701/$I15+$R$2)*$I15)</f>
        <v>0</v>
      </c>
      <c r="Z15" s="50">
        <f>IF(O15=0,0,+(VLOOKUP($A15,'1v -ostali'!$A$14:AK$371,U$3,FALSE)/12*0.701/$O15+$R$2)*$O15)</f>
        <v>0</v>
      </c>
      <c r="AA15" s="50">
        <f>IF(Y15+Z15=0,0,(VLOOKUP($A15,'1v -ostali'!$A$14:AL$371,V$3,FALSE))/12*$R$3+$R$2)</f>
        <v>0</v>
      </c>
      <c r="AB15" s="50">
        <f t="shared" si="2"/>
        <v>0</v>
      </c>
      <c r="AC15" s="50">
        <f t="shared" si="3"/>
        <v>0</v>
      </c>
      <c r="AD15" s="50">
        <f>IF(J15=0,0,+(VLOOKUP($A15,'1v -ostali'!$A$14:AO$371,Y$3,FALSE)/12*0.701/$J15+$R$2)*$J15)</f>
        <v>0</v>
      </c>
      <c r="AE15" s="50">
        <f>IF(P15=0,0,+(VLOOKUP($A15,'1v -ostali'!$A$14:AP$371,Z$3,FALSE)/12*0.701/$P15+$R$2)*$P15)</f>
        <v>0</v>
      </c>
      <c r="AF15" s="50">
        <f>IF(AD15+AE15=0,0,(VLOOKUP($A15,'1v -ostali'!$A$14:AQ$371,AA$3,FALSE))/12*$R$3+$R$2)</f>
        <v>0</v>
      </c>
      <c r="AG15" s="50">
        <f t="shared" si="4"/>
        <v>0</v>
      </c>
      <c r="AH15" s="50">
        <f t="shared" si="5"/>
        <v>0</v>
      </c>
      <c r="AI15" s="50">
        <f t="shared" si="12"/>
        <v>0</v>
      </c>
      <c r="AJ15" s="50">
        <f t="shared" si="0"/>
        <v>0</v>
      </c>
      <c r="AK15" s="50">
        <f t="shared" si="6"/>
        <v>0</v>
      </c>
      <c r="AL15" s="50">
        <f t="shared" si="7"/>
        <v>0</v>
      </c>
    </row>
    <row r="16" spans="1:38" x14ac:dyDescent="0.2">
      <c r="A16">
        <f>+IF(MAX(A$5:A15)+1&lt;=A$1,A15+1,0)</f>
        <v>0</v>
      </c>
      <c r="B16" s="301">
        <f t="shared" si="8"/>
        <v>0</v>
      </c>
      <c r="C16">
        <f t="shared" si="9"/>
        <v>0</v>
      </c>
      <c r="D16" s="494">
        <f t="shared" si="10"/>
        <v>0</v>
      </c>
      <c r="E16">
        <f>IF(A16=0,0,+VLOOKUP($A16,'1v -ostali'!$A$14:$C$371,2,FALSE))</f>
        <v>0</v>
      </c>
      <c r="G16">
        <f>+VLOOKUP($A16,'1v -ostali'!$A$14:$N$371,14,FALSE)</f>
        <v>0</v>
      </c>
      <c r="H16">
        <f>+VLOOKUP($A16,'1v -ostali'!$A$14:$G$371,H$3,FALSE)</f>
        <v>0</v>
      </c>
      <c r="I16">
        <f>+VLOOKUP($A16,'1v -ostali'!$A$14:H$371,I$3,FALSE)</f>
        <v>0</v>
      </c>
      <c r="J16">
        <f>+VLOOKUP($A16,'1v -ostali'!$A$14:I$371,J$3,FALSE)</f>
        <v>0</v>
      </c>
      <c r="N16">
        <f>+VLOOKUP($A16,'1v -ostali'!$A$14:J$371,K$3,FALSE)</f>
        <v>0</v>
      </c>
      <c r="O16">
        <f>+VLOOKUP($A16,'1v -ostali'!$A$14:K$371,L$3,FALSE)</f>
        <v>0</v>
      </c>
      <c r="P16">
        <f>+VLOOKUP($A16,'1v -ostali'!$A$14:L$371,M$3,FALSE)</f>
        <v>0</v>
      </c>
      <c r="T16" s="50">
        <f>IF(H16=0,0,+(VLOOKUP($A16,'1v -ostali'!$A$14:AE$371,O$3,FALSE)/12*0.701/$H16+$R$2)*$H16)</f>
        <v>0</v>
      </c>
      <c r="U16" s="50">
        <f>IF(N16=0,0,+(VLOOKUP($A16,'1v -ostali'!$A$14:AF$371,P$3,FALSE)/12*0.701/$N16+$R$2)*$N16)</f>
        <v>0</v>
      </c>
      <c r="V16" s="50">
        <f>IF(T16+U16=0,0,(VLOOKUP($A16,'1v -ostali'!$A$14:AG$371,Q$3,FALSE))/12*$R$3+$R$2)</f>
        <v>0</v>
      </c>
      <c r="W16" s="50">
        <f t="shared" si="11"/>
        <v>0</v>
      </c>
      <c r="X16" s="50">
        <f t="shared" si="1"/>
        <v>0</v>
      </c>
      <c r="Y16" s="50">
        <f>IF(I16=0,0,+(VLOOKUP($A16,'1v -ostali'!$A$14:AJ$371,T$3,FALSE)/12*0.701/$I16+$R$2)*$I16)</f>
        <v>0</v>
      </c>
      <c r="Z16" s="50">
        <f>IF(O16=0,0,+(VLOOKUP($A16,'1v -ostali'!$A$14:AK$371,U$3,FALSE)/12*0.701/$O16+$R$2)*$O16)</f>
        <v>0</v>
      </c>
      <c r="AA16" s="50">
        <f>IF(Y16+Z16=0,0,(VLOOKUP($A16,'1v -ostali'!$A$14:AL$371,V$3,FALSE))/12*$R$3+$R$2)</f>
        <v>0</v>
      </c>
      <c r="AB16" s="50">
        <f t="shared" si="2"/>
        <v>0</v>
      </c>
      <c r="AC16" s="50">
        <f t="shared" si="3"/>
        <v>0</v>
      </c>
      <c r="AD16" s="50">
        <f>IF(J16=0,0,+(VLOOKUP($A16,'1v -ostali'!$A$14:AO$371,Y$3,FALSE)/12*0.701/$J16+$R$2)*$J16)</f>
        <v>0</v>
      </c>
      <c r="AE16" s="50">
        <f>IF(P16=0,0,+(VLOOKUP($A16,'1v -ostali'!$A$14:AP$371,Z$3,FALSE)/12*0.701/$P16+$R$2)*$P16)</f>
        <v>0</v>
      </c>
      <c r="AF16" s="50">
        <f>IF(AD16+AE16=0,0,(VLOOKUP($A16,'1v -ostali'!$A$14:AQ$371,AA$3,FALSE))/12*$R$3+$R$2)</f>
        <v>0</v>
      </c>
      <c r="AG16" s="50">
        <f t="shared" si="4"/>
        <v>0</v>
      </c>
      <c r="AH16" s="50">
        <f t="shared" si="5"/>
        <v>0</v>
      </c>
      <c r="AI16" s="50">
        <f t="shared" si="12"/>
        <v>0</v>
      </c>
      <c r="AJ16" s="50">
        <f t="shared" si="0"/>
        <v>0</v>
      </c>
      <c r="AK16" s="50">
        <f t="shared" si="6"/>
        <v>0</v>
      </c>
      <c r="AL16" s="50">
        <f t="shared" si="7"/>
        <v>0</v>
      </c>
    </row>
    <row r="17" spans="1:38" x14ac:dyDescent="0.2">
      <c r="A17">
        <f>+IF(MAX(A$5:A16)+1&lt;=A$1,A16+1,0)</f>
        <v>0</v>
      </c>
      <c r="B17" s="301">
        <f t="shared" si="8"/>
        <v>0</v>
      </c>
      <c r="C17">
        <f t="shared" si="9"/>
        <v>0</v>
      </c>
      <c r="D17" s="494">
        <f t="shared" si="10"/>
        <v>0</v>
      </c>
      <c r="E17">
        <f>IF(A17=0,0,+VLOOKUP($A17,'1v -ostali'!$A$14:$C$371,2,FALSE))</f>
        <v>0</v>
      </c>
      <c r="G17">
        <f>+VLOOKUP($A17,'1v -ostali'!$A$14:$N$371,14,FALSE)</f>
        <v>0</v>
      </c>
      <c r="H17">
        <f>+VLOOKUP($A17,'1v -ostali'!$A$14:$G$371,H$3,FALSE)</f>
        <v>0</v>
      </c>
      <c r="I17">
        <f>+VLOOKUP($A17,'1v -ostali'!$A$14:H$371,I$3,FALSE)</f>
        <v>0</v>
      </c>
      <c r="J17">
        <f>+VLOOKUP($A17,'1v -ostali'!$A$14:I$371,J$3,FALSE)</f>
        <v>0</v>
      </c>
      <c r="N17">
        <f>+VLOOKUP($A17,'1v -ostali'!$A$14:J$371,K$3,FALSE)</f>
        <v>0</v>
      </c>
      <c r="O17">
        <f>+VLOOKUP($A17,'1v -ostali'!$A$14:K$371,L$3,FALSE)</f>
        <v>0</v>
      </c>
      <c r="P17">
        <f>+VLOOKUP($A17,'1v -ostali'!$A$14:L$371,M$3,FALSE)</f>
        <v>0</v>
      </c>
      <c r="T17" s="50">
        <f>IF(H17=0,0,+(VLOOKUP($A17,'1v -ostali'!$A$14:AE$371,O$3,FALSE)/12*0.701/$H17+$R$2)*$H17)</f>
        <v>0</v>
      </c>
      <c r="U17" s="50">
        <f>IF(N17=0,0,+(VLOOKUP($A17,'1v -ostali'!$A$14:AF$371,P$3,FALSE)/12*0.701/$N17+$R$2)*$N17)</f>
        <v>0</v>
      </c>
      <c r="V17" s="50">
        <f>IF(T17+U17=0,0,(VLOOKUP($A17,'1v -ostali'!$A$14:AG$371,Q$3,FALSE))/12*$R$3+$R$2)</f>
        <v>0</v>
      </c>
      <c r="W17" s="50">
        <f t="shared" si="11"/>
        <v>0</v>
      </c>
      <c r="X17" s="50">
        <f t="shared" si="1"/>
        <v>0</v>
      </c>
      <c r="Y17" s="50">
        <f>IF(I17=0,0,+(VLOOKUP($A17,'1v -ostali'!$A$14:AJ$371,T$3,FALSE)/12*0.701/$I17+$R$2)*$I17)</f>
        <v>0</v>
      </c>
      <c r="Z17" s="50">
        <f>IF(O17=0,0,+(VLOOKUP($A17,'1v -ostali'!$A$14:AK$371,U$3,FALSE)/12*0.701/$O17+$R$2)*$O17)</f>
        <v>0</v>
      </c>
      <c r="AA17" s="50">
        <f>IF(Y17+Z17=0,0,(VLOOKUP($A17,'1v -ostali'!$A$14:AL$371,V$3,FALSE))/12*$R$3+$R$2)</f>
        <v>0</v>
      </c>
      <c r="AB17" s="50">
        <f t="shared" si="2"/>
        <v>0</v>
      </c>
      <c r="AC17" s="50">
        <f t="shared" si="3"/>
        <v>0</v>
      </c>
      <c r="AD17" s="50">
        <f>IF(J17=0,0,+(VLOOKUP($A17,'1v -ostali'!$A$14:AO$371,Y$3,FALSE)/12*0.701/$J17+$R$2)*$J17)</f>
        <v>0</v>
      </c>
      <c r="AE17" s="50">
        <f>IF(P17=0,0,+(VLOOKUP($A17,'1v -ostali'!$A$14:AP$371,Z$3,FALSE)/12*0.701/$P17+$R$2)*$P17)</f>
        <v>0</v>
      </c>
      <c r="AF17" s="50">
        <f>IF(AD17+AE17=0,0,(VLOOKUP($A17,'1v -ostali'!$A$14:AQ$371,AA$3,FALSE))/12*$R$3+$R$2)</f>
        <v>0</v>
      </c>
      <c r="AG17" s="50">
        <f t="shared" si="4"/>
        <v>0</v>
      </c>
      <c r="AH17" s="50">
        <f t="shared" si="5"/>
        <v>0</v>
      </c>
      <c r="AI17" s="50">
        <f t="shared" si="12"/>
        <v>0</v>
      </c>
      <c r="AJ17" s="50">
        <f t="shared" si="0"/>
        <v>0</v>
      </c>
      <c r="AK17" s="50">
        <f t="shared" si="6"/>
        <v>0</v>
      </c>
      <c r="AL17" s="50">
        <f t="shared" si="7"/>
        <v>0</v>
      </c>
    </row>
    <row r="18" spans="1:38" x14ac:dyDescent="0.2">
      <c r="A18">
        <f>+IF(MAX(A$5:A17)+1&lt;=A$1,A17+1,0)</f>
        <v>0</v>
      </c>
      <c r="B18" s="301">
        <f t="shared" si="8"/>
        <v>0</v>
      </c>
      <c r="C18">
        <f t="shared" si="9"/>
        <v>0</v>
      </c>
      <c r="D18" s="494">
        <f t="shared" si="10"/>
        <v>0</v>
      </c>
      <c r="E18">
        <f>IF(A18=0,0,+VLOOKUP($A18,'1v -ostali'!$A$14:$C$371,2,FALSE))</f>
        <v>0</v>
      </c>
      <c r="G18">
        <f>+VLOOKUP($A18,'1v -ostali'!$A$14:$N$371,14,FALSE)</f>
        <v>0</v>
      </c>
      <c r="H18">
        <f>+VLOOKUP($A18,'1v -ostali'!$A$14:$G$371,H$3,FALSE)</f>
        <v>0</v>
      </c>
      <c r="I18">
        <f>+VLOOKUP($A18,'1v -ostali'!$A$14:H$371,I$3,FALSE)</f>
        <v>0</v>
      </c>
      <c r="J18">
        <f>+VLOOKUP($A18,'1v -ostali'!$A$14:I$371,J$3,FALSE)</f>
        <v>0</v>
      </c>
      <c r="N18">
        <f>+VLOOKUP($A18,'1v -ostali'!$A$14:J$371,K$3,FALSE)</f>
        <v>0</v>
      </c>
      <c r="O18">
        <f>+VLOOKUP($A18,'1v -ostali'!$A$14:K$371,L$3,FALSE)</f>
        <v>0</v>
      </c>
      <c r="P18">
        <f>+VLOOKUP($A18,'1v -ostali'!$A$14:L$371,M$3,FALSE)</f>
        <v>0</v>
      </c>
      <c r="T18" s="50">
        <f>IF(H18=0,0,+(VLOOKUP($A18,'1v -ostali'!$A$14:AE$371,O$3,FALSE)/12*0.701/$H18+$R$2)*$H18)</f>
        <v>0</v>
      </c>
      <c r="U18" s="50">
        <f>IF(N18=0,0,+(VLOOKUP($A18,'1v -ostali'!$A$14:AF$371,P$3,FALSE)/12*0.701/$N18+$R$2)*$N18)</f>
        <v>0</v>
      </c>
      <c r="V18" s="50">
        <f>IF(T18+U18=0,0,(VLOOKUP($A18,'1v -ostali'!$A$14:AG$371,Q$3,FALSE))/12*$R$3+$R$2)</f>
        <v>0</v>
      </c>
      <c r="W18" s="50">
        <f t="shared" si="11"/>
        <v>0</v>
      </c>
      <c r="X18" s="50">
        <f t="shared" si="1"/>
        <v>0</v>
      </c>
      <c r="Y18" s="50">
        <f>IF(I18=0,0,+(VLOOKUP($A18,'1v -ostali'!$A$14:AJ$371,T$3,FALSE)/12*0.701/$I18+$R$2)*$I18)</f>
        <v>0</v>
      </c>
      <c r="Z18" s="50">
        <f>IF(O18=0,0,+(VLOOKUP($A18,'1v -ostali'!$A$14:AK$371,U$3,FALSE)/12*0.701/$O18+$R$2)*$O18)</f>
        <v>0</v>
      </c>
      <c r="AA18" s="50">
        <f>IF(Y18+Z18=0,0,(VLOOKUP($A18,'1v -ostali'!$A$14:AL$371,V$3,FALSE))/12*$R$3+$R$2)</f>
        <v>0</v>
      </c>
      <c r="AB18" s="50">
        <f t="shared" si="2"/>
        <v>0</v>
      </c>
      <c r="AC18" s="50">
        <f t="shared" si="3"/>
        <v>0</v>
      </c>
      <c r="AD18" s="50">
        <f>IF(J18=0,0,+(VLOOKUP($A18,'1v -ostali'!$A$14:AO$371,Y$3,FALSE)/12*0.701/$J18+$R$2)*$J18)</f>
        <v>0</v>
      </c>
      <c r="AE18" s="50">
        <f>IF(P18=0,0,+(VLOOKUP($A18,'1v -ostali'!$A$14:AP$371,Z$3,FALSE)/12*0.701/$P18+$R$2)*$P18)</f>
        <v>0</v>
      </c>
      <c r="AF18" s="50">
        <f>IF(AD18+AE18=0,0,(VLOOKUP($A18,'1v -ostali'!$A$14:AQ$371,AA$3,FALSE))/12*$R$3+$R$2)</f>
        <v>0</v>
      </c>
      <c r="AG18" s="50">
        <f t="shared" si="4"/>
        <v>0</v>
      </c>
      <c r="AH18" s="50">
        <f t="shared" si="5"/>
        <v>0</v>
      </c>
      <c r="AI18" s="50">
        <f t="shared" si="12"/>
        <v>0</v>
      </c>
      <c r="AJ18" s="50">
        <f t="shared" si="0"/>
        <v>0</v>
      </c>
      <c r="AK18" s="50">
        <f t="shared" si="6"/>
        <v>0</v>
      </c>
      <c r="AL18" s="50">
        <f t="shared" si="7"/>
        <v>0</v>
      </c>
    </row>
    <row r="19" spans="1:38" x14ac:dyDescent="0.2">
      <c r="A19">
        <f>+IF(MAX(A$5:A18)+1&lt;=A$1,A18+1,0)</f>
        <v>0</v>
      </c>
      <c r="B19" s="301">
        <f t="shared" si="8"/>
        <v>0</v>
      </c>
      <c r="C19">
        <f t="shared" si="9"/>
        <v>0</v>
      </c>
      <c r="D19" s="494">
        <f t="shared" si="10"/>
        <v>0</v>
      </c>
      <c r="E19">
        <f>IF(A19=0,0,+VLOOKUP($A19,'1v -ostali'!$A$14:$C$371,2,FALSE))</f>
        <v>0</v>
      </c>
      <c r="G19">
        <f>+VLOOKUP($A19,'1v -ostali'!$A$14:$N$371,14,FALSE)</f>
        <v>0</v>
      </c>
      <c r="H19">
        <f>+VLOOKUP($A19,'1v -ostali'!$A$14:$G$371,H$3,FALSE)</f>
        <v>0</v>
      </c>
      <c r="I19">
        <f>+VLOOKUP($A19,'1v -ostali'!$A$14:H$371,I$3,FALSE)</f>
        <v>0</v>
      </c>
      <c r="J19">
        <f>+VLOOKUP($A19,'1v -ostali'!$A$14:I$371,J$3,FALSE)</f>
        <v>0</v>
      </c>
      <c r="N19">
        <f>+VLOOKUP($A19,'1v -ostali'!$A$14:J$371,K$3,FALSE)</f>
        <v>0</v>
      </c>
      <c r="O19">
        <f>+VLOOKUP($A19,'1v -ostali'!$A$14:K$371,L$3,FALSE)</f>
        <v>0</v>
      </c>
      <c r="P19">
        <f>+VLOOKUP($A19,'1v -ostali'!$A$14:L$371,M$3,FALSE)</f>
        <v>0</v>
      </c>
      <c r="T19" s="50">
        <f>IF(H19=0,0,+(VLOOKUP($A19,'1v -ostali'!$A$14:AE$371,O$3,FALSE)/12*0.701/$H19+$R$2)*$H19)</f>
        <v>0</v>
      </c>
      <c r="U19" s="50">
        <f>IF(N19=0,0,+(VLOOKUP($A19,'1v -ostali'!$A$14:AF$371,P$3,FALSE)/12*0.701/$N19+$R$2)*$N19)</f>
        <v>0</v>
      </c>
      <c r="V19" s="50">
        <f>IF(T19+U19=0,0,(VLOOKUP($A19,'1v -ostali'!$A$14:AG$371,Q$3,FALSE))/12*$R$3+$R$2)</f>
        <v>0</v>
      </c>
      <c r="W19" s="50">
        <f t="shared" si="11"/>
        <v>0</v>
      </c>
      <c r="X19" s="50">
        <f t="shared" si="1"/>
        <v>0</v>
      </c>
      <c r="Y19" s="50">
        <f>IF(I19=0,0,+(VLOOKUP($A19,'1v -ostali'!$A$14:AJ$371,T$3,FALSE)/12*0.701/$I19+$R$2)*$I19)</f>
        <v>0</v>
      </c>
      <c r="Z19" s="50">
        <f>IF(O19=0,0,+(VLOOKUP($A19,'1v -ostali'!$A$14:AK$371,U$3,FALSE)/12*0.701/$O19+$R$2)*$O19)</f>
        <v>0</v>
      </c>
      <c r="AA19" s="50">
        <f>IF(Y19+Z19=0,0,(VLOOKUP($A19,'1v -ostali'!$A$14:AL$371,V$3,FALSE))/12*$R$3+$R$2)</f>
        <v>0</v>
      </c>
      <c r="AB19" s="50">
        <f t="shared" si="2"/>
        <v>0</v>
      </c>
      <c r="AC19" s="50">
        <f t="shared" si="3"/>
        <v>0</v>
      </c>
      <c r="AD19" s="50">
        <f>IF(J19=0,0,+(VLOOKUP($A19,'1v -ostali'!$A$14:AO$371,Y$3,FALSE)/12*0.701/$J19+$R$2)*$J19)</f>
        <v>0</v>
      </c>
      <c r="AE19" s="50">
        <f>IF(P19=0,0,+(VLOOKUP($A19,'1v -ostali'!$A$14:AP$371,Z$3,FALSE)/12*0.701/$P19+$R$2)*$P19)</f>
        <v>0</v>
      </c>
      <c r="AF19" s="50">
        <f>IF(AD19+AE19=0,0,(VLOOKUP($A19,'1v -ostali'!$A$14:AQ$371,AA$3,FALSE))/12*$R$3+$R$2)</f>
        <v>0</v>
      </c>
      <c r="AG19" s="50">
        <f t="shared" si="4"/>
        <v>0</v>
      </c>
      <c r="AH19" s="50">
        <f t="shared" si="5"/>
        <v>0</v>
      </c>
      <c r="AI19" s="50">
        <f t="shared" si="12"/>
        <v>0</v>
      </c>
      <c r="AJ19" s="50">
        <f t="shared" si="0"/>
        <v>0</v>
      </c>
      <c r="AK19" s="50">
        <f t="shared" si="6"/>
        <v>0</v>
      </c>
      <c r="AL19" s="50">
        <f t="shared" si="7"/>
        <v>0</v>
      </c>
    </row>
    <row r="20" spans="1:38" x14ac:dyDescent="0.2">
      <c r="A20">
        <f>+IF(MAX(A$5:A19)+1&lt;=A$1,A19+1,0)</f>
        <v>0</v>
      </c>
      <c r="B20" s="301">
        <f t="shared" si="8"/>
        <v>0</v>
      </c>
      <c r="C20">
        <f t="shared" si="9"/>
        <v>0</v>
      </c>
      <c r="D20" s="494">
        <f t="shared" si="10"/>
        <v>0</v>
      </c>
      <c r="E20">
        <f>IF(A20=0,0,+VLOOKUP($A20,'1v -ostali'!$A$14:$C$371,2,FALSE))</f>
        <v>0</v>
      </c>
      <c r="G20">
        <f>+VLOOKUP($A20,'1v -ostali'!$A$14:$N$371,14,FALSE)</f>
        <v>0</v>
      </c>
      <c r="H20">
        <f>+VLOOKUP($A20,'1v -ostali'!$A$14:$G$371,H$3,FALSE)</f>
        <v>0</v>
      </c>
      <c r="I20">
        <f>+VLOOKUP($A20,'1v -ostali'!$A$14:H$371,I$3,FALSE)</f>
        <v>0</v>
      </c>
      <c r="J20">
        <f>+VLOOKUP($A20,'1v -ostali'!$A$14:I$371,J$3,FALSE)</f>
        <v>0</v>
      </c>
      <c r="N20">
        <f>+VLOOKUP($A20,'1v -ostali'!$A$14:J$371,K$3,FALSE)</f>
        <v>0</v>
      </c>
      <c r="O20">
        <f>+VLOOKUP($A20,'1v -ostali'!$A$14:K$371,L$3,FALSE)</f>
        <v>0</v>
      </c>
      <c r="P20">
        <f>+VLOOKUP($A20,'1v -ostali'!$A$14:L$371,M$3,FALSE)</f>
        <v>0</v>
      </c>
      <c r="T20" s="50">
        <f>IF(H20=0,0,+(VLOOKUP($A20,'1v -ostali'!$A$14:AE$371,O$3,FALSE)/12*0.701/$H20+$R$2)*$H20)</f>
        <v>0</v>
      </c>
      <c r="U20" s="50">
        <f>IF(N20=0,0,+(VLOOKUP($A20,'1v -ostali'!$A$14:AF$371,P$3,FALSE)/12*0.701/$N20+$R$2)*$N20)</f>
        <v>0</v>
      </c>
      <c r="V20" s="50">
        <f>IF(T20+U20=0,0,(VLOOKUP($A20,'1v -ostali'!$A$14:AG$371,Q$3,FALSE))/12*$R$3+$R$2)</f>
        <v>0</v>
      </c>
      <c r="W20" s="50">
        <f t="shared" si="11"/>
        <v>0</v>
      </c>
      <c r="X20" s="50">
        <f t="shared" si="1"/>
        <v>0</v>
      </c>
      <c r="Y20" s="50">
        <f>IF(I20=0,0,+(VLOOKUP($A20,'1v -ostali'!$A$14:AJ$371,T$3,FALSE)/12*0.701/$I20+$R$2)*$I20)</f>
        <v>0</v>
      </c>
      <c r="Z20" s="50">
        <f>IF(O20=0,0,+(VLOOKUP($A20,'1v -ostali'!$A$14:AK$371,U$3,FALSE)/12*0.701/$O20+$R$2)*$O20)</f>
        <v>0</v>
      </c>
      <c r="AA20" s="50">
        <f>IF(Y20+Z20=0,0,(VLOOKUP($A20,'1v -ostali'!$A$14:AL$371,V$3,FALSE))/12*$R$3+$R$2)</f>
        <v>0</v>
      </c>
      <c r="AB20" s="50">
        <f t="shared" si="2"/>
        <v>0</v>
      </c>
      <c r="AC20" s="50">
        <f t="shared" si="3"/>
        <v>0</v>
      </c>
      <c r="AD20" s="50">
        <f>IF(J20=0,0,+(VLOOKUP($A20,'1v -ostali'!$A$14:AO$371,Y$3,FALSE)/12*0.701/$J20+$R$2)*$J20)</f>
        <v>0</v>
      </c>
      <c r="AE20" s="50">
        <f>IF(P20=0,0,+(VLOOKUP($A20,'1v -ostali'!$A$14:AP$371,Z$3,FALSE)/12*0.701/$P20+$R$2)*$P20)</f>
        <v>0</v>
      </c>
      <c r="AF20" s="50">
        <f>IF(AD20+AE20=0,0,(VLOOKUP($A20,'1v -ostali'!$A$14:AQ$371,AA$3,FALSE))/12*$R$3+$R$2)</f>
        <v>0</v>
      </c>
      <c r="AG20" s="50">
        <f t="shared" si="4"/>
        <v>0</v>
      </c>
      <c r="AH20" s="50">
        <f t="shared" si="5"/>
        <v>0</v>
      </c>
      <c r="AI20" s="50">
        <f t="shared" si="12"/>
        <v>0</v>
      </c>
      <c r="AJ20" s="50">
        <f t="shared" si="0"/>
        <v>0</v>
      </c>
      <c r="AK20" s="50">
        <f t="shared" si="6"/>
        <v>0</v>
      </c>
      <c r="AL20" s="50">
        <f t="shared" si="7"/>
        <v>0</v>
      </c>
    </row>
    <row r="21" spans="1:38" x14ac:dyDescent="0.2">
      <c r="A21">
        <f>+IF(MAX(A$5:A20)+1&lt;=A$1,A20+1,0)</f>
        <v>0</v>
      </c>
      <c r="B21" s="301">
        <f t="shared" si="8"/>
        <v>0</v>
      </c>
      <c r="C21">
        <f t="shared" si="9"/>
        <v>0</v>
      </c>
      <c r="D21" s="494">
        <f t="shared" si="10"/>
        <v>0</v>
      </c>
      <c r="E21">
        <f>IF(A21=0,0,+VLOOKUP($A21,'1v -ostali'!$A$14:$C$371,2,FALSE))</f>
        <v>0</v>
      </c>
      <c r="G21">
        <f>+VLOOKUP($A21,'1v -ostali'!$A$14:$N$371,14,FALSE)</f>
        <v>0</v>
      </c>
      <c r="H21">
        <f>+VLOOKUP($A21,'1v -ostali'!$A$14:$G$371,H$3,FALSE)</f>
        <v>0</v>
      </c>
      <c r="I21">
        <f>+VLOOKUP($A21,'1v -ostali'!$A$14:H$371,I$3,FALSE)</f>
        <v>0</v>
      </c>
      <c r="J21">
        <f>+VLOOKUP($A21,'1v -ostali'!$A$14:I$371,J$3,FALSE)</f>
        <v>0</v>
      </c>
      <c r="N21">
        <f>+VLOOKUP($A21,'1v -ostali'!$A$14:J$371,K$3,FALSE)</f>
        <v>0</v>
      </c>
      <c r="O21">
        <f>+VLOOKUP($A21,'1v -ostali'!$A$14:K$371,L$3,FALSE)</f>
        <v>0</v>
      </c>
      <c r="P21">
        <f>+VLOOKUP($A21,'1v -ostali'!$A$14:L$371,M$3,FALSE)</f>
        <v>0</v>
      </c>
      <c r="T21" s="50">
        <f>IF(H21=0,0,+(VLOOKUP($A21,'1v -ostali'!$A$14:AE$371,O$3,FALSE)/12*0.701/$H21+$R$2)*$H21)</f>
        <v>0</v>
      </c>
      <c r="U21" s="50">
        <f>IF(N21=0,0,+(VLOOKUP($A21,'1v -ostali'!$A$14:AF$371,P$3,FALSE)/12*0.701/$N21+$R$2)*$N21)</f>
        <v>0</v>
      </c>
      <c r="V21" s="50">
        <f>IF(T21+U21=0,0,(VLOOKUP($A21,'1v -ostali'!$A$14:AG$371,Q$3,FALSE))/12*$R$3+$R$2)</f>
        <v>0</v>
      </c>
      <c r="W21" s="50">
        <f t="shared" si="11"/>
        <v>0</v>
      </c>
      <c r="X21" s="50">
        <f t="shared" si="1"/>
        <v>0</v>
      </c>
      <c r="Y21" s="50">
        <f>IF(I21=0,0,+(VLOOKUP($A21,'1v -ostali'!$A$14:AJ$371,T$3,FALSE)/12*0.701/$I21+$R$2)*$I21)</f>
        <v>0</v>
      </c>
      <c r="Z21" s="50">
        <f>IF(O21=0,0,+(VLOOKUP($A21,'1v -ostali'!$A$14:AK$371,U$3,FALSE)/12*0.701/$O21+$R$2)*$O21)</f>
        <v>0</v>
      </c>
      <c r="AA21" s="50">
        <f>IF(Y21+Z21=0,0,(VLOOKUP($A21,'1v -ostali'!$A$14:AL$371,V$3,FALSE))/12*$R$3+$R$2)</f>
        <v>0</v>
      </c>
      <c r="AB21" s="50">
        <f t="shared" si="2"/>
        <v>0</v>
      </c>
      <c r="AC21" s="50">
        <f t="shared" si="3"/>
        <v>0</v>
      </c>
      <c r="AD21" s="50">
        <f>IF(J21=0,0,+(VLOOKUP($A21,'1v -ostali'!$A$14:AO$371,Y$3,FALSE)/12*0.701/$J21+$R$2)*$J21)</f>
        <v>0</v>
      </c>
      <c r="AE21" s="50">
        <f>IF(P21=0,0,+(VLOOKUP($A21,'1v -ostali'!$A$14:AP$371,Z$3,FALSE)/12*0.701/$P21+$R$2)*$P21)</f>
        <v>0</v>
      </c>
      <c r="AF21" s="50">
        <f>IF(AD21+AE21=0,0,(VLOOKUP($A21,'1v -ostali'!$A$14:AQ$371,AA$3,FALSE))/12*$R$3+$R$2)</f>
        <v>0</v>
      </c>
      <c r="AG21" s="50">
        <f t="shared" si="4"/>
        <v>0</v>
      </c>
      <c r="AH21" s="50">
        <f t="shared" si="5"/>
        <v>0</v>
      </c>
      <c r="AI21" s="50">
        <f t="shared" si="12"/>
        <v>0</v>
      </c>
      <c r="AJ21" s="50">
        <f t="shared" si="0"/>
        <v>0</v>
      </c>
      <c r="AK21" s="50">
        <f t="shared" si="6"/>
        <v>0</v>
      </c>
      <c r="AL21" s="50">
        <f t="shared" si="7"/>
        <v>0</v>
      </c>
    </row>
    <row r="22" spans="1:38" x14ac:dyDescent="0.2">
      <c r="A22">
        <f>+IF(MAX(A$5:A21)+1&lt;=A$1,A21+1,0)</f>
        <v>0</v>
      </c>
      <c r="B22" s="301">
        <f t="shared" si="8"/>
        <v>0</v>
      </c>
      <c r="C22">
        <f t="shared" si="9"/>
        <v>0</v>
      </c>
      <c r="D22" s="494">
        <f t="shared" si="10"/>
        <v>0</v>
      </c>
      <c r="E22">
        <f>IF(A22=0,0,+VLOOKUP($A22,'1v -ostali'!$A$14:$C$371,2,FALSE))</f>
        <v>0</v>
      </c>
      <c r="G22">
        <f>+VLOOKUP($A22,'1v -ostali'!$A$14:$N$371,14,FALSE)</f>
        <v>0</v>
      </c>
      <c r="H22">
        <f>+VLOOKUP($A22,'1v -ostali'!$A$14:$G$371,H$3,FALSE)</f>
        <v>0</v>
      </c>
      <c r="I22">
        <f>+VLOOKUP($A22,'1v -ostali'!$A$14:H$371,I$3,FALSE)</f>
        <v>0</v>
      </c>
      <c r="J22">
        <f>+VLOOKUP($A22,'1v -ostali'!$A$14:I$371,J$3,FALSE)</f>
        <v>0</v>
      </c>
      <c r="N22">
        <f>+VLOOKUP($A22,'1v -ostali'!$A$14:J$371,K$3,FALSE)</f>
        <v>0</v>
      </c>
      <c r="O22">
        <f>+VLOOKUP($A22,'1v -ostali'!$A$14:K$371,L$3,FALSE)</f>
        <v>0</v>
      </c>
      <c r="P22">
        <f>+VLOOKUP($A22,'1v -ostali'!$A$14:L$371,M$3,FALSE)</f>
        <v>0</v>
      </c>
      <c r="T22" s="50">
        <f>IF(H22=0,0,+(VLOOKUP($A22,'1v -ostali'!$A$14:AE$371,O$3,FALSE)/12*0.701/$H22+$R$2)*$H22)</f>
        <v>0</v>
      </c>
      <c r="U22" s="50">
        <f>IF(N22=0,0,+(VLOOKUP($A22,'1v -ostali'!$A$14:AF$371,P$3,FALSE)/12*0.701/$N22+$R$2)*$N22)</f>
        <v>0</v>
      </c>
      <c r="V22" s="50">
        <f>IF(T22+U22=0,0,(VLOOKUP($A22,'1v -ostali'!$A$14:AG$371,Q$3,FALSE))/12*$R$3+$R$2)</f>
        <v>0</v>
      </c>
      <c r="W22" s="50">
        <f t="shared" si="11"/>
        <v>0</v>
      </c>
      <c r="X22" s="50">
        <f t="shared" si="1"/>
        <v>0</v>
      </c>
      <c r="Y22" s="50">
        <f>IF(I22=0,0,+(VLOOKUP($A22,'1v -ostali'!$A$14:AJ$371,T$3,FALSE)/12*0.701/$I22+$R$2)*$I22)</f>
        <v>0</v>
      </c>
      <c r="Z22" s="50">
        <f>IF(O22=0,0,+(VLOOKUP($A22,'1v -ostali'!$A$14:AK$371,U$3,FALSE)/12*0.701/$O22+$R$2)*$O22)</f>
        <v>0</v>
      </c>
      <c r="AA22" s="50">
        <f>IF(Y22+Z22=0,0,(VLOOKUP($A22,'1v -ostali'!$A$14:AL$371,V$3,FALSE))/12*$R$3+$R$2)</f>
        <v>0</v>
      </c>
      <c r="AB22" s="50">
        <f t="shared" si="2"/>
        <v>0</v>
      </c>
      <c r="AC22" s="50">
        <f t="shared" si="3"/>
        <v>0</v>
      </c>
      <c r="AD22" s="50">
        <f>IF(J22=0,0,+(VLOOKUP($A22,'1v -ostali'!$A$14:AO$371,Y$3,FALSE)/12*0.701/$J22+$R$2)*$J22)</f>
        <v>0</v>
      </c>
      <c r="AE22" s="50">
        <f>IF(P22=0,0,+(VLOOKUP($A22,'1v -ostali'!$A$14:AP$371,Z$3,FALSE)/12*0.701/$P22+$R$2)*$P22)</f>
        <v>0</v>
      </c>
      <c r="AF22" s="50">
        <f>IF(AD22+AE22=0,0,(VLOOKUP($A22,'1v -ostali'!$A$14:AQ$371,AA$3,FALSE))/12*$R$3+$R$2)</f>
        <v>0</v>
      </c>
      <c r="AG22" s="50">
        <f t="shared" si="4"/>
        <v>0</v>
      </c>
      <c r="AH22" s="50">
        <f t="shared" si="5"/>
        <v>0</v>
      </c>
      <c r="AI22" s="50">
        <f t="shared" si="12"/>
        <v>0</v>
      </c>
      <c r="AJ22" s="50">
        <f t="shared" si="0"/>
        <v>0</v>
      </c>
      <c r="AK22" s="50">
        <f t="shared" si="6"/>
        <v>0</v>
      </c>
      <c r="AL22" s="50">
        <f t="shared" si="7"/>
        <v>0</v>
      </c>
    </row>
    <row r="23" spans="1:38" x14ac:dyDescent="0.2">
      <c r="A23">
        <f>+IF(MAX(A$5:A22)+1&lt;=A$1,A22+1,0)</f>
        <v>0</v>
      </c>
      <c r="B23" s="301">
        <f t="shared" si="8"/>
        <v>0</v>
      </c>
      <c r="C23">
        <f t="shared" si="9"/>
        <v>0</v>
      </c>
      <c r="D23" s="494">
        <f t="shared" si="10"/>
        <v>0</v>
      </c>
      <c r="E23">
        <f>IF(A23=0,0,+VLOOKUP($A23,'1v -ostali'!$A$14:$C$371,2,FALSE))</f>
        <v>0</v>
      </c>
      <c r="G23">
        <f>+VLOOKUP($A23,'1v -ostali'!$A$14:$N$371,14,FALSE)</f>
        <v>0</v>
      </c>
      <c r="H23">
        <f>+VLOOKUP($A23,'1v -ostali'!$A$14:$G$371,H$3,FALSE)</f>
        <v>0</v>
      </c>
      <c r="I23">
        <f>+VLOOKUP($A23,'1v -ostali'!$A$14:H$371,I$3,FALSE)</f>
        <v>0</v>
      </c>
      <c r="J23">
        <f>+VLOOKUP($A23,'1v -ostali'!$A$14:I$371,J$3,FALSE)</f>
        <v>0</v>
      </c>
      <c r="N23">
        <f>+VLOOKUP($A23,'1v -ostali'!$A$14:J$371,K$3,FALSE)</f>
        <v>0</v>
      </c>
      <c r="O23">
        <f>+VLOOKUP($A23,'1v -ostali'!$A$14:K$371,L$3,FALSE)</f>
        <v>0</v>
      </c>
      <c r="P23">
        <f>+VLOOKUP($A23,'1v -ostali'!$A$14:L$371,M$3,FALSE)</f>
        <v>0</v>
      </c>
      <c r="T23" s="50">
        <f>IF(H23=0,0,+(VLOOKUP($A23,'1v -ostali'!$A$14:AE$371,O$3,FALSE)/12*0.701/$H23+$R$2)*$H23)</f>
        <v>0</v>
      </c>
      <c r="U23" s="50">
        <f>IF(N23=0,0,+(VLOOKUP($A23,'1v -ostali'!$A$14:AF$371,P$3,FALSE)/12*0.701/$N23+$R$2)*$N23)</f>
        <v>0</v>
      </c>
      <c r="V23" s="50">
        <f>IF(T23+U23=0,0,(VLOOKUP($A23,'1v -ostali'!$A$14:AG$371,Q$3,FALSE))/12*$R$3+$R$2)</f>
        <v>0</v>
      </c>
      <c r="W23" s="50">
        <f t="shared" si="11"/>
        <v>0</v>
      </c>
      <c r="X23" s="50">
        <f t="shared" si="1"/>
        <v>0</v>
      </c>
      <c r="Y23" s="50">
        <f>IF(I23=0,0,+(VLOOKUP($A23,'1v -ostali'!$A$14:AJ$371,T$3,FALSE)/12*0.701/$I23+$R$2)*$I23)</f>
        <v>0</v>
      </c>
      <c r="Z23" s="50">
        <f>IF(O23=0,0,+(VLOOKUP($A23,'1v -ostali'!$A$14:AK$371,U$3,FALSE)/12*0.701/$O23+$R$2)*$O23)</f>
        <v>0</v>
      </c>
      <c r="AA23" s="50">
        <f>IF(Y23+Z23=0,0,(VLOOKUP($A23,'1v -ostali'!$A$14:AL$371,V$3,FALSE))/12*$R$3+$R$2)</f>
        <v>0</v>
      </c>
      <c r="AB23" s="50">
        <f t="shared" si="2"/>
        <v>0</v>
      </c>
      <c r="AC23" s="50">
        <f t="shared" si="3"/>
        <v>0</v>
      </c>
      <c r="AD23" s="50">
        <f>IF(J23=0,0,+(VLOOKUP($A23,'1v -ostali'!$A$14:AO$371,Y$3,FALSE)/12*0.701/$J23+$R$2)*$J23)</f>
        <v>0</v>
      </c>
      <c r="AE23" s="50">
        <f>IF(P23=0,0,+(VLOOKUP($A23,'1v -ostali'!$A$14:AP$371,Z$3,FALSE)/12*0.701/$P23+$R$2)*$P23)</f>
        <v>0</v>
      </c>
      <c r="AF23" s="50">
        <f>IF(AD23+AE23=0,0,(VLOOKUP($A23,'1v -ostali'!$A$14:AQ$371,AA$3,FALSE))/12*$R$3+$R$2)</f>
        <v>0</v>
      </c>
      <c r="AG23" s="50">
        <f t="shared" si="4"/>
        <v>0</v>
      </c>
      <c r="AH23" s="50">
        <f t="shared" si="5"/>
        <v>0</v>
      </c>
      <c r="AI23" s="50">
        <f t="shared" si="12"/>
        <v>0</v>
      </c>
      <c r="AJ23" s="50">
        <f t="shared" si="0"/>
        <v>0</v>
      </c>
      <c r="AK23" s="50">
        <f t="shared" si="6"/>
        <v>0</v>
      </c>
      <c r="AL23" s="50">
        <f t="shared" si="7"/>
        <v>0</v>
      </c>
    </row>
    <row r="24" spans="1:38" x14ac:dyDescent="0.2">
      <c r="A24">
        <f>+IF(MAX(A$5:A23)+1&lt;=A$1,A23+1,0)</f>
        <v>0</v>
      </c>
      <c r="B24" s="301">
        <f t="shared" si="8"/>
        <v>0</v>
      </c>
      <c r="C24">
        <f t="shared" si="9"/>
        <v>0</v>
      </c>
      <c r="D24" s="494">
        <f t="shared" si="10"/>
        <v>0</v>
      </c>
      <c r="E24">
        <f>IF(A24=0,0,+VLOOKUP($A24,'1v -ostali'!$A$14:$C$371,2,FALSE))</f>
        <v>0</v>
      </c>
      <c r="G24">
        <f>+VLOOKUP($A24,'1v -ostali'!$A$14:$N$371,14,FALSE)</f>
        <v>0</v>
      </c>
      <c r="H24">
        <f>+VLOOKUP($A24,'1v -ostali'!$A$14:$G$371,H$3,FALSE)</f>
        <v>0</v>
      </c>
      <c r="I24">
        <f>+VLOOKUP($A24,'1v -ostali'!$A$14:H$371,I$3,FALSE)</f>
        <v>0</v>
      </c>
      <c r="J24">
        <f>+VLOOKUP($A24,'1v -ostali'!$A$14:I$371,J$3,FALSE)</f>
        <v>0</v>
      </c>
      <c r="N24">
        <f>+VLOOKUP($A24,'1v -ostali'!$A$14:J$371,K$3,FALSE)</f>
        <v>0</v>
      </c>
      <c r="O24">
        <f>+VLOOKUP($A24,'1v -ostali'!$A$14:K$371,L$3,FALSE)</f>
        <v>0</v>
      </c>
      <c r="P24">
        <f>+VLOOKUP($A24,'1v -ostali'!$A$14:L$371,M$3,FALSE)</f>
        <v>0</v>
      </c>
      <c r="T24" s="50">
        <f>IF(H24=0,0,+(VLOOKUP($A24,'1v -ostali'!$A$14:AE$371,O$3,FALSE)/12*0.701/$H24+$R$2)*$H24)</f>
        <v>0</v>
      </c>
      <c r="U24" s="50">
        <f>IF(N24=0,0,+(VLOOKUP($A24,'1v -ostali'!$A$14:AF$371,P$3,FALSE)/12*0.701/$N24+$R$2)*$N24)</f>
        <v>0</v>
      </c>
      <c r="V24" s="50">
        <f>IF(T24+U24=0,0,(VLOOKUP($A24,'1v -ostali'!$A$14:AG$371,Q$3,FALSE))/12*$R$3+$R$2)</f>
        <v>0</v>
      </c>
      <c r="W24" s="50">
        <f t="shared" si="11"/>
        <v>0</v>
      </c>
      <c r="X24" s="50">
        <f t="shared" si="1"/>
        <v>0</v>
      </c>
      <c r="Y24" s="50">
        <f>IF(I24=0,0,+(VLOOKUP($A24,'1v -ostali'!$A$14:AJ$371,T$3,FALSE)/12*0.701/$I24+$R$2)*$I24)</f>
        <v>0</v>
      </c>
      <c r="Z24" s="50">
        <f>IF(O24=0,0,+(VLOOKUP($A24,'1v -ostali'!$A$14:AK$371,U$3,FALSE)/12*0.701/$O24+$R$2)*$O24)</f>
        <v>0</v>
      </c>
      <c r="AA24" s="50">
        <f>IF(Y24+Z24=0,0,(VLOOKUP($A24,'1v -ostali'!$A$14:AL$371,V$3,FALSE))/12*$R$3+$R$2)</f>
        <v>0</v>
      </c>
      <c r="AB24" s="50">
        <f t="shared" si="2"/>
        <v>0</v>
      </c>
      <c r="AC24" s="50">
        <f t="shared" si="3"/>
        <v>0</v>
      </c>
      <c r="AD24" s="50">
        <f>IF(J24=0,0,+(VLOOKUP($A24,'1v -ostali'!$A$14:AO$371,Y$3,FALSE)/12*0.701/$J24+$R$2)*$J24)</f>
        <v>0</v>
      </c>
      <c r="AE24" s="50">
        <f>IF(P24=0,0,+(VLOOKUP($A24,'1v -ostali'!$A$14:AP$371,Z$3,FALSE)/12*0.701/$P24+$R$2)*$P24)</f>
        <v>0</v>
      </c>
      <c r="AF24" s="50">
        <f>IF(AD24+AE24=0,0,(VLOOKUP($A24,'1v -ostali'!$A$14:AQ$371,AA$3,FALSE))/12*$R$3+$R$2)</f>
        <v>0</v>
      </c>
      <c r="AG24" s="50">
        <f t="shared" si="4"/>
        <v>0</v>
      </c>
      <c r="AH24" s="50">
        <f t="shared" si="5"/>
        <v>0</v>
      </c>
      <c r="AI24" s="50">
        <f t="shared" si="12"/>
        <v>0</v>
      </c>
      <c r="AJ24" s="50">
        <f t="shared" si="0"/>
        <v>0</v>
      </c>
      <c r="AK24" s="50">
        <f t="shared" si="6"/>
        <v>0</v>
      </c>
      <c r="AL24" s="50">
        <f t="shared" si="7"/>
        <v>0</v>
      </c>
    </row>
    <row r="25" spans="1:38" x14ac:dyDescent="0.2">
      <c r="A25">
        <f>+IF(MAX(A$5:A24)+1&lt;=A$1,A24+1,0)</f>
        <v>0</v>
      </c>
      <c r="B25" s="301">
        <f t="shared" si="8"/>
        <v>0</v>
      </c>
      <c r="C25">
        <f t="shared" si="9"/>
        <v>0</v>
      </c>
      <c r="D25" s="494">
        <f t="shared" si="10"/>
        <v>0</v>
      </c>
      <c r="E25">
        <f>IF(A25=0,0,+VLOOKUP($A25,'1v -ostali'!$A$14:$C$371,2,FALSE))</f>
        <v>0</v>
      </c>
      <c r="G25">
        <f>+VLOOKUP($A25,'1v -ostali'!$A$14:$N$371,14,FALSE)</f>
        <v>0</v>
      </c>
      <c r="H25">
        <f>+VLOOKUP($A25,'1v -ostali'!$A$14:$G$371,H$3,FALSE)</f>
        <v>0</v>
      </c>
      <c r="I25">
        <f>+VLOOKUP($A25,'1v -ostali'!$A$14:H$371,I$3,FALSE)</f>
        <v>0</v>
      </c>
      <c r="J25">
        <f>+VLOOKUP($A25,'1v -ostali'!$A$14:I$371,J$3,FALSE)</f>
        <v>0</v>
      </c>
      <c r="N25">
        <f>+VLOOKUP($A25,'1v -ostali'!$A$14:J$371,K$3,FALSE)</f>
        <v>0</v>
      </c>
      <c r="O25">
        <f>+VLOOKUP($A25,'1v -ostali'!$A$14:K$371,L$3,FALSE)</f>
        <v>0</v>
      </c>
      <c r="P25">
        <f>+VLOOKUP($A25,'1v -ostali'!$A$14:L$371,M$3,FALSE)</f>
        <v>0</v>
      </c>
      <c r="T25" s="50">
        <f>IF(H25=0,0,+(VLOOKUP($A25,'1v -ostali'!$A$14:AE$371,O$3,FALSE)/12*0.701/$H25+$R$2)*$H25)</f>
        <v>0</v>
      </c>
      <c r="U25" s="50">
        <f>IF(N25=0,0,+(VLOOKUP($A25,'1v -ostali'!$A$14:AF$371,P$3,FALSE)/12*0.701/$N25+$R$2)*$N25)</f>
        <v>0</v>
      </c>
      <c r="V25" s="50">
        <f>IF(T25+U25=0,0,(VLOOKUP($A25,'1v -ostali'!$A$14:AG$371,Q$3,FALSE))/12*$R$3+$R$2)</f>
        <v>0</v>
      </c>
      <c r="W25" s="50">
        <f t="shared" si="11"/>
        <v>0</v>
      </c>
      <c r="X25" s="50">
        <f t="shared" si="1"/>
        <v>0</v>
      </c>
      <c r="Y25" s="50">
        <f>IF(I25=0,0,+(VLOOKUP($A25,'1v -ostali'!$A$14:AJ$371,T$3,FALSE)/12*0.701/$I25+$R$2)*$I25)</f>
        <v>0</v>
      </c>
      <c r="Z25" s="50">
        <f>IF(O25=0,0,+(VLOOKUP($A25,'1v -ostali'!$A$14:AK$371,U$3,FALSE)/12*0.701/$O25+$R$2)*$O25)</f>
        <v>0</v>
      </c>
      <c r="AA25" s="50">
        <f>IF(Y25+Z25=0,0,(VLOOKUP($A25,'1v -ostali'!$A$14:AL$371,V$3,FALSE))/12*$R$3+$R$2)</f>
        <v>0</v>
      </c>
      <c r="AB25" s="50">
        <f t="shared" si="2"/>
        <v>0</v>
      </c>
      <c r="AC25" s="50">
        <f t="shared" si="3"/>
        <v>0</v>
      </c>
      <c r="AD25" s="50">
        <f>IF(J25=0,0,+(VLOOKUP($A25,'1v -ostali'!$A$14:AO$371,Y$3,FALSE)/12*0.701/$J25+$R$2)*$J25)</f>
        <v>0</v>
      </c>
      <c r="AE25" s="50">
        <f>IF(P25=0,0,+(VLOOKUP($A25,'1v -ostali'!$A$14:AP$371,Z$3,FALSE)/12*0.701/$P25+$R$2)*$P25)</f>
        <v>0</v>
      </c>
      <c r="AF25" s="50">
        <f>IF(AD25+AE25=0,0,(VLOOKUP($A25,'1v -ostali'!$A$14:AQ$371,AA$3,FALSE))/12*$R$3+$R$2)</f>
        <v>0</v>
      </c>
      <c r="AG25" s="50">
        <f t="shared" si="4"/>
        <v>0</v>
      </c>
      <c r="AH25" s="50">
        <f t="shared" si="5"/>
        <v>0</v>
      </c>
      <c r="AI25" s="50">
        <f t="shared" si="12"/>
        <v>0</v>
      </c>
      <c r="AJ25" s="50">
        <f t="shared" si="0"/>
        <v>0</v>
      </c>
      <c r="AK25" s="50">
        <f t="shared" si="6"/>
        <v>0</v>
      </c>
      <c r="AL25" s="50">
        <f t="shared" si="7"/>
        <v>0</v>
      </c>
    </row>
    <row r="26" spans="1:38" x14ac:dyDescent="0.2">
      <c r="A26">
        <f>+IF(MAX(A$5:A25)+1&lt;=A$1,A25+1,0)</f>
        <v>0</v>
      </c>
      <c r="B26" s="301">
        <f t="shared" si="8"/>
        <v>0</v>
      </c>
      <c r="C26">
        <f t="shared" si="9"/>
        <v>0</v>
      </c>
      <c r="D26" s="494">
        <f t="shared" si="10"/>
        <v>0</v>
      </c>
      <c r="E26">
        <f>IF(A26=0,0,+VLOOKUP($A26,'1v -ostali'!$A$14:$C$371,2,FALSE))</f>
        <v>0</v>
      </c>
      <c r="G26">
        <f>+VLOOKUP($A26,'1v -ostali'!$A$14:$N$371,14,FALSE)</f>
        <v>0</v>
      </c>
      <c r="H26">
        <f>+VLOOKUP($A26,'1v -ostali'!$A$14:$G$371,H$3,FALSE)</f>
        <v>0</v>
      </c>
      <c r="I26">
        <f>+VLOOKUP($A26,'1v -ostali'!$A$14:H$371,I$3,FALSE)</f>
        <v>0</v>
      </c>
      <c r="J26">
        <f>+VLOOKUP($A26,'1v -ostali'!$A$14:I$371,J$3,FALSE)</f>
        <v>0</v>
      </c>
      <c r="N26">
        <f>+VLOOKUP($A26,'1v -ostali'!$A$14:J$371,K$3,FALSE)</f>
        <v>0</v>
      </c>
      <c r="O26">
        <f>+VLOOKUP($A26,'1v -ostali'!$A$14:K$371,L$3,FALSE)</f>
        <v>0</v>
      </c>
      <c r="P26">
        <f>+VLOOKUP($A26,'1v -ostali'!$A$14:L$371,M$3,FALSE)</f>
        <v>0</v>
      </c>
      <c r="T26" s="50">
        <f>IF(H26=0,0,+(VLOOKUP($A26,'1v -ostali'!$A$14:AE$371,O$3,FALSE)/12*0.701/$H26+$R$2)*$H26)</f>
        <v>0</v>
      </c>
      <c r="U26" s="50">
        <f>IF(N26=0,0,+(VLOOKUP($A26,'1v -ostali'!$A$14:AF$371,P$3,FALSE)/12*0.701/$N26+$R$2)*$N26)</f>
        <v>0</v>
      </c>
      <c r="V26" s="50">
        <f>IF(T26+U26=0,0,(VLOOKUP($A26,'1v -ostali'!$A$14:AG$371,Q$3,FALSE))/12*$R$3+$R$2)</f>
        <v>0</v>
      </c>
      <c r="W26" s="50">
        <f t="shared" si="11"/>
        <v>0</v>
      </c>
      <c r="X26" s="50">
        <f t="shared" si="1"/>
        <v>0</v>
      </c>
      <c r="Y26" s="50">
        <f>IF(I26=0,0,+(VLOOKUP($A26,'1v -ostali'!$A$14:AJ$371,T$3,FALSE)/12*0.701/$I26+$R$2)*$I26)</f>
        <v>0</v>
      </c>
      <c r="Z26" s="50">
        <f>IF(O26=0,0,+(VLOOKUP($A26,'1v -ostali'!$A$14:AK$371,U$3,FALSE)/12*0.701/$O26+$R$2)*$O26)</f>
        <v>0</v>
      </c>
      <c r="AA26" s="50">
        <f>IF(Y26+Z26=0,0,(VLOOKUP($A26,'1v -ostali'!$A$14:AL$371,V$3,FALSE))/12*$R$3+$R$2)</f>
        <v>0</v>
      </c>
      <c r="AB26" s="50">
        <f t="shared" si="2"/>
        <v>0</v>
      </c>
      <c r="AC26" s="50">
        <f t="shared" si="3"/>
        <v>0</v>
      </c>
      <c r="AD26" s="50">
        <f>IF(J26=0,0,+(VLOOKUP($A26,'1v -ostali'!$A$14:AO$371,Y$3,FALSE)/12*0.701/$J26+$R$2)*$J26)</f>
        <v>0</v>
      </c>
      <c r="AE26" s="50">
        <f>IF(P26=0,0,+(VLOOKUP($A26,'1v -ostali'!$A$14:AP$371,Z$3,FALSE)/12*0.701/$P26+$R$2)*$P26)</f>
        <v>0</v>
      </c>
      <c r="AF26" s="50">
        <f>IF(AD26+AE26=0,0,(VLOOKUP($A26,'1v -ostali'!$A$14:AQ$371,AA$3,FALSE))/12*$R$3+$R$2)</f>
        <v>0</v>
      </c>
      <c r="AG26" s="50">
        <f t="shared" si="4"/>
        <v>0</v>
      </c>
      <c r="AH26" s="50">
        <f t="shared" si="5"/>
        <v>0</v>
      </c>
      <c r="AI26" s="50">
        <f t="shared" si="12"/>
        <v>0</v>
      </c>
      <c r="AJ26" s="50">
        <f t="shared" si="0"/>
        <v>0</v>
      </c>
      <c r="AK26" s="50">
        <f t="shared" si="6"/>
        <v>0</v>
      </c>
      <c r="AL26" s="50">
        <f t="shared" si="7"/>
        <v>0</v>
      </c>
    </row>
    <row r="27" spans="1:38" x14ac:dyDescent="0.2">
      <c r="A27">
        <f>+IF(MAX(A$5:A26)+1&lt;=A$1,A26+1,0)</f>
        <v>0</v>
      </c>
      <c r="B27" s="301">
        <f t="shared" si="8"/>
        <v>0</v>
      </c>
      <c r="C27">
        <f t="shared" si="9"/>
        <v>0</v>
      </c>
      <c r="D27" s="494">
        <f t="shared" si="10"/>
        <v>0</v>
      </c>
      <c r="E27">
        <f>IF(A27=0,0,+VLOOKUP($A27,'1v -ostali'!$A$14:$C$371,2,FALSE))</f>
        <v>0</v>
      </c>
      <c r="G27">
        <f>+VLOOKUP($A27,'1v -ostali'!$A$14:$N$371,14,FALSE)</f>
        <v>0</v>
      </c>
      <c r="H27">
        <f>+VLOOKUP($A27,'1v -ostali'!$A$14:$G$371,H$3,FALSE)</f>
        <v>0</v>
      </c>
      <c r="I27">
        <f>+VLOOKUP($A27,'1v -ostali'!$A$14:H$371,I$3,FALSE)</f>
        <v>0</v>
      </c>
      <c r="J27">
        <f>+VLOOKUP($A27,'1v -ostali'!$A$14:I$371,J$3,FALSE)</f>
        <v>0</v>
      </c>
      <c r="N27">
        <f>+VLOOKUP($A27,'1v -ostali'!$A$14:J$371,K$3,FALSE)</f>
        <v>0</v>
      </c>
      <c r="O27">
        <f>+VLOOKUP($A27,'1v -ostali'!$A$14:K$371,L$3,FALSE)</f>
        <v>0</v>
      </c>
      <c r="P27">
        <f>+VLOOKUP($A27,'1v -ostali'!$A$14:L$371,M$3,FALSE)</f>
        <v>0</v>
      </c>
      <c r="T27" s="50">
        <f>IF(H27=0,0,+(VLOOKUP($A27,'1v -ostali'!$A$14:AE$371,O$3,FALSE)/12*0.701/$H27+$R$2)*$H27)</f>
        <v>0</v>
      </c>
      <c r="U27" s="50">
        <f>IF(N27=0,0,+(VLOOKUP($A27,'1v -ostali'!$A$14:AF$371,P$3,FALSE)/12*0.701/$N27+$R$2)*$N27)</f>
        <v>0</v>
      </c>
      <c r="V27" s="50">
        <f>IF(T27+U27=0,0,(VLOOKUP($A27,'1v -ostali'!$A$14:AG$371,Q$3,FALSE))/12*$R$3+$R$2)</f>
        <v>0</v>
      </c>
      <c r="W27" s="50">
        <f t="shared" si="11"/>
        <v>0</v>
      </c>
      <c r="X27" s="50">
        <f t="shared" si="1"/>
        <v>0</v>
      </c>
      <c r="Y27" s="50">
        <f>IF(I27=0,0,+(VLOOKUP($A27,'1v -ostali'!$A$14:AJ$371,T$3,FALSE)/12*0.701/$I27+$R$2)*$I27)</f>
        <v>0</v>
      </c>
      <c r="Z27" s="50">
        <f>IF(O27=0,0,+(VLOOKUP($A27,'1v -ostali'!$A$14:AK$371,U$3,FALSE)/12*0.701/$O27+$R$2)*$O27)</f>
        <v>0</v>
      </c>
      <c r="AA27" s="50">
        <f>IF(Y27+Z27=0,0,(VLOOKUP($A27,'1v -ostali'!$A$14:AL$371,V$3,FALSE))/12*$R$3+$R$2)</f>
        <v>0</v>
      </c>
      <c r="AB27" s="50">
        <f t="shared" si="2"/>
        <v>0</v>
      </c>
      <c r="AC27" s="50">
        <f t="shared" si="3"/>
        <v>0</v>
      </c>
      <c r="AD27" s="50">
        <f>IF(J27=0,0,+(VLOOKUP($A27,'1v -ostali'!$A$14:AO$371,Y$3,FALSE)/12*0.701/$J27+$R$2)*$J27)</f>
        <v>0</v>
      </c>
      <c r="AE27" s="50">
        <f>IF(P27=0,0,+(VLOOKUP($A27,'1v -ostali'!$A$14:AP$371,Z$3,FALSE)/12*0.701/$P27+$R$2)*$P27)</f>
        <v>0</v>
      </c>
      <c r="AF27" s="50">
        <f>IF(AD27+AE27=0,0,(VLOOKUP($A27,'1v -ostali'!$A$14:AQ$371,AA$3,FALSE))/12*$R$3+$R$2)</f>
        <v>0</v>
      </c>
      <c r="AG27" s="50">
        <f t="shared" si="4"/>
        <v>0</v>
      </c>
      <c r="AH27" s="50">
        <f t="shared" si="5"/>
        <v>0</v>
      </c>
      <c r="AI27" s="50">
        <f t="shared" si="12"/>
        <v>0</v>
      </c>
      <c r="AJ27" s="50">
        <f t="shared" si="0"/>
        <v>0</v>
      </c>
      <c r="AK27" s="50">
        <f t="shared" si="6"/>
        <v>0</v>
      </c>
      <c r="AL27" s="50">
        <f t="shared" si="7"/>
        <v>0</v>
      </c>
    </row>
    <row r="28" spans="1:38" x14ac:dyDescent="0.2">
      <c r="A28">
        <f>+IF(MAX(A$5:A27)+1&lt;=A$1,A27+1,0)</f>
        <v>0</v>
      </c>
      <c r="B28" s="301">
        <f t="shared" si="8"/>
        <v>0</v>
      </c>
      <c r="C28">
        <f t="shared" si="9"/>
        <v>0</v>
      </c>
      <c r="D28" s="494">
        <f t="shared" si="10"/>
        <v>0</v>
      </c>
      <c r="E28">
        <f>IF(A28=0,0,+VLOOKUP($A28,'1v -ostali'!$A$14:$C$371,2,FALSE))</f>
        <v>0</v>
      </c>
      <c r="G28">
        <f>+VLOOKUP($A28,'1v -ostali'!$A$14:$N$371,14,FALSE)</f>
        <v>0</v>
      </c>
      <c r="H28">
        <f>+VLOOKUP($A28,'1v -ostali'!$A$14:$G$371,H$3,FALSE)</f>
        <v>0</v>
      </c>
      <c r="I28">
        <f>+VLOOKUP($A28,'1v -ostali'!$A$14:H$371,I$3,FALSE)</f>
        <v>0</v>
      </c>
      <c r="J28">
        <f>+VLOOKUP($A28,'1v -ostali'!$A$14:I$371,J$3,FALSE)</f>
        <v>0</v>
      </c>
      <c r="N28">
        <f>+VLOOKUP($A28,'1v -ostali'!$A$14:J$371,K$3,FALSE)</f>
        <v>0</v>
      </c>
      <c r="O28">
        <f>+VLOOKUP($A28,'1v -ostali'!$A$14:K$371,L$3,FALSE)</f>
        <v>0</v>
      </c>
      <c r="P28">
        <f>+VLOOKUP($A28,'1v -ostali'!$A$14:L$371,M$3,FALSE)</f>
        <v>0</v>
      </c>
      <c r="T28" s="50">
        <f>IF(H28=0,0,+(VLOOKUP($A28,'1v -ostali'!$A$14:AE$371,O$3,FALSE)/12*0.701/$H28+$R$2)*$H28)</f>
        <v>0</v>
      </c>
      <c r="U28" s="50">
        <f>IF(N28=0,0,+(VLOOKUP($A28,'1v -ostali'!$A$14:AF$371,P$3,FALSE)/12*0.701/$N28+$R$2)*$N28)</f>
        <v>0</v>
      </c>
      <c r="V28" s="50">
        <f>IF(T28+U28=0,0,(VLOOKUP($A28,'1v -ostali'!$A$14:AG$371,Q$3,FALSE))/12*$R$3+$R$2)</f>
        <v>0</v>
      </c>
      <c r="W28" s="50">
        <f t="shared" si="11"/>
        <v>0</v>
      </c>
      <c r="X28" s="50">
        <f t="shared" si="1"/>
        <v>0</v>
      </c>
      <c r="Y28" s="50">
        <f>IF(I28=0,0,+(VLOOKUP($A28,'1v -ostali'!$A$14:AJ$371,T$3,FALSE)/12*0.701/$I28+$R$2)*$I28)</f>
        <v>0</v>
      </c>
      <c r="Z28" s="50">
        <f>IF(O28=0,0,+(VLOOKUP($A28,'1v -ostali'!$A$14:AK$371,U$3,FALSE)/12*0.701/$O28+$R$2)*$O28)</f>
        <v>0</v>
      </c>
      <c r="AA28" s="50">
        <f>IF(Y28+Z28=0,0,(VLOOKUP($A28,'1v -ostali'!$A$14:AL$371,V$3,FALSE))/12*$R$3+$R$2)</f>
        <v>0</v>
      </c>
      <c r="AB28" s="50">
        <f t="shared" si="2"/>
        <v>0</v>
      </c>
      <c r="AC28" s="50">
        <f t="shared" si="3"/>
        <v>0</v>
      </c>
      <c r="AD28" s="50">
        <f>IF(J28=0,0,+(VLOOKUP($A28,'1v -ostali'!$A$14:AO$371,Y$3,FALSE)/12*0.701/$J28+$R$2)*$J28)</f>
        <v>0</v>
      </c>
      <c r="AE28" s="50">
        <f>IF(P28=0,0,+(VLOOKUP($A28,'1v -ostali'!$A$14:AP$371,Z$3,FALSE)/12*0.701/$P28+$R$2)*$P28)</f>
        <v>0</v>
      </c>
      <c r="AF28" s="50">
        <f>IF(AD28+AE28=0,0,(VLOOKUP($A28,'1v -ostali'!$A$14:AQ$371,AA$3,FALSE))/12*$R$3+$R$2)</f>
        <v>0</v>
      </c>
      <c r="AG28" s="50">
        <f t="shared" si="4"/>
        <v>0</v>
      </c>
      <c r="AH28" s="50">
        <f t="shared" si="5"/>
        <v>0</v>
      </c>
      <c r="AI28" s="50">
        <f t="shared" si="12"/>
        <v>0</v>
      </c>
      <c r="AJ28" s="50">
        <f t="shared" si="0"/>
        <v>0</v>
      </c>
      <c r="AK28" s="50">
        <f t="shared" si="6"/>
        <v>0</v>
      </c>
      <c r="AL28" s="50">
        <f t="shared" si="7"/>
        <v>0</v>
      </c>
    </row>
    <row r="29" spans="1:38" x14ac:dyDescent="0.2">
      <c r="A29">
        <f>+IF(MAX(A$5:A28)+1&lt;=A$1,A28+1,0)</f>
        <v>0</v>
      </c>
      <c r="B29" s="301">
        <f t="shared" si="8"/>
        <v>0</v>
      </c>
      <c r="C29">
        <f t="shared" si="9"/>
        <v>0</v>
      </c>
      <c r="D29" s="494">
        <f t="shared" si="10"/>
        <v>0</v>
      </c>
      <c r="E29">
        <f>IF(A29=0,0,+VLOOKUP($A29,'1v -ostali'!$A$14:$C$371,2,FALSE))</f>
        <v>0</v>
      </c>
      <c r="G29">
        <f>+VLOOKUP($A29,'1v -ostali'!$A$14:$N$371,14,FALSE)</f>
        <v>0</v>
      </c>
      <c r="H29">
        <f>+VLOOKUP($A29,'1v -ostali'!$A$14:$G$371,H$3,FALSE)</f>
        <v>0</v>
      </c>
      <c r="I29">
        <f>+VLOOKUP($A29,'1v -ostali'!$A$14:H$371,I$3,FALSE)</f>
        <v>0</v>
      </c>
      <c r="J29">
        <f>+VLOOKUP($A29,'1v -ostali'!$A$14:I$371,J$3,FALSE)</f>
        <v>0</v>
      </c>
      <c r="N29">
        <f>+VLOOKUP($A29,'1v -ostali'!$A$14:J$371,K$3,FALSE)</f>
        <v>0</v>
      </c>
      <c r="O29">
        <f>+VLOOKUP($A29,'1v -ostali'!$A$14:K$371,L$3,FALSE)</f>
        <v>0</v>
      </c>
      <c r="P29">
        <f>+VLOOKUP($A29,'1v -ostali'!$A$14:L$371,M$3,FALSE)</f>
        <v>0</v>
      </c>
      <c r="T29" s="50">
        <f>IF(H29=0,0,+(VLOOKUP($A29,'1v -ostali'!$A$14:AE$371,O$3,FALSE)/12*0.701/$H29+$R$2)*$H29)</f>
        <v>0</v>
      </c>
      <c r="U29" s="50">
        <f>IF(N29=0,0,+(VLOOKUP($A29,'1v -ostali'!$A$14:AF$371,P$3,FALSE)/12*0.701/$N29+$R$2)*$N29)</f>
        <v>0</v>
      </c>
      <c r="V29" s="50">
        <f>IF(T29+U29=0,0,(VLOOKUP($A29,'1v -ostali'!$A$14:AG$371,Q$3,FALSE))/12*$R$3+$R$2)</f>
        <v>0</v>
      </c>
      <c r="W29" s="50">
        <f t="shared" si="11"/>
        <v>0</v>
      </c>
      <c r="X29" s="50">
        <f t="shared" si="1"/>
        <v>0</v>
      </c>
      <c r="Y29" s="50">
        <f>IF(I29=0,0,+(VLOOKUP($A29,'1v -ostali'!$A$14:AJ$371,T$3,FALSE)/12*0.701/$I29+$R$2)*$I29)</f>
        <v>0</v>
      </c>
      <c r="Z29" s="50">
        <f>IF(O29=0,0,+(VLOOKUP($A29,'1v -ostali'!$A$14:AK$371,U$3,FALSE)/12*0.701/$O29+$R$2)*$O29)</f>
        <v>0</v>
      </c>
      <c r="AA29" s="50">
        <f>IF(Y29+Z29=0,0,(VLOOKUP($A29,'1v -ostali'!$A$14:AL$371,V$3,FALSE))/12*$R$3+$R$2)</f>
        <v>0</v>
      </c>
      <c r="AB29" s="50">
        <f t="shared" si="2"/>
        <v>0</v>
      </c>
      <c r="AC29" s="50">
        <f t="shared" si="3"/>
        <v>0</v>
      </c>
      <c r="AD29" s="50">
        <f>IF(J29=0,0,+(VLOOKUP($A29,'1v -ostali'!$A$14:AO$371,Y$3,FALSE)/12*0.701/$J29+$R$2)*$J29)</f>
        <v>0</v>
      </c>
      <c r="AE29" s="50">
        <f>IF(P29=0,0,+(VLOOKUP($A29,'1v -ostali'!$A$14:AP$371,Z$3,FALSE)/12*0.701/$P29+$R$2)*$P29)</f>
        <v>0</v>
      </c>
      <c r="AF29" s="50">
        <f>IF(AD29+AE29=0,0,(VLOOKUP($A29,'1v -ostali'!$A$14:AQ$371,AA$3,FALSE))/12*$R$3+$R$2)</f>
        <v>0</v>
      </c>
      <c r="AG29" s="50">
        <f t="shared" si="4"/>
        <v>0</v>
      </c>
      <c r="AH29" s="50">
        <f t="shared" si="5"/>
        <v>0</v>
      </c>
      <c r="AI29" s="50">
        <f t="shared" si="12"/>
        <v>0</v>
      </c>
      <c r="AJ29" s="50">
        <f t="shared" si="0"/>
        <v>0</v>
      </c>
      <c r="AK29" s="50">
        <f t="shared" si="6"/>
        <v>0</v>
      </c>
      <c r="AL29" s="50">
        <f t="shared" si="7"/>
        <v>0</v>
      </c>
    </row>
    <row r="30" spans="1:38" x14ac:dyDescent="0.2">
      <c r="A30">
        <f>+IF(MAX(A$5:A29)+1&lt;=A$1,A29+1,0)</f>
        <v>0</v>
      </c>
      <c r="B30" s="301">
        <f t="shared" si="8"/>
        <v>0</v>
      </c>
      <c r="C30">
        <f t="shared" si="9"/>
        <v>0</v>
      </c>
      <c r="D30" s="494">
        <f t="shared" si="10"/>
        <v>0</v>
      </c>
      <c r="E30">
        <f>IF(A30=0,0,+VLOOKUP($A30,'1v -ostali'!$A$14:$C$371,2,FALSE))</f>
        <v>0</v>
      </c>
      <c r="G30">
        <f>+VLOOKUP($A30,'1v -ostali'!$A$14:$N$371,14,FALSE)</f>
        <v>0</v>
      </c>
      <c r="H30">
        <f>+VLOOKUP($A30,'1v -ostali'!$A$14:$G$371,H$3,FALSE)</f>
        <v>0</v>
      </c>
      <c r="I30">
        <f>+VLOOKUP($A30,'1v -ostali'!$A$14:H$371,I$3,FALSE)</f>
        <v>0</v>
      </c>
      <c r="J30">
        <f>+VLOOKUP($A30,'1v -ostali'!$A$14:I$371,J$3,FALSE)</f>
        <v>0</v>
      </c>
      <c r="N30">
        <f>+VLOOKUP($A30,'1v -ostali'!$A$14:J$371,K$3,FALSE)</f>
        <v>0</v>
      </c>
      <c r="O30">
        <f>+VLOOKUP($A30,'1v -ostali'!$A$14:K$371,L$3,FALSE)</f>
        <v>0</v>
      </c>
      <c r="P30">
        <f>+VLOOKUP($A30,'1v -ostali'!$A$14:L$371,M$3,FALSE)</f>
        <v>0</v>
      </c>
      <c r="T30" s="50">
        <f>IF(H30=0,0,+(VLOOKUP($A30,'1v -ostali'!$A$14:AE$371,O$3,FALSE)/12*0.701/$H30+$R$2)*$H30)</f>
        <v>0</v>
      </c>
      <c r="U30" s="50">
        <f>IF(N30=0,0,+(VLOOKUP($A30,'1v -ostali'!$A$14:AF$371,P$3,FALSE)/12*0.701/$N30+$R$2)*$N30)</f>
        <v>0</v>
      </c>
      <c r="V30" s="50">
        <f>IF(T30+U30=0,0,(VLOOKUP($A30,'1v -ostali'!$A$14:AG$371,Q$3,FALSE))/12*$R$3+$R$2)</f>
        <v>0</v>
      </c>
      <c r="W30" s="50">
        <f t="shared" si="11"/>
        <v>0</v>
      </c>
      <c r="X30" s="50">
        <f t="shared" si="1"/>
        <v>0</v>
      </c>
      <c r="Y30" s="50">
        <f>IF(I30=0,0,+(VLOOKUP($A30,'1v -ostali'!$A$14:AJ$371,T$3,FALSE)/12*0.701/$I30+$R$2)*$I30)</f>
        <v>0</v>
      </c>
      <c r="Z30" s="50">
        <f>IF(O30=0,0,+(VLOOKUP($A30,'1v -ostali'!$A$14:AK$371,U$3,FALSE)/12*0.701/$O30+$R$2)*$O30)</f>
        <v>0</v>
      </c>
      <c r="AA30" s="50">
        <f>IF(Y30+Z30=0,0,(VLOOKUP($A30,'1v -ostali'!$A$14:AL$371,V$3,FALSE))/12*$R$3+$R$2)</f>
        <v>0</v>
      </c>
      <c r="AB30" s="50">
        <f t="shared" si="2"/>
        <v>0</v>
      </c>
      <c r="AC30" s="50">
        <f t="shared" si="3"/>
        <v>0</v>
      </c>
      <c r="AD30" s="50">
        <f>IF(J30=0,0,+(VLOOKUP($A30,'1v -ostali'!$A$14:AO$371,Y$3,FALSE)/12*0.701/$J30+$R$2)*$J30)</f>
        <v>0</v>
      </c>
      <c r="AE30" s="50">
        <f>IF(P30=0,0,+(VLOOKUP($A30,'1v -ostali'!$A$14:AP$371,Z$3,FALSE)/12*0.701/$P30+$R$2)*$P30)</f>
        <v>0</v>
      </c>
      <c r="AF30" s="50">
        <f>IF(AD30+AE30=0,0,(VLOOKUP($A30,'1v -ostali'!$A$14:AQ$371,AA$3,FALSE))/12*$R$3+$R$2)</f>
        <v>0</v>
      </c>
      <c r="AG30" s="50">
        <f t="shared" si="4"/>
        <v>0</v>
      </c>
      <c r="AH30" s="50">
        <f t="shared" si="5"/>
        <v>0</v>
      </c>
      <c r="AI30" s="50">
        <f t="shared" si="12"/>
        <v>0</v>
      </c>
      <c r="AJ30" s="50">
        <f t="shared" si="0"/>
        <v>0</v>
      </c>
      <c r="AK30" s="50">
        <f t="shared" si="6"/>
        <v>0</v>
      </c>
      <c r="AL30" s="50">
        <f t="shared" si="7"/>
        <v>0</v>
      </c>
    </row>
    <row r="31" spans="1:38" x14ac:dyDescent="0.2">
      <c r="A31">
        <f>+IF(MAX(A$5:A30)+1&lt;=A$1,A30+1,0)</f>
        <v>0</v>
      </c>
      <c r="B31" s="301">
        <f t="shared" si="8"/>
        <v>0</v>
      </c>
      <c r="C31">
        <f t="shared" si="9"/>
        <v>0</v>
      </c>
      <c r="D31" s="494">
        <f t="shared" si="10"/>
        <v>0</v>
      </c>
      <c r="E31">
        <f>IF(A31=0,0,+VLOOKUP($A31,'1v -ostali'!$A$14:$C$371,2,FALSE))</f>
        <v>0</v>
      </c>
      <c r="G31">
        <f>+VLOOKUP($A31,'1v -ostali'!$A$14:$N$371,14,FALSE)</f>
        <v>0</v>
      </c>
      <c r="H31">
        <f>+VLOOKUP($A31,'1v -ostali'!$A$14:$G$371,H$3,FALSE)</f>
        <v>0</v>
      </c>
      <c r="I31">
        <f>+VLOOKUP($A31,'1v -ostali'!$A$14:H$371,I$3,FALSE)</f>
        <v>0</v>
      </c>
      <c r="J31">
        <f>+VLOOKUP($A31,'1v -ostali'!$A$14:I$371,J$3,FALSE)</f>
        <v>0</v>
      </c>
      <c r="N31">
        <f>+VLOOKUP($A31,'1v -ostali'!$A$14:J$371,K$3,FALSE)</f>
        <v>0</v>
      </c>
      <c r="O31">
        <f>+VLOOKUP($A31,'1v -ostali'!$A$14:K$371,L$3,FALSE)</f>
        <v>0</v>
      </c>
      <c r="P31">
        <f>+VLOOKUP($A31,'1v -ostali'!$A$14:L$371,M$3,FALSE)</f>
        <v>0</v>
      </c>
      <c r="T31" s="50">
        <f>IF(H31=0,0,+(VLOOKUP($A31,'1v -ostali'!$A$14:AE$371,O$3,FALSE)/12*0.701/$H31+$R$2)*$H31)</f>
        <v>0</v>
      </c>
      <c r="U31" s="50">
        <f>IF(N31=0,0,+(VLOOKUP($A31,'1v -ostali'!$A$14:AF$371,P$3,FALSE)/12*0.701/$N31+$R$2)*$N31)</f>
        <v>0</v>
      </c>
      <c r="V31" s="50">
        <f>IF(T31+U31=0,0,(VLOOKUP($A31,'1v -ostali'!$A$14:AG$371,Q$3,FALSE))/12*$R$3+$R$2)</f>
        <v>0</v>
      </c>
      <c r="W31" s="50">
        <f t="shared" si="11"/>
        <v>0</v>
      </c>
      <c r="X31" s="50">
        <f t="shared" si="1"/>
        <v>0</v>
      </c>
      <c r="Y31" s="50">
        <f>IF(I31=0,0,+(VLOOKUP($A31,'1v -ostali'!$A$14:AJ$371,T$3,FALSE)/12*0.701/$I31+$R$2)*$I31)</f>
        <v>0</v>
      </c>
      <c r="Z31" s="50">
        <f>IF(O31=0,0,+(VLOOKUP($A31,'1v -ostali'!$A$14:AK$371,U$3,FALSE)/12*0.701/$O31+$R$2)*$O31)</f>
        <v>0</v>
      </c>
      <c r="AA31" s="50">
        <f>IF(Y31+Z31=0,0,(VLOOKUP($A31,'1v -ostali'!$A$14:AL$371,V$3,FALSE))/12*$R$3+$R$2)</f>
        <v>0</v>
      </c>
      <c r="AB31" s="50">
        <f t="shared" si="2"/>
        <v>0</v>
      </c>
      <c r="AC31" s="50">
        <f t="shared" si="3"/>
        <v>0</v>
      </c>
      <c r="AD31" s="50">
        <f>IF(J31=0,0,+(VLOOKUP($A31,'1v -ostali'!$A$14:AO$371,Y$3,FALSE)/12*0.701/$J31+$R$2)*$J31)</f>
        <v>0</v>
      </c>
      <c r="AE31" s="50">
        <f>IF(P31=0,0,+(VLOOKUP($A31,'1v -ostali'!$A$14:AP$371,Z$3,FALSE)/12*0.701/$P31+$R$2)*$P31)</f>
        <v>0</v>
      </c>
      <c r="AF31" s="50">
        <f>IF(AD31+AE31=0,0,(VLOOKUP($A31,'1v -ostali'!$A$14:AQ$371,AA$3,FALSE))/12*$R$3+$R$2)</f>
        <v>0</v>
      </c>
      <c r="AG31" s="50">
        <f t="shared" si="4"/>
        <v>0</v>
      </c>
      <c r="AH31" s="50">
        <f t="shared" si="5"/>
        <v>0</v>
      </c>
      <c r="AI31" s="50">
        <f t="shared" si="12"/>
        <v>0</v>
      </c>
      <c r="AJ31" s="50">
        <f t="shared" si="0"/>
        <v>0</v>
      </c>
      <c r="AK31" s="50">
        <f t="shared" si="6"/>
        <v>0</v>
      </c>
      <c r="AL31" s="50">
        <f t="shared" si="7"/>
        <v>0</v>
      </c>
    </row>
    <row r="32" spans="1:38" x14ac:dyDescent="0.2">
      <c r="A32">
        <f>+IF(MAX(A$5:A31)+1&lt;=A$1,A31+1,0)</f>
        <v>0</v>
      </c>
      <c r="B32" s="301">
        <f t="shared" si="8"/>
        <v>0</v>
      </c>
      <c r="C32">
        <f t="shared" si="9"/>
        <v>0</v>
      </c>
      <c r="D32" s="494">
        <f t="shared" si="10"/>
        <v>0</v>
      </c>
      <c r="E32">
        <f>IF(A32=0,0,+VLOOKUP($A32,'1v -ostali'!$A$14:$C$371,2,FALSE))</f>
        <v>0</v>
      </c>
      <c r="G32">
        <f>+VLOOKUP($A32,'1v -ostali'!$A$14:$N$371,14,FALSE)</f>
        <v>0</v>
      </c>
      <c r="H32">
        <f>+VLOOKUP($A32,'1v -ostali'!$A$14:$G$371,H$3,FALSE)</f>
        <v>0</v>
      </c>
      <c r="I32">
        <f>+VLOOKUP($A32,'1v -ostali'!$A$14:H$371,I$3,FALSE)</f>
        <v>0</v>
      </c>
      <c r="J32">
        <f>+VLOOKUP($A32,'1v -ostali'!$A$14:I$371,J$3,FALSE)</f>
        <v>0</v>
      </c>
      <c r="N32">
        <f>+VLOOKUP($A32,'1v -ostali'!$A$14:J$371,K$3,FALSE)</f>
        <v>0</v>
      </c>
      <c r="O32">
        <f>+VLOOKUP($A32,'1v -ostali'!$A$14:K$371,L$3,FALSE)</f>
        <v>0</v>
      </c>
      <c r="P32">
        <f>+VLOOKUP($A32,'1v -ostali'!$A$14:L$371,M$3,FALSE)</f>
        <v>0</v>
      </c>
      <c r="T32" s="50">
        <f>IF(H32=0,0,+(VLOOKUP($A32,'1v -ostali'!$A$14:AE$371,O$3,FALSE)/12*0.701/$H32+$R$2)*$H32)</f>
        <v>0</v>
      </c>
      <c r="U32" s="50">
        <f>IF(N32=0,0,+(VLOOKUP($A32,'1v -ostali'!$A$14:AF$371,P$3,FALSE)/12*0.701/$N32+$R$2)*$N32)</f>
        <v>0</v>
      </c>
      <c r="V32" s="50">
        <f>IF(T32+U32=0,0,(VLOOKUP($A32,'1v -ostali'!$A$14:AG$371,Q$3,FALSE))/12*$R$3+$R$2)</f>
        <v>0</v>
      </c>
      <c r="W32" s="50">
        <f t="shared" si="11"/>
        <v>0</v>
      </c>
      <c r="X32" s="50">
        <f t="shared" si="1"/>
        <v>0</v>
      </c>
      <c r="Y32" s="50">
        <f>IF(I32=0,0,+(VLOOKUP($A32,'1v -ostali'!$A$14:AJ$371,T$3,FALSE)/12*0.701/$I32+$R$2)*$I32)</f>
        <v>0</v>
      </c>
      <c r="Z32" s="50">
        <f>IF(O32=0,0,+(VLOOKUP($A32,'1v -ostali'!$A$14:AK$371,U$3,FALSE)/12*0.701/$O32+$R$2)*$O32)</f>
        <v>0</v>
      </c>
      <c r="AA32" s="50">
        <f>IF(Y32+Z32=0,0,(VLOOKUP($A32,'1v -ostali'!$A$14:AL$371,V$3,FALSE))/12*$R$3+$R$2)</f>
        <v>0</v>
      </c>
      <c r="AB32" s="50">
        <f t="shared" si="2"/>
        <v>0</v>
      </c>
      <c r="AC32" s="50">
        <f t="shared" si="3"/>
        <v>0</v>
      </c>
      <c r="AD32" s="50">
        <f>IF(J32=0,0,+(VLOOKUP($A32,'1v -ostali'!$A$14:AO$371,Y$3,FALSE)/12*0.701/$J32+$R$2)*$J32)</f>
        <v>0</v>
      </c>
      <c r="AE32" s="50">
        <f>IF(P32=0,0,+(VLOOKUP($A32,'1v -ostali'!$A$14:AP$371,Z$3,FALSE)/12*0.701/$P32+$R$2)*$P32)</f>
        <v>0</v>
      </c>
      <c r="AF32" s="50">
        <f>IF(AD32+AE32=0,0,(VLOOKUP($A32,'1v -ostali'!$A$14:AQ$371,AA$3,FALSE))/12*$R$3+$R$2)</f>
        <v>0</v>
      </c>
      <c r="AG32" s="50">
        <f t="shared" si="4"/>
        <v>0</v>
      </c>
      <c r="AH32" s="50">
        <f t="shared" si="5"/>
        <v>0</v>
      </c>
      <c r="AI32" s="50">
        <f t="shared" si="12"/>
        <v>0</v>
      </c>
      <c r="AJ32" s="50">
        <f t="shared" si="0"/>
        <v>0</v>
      </c>
      <c r="AK32" s="50">
        <f t="shared" si="6"/>
        <v>0</v>
      </c>
      <c r="AL32" s="50">
        <f t="shared" si="7"/>
        <v>0</v>
      </c>
    </row>
    <row r="33" spans="1:38" x14ac:dyDescent="0.2">
      <c r="A33">
        <f>+IF(MAX(A$5:A32)+1&lt;=A$1,A32+1,0)</f>
        <v>0</v>
      </c>
      <c r="B33" s="301">
        <f t="shared" si="8"/>
        <v>0</v>
      </c>
      <c r="C33">
        <f t="shared" si="9"/>
        <v>0</v>
      </c>
      <c r="D33" s="494">
        <f t="shared" si="10"/>
        <v>0</v>
      </c>
      <c r="E33">
        <f>IF(A33=0,0,+VLOOKUP($A33,'1v -ostali'!$A$14:$C$371,2,FALSE))</f>
        <v>0</v>
      </c>
      <c r="G33">
        <f>+VLOOKUP($A33,'1v -ostali'!$A$14:$N$371,14,FALSE)</f>
        <v>0</v>
      </c>
      <c r="H33">
        <f>+VLOOKUP($A33,'1v -ostali'!$A$14:$G$371,H$3,FALSE)</f>
        <v>0</v>
      </c>
      <c r="I33">
        <f>+VLOOKUP($A33,'1v -ostali'!$A$14:H$371,I$3,FALSE)</f>
        <v>0</v>
      </c>
      <c r="J33">
        <f>+VLOOKUP($A33,'1v -ostali'!$A$14:I$371,J$3,FALSE)</f>
        <v>0</v>
      </c>
      <c r="N33">
        <f>+VLOOKUP($A33,'1v -ostali'!$A$14:J$371,K$3,FALSE)</f>
        <v>0</v>
      </c>
      <c r="O33">
        <f>+VLOOKUP($A33,'1v -ostali'!$A$14:K$371,L$3,FALSE)</f>
        <v>0</v>
      </c>
      <c r="P33">
        <f>+VLOOKUP($A33,'1v -ostali'!$A$14:L$371,M$3,FALSE)</f>
        <v>0</v>
      </c>
      <c r="T33" s="50">
        <f>IF(H33=0,0,+(VLOOKUP($A33,'1v -ostali'!$A$14:AE$371,O$3,FALSE)/12*0.701/$H33+$R$2)*$H33)</f>
        <v>0</v>
      </c>
      <c r="U33" s="50">
        <f>IF(N33=0,0,+(VLOOKUP($A33,'1v -ostali'!$A$14:AF$371,P$3,FALSE)/12*0.701/$N33+$R$2)*$N33)</f>
        <v>0</v>
      </c>
      <c r="V33" s="50">
        <f>IF(T33+U33=0,0,(VLOOKUP($A33,'1v -ostali'!$A$14:AG$371,Q$3,FALSE))/12*$R$3+$R$2)</f>
        <v>0</v>
      </c>
      <c r="W33" s="50">
        <f t="shared" si="11"/>
        <v>0</v>
      </c>
      <c r="X33" s="50">
        <f t="shared" si="1"/>
        <v>0</v>
      </c>
      <c r="Y33" s="50">
        <f>IF(I33=0,0,+(VLOOKUP($A33,'1v -ostali'!$A$14:AJ$371,T$3,FALSE)/12*0.701/$I33+$R$2)*$I33)</f>
        <v>0</v>
      </c>
      <c r="Z33" s="50">
        <f>IF(O33=0,0,+(VLOOKUP($A33,'1v -ostali'!$A$14:AK$371,U$3,FALSE)/12*0.701/$O33+$R$2)*$O33)</f>
        <v>0</v>
      </c>
      <c r="AA33" s="50">
        <f>IF(Y33+Z33=0,0,(VLOOKUP($A33,'1v -ostali'!$A$14:AL$371,V$3,FALSE))/12*$R$3+$R$2)</f>
        <v>0</v>
      </c>
      <c r="AB33" s="50">
        <f t="shared" si="2"/>
        <v>0</v>
      </c>
      <c r="AC33" s="50">
        <f t="shared" si="3"/>
        <v>0</v>
      </c>
      <c r="AD33" s="50">
        <f>IF(J33=0,0,+(VLOOKUP($A33,'1v -ostali'!$A$14:AO$371,Y$3,FALSE)/12*0.701/$J33+$R$2)*$J33)</f>
        <v>0</v>
      </c>
      <c r="AE33" s="50">
        <f>IF(P33=0,0,+(VLOOKUP($A33,'1v -ostali'!$A$14:AP$371,Z$3,FALSE)/12*0.701/$P33+$R$2)*$P33)</f>
        <v>0</v>
      </c>
      <c r="AF33" s="50">
        <f>IF(AD33+AE33=0,0,(VLOOKUP($A33,'1v -ostali'!$A$14:AQ$371,AA$3,FALSE))/12*$R$3+$R$2)</f>
        <v>0</v>
      </c>
      <c r="AG33" s="50">
        <f t="shared" si="4"/>
        <v>0</v>
      </c>
      <c r="AH33" s="50">
        <f t="shared" si="5"/>
        <v>0</v>
      </c>
      <c r="AI33" s="50">
        <f t="shared" si="12"/>
        <v>0</v>
      </c>
      <c r="AJ33" s="50">
        <f t="shared" si="0"/>
        <v>0</v>
      </c>
      <c r="AK33" s="50">
        <f t="shared" si="6"/>
        <v>0</v>
      </c>
      <c r="AL33" s="50">
        <f t="shared" si="7"/>
        <v>0</v>
      </c>
    </row>
    <row r="34" spans="1:38" x14ac:dyDescent="0.2">
      <c r="A34">
        <f>+IF(MAX(A$5:A33)+1&lt;=A$1,A33+1,0)</f>
        <v>0</v>
      </c>
      <c r="B34" s="301">
        <f t="shared" si="8"/>
        <v>0</v>
      </c>
      <c r="C34">
        <f t="shared" si="9"/>
        <v>0</v>
      </c>
      <c r="D34" s="494">
        <f t="shared" si="10"/>
        <v>0</v>
      </c>
      <c r="E34">
        <f>IF(A34=0,0,+VLOOKUP($A34,'1v -ostali'!$A$14:$C$371,2,FALSE))</f>
        <v>0</v>
      </c>
      <c r="G34">
        <f>+VLOOKUP($A34,'1v -ostali'!$A$14:$N$371,14,FALSE)</f>
        <v>0</v>
      </c>
      <c r="H34">
        <f>+VLOOKUP($A34,'1v -ostali'!$A$14:$G$371,H$3,FALSE)</f>
        <v>0</v>
      </c>
      <c r="I34">
        <f>+VLOOKUP($A34,'1v -ostali'!$A$14:H$371,I$3,FALSE)</f>
        <v>0</v>
      </c>
      <c r="J34">
        <f>+VLOOKUP($A34,'1v -ostali'!$A$14:I$371,J$3,FALSE)</f>
        <v>0</v>
      </c>
      <c r="N34">
        <f>+VLOOKUP($A34,'1v -ostali'!$A$14:J$371,K$3,FALSE)</f>
        <v>0</v>
      </c>
      <c r="O34">
        <f>+VLOOKUP($A34,'1v -ostali'!$A$14:K$371,L$3,FALSE)</f>
        <v>0</v>
      </c>
      <c r="P34">
        <f>+VLOOKUP($A34,'1v -ostali'!$A$14:L$371,M$3,FALSE)</f>
        <v>0</v>
      </c>
      <c r="T34" s="50">
        <f>IF(H34=0,0,+(VLOOKUP($A34,'1v -ostali'!$A$14:AE$371,O$3,FALSE)/12*0.701/$H34+$R$2)*$H34)</f>
        <v>0</v>
      </c>
      <c r="U34" s="50">
        <f>IF(N34=0,0,+(VLOOKUP($A34,'1v -ostali'!$A$14:AF$371,P$3,FALSE)/12*0.701/$N34+$R$2)*$N34)</f>
        <v>0</v>
      </c>
      <c r="V34" s="50">
        <f>IF(T34+U34=0,0,(VLOOKUP($A34,'1v -ostali'!$A$14:AG$371,Q$3,FALSE))/12*$R$3+$R$2)</f>
        <v>0</v>
      </c>
      <c r="W34" s="50">
        <f t="shared" si="11"/>
        <v>0</v>
      </c>
      <c r="X34" s="50">
        <f t="shared" si="1"/>
        <v>0</v>
      </c>
      <c r="Y34" s="50">
        <f>IF(I34=0,0,+(VLOOKUP($A34,'1v -ostali'!$A$14:AJ$371,T$3,FALSE)/12*0.701/$I34+$R$2)*$I34)</f>
        <v>0</v>
      </c>
      <c r="Z34" s="50">
        <f>IF(O34=0,0,+(VLOOKUP($A34,'1v -ostali'!$A$14:AK$371,U$3,FALSE)/12*0.701/$O34+$R$2)*$O34)</f>
        <v>0</v>
      </c>
      <c r="AA34" s="50">
        <f>IF(Y34+Z34=0,0,(VLOOKUP($A34,'1v -ostali'!$A$14:AL$371,V$3,FALSE))/12*$R$3+$R$2)</f>
        <v>0</v>
      </c>
      <c r="AB34" s="50">
        <f t="shared" si="2"/>
        <v>0</v>
      </c>
      <c r="AC34" s="50">
        <f t="shared" si="3"/>
        <v>0</v>
      </c>
      <c r="AD34" s="50">
        <f>IF(J34=0,0,+(VLOOKUP($A34,'1v -ostali'!$A$14:AO$371,Y$3,FALSE)/12*0.701/$J34+$R$2)*$J34)</f>
        <v>0</v>
      </c>
      <c r="AE34" s="50">
        <f>IF(P34=0,0,+(VLOOKUP($A34,'1v -ostali'!$A$14:AP$371,Z$3,FALSE)/12*0.701/$P34+$R$2)*$P34)</f>
        <v>0</v>
      </c>
      <c r="AF34" s="50">
        <f>IF(AD34+AE34=0,0,(VLOOKUP($A34,'1v -ostali'!$A$14:AQ$371,AA$3,FALSE))/12*$R$3+$R$2)</f>
        <v>0</v>
      </c>
      <c r="AG34" s="50">
        <f t="shared" si="4"/>
        <v>0</v>
      </c>
      <c r="AH34" s="50">
        <f t="shared" si="5"/>
        <v>0</v>
      </c>
      <c r="AI34" s="50">
        <f t="shared" si="12"/>
        <v>0</v>
      </c>
      <c r="AJ34" s="50">
        <f t="shared" si="0"/>
        <v>0</v>
      </c>
      <c r="AK34" s="50">
        <f t="shared" si="6"/>
        <v>0</v>
      </c>
      <c r="AL34" s="50">
        <f t="shared" si="7"/>
        <v>0</v>
      </c>
    </row>
    <row r="35" spans="1:38" x14ac:dyDescent="0.2">
      <c r="A35">
        <f>+IF(MAX(A$5:A34)+1&lt;=A$1,A34+1,0)</f>
        <v>0</v>
      </c>
      <c r="B35" s="301">
        <f t="shared" si="8"/>
        <v>0</v>
      </c>
      <c r="C35">
        <f t="shared" si="9"/>
        <v>0</v>
      </c>
      <c r="D35" s="494">
        <f t="shared" si="10"/>
        <v>0</v>
      </c>
      <c r="E35">
        <f>IF(A35=0,0,+VLOOKUP($A35,'1v -ostali'!$A$14:$C$371,2,FALSE))</f>
        <v>0</v>
      </c>
      <c r="G35">
        <f>+VLOOKUP($A35,'1v -ostali'!$A$14:$N$371,14,FALSE)</f>
        <v>0</v>
      </c>
      <c r="H35">
        <f>+VLOOKUP($A35,'1v -ostali'!$A$14:$G$371,H$3,FALSE)</f>
        <v>0</v>
      </c>
      <c r="I35">
        <f>+VLOOKUP($A35,'1v -ostali'!$A$14:H$371,I$3,FALSE)</f>
        <v>0</v>
      </c>
      <c r="J35">
        <f>+VLOOKUP($A35,'1v -ostali'!$A$14:I$371,J$3,FALSE)</f>
        <v>0</v>
      </c>
      <c r="N35">
        <f>+VLOOKUP($A35,'1v -ostali'!$A$14:J$371,K$3,FALSE)</f>
        <v>0</v>
      </c>
      <c r="O35">
        <f>+VLOOKUP($A35,'1v -ostali'!$A$14:K$371,L$3,FALSE)</f>
        <v>0</v>
      </c>
      <c r="P35">
        <f>+VLOOKUP($A35,'1v -ostali'!$A$14:L$371,M$3,FALSE)</f>
        <v>0</v>
      </c>
      <c r="T35" s="50">
        <f>IF(H35=0,0,+(VLOOKUP($A35,'1v -ostali'!$A$14:AE$371,O$3,FALSE)/12*0.701/$H35+$R$2)*$H35)</f>
        <v>0</v>
      </c>
      <c r="U35" s="50">
        <f>IF(N35=0,0,+(VLOOKUP($A35,'1v -ostali'!$A$14:AF$371,P$3,FALSE)/12*0.701/$N35+$R$2)*$N35)</f>
        <v>0</v>
      </c>
      <c r="V35" s="50">
        <f>IF(T35+U35=0,0,(VLOOKUP($A35,'1v -ostali'!$A$14:AG$371,Q$3,FALSE))/12*$R$3+$R$2)</f>
        <v>0</v>
      </c>
      <c r="W35" s="50">
        <f t="shared" si="11"/>
        <v>0</v>
      </c>
      <c r="X35" s="50">
        <f t="shared" si="1"/>
        <v>0</v>
      </c>
      <c r="Y35" s="50">
        <f>IF(I35=0,0,+(VLOOKUP($A35,'1v -ostali'!$A$14:AJ$371,T$3,FALSE)/12*0.701/$I35+$R$2)*$I35)</f>
        <v>0</v>
      </c>
      <c r="Z35" s="50">
        <f>IF(O35=0,0,+(VLOOKUP($A35,'1v -ostali'!$A$14:AK$371,U$3,FALSE)/12*0.701/$O35+$R$2)*$O35)</f>
        <v>0</v>
      </c>
      <c r="AA35" s="50">
        <f>IF(Y35+Z35=0,0,(VLOOKUP($A35,'1v -ostali'!$A$14:AL$371,V$3,FALSE))/12*$R$3+$R$2)</f>
        <v>0</v>
      </c>
      <c r="AB35" s="50">
        <f t="shared" si="2"/>
        <v>0</v>
      </c>
      <c r="AC35" s="50">
        <f t="shared" si="3"/>
        <v>0</v>
      </c>
      <c r="AD35" s="50">
        <f>IF(J35=0,0,+(VLOOKUP($A35,'1v -ostali'!$A$14:AO$371,Y$3,FALSE)/12*0.701/$J35+$R$2)*$J35)</f>
        <v>0</v>
      </c>
      <c r="AE35" s="50">
        <f>IF(P35=0,0,+(VLOOKUP($A35,'1v -ostali'!$A$14:AP$371,Z$3,FALSE)/12*0.701/$P35+$R$2)*$P35)</f>
        <v>0</v>
      </c>
      <c r="AF35" s="50">
        <f>IF(AD35+AE35=0,0,(VLOOKUP($A35,'1v -ostali'!$A$14:AQ$371,AA$3,FALSE))/12*$R$3+$R$2)</f>
        <v>0</v>
      </c>
      <c r="AG35" s="50">
        <f t="shared" si="4"/>
        <v>0</v>
      </c>
      <c r="AH35" s="50">
        <f t="shared" si="5"/>
        <v>0</v>
      </c>
      <c r="AI35" s="50">
        <f t="shared" si="12"/>
        <v>0</v>
      </c>
      <c r="AJ35" s="50">
        <f t="shared" si="0"/>
        <v>0</v>
      </c>
      <c r="AK35" s="50">
        <f t="shared" si="6"/>
        <v>0</v>
      </c>
      <c r="AL35" s="50">
        <f t="shared" si="7"/>
        <v>0</v>
      </c>
    </row>
    <row r="36" spans="1:38" x14ac:dyDescent="0.2">
      <c r="A36">
        <f>+IF(MAX(A$5:A35)+1&lt;=A$1,A35+1,0)</f>
        <v>0</v>
      </c>
      <c r="B36" s="301">
        <f t="shared" si="8"/>
        <v>0</v>
      </c>
      <c r="C36">
        <f t="shared" si="9"/>
        <v>0</v>
      </c>
      <c r="D36" s="494">
        <f t="shared" si="10"/>
        <v>0</v>
      </c>
      <c r="E36">
        <f>IF(A36=0,0,+VLOOKUP($A36,'1v -ostali'!$A$14:$C$371,2,FALSE))</f>
        <v>0</v>
      </c>
      <c r="G36">
        <f>+VLOOKUP($A36,'1v -ostali'!$A$14:$N$371,14,FALSE)</f>
        <v>0</v>
      </c>
      <c r="H36">
        <f>+VLOOKUP($A36,'1v -ostali'!$A$14:$G$371,H$3,FALSE)</f>
        <v>0</v>
      </c>
      <c r="I36">
        <f>+VLOOKUP($A36,'1v -ostali'!$A$14:H$371,I$3,FALSE)</f>
        <v>0</v>
      </c>
      <c r="J36">
        <f>+VLOOKUP($A36,'1v -ostali'!$A$14:I$371,J$3,FALSE)</f>
        <v>0</v>
      </c>
      <c r="N36">
        <f>+VLOOKUP($A36,'1v -ostali'!$A$14:J$371,K$3,FALSE)</f>
        <v>0</v>
      </c>
      <c r="O36">
        <f>+VLOOKUP($A36,'1v -ostali'!$A$14:K$371,L$3,FALSE)</f>
        <v>0</v>
      </c>
      <c r="P36">
        <f>+VLOOKUP($A36,'1v -ostali'!$A$14:L$371,M$3,FALSE)</f>
        <v>0</v>
      </c>
      <c r="T36" s="50">
        <f>IF(H36=0,0,+(VLOOKUP($A36,'1v -ostali'!$A$14:AE$371,O$3,FALSE)/12*0.701/$H36+$R$2)*$H36)</f>
        <v>0</v>
      </c>
      <c r="U36" s="50">
        <f>IF(N36=0,0,+(VLOOKUP($A36,'1v -ostali'!$A$14:AF$371,P$3,FALSE)/12*0.701/$N36+$R$2)*$N36)</f>
        <v>0</v>
      </c>
      <c r="V36" s="50">
        <f>IF(T36+U36=0,0,(VLOOKUP($A36,'1v -ostali'!$A$14:AG$371,Q$3,FALSE))/12*$R$3+$R$2)</f>
        <v>0</v>
      </c>
      <c r="W36" s="50">
        <f t="shared" si="11"/>
        <v>0</v>
      </c>
      <c r="X36" s="50">
        <f t="shared" si="1"/>
        <v>0</v>
      </c>
      <c r="Y36" s="50">
        <f>IF(I36=0,0,+(VLOOKUP($A36,'1v -ostali'!$A$14:AJ$371,T$3,FALSE)/12*0.701/$I36+$R$2)*$I36)</f>
        <v>0</v>
      </c>
      <c r="Z36" s="50">
        <f>IF(O36=0,0,+(VLOOKUP($A36,'1v -ostali'!$A$14:AK$371,U$3,FALSE)/12*0.701/$O36+$R$2)*$O36)</f>
        <v>0</v>
      </c>
      <c r="AA36" s="50">
        <f>IF(Y36+Z36=0,0,(VLOOKUP($A36,'1v -ostali'!$A$14:AL$371,V$3,FALSE))/12*$R$3+$R$2)</f>
        <v>0</v>
      </c>
      <c r="AB36" s="50">
        <f t="shared" si="2"/>
        <v>0</v>
      </c>
      <c r="AC36" s="50">
        <f t="shared" si="3"/>
        <v>0</v>
      </c>
      <c r="AD36" s="50">
        <f>IF(J36=0,0,+(VLOOKUP($A36,'1v -ostali'!$A$14:AO$371,Y$3,FALSE)/12*0.701/$J36+$R$2)*$J36)</f>
        <v>0</v>
      </c>
      <c r="AE36" s="50">
        <f>IF(P36=0,0,+(VLOOKUP($A36,'1v -ostali'!$A$14:AP$371,Z$3,FALSE)/12*0.701/$P36+$R$2)*$P36)</f>
        <v>0</v>
      </c>
      <c r="AF36" s="50">
        <f>IF(AD36+AE36=0,0,(VLOOKUP($A36,'1v -ostali'!$A$14:AQ$371,AA$3,FALSE))/12*$R$3+$R$2)</f>
        <v>0</v>
      </c>
      <c r="AG36" s="50">
        <f t="shared" si="4"/>
        <v>0</v>
      </c>
      <c r="AH36" s="50">
        <f t="shared" si="5"/>
        <v>0</v>
      </c>
      <c r="AI36" s="50">
        <f t="shared" si="12"/>
        <v>0</v>
      </c>
      <c r="AJ36" s="50">
        <f t="shared" si="0"/>
        <v>0</v>
      </c>
      <c r="AK36" s="50">
        <f t="shared" si="6"/>
        <v>0</v>
      </c>
      <c r="AL36" s="50">
        <f t="shared" si="7"/>
        <v>0</v>
      </c>
    </row>
    <row r="37" spans="1:38" x14ac:dyDescent="0.2">
      <c r="A37">
        <f>+IF(MAX(A$5:A36)+1&lt;=A$1,A36+1,0)</f>
        <v>0</v>
      </c>
      <c r="B37" s="301">
        <f t="shared" si="8"/>
        <v>0</v>
      </c>
      <c r="C37">
        <f t="shared" si="9"/>
        <v>0</v>
      </c>
      <c r="D37" s="494">
        <f t="shared" si="10"/>
        <v>0</v>
      </c>
      <c r="E37">
        <f>IF(A37=0,0,+VLOOKUP($A37,'1v -ostali'!$A$14:$C$371,2,FALSE))</f>
        <v>0</v>
      </c>
      <c r="G37">
        <f>+VLOOKUP($A37,'1v -ostali'!$A$14:$N$371,14,FALSE)</f>
        <v>0</v>
      </c>
      <c r="H37">
        <f>+VLOOKUP($A37,'1v -ostali'!$A$14:$G$371,H$3,FALSE)</f>
        <v>0</v>
      </c>
      <c r="I37">
        <f>+VLOOKUP($A37,'1v -ostali'!$A$14:H$371,I$3,FALSE)</f>
        <v>0</v>
      </c>
      <c r="J37">
        <f>+VLOOKUP($A37,'1v -ostali'!$A$14:I$371,J$3,FALSE)</f>
        <v>0</v>
      </c>
      <c r="N37">
        <f>+VLOOKUP($A37,'1v -ostali'!$A$14:J$371,K$3,FALSE)</f>
        <v>0</v>
      </c>
      <c r="O37">
        <f>+VLOOKUP($A37,'1v -ostali'!$A$14:K$371,L$3,FALSE)</f>
        <v>0</v>
      </c>
      <c r="P37">
        <f>+VLOOKUP($A37,'1v -ostali'!$A$14:L$371,M$3,FALSE)</f>
        <v>0</v>
      </c>
      <c r="T37" s="50">
        <f>IF(H37=0,0,+(VLOOKUP($A37,'1v -ostali'!$A$14:AE$371,O$3,FALSE)/12*0.701/$H37+$R$2)*$H37)</f>
        <v>0</v>
      </c>
      <c r="U37" s="50">
        <f>IF(N37=0,0,+(VLOOKUP($A37,'1v -ostali'!$A$14:AF$371,P$3,FALSE)/12*0.701/$N37+$R$2)*$N37)</f>
        <v>0</v>
      </c>
      <c r="V37" s="50">
        <f>IF(T37+U37=0,0,(VLOOKUP($A37,'1v -ostali'!$A$14:AG$371,Q$3,FALSE))/12*$R$3+$R$2)</f>
        <v>0</v>
      </c>
      <c r="W37" s="50">
        <f t="shared" si="11"/>
        <v>0</v>
      </c>
      <c r="X37" s="50">
        <f t="shared" si="1"/>
        <v>0</v>
      </c>
      <c r="Y37" s="50">
        <f>IF(I37=0,0,+(VLOOKUP($A37,'1v -ostali'!$A$14:AJ$371,T$3,FALSE)/12*0.701/$I37+$R$2)*$I37)</f>
        <v>0</v>
      </c>
      <c r="Z37" s="50">
        <f>IF(O37=0,0,+(VLOOKUP($A37,'1v -ostali'!$A$14:AK$371,U$3,FALSE)/12*0.701/$O37+$R$2)*$O37)</f>
        <v>0</v>
      </c>
      <c r="AA37" s="50">
        <f>IF(Y37+Z37=0,0,(VLOOKUP($A37,'1v -ostali'!$A$14:AL$371,V$3,FALSE))/12*$R$3+$R$2)</f>
        <v>0</v>
      </c>
      <c r="AB37" s="50">
        <f t="shared" si="2"/>
        <v>0</v>
      </c>
      <c r="AC37" s="50">
        <f t="shared" si="3"/>
        <v>0</v>
      </c>
      <c r="AD37" s="50">
        <f>IF(J37=0,0,+(VLOOKUP($A37,'1v -ostali'!$A$14:AO$371,Y$3,FALSE)/12*0.701/$J37+$R$2)*$J37)</f>
        <v>0</v>
      </c>
      <c r="AE37" s="50">
        <f>IF(P37=0,0,+(VLOOKUP($A37,'1v -ostali'!$A$14:AP$371,Z$3,FALSE)/12*0.701/$P37+$R$2)*$P37)</f>
        <v>0</v>
      </c>
      <c r="AF37" s="50">
        <f>IF(AD37+AE37=0,0,(VLOOKUP($A37,'1v -ostali'!$A$14:AQ$371,AA$3,FALSE))/12*$R$3+$R$2)</f>
        <v>0</v>
      </c>
      <c r="AG37" s="50">
        <f t="shared" si="4"/>
        <v>0</v>
      </c>
      <c r="AH37" s="50">
        <f t="shared" si="5"/>
        <v>0</v>
      </c>
      <c r="AI37" s="50">
        <f t="shared" si="12"/>
        <v>0</v>
      </c>
      <c r="AJ37" s="50">
        <f t="shared" ref="AJ37:AJ68" si="13">+AI37*AE$3/100</f>
        <v>0</v>
      </c>
      <c r="AK37" s="50">
        <f t="shared" si="6"/>
        <v>0</v>
      </c>
      <c r="AL37" s="50">
        <f t="shared" si="7"/>
        <v>0</v>
      </c>
    </row>
    <row r="38" spans="1:38" x14ac:dyDescent="0.2">
      <c r="A38">
        <f>+IF(MAX(A$5:A37)+1&lt;=A$1,A37+1,0)</f>
        <v>0</v>
      </c>
      <c r="B38" s="301">
        <f t="shared" si="8"/>
        <v>0</v>
      </c>
      <c r="C38">
        <f t="shared" si="9"/>
        <v>0</v>
      </c>
      <c r="D38" s="494">
        <f t="shared" si="10"/>
        <v>0</v>
      </c>
      <c r="E38">
        <f>IF(A38=0,0,+VLOOKUP($A38,'1v -ostali'!$A$14:$C$371,2,FALSE))</f>
        <v>0</v>
      </c>
      <c r="G38">
        <f>+VLOOKUP($A38,'1v -ostali'!$A$14:$N$371,14,FALSE)</f>
        <v>0</v>
      </c>
      <c r="H38">
        <f>+VLOOKUP($A38,'1v -ostali'!$A$14:$G$371,H$3,FALSE)</f>
        <v>0</v>
      </c>
      <c r="I38">
        <f>+VLOOKUP($A38,'1v -ostali'!$A$14:H$371,I$3,FALSE)</f>
        <v>0</v>
      </c>
      <c r="J38">
        <f>+VLOOKUP($A38,'1v -ostali'!$A$14:I$371,J$3,FALSE)</f>
        <v>0</v>
      </c>
      <c r="N38">
        <f>+VLOOKUP($A38,'1v -ostali'!$A$14:J$371,K$3,FALSE)</f>
        <v>0</v>
      </c>
      <c r="O38">
        <f>+VLOOKUP($A38,'1v -ostali'!$A$14:K$371,L$3,FALSE)</f>
        <v>0</v>
      </c>
      <c r="P38">
        <f>+VLOOKUP($A38,'1v -ostali'!$A$14:L$371,M$3,FALSE)</f>
        <v>0</v>
      </c>
      <c r="T38" s="50">
        <f>IF(H38=0,0,+(VLOOKUP($A38,'1v -ostali'!$A$14:AE$371,O$3,FALSE)/12*0.701/$H38+$R$2)*$H38)</f>
        <v>0</v>
      </c>
      <c r="U38" s="50">
        <f>IF(N38=0,0,+(VLOOKUP($A38,'1v -ostali'!$A$14:AF$371,P$3,FALSE)/12*0.701/$N38+$R$2)*$N38)</f>
        <v>0</v>
      </c>
      <c r="V38" s="50">
        <f>IF(T38+U38=0,0,(VLOOKUP($A38,'1v -ostali'!$A$14:AG$371,Q$3,FALSE))/12*$R$3+$R$2)</f>
        <v>0</v>
      </c>
      <c r="W38" s="50">
        <f t="shared" si="11"/>
        <v>0</v>
      </c>
      <c r="X38" s="50">
        <f t="shared" si="1"/>
        <v>0</v>
      </c>
      <c r="Y38" s="50">
        <f>IF(I38=0,0,+(VLOOKUP($A38,'1v -ostali'!$A$14:AJ$371,T$3,FALSE)/12*0.701/$I38+$R$2)*$I38)</f>
        <v>0</v>
      </c>
      <c r="Z38" s="50">
        <f>IF(O38=0,0,+(VLOOKUP($A38,'1v -ostali'!$A$14:AK$371,U$3,FALSE)/12*0.701/$O38+$R$2)*$O38)</f>
        <v>0</v>
      </c>
      <c r="AA38" s="50">
        <f>IF(Y38+Z38=0,0,(VLOOKUP($A38,'1v -ostali'!$A$14:AL$371,V$3,FALSE))/12*$R$3+$R$2)</f>
        <v>0</v>
      </c>
      <c r="AB38" s="50">
        <f t="shared" si="2"/>
        <v>0</v>
      </c>
      <c r="AC38" s="50">
        <f t="shared" si="3"/>
        <v>0</v>
      </c>
      <c r="AD38" s="50">
        <f>IF(J38=0,0,+(VLOOKUP($A38,'1v -ostali'!$A$14:AO$371,Y$3,FALSE)/12*0.701/$J38+$R$2)*$J38)</f>
        <v>0</v>
      </c>
      <c r="AE38" s="50">
        <f>IF(P38=0,0,+(VLOOKUP($A38,'1v -ostali'!$A$14:AP$371,Z$3,FALSE)/12*0.701/$P38+$R$2)*$P38)</f>
        <v>0</v>
      </c>
      <c r="AF38" s="50">
        <f>IF(AD38+AE38=0,0,(VLOOKUP($A38,'1v -ostali'!$A$14:AQ$371,AA$3,FALSE))/12*$R$3+$R$2)</f>
        <v>0</v>
      </c>
      <c r="AG38" s="50">
        <f t="shared" si="4"/>
        <v>0</v>
      </c>
      <c r="AH38" s="50">
        <f t="shared" si="5"/>
        <v>0</v>
      </c>
      <c r="AI38" s="50">
        <f t="shared" si="12"/>
        <v>0</v>
      </c>
      <c r="AJ38" s="50">
        <f t="shared" si="13"/>
        <v>0</v>
      </c>
      <c r="AK38" s="50">
        <f t="shared" si="6"/>
        <v>0</v>
      </c>
      <c r="AL38" s="50">
        <f t="shared" si="7"/>
        <v>0</v>
      </c>
    </row>
    <row r="39" spans="1:38" x14ac:dyDescent="0.2">
      <c r="A39">
        <f>+IF(MAX(A$5:A38)+1&lt;=A$1,A38+1,0)</f>
        <v>0</v>
      </c>
      <c r="B39" s="301">
        <f t="shared" si="8"/>
        <v>0</v>
      </c>
      <c r="C39">
        <f t="shared" si="9"/>
        <v>0</v>
      </c>
      <c r="D39" s="494">
        <f t="shared" si="10"/>
        <v>0</v>
      </c>
      <c r="E39">
        <f>IF(A39=0,0,+VLOOKUP($A39,'1v -ostali'!$A$14:$C$371,2,FALSE))</f>
        <v>0</v>
      </c>
      <c r="G39">
        <f>+VLOOKUP($A39,'1v -ostali'!$A$14:$N$371,14,FALSE)</f>
        <v>0</v>
      </c>
      <c r="H39">
        <f>+VLOOKUP($A39,'1v -ostali'!$A$14:$G$371,H$3,FALSE)</f>
        <v>0</v>
      </c>
      <c r="I39">
        <f>+VLOOKUP($A39,'1v -ostali'!$A$14:H$371,I$3,FALSE)</f>
        <v>0</v>
      </c>
      <c r="J39">
        <f>+VLOOKUP($A39,'1v -ostali'!$A$14:I$371,J$3,FALSE)</f>
        <v>0</v>
      </c>
      <c r="N39">
        <f>+VLOOKUP($A39,'1v -ostali'!$A$14:J$371,K$3,FALSE)</f>
        <v>0</v>
      </c>
      <c r="O39">
        <f>+VLOOKUP($A39,'1v -ostali'!$A$14:K$371,L$3,FALSE)</f>
        <v>0</v>
      </c>
      <c r="P39">
        <f>+VLOOKUP($A39,'1v -ostali'!$A$14:L$371,M$3,FALSE)</f>
        <v>0</v>
      </c>
      <c r="T39" s="50">
        <f>IF(H39=0,0,+(VLOOKUP($A39,'1v -ostali'!$A$14:AE$371,O$3,FALSE)/12*0.701/$H39+$R$2)*$H39)</f>
        <v>0</v>
      </c>
      <c r="U39" s="50">
        <f>IF(N39=0,0,+(VLOOKUP($A39,'1v -ostali'!$A$14:AF$371,P$3,FALSE)/12*0.701/$N39+$R$2)*$N39)</f>
        <v>0</v>
      </c>
      <c r="V39" s="50">
        <f>IF(T39+U39=0,0,(VLOOKUP($A39,'1v -ostali'!$A$14:AG$371,Q$3,FALSE))/12*$R$3+$R$2)</f>
        <v>0</v>
      </c>
      <c r="W39" s="50">
        <f t="shared" si="11"/>
        <v>0</v>
      </c>
      <c r="X39" s="50">
        <f t="shared" si="1"/>
        <v>0</v>
      </c>
      <c r="Y39" s="50">
        <f>IF(I39=0,0,+(VLOOKUP($A39,'1v -ostali'!$A$14:AJ$371,T$3,FALSE)/12*0.701/$I39+$R$2)*$I39)</f>
        <v>0</v>
      </c>
      <c r="Z39" s="50">
        <f>IF(O39=0,0,+(VLOOKUP($A39,'1v -ostali'!$A$14:AK$371,U$3,FALSE)/12*0.701/$O39+$R$2)*$O39)</f>
        <v>0</v>
      </c>
      <c r="AA39" s="50">
        <f>IF(Y39+Z39=0,0,(VLOOKUP($A39,'1v -ostali'!$A$14:AL$371,V$3,FALSE))/12*$R$3+$R$2)</f>
        <v>0</v>
      </c>
      <c r="AB39" s="50">
        <f t="shared" si="2"/>
        <v>0</v>
      </c>
      <c r="AC39" s="50">
        <f t="shared" si="3"/>
        <v>0</v>
      </c>
      <c r="AD39" s="50">
        <f>IF(J39=0,0,+(VLOOKUP($A39,'1v -ostali'!$A$14:AO$371,Y$3,FALSE)/12*0.701/$J39+$R$2)*$J39)</f>
        <v>0</v>
      </c>
      <c r="AE39" s="50">
        <f>IF(P39=0,0,+(VLOOKUP($A39,'1v -ostali'!$A$14:AP$371,Z$3,FALSE)/12*0.701/$P39+$R$2)*$P39)</f>
        <v>0</v>
      </c>
      <c r="AF39" s="50">
        <f>IF(AD39+AE39=0,0,(VLOOKUP($A39,'1v -ostali'!$A$14:AQ$371,AA$3,FALSE))/12*$R$3+$R$2)</f>
        <v>0</v>
      </c>
      <c r="AG39" s="50">
        <f t="shared" si="4"/>
        <v>0</v>
      </c>
      <c r="AH39" s="50">
        <f t="shared" si="5"/>
        <v>0</v>
      </c>
      <c r="AI39" s="50">
        <f t="shared" si="12"/>
        <v>0</v>
      </c>
      <c r="AJ39" s="50">
        <f t="shared" si="13"/>
        <v>0</v>
      </c>
      <c r="AK39" s="50">
        <f t="shared" si="6"/>
        <v>0</v>
      </c>
      <c r="AL39" s="50">
        <f t="shared" si="7"/>
        <v>0</v>
      </c>
    </row>
    <row r="40" spans="1:38" x14ac:dyDescent="0.2">
      <c r="A40">
        <f>+IF(MAX(A$5:A39)+1&lt;=A$1,A39+1,0)</f>
        <v>0</v>
      </c>
      <c r="B40" s="301">
        <f t="shared" si="8"/>
        <v>0</v>
      </c>
      <c r="C40">
        <f t="shared" si="9"/>
        <v>0</v>
      </c>
      <c r="D40" s="494">
        <f t="shared" si="10"/>
        <v>0</v>
      </c>
      <c r="E40">
        <f>IF(A40=0,0,+VLOOKUP($A40,'1v -ostali'!$A$14:$C$371,2,FALSE))</f>
        <v>0</v>
      </c>
      <c r="G40">
        <f>+VLOOKUP($A40,'1v -ostali'!$A$14:$N$371,14,FALSE)</f>
        <v>0</v>
      </c>
      <c r="H40">
        <f>+VLOOKUP($A40,'1v -ostali'!$A$14:$G$371,H$3,FALSE)</f>
        <v>0</v>
      </c>
      <c r="I40">
        <f>+VLOOKUP($A40,'1v -ostali'!$A$14:H$371,I$3,FALSE)</f>
        <v>0</v>
      </c>
      <c r="J40">
        <f>+VLOOKUP($A40,'1v -ostali'!$A$14:I$371,J$3,FALSE)</f>
        <v>0</v>
      </c>
      <c r="N40">
        <f>+VLOOKUP($A40,'1v -ostali'!$A$14:J$371,K$3,FALSE)</f>
        <v>0</v>
      </c>
      <c r="O40">
        <f>+VLOOKUP($A40,'1v -ostali'!$A$14:K$371,L$3,FALSE)</f>
        <v>0</v>
      </c>
      <c r="P40">
        <f>+VLOOKUP($A40,'1v -ostali'!$A$14:L$371,M$3,FALSE)</f>
        <v>0</v>
      </c>
      <c r="T40" s="50">
        <f>IF(H40=0,0,+(VLOOKUP($A40,'1v -ostali'!$A$14:AE$371,O$3,FALSE)/12*0.701/$H40+$R$2)*$H40)</f>
        <v>0</v>
      </c>
      <c r="U40" s="50">
        <f>IF(N40=0,0,+(VLOOKUP($A40,'1v -ostali'!$A$14:AF$371,P$3,FALSE)/12*0.701/$N40+$R$2)*$N40)</f>
        <v>0</v>
      </c>
      <c r="V40" s="50">
        <f>IF(T40+U40=0,0,(VLOOKUP($A40,'1v -ostali'!$A$14:AG$371,Q$3,FALSE))/12*$R$3+$R$2)</f>
        <v>0</v>
      </c>
      <c r="W40" s="50">
        <f t="shared" si="11"/>
        <v>0</v>
      </c>
      <c r="X40" s="50">
        <f t="shared" si="1"/>
        <v>0</v>
      </c>
      <c r="Y40" s="50">
        <f>IF(I40=0,0,+(VLOOKUP($A40,'1v -ostali'!$A$14:AJ$371,T$3,FALSE)/12*0.701/$I40+$R$2)*$I40)</f>
        <v>0</v>
      </c>
      <c r="Z40" s="50">
        <f>IF(O40=0,0,+(VLOOKUP($A40,'1v -ostali'!$A$14:AK$371,U$3,FALSE)/12*0.701/$O40+$R$2)*$O40)</f>
        <v>0</v>
      </c>
      <c r="AA40" s="50">
        <f>IF(Y40+Z40=0,0,(VLOOKUP($A40,'1v -ostali'!$A$14:AL$371,V$3,FALSE))/12*$R$3+$R$2)</f>
        <v>0</v>
      </c>
      <c r="AB40" s="50">
        <f t="shared" si="2"/>
        <v>0</v>
      </c>
      <c r="AC40" s="50">
        <f t="shared" si="3"/>
        <v>0</v>
      </c>
      <c r="AD40" s="50">
        <f>IF(J40=0,0,+(VLOOKUP($A40,'1v -ostali'!$A$14:AO$371,Y$3,FALSE)/12*0.701/$J40+$R$2)*$J40)</f>
        <v>0</v>
      </c>
      <c r="AE40" s="50">
        <f>IF(P40=0,0,+(VLOOKUP($A40,'1v -ostali'!$A$14:AP$371,Z$3,FALSE)/12*0.701/$P40+$R$2)*$P40)</f>
        <v>0</v>
      </c>
      <c r="AF40" s="50">
        <f>IF(AD40+AE40=0,0,(VLOOKUP($A40,'1v -ostali'!$A$14:AQ$371,AA$3,FALSE))/12*$R$3+$R$2)</f>
        <v>0</v>
      </c>
      <c r="AG40" s="50">
        <f t="shared" si="4"/>
        <v>0</v>
      </c>
      <c r="AH40" s="50">
        <f t="shared" si="5"/>
        <v>0</v>
      </c>
      <c r="AI40" s="50">
        <f t="shared" si="12"/>
        <v>0</v>
      </c>
      <c r="AJ40" s="50">
        <f t="shared" si="13"/>
        <v>0</v>
      </c>
      <c r="AK40" s="50">
        <f t="shared" si="6"/>
        <v>0</v>
      </c>
      <c r="AL40" s="50">
        <f t="shared" si="7"/>
        <v>0</v>
      </c>
    </row>
    <row r="41" spans="1:38" x14ac:dyDescent="0.2">
      <c r="A41">
        <f>+IF(MAX(A$5:A40)+1&lt;=A$1,A40+1,0)</f>
        <v>0</v>
      </c>
      <c r="B41" s="301">
        <f t="shared" si="8"/>
        <v>0</v>
      </c>
      <c r="C41">
        <f t="shared" si="9"/>
        <v>0</v>
      </c>
      <c r="D41" s="494">
        <f t="shared" si="10"/>
        <v>0</v>
      </c>
      <c r="E41">
        <f>IF(A41=0,0,+VLOOKUP($A41,'1v -ostali'!$A$14:$C$371,2,FALSE))</f>
        <v>0</v>
      </c>
      <c r="G41">
        <f>+VLOOKUP($A41,'1v -ostali'!$A$14:$N$371,14,FALSE)</f>
        <v>0</v>
      </c>
      <c r="H41">
        <f>+VLOOKUP($A41,'1v -ostali'!$A$14:$G$371,H$3,FALSE)</f>
        <v>0</v>
      </c>
      <c r="I41">
        <f>+VLOOKUP($A41,'1v -ostali'!$A$14:H$371,I$3,FALSE)</f>
        <v>0</v>
      </c>
      <c r="J41">
        <f>+VLOOKUP($A41,'1v -ostali'!$A$14:I$371,J$3,FALSE)</f>
        <v>0</v>
      </c>
      <c r="N41">
        <f>+VLOOKUP($A41,'1v -ostali'!$A$14:J$371,K$3,FALSE)</f>
        <v>0</v>
      </c>
      <c r="O41">
        <f>+VLOOKUP($A41,'1v -ostali'!$A$14:K$371,L$3,FALSE)</f>
        <v>0</v>
      </c>
      <c r="P41">
        <f>+VLOOKUP($A41,'1v -ostali'!$A$14:L$371,M$3,FALSE)</f>
        <v>0</v>
      </c>
      <c r="T41" s="50">
        <f>IF(H41=0,0,+(VLOOKUP($A41,'1v -ostali'!$A$14:AE$371,O$3,FALSE)/12*0.701/$H41+$R$2)*$H41)</f>
        <v>0</v>
      </c>
      <c r="U41" s="50">
        <f>IF(N41=0,0,+(VLOOKUP($A41,'1v -ostali'!$A$14:AF$371,P$3,FALSE)/12*0.701/$N41+$R$2)*$N41)</f>
        <v>0</v>
      </c>
      <c r="V41" s="50">
        <f>IF(T41+U41=0,0,(VLOOKUP($A41,'1v -ostali'!$A$14:AG$371,Q$3,FALSE))/12*$R$3+$R$2)</f>
        <v>0</v>
      </c>
      <c r="W41" s="50">
        <f t="shared" si="11"/>
        <v>0</v>
      </c>
      <c r="X41" s="50">
        <f t="shared" si="1"/>
        <v>0</v>
      </c>
      <c r="Y41" s="50">
        <f>IF(I41=0,0,+(VLOOKUP($A41,'1v -ostali'!$A$14:AJ$371,T$3,FALSE)/12*0.701/$I41+$R$2)*$I41)</f>
        <v>0</v>
      </c>
      <c r="Z41" s="50">
        <f>IF(O41=0,0,+(VLOOKUP($A41,'1v -ostali'!$A$14:AK$371,U$3,FALSE)/12*0.701/$O41+$R$2)*$O41)</f>
        <v>0</v>
      </c>
      <c r="AA41" s="50">
        <f>IF(Y41+Z41=0,0,(VLOOKUP($A41,'1v -ostali'!$A$14:AL$371,V$3,FALSE))/12*$R$3+$R$2)</f>
        <v>0</v>
      </c>
      <c r="AB41" s="50">
        <f t="shared" si="2"/>
        <v>0</v>
      </c>
      <c r="AC41" s="50">
        <f t="shared" si="3"/>
        <v>0</v>
      </c>
      <c r="AD41" s="50">
        <f>IF(J41=0,0,+(VLOOKUP($A41,'1v -ostali'!$A$14:AO$371,Y$3,FALSE)/12*0.701/$J41+$R$2)*$J41)</f>
        <v>0</v>
      </c>
      <c r="AE41" s="50">
        <f>IF(P41=0,0,+(VLOOKUP($A41,'1v -ostali'!$A$14:AP$371,Z$3,FALSE)/12*0.701/$P41+$R$2)*$P41)</f>
        <v>0</v>
      </c>
      <c r="AF41" s="50">
        <f>IF(AD41+AE41=0,0,(VLOOKUP($A41,'1v -ostali'!$A$14:AQ$371,AA$3,FALSE))/12*$R$3+$R$2)</f>
        <v>0</v>
      </c>
      <c r="AG41" s="50">
        <f t="shared" si="4"/>
        <v>0</v>
      </c>
      <c r="AH41" s="50">
        <f t="shared" si="5"/>
        <v>0</v>
      </c>
      <c r="AI41" s="50">
        <f t="shared" si="12"/>
        <v>0</v>
      </c>
      <c r="AJ41" s="50">
        <f t="shared" si="13"/>
        <v>0</v>
      </c>
      <c r="AK41" s="50">
        <f t="shared" si="6"/>
        <v>0</v>
      </c>
      <c r="AL41" s="50">
        <f t="shared" si="7"/>
        <v>0</v>
      </c>
    </row>
    <row r="42" spans="1:38" x14ac:dyDescent="0.2">
      <c r="A42">
        <f>+IF(MAX(A$5:A41)+1&lt;=A$1,A41+1,0)</f>
        <v>0</v>
      </c>
      <c r="B42" s="301">
        <f t="shared" si="8"/>
        <v>0</v>
      </c>
      <c r="C42">
        <f t="shared" si="9"/>
        <v>0</v>
      </c>
      <c r="D42" s="494">
        <f t="shared" si="10"/>
        <v>0</v>
      </c>
      <c r="E42">
        <f>IF(A42=0,0,+VLOOKUP($A42,'1v -ostali'!$A$14:$C$371,2,FALSE))</f>
        <v>0</v>
      </c>
      <c r="G42">
        <f>+VLOOKUP($A42,'1v -ostali'!$A$14:$N$371,14,FALSE)</f>
        <v>0</v>
      </c>
      <c r="H42">
        <f>+VLOOKUP($A42,'1v -ostali'!$A$14:$G$371,H$3,FALSE)</f>
        <v>0</v>
      </c>
      <c r="I42">
        <f>+VLOOKUP($A42,'1v -ostali'!$A$14:H$371,I$3,FALSE)</f>
        <v>0</v>
      </c>
      <c r="J42">
        <f>+VLOOKUP($A42,'1v -ostali'!$A$14:I$371,J$3,FALSE)</f>
        <v>0</v>
      </c>
      <c r="N42">
        <f>+VLOOKUP($A42,'1v -ostali'!$A$14:J$371,K$3,FALSE)</f>
        <v>0</v>
      </c>
      <c r="O42">
        <f>+VLOOKUP($A42,'1v -ostali'!$A$14:K$371,L$3,FALSE)</f>
        <v>0</v>
      </c>
      <c r="P42">
        <f>+VLOOKUP($A42,'1v -ostali'!$A$14:L$371,M$3,FALSE)</f>
        <v>0</v>
      </c>
      <c r="T42" s="50">
        <f>IF(H42=0,0,+(VLOOKUP($A42,'1v -ostali'!$A$14:AE$371,O$3,FALSE)/12*0.701/$H42+$R$2)*$H42)</f>
        <v>0</v>
      </c>
      <c r="U42" s="50">
        <f>IF(N42=0,0,+(VLOOKUP($A42,'1v -ostali'!$A$14:AF$371,P$3,FALSE)/12*0.701/$N42+$R$2)*$N42)</f>
        <v>0</v>
      </c>
      <c r="V42" s="50">
        <f>IF(T42+U42=0,0,(VLOOKUP($A42,'1v -ostali'!$A$14:AG$371,Q$3,FALSE))/12*$R$3+$R$2)</f>
        <v>0</v>
      </c>
      <c r="W42" s="50">
        <f t="shared" si="11"/>
        <v>0</v>
      </c>
      <c r="X42" s="50">
        <f t="shared" si="1"/>
        <v>0</v>
      </c>
      <c r="Y42" s="50">
        <f>IF(I42=0,0,+(VLOOKUP($A42,'1v -ostali'!$A$14:AJ$371,T$3,FALSE)/12*0.701/$I42+$R$2)*$I42)</f>
        <v>0</v>
      </c>
      <c r="Z42" s="50">
        <f>IF(O42=0,0,+(VLOOKUP($A42,'1v -ostali'!$A$14:AK$371,U$3,FALSE)/12*0.701/$O42+$R$2)*$O42)</f>
        <v>0</v>
      </c>
      <c r="AA42" s="50">
        <f>IF(Y42+Z42=0,0,(VLOOKUP($A42,'1v -ostali'!$A$14:AL$371,V$3,FALSE))/12*$R$3+$R$2)</f>
        <v>0</v>
      </c>
      <c r="AB42" s="50">
        <f t="shared" si="2"/>
        <v>0</v>
      </c>
      <c r="AC42" s="50">
        <f t="shared" si="3"/>
        <v>0</v>
      </c>
      <c r="AD42" s="50">
        <f>IF(J42=0,0,+(VLOOKUP($A42,'1v -ostali'!$A$14:AO$371,Y$3,FALSE)/12*0.701/$J42+$R$2)*$J42)</f>
        <v>0</v>
      </c>
      <c r="AE42" s="50">
        <f>IF(P42=0,0,+(VLOOKUP($A42,'1v -ostali'!$A$14:AP$371,Z$3,FALSE)/12*0.701/$P42+$R$2)*$P42)</f>
        <v>0</v>
      </c>
      <c r="AF42" s="50">
        <f>IF(AD42+AE42=0,0,(VLOOKUP($A42,'1v -ostali'!$A$14:AQ$371,AA$3,FALSE))/12*$R$3+$R$2)</f>
        <v>0</v>
      </c>
      <c r="AG42" s="50">
        <f t="shared" si="4"/>
        <v>0</v>
      </c>
      <c r="AH42" s="50">
        <f t="shared" si="5"/>
        <v>0</v>
      </c>
      <c r="AI42" s="50">
        <f t="shared" si="12"/>
        <v>0</v>
      </c>
      <c r="AJ42" s="50">
        <f t="shared" si="13"/>
        <v>0</v>
      </c>
      <c r="AK42" s="50">
        <f t="shared" si="6"/>
        <v>0</v>
      </c>
      <c r="AL42" s="50">
        <f t="shared" si="7"/>
        <v>0</v>
      </c>
    </row>
    <row r="43" spans="1:38" x14ac:dyDescent="0.2">
      <c r="A43">
        <f>+IF(MAX(A$5:A42)+1&lt;=A$1,A42+1,0)</f>
        <v>0</v>
      </c>
      <c r="B43" s="301">
        <f t="shared" si="8"/>
        <v>0</v>
      </c>
      <c r="C43">
        <f t="shared" si="9"/>
        <v>0</v>
      </c>
      <c r="D43" s="494">
        <f t="shared" si="10"/>
        <v>0</v>
      </c>
      <c r="E43">
        <f>IF(A43=0,0,+VLOOKUP($A43,'1v -ostali'!$A$14:$C$371,2,FALSE))</f>
        <v>0</v>
      </c>
      <c r="G43">
        <f>+VLOOKUP($A43,'1v -ostali'!$A$14:$N$371,14,FALSE)</f>
        <v>0</v>
      </c>
      <c r="H43">
        <f>+VLOOKUP($A43,'1v -ostali'!$A$14:$G$371,H$3,FALSE)</f>
        <v>0</v>
      </c>
      <c r="I43">
        <f>+VLOOKUP($A43,'1v -ostali'!$A$14:H$371,I$3,FALSE)</f>
        <v>0</v>
      </c>
      <c r="J43">
        <f>+VLOOKUP($A43,'1v -ostali'!$A$14:I$371,J$3,FALSE)</f>
        <v>0</v>
      </c>
      <c r="N43">
        <f>+VLOOKUP($A43,'1v -ostali'!$A$14:J$371,K$3,FALSE)</f>
        <v>0</v>
      </c>
      <c r="O43">
        <f>+VLOOKUP($A43,'1v -ostali'!$A$14:K$371,L$3,FALSE)</f>
        <v>0</v>
      </c>
      <c r="P43">
        <f>+VLOOKUP($A43,'1v -ostali'!$A$14:L$371,M$3,FALSE)</f>
        <v>0</v>
      </c>
      <c r="T43" s="50">
        <f>IF(H43=0,0,+(VLOOKUP($A43,'1v -ostali'!$A$14:AE$371,O$3,FALSE)/12*0.701/$H43+$R$2)*$H43)</f>
        <v>0</v>
      </c>
      <c r="U43" s="50">
        <f>IF(N43=0,0,+(VLOOKUP($A43,'1v -ostali'!$A$14:AF$371,P$3,FALSE)/12*0.701/$N43+$R$2)*$N43)</f>
        <v>0</v>
      </c>
      <c r="V43" s="50">
        <f>IF(T43+U43=0,0,(VLOOKUP($A43,'1v -ostali'!$A$14:AG$371,Q$3,FALSE))/12*$R$3+$R$2)</f>
        <v>0</v>
      </c>
      <c r="W43" s="50">
        <f t="shared" si="11"/>
        <v>0</v>
      </c>
      <c r="X43" s="50">
        <f t="shared" si="1"/>
        <v>0</v>
      </c>
      <c r="Y43" s="50">
        <f>IF(I43=0,0,+(VLOOKUP($A43,'1v -ostali'!$A$14:AJ$371,T$3,FALSE)/12*0.701/$I43+$R$2)*$I43)</f>
        <v>0</v>
      </c>
      <c r="Z43" s="50">
        <f>IF(O43=0,0,+(VLOOKUP($A43,'1v -ostali'!$A$14:AK$371,U$3,FALSE)/12*0.701/$O43+$R$2)*$O43)</f>
        <v>0</v>
      </c>
      <c r="AA43" s="50">
        <f>IF(Y43+Z43=0,0,(VLOOKUP($A43,'1v -ostali'!$A$14:AL$371,V$3,FALSE))/12*$R$3+$R$2)</f>
        <v>0</v>
      </c>
      <c r="AB43" s="50">
        <f t="shared" si="2"/>
        <v>0</v>
      </c>
      <c r="AC43" s="50">
        <f t="shared" si="3"/>
        <v>0</v>
      </c>
      <c r="AD43" s="50">
        <f>IF(J43=0,0,+(VLOOKUP($A43,'1v -ostali'!$A$14:AO$371,Y$3,FALSE)/12*0.701/$J43+$R$2)*$J43)</f>
        <v>0</v>
      </c>
      <c r="AE43" s="50">
        <f>IF(P43=0,0,+(VLOOKUP($A43,'1v -ostali'!$A$14:AP$371,Z$3,FALSE)/12*0.701/$P43+$R$2)*$P43)</f>
        <v>0</v>
      </c>
      <c r="AF43" s="50">
        <f>IF(AD43+AE43=0,0,(VLOOKUP($A43,'1v -ostali'!$A$14:AQ$371,AA$3,FALSE))/12*$R$3+$R$2)</f>
        <v>0</v>
      </c>
      <c r="AG43" s="50">
        <f t="shared" si="4"/>
        <v>0</v>
      </c>
      <c r="AH43" s="50">
        <f t="shared" si="5"/>
        <v>0</v>
      </c>
      <c r="AI43" s="50">
        <f t="shared" si="12"/>
        <v>0</v>
      </c>
      <c r="AJ43" s="50">
        <f t="shared" si="13"/>
        <v>0</v>
      </c>
      <c r="AK43" s="50">
        <f t="shared" si="6"/>
        <v>0</v>
      </c>
      <c r="AL43" s="50">
        <f t="shared" si="7"/>
        <v>0</v>
      </c>
    </row>
    <row r="44" spans="1:38" x14ac:dyDescent="0.2">
      <c r="A44">
        <f>+IF(MAX(A$5:A43)+1&lt;=A$1,A43+1,0)</f>
        <v>0</v>
      </c>
      <c r="B44" s="301">
        <f t="shared" si="8"/>
        <v>0</v>
      </c>
      <c r="C44">
        <f t="shared" si="9"/>
        <v>0</v>
      </c>
      <c r="D44" s="494">
        <f t="shared" si="10"/>
        <v>0</v>
      </c>
      <c r="E44">
        <f>IF(A44=0,0,+VLOOKUP($A44,'1v -ostali'!$A$14:$C$371,2,FALSE))</f>
        <v>0</v>
      </c>
      <c r="G44">
        <f>+VLOOKUP($A44,'1v -ostali'!$A$14:$N$371,14,FALSE)</f>
        <v>0</v>
      </c>
      <c r="H44">
        <f>+VLOOKUP($A44,'1v -ostali'!$A$14:$G$371,H$3,FALSE)</f>
        <v>0</v>
      </c>
      <c r="I44">
        <f>+VLOOKUP($A44,'1v -ostali'!$A$14:H$371,I$3,FALSE)</f>
        <v>0</v>
      </c>
      <c r="J44">
        <f>+VLOOKUP($A44,'1v -ostali'!$A$14:I$371,J$3,FALSE)</f>
        <v>0</v>
      </c>
      <c r="N44">
        <f>+VLOOKUP($A44,'1v -ostali'!$A$14:J$371,K$3,FALSE)</f>
        <v>0</v>
      </c>
      <c r="O44">
        <f>+VLOOKUP($A44,'1v -ostali'!$A$14:K$371,L$3,FALSE)</f>
        <v>0</v>
      </c>
      <c r="P44">
        <f>+VLOOKUP($A44,'1v -ostali'!$A$14:L$371,M$3,FALSE)</f>
        <v>0</v>
      </c>
      <c r="T44" s="50">
        <f>IF(H44=0,0,+(VLOOKUP($A44,'1v -ostali'!$A$14:AE$371,O$3,FALSE)/12*0.701/$H44+$R$2)*$H44)</f>
        <v>0</v>
      </c>
      <c r="U44" s="50">
        <f>IF(N44=0,0,+(VLOOKUP($A44,'1v -ostali'!$A$14:AF$371,P$3,FALSE)/12*0.701/$N44+$R$2)*$N44)</f>
        <v>0</v>
      </c>
      <c r="V44" s="50">
        <f>IF(T44+U44=0,0,(VLOOKUP($A44,'1v -ostali'!$A$14:AG$371,Q$3,FALSE))/12*$R$3+$R$2)</f>
        <v>0</v>
      </c>
      <c r="W44" s="50">
        <f t="shared" si="11"/>
        <v>0</v>
      </c>
      <c r="X44" s="50">
        <f t="shared" si="1"/>
        <v>0</v>
      </c>
      <c r="Y44" s="50">
        <f>IF(I44=0,0,+(VLOOKUP($A44,'1v -ostali'!$A$14:AJ$371,T$3,FALSE)/12*0.701/$I44+$R$2)*$I44)</f>
        <v>0</v>
      </c>
      <c r="Z44" s="50">
        <f>IF(O44=0,0,+(VLOOKUP($A44,'1v -ostali'!$A$14:AK$371,U$3,FALSE)/12*0.701/$O44+$R$2)*$O44)</f>
        <v>0</v>
      </c>
      <c r="AA44" s="50">
        <f>IF(Y44+Z44=0,0,(VLOOKUP($A44,'1v -ostali'!$A$14:AL$371,V$3,FALSE))/12*$R$3+$R$2)</f>
        <v>0</v>
      </c>
      <c r="AB44" s="50">
        <f t="shared" si="2"/>
        <v>0</v>
      </c>
      <c r="AC44" s="50">
        <f t="shared" si="3"/>
        <v>0</v>
      </c>
      <c r="AD44" s="50">
        <f>IF(J44=0,0,+(VLOOKUP($A44,'1v -ostali'!$A$14:AO$371,Y$3,FALSE)/12*0.701/$J44+$R$2)*$J44)</f>
        <v>0</v>
      </c>
      <c r="AE44" s="50">
        <f>IF(P44=0,0,+(VLOOKUP($A44,'1v -ostali'!$A$14:AP$371,Z$3,FALSE)/12*0.701/$P44+$R$2)*$P44)</f>
        <v>0</v>
      </c>
      <c r="AF44" s="50">
        <f>IF(AD44+AE44=0,0,(VLOOKUP($A44,'1v -ostali'!$A$14:AQ$371,AA$3,FALSE))/12*$R$3+$R$2)</f>
        <v>0</v>
      </c>
      <c r="AG44" s="50">
        <f t="shared" si="4"/>
        <v>0</v>
      </c>
      <c r="AH44" s="50">
        <f t="shared" si="5"/>
        <v>0</v>
      </c>
      <c r="AI44" s="50">
        <f t="shared" si="12"/>
        <v>0</v>
      </c>
      <c r="AJ44" s="50">
        <f t="shared" si="13"/>
        <v>0</v>
      </c>
      <c r="AK44" s="50">
        <f t="shared" si="6"/>
        <v>0</v>
      </c>
      <c r="AL44" s="50">
        <f t="shared" si="7"/>
        <v>0</v>
      </c>
    </row>
    <row r="45" spans="1:38" x14ac:dyDescent="0.2">
      <c r="A45">
        <f>+IF(MAX(A$5:A44)+1&lt;=A$1,A44+1,0)</f>
        <v>0</v>
      </c>
      <c r="B45" s="301">
        <f t="shared" si="8"/>
        <v>0</v>
      </c>
      <c r="C45">
        <f t="shared" si="9"/>
        <v>0</v>
      </c>
      <c r="D45" s="494">
        <f t="shared" si="10"/>
        <v>0</v>
      </c>
      <c r="E45">
        <f>IF(A45=0,0,+VLOOKUP($A45,'1v -ostali'!$A$14:$C$371,2,FALSE))</f>
        <v>0</v>
      </c>
      <c r="G45">
        <f>+VLOOKUP($A45,'1v -ostali'!$A$14:$N$371,14,FALSE)</f>
        <v>0</v>
      </c>
      <c r="H45">
        <f>+VLOOKUP($A45,'1v -ostali'!$A$14:$G$371,H$3,FALSE)</f>
        <v>0</v>
      </c>
      <c r="I45">
        <f>+VLOOKUP($A45,'1v -ostali'!$A$14:H$371,I$3,FALSE)</f>
        <v>0</v>
      </c>
      <c r="J45">
        <f>+VLOOKUP($A45,'1v -ostali'!$A$14:I$371,J$3,FALSE)</f>
        <v>0</v>
      </c>
      <c r="N45">
        <f>+VLOOKUP($A45,'1v -ostali'!$A$14:J$371,K$3,FALSE)</f>
        <v>0</v>
      </c>
      <c r="O45">
        <f>+VLOOKUP($A45,'1v -ostali'!$A$14:K$371,L$3,FALSE)</f>
        <v>0</v>
      </c>
      <c r="P45">
        <f>+VLOOKUP($A45,'1v -ostali'!$A$14:L$371,M$3,FALSE)</f>
        <v>0</v>
      </c>
      <c r="T45" s="50">
        <f>IF(H45=0,0,+(VLOOKUP($A45,'1v -ostali'!$A$14:AE$371,O$3,FALSE)/12*0.701/$H45+$R$2)*$H45)</f>
        <v>0</v>
      </c>
      <c r="U45" s="50">
        <f>IF(N45=0,0,+(VLOOKUP($A45,'1v -ostali'!$A$14:AF$371,P$3,FALSE)/12*0.701/$N45+$R$2)*$N45)</f>
        <v>0</v>
      </c>
      <c r="V45" s="50">
        <f>IF(T45+U45=0,0,(VLOOKUP($A45,'1v -ostali'!$A$14:AG$371,Q$3,FALSE))/12*$R$3+$R$2)</f>
        <v>0</v>
      </c>
      <c r="W45" s="50">
        <f t="shared" si="11"/>
        <v>0</v>
      </c>
      <c r="X45" s="50">
        <f t="shared" si="1"/>
        <v>0</v>
      </c>
      <c r="Y45" s="50">
        <f>IF(I45=0,0,+(VLOOKUP($A45,'1v -ostali'!$A$14:AJ$371,T$3,FALSE)/12*0.701/$I45+$R$2)*$I45)</f>
        <v>0</v>
      </c>
      <c r="Z45" s="50">
        <f>IF(O45=0,0,+(VLOOKUP($A45,'1v -ostali'!$A$14:AK$371,U$3,FALSE)/12*0.701/$O45+$R$2)*$O45)</f>
        <v>0</v>
      </c>
      <c r="AA45" s="50">
        <f>IF(Y45+Z45=0,0,(VLOOKUP($A45,'1v -ostali'!$A$14:AL$371,V$3,FALSE))/12*$R$3+$R$2)</f>
        <v>0</v>
      </c>
      <c r="AB45" s="50">
        <f t="shared" si="2"/>
        <v>0</v>
      </c>
      <c r="AC45" s="50">
        <f t="shared" si="3"/>
        <v>0</v>
      </c>
      <c r="AD45" s="50">
        <f>IF(J45=0,0,+(VLOOKUP($A45,'1v -ostali'!$A$14:AO$371,Y$3,FALSE)/12*0.701/$J45+$R$2)*$J45)</f>
        <v>0</v>
      </c>
      <c r="AE45" s="50">
        <f>IF(P45=0,0,+(VLOOKUP($A45,'1v -ostali'!$A$14:AP$371,Z$3,FALSE)/12*0.701/$P45+$R$2)*$P45)</f>
        <v>0</v>
      </c>
      <c r="AF45" s="50">
        <f>IF(AD45+AE45=0,0,(VLOOKUP($A45,'1v -ostali'!$A$14:AQ$371,AA$3,FALSE))/12*$R$3+$R$2)</f>
        <v>0</v>
      </c>
      <c r="AG45" s="50">
        <f t="shared" si="4"/>
        <v>0</v>
      </c>
      <c r="AH45" s="50">
        <f t="shared" si="5"/>
        <v>0</v>
      </c>
      <c r="AI45" s="50">
        <f t="shared" si="12"/>
        <v>0</v>
      </c>
      <c r="AJ45" s="50">
        <f t="shared" si="13"/>
        <v>0</v>
      </c>
      <c r="AK45" s="50">
        <f t="shared" si="6"/>
        <v>0</v>
      </c>
      <c r="AL45" s="50">
        <f t="shared" si="7"/>
        <v>0</v>
      </c>
    </row>
    <row r="46" spans="1:38" x14ac:dyDescent="0.2">
      <c r="A46">
        <f>+IF(MAX(A$5:A45)+1&lt;=A$1,A45+1,0)</f>
        <v>0</v>
      </c>
      <c r="B46" s="301">
        <f t="shared" si="8"/>
        <v>0</v>
      </c>
      <c r="C46">
        <f t="shared" si="9"/>
        <v>0</v>
      </c>
      <c r="D46" s="494">
        <f t="shared" si="10"/>
        <v>0</v>
      </c>
      <c r="E46">
        <f>IF(A46=0,0,+VLOOKUP($A46,'1v -ostali'!$A$14:$C$371,2,FALSE))</f>
        <v>0</v>
      </c>
      <c r="G46">
        <f>+VLOOKUP($A46,'1v -ostali'!$A$14:$N$371,14,FALSE)</f>
        <v>0</v>
      </c>
      <c r="H46">
        <f>+VLOOKUP($A46,'1v -ostali'!$A$14:$G$371,H$3,FALSE)</f>
        <v>0</v>
      </c>
      <c r="I46">
        <f>+VLOOKUP($A46,'1v -ostali'!$A$14:H$371,I$3,FALSE)</f>
        <v>0</v>
      </c>
      <c r="J46">
        <f>+VLOOKUP($A46,'1v -ostali'!$A$14:I$371,J$3,FALSE)</f>
        <v>0</v>
      </c>
      <c r="N46">
        <f>+VLOOKUP($A46,'1v -ostali'!$A$14:J$371,K$3,FALSE)</f>
        <v>0</v>
      </c>
      <c r="O46">
        <f>+VLOOKUP($A46,'1v -ostali'!$A$14:K$371,L$3,FALSE)</f>
        <v>0</v>
      </c>
      <c r="P46">
        <f>+VLOOKUP($A46,'1v -ostali'!$A$14:L$371,M$3,FALSE)</f>
        <v>0</v>
      </c>
      <c r="T46" s="50">
        <f>IF(H46=0,0,+(VLOOKUP($A46,'1v -ostali'!$A$14:AE$371,O$3,FALSE)/12*0.701/$H46+$R$2)*$H46)</f>
        <v>0</v>
      </c>
      <c r="U46" s="50">
        <f>IF(N46=0,0,+(VLOOKUP($A46,'1v -ostali'!$A$14:AF$371,P$3,FALSE)/12*0.701/$N46+$R$2)*$N46)</f>
        <v>0</v>
      </c>
      <c r="V46" s="50">
        <f>IF(T46+U46=0,0,(VLOOKUP($A46,'1v -ostali'!$A$14:AG$371,Q$3,FALSE))/12*$R$3+$R$2)</f>
        <v>0</v>
      </c>
      <c r="W46" s="50">
        <f t="shared" si="11"/>
        <v>0</v>
      </c>
      <c r="X46" s="50">
        <f t="shared" si="1"/>
        <v>0</v>
      </c>
      <c r="Y46" s="50">
        <f>IF(I46=0,0,+(VLOOKUP($A46,'1v -ostali'!$A$14:AJ$371,T$3,FALSE)/12*0.701/$I46+$R$2)*$I46)</f>
        <v>0</v>
      </c>
      <c r="Z46" s="50">
        <f>IF(O46=0,0,+(VLOOKUP($A46,'1v -ostali'!$A$14:AK$371,U$3,FALSE)/12*0.701/$O46+$R$2)*$O46)</f>
        <v>0</v>
      </c>
      <c r="AA46" s="50">
        <f>IF(Y46+Z46=0,0,(VLOOKUP($A46,'1v -ostali'!$A$14:AL$371,V$3,FALSE))/12*$R$3+$R$2)</f>
        <v>0</v>
      </c>
      <c r="AB46" s="50">
        <f t="shared" si="2"/>
        <v>0</v>
      </c>
      <c r="AC46" s="50">
        <f t="shared" si="3"/>
        <v>0</v>
      </c>
      <c r="AD46" s="50">
        <f>IF(J46=0,0,+(VLOOKUP($A46,'1v -ostali'!$A$14:AO$371,Y$3,FALSE)/12*0.701/$J46+$R$2)*$J46)</f>
        <v>0</v>
      </c>
      <c r="AE46" s="50">
        <f>IF(P46=0,0,+(VLOOKUP($A46,'1v -ostali'!$A$14:AP$371,Z$3,FALSE)/12*0.701/$P46+$R$2)*$P46)</f>
        <v>0</v>
      </c>
      <c r="AF46" s="50">
        <f>IF(AD46+AE46=0,0,(VLOOKUP($A46,'1v -ostali'!$A$14:AQ$371,AA$3,FALSE))/12*$R$3+$R$2)</f>
        <v>0</v>
      </c>
      <c r="AG46" s="50">
        <f t="shared" si="4"/>
        <v>0</v>
      </c>
      <c r="AH46" s="50">
        <f t="shared" si="5"/>
        <v>0</v>
      </c>
      <c r="AI46" s="50">
        <f t="shared" si="12"/>
        <v>0</v>
      </c>
      <c r="AJ46" s="50">
        <f t="shared" si="13"/>
        <v>0</v>
      </c>
      <c r="AK46" s="50">
        <f t="shared" si="6"/>
        <v>0</v>
      </c>
      <c r="AL46" s="50">
        <f t="shared" si="7"/>
        <v>0</v>
      </c>
    </row>
    <row r="47" spans="1:38" x14ac:dyDescent="0.2">
      <c r="A47">
        <f>+IF(MAX(A$5:A46)+1&lt;=A$1,A46+1,0)</f>
        <v>0</v>
      </c>
      <c r="B47" s="301">
        <f t="shared" si="8"/>
        <v>0</v>
      </c>
      <c r="C47">
        <f t="shared" si="9"/>
        <v>0</v>
      </c>
      <c r="D47" s="494">
        <f t="shared" si="10"/>
        <v>0</v>
      </c>
      <c r="E47">
        <f>IF(A47=0,0,+VLOOKUP($A47,'1v -ostali'!$A$14:$C$371,2,FALSE))</f>
        <v>0</v>
      </c>
      <c r="G47">
        <f>+VLOOKUP($A47,'1v -ostali'!$A$14:$N$371,14,FALSE)</f>
        <v>0</v>
      </c>
      <c r="H47">
        <f>+VLOOKUP($A47,'1v -ostali'!$A$14:$G$371,H$3,FALSE)</f>
        <v>0</v>
      </c>
      <c r="I47">
        <f>+VLOOKUP($A47,'1v -ostali'!$A$14:H$371,I$3,FALSE)</f>
        <v>0</v>
      </c>
      <c r="J47">
        <f>+VLOOKUP($A47,'1v -ostali'!$A$14:I$371,J$3,FALSE)</f>
        <v>0</v>
      </c>
      <c r="N47">
        <f>+VLOOKUP($A47,'1v -ostali'!$A$14:J$371,K$3,FALSE)</f>
        <v>0</v>
      </c>
      <c r="O47">
        <f>+VLOOKUP($A47,'1v -ostali'!$A$14:K$371,L$3,FALSE)</f>
        <v>0</v>
      </c>
      <c r="P47">
        <f>+VLOOKUP($A47,'1v -ostali'!$A$14:L$371,M$3,FALSE)</f>
        <v>0</v>
      </c>
      <c r="T47" s="50">
        <f>IF(H47=0,0,+(VLOOKUP($A47,'1v -ostali'!$A$14:AE$371,O$3,FALSE)/12*0.701/$H47+$R$2)*$H47)</f>
        <v>0</v>
      </c>
      <c r="U47" s="50">
        <f>IF(N47=0,0,+(VLOOKUP($A47,'1v -ostali'!$A$14:AF$371,P$3,FALSE)/12*0.701/$N47+$R$2)*$N47)</f>
        <v>0</v>
      </c>
      <c r="V47" s="50">
        <f>IF(T47+U47=0,0,(VLOOKUP($A47,'1v -ostali'!$A$14:AG$371,Q$3,FALSE))/12*$R$3+$R$2)</f>
        <v>0</v>
      </c>
      <c r="W47" s="50">
        <f t="shared" si="11"/>
        <v>0</v>
      </c>
      <c r="X47" s="50">
        <f t="shared" si="1"/>
        <v>0</v>
      </c>
      <c r="Y47" s="50">
        <f>IF(I47=0,0,+(VLOOKUP($A47,'1v -ostali'!$A$14:AJ$371,T$3,FALSE)/12*0.701/$I47+$R$2)*$I47)</f>
        <v>0</v>
      </c>
      <c r="Z47" s="50">
        <f>IF(O47=0,0,+(VLOOKUP($A47,'1v -ostali'!$A$14:AK$371,U$3,FALSE)/12*0.701/$O47+$R$2)*$O47)</f>
        <v>0</v>
      </c>
      <c r="AA47" s="50">
        <f>IF(Y47+Z47=0,0,(VLOOKUP($A47,'1v -ostali'!$A$14:AL$371,V$3,FALSE))/12*$R$3+$R$2)</f>
        <v>0</v>
      </c>
      <c r="AB47" s="50">
        <f t="shared" si="2"/>
        <v>0</v>
      </c>
      <c r="AC47" s="50">
        <f t="shared" si="3"/>
        <v>0</v>
      </c>
      <c r="AD47" s="50">
        <f>IF(J47=0,0,+(VLOOKUP($A47,'1v -ostali'!$A$14:AO$371,Y$3,FALSE)/12*0.701/$J47+$R$2)*$J47)</f>
        <v>0</v>
      </c>
      <c r="AE47" s="50">
        <f>IF(P47=0,0,+(VLOOKUP($A47,'1v -ostali'!$A$14:AP$371,Z$3,FALSE)/12*0.701/$P47+$R$2)*$P47)</f>
        <v>0</v>
      </c>
      <c r="AF47" s="50">
        <f>IF(AD47+AE47=0,0,(VLOOKUP($A47,'1v -ostali'!$A$14:AQ$371,AA$3,FALSE))/12*$R$3+$R$2)</f>
        <v>0</v>
      </c>
      <c r="AG47" s="50">
        <f t="shared" si="4"/>
        <v>0</v>
      </c>
      <c r="AH47" s="50">
        <f t="shared" si="5"/>
        <v>0</v>
      </c>
      <c r="AI47" s="50">
        <f t="shared" si="12"/>
        <v>0</v>
      </c>
      <c r="AJ47" s="50">
        <f t="shared" si="13"/>
        <v>0</v>
      </c>
      <c r="AK47" s="50">
        <f t="shared" si="6"/>
        <v>0</v>
      </c>
      <c r="AL47" s="50">
        <f t="shared" si="7"/>
        <v>0</v>
      </c>
    </row>
    <row r="48" spans="1:38" x14ac:dyDescent="0.2">
      <c r="A48">
        <f>+IF(MAX(A$5:A47)+1&lt;=A$1,A47+1,0)</f>
        <v>0</v>
      </c>
      <c r="B48" s="301">
        <f t="shared" si="8"/>
        <v>0</v>
      </c>
      <c r="C48">
        <f t="shared" si="9"/>
        <v>0</v>
      </c>
      <c r="D48" s="494">
        <f t="shared" si="10"/>
        <v>0</v>
      </c>
      <c r="E48">
        <f>IF(A48=0,0,+VLOOKUP($A48,'1v -ostali'!$A$14:$C$371,2,FALSE))</f>
        <v>0</v>
      </c>
      <c r="G48">
        <f>+VLOOKUP($A48,'1v -ostali'!$A$14:$N$371,14,FALSE)</f>
        <v>0</v>
      </c>
      <c r="H48">
        <f>+VLOOKUP($A48,'1v -ostali'!$A$14:$G$371,H$3,FALSE)</f>
        <v>0</v>
      </c>
      <c r="I48">
        <f>+VLOOKUP($A48,'1v -ostali'!$A$14:H$371,I$3,FALSE)</f>
        <v>0</v>
      </c>
      <c r="J48">
        <f>+VLOOKUP($A48,'1v -ostali'!$A$14:I$371,J$3,FALSE)</f>
        <v>0</v>
      </c>
      <c r="N48">
        <f>+VLOOKUP($A48,'1v -ostali'!$A$14:J$371,K$3,FALSE)</f>
        <v>0</v>
      </c>
      <c r="O48">
        <f>+VLOOKUP($A48,'1v -ostali'!$A$14:K$371,L$3,FALSE)</f>
        <v>0</v>
      </c>
      <c r="P48">
        <f>+VLOOKUP($A48,'1v -ostali'!$A$14:L$371,M$3,FALSE)</f>
        <v>0</v>
      </c>
      <c r="T48" s="50">
        <f>IF(H48=0,0,+(VLOOKUP($A48,'1v -ostali'!$A$14:AE$371,O$3,FALSE)/12*0.701/$H48+$R$2)*$H48)</f>
        <v>0</v>
      </c>
      <c r="U48" s="50">
        <f>IF(N48=0,0,+(VLOOKUP($A48,'1v -ostali'!$A$14:AF$371,P$3,FALSE)/12*0.701/$N48+$R$2)*$N48)</f>
        <v>0</v>
      </c>
      <c r="V48" s="50">
        <f>IF(T48+U48=0,0,(VLOOKUP($A48,'1v -ostali'!$A$14:AG$371,Q$3,FALSE))/12*$R$3+$R$2)</f>
        <v>0</v>
      </c>
      <c r="W48" s="50">
        <f t="shared" si="11"/>
        <v>0</v>
      </c>
      <c r="X48" s="50">
        <f t="shared" si="1"/>
        <v>0</v>
      </c>
      <c r="Y48" s="50">
        <f>IF(I48=0,0,+(VLOOKUP($A48,'1v -ostali'!$A$14:AJ$371,T$3,FALSE)/12*0.701/$I48+$R$2)*$I48)</f>
        <v>0</v>
      </c>
      <c r="Z48" s="50">
        <f>IF(O48=0,0,+(VLOOKUP($A48,'1v -ostali'!$A$14:AK$371,U$3,FALSE)/12*0.701/$O48+$R$2)*$O48)</f>
        <v>0</v>
      </c>
      <c r="AA48" s="50">
        <f>IF(Y48+Z48=0,0,(VLOOKUP($A48,'1v -ostali'!$A$14:AL$371,V$3,FALSE))/12*$R$3+$R$2)</f>
        <v>0</v>
      </c>
      <c r="AB48" s="50">
        <f t="shared" si="2"/>
        <v>0</v>
      </c>
      <c r="AC48" s="50">
        <f t="shared" si="3"/>
        <v>0</v>
      </c>
      <c r="AD48" s="50">
        <f>IF(J48=0,0,+(VLOOKUP($A48,'1v -ostali'!$A$14:AO$371,Y$3,FALSE)/12*0.701/$J48+$R$2)*$J48)</f>
        <v>0</v>
      </c>
      <c r="AE48" s="50">
        <f>IF(P48=0,0,+(VLOOKUP($A48,'1v -ostali'!$A$14:AP$371,Z$3,FALSE)/12*0.701/$P48+$R$2)*$P48)</f>
        <v>0</v>
      </c>
      <c r="AF48" s="50">
        <f>IF(AD48+AE48=0,0,(VLOOKUP($A48,'1v -ostali'!$A$14:AQ$371,AA$3,FALSE))/12*$R$3+$R$2)</f>
        <v>0</v>
      </c>
      <c r="AG48" s="50">
        <f t="shared" si="4"/>
        <v>0</v>
      </c>
      <c r="AH48" s="50">
        <f t="shared" si="5"/>
        <v>0</v>
      </c>
      <c r="AI48" s="50">
        <f t="shared" si="12"/>
        <v>0</v>
      </c>
      <c r="AJ48" s="50">
        <f t="shared" si="13"/>
        <v>0</v>
      </c>
      <c r="AK48" s="50">
        <f t="shared" si="6"/>
        <v>0</v>
      </c>
      <c r="AL48" s="50">
        <f t="shared" si="7"/>
        <v>0</v>
      </c>
    </row>
    <row r="49" spans="1:38" x14ac:dyDescent="0.2">
      <c r="A49">
        <f>+IF(MAX(A$5:A48)+1&lt;=A$1,A48+1,0)</f>
        <v>0</v>
      </c>
      <c r="B49" s="301">
        <f t="shared" si="8"/>
        <v>0</v>
      </c>
      <c r="C49">
        <f t="shared" si="9"/>
        <v>0</v>
      </c>
      <c r="D49" s="494">
        <f t="shared" si="10"/>
        <v>0</v>
      </c>
      <c r="E49">
        <f>IF(A49=0,0,+VLOOKUP($A49,'1v -ostali'!$A$14:$C$371,2,FALSE))</f>
        <v>0</v>
      </c>
      <c r="G49">
        <f>+VLOOKUP($A49,'1v -ostali'!$A$14:$N$371,14,FALSE)</f>
        <v>0</v>
      </c>
      <c r="H49">
        <f>+VLOOKUP($A49,'1v -ostali'!$A$14:$G$371,H$3,FALSE)</f>
        <v>0</v>
      </c>
      <c r="I49">
        <f>+VLOOKUP($A49,'1v -ostali'!$A$14:H$371,I$3,FALSE)</f>
        <v>0</v>
      </c>
      <c r="J49">
        <f>+VLOOKUP($A49,'1v -ostali'!$A$14:I$371,J$3,FALSE)</f>
        <v>0</v>
      </c>
      <c r="N49">
        <f>+VLOOKUP($A49,'1v -ostali'!$A$14:J$371,K$3,FALSE)</f>
        <v>0</v>
      </c>
      <c r="O49">
        <f>+VLOOKUP($A49,'1v -ostali'!$A$14:K$371,L$3,FALSE)</f>
        <v>0</v>
      </c>
      <c r="P49">
        <f>+VLOOKUP($A49,'1v -ostali'!$A$14:L$371,M$3,FALSE)</f>
        <v>0</v>
      </c>
      <c r="T49" s="50">
        <f>IF(H49=0,0,+(VLOOKUP($A49,'1v -ostali'!$A$14:AE$371,O$3,FALSE)/12*0.701/$H49+$R$2)*$H49)</f>
        <v>0</v>
      </c>
      <c r="U49" s="50">
        <f>IF(N49=0,0,+(VLOOKUP($A49,'1v -ostali'!$A$14:AF$371,P$3,FALSE)/12*0.701/$N49+$R$2)*$N49)</f>
        <v>0</v>
      </c>
      <c r="V49" s="50">
        <f>IF(T49+U49=0,0,(VLOOKUP($A49,'1v -ostali'!$A$14:AG$371,Q$3,FALSE))/12*$R$3+$R$2)</f>
        <v>0</v>
      </c>
      <c r="W49" s="50">
        <f t="shared" si="11"/>
        <v>0</v>
      </c>
      <c r="X49" s="50">
        <f t="shared" si="1"/>
        <v>0</v>
      </c>
      <c r="Y49" s="50">
        <f>IF(I49=0,0,+(VLOOKUP($A49,'1v -ostali'!$A$14:AJ$371,T$3,FALSE)/12*0.701/$I49+$R$2)*$I49)</f>
        <v>0</v>
      </c>
      <c r="Z49" s="50">
        <f>IF(O49=0,0,+(VLOOKUP($A49,'1v -ostali'!$A$14:AK$371,U$3,FALSE)/12*0.701/$O49+$R$2)*$O49)</f>
        <v>0</v>
      </c>
      <c r="AA49" s="50">
        <f>IF(Y49+Z49=0,0,(VLOOKUP($A49,'1v -ostali'!$A$14:AL$371,V$3,FALSE))/12*$R$3+$R$2)</f>
        <v>0</v>
      </c>
      <c r="AB49" s="50">
        <f t="shared" si="2"/>
        <v>0</v>
      </c>
      <c r="AC49" s="50">
        <f t="shared" si="3"/>
        <v>0</v>
      </c>
      <c r="AD49" s="50">
        <f>IF(J49=0,0,+(VLOOKUP($A49,'1v -ostali'!$A$14:AO$371,Y$3,FALSE)/12*0.701/$J49+$R$2)*$J49)</f>
        <v>0</v>
      </c>
      <c r="AE49" s="50">
        <f>IF(P49=0,0,+(VLOOKUP($A49,'1v -ostali'!$A$14:AP$371,Z$3,FALSE)/12*0.701/$P49+$R$2)*$P49)</f>
        <v>0</v>
      </c>
      <c r="AF49" s="50">
        <f>IF(AD49+AE49=0,0,(VLOOKUP($A49,'1v -ostali'!$A$14:AQ$371,AA$3,FALSE))/12*$R$3+$R$2)</f>
        <v>0</v>
      </c>
      <c r="AG49" s="50">
        <f t="shared" si="4"/>
        <v>0</v>
      </c>
      <c r="AH49" s="50">
        <f t="shared" si="5"/>
        <v>0</v>
      </c>
      <c r="AI49" s="50">
        <f t="shared" si="12"/>
        <v>0</v>
      </c>
      <c r="AJ49" s="50">
        <f t="shared" si="13"/>
        <v>0</v>
      </c>
      <c r="AK49" s="50">
        <f t="shared" si="6"/>
        <v>0</v>
      </c>
      <c r="AL49" s="50">
        <f t="shared" si="7"/>
        <v>0</v>
      </c>
    </row>
    <row r="50" spans="1:38" x14ac:dyDescent="0.2">
      <c r="A50">
        <f>+IF(MAX(A$5:A49)+1&lt;=A$1,A49+1,0)</f>
        <v>0</v>
      </c>
      <c r="B50" s="301">
        <f t="shared" si="8"/>
        <v>0</v>
      </c>
      <c r="C50">
        <f t="shared" si="9"/>
        <v>0</v>
      </c>
      <c r="D50" s="494">
        <f t="shared" si="10"/>
        <v>0</v>
      </c>
      <c r="E50">
        <f>IF(A50=0,0,+VLOOKUP($A50,'1v -ostali'!$A$14:$C$371,2,FALSE))</f>
        <v>0</v>
      </c>
      <c r="G50">
        <f>+VLOOKUP($A50,'1v -ostali'!$A$14:$N$371,14,FALSE)</f>
        <v>0</v>
      </c>
      <c r="H50">
        <f>+VLOOKUP($A50,'1v -ostali'!$A$14:$G$371,H$3,FALSE)</f>
        <v>0</v>
      </c>
      <c r="I50">
        <f>+VLOOKUP($A50,'1v -ostali'!$A$14:H$371,I$3,FALSE)</f>
        <v>0</v>
      </c>
      <c r="J50">
        <f>+VLOOKUP($A50,'1v -ostali'!$A$14:I$371,J$3,FALSE)</f>
        <v>0</v>
      </c>
      <c r="N50">
        <f>+VLOOKUP($A50,'1v -ostali'!$A$14:J$371,K$3,FALSE)</f>
        <v>0</v>
      </c>
      <c r="O50">
        <f>+VLOOKUP($A50,'1v -ostali'!$A$14:K$371,L$3,FALSE)</f>
        <v>0</v>
      </c>
      <c r="P50">
        <f>+VLOOKUP($A50,'1v -ostali'!$A$14:L$371,M$3,FALSE)</f>
        <v>0</v>
      </c>
      <c r="T50" s="50">
        <f>IF(H50=0,0,+(VLOOKUP($A50,'1v -ostali'!$A$14:AE$371,O$3,FALSE)/12*0.701/$H50+$R$2)*$H50)</f>
        <v>0</v>
      </c>
      <c r="U50" s="50">
        <f>IF(N50=0,0,+(VLOOKUP($A50,'1v -ostali'!$A$14:AF$371,P$3,FALSE)/12*0.701/$N50+$R$2)*$N50)</f>
        <v>0</v>
      </c>
      <c r="V50" s="50">
        <f>IF(T50+U50=0,0,(VLOOKUP($A50,'1v -ostali'!$A$14:AG$371,Q$3,FALSE))/12*$R$3+$R$2)</f>
        <v>0</v>
      </c>
      <c r="W50" s="50">
        <f t="shared" si="11"/>
        <v>0</v>
      </c>
      <c r="X50" s="50">
        <f t="shared" si="1"/>
        <v>0</v>
      </c>
      <c r="Y50" s="50">
        <f>IF(I50=0,0,+(VLOOKUP($A50,'1v -ostali'!$A$14:AJ$371,T$3,FALSE)/12*0.701/$I50+$R$2)*$I50)</f>
        <v>0</v>
      </c>
      <c r="Z50" s="50">
        <f>IF(O50=0,0,+(VLOOKUP($A50,'1v -ostali'!$A$14:AK$371,U$3,FALSE)/12*0.701/$O50+$R$2)*$O50)</f>
        <v>0</v>
      </c>
      <c r="AA50" s="50">
        <f>IF(Y50+Z50=0,0,(VLOOKUP($A50,'1v -ostali'!$A$14:AL$371,V$3,FALSE))/12*$R$3+$R$2)</f>
        <v>0</v>
      </c>
      <c r="AB50" s="50">
        <f t="shared" si="2"/>
        <v>0</v>
      </c>
      <c r="AC50" s="50">
        <f t="shared" si="3"/>
        <v>0</v>
      </c>
      <c r="AD50" s="50">
        <f>IF(J50=0,0,+(VLOOKUP($A50,'1v -ostali'!$A$14:AO$371,Y$3,FALSE)/12*0.701/$J50+$R$2)*$J50)</f>
        <v>0</v>
      </c>
      <c r="AE50" s="50">
        <f>IF(P50=0,0,+(VLOOKUP($A50,'1v -ostali'!$A$14:AP$371,Z$3,FALSE)/12*0.701/$P50+$R$2)*$P50)</f>
        <v>0</v>
      </c>
      <c r="AF50" s="50">
        <f>IF(AD50+AE50=0,0,(VLOOKUP($A50,'1v -ostali'!$A$14:AQ$371,AA$3,FALSE))/12*$R$3+$R$2)</f>
        <v>0</v>
      </c>
      <c r="AG50" s="50">
        <f t="shared" si="4"/>
        <v>0</v>
      </c>
      <c r="AH50" s="50">
        <f t="shared" si="5"/>
        <v>0</v>
      </c>
      <c r="AI50" s="50">
        <f t="shared" si="12"/>
        <v>0</v>
      </c>
      <c r="AJ50" s="50">
        <f t="shared" si="13"/>
        <v>0</v>
      </c>
      <c r="AK50" s="50">
        <f t="shared" si="6"/>
        <v>0</v>
      </c>
      <c r="AL50" s="50">
        <f t="shared" si="7"/>
        <v>0</v>
      </c>
    </row>
    <row r="51" spans="1:38" x14ac:dyDescent="0.2">
      <c r="A51">
        <f>+IF(MAX(A$5:A50)+1&lt;=A$1,A50+1,0)</f>
        <v>0</v>
      </c>
      <c r="B51" s="301">
        <f t="shared" si="8"/>
        <v>0</v>
      </c>
      <c r="C51">
        <f t="shared" si="9"/>
        <v>0</v>
      </c>
      <c r="D51" s="494">
        <f t="shared" si="10"/>
        <v>0</v>
      </c>
      <c r="E51">
        <f>IF(A51=0,0,+VLOOKUP($A51,'1v -ostali'!$A$14:$C$371,2,FALSE))</f>
        <v>0</v>
      </c>
      <c r="G51">
        <f>+VLOOKUP($A51,'1v -ostali'!$A$14:$N$371,14,FALSE)</f>
        <v>0</v>
      </c>
      <c r="H51">
        <f>+VLOOKUP($A51,'1v -ostali'!$A$14:$G$371,H$3,FALSE)</f>
        <v>0</v>
      </c>
      <c r="I51">
        <f>+VLOOKUP($A51,'1v -ostali'!$A$14:H$371,I$3,FALSE)</f>
        <v>0</v>
      </c>
      <c r="J51">
        <f>+VLOOKUP($A51,'1v -ostali'!$A$14:I$371,J$3,FALSE)</f>
        <v>0</v>
      </c>
      <c r="N51">
        <f>+VLOOKUP($A51,'1v -ostali'!$A$14:J$371,K$3,FALSE)</f>
        <v>0</v>
      </c>
      <c r="O51">
        <f>+VLOOKUP($A51,'1v -ostali'!$A$14:K$371,L$3,FALSE)</f>
        <v>0</v>
      </c>
      <c r="P51">
        <f>+VLOOKUP($A51,'1v -ostali'!$A$14:L$371,M$3,FALSE)</f>
        <v>0</v>
      </c>
      <c r="T51" s="50">
        <f>IF(H51=0,0,+(VLOOKUP($A51,'1v -ostali'!$A$14:AE$371,O$3,FALSE)/12*0.701/$H51+$R$2)*$H51)</f>
        <v>0</v>
      </c>
      <c r="U51" s="50">
        <f>IF(N51=0,0,+(VLOOKUP($A51,'1v -ostali'!$A$14:AF$371,P$3,FALSE)/12*0.701/$N51+$R$2)*$N51)</f>
        <v>0</v>
      </c>
      <c r="V51" s="50">
        <f>IF(T51+U51=0,0,(VLOOKUP($A51,'1v -ostali'!$A$14:AG$371,Q$3,FALSE))/12*$R$3+$R$2)</f>
        <v>0</v>
      </c>
      <c r="W51" s="50">
        <f t="shared" si="11"/>
        <v>0</v>
      </c>
      <c r="X51" s="50">
        <f t="shared" si="1"/>
        <v>0</v>
      </c>
      <c r="Y51" s="50">
        <f>IF(I51=0,0,+(VLOOKUP($A51,'1v -ostali'!$A$14:AJ$371,T$3,FALSE)/12*0.701/$I51+$R$2)*$I51)</f>
        <v>0</v>
      </c>
      <c r="Z51" s="50">
        <f>IF(O51=0,0,+(VLOOKUP($A51,'1v -ostali'!$A$14:AK$371,U$3,FALSE)/12*0.701/$O51+$R$2)*$O51)</f>
        <v>0</v>
      </c>
      <c r="AA51" s="50">
        <f>IF(Y51+Z51=0,0,(VLOOKUP($A51,'1v -ostali'!$A$14:AL$371,V$3,FALSE))/12*$R$3+$R$2)</f>
        <v>0</v>
      </c>
      <c r="AB51" s="50">
        <f t="shared" si="2"/>
        <v>0</v>
      </c>
      <c r="AC51" s="50">
        <f t="shared" si="3"/>
        <v>0</v>
      </c>
      <c r="AD51" s="50">
        <f>IF(J51=0,0,+(VLOOKUP($A51,'1v -ostali'!$A$14:AO$371,Y$3,FALSE)/12*0.701/$J51+$R$2)*$J51)</f>
        <v>0</v>
      </c>
      <c r="AE51" s="50">
        <f>IF(P51=0,0,+(VLOOKUP($A51,'1v -ostali'!$A$14:AP$371,Z$3,FALSE)/12*0.701/$P51+$R$2)*$P51)</f>
        <v>0</v>
      </c>
      <c r="AF51" s="50">
        <f>IF(AD51+AE51=0,0,(VLOOKUP($A51,'1v -ostali'!$A$14:AQ$371,AA$3,FALSE))/12*$R$3+$R$2)</f>
        <v>0</v>
      </c>
      <c r="AG51" s="50">
        <f t="shared" si="4"/>
        <v>0</v>
      </c>
      <c r="AH51" s="50">
        <f t="shared" si="5"/>
        <v>0</v>
      </c>
      <c r="AI51" s="50">
        <f t="shared" si="12"/>
        <v>0</v>
      </c>
      <c r="AJ51" s="50">
        <f t="shared" si="13"/>
        <v>0</v>
      </c>
      <c r="AK51" s="50">
        <f t="shared" si="6"/>
        <v>0</v>
      </c>
      <c r="AL51" s="50">
        <f t="shared" si="7"/>
        <v>0</v>
      </c>
    </row>
    <row r="52" spans="1:38" x14ac:dyDescent="0.2">
      <c r="A52">
        <f>+IF(MAX(A$5:A51)+1&lt;=A$1,A51+1,0)</f>
        <v>0</v>
      </c>
      <c r="B52" s="301">
        <f t="shared" si="8"/>
        <v>0</v>
      </c>
      <c r="C52">
        <f t="shared" si="9"/>
        <v>0</v>
      </c>
      <c r="D52" s="494">
        <f t="shared" si="10"/>
        <v>0</v>
      </c>
      <c r="E52">
        <f>IF(A52=0,0,+VLOOKUP($A52,'1v -ostali'!$A$14:$C$371,2,FALSE))</f>
        <v>0</v>
      </c>
      <c r="G52">
        <f>+VLOOKUP($A52,'1v -ostali'!$A$14:$N$371,14,FALSE)</f>
        <v>0</v>
      </c>
      <c r="H52">
        <f>+VLOOKUP($A52,'1v -ostali'!$A$14:$G$371,H$3,FALSE)</f>
        <v>0</v>
      </c>
      <c r="I52">
        <f>+VLOOKUP($A52,'1v -ostali'!$A$14:H$371,I$3,FALSE)</f>
        <v>0</v>
      </c>
      <c r="J52">
        <f>+VLOOKUP($A52,'1v -ostali'!$A$14:I$371,J$3,FALSE)</f>
        <v>0</v>
      </c>
      <c r="N52">
        <f>+VLOOKUP($A52,'1v -ostali'!$A$14:J$371,K$3,FALSE)</f>
        <v>0</v>
      </c>
      <c r="O52">
        <f>+VLOOKUP($A52,'1v -ostali'!$A$14:K$371,L$3,FALSE)</f>
        <v>0</v>
      </c>
      <c r="P52">
        <f>+VLOOKUP($A52,'1v -ostali'!$A$14:L$371,M$3,FALSE)</f>
        <v>0</v>
      </c>
      <c r="T52" s="50">
        <f>IF(H52=0,0,+(VLOOKUP($A52,'1v -ostali'!$A$14:AE$371,O$3,FALSE)/12*0.701/$H52+$R$2)*$H52)</f>
        <v>0</v>
      </c>
      <c r="U52" s="50">
        <f>IF(N52=0,0,+(VLOOKUP($A52,'1v -ostali'!$A$14:AF$371,P$3,FALSE)/12*0.701/$N52+$R$2)*$N52)</f>
        <v>0</v>
      </c>
      <c r="V52" s="50">
        <f>IF(T52+U52=0,0,(VLOOKUP($A52,'1v -ostali'!$A$14:AG$371,Q$3,FALSE))/12*$R$3+$R$2)</f>
        <v>0</v>
      </c>
      <c r="W52" s="50">
        <f t="shared" si="11"/>
        <v>0</v>
      </c>
      <c r="X52" s="50">
        <f t="shared" si="1"/>
        <v>0</v>
      </c>
      <c r="Y52" s="50">
        <f>IF(I52=0,0,+(VLOOKUP($A52,'1v -ostali'!$A$14:AJ$371,T$3,FALSE)/12*0.701/$I52+$R$2)*$I52)</f>
        <v>0</v>
      </c>
      <c r="Z52" s="50">
        <f>IF(O52=0,0,+(VLOOKUP($A52,'1v -ostali'!$A$14:AK$371,U$3,FALSE)/12*0.701/$O52+$R$2)*$O52)</f>
        <v>0</v>
      </c>
      <c r="AA52" s="50">
        <f>IF(Y52+Z52=0,0,(VLOOKUP($A52,'1v -ostali'!$A$14:AL$371,V$3,FALSE))/12*$R$3+$R$2)</f>
        <v>0</v>
      </c>
      <c r="AB52" s="50">
        <f t="shared" si="2"/>
        <v>0</v>
      </c>
      <c r="AC52" s="50">
        <f t="shared" si="3"/>
        <v>0</v>
      </c>
      <c r="AD52" s="50">
        <f>IF(J52=0,0,+(VLOOKUP($A52,'1v -ostali'!$A$14:AO$371,Y$3,FALSE)/12*0.701/$J52+$R$2)*$J52)</f>
        <v>0</v>
      </c>
      <c r="AE52" s="50">
        <f>IF(P52=0,0,+(VLOOKUP($A52,'1v -ostali'!$A$14:AP$371,Z$3,FALSE)/12*0.701/$P52+$R$2)*$P52)</f>
        <v>0</v>
      </c>
      <c r="AF52" s="50">
        <f>IF(AD52+AE52=0,0,(VLOOKUP($A52,'1v -ostali'!$A$14:AQ$371,AA$3,FALSE))/12*$R$3+$R$2)</f>
        <v>0</v>
      </c>
      <c r="AG52" s="50">
        <f t="shared" si="4"/>
        <v>0</v>
      </c>
      <c r="AH52" s="50">
        <f t="shared" si="5"/>
        <v>0</v>
      </c>
      <c r="AI52" s="50">
        <f t="shared" si="12"/>
        <v>0</v>
      </c>
      <c r="AJ52" s="50">
        <f t="shared" si="13"/>
        <v>0</v>
      </c>
      <c r="AK52" s="50">
        <f t="shared" si="6"/>
        <v>0</v>
      </c>
      <c r="AL52" s="50">
        <f t="shared" si="7"/>
        <v>0</v>
      </c>
    </row>
    <row r="53" spans="1:38" x14ac:dyDescent="0.2">
      <c r="A53">
        <f>+IF(MAX(A$5:A52)+1&lt;=A$1,A52+1,0)</f>
        <v>0</v>
      </c>
      <c r="B53" s="301">
        <f t="shared" si="8"/>
        <v>0</v>
      </c>
      <c r="C53">
        <f t="shared" si="9"/>
        <v>0</v>
      </c>
      <c r="D53" s="494">
        <f t="shared" si="10"/>
        <v>0</v>
      </c>
      <c r="E53">
        <f>IF(A53=0,0,+VLOOKUP($A53,'1v -ostali'!$A$14:$C$371,2,FALSE))</f>
        <v>0</v>
      </c>
      <c r="G53">
        <f>+VLOOKUP($A53,'1v -ostali'!$A$14:$N$371,14,FALSE)</f>
        <v>0</v>
      </c>
      <c r="H53">
        <f>+VLOOKUP($A53,'1v -ostali'!$A$14:$G$371,H$3,FALSE)</f>
        <v>0</v>
      </c>
      <c r="I53">
        <f>+VLOOKUP($A53,'1v -ostali'!$A$14:H$371,I$3,FALSE)</f>
        <v>0</v>
      </c>
      <c r="J53">
        <f>+VLOOKUP($A53,'1v -ostali'!$A$14:I$371,J$3,FALSE)</f>
        <v>0</v>
      </c>
      <c r="N53">
        <f>+VLOOKUP($A53,'1v -ostali'!$A$14:J$371,K$3,FALSE)</f>
        <v>0</v>
      </c>
      <c r="O53">
        <f>+VLOOKUP($A53,'1v -ostali'!$A$14:K$371,L$3,FALSE)</f>
        <v>0</v>
      </c>
      <c r="P53">
        <f>+VLOOKUP($A53,'1v -ostali'!$A$14:L$371,M$3,FALSE)</f>
        <v>0</v>
      </c>
      <c r="T53" s="50">
        <f>IF(H53=0,0,+(VLOOKUP($A53,'1v -ostali'!$A$14:AE$371,O$3,FALSE)/12*0.701/$H53+$R$2)*$H53)</f>
        <v>0</v>
      </c>
      <c r="U53" s="50">
        <f>IF(N53=0,0,+(VLOOKUP($A53,'1v -ostali'!$A$14:AF$371,P$3,FALSE)/12*0.701/$N53+$R$2)*$N53)</f>
        <v>0</v>
      </c>
      <c r="V53" s="50">
        <f>IF(T53+U53=0,0,(VLOOKUP($A53,'1v -ostali'!$A$14:AG$371,Q$3,FALSE))/12*$R$3+$R$2)</f>
        <v>0</v>
      </c>
      <c r="W53" s="50">
        <f t="shared" si="11"/>
        <v>0</v>
      </c>
      <c r="X53" s="50">
        <f t="shared" si="1"/>
        <v>0</v>
      </c>
      <c r="Y53" s="50">
        <f>IF(I53=0,0,+(VLOOKUP($A53,'1v -ostali'!$A$14:AJ$371,T$3,FALSE)/12*0.701/$I53+$R$2)*$I53)</f>
        <v>0</v>
      </c>
      <c r="Z53" s="50">
        <f>IF(O53=0,0,+(VLOOKUP($A53,'1v -ostali'!$A$14:AK$371,U$3,FALSE)/12*0.701/$O53+$R$2)*$O53)</f>
        <v>0</v>
      </c>
      <c r="AA53" s="50">
        <f>IF(Y53+Z53=0,0,(VLOOKUP($A53,'1v -ostali'!$A$14:AL$371,V$3,FALSE))/12*$R$3+$R$2)</f>
        <v>0</v>
      </c>
      <c r="AB53" s="50">
        <f t="shared" si="2"/>
        <v>0</v>
      </c>
      <c r="AC53" s="50">
        <f t="shared" si="3"/>
        <v>0</v>
      </c>
      <c r="AD53" s="50">
        <f>IF(J53=0,0,+(VLOOKUP($A53,'1v -ostali'!$A$14:AO$371,Y$3,FALSE)/12*0.701/$J53+$R$2)*$J53)</f>
        <v>0</v>
      </c>
      <c r="AE53" s="50">
        <f>IF(P53=0,0,+(VLOOKUP($A53,'1v -ostali'!$A$14:AP$371,Z$3,FALSE)/12*0.701/$P53+$R$2)*$P53)</f>
        <v>0</v>
      </c>
      <c r="AF53" s="50">
        <f>IF(AD53+AE53=0,0,(VLOOKUP($A53,'1v -ostali'!$A$14:AQ$371,AA$3,FALSE))/12*$R$3+$R$2)</f>
        <v>0</v>
      </c>
      <c r="AG53" s="50">
        <f t="shared" si="4"/>
        <v>0</v>
      </c>
      <c r="AH53" s="50">
        <f t="shared" si="5"/>
        <v>0</v>
      </c>
      <c r="AI53" s="50">
        <f t="shared" si="12"/>
        <v>0</v>
      </c>
      <c r="AJ53" s="50">
        <f t="shared" si="13"/>
        <v>0</v>
      </c>
      <c r="AK53" s="50">
        <f t="shared" si="6"/>
        <v>0</v>
      </c>
      <c r="AL53" s="50">
        <f t="shared" si="7"/>
        <v>0</v>
      </c>
    </row>
    <row r="54" spans="1:38" x14ac:dyDescent="0.2">
      <c r="A54">
        <f>+IF(MAX(A$5:A53)+1&lt;=A$1,A53+1,0)</f>
        <v>0</v>
      </c>
      <c r="B54" s="301">
        <f t="shared" si="8"/>
        <v>0</v>
      </c>
      <c r="C54">
        <f t="shared" si="9"/>
        <v>0</v>
      </c>
      <c r="D54" s="494">
        <f t="shared" si="10"/>
        <v>0</v>
      </c>
      <c r="E54">
        <f>IF(A54=0,0,+VLOOKUP($A54,'1v -ostali'!$A$14:$C$371,2,FALSE))</f>
        <v>0</v>
      </c>
      <c r="G54">
        <f>+VLOOKUP($A54,'1v -ostali'!$A$14:$N$371,14,FALSE)</f>
        <v>0</v>
      </c>
      <c r="H54">
        <f>+VLOOKUP($A54,'1v -ostali'!$A$14:$G$371,H$3,FALSE)</f>
        <v>0</v>
      </c>
      <c r="I54">
        <f>+VLOOKUP($A54,'1v -ostali'!$A$14:H$371,I$3,FALSE)</f>
        <v>0</v>
      </c>
      <c r="J54">
        <f>+VLOOKUP($A54,'1v -ostali'!$A$14:I$371,J$3,FALSE)</f>
        <v>0</v>
      </c>
      <c r="N54">
        <f>+VLOOKUP($A54,'1v -ostali'!$A$14:J$371,K$3,FALSE)</f>
        <v>0</v>
      </c>
      <c r="O54">
        <f>+VLOOKUP($A54,'1v -ostali'!$A$14:K$371,L$3,FALSE)</f>
        <v>0</v>
      </c>
      <c r="P54">
        <f>+VLOOKUP($A54,'1v -ostali'!$A$14:L$371,M$3,FALSE)</f>
        <v>0</v>
      </c>
      <c r="T54" s="50">
        <f>IF(H54=0,0,+(VLOOKUP($A54,'1v -ostali'!$A$14:AE$371,O$3,FALSE)/12*0.701/$H54+$R$2)*$H54)</f>
        <v>0</v>
      </c>
      <c r="U54" s="50">
        <f>IF(N54=0,0,+(VLOOKUP($A54,'1v -ostali'!$A$14:AF$371,P$3,FALSE)/12*0.701/$N54+$R$2)*$N54)</f>
        <v>0</v>
      </c>
      <c r="V54" s="50">
        <f>IF(T54+U54=0,0,(VLOOKUP($A54,'1v -ostali'!$A$14:AG$371,Q$3,FALSE))/12*$R$3+$R$2)</f>
        <v>0</v>
      </c>
      <c r="W54" s="50">
        <f t="shared" si="11"/>
        <v>0</v>
      </c>
      <c r="X54" s="50">
        <f t="shared" si="1"/>
        <v>0</v>
      </c>
      <c r="Y54" s="50">
        <f>IF(I54=0,0,+(VLOOKUP($A54,'1v -ostali'!$A$14:AJ$371,T$3,FALSE)/12*0.701/$I54+$R$2)*$I54)</f>
        <v>0</v>
      </c>
      <c r="Z54" s="50">
        <f>IF(O54=0,0,+(VLOOKUP($A54,'1v -ostali'!$A$14:AK$371,U$3,FALSE)/12*0.701/$O54+$R$2)*$O54)</f>
        <v>0</v>
      </c>
      <c r="AA54" s="50">
        <f>IF(Y54+Z54=0,0,(VLOOKUP($A54,'1v -ostali'!$A$14:AL$371,V$3,FALSE))/12*$R$3+$R$2)</f>
        <v>0</v>
      </c>
      <c r="AB54" s="50">
        <f t="shared" si="2"/>
        <v>0</v>
      </c>
      <c r="AC54" s="50">
        <f t="shared" si="3"/>
        <v>0</v>
      </c>
      <c r="AD54" s="50">
        <f>IF(J54=0,0,+(VLOOKUP($A54,'1v -ostali'!$A$14:AO$371,Y$3,FALSE)/12*0.701/$J54+$R$2)*$J54)</f>
        <v>0</v>
      </c>
      <c r="AE54" s="50">
        <f>IF(P54=0,0,+(VLOOKUP($A54,'1v -ostali'!$A$14:AP$371,Z$3,FALSE)/12*0.701/$P54+$R$2)*$P54)</f>
        <v>0</v>
      </c>
      <c r="AF54" s="50">
        <f>IF(AD54+AE54=0,0,(VLOOKUP($A54,'1v -ostali'!$A$14:AQ$371,AA$3,FALSE))/12*$R$3+$R$2)</f>
        <v>0</v>
      </c>
      <c r="AG54" s="50">
        <f t="shared" si="4"/>
        <v>0</v>
      </c>
      <c r="AH54" s="50">
        <f t="shared" si="5"/>
        <v>0</v>
      </c>
      <c r="AI54" s="50">
        <f t="shared" si="12"/>
        <v>0</v>
      </c>
      <c r="AJ54" s="50">
        <f t="shared" si="13"/>
        <v>0</v>
      </c>
      <c r="AK54" s="50">
        <f t="shared" si="6"/>
        <v>0</v>
      </c>
      <c r="AL54" s="50">
        <f t="shared" si="7"/>
        <v>0</v>
      </c>
    </row>
    <row r="55" spans="1:38" x14ac:dyDescent="0.2">
      <c r="A55">
        <f>+IF(MAX(A$5:A54)+1&lt;=A$1,A54+1,0)</f>
        <v>0</v>
      </c>
      <c r="B55" s="301">
        <f t="shared" si="8"/>
        <v>0</v>
      </c>
      <c r="C55">
        <f t="shared" si="9"/>
        <v>0</v>
      </c>
      <c r="D55" s="494">
        <f t="shared" si="10"/>
        <v>0</v>
      </c>
      <c r="E55">
        <f>IF(A55=0,0,+VLOOKUP($A55,'1v -ostali'!$A$14:$C$371,2,FALSE))</f>
        <v>0</v>
      </c>
      <c r="G55">
        <f>+VLOOKUP($A55,'1v -ostali'!$A$14:$N$371,14,FALSE)</f>
        <v>0</v>
      </c>
      <c r="H55">
        <f>+VLOOKUP($A55,'1v -ostali'!$A$14:$G$371,H$3,FALSE)</f>
        <v>0</v>
      </c>
      <c r="I55">
        <f>+VLOOKUP($A55,'1v -ostali'!$A$14:H$371,I$3,FALSE)</f>
        <v>0</v>
      </c>
      <c r="J55">
        <f>+VLOOKUP($A55,'1v -ostali'!$A$14:I$371,J$3,FALSE)</f>
        <v>0</v>
      </c>
      <c r="N55">
        <f>+VLOOKUP($A55,'1v -ostali'!$A$14:J$371,K$3,FALSE)</f>
        <v>0</v>
      </c>
      <c r="O55">
        <f>+VLOOKUP($A55,'1v -ostali'!$A$14:K$371,L$3,FALSE)</f>
        <v>0</v>
      </c>
      <c r="P55">
        <f>+VLOOKUP($A55,'1v -ostali'!$A$14:L$371,M$3,FALSE)</f>
        <v>0</v>
      </c>
      <c r="T55" s="50">
        <f>IF(H55=0,0,+(VLOOKUP($A55,'1v -ostali'!$A$14:AE$371,O$3,FALSE)/12*0.701/$H55+$R$2)*$H55)</f>
        <v>0</v>
      </c>
      <c r="U55" s="50">
        <f>IF(N55=0,0,+(VLOOKUP($A55,'1v -ostali'!$A$14:AF$371,P$3,FALSE)/12*0.701/$N55+$R$2)*$N55)</f>
        <v>0</v>
      </c>
      <c r="V55" s="50">
        <f>IF(T55+U55=0,0,(VLOOKUP($A55,'1v -ostali'!$A$14:AG$371,Q$3,FALSE))/12*$R$3+$R$2)</f>
        <v>0</v>
      </c>
      <c r="W55" s="50">
        <f t="shared" si="11"/>
        <v>0</v>
      </c>
      <c r="X55" s="50">
        <f t="shared" si="1"/>
        <v>0</v>
      </c>
      <c r="Y55" s="50">
        <f>IF(I55=0,0,+(VLOOKUP($A55,'1v -ostali'!$A$14:AJ$371,T$3,FALSE)/12*0.701/$I55+$R$2)*$I55)</f>
        <v>0</v>
      </c>
      <c r="Z55" s="50">
        <f>IF(O55=0,0,+(VLOOKUP($A55,'1v -ostali'!$A$14:AK$371,U$3,FALSE)/12*0.701/$O55+$R$2)*$O55)</f>
        <v>0</v>
      </c>
      <c r="AA55" s="50">
        <f>IF(Y55+Z55=0,0,(VLOOKUP($A55,'1v -ostali'!$A$14:AL$371,V$3,FALSE))/12*$R$3+$R$2)</f>
        <v>0</v>
      </c>
      <c r="AB55" s="50">
        <f t="shared" si="2"/>
        <v>0</v>
      </c>
      <c r="AC55" s="50">
        <f t="shared" si="3"/>
        <v>0</v>
      </c>
      <c r="AD55" s="50">
        <f>IF(J55=0,0,+(VLOOKUP($A55,'1v -ostali'!$A$14:AO$371,Y$3,FALSE)/12*0.701/$J55+$R$2)*$J55)</f>
        <v>0</v>
      </c>
      <c r="AE55" s="50">
        <f>IF(P55=0,0,+(VLOOKUP($A55,'1v -ostali'!$A$14:AP$371,Z$3,FALSE)/12*0.701/$P55+$R$2)*$P55)</f>
        <v>0</v>
      </c>
      <c r="AF55" s="50">
        <f>IF(AD55+AE55=0,0,(VLOOKUP($A55,'1v -ostali'!$A$14:AQ$371,AA$3,FALSE))/12*$R$3+$R$2)</f>
        <v>0</v>
      </c>
      <c r="AG55" s="50">
        <f t="shared" si="4"/>
        <v>0</v>
      </c>
      <c r="AH55" s="50">
        <f t="shared" si="5"/>
        <v>0</v>
      </c>
      <c r="AI55" s="50">
        <f t="shared" si="12"/>
        <v>0</v>
      </c>
      <c r="AJ55" s="50">
        <f t="shared" si="13"/>
        <v>0</v>
      </c>
      <c r="AK55" s="50">
        <f t="shared" si="6"/>
        <v>0</v>
      </c>
      <c r="AL55" s="50">
        <f t="shared" si="7"/>
        <v>0</v>
      </c>
    </row>
    <row r="56" spans="1:38" x14ac:dyDescent="0.2">
      <c r="A56">
        <f>+IF(MAX(A$5:A55)+1&lt;=A$1,A55+1,0)</f>
        <v>0</v>
      </c>
      <c r="B56" s="301">
        <f t="shared" si="8"/>
        <v>0</v>
      </c>
      <c r="C56">
        <f t="shared" si="9"/>
        <v>0</v>
      </c>
      <c r="D56" s="494">
        <f t="shared" si="10"/>
        <v>0</v>
      </c>
      <c r="E56">
        <f>IF(A56=0,0,+VLOOKUP($A56,'1v -ostali'!$A$14:$C$371,2,FALSE))</f>
        <v>0</v>
      </c>
      <c r="G56">
        <f>+VLOOKUP($A56,'1v -ostali'!$A$14:$N$371,14,FALSE)</f>
        <v>0</v>
      </c>
      <c r="H56">
        <f>+VLOOKUP($A56,'1v -ostali'!$A$14:$G$371,H$3,FALSE)</f>
        <v>0</v>
      </c>
      <c r="I56">
        <f>+VLOOKUP($A56,'1v -ostali'!$A$14:H$371,I$3,FALSE)</f>
        <v>0</v>
      </c>
      <c r="J56">
        <f>+VLOOKUP($A56,'1v -ostali'!$A$14:I$371,J$3,FALSE)</f>
        <v>0</v>
      </c>
      <c r="N56">
        <f>+VLOOKUP($A56,'1v -ostali'!$A$14:J$371,K$3,FALSE)</f>
        <v>0</v>
      </c>
      <c r="O56">
        <f>+VLOOKUP($A56,'1v -ostali'!$A$14:K$371,L$3,FALSE)</f>
        <v>0</v>
      </c>
      <c r="P56">
        <f>+VLOOKUP($A56,'1v -ostali'!$A$14:L$371,M$3,FALSE)</f>
        <v>0</v>
      </c>
      <c r="T56" s="50">
        <f>IF(H56=0,0,+(VLOOKUP($A56,'1v -ostali'!$A$14:AE$371,O$3,FALSE)/12*0.701/$H56+$R$2)*$H56)</f>
        <v>0</v>
      </c>
      <c r="U56" s="50">
        <f>IF(N56=0,0,+(VLOOKUP($A56,'1v -ostali'!$A$14:AF$371,P$3,FALSE)/12*0.701/$N56+$R$2)*$N56)</f>
        <v>0</v>
      </c>
      <c r="V56" s="50">
        <f>IF(T56+U56=0,0,(VLOOKUP($A56,'1v -ostali'!$A$14:AG$371,Q$3,FALSE))/12*$R$3+$R$2)</f>
        <v>0</v>
      </c>
      <c r="W56" s="50">
        <f t="shared" si="11"/>
        <v>0</v>
      </c>
      <c r="X56" s="50">
        <f t="shared" si="1"/>
        <v>0</v>
      </c>
      <c r="Y56" s="50">
        <f>IF(I56=0,0,+(VLOOKUP($A56,'1v -ostali'!$A$14:AJ$371,T$3,FALSE)/12*0.701/$I56+$R$2)*$I56)</f>
        <v>0</v>
      </c>
      <c r="Z56" s="50">
        <f>IF(O56=0,0,+(VLOOKUP($A56,'1v -ostali'!$A$14:AK$371,U$3,FALSE)/12*0.701/$O56+$R$2)*$O56)</f>
        <v>0</v>
      </c>
      <c r="AA56" s="50">
        <f>IF(Y56+Z56=0,0,(VLOOKUP($A56,'1v -ostali'!$A$14:AL$371,V$3,FALSE))/12*$R$3+$R$2)</f>
        <v>0</v>
      </c>
      <c r="AB56" s="50">
        <f t="shared" si="2"/>
        <v>0</v>
      </c>
      <c r="AC56" s="50">
        <f t="shared" si="3"/>
        <v>0</v>
      </c>
      <c r="AD56" s="50">
        <f>IF(J56=0,0,+(VLOOKUP($A56,'1v -ostali'!$A$14:AO$371,Y$3,FALSE)/12*0.701/$J56+$R$2)*$J56)</f>
        <v>0</v>
      </c>
      <c r="AE56" s="50">
        <f>IF(P56=0,0,+(VLOOKUP($A56,'1v -ostali'!$A$14:AP$371,Z$3,FALSE)/12*0.701/$P56+$R$2)*$P56)</f>
        <v>0</v>
      </c>
      <c r="AF56" s="50">
        <f>IF(AD56+AE56=0,0,(VLOOKUP($A56,'1v -ostali'!$A$14:AQ$371,AA$3,FALSE))/12*$R$3+$R$2)</f>
        <v>0</v>
      </c>
      <c r="AG56" s="50">
        <f t="shared" si="4"/>
        <v>0</v>
      </c>
      <c r="AH56" s="50">
        <f t="shared" si="5"/>
        <v>0</v>
      </c>
      <c r="AI56" s="50">
        <f t="shared" si="12"/>
        <v>0</v>
      </c>
      <c r="AJ56" s="50">
        <f t="shared" si="13"/>
        <v>0</v>
      </c>
      <c r="AK56" s="50">
        <f t="shared" si="6"/>
        <v>0</v>
      </c>
      <c r="AL56" s="50">
        <f t="shared" si="7"/>
        <v>0</v>
      </c>
    </row>
    <row r="57" spans="1:38" x14ac:dyDescent="0.2">
      <c r="A57">
        <f>+IF(MAX(A$5:A56)+1&lt;=A$1,A56+1,0)</f>
        <v>0</v>
      </c>
      <c r="B57" s="301">
        <f t="shared" si="8"/>
        <v>0</v>
      </c>
      <c r="C57">
        <f t="shared" si="9"/>
        <v>0</v>
      </c>
      <c r="D57" s="494">
        <f t="shared" si="10"/>
        <v>0</v>
      </c>
      <c r="E57">
        <f>IF(A57=0,0,+VLOOKUP($A57,'1v -ostali'!$A$14:$C$371,2,FALSE))</f>
        <v>0</v>
      </c>
      <c r="G57">
        <f>+VLOOKUP($A57,'1v -ostali'!$A$14:$N$371,14,FALSE)</f>
        <v>0</v>
      </c>
      <c r="H57">
        <f>+VLOOKUP($A57,'1v -ostali'!$A$14:$G$371,H$3,FALSE)</f>
        <v>0</v>
      </c>
      <c r="I57">
        <f>+VLOOKUP($A57,'1v -ostali'!$A$14:H$371,I$3,FALSE)</f>
        <v>0</v>
      </c>
      <c r="J57">
        <f>+VLOOKUP($A57,'1v -ostali'!$A$14:I$371,J$3,FALSE)</f>
        <v>0</v>
      </c>
      <c r="N57">
        <f>+VLOOKUP($A57,'1v -ostali'!$A$14:J$371,K$3,FALSE)</f>
        <v>0</v>
      </c>
      <c r="O57">
        <f>+VLOOKUP($A57,'1v -ostali'!$A$14:K$371,L$3,FALSE)</f>
        <v>0</v>
      </c>
      <c r="P57">
        <f>+VLOOKUP($A57,'1v -ostali'!$A$14:L$371,M$3,FALSE)</f>
        <v>0</v>
      </c>
      <c r="T57" s="50">
        <f>IF(H57=0,0,+(VLOOKUP($A57,'1v -ostali'!$A$14:AE$371,O$3,FALSE)/12*0.701/$H57+$R$2)*$H57)</f>
        <v>0</v>
      </c>
      <c r="U57" s="50">
        <f>IF(N57=0,0,+(VLOOKUP($A57,'1v -ostali'!$A$14:AF$371,P$3,FALSE)/12*0.701/$N57+$R$2)*$N57)</f>
        <v>0</v>
      </c>
      <c r="V57" s="50">
        <f>IF(T57+U57=0,0,(VLOOKUP($A57,'1v -ostali'!$A$14:AG$371,Q$3,FALSE))/12*$R$3+$R$2)</f>
        <v>0</v>
      </c>
      <c r="W57" s="50">
        <f t="shared" si="11"/>
        <v>0</v>
      </c>
      <c r="X57" s="50">
        <f t="shared" si="1"/>
        <v>0</v>
      </c>
      <c r="Y57" s="50">
        <f>IF(I57=0,0,+(VLOOKUP($A57,'1v -ostali'!$A$14:AJ$371,T$3,FALSE)/12*0.701/$I57+$R$2)*$I57)</f>
        <v>0</v>
      </c>
      <c r="Z57" s="50">
        <f>IF(O57=0,0,+(VLOOKUP($A57,'1v -ostali'!$A$14:AK$371,U$3,FALSE)/12*0.701/$O57+$R$2)*$O57)</f>
        <v>0</v>
      </c>
      <c r="AA57" s="50">
        <f>IF(Y57+Z57=0,0,(VLOOKUP($A57,'1v -ostali'!$A$14:AL$371,V$3,FALSE))/12*$R$3+$R$2)</f>
        <v>0</v>
      </c>
      <c r="AB57" s="50">
        <f t="shared" si="2"/>
        <v>0</v>
      </c>
      <c r="AC57" s="50">
        <f t="shared" si="3"/>
        <v>0</v>
      </c>
      <c r="AD57" s="50">
        <f>IF(J57=0,0,+(VLOOKUP($A57,'1v -ostali'!$A$14:AO$371,Y$3,FALSE)/12*0.701/$J57+$R$2)*$J57)</f>
        <v>0</v>
      </c>
      <c r="AE57" s="50">
        <f>IF(P57=0,0,+(VLOOKUP($A57,'1v -ostali'!$A$14:AP$371,Z$3,FALSE)/12*0.701/$P57+$R$2)*$P57)</f>
        <v>0</v>
      </c>
      <c r="AF57" s="50">
        <f>IF(AD57+AE57=0,0,(VLOOKUP($A57,'1v -ostali'!$A$14:AQ$371,AA$3,FALSE))/12*$R$3+$R$2)</f>
        <v>0</v>
      </c>
      <c r="AG57" s="50">
        <f t="shared" si="4"/>
        <v>0</v>
      </c>
      <c r="AH57" s="50">
        <f t="shared" si="5"/>
        <v>0</v>
      </c>
      <c r="AI57" s="50">
        <f t="shared" si="12"/>
        <v>0</v>
      </c>
      <c r="AJ57" s="50">
        <f t="shared" si="13"/>
        <v>0</v>
      </c>
      <c r="AK57" s="50">
        <f t="shared" si="6"/>
        <v>0</v>
      </c>
      <c r="AL57" s="50">
        <f t="shared" si="7"/>
        <v>0</v>
      </c>
    </row>
    <row r="58" spans="1:38" x14ac:dyDescent="0.2">
      <c r="A58">
        <f>+IF(MAX(A$5:A57)+1&lt;=A$1,A57+1,0)</f>
        <v>0</v>
      </c>
      <c r="B58" s="301">
        <f t="shared" si="8"/>
        <v>0</v>
      </c>
      <c r="C58">
        <f t="shared" si="9"/>
        <v>0</v>
      </c>
      <c r="D58" s="494">
        <f t="shared" si="10"/>
        <v>0</v>
      </c>
      <c r="E58">
        <f>IF(A58=0,0,+VLOOKUP($A58,'1v -ostali'!$A$14:$C$371,2,FALSE))</f>
        <v>0</v>
      </c>
      <c r="G58">
        <f>+VLOOKUP($A58,'1v -ostali'!$A$14:$N$371,14,FALSE)</f>
        <v>0</v>
      </c>
      <c r="H58">
        <f>+VLOOKUP($A58,'1v -ostali'!$A$14:$G$371,H$3,FALSE)</f>
        <v>0</v>
      </c>
      <c r="I58">
        <f>+VLOOKUP($A58,'1v -ostali'!$A$14:H$371,I$3,FALSE)</f>
        <v>0</v>
      </c>
      <c r="J58">
        <f>+VLOOKUP($A58,'1v -ostali'!$A$14:I$371,J$3,FALSE)</f>
        <v>0</v>
      </c>
      <c r="N58">
        <f>+VLOOKUP($A58,'1v -ostali'!$A$14:J$371,K$3,FALSE)</f>
        <v>0</v>
      </c>
      <c r="O58">
        <f>+VLOOKUP($A58,'1v -ostali'!$A$14:K$371,L$3,FALSE)</f>
        <v>0</v>
      </c>
      <c r="P58">
        <f>+VLOOKUP($A58,'1v -ostali'!$A$14:L$371,M$3,FALSE)</f>
        <v>0</v>
      </c>
      <c r="T58" s="50">
        <f>IF(H58=0,0,+(VLOOKUP($A58,'1v -ostali'!$A$14:AE$371,O$3,FALSE)/12*0.701/$H58+$R$2)*$H58)</f>
        <v>0</v>
      </c>
      <c r="U58" s="50">
        <f>IF(N58=0,0,+(VLOOKUP($A58,'1v -ostali'!$A$14:AF$371,P$3,FALSE)/12*0.701/$N58+$R$2)*$N58)</f>
        <v>0</v>
      </c>
      <c r="V58" s="50">
        <f>IF(T58+U58=0,0,(VLOOKUP($A58,'1v -ostali'!$A$14:AG$371,Q$3,FALSE))/12*$R$3+$R$2)</f>
        <v>0</v>
      </c>
      <c r="W58" s="50">
        <f t="shared" si="11"/>
        <v>0</v>
      </c>
      <c r="X58" s="50">
        <f t="shared" si="1"/>
        <v>0</v>
      </c>
      <c r="Y58" s="50">
        <f>IF(I58=0,0,+(VLOOKUP($A58,'1v -ostali'!$A$14:AJ$371,T$3,FALSE)/12*0.701/$I58+$R$2)*$I58)</f>
        <v>0</v>
      </c>
      <c r="Z58" s="50">
        <f>IF(O58=0,0,+(VLOOKUP($A58,'1v -ostali'!$A$14:AK$371,U$3,FALSE)/12*0.701/$O58+$R$2)*$O58)</f>
        <v>0</v>
      </c>
      <c r="AA58" s="50">
        <f>IF(Y58+Z58=0,0,(VLOOKUP($A58,'1v -ostali'!$A$14:AL$371,V$3,FALSE))/12*$R$3+$R$2)</f>
        <v>0</v>
      </c>
      <c r="AB58" s="50">
        <f t="shared" si="2"/>
        <v>0</v>
      </c>
      <c r="AC58" s="50">
        <f t="shared" si="3"/>
        <v>0</v>
      </c>
      <c r="AD58" s="50">
        <f>IF(J58=0,0,+(VLOOKUP($A58,'1v -ostali'!$A$14:AO$371,Y$3,FALSE)/12*0.701/$J58+$R$2)*$J58)</f>
        <v>0</v>
      </c>
      <c r="AE58" s="50">
        <f>IF(P58=0,0,+(VLOOKUP($A58,'1v -ostali'!$A$14:AP$371,Z$3,FALSE)/12*0.701/$P58+$R$2)*$P58)</f>
        <v>0</v>
      </c>
      <c r="AF58" s="50">
        <f>IF(AD58+AE58=0,0,(VLOOKUP($A58,'1v -ostali'!$A$14:AQ$371,AA$3,FALSE))/12*$R$3+$R$2)</f>
        <v>0</v>
      </c>
      <c r="AG58" s="50">
        <f t="shared" si="4"/>
        <v>0</v>
      </c>
      <c r="AH58" s="50">
        <f t="shared" si="5"/>
        <v>0</v>
      </c>
      <c r="AI58" s="50">
        <f t="shared" si="12"/>
        <v>0</v>
      </c>
      <c r="AJ58" s="50">
        <f t="shared" si="13"/>
        <v>0</v>
      </c>
      <c r="AK58" s="50">
        <f t="shared" si="6"/>
        <v>0</v>
      </c>
      <c r="AL58" s="50">
        <f t="shared" si="7"/>
        <v>0</v>
      </c>
    </row>
    <row r="59" spans="1:38" x14ac:dyDescent="0.2">
      <c r="A59">
        <f>+IF(MAX(A$5:A58)+1&lt;=A$1,A58+1,0)</f>
        <v>0</v>
      </c>
      <c r="B59" s="301">
        <f t="shared" si="8"/>
        <v>0</v>
      </c>
      <c r="C59">
        <f t="shared" si="9"/>
        <v>0</v>
      </c>
      <c r="D59" s="494">
        <f t="shared" si="10"/>
        <v>0</v>
      </c>
      <c r="E59">
        <f>IF(A59=0,0,+VLOOKUP($A59,'1v -ostali'!$A$14:$C$371,2,FALSE))</f>
        <v>0</v>
      </c>
      <c r="G59">
        <f>+VLOOKUP($A59,'1v -ostali'!$A$14:$N$371,14,FALSE)</f>
        <v>0</v>
      </c>
      <c r="H59">
        <f>+VLOOKUP($A59,'1v -ostali'!$A$14:$G$371,H$3,FALSE)</f>
        <v>0</v>
      </c>
      <c r="I59">
        <f>+VLOOKUP($A59,'1v -ostali'!$A$14:H$371,I$3,FALSE)</f>
        <v>0</v>
      </c>
      <c r="J59">
        <f>+VLOOKUP($A59,'1v -ostali'!$A$14:I$371,J$3,FALSE)</f>
        <v>0</v>
      </c>
      <c r="N59">
        <f>+VLOOKUP($A59,'1v -ostali'!$A$14:J$371,K$3,FALSE)</f>
        <v>0</v>
      </c>
      <c r="O59">
        <f>+VLOOKUP($A59,'1v -ostali'!$A$14:K$371,L$3,FALSE)</f>
        <v>0</v>
      </c>
      <c r="P59">
        <f>+VLOOKUP($A59,'1v -ostali'!$A$14:L$371,M$3,FALSE)</f>
        <v>0</v>
      </c>
      <c r="T59" s="50">
        <f>IF(H59=0,0,+(VLOOKUP($A59,'1v -ostali'!$A$14:AE$371,O$3,FALSE)/12*0.701/$H59+$R$2)*$H59)</f>
        <v>0</v>
      </c>
      <c r="U59" s="50">
        <f>IF(N59=0,0,+(VLOOKUP($A59,'1v -ostali'!$A$14:AF$371,P$3,FALSE)/12*0.701/$N59+$R$2)*$N59)</f>
        <v>0</v>
      </c>
      <c r="V59" s="50">
        <f>IF(T59+U59=0,0,(VLOOKUP($A59,'1v -ostali'!$A$14:AG$371,Q$3,FALSE))/12*$R$3+$R$2)</f>
        <v>0</v>
      </c>
      <c r="W59" s="50">
        <f t="shared" si="11"/>
        <v>0</v>
      </c>
      <c r="X59" s="50">
        <f t="shared" si="1"/>
        <v>0</v>
      </c>
      <c r="Y59" s="50">
        <f>IF(I59=0,0,+(VLOOKUP($A59,'1v -ostali'!$A$14:AJ$371,T$3,FALSE)/12*0.701/$I59+$R$2)*$I59)</f>
        <v>0</v>
      </c>
      <c r="Z59" s="50">
        <f>IF(O59=0,0,+(VLOOKUP($A59,'1v -ostali'!$A$14:AK$371,U$3,FALSE)/12*0.701/$O59+$R$2)*$O59)</f>
        <v>0</v>
      </c>
      <c r="AA59" s="50">
        <f>IF(Y59+Z59=0,0,(VLOOKUP($A59,'1v -ostali'!$A$14:AL$371,V$3,FALSE))/12*$R$3+$R$2)</f>
        <v>0</v>
      </c>
      <c r="AB59" s="50">
        <f t="shared" si="2"/>
        <v>0</v>
      </c>
      <c r="AC59" s="50">
        <f t="shared" si="3"/>
        <v>0</v>
      </c>
      <c r="AD59" s="50">
        <f>IF(J59=0,0,+(VLOOKUP($A59,'1v -ostali'!$A$14:AO$371,Y$3,FALSE)/12*0.701/$J59+$R$2)*$J59)</f>
        <v>0</v>
      </c>
      <c r="AE59" s="50">
        <f>IF(P59=0,0,+(VLOOKUP($A59,'1v -ostali'!$A$14:AP$371,Z$3,FALSE)/12*0.701/$P59+$R$2)*$P59)</f>
        <v>0</v>
      </c>
      <c r="AF59" s="50">
        <f>IF(AD59+AE59=0,0,(VLOOKUP($A59,'1v -ostali'!$A$14:AQ$371,AA$3,FALSE))/12*$R$3+$R$2)</f>
        <v>0</v>
      </c>
      <c r="AG59" s="50">
        <f t="shared" si="4"/>
        <v>0</v>
      </c>
      <c r="AH59" s="50">
        <f t="shared" si="5"/>
        <v>0</v>
      </c>
      <c r="AI59" s="50">
        <f t="shared" si="12"/>
        <v>0</v>
      </c>
      <c r="AJ59" s="50">
        <f t="shared" si="13"/>
        <v>0</v>
      </c>
      <c r="AK59" s="50">
        <f t="shared" si="6"/>
        <v>0</v>
      </c>
      <c r="AL59" s="50">
        <f t="shared" si="7"/>
        <v>0</v>
      </c>
    </row>
    <row r="60" spans="1:38" x14ac:dyDescent="0.2">
      <c r="A60">
        <f>+IF(MAX(A$5:A59)+1&lt;=A$1,A59+1,0)</f>
        <v>0</v>
      </c>
      <c r="B60" s="301">
        <f t="shared" si="8"/>
        <v>0</v>
      </c>
      <c r="C60">
        <f t="shared" si="9"/>
        <v>0</v>
      </c>
      <c r="D60" s="494">
        <f t="shared" si="10"/>
        <v>0</v>
      </c>
      <c r="E60">
        <f>IF(A60=0,0,+VLOOKUP($A60,'1v -ostali'!$A$14:$C$371,2,FALSE))</f>
        <v>0</v>
      </c>
      <c r="G60">
        <f>+VLOOKUP($A60,'1v -ostali'!$A$14:$N$371,14,FALSE)</f>
        <v>0</v>
      </c>
      <c r="H60">
        <f>+VLOOKUP($A60,'1v -ostali'!$A$14:$G$371,H$3,FALSE)</f>
        <v>0</v>
      </c>
      <c r="I60">
        <f>+VLOOKUP($A60,'1v -ostali'!$A$14:H$371,I$3,FALSE)</f>
        <v>0</v>
      </c>
      <c r="J60">
        <f>+VLOOKUP($A60,'1v -ostali'!$A$14:I$371,J$3,FALSE)</f>
        <v>0</v>
      </c>
      <c r="N60">
        <f>+VLOOKUP($A60,'1v -ostali'!$A$14:J$371,K$3,FALSE)</f>
        <v>0</v>
      </c>
      <c r="O60">
        <f>+VLOOKUP($A60,'1v -ostali'!$A$14:K$371,L$3,FALSE)</f>
        <v>0</v>
      </c>
      <c r="P60">
        <f>+VLOOKUP($A60,'1v -ostali'!$A$14:L$371,M$3,FALSE)</f>
        <v>0</v>
      </c>
      <c r="T60" s="50">
        <f>IF(H60=0,0,+(VLOOKUP($A60,'1v -ostali'!$A$14:AE$371,O$3,FALSE)/12*0.701/$H60+$R$2)*$H60)</f>
        <v>0</v>
      </c>
      <c r="U60" s="50">
        <f>IF(N60=0,0,+(VLOOKUP($A60,'1v -ostali'!$A$14:AF$371,P$3,FALSE)/12*0.701/$N60+$R$2)*$N60)</f>
        <v>0</v>
      </c>
      <c r="V60" s="50">
        <f>IF(T60+U60=0,0,(VLOOKUP($A60,'1v -ostali'!$A$14:AG$371,Q$3,FALSE))/12*$R$3+$R$2)</f>
        <v>0</v>
      </c>
      <c r="W60" s="50">
        <f t="shared" si="11"/>
        <v>0</v>
      </c>
      <c r="X60" s="50">
        <f t="shared" si="1"/>
        <v>0</v>
      </c>
      <c r="Y60" s="50">
        <f>IF(I60=0,0,+(VLOOKUP($A60,'1v -ostali'!$A$14:AJ$371,T$3,FALSE)/12*0.701/$I60+$R$2)*$I60)</f>
        <v>0</v>
      </c>
      <c r="Z60" s="50">
        <f>IF(O60=0,0,+(VLOOKUP($A60,'1v -ostali'!$A$14:AK$371,U$3,FALSE)/12*0.701/$O60+$R$2)*$O60)</f>
        <v>0</v>
      </c>
      <c r="AA60" s="50">
        <f>IF(Y60+Z60=0,0,(VLOOKUP($A60,'1v -ostali'!$A$14:AL$371,V$3,FALSE))/12*$R$3+$R$2)</f>
        <v>0</v>
      </c>
      <c r="AB60" s="50">
        <f t="shared" si="2"/>
        <v>0</v>
      </c>
      <c r="AC60" s="50">
        <f t="shared" si="3"/>
        <v>0</v>
      </c>
      <c r="AD60" s="50">
        <f>IF(J60=0,0,+(VLOOKUP($A60,'1v -ostali'!$A$14:AO$371,Y$3,FALSE)/12*0.701/$J60+$R$2)*$J60)</f>
        <v>0</v>
      </c>
      <c r="AE60" s="50">
        <f>IF(P60=0,0,+(VLOOKUP($A60,'1v -ostali'!$A$14:AP$371,Z$3,FALSE)/12*0.701/$P60+$R$2)*$P60)</f>
        <v>0</v>
      </c>
      <c r="AF60" s="50">
        <f>IF(AD60+AE60=0,0,(VLOOKUP($A60,'1v -ostali'!$A$14:AQ$371,AA$3,FALSE))/12*$R$3+$R$2)</f>
        <v>0</v>
      </c>
      <c r="AG60" s="50">
        <f t="shared" si="4"/>
        <v>0</v>
      </c>
      <c r="AH60" s="50">
        <f t="shared" si="5"/>
        <v>0</v>
      </c>
      <c r="AI60" s="50">
        <f t="shared" si="12"/>
        <v>0</v>
      </c>
      <c r="AJ60" s="50">
        <f t="shared" si="13"/>
        <v>0</v>
      </c>
      <c r="AK60" s="50">
        <f t="shared" si="6"/>
        <v>0</v>
      </c>
      <c r="AL60" s="50">
        <f t="shared" si="7"/>
        <v>0</v>
      </c>
    </row>
    <row r="61" spans="1:38" x14ac:dyDescent="0.2">
      <c r="A61">
        <f>+IF(MAX(A$5:A60)+1&lt;=A$1,A60+1,0)</f>
        <v>0</v>
      </c>
      <c r="B61" s="301">
        <f t="shared" si="8"/>
        <v>0</v>
      </c>
      <c r="C61">
        <f t="shared" si="9"/>
        <v>0</v>
      </c>
      <c r="D61" s="494">
        <f t="shared" si="10"/>
        <v>0</v>
      </c>
      <c r="E61">
        <f>IF(A61=0,0,+VLOOKUP($A61,'1v -ostali'!$A$14:$C$371,2,FALSE))</f>
        <v>0</v>
      </c>
      <c r="G61">
        <f>+VLOOKUP($A61,'1v -ostali'!$A$14:$N$371,14,FALSE)</f>
        <v>0</v>
      </c>
      <c r="H61">
        <f>+VLOOKUP($A61,'1v -ostali'!$A$14:$G$371,H$3,FALSE)</f>
        <v>0</v>
      </c>
      <c r="I61">
        <f>+VLOOKUP($A61,'1v -ostali'!$A$14:H$371,I$3,FALSE)</f>
        <v>0</v>
      </c>
      <c r="J61">
        <f>+VLOOKUP($A61,'1v -ostali'!$A$14:I$371,J$3,FALSE)</f>
        <v>0</v>
      </c>
      <c r="N61">
        <f>+VLOOKUP($A61,'1v -ostali'!$A$14:J$371,K$3,FALSE)</f>
        <v>0</v>
      </c>
      <c r="O61">
        <f>+VLOOKUP($A61,'1v -ostali'!$A$14:K$371,L$3,FALSE)</f>
        <v>0</v>
      </c>
      <c r="P61">
        <f>+VLOOKUP($A61,'1v -ostali'!$A$14:L$371,M$3,FALSE)</f>
        <v>0</v>
      </c>
      <c r="T61" s="50">
        <f>IF(H61=0,0,+(VLOOKUP($A61,'1v -ostali'!$A$14:AE$371,O$3,FALSE)/12*0.701/$H61+$R$2)*$H61)</f>
        <v>0</v>
      </c>
      <c r="U61" s="50">
        <f>IF(N61=0,0,+(VLOOKUP($A61,'1v -ostali'!$A$14:AF$371,P$3,FALSE)/12*0.701/$N61+$R$2)*$N61)</f>
        <v>0</v>
      </c>
      <c r="V61" s="50">
        <f>IF(T61+U61=0,0,(VLOOKUP($A61,'1v -ostali'!$A$14:AG$371,Q$3,FALSE))/12*$R$3+$R$2)</f>
        <v>0</v>
      </c>
      <c r="W61" s="50">
        <f t="shared" si="11"/>
        <v>0</v>
      </c>
      <c r="X61" s="50">
        <f t="shared" si="1"/>
        <v>0</v>
      </c>
      <c r="Y61" s="50">
        <f>IF(I61=0,0,+(VLOOKUP($A61,'1v -ostali'!$A$14:AJ$371,T$3,FALSE)/12*0.701/$I61+$R$2)*$I61)</f>
        <v>0</v>
      </c>
      <c r="Z61" s="50">
        <f>IF(O61=0,0,+(VLOOKUP($A61,'1v -ostali'!$A$14:AK$371,U$3,FALSE)/12*0.701/$O61+$R$2)*$O61)</f>
        <v>0</v>
      </c>
      <c r="AA61" s="50">
        <f>IF(Y61+Z61=0,0,(VLOOKUP($A61,'1v -ostali'!$A$14:AL$371,V$3,FALSE))/12*$R$3+$R$2)</f>
        <v>0</v>
      </c>
      <c r="AB61" s="50">
        <f t="shared" si="2"/>
        <v>0</v>
      </c>
      <c r="AC61" s="50">
        <f t="shared" si="3"/>
        <v>0</v>
      </c>
      <c r="AD61" s="50">
        <f>IF(J61=0,0,+(VLOOKUP($A61,'1v -ostali'!$A$14:AO$371,Y$3,FALSE)/12*0.701/$J61+$R$2)*$J61)</f>
        <v>0</v>
      </c>
      <c r="AE61" s="50">
        <f>IF(P61=0,0,+(VLOOKUP($A61,'1v -ostali'!$A$14:AP$371,Z$3,FALSE)/12*0.701/$P61+$R$2)*$P61)</f>
        <v>0</v>
      </c>
      <c r="AF61" s="50">
        <f>IF(AD61+AE61=0,0,(VLOOKUP($A61,'1v -ostali'!$A$14:AQ$371,AA$3,FALSE))/12*$R$3+$R$2)</f>
        <v>0</v>
      </c>
      <c r="AG61" s="50">
        <f t="shared" si="4"/>
        <v>0</v>
      </c>
      <c r="AH61" s="50">
        <f t="shared" si="5"/>
        <v>0</v>
      </c>
      <c r="AI61" s="50">
        <f t="shared" si="12"/>
        <v>0</v>
      </c>
      <c r="AJ61" s="50">
        <f t="shared" si="13"/>
        <v>0</v>
      </c>
      <c r="AK61" s="50">
        <f t="shared" si="6"/>
        <v>0</v>
      </c>
      <c r="AL61" s="50">
        <f t="shared" si="7"/>
        <v>0</v>
      </c>
    </row>
    <row r="62" spans="1:38" x14ac:dyDescent="0.2">
      <c r="A62">
        <f>+IF(MAX(A$5:A61)+1&lt;=A$1,A61+1,0)</f>
        <v>0</v>
      </c>
      <c r="B62" s="301">
        <f t="shared" si="8"/>
        <v>0</v>
      </c>
      <c r="C62">
        <f t="shared" si="9"/>
        <v>0</v>
      </c>
      <c r="D62" s="494">
        <f t="shared" si="10"/>
        <v>0</v>
      </c>
      <c r="E62">
        <f>IF(A62=0,0,+VLOOKUP($A62,'1v -ostali'!$A$14:$C$371,2,FALSE))</f>
        <v>0</v>
      </c>
      <c r="G62">
        <f>+VLOOKUP($A62,'1v -ostali'!$A$14:$N$371,14,FALSE)</f>
        <v>0</v>
      </c>
      <c r="H62">
        <f>+VLOOKUP($A62,'1v -ostali'!$A$14:$G$371,H$3,FALSE)</f>
        <v>0</v>
      </c>
      <c r="I62">
        <f>+VLOOKUP($A62,'1v -ostali'!$A$14:H$371,I$3,FALSE)</f>
        <v>0</v>
      </c>
      <c r="J62">
        <f>+VLOOKUP($A62,'1v -ostali'!$A$14:I$371,J$3,FALSE)</f>
        <v>0</v>
      </c>
      <c r="N62">
        <f>+VLOOKUP($A62,'1v -ostali'!$A$14:J$371,K$3,FALSE)</f>
        <v>0</v>
      </c>
      <c r="O62">
        <f>+VLOOKUP($A62,'1v -ostali'!$A$14:K$371,L$3,FALSE)</f>
        <v>0</v>
      </c>
      <c r="P62">
        <f>+VLOOKUP($A62,'1v -ostali'!$A$14:L$371,M$3,FALSE)</f>
        <v>0</v>
      </c>
      <c r="T62" s="50">
        <f>IF(H62=0,0,+(VLOOKUP($A62,'1v -ostali'!$A$14:AE$371,O$3,FALSE)/12*0.701/$H62+$R$2)*$H62)</f>
        <v>0</v>
      </c>
      <c r="U62" s="50">
        <f>IF(N62=0,0,+(VLOOKUP($A62,'1v -ostali'!$A$14:AF$371,P$3,FALSE)/12*0.701/$N62+$R$2)*$N62)</f>
        <v>0</v>
      </c>
      <c r="V62" s="50">
        <f>IF(T62+U62=0,0,(VLOOKUP($A62,'1v -ostali'!$A$14:AG$371,Q$3,FALSE))/12*$R$3+$R$2)</f>
        <v>0</v>
      </c>
      <c r="W62" s="50">
        <f t="shared" si="11"/>
        <v>0</v>
      </c>
      <c r="X62" s="50">
        <f t="shared" si="1"/>
        <v>0</v>
      </c>
      <c r="Y62" s="50">
        <f>IF(I62=0,0,+(VLOOKUP($A62,'1v -ostali'!$A$14:AJ$371,T$3,FALSE)/12*0.701/$I62+$R$2)*$I62)</f>
        <v>0</v>
      </c>
      <c r="Z62" s="50">
        <f>IF(O62=0,0,+(VLOOKUP($A62,'1v -ostali'!$A$14:AK$371,U$3,FALSE)/12*0.701/$O62+$R$2)*$O62)</f>
        <v>0</v>
      </c>
      <c r="AA62" s="50">
        <f>IF(Y62+Z62=0,0,(VLOOKUP($A62,'1v -ostali'!$A$14:AL$371,V$3,FALSE))/12*$R$3+$R$2)</f>
        <v>0</v>
      </c>
      <c r="AB62" s="50">
        <f t="shared" si="2"/>
        <v>0</v>
      </c>
      <c r="AC62" s="50">
        <f t="shared" si="3"/>
        <v>0</v>
      </c>
      <c r="AD62" s="50">
        <f>IF(J62=0,0,+(VLOOKUP($A62,'1v -ostali'!$A$14:AO$371,Y$3,FALSE)/12*0.701/$J62+$R$2)*$J62)</f>
        <v>0</v>
      </c>
      <c r="AE62" s="50">
        <f>IF(P62=0,0,+(VLOOKUP($A62,'1v -ostali'!$A$14:AP$371,Z$3,FALSE)/12*0.701/$P62+$R$2)*$P62)</f>
        <v>0</v>
      </c>
      <c r="AF62" s="50">
        <f>IF(AD62+AE62=0,0,(VLOOKUP($A62,'1v -ostali'!$A$14:AQ$371,AA$3,FALSE))/12*$R$3+$R$2)</f>
        <v>0</v>
      </c>
      <c r="AG62" s="50">
        <f t="shared" si="4"/>
        <v>0</v>
      </c>
      <c r="AH62" s="50">
        <f t="shared" si="5"/>
        <v>0</v>
      </c>
      <c r="AI62" s="50">
        <f t="shared" si="12"/>
        <v>0</v>
      </c>
      <c r="AJ62" s="50">
        <f t="shared" si="13"/>
        <v>0</v>
      </c>
      <c r="AK62" s="50">
        <f t="shared" si="6"/>
        <v>0</v>
      </c>
      <c r="AL62" s="50">
        <f t="shared" si="7"/>
        <v>0</v>
      </c>
    </row>
    <row r="63" spans="1:38" x14ac:dyDescent="0.2">
      <c r="A63">
        <f>+IF(MAX(A$5:A62)+1&lt;=A$1,A62+1,0)</f>
        <v>0</v>
      </c>
      <c r="B63" s="301">
        <f t="shared" si="8"/>
        <v>0</v>
      </c>
      <c r="C63">
        <f t="shared" si="9"/>
        <v>0</v>
      </c>
      <c r="D63" s="494">
        <f t="shared" si="10"/>
        <v>0</v>
      </c>
      <c r="E63">
        <f>IF(A63=0,0,+VLOOKUP($A63,'1v -ostali'!$A$14:$C$371,2,FALSE))</f>
        <v>0</v>
      </c>
      <c r="G63">
        <f>+VLOOKUP($A63,'1v -ostali'!$A$14:$N$371,14,FALSE)</f>
        <v>0</v>
      </c>
      <c r="H63">
        <f>+VLOOKUP($A63,'1v -ostali'!$A$14:$G$371,H$3,FALSE)</f>
        <v>0</v>
      </c>
      <c r="I63">
        <f>+VLOOKUP($A63,'1v -ostali'!$A$14:H$371,I$3,FALSE)</f>
        <v>0</v>
      </c>
      <c r="J63">
        <f>+VLOOKUP($A63,'1v -ostali'!$A$14:I$371,J$3,FALSE)</f>
        <v>0</v>
      </c>
      <c r="N63">
        <f>+VLOOKUP($A63,'1v -ostali'!$A$14:J$371,K$3,FALSE)</f>
        <v>0</v>
      </c>
      <c r="O63">
        <f>+VLOOKUP($A63,'1v -ostali'!$A$14:K$371,L$3,FALSE)</f>
        <v>0</v>
      </c>
      <c r="P63">
        <f>+VLOOKUP($A63,'1v -ostali'!$A$14:L$371,M$3,FALSE)</f>
        <v>0</v>
      </c>
      <c r="T63" s="50">
        <f>IF(H63=0,0,+(VLOOKUP($A63,'1v -ostali'!$A$14:AE$371,O$3,FALSE)/12*0.701/$H63+$R$2)*$H63)</f>
        <v>0</v>
      </c>
      <c r="U63" s="50">
        <f>IF(N63=0,0,+(VLOOKUP($A63,'1v -ostali'!$A$14:AF$371,P$3,FALSE)/12*0.701/$N63+$R$2)*$N63)</f>
        <v>0</v>
      </c>
      <c r="V63" s="50">
        <f>IF(T63+U63=0,0,(VLOOKUP($A63,'1v -ostali'!$A$14:AG$371,Q$3,FALSE))/12*$R$3+$R$2)</f>
        <v>0</v>
      </c>
      <c r="W63" s="50">
        <f t="shared" si="11"/>
        <v>0</v>
      </c>
      <c r="X63" s="50">
        <f t="shared" si="1"/>
        <v>0</v>
      </c>
      <c r="Y63" s="50">
        <f>IF(I63=0,0,+(VLOOKUP($A63,'1v -ostali'!$A$14:AJ$371,T$3,FALSE)/12*0.701/$I63+$R$2)*$I63)</f>
        <v>0</v>
      </c>
      <c r="Z63" s="50">
        <f>IF(O63=0,0,+(VLOOKUP($A63,'1v -ostali'!$A$14:AK$371,U$3,FALSE)/12*0.701/$O63+$R$2)*$O63)</f>
        <v>0</v>
      </c>
      <c r="AA63" s="50">
        <f>IF(Y63+Z63=0,0,(VLOOKUP($A63,'1v -ostali'!$A$14:AL$371,V$3,FALSE))/12*$R$3+$R$2)</f>
        <v>0</v>
      </c>
      <c r="AB63" s="50">
        <f t="shared" si="2"/>
        <v>0</v>
      </c>
      <c r="AC63" s="50">
        <f t="shared" si="3"/>
        <v>0</v>
      </c>
      <c r="AD63" s="50">
        <f>IF(J63=0,0,+(VLOOKUP($A63,'1v -ostali'!$A$14:AO$371,Y$3,FALSE)/12*0.701/$J63+$R$2)*$J63)</f>
        <v>0</v>
      </c>
      <c r="AE63" s="50">
        <f>IF(P63=0,0,+(VLOOKUP($A63,'1v -ostali'!$A$14:AP$371,Z$3,FALSE)/12*0.701/$P63+$R$2)*$P63)</f>
        <v>0</v>
      </c>
      <c r="AF63" s="50">
        <f>IF(AD63+AE63=0,0,(VLOOKUP($A63,'1v -ostali'!$A$14:AQ$371,AA$3,FALSE))/12*$R$3+$R$2)</f>
        <v>0</v>
      </c>
      <c r="AG63" s="50">
        <f t="shared" si="4"/>
        <v>0</v>
      </c>
      <c r="AH63" s="50">
        <f t="shared" si="5"/>
        <v>0</v>
      </c>
      <c r="AI63" s="50">
        <f t="shared" si="12"/>
        <v>0</v>
      </c>
      <c r="AJ63" s="50">
        <f t="shared" si="13"/>
        <v>0</v>
      </c>
      <c r="AK63" s="50">
        <f t="shared" si="6"/>
        <v>0</v>
      </c>
      <c r="AL63" s="50">
        <f t="shared" si="7"/>
        <v>0</v>
      </c>
    </row>
    <row r="64" spans="1:38" x14ac:dyDescent="0.2">
      <c r="A64">
        <f>+IF(MAX(A$5:A63)+1&lt;=A$1,A63+1,0)</f>
        <v>0</v>
      </c>
      <c r="B64" s="301">
        <f t="shared" si="8"/>
        <v>0</v>
      </c>
      <c r="C64">
        <f t="shared" si="9"/>
        <v>0</v>
      </c>
      <c r="D64" s="494">
        <f t="shared" si="10"/>
        <v>0</v>
      </c>
      <c r="E64">
        <f>IF(A64=0,0,+VLOOKUP($A64,'1v -ostali'!$A$14:$C$371,2,FALSE))</f>
        <v>0</v>
      </c>
      <c r="G64">
        <f>+VLOOKUP($A64,'1v -ostali'!$A$14:$N$371,14,FALSE)</f>
        <v>0</v>
      </c>
      <c r="H64">
        <f>+VLOOKUP($A64,'1v -ostali'!$A$14:$G$371,H$3,FALSE)</f>
        <v>0</v>
      </c>
      <c r="I64">
        <f>+VLOOKUP($A64,'1v -ostali'!$A$14:H$371,I$3,FALSE)</f>
        <v>0</v>
      </c>
      <c r="J64">
        <f>+VLOOKUP($A64,'1v -ostali'!$A$14:I$371,J$3,FALSE)</f>
        <v>0</v>
      </c>
      <c r="N64">
        <f>+VLOOKUP($A64,'1v -ostali'!$A$14:J$371,K$3,FALSE)</f>
        <v>0</v>
      </c>
      <c r="O64">
        <f>+VLOOKUP($A64,'1v -ostali'!$A$14:K$371,L$3,FALSE)</f>
        <v>0</v>
      </c>
      <c r="P64">
        <f>+VLOOKUP($A64,'1v -ostali'!$A$14:L$371,M$3,FALSE)</f>
        <v>0</v>
      </c>
      <c r="T64" s="50">
        <f>IF(H64=0,0,+(VLOOKUP($A64,'1v -ostali'!$A$14:AE$371,O$3,FALSE)/12*0.701/$H64+$R$2)*$H64)</f>
        <v>0</v>
      </c>
      <c r="U64" s="50">
        <f>IF(N64=0,0,+(VLOOKUP($A64,'1v -ostali'!$A$14:AF$371,P$3,FALSE)/12*0.701/$N64+$R$2)*$N64)</f>
        <v>0</v>
      </c>
      <c r="V64" s="50">
        <f>IF(T64+U64=0,0,(VLOOKUP($A64,'1v -ostali'!$A$14:AG$371,Q$3,FALSE))/12*$R$3+$R$2)</f>
        <v>0</v>
      </c>
      <c r="W64" s="50">
        <f t="shared" si="11"/>
        <v>0</v>
      </c>
      <c r="X64" s="50">
        <f t="shared" si="1"/>
        <v>0</v>
      </c>
      <c r="Y64" s="50">
        <f>IF(I64=0,0,+(VLOOKUP($A64,'1v -ostali'!$A$14:AJ$371,T$3,FALSE)/12*0.701/$I64+$R$2)*$I64)</f>
        <v>0</v>
      </c>
      <c r="Z64" s="50">
        <f>IF(O64=0,0,+(VLOOKUP($A64,'1v -ostali'!$A$14:AK$371,U$3,FALSE)/12*0.701/$O64+$R$2)*$O64)</f>
        <v>0</v>
      </c>
      <c r="AA64" s="50">
        <f>IF(Y64+Z64=0,0,(VLOOKUP($A64,'1v -ostali'!$A$14:AL$371,V$3,FALSE))/12*$R$3+$R$2)</f>
        <v>0</v>
      </c>
      <c r="AB64" s="50">
        <f t="shared" si="2"/>
        <v>0</v>
      </c>
      <c r="AC64" s="50">
        <f t="shared" si="3"/>
        <v>0</v>
      </c>
      <c r="AD64" s="50">
        <f>IF(J64=0,0,+(VLOOKUP($A64,'1v -ostali'!$A$14:AO$371,Y$3,FALSE)/12*0.701/$J64+$R$2)*$J64)</f>
        <v>0</v>
      </c>
      <c r="AE64" s="50">
        <f>IF(P64=0,0,+(VLOOKUP($A64,'1v -ostali'!$A$14:AP$371,Z$3,FALSE)/12*0.701/$P64+$R$2)*$P64)</f>
        <v>0</v>
      </c>
      <c r="AF64" s="50">
        <f>IF(AD64+AE64=0,0,(VLOOKUP($A64,'1v -ostali'!$A$14:AQ$371,AA$3,FALSE))/12*$R$3+$R$2)</f>
        <v>0</v>
      </c>
      <c r="AG64" s="50">
        <f t="shared" si="4"/>
        <v>0</v>
      </c>
      <c r="AH64" s="50">
        <f t="shared" si="5"/>
        <v>0</v>
      </c>
      <c r="AI64" s="50">
        <f t="shared" si="12"/>
        <v>0</v>
      </c>
      <c r="AJ64" s="50">
        <f t="shared" si="13"/>
        <v>0</v>
      </c>
      <c r="AK64" s="50">
        <f t="shared" si="6"/>
        <v>0</v>
      </c>
      <c r="AL64" s="50">
        <f t="shared" si="7"/>
        <v>0</v>
      </c>
    </row>
    <row r="65" spans="1:38" x14ac:dyDescent="0.2">
      <c r="A65">
        <f>+IF(MAX(A$5:A64)+1&lt;=A$1,A64+1,0)</f>
        <v>0</v>
      </c>
      <c r="B65" s="301">
        <f t="shared" si="8"/>
        <v>0</v>
      </c>
      <c r="C65">
        <f t="shared" si="9"/>
        <v>0</v>
      </c>
      <c r="D65" s="494">
        <f t="shared" si="10"/>
        <v>0</v>
      </c>
      <c r="E65">
        <f>IF(A65=0,0,+VLOOKUP($A65,'1v -ostali'!$A$14:$C$371,2,FALSE))</f>
        <v>0</v>
      </c>
      <c r="G65">
        <f>+VLOOKUP($A65,'1v -ostali'!$A$14:$N$371,14,FALSE)</f>
        <v>0</v>
      </c>
      <c r="H65">
        <f>+VLOOKUP($A65,'1v -ostali'!$A$14:$G$371,H$3,FALSE)</f>
        <v>0</v>
      </c>
      <c r="I65">
        <f>+VLOOKUP($A65,'1v -ostali'!$A$14:H$371,I$3,FALSE)</f>
        <v>0</v>
      </c>
      <c r="J65">
        <f>+VLOOKUP($A65,'1v -ostali'!$A$14:I$371,J$3,FALSE)</f>
        <v>0</v>
      </c>
      <c r="N65">
        <f>+VLOOKUP($A65,'1v -ostali'!$A$14:J$371,K$3,FALSE)</f>
        <v>0</v>
      </c>
      <c r="O65">
        <f>+VLOOKUP($A65,'1v -ostali'!$A$14:K$371,L$3,FALSE)</f>
        <v>0</v>
      </c>
      <c r="P65">
        <f>+VLOOKUP($A65,'1v -ostali'!$A$14:L$371,M$3,FALSE)</f>
        <v>0</v>
      </c>
      <c r="T65" s="50">
        <f>IF(H65=0,0,+(VLOOKUP($A65,'1v -ostali'!$A$14:AE$371,O$3,FALSE)/12*0.701/$H65+$R$2)*$H65)</f>
        <v>0</v>
      </c>
      <c r="U65" s="50">
        <f>IF(N65=0,0,+(VLOOKUP($A65,'1v -ostali'!$A$14:AF$371,P$3,FALSE)/12*0.701/$N65+$R$2)*$N65)</f>
        <v>0</v>
      </c>
      <c r="V65" s="50">
        <f>IF(T65+U65=0,0,(VLOOKUP($A65,'1v -ostali'!$A$14:AG$371,Q$3,FALSE))/12*$R$3+$R$2)</f>
        <v>0</v>
      </c>
      <c r="W65" s="50">
        <f t="shared" si="11"/>
        <v>0</v>
      </c>
      <c r="X65" s="50">
        <f t="shared" si="1"/>
        <v>0</v>
      </c>
      <c r="Y65" s="50">
        <f>IF(I65=0,0,+(VLOOKUP($A65,'1v -ostali'!$A$14:AJ$371,T$3,FALSE)/12*0.701/$I65+$R$2)*$I65)</f>
        <v>0</v>
      </c>
      <c r="Z65" s="50">
        <f>IF(O65=0,0,+(VLOOKUP($A65,'1v -ostali'!$A$14:AK$371,U$3,FALSE)/12*0.701/$O65+$R$2)*$O65)</f>
        <v>0</v>
      </c>
      <c r="AA65" s="50">
        <f>IF(Y65+Z65=0,0,(VLOOKUP($A65,'1v -ostali'!$A$14:AL$371,V$3,FALSE))/12*$R$3+$R$2)</f>
        <v>0</v>
      </c>
      <c r="AB65" s="50">
        <f t="shared" si="2"/>
        <v>0</v>
      </c>
      <c r="AC65" s="50">
        <f t="shared" si="3"/>
        <v>0</v>
      </c>
      <c r="AD65" s="50">
        <f>IF(J65=0,0,+(VLOOKUP($A65,'1v -ostali'!$A$14:AO$371,Y$3,FALSE)/12*0.701/$J65+$R$2)*$J65)</f>
        <v>0</v>
      </c>
      <c r="AE65" s="50">
        <f>IF(P65=0,0,+(VLOOKUP($A65,'1v -ostali'!$A$14:AP$371,Z$3,FALSE)/12*0.701/$P65+$R$2)*$P65)</f>
        <v>0</v>
      </c>
      <c r="AF65" s="50">
        <f>IF(AD65+AE65=0,0,(VLOOKUP($A65,'1v -ostali'!$A$14:AQ$371,AA$3,FALSE))/12*$R$3+$R$2)</f>
        <v>0</v>
      </c>
      <c r="AG65" s="50">
        <f t="shared" si="4"/>
        <v>0</v>
      </c>
      <c r="AH65" s="50">
        <f t="shared" si="5"/>
        <v>0</v>
      </c>
      <c r="AI65" s="50">
        <f t="shared" si="12"/>
        <v>0</v>
      </c>
      <c r="AJ65" s="50">
        <f t="shared" si="13"/>
        <v>0</v>
      </c>
      <c r="AK65" s="50">
        <f t="shared" si="6"/>
        <v>0</v>
      </c>
      <c r="AL65" s="50">
        <f t="shared" si="7"/>
        <v>0</v>
      </c>
    </row>
    <row r="66" spans="1:38" x14ac:dyDescent="0.2">
      <c r="A66">
        <f>+IF(MAX(A$5:A65)+1&lt;=A$1,A65+1,0)</f>
        <v>0</v>
      </c>
      <c r="B66" s="301">
        <f t="shared" si="8"/>
        <v>0</v>
      </c>
      <c r="C66">
        <f t="shared" si="9"/>
        <v>0</v>
      </c>
      <c r="D66" s="494">
        <f t="shared" si="10"/>
        <v>0</v>
      </c>
      <c r="E66">
        <f>IF(A66=0,0,+VLOOKUP($A66,'1v -ostali'!$A$14:$C$371,2,FALSE))</f>
        <v>0</v>
      </c>
      <c r="G66">
        <f>+VLOOKUP($A66,'1v -ostali'!$A$14:$N$371,14,FALSE)</f>
        <v>0</v>
      </c>
      <c r="H66">
        <f>+VLOOKUP($A66,'1v -ostali'!$A$14:$G$371,H$3,FALSE)</f>
        <v>0</v>
      </c>
      <c r="I66">
        <f>+VLOOKUP($A66,'1v -ostali'!$A$14:H$371,I$3,FALSE)</f>
        <v>0</v>
      </c>
      <c r="J66">
        <f>+VLOOKUP($A66,'1v -ostali'!$A$14:I$371,J$3,FALSE)</f>
        <v>0</v>
      </c>
      <c r="N66">
        <f>+VLOOKUP($A66,'1v -ostali'!$A$14:J$371,K$3,FALSE)</f>
        <v>0</v>
      </c>
      <c r="O66">
        <f>+VLOOKUP($A66,'1v -ostali'!$A$14:K$371,L$3,FALSE)</f>
        <v>0</v>
      </c>
      <c r="P66">
        <f>+VLOOKUP($A66,'1v -ostali'!$A$14:L$371,M$3,FALSE)</f>
        <v>0</v>
      </c>
      <c r="T66" s="50">
        <f>IF(H66=0,0,+(VLOOKUP($A66,'1v -ostali'!$A$14:AE$371,O$3,FALSE)/12*0.701/$H66+$R$2)*$H66)</f>
        <v>0</v>
      </c>
      <c r="U66" s="50">
        <f>IF(N66=0,0,+(VLOOKUP($A66,'1v -ostali'!$A$14:AF$371,P$3,FALSE)/12*0.701/$N66+$R$2)*$N66)</f>
        <v>0</v>
      </c>
      <c r="V66" s="50">
        <f>IF(T66+U66=0,0,(VLOOKUP($A66,'1v -ostali'!$A$14:AG$371,Q$3,FALSE))/12*$R$3+$R$2)</f>
        <v>0</v>
      </c>
      <c r="W66" s="50">
        <f t="shared" si="11"/>
        <v>0</v>
      </c>
      <c r="X66" s="50">
        <f t="shared" si="1"/>
        <v>0</v>
      </c>
      <c r="Y66" s="50">
        <f>IF(I66=0,0,+(VLOOKUP($A66,'1v -ostali'!$A$14:AJ$371,T$3,FALSE)/12*0.701/$I66+$R$2)*$I66)</f>
        <v>0</v>
      </c>
      <c r="Z66" s="50">
        <f>IF(O66=0,0,+(VLOOKUP($A66,'1v -ostali'!$A$14:AK$371,U$3,FALSE)/12*0.701/$O66+$R$2)*$O66)</f>
        <v>0</v>
      </c>
      <c r="AA66" s="50">
        <f>IF(Y66+Z66=0,0,(VLOOKUP($A66,'1v -ostali'!$A$14:AL$371,V$3,FALSE))/12*$R$3+$R$2)</f>
        <v>0</v>
      </c>
      <c r="AB66" s="50">
        <f t="shared" si="2"/>
        <v>0</v>
      </c>
      <c r="AC66" s="50">
        <f t="shared" si="3"/>
        <v>0</v>
      </c>
      <c r="AD66" s="50">
        <f>IF(J66=0,0,+(VLOOKUP($A66,'1v -ostali'!$A$14:AO$371,Y$3,FALSE)/12*0.701/$J66+$R$2)*$J66)</f>
        <v>0</v>
      </c>
      <c r="AE66" s="50">
        <f>IF(P66=0,0,+(VLOOKUP($A66,'1v -ostali'!$A$14:AP$371,Z$3,FALSE)/12*0.701/$P66+$R$2)*$P66)</f>
        <v>0</v>
      </c>
      <c r="AF66" s="50">
        <f>IF(AD66+AE66=0,0,(VLOOKUP($A66,'1v -ostali'!$A$14:AQ$371,AA$3,FALSE))/12*$R$3+$R$2)</f>
        <v>0</v>
      </c>
      <c r="AG66" s="50">
        <f t="shared" si="4"/>
        <v>0</v>
      </c>
      <c r="AH66" s="50">
        <f t="shared" si="5"/>
        <v>0</v>
      </c>
      <c r="AI66" s="50">
        <f t="shared" si="12"/>
        <v>0</v>
      </c>
      <c r="AJ66" s="50">
        <f t="shared" si="13"/>
        <v>0</v>
      </c>
      <c r="AK66" s="50">
        <f t="shared" si="6"/>
        <v>0</v>
      </c>
      <c r="AL66" s="50">
        <f t="shared" si="7"/>
        <v>0</v>
      </c>
    </row>
    <row r="67" spans="1:38" x14ac:dyDescent="0.2">
      <c r="A67">
        <f>+IF(MAX(A$5:A66)+1&lt;=A$1,A66+1,0)</f>
        <v>0</v>
      </c>
      <c r="B67" s="301">
        <f t="shared" si="8"/>
        <v>0</v>
      </c>
      <c r="C67">
        <f t="shared" si="9"/>
        <v>0</v>
      </c>
      <c r="D67" s="494">
        <f t="shared" si="10"/>
        <v>0</v>
      </c>
      <c r="E67">
        <f>IF(A67=0,0,+VLOOKUP($A67,'1v -ostali'!$A$14:$C$371,2,FALSE))</f>
        <v>0</v>
      </c>
      <c r="G67">
        <f>+VLOOKUP($A67,'1v -ostali'!$A$14:$N$371,14,FALSE)</f>
        <v>0</v>
      </c>
      <c r="H67">
        <f>+VLOOKUP($A67,'1v -ostali'!$A$14:$G$371,H$3,FALSE)</f>
        <v>0</v>
      </c>
      <c r="I67">
        <f>+VLOOKUP($A67,'1v -ostali'!$A$14:H$371,I$3,FALSE)</f>
        <v>0</v>
      </c>
      <c r="J67">
        <f>+VLOOKUP($A67,'1v -ostali'!$A$14:I$371,J$3,FALSE)</f>
        <v>0</v>
      </c>
      <c r="N67">
        <f>+VLOOKUP($A67,'1v -ostali'!$A$14:J$371,K$3,FALSE)</f>
        <v>0</v>
      </c>
      <c r="O67">
        <f>+VLOOKUP($A67,'1v -ostali'!$A$14:K$371,L$3,FALSE)</f>
        <v>0</v>
      </c>
      <c r="P67">
        <f>+VLOOKUP($A67,'1v -ostali'!$A$14:L$371,M$3,FALSE)</f>
        <v>0</v>
      </c>
      <c r="T67" s="50">
        <f>IF(H67=0,0,+(VLOOKUP($A67,'1v -ostali'!$A$14:AE$371,O$3,FALSE)/12*0.701/$H67+$R$2)*$H67)</f>
        <v>0</v>
      </c>
      <c r="U67" s="50">
        <f>IF(N67=0,0,+(VLOOKUP($A67,'1v -ostali'!$A$14:AF$371,P$3,FALSE)/12*0.701/$N67+$R$2)*$N67)</f>
        <v>0</v>
      </c>
      <c r="V67" s="50">
        <f>IF(T67+U67=0,0,(VLOOKUP($A67,'1v -ostali'!$A$14:AG$371,Q$3,FALSE))/12*$R$3+$R$2)</f>
        <v>0</v>
      </c>
      <c r="W67" s="50">
        <f t="shared" si="11"/>
        <v>0</v>
      </c>
      <c r="X67" s="50">
        <f t="shared" si="1"/>
        <v>0</v>
      </c>
      <c r="Y67" s="50">
        <f>IF(I67=0,0,+(VLOOKUP($A67,'1v -ostali'!$A$14:AJ$371,T$3,FALSE)/12*0.701/$I67+$R$2)*$I67)</f>
        <v>0</v>
      </c>
      <c r="Z67" s="50">
        <f>IF(O67=0,0,+(VLOOKUP($A67,'1v -ostali'!$A$14:AK$371,U$3,FALSE)/12*0.701/$O67+$R$2)*$O67)</f>
        <v>0</v>
      </c>
      <c r="AA67" s="50">
        <f>IF(Y67+Z67=0,0,(VLOOKUP($A67,'1v -ostali'!$A$14:AL$371,V$3,FALSE))/12*$R$3+$R$2)</f>
        <v>0</v>
      </c>
      <c r="AB67" s="50">
        <f t="shared" si="2"/>
        <v>0</v>
      </c>
      <c r="AC67" s="50">
        <f t="shared" si="3"/>
        <v>0</v>
      </c>
      <c r="AD67" s="50">
        <f>IF(J67=0,0,+(VLOOKUP($A67,'1v -ostali'!$A$14:AO$371,Y$3,FALSE)/12*0.701/$J67+$R$2)*$J67)</f>
        <v>0</v>
      </c>
      <c r="AE67" s="50">
        <f>IF(P67=0,0,+(VLOOKUP($A67,'1v -ostali'!$A$14:AP$371,Z$3,FALSE)/12*0.701/$P67+$R$2)*$P67)</f>
        <v>0</v>
      </c>
      <c r="AF67" s="50">
        <f>IF(AD67+AE67=0,0,(VLOOKUP($A67,'1v -ostali'!$A$14:AQ$371,AA$3,FALSE))/12*$R$3+$R$2)</f>
        <v>0</v>
      </c>
      <c r="AG67" s="50">
        <f t="shared" si="4"/>
        <v>0</v>
      </c>
      <c r="AH67" s="50">
        <f t="shared" si="5"/>
        <v>0</v>
      </c>
      <c r="AI67" s="50">
        <f t="shared" si="12"/>
        <v>0</v>
      </c>
      <c r="AJ67" s="50">
        <f t="shared" si="13"/>
        <v>0</v>
      </c>
      <c r="AK67" s="50">
        <f t="shared" si="6"/>
        <v>0</v>
      </c>
      <c r="AL67" s="50">
        <f t="shared" si="7"/>
        <v>0</v>
      </c>
    </row>
    <row r="68" spans="1:38" x14ac:dyDescent="0.2">
      <c r="A68">
        <f>+IF(MAX(A$5:A67)+1&lt;=A$1,A67+1,0)</f>
        <v>0</v>
      </c>
      <c r="B68" s="301">
        <f t="shared" si="8"/>
        <v>0</v>
      </c>
      <c r="C68">
        <f t="shared" si="9"/>
        <v>0</v>
      </c>
      <c r="D68" s="494">
        <f t="shared" si="10"/>
        <v>0</v>
      </c>
      <c r="E68">
        <f>IF(A68=0,0,+VLOOKUP($A68,'1v -ostali'!$A$14:$C$371,2,FALSE))</f>
        <v>0</v>
      </c>
      <c r="G68">
        <f>+VLOOKUP($A68,'1v -ostali'!$A$14:$N$371,14,FALSE)</f>
        <v>0</v>
      </c>
      <c r="H68">
        <f>+VLOOKUP($A68,'1v -ostali'!$A$14:$G$371,H$3,FALSE)</f>
        <v>0</v>
      </c>
      <c r="I68">
        <f>+VLOOKUP($A68,'1v -ostali'!$A$14:H$371,I$3,FALSE)</f>
        <v>0</v>
      </c>
      <c r="J68">
        <f>+VLOOKUP($A68,'1v -ostali'!$A$14:I$371,J$3,FALSE)</f>
        <v>0</v>
      </c>
      <c r="N68">
        <f>+VLOOKUP($A68,'1v -ostali'!$A$14:J$371,K$3,FALSE)</f>
        <v>0</v>
      </c>
      <c r="O68">
        <f>+VLOOKUP($A68,'1v -ostali'!$A$14:K$371,L$3,FALSE)</f>
        <v>0</v>
      </c>
      <c r="P68">
        <f>+VLOOKUP($A68,'1v -ostali'!$A$14:L$371,M$3,FALSE)</f>
        <v>0</v>
      </c>
      <c r="T68" s="50">
        <f>IF(H68=0,0,+(VLOOKUP($A68,'1v -ostali'!$A$14:AE$371,O$3,FALSE)/12*0.701/$H68+$R$2)*$H68)</f>
        <v>0</v>
      </c>
      <c r="U68" s="50">
        <f>IF(N68=0,0,+(VLOOKUP($A68,'1v -ostali'!$A$14:AF$371,P$3,FALSE)/12*0.701/$N68+$R$2)*$N68)</f>
        <v>0</v>
      </c>
      <c r="V68" s="50">
        <f>IF(T68+U68=0,0,(VLOOKUP($A68,'1v -ostali'!$A$14:AG$371,Q$3,FALSE))/12*$R$3+$R$2)</f>
        <v>0</v>
      </c>
      <c r="W68" s="50">
        <f t="shared" si="11"/>
        <v>0</v>
      </c>
      <c r="X68" s="50">
        <f t="shared" si="1"/>
        <v>0</v>
      </c>
      <c r="Y68" s="50">
        <f>IF(I68=0,0,+(VLOOKUP($A68,'1v -ostali'!$A$14:AJ$371,T$3,FALSE)/12*0.701/$I68+$R$2)*$I68)</f>
        <v>0</v>
      </c>
      <c r="Z68" s="50">
        <f>IF(O68=0,0,+(VLOOKUP($A68,'1v -ostali'!$A$14:AK$371,U$3,FALSE)/12*0.701/$O68+$R$2)*$O68)</f>
        <v>0</v>
      </c>
      <c r="AA68" s="50">
        <f>IF(Y68+Z68=0,0,(VLOOKUP($A68,'1v -ostali'!$A$14:AL$371,V$3,FALSE))/12*$R$3+$R$2)</f>
        <v>0</v>
      </c>
      <c r="AB68" s="50">
        <f t="shared" si="2"/>
        <v>0</v>
      </c>
      <c r="AC68" s="50">
        <f t="shared" si="3"/>
        <v>0</v>
      </c>
      <c r="AD68" s="50">
        <f>IF(J68=0,0,+(VLOOKUP($A68,'1v -ostali'!$A$14:AO$371,Y$3,FALSE)/12*0.701/$J68+$R$2)*$J68)</f>
        <v>0</v>
      </c>
      <c r="AE68" s="50">
        <f>IF(P68=0,0,+(VLOOKUP($A68,'1v -ostali'!$A$14:AP$371,Z$3,FALSE)/12*0.701/$P68+$R$2)*$P68)</f>
        <v>0</v>
      </c>
      <c r="AF68" s="50">
        <f>IF(AD68+AE68=0,0,(VLOOKUP($A68,'1v -ostali'!$A$14:AQ$371,AA$3,FALSE))/12*$R$3+$R$2)</f>
        <v>0</v>
      </c>
      <c r="AG68" s="50">
        <f t="shared" si="4"/>
        <v>0</v>
      </c>
      <c r="AH68" s="50">
        <f t="shared" si="5"/>
        <v>0</v>
      </c>
      <c r="AI68" s="50">
        <f t="shared" si="12"/>
        <v>0</v>
      </c>
      <c r="AJ68" s="50">
        <f t="shared" si="13"/>
        <v>0</v>
      </c>
      <c r="AK68" s="50">
        <f t="shared" si="6"/>
        <v>0</v>
      </c>
      <c r="AL68" s="50">
        <f t="shared" si="7"/>
        <v>0</v>
      </c>
    </row>
    <row r="69" spans="1:38" x14ac:dyDescent="0.2">
      <c r="A69">
        <f>+IF(MAX(A$5:A68)+1&lt;=A$1,A68+1,0)</f>
        <v>0</v>
      </c>
      <c r="B69" s="301">
        <f t="shared" si="8"/>
        <v>0</v>
      </c>
      <c r="C69">
        <f t="shared" si="9"/>
        <v>0</v>
      </c>
      <c r="D69" s="494">
        <f t="shared" si="10"/>
        <v>0</v>
      </c>
      <c r="E69">
        <f>IF(A69=0,0,+VLOOKUP($A69,'1v -ostali'!$A$14:$C$371,2,FALSE))</f>
        <v>0</v>
      </c>
      <c r="G69">
        <f>+VLOOKUP($A69,'1v -ostali'!$A$14:$N$371,14,FALSE)</f>
        <v>0</v>
      </c>
      <c r="H69">
        <f>+VLOOKUP($A69,'1v -ostali'!$A$14:$G$371,H$3,FALSE)</f>
        <v>0</v>
      </c>
      <c r="I69">
        <f>+VLOOKUP($A69,'1v -ostali'!$A$14:H$371,I$3,FALSE)</f>
        <v>0</v>
      </c>
      <c r="J69">
        <f>+VLOOKUP($A69,'1v -ostali'!$A$14:I$371,J$3,FALSE)</f>
        <v>0</v>
      </c>
      <c r="N69">
        <f>+VLOOKUP($A69,'1v -ostali'!$A$14:J$371,K$3,FALSE)</f>
        <v>0</v>
      </c>
      <c r="O69">
        <f>+VLOOKUP($A69,'1v -ostali'!$A$14:K$371,L$3,FALSE)</f>
        <v>0</v>
      </c>
      <c r="P69">
        <f>+VLOOKUP($A69,'1v -ostali'!$A$14:L$371,M$3,FALSE)</f>
        <v>0</v>
      </c>
      <c r="T69" s="50">
        <f>IF(H69=0,0,+(VLOOKUP($A69,'1v -ostali'!$A$14:AE$371,O$3,FALSE)/12*0.701/$H69+$R$2)*$H69)</f>
        <v>0</v>
      </c>
      <c r="U69" s="50">
        <f>IF(N69=0,0,+(VLOOKUP($A69,'1v -ostali'!$A$14:AF$371,P$3,FALSE)/12*0.701/$N69+$R$2)*$N69)</f>
        <v>0</v>
      </c>
      <c r="V69" s="50">
        <f>IF(T69+U69=0,0,(VLOOKUP($A69,'1v -ostali'!$A$14:AG$371,Q$3,FALSE))/12*$R$3+$R$2)</f>
        <v>0</v>
      </c>
      <c r="W69" s="50">
        <f t="shared" si="11"/>
        <v>0</v>
      </c>
      <c r="X69" s="50">
        <f t="shared" si="1"/>
        <v>0</v>
      </c>
      <c r="Y69" s="50">
        <f>IF(I69=0,0,+(VLOOKUP($A69,'1v -ostali'!$A$14:AJ$371,T$3,FALSE)/12*0.701/$I69+$R$2)*$I69)</f>
        <v>0</v>
      </c>
      <c r="Z69" s="50">
        <f>IF(O69=0,0,+(VLOOKUP($A69,'1v -ostali'!$A$14:AK$371,U$3,FALSE)/12*0.701/$O69+$R$2)*$O69)</f>
        <v>0</v>
      </c>
      <c r="AA69" s="50">
        <f>IF(Y69+Z69=0,0,(VLOOKUP($A69,'1v -ostali'!$A$14:AL$371,V$3,FALSE))/12*$R$3+$R$2)</f>
        <v>0</v>
      </c>
      <c r="AB69" s="50">
        <f t="shared" si="2"/>
        <v>0</v>
      </c>
      <c r="AC69" s="50">
        <f t="shared" si="3"/>
        <v>0</v>
      </c>
      <c r="AD69" s="50">
        <f>IF(J69=0,0,+(VLOOKUP($A69,'1v -ostali'!$A$14:AO$371,Y$3,FALSE)/12*0.701/$J69+$R$2)*$J69)</f>
        <v>0</v>
      </c>
      <c r="AE69" s="50">
        <f>IF(P69=0,0,+(VLOOKUP($A69,'1v -ostali'!$A$14:AP$371,Z$3,FALSE)/12*0.701/$P69+$R$2)*$P69)</f>
        <v>0</v>
      </c>
      <c r="AF69" s="50">
        <f>IF(AD69+AE69=0,0,(VLOOKUP($A69,'1v -ostali'!$A$14:AQ$371,AA$3,FALSE))/12*$R$3+$R$2)</f>
        <v>0</v>
      </c>
      <c r="AG69" s="50">
        <f t="shared" si="4"/>
        <v>0</v>
      </c>
      <c r="AH69" s="50">
        <f t="shared" si="5"/>
        <v>0</v>
      </c>
      <c r="AI69" s="50">
        <f t="shared" si="12"/>
        <v>0</v>
      </c>
      <c r="AJ69" s="50">
        <f t="shared" ref="AJ69:AJ100" si="14">+AI69*AE$3/100</f>
        <v>0</v>
      </c>
      <c r="AK69" s="50">
        <f t="shared" si="6"/>
        <v>0</v>
      </c>
      <c r="AL69" s="50">
        <f t="shared" si="7"/>
        <v>0</v>
      </c>
    </row>
    <row r="70" spans="1:38" x14ac:dyDescent="0.2">
      <c r="A70">
        <f>+IF(MAX(A$5:A69)+1&lt;=A$1,A69+1,0)</f>
        <v>0</v>
      </c>
      <c r="B70" s="301">
        <f t="shared" si="8"/>
        <v>0</v>
      </c>
      <c r="C70">
        <f t="shared" si="9"/>
        <v>0</v>
      </c>
      <c r="D70" s="494">
        <f t="shared" si="10"/>
        <v>0</v>
      </c>
      <c r="E70">
        <f>IF(A70=0,0,+VLOOKUP($A70,'1v -ostali'!$A$14:$C$371,2,FALSE))</f>
        <v>0</v>
      </c>
      <c r="G70">
        <f>+VLOOKUP($A70,'1v -ostali'!$A$14:$N$371,14,FALSE)</f>
        <v>0</v>
      </c>
      <c r="H70">
        <f>+VLOOKUP($A70,'1v -ostali'!$A$14:$G$371,H$3,FALSE)</f>
        <v>0</v>
      </c>
      <c r="I70">
        <f>+VLOOKUP($A70,'1v -ostali'!$A$14:H$371,I$3,FALSE)</f>
        <v>0</v>
      </c>
      <c r="J70">
        <f>+VLOOKUP($A70,'1v -ostali'!$A$14:I$371,J$3,FALSE)</f>
        <v>0</v>
      </c>
      <c r="N70">
        <f>+VLOOKUP($A70,'1v -ostali'!$A$14:J$371,K$3,FALSE)</f>
        <v>0</v>
      </c>
      <c r="O70">
        <f>+VLOOKUP($A70,'1v -ostali'!$A$14:K$371,L$3,FALSE)</f>
        <v>0</v>
      </c>
      <c r="P70">
        <f>+VLOOKUP($A70,'1v -ostali'!$A$14:L$371,M$3,FALSE)</f>
        <v>0</v>
      </c>
      <c r="T70" s="50">
        <f>IF(H70=0,0,+(VLOOKUP($A70,'1v -ostali'!$A$14:AE$371,O$3,FALSE)/12*0.701/$H70+$R$2)*$H70)</f>
        <v>0</v>
      </c>
      <c r="U70" s="50">
        <f>IF(N70=0,0,+(VLOOKUP($A70,'1v -ostali'!$A$14:AF$371,P$3,FALSE)/12*0.701/$N70+$R$2)*$N70)</f>
        <v>0</v>
      </c>
      <c r="V70" s="50">
        <f>IF(T70+U70=0,0,(VLOOKUP($A70,'1v -ostali'!$A$14:AG$371,Q$3,FALSE))/12*$R$3+$R$2)</f>
        <v>0</v>
      </c>
      <c r="W70" s="50">
        <f t="shared" si="11"/>
        <v>0</v>
      </c>
      <c r="X70" s="50">
        <f t="shared" ref="X70:X133" si="15">+W70*$R$1</f>
        <v>0</v>
      </c>
      <c r="Y70" s="50">
        <f>IF(I70=0,0,+(VLOOKUP($A70,'1v -ostali'!$A$14:AJ$371,T$3,FALSE)/12*0.701/$I70+$R$2)*$I70)</f>
        <v>0</v>
      </c>
      <c r="Z70" s="50">
        <f>IF(O70=0,0,+(VLOOKUP($A70,'1v -ostali'!$A$14:AK$371,U$3,FALSE)/12*0.701/$O70+$R$2)*$O70)</f>
        <v>0</v>
      </c>
      <c r="AA70" s="50">
        <f>IF(Y70+Z70=0,0,(VLOOKUP($A70,'1v -ostali'!$A$14:AL$371,V$3,FALSE))/12*$R$3+$R$2)</f>
        <v>0</v>
      </c>
      <c r="AB70" s="50">
        <f t="shared" ref="AB70:AB133" si="16">IF(AA70=0,0,+(AA70-$R$2)/$R$3)</f>
        <v>0</v>
      </c>
      <c r="AC70" s="50">
        <f t="shared" ref="AC70:AC133" si="17">+AB70*$R$1</f>
        <v>0</v>
      </c>
      <c r="AD70" s="50">
        <f>IF(J70=0,0,+(VLOOKUP($A70,'1v -ostali'!$A$14:AO$371,Y$3,FALSE)/12*0.701/$J70+$R$2)*$J70)</f>
        <v>0</v>
      </c>
      <c r="AE70" s="50">
        <f>IF(P70=0,0,+(VLOOKUP($A70,'1v -ostali'!$A$14:AP$371,Z$3,FALSE)/12*0.701/$P70+$R$2)*$P70)</f>
        <v>0</v>
      </c>
      <c r="AF70" s="50">
        <f>IF(AD70+AE70=0,0,(VLOOKUP($A70,'1v -ostali'!$A$14:AQ$371,AA$3,FALSE))/12*$R$3+$R$2)</f>
        <v>0</v>
      </c>
      <c r="AG70" s="50">
        <f t="shared" ref="AG70:AG133" si="18">IF(AF70=0,0,+(AF70-$R$2)/$R$3)</f>
        <v>0</v>
      </c>
      <c r="AH70" s="50">
        <f t="shared" ref="AH70:AH133" si="19">+AG70*$R$1</f>
        <v>0</v>
      </c>
      <c r="AI70" s="50">
        <f t="shared" si="12"/>
        <v>0</v>
      </c>
      <c r="AJ70" s="50">
        <f t="shared" si="14"/>
        <v>0</v>
      </c>
      <c r="AK70" s="50">
        <f t="shared" ref="AK70:AK133" si="20">+AI70*(100+$AF$1)/100</f>
        <v>0</v>
      </c>
      <c r="AL70" s="50">
        <f t="shared" ref="AL70:AL133" si="21">+AJ70*(100+$AF$1)/100</f>
        <v>0</v>
      </c>
    </row>
    <row r="71" spans="1:38" x14ac:dyDescent="0.2">
      <c r="A71">
        <f>+IF(MAX(A$5:A70)+1&lt;=A$1,A70+1,0)</f>
        <v>0</v>
      </c>
      <c r="B71" s="301">
        <f t="shared" ref="B71:B83" si="22">+IF(A71&gt;0,B70,0)</f>
        <v>0</v>
      </c>
      <c r="C71">
        <f t="shared" ref="C71:C83" si="23">+IF(B71&gt;0,C70,0)</f>
        <v>0</v>
      </c>
      <c r="D71" s="494">
        <f t="shared" ref="D71:D83" si="24">+IF(C71&gt;0,D70,0)</f>
        <v>0</v>
      </c>
      <c r="E71">
        <f>IF(A71=0,0,+VLOOKUP($A71,'1v -ostali'!$A$14:$C$371,2,FALSE))</f>
        <v>0</v>
      </c>
      <c r="G71">
        <f>+VLOOKUP($A71,'1v -ostali'!$A$14:$N$371,14,FALSE)</f>
        <v>0</v>
      </c>
      <c r="H71">
        <f>+VLOOKUP($A71,'1v -ostali'!$A$14:$G$371,H$3,FALSE)</f>
        <v>0</v>
      </c>
      <c r="I71">
        <f>+VLOOKUP($A71,'1v -ostali'!$A$14:H$371,I$3,FALSE)</f>
        <v>0</v>
      </c>
      <c r="J71">
        <f>+VLOOKUP($A71,'1v -ostali'!$A$14:I$371,J$3,FALSE)</f>
        <v>0</v>
      </c>
      <c r="N71">
        <f>+VLOOKUP($A71,'1v -ostali'!$A$14:J$371,K$3,FALSE)</f>
        <v>0</v>
      </c>
      <c r="O71">
        <f>+VLOOKUP($A71,'1v -ostali'!$A$14:K$371,L$3,FALSE)</f>
        <v>0</v>
      </c>
      <c r="P71">
        <f>+VLOOKUP($A71,'1v -ostali'!$A$14:L$371,M$3,FALSE)</f>
        <v>0</v>
      </c>
      <c r="T71" s="50">
        <f>IF(H71=0,0,+(VLOOKUP($A71,'1v -ostali'!$A$14:AE$371,O$3,FALSE)/12*0.701/$H71+$R$2)*$H71)</f>
        <v>0</v>
      </c>
      <c r="U71" s="50">
        <f>IF(N71=0,0,+(VLOOKUP($A71,'1v -ostali'!$A$14:AF$371,P$3,FALSE)/12*0.701/$N71+$R$2)*$N71)</f>
        <v>0</v>
      </c>
      <c r="V71" s="50">
        <f>IF(T71+U71=0,0,(VLOOKUP($A71,'1v -ostali'!$A$14:AG$371,Q$3,FALSE))/12*$R$3+$R$2)</f>
        <v>0</v>
      </c>
      <c r="W71" s="50">
        <f t="shared" si="11"/>
        <v>0</v>
      </c>
      <c r="X71" s="50">
        <f t="shared" si="15"/>
        <v>0</v>
      </c>
      <c r="Y71" s="50">
        <f>IF(I71=0,0,+(VLOOKUP($A71,'1v -ostali'!$A$14:AJ$371,T$3,FALSE)/12*0.701/$I71+$R$2)*$I71)</f>
        <v>0</v>
      </c>
      <c r="Z71" s="50">
        <f>IF(O71=0,0,+(VLOOKUP($A71,'1v -ostali'!$A$14:AK$371,U$3,FALSE)/12*0.701/$O71+$R$2)*$O71)</f>
        <v>0</v>
      </c>
      <c r="AA71" s="50">
        <f>IF(Y71+Z71=0,0,(VLOOKUP($A71,'1v -ostali'!$A$14:AL$371,V$3,FALSE))/12*$R$3+$R$2)</f>
        <v>0</v>
      </c>
      <c r="AB71" s="50">
        <f t="shared" si="16"/>
        <v>0</v>
      </c>
      <c r="AC71" s="50">
        <f t="shared" si="17"/>
        <v>0</v>
      </c>
      <c r="AD71" s="50">
        <f>IF(J71=0,0,+(VLOOKUP($A71,'1v -ostali'!$A$14:AO$371,Y$3,FALSE)/12*0.701/$J71+$R$2)*$J71)</f>
        <v>0</v>
      </c>
      <c r="AE71" s="50">
        <f>IF(P71=0,0,+(VLOOKUP($A71,'1v -ostali'!$A$14:AP$371,Z$3,FALSE)/12*0.701/$P71+$R$2)*$P71)</f>
        <v>0</v>
      </c>
      <c r="AF71" s="50">
        <f>IF(AD71+AE71=0,0,(VLOOKUP($A71,'1v -ostali'!$A$14:AQ$371,AA$3,FALSE))/12*$R$3+$R$2)</f>
        <v>0</v>
      </c>
      <c r="AG71" s="50">
        <f t="shared" si="18"/>
        <v>0</v>
      </c>
      <c r="AH71" s="50">
        <f t="shared" si="19"/>
        <v>0</v>
      </c>
      <c r="AI71" s="50">
        <f t="shared" si="12"/>
        <v>0</v>
      </c>
      <c r="AJ71" s="50">
        <f t="shared" si="14"/>
        <v>0</v>
      </c>
      <c r="AK71" s="50">
        <f t="shared" si="20"/>
        <v>0</v>
      </c>
      <c r="AL71" s="50">
        <f t="shared" si="21"/>
        <v>0</v>
      </c>
    </row>
    <row r="72" spans="1:38" x14ac:dyDescent="0.2">
      <c r="A72">
        <f>+IF(MAX(A$5:A71)+1&lt;=A$1,A71+1,0)</f>
        <v>0</v>
      </c>
      <c r="B72" s="301">
        <f t="shared" si="22"/>
        <v>0</v>
      </c>
      <c r="C72">
        <f t="shared" si="23"/>
        <v>0</v>
      </c>
      <c r="D72" s="494">
        <f t="shared" si="24"/>
        <v>0</v>
      </c>
      <c r="E72">
        <f>IF(A72=0,0,+VLOOKUP($A72,'1v -ostali'!$A$14:$C$371,2,FALSE))</f>
        <v>0</v>
      </c>
      <c r="G72">
        <f>+VLOOKUP($A72,'1v -ostali'!$A$14:$N$371,14,FALSE)</f>
        <v>0</v>
      </c>
      <c r="H72">
        <f>+VLOOKUP($A72,'1v -ostali'!$A$14:$G$371,H$3,FALSE)</f>
        <v>0</v>
      </c>
      <c r="I72">
        <f>+VLOOKUP($A72,'1v -ostali'!$A$14:H$371,I$3,FALSE)</f>
        <v>0</v>
      </c>
      <c r="J72">
        <f>+VLOOKUP($A72,'1v -ostali'!$A$14:I$371,J$3,FALSE)</f>
        <v>0</v>
      </c>
      <c r="N72">
        <f>+VLOOKUP($A72,'1v -ostali'!$A$14:J$371,K$3,FALSE)</f>
        <v>0</v>
      </c>
      <c r="O72">
        <f>+VLOOKUP($A72,'1v -ostali'!$A$14:K$371,L$3,FALSE)</f>
        <v>0</v>
      </c>
      <c r="P72">
        <f>+VLOOKUP($A72,'1v -ostali'!$A$14:L$371,M$3,FALSE)</f>
        <v>0</v>
      </c>
      <c r="T72" s="50">
        <f>IF(H72=0,0,+(VLOOKUP($A72,'1v -ostali'!$A$14:AE$371,O$3,FALSE)/12*0.701/$H72+$R$2)*$H72)</f>
        <v>0</v>
      </c>
      <c r="U72" s="50">
        <f>IF(N72=0,0,+(VLOOKUP($A72,'1v -ostali'!$A$14:AF$371,P$3,FALSE)/12*0.701/$N72+$R$2)*$N72)</f>
        <v>0</v>
      </c>
      <c r="V72" s="50">
        <f>IF(T72+U72=0,0,(VLOOKUP($A72,'1v -ostali'!$A$14:AG$371,Q$3,FALSE))/12*$R$3+$R$2)</f>
        <v>0</v>
      </c>
      <c r="W72" s="50">
        <f t="shared" ref="W72:W135" si="25">IF(V72=0,0,+(V72-$R$2)/$R$3)</f>
        <v>0</v>
      </c>
      <c r="X72" s="50">
        <f t="shared" si="15"/>
        <v>0</v>
      </c>
      <c r="Y72" s="50">
        <f>IF(I72=0,0,+(VLOOKUP($A72,'1v -ostali'!$A$14:AJ$371,T$3,FALSE)/12*0.701/$I72+$R$2)*$I72)</f>
        <v>0</v>
      </c>
      <c r="Z72" s="50">
        <f>IF(O72=0,0,+(VLOOKUP($A72,'1v -ostali'!$A$14:AK$371,U$3,FALSE)/12*0.701/$O72+$R$2)*$O72)</f>
        <v>0</v>
      </c>
      <c r="AA72" s="50">
        <f>IF(Y72+Z72=0,0,(VLOOKUP($A72,'1v -ostali'!$A$14:AL$371,V$3,FALSE))/12*$R$3+$R$2)</f>
        <v>0</v>
      </c>
      <c r="AB72" s="50">
        <f t="shared" si="16"/>
        <v>0</v>
      </c>
      <c r="AC72" s="50">
        <f t="shared" si="17"/>
        <v>0</v>
      </c>
      <c r="AD72" s="50">
        <f>IF(J72=0,0,+(VLOOKUP($A72,'1v -ostali'!$A$14:AO$371,Y$3,FALSE)/12*0.701/$J72+$R$2)*$J72)</f>
        <v>0</v>
      </c>
      <c r="AE72" s="50">
        <f>IF(P72=0,0,+(VLOOKUP($A72,'1v -ostali'!$A$14:AP$371,Z$3,FALSE)/12*0.701/$P72+$R$2)*$P72)</f>
        <v>0</v>
      </c>
      <c r="AF72" s="50">
        <f>IF(AD72+AE72=0,0,(VLOOKUP($A72,'1v -ostali'!$A$14:AQ$371,AA$3,FALSE))/12*$R$3+$R$2)</f>
        <v>0</v>
      </c>
      <c r="AG72" s="50">
        <f t="shared" si="18"/>
        <v>0</v>
      </c>
      <c r="AH72" s="50">
        <f t="shared" si="19"/>
        <v>0</v>
      </c>
      <c r="AI72" s="50">
        <f t="shared" ref="AI72:AI135" si="26">X72+AC72-AH72</f>
        <v>0</v>
      </c>
      <c r="AJ72" s="50">
        <f t="shared" si="14"/>
        <v>0</v>
      </c>
      <c r="AK72" s="50">
        <f t="shared" si="20"/>
        <v>0</v>
      </c>
      <c r="AL72" s="50">
        <f t="shared" si="21"/>
        <v>0</v>
      </c>
    </row>
    <row r="73" spans="1:38" x14ac:dyDescent="0.2">
      <c r="A73">
        <f>+IF(MAX(A$5:A72)+1&lt;=A$1,A72+1,0)</f>
        <v>0</v>
      </c>
      <c r="B73" s="301">
        <f t="shared" si="22"/>
        <v>0</v>
      </c>
      <c r="C73">
        <f t="shared" si="23"/>
        <v>0</v>
      </c>
      <c r="D73" s="494">
        <f t="shared" si="24"/>
        <v>0</v>
      </c>
      <c r="E73">
        <f>IF(A73=0,0,+VLOOKUP($A73,'1v -ostali'!$A$14:$C$371,2,FALSE))</f>
        <v>0</v>
      </c>
      <c r="G73">
        <f>+VLOOKUP($A73,'1v -ostali'!$A$14:$N$371,14,FALSE)</f>
        <v>0</v>
      </c>
      <c r="H73">
        <f>+VLOOKUP($A73,'1v -ostali'!$A$14:$G$371,H$3,FALSE)</f>
        <v>0</v>
      </c>
      <c r="I73">
        <f>+VLOOKUP($A73,'1v -ostali'!$A$14:H$371,I$3,FALSE)</f>
        <v>0</v>
      </c>
      <c r="J73">
        <f>+VLOOKUP($A73,'1v -ostali'!$A$14:I$371,J$3,FALSE)</f>
        <v>0</v>
      </c>
      <c r="N73">
        <f>+VLOOKUP($A73,'1v -ostali'!$A$14:J$371,K$3,FALSE)</f>
        <v>0</v>
      </c>
      <c r="O73">
        <f>+VLOOKUP($A73,'1v -ostali'!$A$14:K$371,L$3,FALSE)</f>
        <v>0</v>
      </c>
      <c r="P73">
        <f>+VLOOKUP($A73,'1v -ostali'!$A$14:L$371,M$3,FALSE)</f>
        <v>0</v>
      </c>
      <c r="T73" s="50">
        <f>IF(H73=0,0,+(VLOOKUP($A73,'1v -ostali'!$A$14:AE$371,O$3,FALSE)/12*0.701/$H73+$R$2)*$H73)</f>
        <v>0</v>
      </c>
      <c r="U73" s="50">
        <f>IF(N73=0,0,+(VLOOKUP($A73,'1v -ostali'!$A$14:AF$371,P$3,FALSE)/12*0.701/$N73+$R$2)*$N73)</f>
        <v>0</v>
      </c>
      <c r="V73" s="50">
        <f>IF(T73+U73=0,0,(VLOOKUP($A73,'1v -ostali'!$A$14:AG$371,Q$3,FALSE))/12*$R$3+$R$2)</f>
        <v>0</v>
      </c>
      <c r="W73" s="50">
        <f t="shared" si="25"/>
        <v>0</v>
      </c>
      <c r="X73" s="50">
        <f t="shared" si="15"/>
        <v>0</v>
      </c>
      <c r="Y73" s="50">
        <f>IF(I73=0,0,+(VLOOKUP($A73,'1v -ostali'!$A$14:AJ$371,T$3,FALSE)/12*0.701/$I73+$R$2)*$I73)</f>
        <v>0</v>
      </c>
      <c r="Z73" s="50">
        <f>IF(O73=0,0,+(VLOOKUP($A73,'1v -ostali'!$A$14:AK$371,U$3,FALSE)/12*0.701/$O73+$R$2)*$O73)</f>
        <v>0</v>
      </c>
      <c r="AA73" s="50">
        <f>IF(Y73+Z73=0,0,(VLOOKUP($A73,'1v -ostali'!$A$14:AL$371,V$3,FALSE))/12*$R$3+$R$2)</f>
        <v>0</v>
      </c>
      <c r="AB73" s="50">
        <f t="shared" si="16"/>
        <v>0</v>
      </c>
      <c r="AC73" s="50">
        <f t="shared" si="17"/>
        <v>0</v>
      </c>
      <c r="AD73" s="50">
        <f>IF(J73=0,0,+(VLOOKUP($A73,'1v -ostali'!$A$14:AO$371,Y$3,FALSE)/12*0.701/$J73+$R$2)*$J73)</f>
        <v>0</v>
      </c>
      <c r="AE73" s="50">
        <f>IF(P73=0,0,+(VLOOKUP($A73,'1v -ostali'!$A$14:AP$371,Z$3,FALSE)/12*0.701/$P73+$R$2)*$P73)</f>
        <v>0</v>
      </c>
      <c r="AF73" s="50">
        <f>IF(AD73+AE73=0,0,(VLOOKUP($A73,'1v -ostali'!$A$14:AQ$371,AA$3,FALSE))/12*$R$3+$R$2)</f>
        <v>0</v>
      </c>
      <c r="AG73" s="50">
        <f t="shared" si="18"/>
        <v>0</v>
      </c>
      <c r="AH73" s="50">
        <f t="shared" si="19"/>
        <v>0</v>
      </c>
      <c r="AI73" s="50">
        <f t="shared" si="26"/>
        <v>0</v>
      </c>
      <c r="AJ73" s="50">
        <f t="shared" si="14"/>
        <v>0</v>
      </c>
      <c r="AK73" s="50">
        <f t="shared" si="20"/>
        <v>0</v>
      </c>
      <c r="AL73" s="50">
        <f t="shared" si="21"/>
        <v>0</v>
      </c>
    </row>
    <row r="74" spans="1:38" x14ac:dyDescent="0.2">
      <c r="A74">
        <f>+IF(MAX(A$5:A73)+1&lt;=A$1,A73+1,0)</f>
        <v>0</v>
      </c>
      <c r="B74" s="301">
        <f t="shared" si="22"/>
        <v>0</v>
      </c>
      <c r="C74">
        <f t="shared" si="23"/>
        <v>0</v>
      </c>
      <c r="D74" s="494">
        <f t="shared" si="24"/>
        <v>0</v>
      </c>
      <c r="E74">
        <f>IF(A74=0,0,+VLOOKUP($A74,'1v -ostali'!$A$14:$C$371,2,FALSE))</f>
        <v>0</v>
      </c>
      <c r="G74">
        <f>+VLOOKUP($A74,'1v -ostali'!$A$14:$N$371,14,FALSE)</f>
        <v>0</v>
      </c>
      <c r="H74">
        <f>+VLOOKUP($A74,'1v -ostali'!$A$14:$G$371,H$3,FALSE)</f>
        <v>0</v>
      </c>
      <c r="I74">
        <f>+VLOOKUP($A74,'1v -ostali'!$A$14:H$371,I$3,FALSE)</f>
        <v>0</v>
      </c>
      <c r="J74">
        <f>+VLOOKUP($A74,'1v -ostali'!$A$14:I$371,J$3,FALSE)</f>
        <v>0</v>
      </c>
      <c r="N74">
        <f>+VLOOKUP($A74,'1v -ostali'!$A$14:J$371,K$3,FALSE)</f>
        <v>0</v>
      </c>
      <c r="O74">
        <f>+VLOOKUP($A74,'1v -ostali'!$A$14:K$371,L$3,FALSE)</f>
        <v>0</v>
      </c>
      <c r="P74">
        <f>+VLOOKUP($A74,'1v -ostali'!$A$14:L$371,M$3,FALSE)</f>
        <v>0</v>
      </c>
      <c r="T74" s="50">
        <f>IF(H74=0,0,+(VLOOKUP($A74,'1v -ostali'!$A$14:AE$371,O$3,FALSE)/12*0.701/$H74+$R$2)*$H74)</f>
        <v>0</v>
      </c>
      <c r="U74" s="50">
        <f>IF(N74=0,0,+(VLOOKUP($A74,'1v -ostali'!$A$14:AF$371,P$3,FALSE)/12*0.701/$N74+$R$2)*$N74)</f>
        <v>0</v>
      </c>
      <c r="V74" s="50">
        <f>IF(T74+U74=0,0,(VLOOKUP($A74,'1v -ostali'!$A$14:AG$371,Q$3,FALSE))/12*$R$3+$R$2)</f>
        <v>0</v>
      </c>
      <c r="W74" s="50">
        <f t="shared" si="25"/>
        <v>0</v>
      </c>
      <c r="X74" s="50">
        <f t="shared" si="15"/>
        <v>0</v>
      </c>
      <c r="Y74" s="50">
        <f>IF(I74=0,0,+(VLOOKUP($A74,'1v -ostali'!$A$14:AJ$371,T$3,FALSE)/12*0.701/$I74+$R$2)*$I74)</f>
        <v>0</v>
      </c>
      <c r="Z74" s="50">
        <f>IF(O74=0,0,+(VLOOKUP($A74,'1v -ostali'!$A$14:AK$371,U$3,FALSE)/12*0.701/$O74+$R$2)*$O74)</f>
        <v>0</v>
      </c>
      <c r="AA74" s="50">
        <f>IF(Y74+Z74=0,0,(VLOOKUP($A74,'1v -ostali'!$A$14:AL$371,V$3,FALSE))/12*$R$3+$R$2)</f>
        <v>0</v>
      </c>
      <c r="AB74" s="50">
        <f t="shared" si="16"/>
        <v>0</v>
      </c>
      <c r="AC74" s="50">
        <f t="shared" si="17"/>
        <v>0</v>
      </c>
      <c r="AD74" s="50">
        <f>IF(J74=0,0,+(VLOOKUP($A74,'1v -ostali'!$A$14:AO$371,Y$3,FALSE)/12*0.701/$J74+$R$2)*$J74)</f>
        <v>0</v>
      </c>
      <c r="AE74" s="50">
        <f>IF(P74=0,0,+(VLOOKUP($A74,'1v -ostali'!$A$14:AP$371,Z$3,FALSE)/12*0.701/$P74+$R$2)*$P74)</f>
        <v>0</v>
      </c>
      <c r="AF74" s="50">
        <f>IF(AD74+AE74=0,0,(VLOOKUP($A74,'1v -ostali'!$A$14:AQ$371,AA$3,FALSE))/12*$R$3+$R$2)</f>
        <v>0</v>
      </c>
      <c r="AG74" s="50">
        <f t="shared" si="18"/>
        <v>0</v>
      </c>
      <c r="AH74" s="50">
        <f t="shared" si="19"/>
        <v>0</v>
      </c>
      <c r="AI74" s="50">
        <f t="shared" si="26"/>
        <v>0</v>
      </c>
      <c r="AJ74" s="50">
        <f t="shared" si="14"/>
        <v>0</v>
      </c>
      <c r="AK74" s="50">
        <f t="shared" si="20"/>
        <v>0</v>
      </c>
      <c r="AL74" s="50">
        <f t="shared" si="21"/>
        <v>0</v>
      </c>
    </row>
    <row r="75" spans="1:38" x14ac:dyDescent="0.2">
      <c r="A75">
        <f>+IF(MAX(A$5:A74)+1&lt;=A$1,A74+1,0)</f>
        <v>0</v>
      </c>
      <c r="B75" s="301">
        <f t="shared" si="22"/>
        <v>0</v>
      </c>
      <c r="C75">
        <f t="shared" si="23"/>
        <v>0</v>
      </c>
      <c r="D75" s="494">
        <f t="shared" si="24"/>
        <v>0</v>
      </c>
      <c r="E75">
        <f>IF(A75=0,0,+VLOOKUP($A75,'1v -ostali'!$A$14:$C$371,2,FALSE))</f>
        <v>0</v>
      </c>
      <c r="G75">
        <f>+VLOOKUP($A75,'1v -ostali'!$A$14:$N$371,14,FALSE)</f>
        <v>0</v>
      </c>
      <c r="H75">
        <f>+VLOOKUP($A75,'1v -ostali'!$A$14:$G$371,H$3,FALSE)</f>
        <v>0</v>
      </c>
      <c r="I75">
        <f>+VLOOKUP($A75,'1v -ostali'!$A$14:H$371,I$3,FALSE)</f>
        <v>0</v>
      </c>
      <c r="J75">
        <f>+VLOOKUP($A75,'1v -ostali'!$A$14:I$371,J$3,FALSE)</f>
        <v>0</v>
      </c>
      <c r="N75">
        <f>+VLOOKUP($A75,'1v -ostali'!$A$14:J$371,K$3,FALSE)</f>
        <v>0</v>
      </c>
      <c r="O75">
        <f>+VLOOKUP($A75,'1v -ostali'!$A$14:K$371,L$3,FALSE)</f>
        <v>0</v>
      </c>
      <c r="P75">
        <f>+VLOOKUP($A75,'1v -ostali'!$A$14:L$371,M$3,FALSE)</f>
        <v>0</v>
      </c>
      <c r="T75" s="50">
        <f>IF(H75=0,0,+(VLOOKUP($A75,'1v -ostali'!$A$14:AE$371,O$3,FALSE)/12*0.701/$H75+$R$2)*$H75)</f>
        <v>0</v>
      </c>
      <c r="U75" s="50">
        <f>IF(N75=0,0,+(VLOOKUP($A75,'1v -ostali'!$A$14:AF$371,P$3,FALSE)/12*0.701/$N75+$R$2)*$N75)</f>
        <v>0</v>
      </c>
      <c r="V75" s="50">
        <f>IF(T75+U75=0,0,(VLOOKUP($A75,'1v -ostali'!$A$14:AG$371,Q$3,FALSE))/12*$R$3+$R$2)</f>
        <v>0</v>
      </c>
      <c r="W75" s="50">
        <f t="shared" si="25"/>
        <v>0</v>
      </c>
      <c r="X75" s="50">
        <f t="shared" si="15"/>
        <v>0</v>
      </c>
      <c r="Y75" s="50">
        <f>IF(I75=0,0,+(VLOOKUP($A75,'1v -ostali'!$A$14:AJ$371,T$3,FALSE)/12*0.701/$I75+$R$2)*$I75)</f>
        <v>0</v>
      </c>
      <c r="Z75" s="50">
        <f>IF(O75=0,0,+(VLOOKUP($A75,'1v -ostali'!$A$14:AK$371,U$3,FALSE)/12*0.701/$O75+$R$2)*$O75)</f>
        <v>0</v>
      </c>
      <c r="AA75" s="50">
        <f>IF(Y75+Z75=0,0,(VLOOKUP($A75,'1v -ostali'!$A$14:AL$371,V$3,FALSE))/12*$R$3+$R$2)</f>
        <v>0</v>
      </c>
      <c r="AB75" s="50">
        <f t="shared" si="16"/>
        <v>0</v>
      </c>
      <c r="AC75" s="50">
        <f t="shared" si="17"/>
        <v>0</v>
      </c>
      <c r="AD75" s="50">
        <f>IF(J75=0,0,+(VLOOKUP($A75,'1v -ostali'!$A$14:AO$371,Y$3,FALSE)/12*0.701/$J75+$R$2)*$J75)</f>
        <v>0</v>
      </c>
      <c r="AE75" s="50">
        <f>IF(P75=0,0,+(VLOOKUP($A75,'1v -ostali'!$A$14:AP$371,Z$3,FALSE)/12*0.701/$P75+$R$2)*$P75)</f>
        <v>0</v>
      </c>
      <c r="AF75" s="50">
        <f>IF(AD75+AE75=0,0,(VLOOKUP($A75,'1v -ostali'!$A$14:AQ$371,AA$3,FALSE))/12*$R$3+$R$2)</f>
        <v>0</v>
      </c>
      <c r="AG75" s="50">
        <f t="shared" si="18"/>
        <v>0</v>
      </c>
      <c r="AH75" s="50">
        <f t="shared" si="19"/>
        <v>0</v>
      </c>
      <c r="AI75" s="50">
        <f t="shared" si="26"/>
        <v>0</v>
      </c>
      <c r="AJ75" s="50">
        <f t="shared" si="14"/>
        <v>0</v>
      </c>
      <c r="AK75" s="50">
        <f t="shared" si="20"/>
        <v>0</v>
      </c>
      <c r="AL75" s="50">
        <f t="shared" si="21"/>
        <v>0</v>
      </c>
    </row>
    <row r="76" spans="1:38" x14ac:dyDescent="0.2">
      <c r="A76">
        <f>+IF(MAX(A$5:A75)+1&lt;=A$1,A75+1,0)</f>
        <v>0</v>
      </c>
      <c r="B76" s="301">
        <f t="shared" si="22"/>
        <v>0</v>
      </c>
      <c r="C76">
        <f t="shared" si="23"/>
        <v>0</v>
      </c>
      <c r="D76" s="494">
        <f t="shared" si="24"/>
        <v>0</v>
      </c>
      <c r="E76">
        <f>IF(A76=0,0,+VLOOKUP($A76,'1v -ostali'!$A$14:$C$371,2,FALSE))</f>
        <v>0</v>
      </c>
      <c r="G76">
        <f>+VLOOKUP($A76,'1v -ostali'!$A$14:$N$371,14,FALSE)</f>
        <v>0</v>
      </c>
      <c r="H76">
        <f>+VLOOKUP($A76,'1v -ostali'!$A$14:$G$371,H$3,FALSE)</f>
        <v>0</v>
      </c>
      <c r="I76">
        <f>+VLOOKUP($A76,'1v -ostali'!$A$14:H$371,I$3,FALSE)</f>
        <v>0</v>
      </c>
      <c r="J76">
        <f>+VLOOKUP($A76,'1v -ostali'!$A$14:I$371,J$3,FALSE)</f>
        <v>0</v>
      </c>
      <c r="N76">
        <f>+VLOOKUP($A76,'1v -ostali'!$A$14:J$371,K$3,FALSE)</f>
        <v>0</v>
      </c>
      <c r="O76">
        <f>+VLOOKUP($A76,'1v -ostali'!$A$14:K$371,L$3,FALSE)</f>
        <v>0</v>
      </c>
      <c r="P76">
        <f>+VLOOKUP($A76,'1v -ostali'!$A$14:L$371,M$3,FALSE)</f>
        <v>0</v>
      </c>
      <c r="T76" s="50">
        <f>IF(H76=0,0,+(VLOOKUP($A76,'1v -ostali'!$A$14:AE$371,O$3,FALSE)/12*0.701/$H76+$R$2)*$H76)</f>
        <v>0</v>
      </c>
      <c r="U76" s="50">
        <f>IF(N76=0,0,+(VLOOKUP($A76,'1v -ostali'!$A$14:AF$371,P$3,FALSE)/12*0.701/$N76+$R$2)*$N76)</f>
        <v>0</v>
      </c>
      <c r="V76" s="50">
        <f>IF(T76+U76=0,0,(VLOOKUP($A76,'1v -ostali'!$A$14:AG$371,Q$3,FALSE))/12*$R$3+$R$2)</f>
        <v>0</v>
      </c>
      <c r="W76" s="50">
        <f t="shared" si="25"/>
        <v>0</v>
      </c>
      <c r="X76" s="50">
        <f t="shared" si="15"/>
        <v>0</v>
      </c>
      <c r="Y76" s="50">
        <f>IF(I76=0,0,+(VLOOKUP($A76,'1v -ostali'!$A$14:AJ$371,T$3,FALSE)/12*0.701/$I76+$R$2)*$I76)</f>
        <v>0</v>
      </c>
      <c r="Z76" s="50">
        <f>IF(O76=0,0,+(VLOOKUP($A76,'1v -ostali'!$A$14:AK$371,U$3,FALSE)/12*0.701/$O76+$R$2)*$O76)</f>
        <v>0</v>
      </c>
      <c r="AA76" s="50">
        <f>IF(Y76+Z76=0,0,(VLOOKUP($A76,'1v -ostali'!$A$14:AL$371,V$3,FALSE))/12*$R$3+$R$2)</f>
        <v>0</v>
      </c>
      <c r="AB76" s="50">
        <f t="shared" si="16"/>
        <v>0</v>
      </c>
      <c r="AC76" s="50">
        <f t="shared" si="17"/>
        <v>0</v>
      </c>
      <c r="AD76" s="50">
        <f>IF(J76=0,0,+(VLOOKUP($A76,'1v -ostali'!$A$14:AO$371,Y$3,FALSE)/12*0.701/$J76+$R$2)*$J76)</f>
        <v>0</v>
      </c>
      <c r="AE76" s="50">
        <f>IF(P76=0,0,+(VLOOKUP($A76,'1v -ostali'!$A$14:AP$371,Z$3,FALSE)/12*0.701/$P76+$R$2)*$P76)</f>
        <v>0</v>
      </c>
      <c r="AF76" s="50">
        <f>IF(AD76+AE76=0,0,(VLOOKUP($A76,'1v -ostali'!$A$14:AQ$371,AA$3,FALSE))/12*$R$3+$R$2)</f>
        <v>0</v>
      </c>
      <c r="AG76" s="50">
        <f t="shared" si="18"/>
        <v>0</v>
      </c>
      <c r="AH76" s="50">
        <f t="shared" si="19"/>
        <v>0</v>
      </c>
      <c r="AI76" s="50">
        <f t="shared" si="26"/>
        <v>0</v>
      </c>
      <c r="AJ76" s="50">
        <f t="shared" si="14"/>
        <v>0</v>
      </c>
      <c r="AK76" s="50">
        <f t="shared" si="20"/>
        <v>0</v>
      </c>
      <c r="AL76" s="50">
        <f t="shared" si="21"/>
        <v>0</v>
      </c>
    </row>
    <row r="77" spans="1:38" x14ac:dyDescent="0.2">
      <c r="A77">
        <f>+IF(MAX(A$5:A76)+1&lt;=A$1,A76+1,0)</f>
        <v>0</v>
      </c>
      <c r="B77" s="301">
        <f t="shared" si="22"/>
        <v>0</v>
      </c>
      <c r="C77">
        <f t="shared" si="23"/>
        <v>0</v>
      </c>
      <c r="D77" s="494">
        <f t="shared" si="24"/>
        <v>0</v>
      </c>
      <c r="E77">
        <f>IF(A77=0,0,+VLOOKUP($A77,'1v -ostali'!$A$14:$C$371,2,FALSE))</f>
        <v>0</v>
      </c>
      <c r="G77">
        <f>+VLOOKUP($A77,'1v -ostali'!$A$14:$N$371,14,FALSE)</f>
        <v>0</v>
      </c>
      <c r="H77">
        <f>+VLOOKUP($A77,'1v -ostali'!$A$14:$G$371,H$3,FALSE)</f>
        <v>0</v>
      </c>
      <c r="I77">
        <f>+VLOOKUP($A77,'1v -ostali'!$A$14:H$371,I$3,FALSE)</f>
        <v>0</v>
      </c>
      <c r="J77">
        <f>+VLOOKUP($A77,'1v -ostali'!$A$14:I$371,J$3,FALSE)</f>
        <v>0</v>
      </c>
      <c r="N77">
        <f>+VLOOKUP($A77,'1v -ostali'!$A$14:J$371,K$3,FALSE)</f>
        <v>0</v>
      </c>
      <c r="O77">
        <f>+VLOOKUP($A77,'1v -ostali'!$A$14:K$371,L$3,FALSE)</f>
        <v>0</v>
      </c>
      <c r="P77">
        <f>+VLOOKUP($A77,'1v -ostali'!$A$14:L$371,M$3,FALSE)</f>
        <v>0</v>
      </c>
      <c r="T77" s="50">
        <f>IF(H77=0,0,+(VLOOKUP($A77,'1v -ostali'!$A$14:AE$371,O$3,FALSE)/12*0.701/$H77+$R$2)*$H77)</f>
        <v>0</v>
      </c>
      <c r="U77" s="50">
        <f>IF(N77=0,0,+(VLOOKUP($A77,'1v -ostali'!$A$14:AF$371,P$3,FALSE)/12*0.701/$N77+$R$2)*$N77)</f>
        <v>0</v>
      </c>
      <c r="V77" s="50">
        <f>IF(T77+U77=0,0,(VLOOKUP($A77,'1v -ostali'!$A$14:AG$371,Q$3,FALSE))/12*$R$3+$R$2)</f>
        <v>0</v>
      </c>
      <c r="W77" s="50">
        <f t="shared" si="25"/>
        <v>0</v>
      </c>
      <c r="X77" s="50">
        <f t="shared" si="15"/>
        <v>0</v>
      </c>
      <c r="Y77" s="50">
        <f>IF(I77=0,0,+(VLOOKUP($A77,'1v -ostali'!$A$14:AJ$371,T$3,FALSE)/12*0.701/$I77+$R$2)*$I77)</f>
        <v>0</v>
      </c>
      <c r="Z77" s="50">
        <f>IF(O77=0,0,+(VLOOKUP($A77,'1v -ostali'!$A$14:AK$371,U$3,FALSE)/12*0.701/$O77+$R$2)*$O77)</f>
        <v>0</v>
      </c>
      <c r="AA77" s="50">
        <f>IF(Y77+Z77=0,0,(VLOOKUP($A77,'1v -ostali'!$A$14:AL$371,V$3,FALSE))/12*$R$3+$R$2)</f>
        <v>0</v>
      </c>
      <c r="AB77" s="50">
        <f t="shared" si="16"/>
        <v>0</v>
      </c>
      <c r="AC77" s="50">
        <f t="shared" si="17"/>
        <v>0</v>
      </c>
      <c r="AD77" s="50">
        <f>IF(J77=0,0,+(VLOOKUP($A77,'1v -ostali'!$A$14:AO$371,Y$3,FALSE)/12*0.701/$J77+$R$2)*$J77)</f>
        <v>0</v>
      </c>
      <c r="AE77" s="50">
        <f>IF(P77=0,0,+(VLOOKUP($A77,'1v -ostali'!$A$14:AP$371,Z$3,FALSE)/12*0.701/$P77+$R$2)*$P77)</f>
        <v>0</v>
      </c>
      <c r="AF77" s="50">
        <f>IF(AD77+AE77=0,0,(VLOOKUP($A77,'1v -ostali'!$A$14:AQ$371,AA$3,FALSE))/12*$R$3+$R$2)</f>
        <v>0</v>
      </c>
      <c r="AG77" s="50">
        <f t="shared" si="18"/>
        <v>0</v>
      </c>
      <c r="AH77" s="50">
        <f t="shared" si="19"/>
        <v>0</v>
      </c>
      <c r="AI77" s="50">
        <f t="shared" si="26"/>
        <v>0</v>
      </c>
      <c r="AJ77" s="50">
        <f t="shared" si="14"/>
        <v>0</v>
      </c>
      <c r="AK77" s="50">
        <f t="shared" si="20"/>
        <v>0</v>
      </c>
      <c r="AL77" s="50">
        <f t="shared" si="21"/>
        <v>0</v>
      </c>
    </row>
    <row r="78" spans="1:38" x14ac:dyDescent="0.2">
      <c r="A78">
        <f>+IF(MAX(A$5:A77)+1&lt;=A$1,A77+1,0)</f>
        <v>0</v>
      </c>
      <c r="B78" s="301">
        <f t="shared" si="22"/>
        <v>0</v>
      </c>
      <c r="C78">
        <f t="shared" si="23"/>
        <v>0</v>
      </c>
      <c r="D78" s="494">
        <f t="shared" si="24"/>
        <v>0</v>
      </c>
      <c r="E78">
        <f>IF(A78=0,0,+VLOOKUP($A78,'1v -ostali'!$A$14:$C$371,2,FALSE))</f>
        <v>0</v>
      </c>
      <c r="G78">
        <f>+VLOOKUP($A78,'1v -ostali'!$A$14:$N$371,14,FALSE)</f>
        <v>0</v>
      </c>
      <c r="H78">
        <f>+VLOOKUP($A78,'1v -ostali'!$A$14:$G$371,H$3,FALSE)</f>
        <v>0</v>
      </c>
      <c r="I78">
        <f>+VLOOKUP($A78,'1v -ostali'!$A$14:H$371,I$3,FALSE)</f>
        <v>0</v>
      </c>
      <c r="J78">
        <f>+VLOOKUP($A78,'1v -ostali'!$A$14:I$371,J$3,FALSE)</f>
        <v>0</v>
      </c>
      <c r="N78">
        <f>+VLOOKUP($A78,'1v -ostali'!$A$14:J$371,K$3,FALSE)</f>
        <v>0</v>
      </c>
      <c r="O78">
        <f>+VLOOKUP($A78,'1v -ostali'!$A$14:K$371,L$3,FALSE)</f>
        <v>0</v>
      </c>
      <c r="P78">
        <f>+VLOOKUP($A78,'1v -ostali'!$A$14:L$371,M$3,FALSE)</f>
        <v>0</v>
      </c>
      <c r="T78" s="50">
        <f>IF(H78=0,0,+(VLOOKUP($A78,'1v -ostali'!$A$14:AE$371,O$3,FALSE)/12*0.701/$H78+$R$2)*$H78)</f>
        <v>0</v>
      </c>
      <c r="U78" s="50">
        <f>IF(N78=0,0,+(VLOOKUP($A78,'1v -ostali'!$A$14:AF$371,P$3,FALSE)/12*0.701/$N78+$R$2)*$N78)</f>
        <v>0</v>
      </c>
      <c r="V78" s="50">
        <f>IF(T78+U78=0,0,(VLOOKUP($A78,'1v -ostali'!$A$14:AG$371,Q$3,FALSE))/12*$R$3+$R$2)</f>
        <v>0</v>
      </c>
      <c r="W78" s="50">
        <f t="shared" si="25"/>
        <v>0</v>
      </c>
      <c r="X78" s="50">
        <f t="shared" si="15"/>
        <v>0</v>
      </c>
      <c r="Y78" s="50">
        <f>IF(I78=0,0,+(VLOOKUP($A78,'1v -ostali'!$A$14:AJ$371,T$3,FALSE)/12*0.701/$I78+$R$2)*$I78)</f>
        <v>0</v>
      </c>
      <c r="Z78" s="50">
        <f>IF(O78=0,0,+(VLOOKUP($A78,'1v -ostali'!$A$14:AK$371,U$3,FALSE)/12*0.701/$O78+$R$2)*$O78)</f>
        <v>0</v>
      </c>
      <c r="AA78" s="50">
        <f>IF(Y78+Z78=0,0,(VLOOKUP($A78,'1v -ostali'!$A$14:AL$371,V$3,FALSE))/12*$R$3+$R$2)</f>
        <v>0</v>
      </c>
      <c r="AB78" s="50">
        <f t="shared" si="16"/>
        <v>0</v>
      </c>
      <c r="AC78" s="50">
        <f t="shared" si="17"/>
        <v>0</v>
      </c>
      <c r="AD78" s="50">
        <f>IF(J78=0,0,+(VLOOKUP($A78,'1v -ostali'!$A$14:AO$371,Y$3,FALSE)/12*0.701/$J78+$R$2)*$J78)</f>
        <v>0</v>
      </c>
      <c r="AE78" s="50">
        <f>IF(P78=0,0,+(VLOOKUP($A78,'1v -ostali'!$A$14:AP$371,Z$3,FALSE)/12*0.701/$P78+$R$2)*$P78)</f>
        <v>0</v>
      </c>
      <c r="AF78" s="50">
        <f>IF(AD78+AE78=0,0,(VLOOKUP($A78,'1v -ostali'!$A$14:AQ$371,AA$3,FALSE))/12*$R$3+$R$2)</f>
        <v>0</v>
      </c>
      <c r="AG78" s="50">
        <f t="shared" si="18"/>
        <v>0</v>
      </c>
      <c r="AH78" s="50">
        <f t="shared" si="19"/>
        <v>0</v>
      </c>
      <c r="AI78" s="50">
        <f t="shared" si="26"/>
        <v>0</v>
      </c>
      <c r="AJ78" s="50">
        <f t="shared" si="14"/>
        <v>0</v>
      </c>
      <c r="AK78" s="50">
        <f t="shared" si="20"/>
        <v>0</v>
      </c>
      <c r="AL78" s="50">
        <f t="shared" si="21"/>
        <v>0</v>
      </c>
    </row>
    <row r="79" spans="1:38" x14ac:dyDescent="0.2">
      <c r="A79">
        <f>+IF(MAX(A$5:A78)+1&lt;=A$1,A78+1,0)</f>
        <v>0</v>
      </c>
      <c r="B79" s="301">
        <f t="shared" si="22"/>
        <v>0</v>
      </c>
      <c r="C79">
        <f t="shared" si="23"/>
        <v>0</v>
      </c>
      <c r="D79" s="494">
        <f t="shared" si="24"/>
        <v>0</v>
      </c>
      <c r="E79">
        <f>IF(A79=0,0,+VLOOKUP($A79,'1v -ostali'!$A$14:$C$371,2,FALSE))</f>
        <v>0</v>
      </c>
      <c r="G79">
        <f>+VLOOKUP($A79,'1v -ostali'!$A$14:$N$371,14,FALSE)</f>
        <v>0</v>
      </c>
      <c r="H79">
        <f>+VLOOKUP($A79,'1v -ostali'!$A$14:$G$371,H$3,FALSE)</f>
        <v>0</v>
      </c>
      <c r="I79">
        <f>+VLOOKUP($A79,'1v -ostali'!$A$14:H$371,I$3,FALSE)</f>
        <v>0</v>
      </c>
      <c r="J79">
        <f>+VLOOKUP($A79,'1v -ostali'!$A$14:I$371,J$3,FALSE)</f>
        <v>0</v>
      </c>
      <c r="N79">
        <f>+VLOOKUP($A79,'1v -ostali'!$A$14:J$371,K$3,FALSE)</f>
        <v>0</v>
      </c>
      <c r="O79">
        <f>+VLOOKUP($A79,'1v -ostali'!$A$14:K$371,L$3,FALSE)</f>
        <v>0</v>
      </c>
      <c r="P79">
        <f>+VLOOKUP($A79,'1v -ostali'!$A$14:L$371,M$3,FALSE)</f>
        <v>0</v>
      </c>
      <c r="T79" s="50">
        <f>IF(H79=0,0,+(VLOOKUP($A79,'1v -ostali'!$A$14:AE$371,O$3,FALSE)/12*0.701/$H79+$R$2)*$H79)</f>
        <v>0</v>
      </c>
      <c r="U79" s="50">
        <f>IF(N79=0,0,+(VLOOKUP($A79,'1v -ostali'!$A$14:AF$371,P$3,FALSE)/12*0.701/$N79+$R$2)*$N79)</f>
        <v>0</v>
      </c>
      <c r="V79" s="50">
        <f>IF(T79+U79=0,0,(VLOOKUP($A79,'1v -ostali'!$A$14:AG$371,Q$3,FALSE))/12*$R$3+$R$2)</f>
        <v>0</v>
      </c>
      <c r="W79" s="50">
        <f t="shared" si="25"/>
        <v>0</v>
      </c>
      <c r="X79" s="50">
        <f t="shared" si="15"/>
        <v>0</v>
      </c>
      <c r="Y79" s="50">
        <f>IF(I79=0,0,+(VLOOKUP($A79,'1v -ostali'!$A$14:AJ$371,T$3,FALSE)/12*0.701/$I79+$R$2)*$I79)</f>
        <v>0</v>
      </c>
      <c r="Z79" s="50">
        <f>IF(O79=0,0,+(VLOOKUP($A79,'1v -ostali'!$A$14:AK$371,U$3,FALSE)/12*0.701/$O79+$R$2)*$O79)</f>
        <v>0</v>
      </c>
      <c r="AA79" s="50">
        <f>IF(Y79+Z79=0,0,(VLOOKUP($A79,'1v -ostali'!$A$14:AL$371,V$3,FALSE))/12*$R$3+$R$2)</f>
        <v>0</v>
      </c>
      <c r="AB79" s="50">
        <f t="shared" si="16"/>
        <v>0</v>
      </c>
      <c r="AC79" s="50">
        <f t="shared" si="17"/>
        <v>0</v>
      </c>
      <c r="AD79" s="50">
        <f>IF(J79=0,0,+(VLOOKUP($A79,'1v -ostali'!$A$14:AO$371,Y$3,FALSE)/12*0.701/$J79+$R$2)*$J79)</f>
        <v>0</v>
      </c>
      <c r="AE79" s="50">
        <f>IF(P79=0,0,+(VLOOKUP($A79,'1v -ostali'!$A$14:AP$371,Z$3,FALSE)/12*0.701/$P79+$R$2)*$P79)</f>
        <v>0</v>
      </c>
      <c r="AF79" s="50">
        <f>IF(AD79+AE79=0,0,(VLOOKUP($A79,'1v -ostali'!$A$14:AQ$371,AA$3,FALSE))/12*$R$3+$R$2)</f>
        <v>0</v>
      </c>
      <c r="AG79" s="50">
        <f t="shared" si="18"/>
        <v>0</v>
      </c>
      <c r="AH79" s="50">
        <f t="shared" si="19"/>
        <v>0</v>
      </c>
      <c r="AI79" s="50">
        <f t="shared" si="26"/>
        <v>0</v>
      </c>
      <c r="AJ79" s="50">
        <f t="shared" si="14"/>
        <v>0</v>
      </c>
      <c r="AK79" s="50">
        <f t="shared" si="20"/>
        <v>0</v>
      </c>
      <c r="AL79" s="50">
        <f t="shared" si="21"/>
        <v>0</v>
      </c>
    </row>
    <row r="80" spans="1:38" x14ac:dyDescent="0.2">
      <c r="A80">
        <f>+IF(MAX(A$5:A79)+1&lt;=A$1,A79+1,0)</f>
        <v>0</v>
      </c>
      <c r="B80" s="301">
        <f t="shared" si="22"/>
        <v>0</v>
      </c>
      <c r="C80">
        <f t="shared" si="23"/>
        <v>0</v>
      </c>
      <c r="D80" s="494">
        <f t="shared" si="24"/>
        <v>0</v>
      </c>
      <c r="E80">
        <f>IF(A80=0,0,+VLOOKUP($A80,'1v -ostali'!$A$14:$C$371,2,FALSE))</f>
        <v>0</v>
      </c>
      <c r="G80">
        <f>+VLOOKUP($A80,'1v -ostali'!$A$14:$N$371,14,FALSE)</f>
        <v>0</v>
      </c>
      <c r="H80">
        <f>+VLOOKUP($A80,'1v -ostali'!$A$14:$G$371,H$3,FALSE)</f>
        <v>0</v>
      </c>
      <c r="I80">
        <f>+VLOOKUP($A80,'1v -ostali'!$A$14:H$371,I$3,FALSE)</f>
        <v>0</v>
      </c>
      <c r="J80">
        <f>+VLOOKUP($A80,'1v -ostali'!$A$14:I$371,J$3,FALSE)</f>
        <v>0</v>
      </c>
      <c r="N80">
        <f>+VLOOKUP($A80,'1v -ostali'!$A$14:J$371,K$3,FALSE)</f>
        <v>0</v>
      </c>
      <c r="O80">
        <f>+VLOOKUP($A80,'1v -ostali'!$A$14:K$371,L$3,FALSE)</f>
        <v>0</v>
      </c>
      <c r="P80">
        <f>+VLOOKUP($A80,'1v -ostali'!$A$14:L$371,M$3,FALSE)</f>
        <v>0</v>
      </c>
      <c r="T80" s="50">
        <f>IF(H80=0,0,+(VLOOKUP($A80,'1v -ostali'!$A$14:AE$371,O$3,FALSE)/12*0.701/$H80+$R$2)*$H80)</f>
        <v>0</v>
      </c>
      <c r="U80" s="50">
        <f>IF(N80=0,0,+(VLOOKUP($A80,'1v -ostali'!$A$14:AF$371,P$3,FALSE)/12*0.701/$N80+$R$2)*$N80)</f>
        <v>0</v>
      </c>
      <c r="V80" s="50">
        <f>IF(T80+U80=0,0,(VLOOKUP($A80,'1v -ostali'!$A$14:AG$371,Q$3,FALSE))/12*$R$3+$R$2)</f>
        <v>0</v>
      </c>
      <c r="W80" s="50">
        <f t="shared" si="25"/>
        <v>0</v>
      </c>
      <c r="X80" s="50">
        <f t="shared" si="15"/>
        <v>0</v>
      </c>
      <c r="Y80" s="50">
        <f>IF(I80=0,0,+(VLOOKUP($A80,'1v -ostali'!$A$14:AJ$371,T$3,FALSE)/12*0.701/$I80+$R$2)*$I80)</f>
        <v>0</v>
      </c>
      <c r="Z80" s="50">
        <f>IF(O80=0,0,+(VLOOKUP($A80,'1v -ostali'!$A$14:AK$371,U$3,FALSE)/12*0.701/$O80+$R$2)*$O80)</f>
        <v>0</v>
      </c>
      <c r="AA80" s="50">
        <f>IF(Y80+Z80=0,0,(VLOOKUP($A80,'1v -ostali'!$A$14:AL$371,V$3,FALSE))/12*$R$3+$R$2)</f>
        <v>0</v>
      </c>
      <c r="AB80" s="50">
        <f t="shared" si="16"/>
        <v>0</v>
      </c>
      <c r="AC80" s="50">
        <f t="shared" si="17"/>
        <v>0</v>
      </c>
      <c r="AD80" s="50">
        <f>IF(J80=0,0,+(VLOOKUP($A80,'1v -ostali'!$A$14:AO$371,Y$3,FALSE)/12*0.701/$J80+$R$2)*$J80)</f>
        <v>0</v>
      </c>
      <c r="AE80" s="50">
        <f>IF(P80=0,0,+(VLOOKUP($A80,'1v -ostali'!$A$14:AP$371,Z$3,FALSE)/12*0.701/$P80+$R$2)*$P80)</f>
        <v>0</v>
      </c>
      <c r="AF80" s="50">
        <f>IF(AD80+AE80=0,0,(VLOOKUP($A80,'1v -ostali'!$A$14:AQ$371,AA$3,FALSE))/12*$R$3+$R$2)</f>
        <v>0</v>
      </c>
      <c r="AG80" s="50">
        <f t="shared" si="18"/>
        <v>0</v>
      </c>
      <c r="AH80" s="50">
        <f t="shared" si="19"/>
        <v>0</v>
      </c>
      <c r="AI80" s="50">
        <f t="shared" si="26"/>
        <v>0</v>
      </c>
      <c r="AJ80" s="50">
        <f t="shared" si="14"/>
        <v>0</v>
      </c>
      <c r="AK80" s="50">
        <f t="shared" si="20"/>
        <v>0</v>
      </c>
      <c r="AL80" s="50">
        <f t="shared" si="21"/>
        <v>0</v>
      </c>
    </row>
    <row r="81" spans="1:38" x14ac:dyDescent="0.2">
      <c r="A81">
        <f>+IF(MAX(A$5:A80)+1&lt;=A$1,A80+1,0)</f>
        <v>0</v>
      </c>
      <c r="B81" s="301">
        <f t="shared" si="22"/>
        <v>0</v>
      </c>
      <c r="C81">
        <f t="shared" si="23"/>
        <v>0</v>
      </c>
      <c r="D81" s="494">
        <f t="shared" si="24"/>
        <v>0</v>
      </c>
      <c r="E81">
        <f>IF(A81=0,0,+VLOOKUP($A81,'1v -ostali'!$A$14:$C$371,2,FALSE))</f>
        <v>0</v>
      </c>
      <c r="G81">
        <f>+VLOOKUP($A81,'1v -ostali'!$A$14:$N$371,14,FALSE)</f>
        <v>0</v>
      </c>
      <c r="H81">
        <f>+VLOOKUP($A81,'1v -ostali'!$A$14:$G$371,H$3,FALSE)</f>
        <v>0</v>
      </c>
      <c r="I81">
        <f>+VLOOKUP($A81,'1v -ostali'!$A$14:H$371,I$3,FALSE)</f>
        <v>0</v>
      </c>
      <c r="J81">
        <f>+VLOOKUP($A81,'1v -ostali'!$A$14:I$371,J$3,FALSE)</f>
        <v>0</v>
      </c>
      <c r="N81">
        <f>+VLOOKUP($A81,'1v -ostali'!$A$14:J$371,K$3,FALSE)</f>
        <v>0</v>
      </c>
      <c r="O81">
        <f>+VLOOKUP($A81,'1v -ostali'!$A$14:K$371,L$3,FALSE)</f>
        <v>0</v>
      </c>
      <c r="P81">
        <f>+VLOOKUP($A81,'1v -ostali'!$A$14:L$371,M$3,FALSE)</f>
        <v>0</v>
      </c>
      <c r="T81" s="50">
        <f>IF(H81=0,0,+(VLOOKUP($A81,'1v -ostali'!$A$14:AE$371,O$3,FALSE)/12*0.701/$H81+$R$2)*$H81)</f>
        <v>0</v>
      </c>
      <c r="U81" s="50">
        <f>IF(N81=0,0,+(VLOOKUP($A81,'1v -ostali'!$A$14:AF$371,P$3,FALSE)/12*0.701/$N81+$R$2)*$N81)</f>
        <v>0</v>
      </c>
      <c r="V81" s="50">
        <f>IF(T81+U81=0,0,(VLOOKUP($A81,'1v -ostali'!$A$14:AG$371,Q$3,FALSE))/12*$R$3+$R$2)</f>
        <v>0</v>
      </c>
      <c r="W81" s="50">
        <f t="shared" si="25"/>
        <v>0</v>
      </c>
      <c r="X81" s="50">
        <f t="shared" si="15"/>
        <v>0</v>
      </c>
      <c r="Y81" s="50">
        <f>IF(I81=0,0,+(VLOOKUP($A81,'1v -ostali'!$A$14:AJ$371,T$3,FALSE)/12*0.701/$I81+$R$2)*$I81)</f>
        <v>0</v>
      </c>
      <c r="Z81" s="50">
        <f>IF(O81=0,0,+(VLOOKUP($A81,'1v -ostali'!$A$14:AK$371,U$3,FALSE)/12*0.701/$O81+$R$2)*$O81)</f>
        <v>0</v>
      </c>
      <c r="AA81" s="50">
        <f>IF(Y81+Z81=0,0,(VLOOKUP($A81,'1v -ostali'!$A$14:AL$371,V$3,FALSE))/12*$R$3+$R$2)</f>
        <v>0</v>
      </c>
      <c r="AB81" s="50">
        <f t="shared" si="16"/>
        <v>0</v>
      </c>
      <c r="AC81" s="50">
        <f t="shared" si="17"/>
        <v>0</v>
      </c>
      <c r="AD81" s="50">
        <f>IF(J81=0,0,+(VLOOKUP($A81,'1v -ostali'!$A$14:AO$371,Y$3,FALSE)/12*0.701/$J81+$R$2)*$J81)</f>
        <v>0</v>
      </c>
      <c r="AE81" s="50">
        <f>IF(P81=0,0,+(VLOOKUP($A81,'1v -ostali'!$A$14:AP$371,Z$3,FALSE)/12*0.701/$P81+$R$2)*$P81)</f>
        <v>0</v>
      </c>
      <c r="AF81" s="50">
        <f>IF(AD81+AE81=0,0,(VLOOKUP($A81,'1v -ostali'!$A$14:AQ$371,AA$3,FALSE))/12*$R$3+$R$2)</f>
        <v>0</v>
      </c>
      <c r="AG81" s="50">
        <f t="shared" si="18"/>
        <v>0</v>
      </c>
      <c r="AH81" s="50">
        <f t="shared" si="19"/>
        <v>0</v>
      </c>
      <c r="AI81" s="50">
        <f t="shared" si="26"/>
        <v>0</v>
      </c>
      <c r="AJ81" s="50">
        <f t="shared" si="14"/>
        <v>0</v>
      </c>
      <c r="AK81" s="50">
        <f t="shared" si="20"/>
        <v>0</v>
      </c>
      <c r="AL81" s="50">
        <f t="shared" si="21"/>
        <v>0</v>
      </c>
    </row>
    <row r="82" spans="1:38" x14ac:dyDescent="0.2">
      <c r="A82">
        <f>+IF(MAX(A$5:A81)+1&lt;=A$1,A81+1,0)</f>
        <v>0</v>
      </c>
      <c r="B82" s="301">
        <f t="shared" si="22"/>
        <v>0</v>
      </c>
      <c r="C82">
        <f t="shared" si="23"/>
        <v>0</v>
      </c>
      <c r="D82" s="494">
        <f t="shared" si="24"/>
        <v>0</v>
      </c>
      <c r="E82">
        <f>IF(A82=0,0,+VLOOKUP($A82,'1v -ostali'!$A$14:$C$371,2,FALSE))</f>
        <v>0</v>
      </c>
      <c r="G82">
        <f>+VLOOKUP($A82,'1v -ostali'!$A$14:$N$371,14,FALSE)</f>
        <v>0</v>
      </c>
      <c r="H82">
        <f>+VLOOKUP($A82,'1v -ostali'!$A$14:$G$371,H$3,FALSE)</f>
        <v>0</v>
      </c>
      <c r="I82">
        <f>+VLOOKUP($A82,'1v -ostali'!$A$14:H$371,I$3,FALSE)</f>
        <v>0</v>
      </c>
      <c r="J82">
        <f>+VLOOKUP($A82,'1v -ostali'!$A$14:I$371,J$3,FALSE)</f>
        <v>0</v>
      </c>
      <c r="N82">
        <f>+VLOOKUP($A82,'1v -ostali'!$A$14:J$371,K$3,FALSE)</f>
        <v>0</v>
      </c>
      <c r="O82">
        <f>+VLOOKUP($A82,'1v -ostali'!$A$14:K$371,L$3,FALSE)</f>
        <v>0</v>
      </c>
      <c r="P82">
        <f>+VLOOKUP($A82,'1v -ostali'!$A$14:L$371,M$3,FALSE)</f>
        <v>0</v>
      </c>
      <c r="T82" s="50">
        <f>IF(H82=0,0,+(VLOOKUP($A82,'1v -ostali'!$A$14:AE$371,O$3,FALSE)/12*0.701/$H82+$R$2)*$H82)</f>
        <v>0</v>
      </c>
      <c r="U82" s="50">
        <f>IF(N82=0,0,+(VLOOKUP($A82,'1v -ostali'!$A$14:AF$371,P$3,FALSE)/12*0.701/$N82+$R$2)*$N82)</f>
        <v>0</v>
      </c>
      <c r="V82" s="50">
        <f>IF(T82+U82=0,0,(VLOOKUP($A82,'1v -ostali'!$A$14:AG$371,Q$3,FALSE))/12*$R$3+$R$2)</f>
        <v>0</v>
      </c>
      <c r="W82" s="50">
        <f t="shared" si="25"/>
        <v>0</v>
      </c>
      <c r="X82" s="50">
        <f t="shared" si="15"/>
        <v>0</v>
      </c>
      <c r="Y82" s="50">
        <f>IF(I82=0,0,+(VLOOKUP($A82,'1v -ostali'!$A$14:AJ$371,T$3,FALSE)/12*0.701/$I82+$R$2)*$I82)</f>
        <v>0</v>
      </c>
      <c r="Z82" s="50">
        <f>IF(O82=0,0,+(VLOOKUP($A82,'1v -ostali'!$A$14:AK$371,U$3,FALSE)/12*0.701/$O82+$R$2)*$O82)</f>
        <v>0</v>
      </c>
      <c r="AA82" s="50">
        <f>IF(Y82+Z82=0,0,(VLOOKUP($A82,'1v -ostali'!$A$14:AL$371,V$3,FALSE))/12*$R$3+$R$2)</f>
        <v>0</v>
      </c>
      <c r="AB82" s="50">
        <f t="shared" si="16"/>
        <v>0</v>
      </c>
      <c r="AC82" s="50">
        <f t="shared" si="17"/>
        <v>0</v>
      </c>
      <c r="AD82" s="50">
        <f>IF(J82=0,0,+(VLOOKUP($A82,'1v -ostali'!$A$14:AO$371,Y$3,FALSE)/12*0.701/$J82+$R$2)*$J82)</f>
        <v>0</v>
      </c>
      <c r="AE82" s="50">
        <f>IF(P82=0,0,+(VLOOKUP($A82,'1v -ostali'!$A$14:AP$371,Z$3,FALSE)/12*0.701/$P82+$R$2)*$P82)</f>
        <v>0</v>
      </c>
      <c r="AF82" s="50">
        <f>IF(AD82+AE82=0,0,(VLOOKUP($A82,'1v -ostali'!$A$14:AQ$371,AA$3,FALSE))/12*$R$3+$R$2)</f>
        <v>0</v>
      </c>
      <c r="AG82" s="50">
        <f t="shared" si="18"/>
        <v>0</v>
      </c>
      <c r="AH82" s="50">
        <f t="shared" si="19"/>
        <v>0</v>
      </c>
      <c r="AI82" s="50">
        <f t="shared" si="26"/>
        <v>0</v>
      </c>
      <c r="AJ82" s="50">
        <f t="shared" si="14"/>
        <v>0</v>
      </c>
      <c r="AK82" s="50">
        <f t="shared" si="20"/>
        <v>0</v>
      </c>
      <c r="AL82" s="50">
        <f t="shared" si="21"/>
        <v>0</v>
      </c>
    </row>
    <row r="83" spans="1:38" x14ac:dyDescent="0.2">
      <c r="A83">
        <f>+IF(MAX(A$5:A82)+1&lt;=A$1,A82+1,0)</f>
        <v>0</v>
      </c>
      <c r="B83" s="301">
        <f t="shared" si="22"/>
        <v>0</v>
      </c>
      <c r="C83">
        <f t="shared" si="23"/>
        <v>0</v>
      </c>
      <c r="D83" s="494">
        <f t="shared" si="24"/>
        <v>0</v>
      </c>
      <c r="E83">
        <f>IF(A83=0,0,+VLOOKUP($A83,'1v -ostali'!$A$14:$C$371,2,FALSE))</f>
        <v>0</v>
      </c>
      <c r="G83">
        <f>+VLOOKUP($A83,'1v -ostali'!$A$14:$N$371,14,FALSE)</f>
        <v>0</v>
      </c>
      <c r="H83">
        <f>+VLOOKUP($A83,'1v -ostali'!$A$14:$G$371,H$3,FALSE)</f>
        <v>0</v>
      </c>
      <c r="I83">
        <f>+VLOOKUP($A83,'1v -ostali'!$A$14:H$371,I$3,FALSE)</f>
        <v>0</v>
      </c>
      <c r="J83">
        <f>+VLOOKUP($A83,'1v -ostali'!$A$14:I$371,J$3,FALSE)</f>
        <v>0</v>
      </c>
      <c r="N83">
        <f>+VLOOKUP($A83,'1v -ostali'!$A$14:J$371,K$3,FALSE)</f>
        <v>0</v>
      </c>
      <c r="O83">
        <f>+VLOOKUP($A83,'1v -ostali'!$A$14:K$371,L$3,FALSE)</f>
        <v>0</v>
      </c>
      <c r="P83">
        <f>+VLOOKUP($A83,'1v -ostali'!$A$14:L$371,M$3,FALSE)</f>
        <v>0</v>
      </c>
      <c r="T83" s="50">
        <f>IF(H83=0,0,+(VLOOKUP($A83,'1v -ostali'!$A$14:AE$371,O$3,FALSE)/12*0.701/$H83+$R$2)*$H83)</f>
        <v>0</v>
      </c>
      <c r="U83" s="50">
        <f>IF(N83=0,0,+(VLOOKUP($A83,'1v -ostali'!$A$14:AF$371,P$3,FALSE)/12*0.701/$N83+$R$2)*$N83)</f>
        <v>0</v>
      </c>
      <c r="V83" s="50">
        <f>IF(T83+U83=0,0,(VLOOKUP($A83,'1v -ostali'!$A$14:AG$371,Q$3,FALSE))/12*$R$3+$R$2)</f>
        <v>0</v>
      </c>
      <c r="W83" s="50">
        <f t="shared" si="25"/>
        <v>0</v>
      </c>
      <c r="X83" s="50">
        <f t="shared" si="15"/>
        <v>0</v>
      </c>
      <c r="Y83" s="50">
        <f>IF(I83=0,0,+(VLOOKUP($A83,'1v -ostali'!$A$14:AJ$371,T$3,FALSE)/12*0.701/$I83+$R$2)*$I83)</f>
        <v>0</v>
      </c>
      <c r="Z83" s="50">
        <f>IF(O83=0,0,+(VLOOKUP($A83,'1v -ostali'!$A$14:AK$371,U$3,FALSE)/12*0.701/$O83+$R$2)*$O83)</f>
        <v>0</v>
      </c>
      <c r="AA83" s="50">
        <f>IF(Y83+Z83=0,0,(VLOOKUP($A83,'1v -ostali'!$A$14:AL$371,V$3,FALSE))/12*$R$3+$R$2)</f>
        <v>0</v>
      </c>
      <c r="AB83" s="50">
        <f t="shared" si="16"/>
        <v>0</v>
      </c>
      <c r="AC83" s="50">
        <f t="shared" si="17"/>
        <v>0</v>
      </c>
      <c r="AD83" s="50">
        <f>IF(J83=0,0,+(VLOOKUP($A83,'1v -ostali'!$A$14:AO$371,Y$3,FALSE)/12*0.701/$J83+$R$2)*$J83)</f>
        <v>0</v>
      </c>
      <c r="AE83" s="50">
        <f>IF(P83=0,0,+(VLOOKUP($A83,'1v -ostali'!$A$14:AP$371,Z$3,FALSE)/12*0.701/$P83+$R$2)*$P83)</f>
        <v>0</v>
      </c>
      <c r="AF83" s="50">
        <f>IF(AD83+AE83=0,0,(VLOOKUP($A83,'1v -ostali'!$A$14:AQ$371,AA$3,FALSE))/12*$R$3+$R$2)</f>
        <v>0</v>
      </c>
      <c r="AG83" s="50">
        <f t="shared" si="18"/>
        <v>0</v>
      </c>
      <c r="AH83" s="50">
        <f t="shared" si="19"/>
        <v>0</v>
      </c>
      <c r="AI83" s="50">
        <f t="shared" si="26"/>
        <v>0</v>
      </c>
      <c r="AJ83" s="50">
        <f t="shared" si="14"/>
        <v>0</v>
      </c>
      <c r="AK83" s="50">
        <f t="shared" si="20"/>
        <v>0</v>
      </c>
      <c r="AL83" s="50">
        <f t="shared" si="21"/>
        <v>0</v>
      </c>
    </row>
    <row r="84" spans="1:38" x14ac:dyDescent="0.2">
      <c r="A84">
        <f>+IF(MAX(A$5:A83)+1&lt;=A$1,A83+1,0)</f>
        <v>0</v>
      </c>
      <c r="B84" s="301">
        <f t="shared" ref="B84:B147" si="27">+IF(A84&gt;0,B83,0)</f>
        <v>0</v>
      </c>
      <c r="C84">
        <f t="shared" ref="C84:C147" si="28">+IF(B84&gt;0,C83,0)</f>
        <v>0</v>
      </c>
      <c r="D84" s="494">
        <f t="shared" ref="D84:D147" si="29">+IF(C84&gt;0,D83,0)</f>
        <v>0</v>
      </c>
      <c r="E84">
        <f>IF(A84=0,0,+VLOOKUP($A84,'1v -ostali'!$A$14:$C$371,2,FALSE))</f>
        <v>0</v>
      </c>
      <c r="G84">
        <f>+VLOOKUP($A84,'1v -ostali'!$A$14:$N$371,14,FALSE)</f>
        <v>0</v>
      </c>
      <c r="H84">
        <f>+VLOOKUP($A84,'1v -ostali'!$A$14:$G$371,H$3,FALSE)</f>
        <v>0</v>
      </c>
      <c r="I84">
        <f>+VLOOKUP($A84,'1v -ostali'!$A$14:H$371,I$3,FALSE)</f>
        <v>0</v>
      </c>
      <c r="J84">
        <f>+VLOOKUP($A84,'1v -ostali'!$A$14:I$371,J$3,FALSE)</f>
        <v>0</v>
      </c>
      <c r="N84">
        <f>+VLOOKUP($A84,'1v -ostali'!$A$14:J$371,K$3,FALSE)</f>
        <v>0</v>
      </c>
      <c r="O84">
        <f>+VLOOKUP($A84,'1v -ostali'!$A$14:K$371,L$3,FALSE)</f>
        <v>0</v>
      </c>
      <c r="P84">
        <f>+VLOOKUP($A84,'1v -ostali'!$A$14:L$371,M$3,FALSE)</f>
        <v>0</v>
      </c>
      <c r="T84" s="50">
        <f>IF(H84=0,0,+(VLOOKUP($A84,'1v -ostali'!$A$14:AE$371,O$3,FALSE)/12*0.701/$H84+$R$2)*$H84)</f>
        <v>0</v>
      </c>
      <c r="U84" s="50">
        <f>IF(N84=0,0,+(VLOOKUP($A84,'1v -ostali'!$A$14:AF$371,P$3,FALSE)/12*0.701/$N84+$R$2)*$N84)</f>
        <v>0</v>
      </c>
      <c r="V84" s="50">
        <f>IF(T84+U84=0,0,(VLOOKUP($A84,'1v -ostali'!$A$14:AG$371,Q$3,FALSE))/12*$R$3+$R$2)</f>
        <v>0</v>
      </c>
      <c r="W84" s="50">
        <f t="shared" si="25"/>
        <v>0</v>
      </c>
      <c r="X84" s="50">
        <f t="shared" si="15"/>
        <v>0</v>
      </c>
      <c r="Y84" s="50">
        <f>IF(I84=0,0,+(VLOOKUP($A84,'1v -ostali'!$A$14:AJ$371,T$3,FALSE)/12*0.701/$I84+$R$2)*$I84)</f>
        <v>0</v>
      </c>
      <c r="Z84" s="50">
        <f>IF(O84=0,0,+(VLOOKUP($A84,'1v -ostali'!$A$14:AK$371,U$3,FALSE)/12*0.701/$O84+$R$2)*$O84)</f>
        <v>0</v>
      </c>
      <c r="AA84" s="50">
        <f>IF(Y84+Z84=0,0,(VLOOKUP($A84,'1v -ostali'!$A$14:AL$371,V$3,FALSE))/12*$R$3+$R$2)</f>
        <v>0</v>
      </c>
      <c r="AB84" s="50">
        <f t="shared" si="16"/>
        <v>0</v>
      </c>
      <c r="AC84" s="50">
        <f t="shared" si="17"/>
        <v>0</v>
      </c>
      <c r="AD84" s="50">
        <f>IF(J84=0,0,+(VLOOKUP($A84,'1v -ostali'!$A$14:AO$371,Y$3,FALSE)/12*0.701/$J84+$R$2)*$J84)</f>
        <v>0</v>
      </c>
      <c r="AE84" s="50">
        <f>IF(P84=0,0,+(VLOOKUP($A84,'1v -ostali'!$A$14:AP$371,Z$3,FALSE)/12*0.701/$P84+$R$2)*$P84)</f>
        <v>0</v>
      </c>
      <c r="AF84" s="50">
        <f>IF(AD84+AE84=0,0,(VLOOKUP($A84,'1v -ostali'!$A$14:AQ$371,AA$3,FALSE))/12*$R$3+$R$2)</f>
        <v>0</v>
      </c>
      <c r="AG84" s="50">
        <f t="shared" si="18"/>
        <v>0</v>
      </c>
      <c r="AH84" s="50">
        <f t="shared" si="19"/>
        <v>0</v>
      </c>
      <c r="AI84" s="50">
        <f t="shared" si="26"/>
        <v>0</v>
      </c>
      <c r="AJ84" s="50">
        <f t="shared" si="14"/>
        <v>0</v>
      </c>
      <c r="AK84" s="50">
        <f t="shared" si="20"/>
        <v>0</v>
      </c>
      <c r="AL84" s="50">
        <f t="shared" si="21"/>
        <v>0</v>
      </c>
    </row>
    <row r="85" spans="1:38" x14ac:dyDescent="0.2">
      <c r="A85">
        <f>+IF(MAX(A$5:A84)+1&lt;=A$1,A84+1,0)</f>
        <v>0</v>
      </c>
      <c r="B85" s="301">
        <f t="shared" si="27"/>
        <v>0</v>
      </c>
      <c r="C85">
        <f t="shared" si="28"/>
        <v>0</v>
      </c>
      <c r="D85" s="494">
        <f t="shared" si="29"/>
        <v>0</v>
      </c>
      <c r="E85">
        <f>IF(A85=0,0,+VLOOKUP($A85,'1v -ostali'!$A$14:$C$371,2,FALSE))</f>
        <v>0</v>
      </c>
      <c r="G85">
        <f>+VLOOKUP($A85,'1v -ostali'!$A$14:$N$371,14,FALSE)</f>
        <v>0</v>
      </c>
      <c r="H85">
        <f>+VLOOKUP($A85,'1v -ostali'!$A$14:$G$371,H$3,FALSE)</f>
        <v>0</v>
      </c>
      <c r="I85">
        <f>+VLOOKUP($A85,'1v -ostali'!$A$14:H$371,I$3,FALSE)</f>
        <v>0</v>
      </c>
      <c r="J85">
        <f>+VLOOKUP($A85,'1v -ostali'!$A$14:I$371,J$3,FALSE)</f>
        <v>0</v>
      </c>
      <c r="N85">
        <f>+VLOOKUP($A85,'1v -ostali'!$A$14:J$371,K$3,FALSE)</f>
        <v>0</v>
      </c>
      <c r="O85">
        <f>+VLOOKUP($A85,'1v -ostali'!$A$14:K$371,L$3,FALSE)</f>
        <v>0</v>
      </c>
      <c r="P85">
        <f>+VLOOKUP($A85,'1v -ostali'!$A$14:L$371,M$3,FALSE)</f>
        <v>0</v>
      </c>
      <c r="T85" s="50">
        <f>IF(H85=0,0,+(VLOOKUP($A85,'1v -ostali'!$A$14:AE$371,O$3,FALSE)/12*0.701/$H85+$R$2)*$H85)</f>
        <v>0</v>
      </c>
      <c r="U85" s="50">
        <f>IF(N85=0,0,+(VLOOKUP($A85,'1v -ostali'!$A$14:AF$371,P$3,FALSE)/12*0.701/$N85+$R$2)*$N85)</f>
        <v>0</v>
      </c>
      <c r="V85" s="50">
        <f>IF(T85+U85=0,0,(VLOOKUP($A85,'1v -ostali'!$A$14:AG$371,Q$3,FALSE))/12*$R$3+$R$2)</f>
        <v>0</v>
      </c>
      <c r="W85" s="50">
        <f t="shared" si="25"/>
        <v>0</v>
      </c>
      <c r="X85" s="50">
        <f t="shared" si="15"/>
        <v>0</v>
      </c>
      <c r="Y85" s="50">
        <f>IF(I85=0,0,+(VLOOKUP($A85,'1v -ostali'!$A$14:AJ$371,T$3,FALSE)/12*0.701/$I85+$R$2)*$I85)</f>
        <v>0</v>
      </c>
      <c r="Z85" s="50">
        <f>IF(O85=0,0,+(VLOOKUP($A85,'1v -ostali'!$A$14:AK$371,U$3,FALSE)/12*0.701/$O85+$R$2)*$O85)</f>
        <v>0</v>
      </c>
      <c r="AA85" s="50">
        <f>IF(Y85+Z85=0,0,(VLOOKUP($A85,'1v -ostali'!$A$14:AL$371,V$3,FALSE))/12*$R$3+$R$2)</f>
        <v>0</v>
      </c>
      <c r="AB85" s="50">
        <f t="shared" si="16"/>
        <v>0</v>
      </c>
      <c r="AC85" s="50">
        <f t="shared" si="17"/>
        <v>0</v>
      </c>
      <c r="AD85" s="50">
        <f>IF(J85=0,0,+(VLOOKUP($A85,'1v -ostali'!$A$14:AO$371,Y$3,FALSE)/12*0.701/$J85+$R$2)*$J85)</f>
        <v>0</v>
      </c>
      <c r="AE85" s="50">
        <f>IF(P85=0,0,+(VLOOKUP($A85,'1v -ostali'!$A$14:AP$371,Z$3,FALSE)/12*0.701/$P85+$R$2)*$P85)</f>
        <v>0</v>
      </c>
      <c r="AF85" s="50">
        <f>IF(AD85+AE85=0,0,(VLOOKUP($A85,'1v -ostali'!$A$14:AQ$371,AA$3,FALSE))/12*$R$3+$R$2)</f>
        <v>0</v>
      </c>
      <c r="AG85" s="50">
        <f t="shared" si="18"/>
        <v>0</v>
      </c>
      <c r="AH85" s="50">
        <f t="shared" si="19"/>
        <v>0</v>
      </c>
      <c r="AI85" s="50">
        <f t="shared" si="26"/>
        <v>0</v>
      </c>
      <c r="AJ85" s="50">
        <f t="shared" si="14"/>
        <v>0</v>
      </c>
      <c r="AK85" s="50">
        <f t="shared" si="20"/>
        <v>0</v>
      </c>
      <c r="AL85" s="50">
        <f t="shared" si="21"/>
        <v>0</v>
      </c>
    </row>
    <row r="86" spans="1:38" x14ac:dyDescent="0.2">
      <c r="A86">
        <f>+IF(MAX(A$5:A85)+1&lt;=A$1,A85+1,0)</f>
        <v>0</v>
      </c>
      <c r="B86" s="301">
        <f t="shared" si="27"/>
        <v>0</v>
      </c>
      <c r="C86">
        <f t="shared" si="28"/>
        <v>0</v>
      </c>
      <c r="D86" s="494">
        <f t="shared" si="29"/>
        <v>0</v>
      </c>
      <c r="E86">
        <f>IF(A86=0,0,+VLOOKUP($A86,'1v -ostali'!$A$14:$C$371,2,FALSE))</f>
        <v>0</v>
      </c>
      <c r="G86">
        <f>+VLOOKUP($A86,'1v -ostali'!$A$14:$N$371,14,FALSE)</f>
        <v>0</v>
      </c>
      <c r="H86">
        <f>+VLOOKUP($A86,'1v -ostali'!$A$14:$G$371,H$3,FALSE)</f>
        <v>0</v>
      </c>
      <c r="I86">
        <f>+VLOOKUP($A86,'1v -ostali'!$A$14:H$371,I$3,FALSE)</f>
        <v>0</v>
      </c>
      <c r="J86">
        <f>+VLOOKUP($A86,'1v -ostali'!$A$14:I$371,J$3,FALSE)</f>
        <v>0</v>
      </c>
      <c r="N86">
        <f>+VLOOKUP($A86,'1v -ostali'!$A$14:J$371,K$3,FALSE)</f>
        <v>0</v>
      </c>
      <c r="O86">
        <f>+VLOOKUP($A86,'1v -ostali'!$A$14:K$371,L$3,FALSE)</f>
        <v>0</v>
      </c>
      <c r="P86">
        <f>+VLOOKUP($A86,'1v -ostali'!$A$14:L$371,M$3,FALSE)</f>
        <v>0</v>
      </c>
      <c r="T86" s="50">
        <f>IF(H86=0,0,+(VLOOKUP($A86,'1v -ostali'!$A$14:AE$371,O$3,FALSE)/12*0.701/$H86+$R$2)*$H86)</f>
        <v>0</v>
      </c>
      <c r="U86" s="50">
        <f>IF(N86=0,0,+(VLOOKUP($A86,'1v -ostali'!$A$14:AF$371,P$3,FALSE)/12*0.701/$N86+$R$2)*$N86)</f>
        <v>0</v>
      </c>
      <c r="V86" s="50">
        <f>IF(T86+U86=0,0,(VLOOKUP($A86,'1v -ostali'!$A$14:AG$371,Q$3,FALSE))/12*$R$3+$R$2)</f>
        <v>0</v>
      </c>
      <c r="W86" s="50">
        <f t="shared" si="25"/>
        <v>0</v>
      </c>
      <c r="X86" s="50">
        <f t="shared" si="15"/>
        <v>0</v>
      </c>
      <c r="Y86" s="50">
        <f>IF(I86=0,0,+(VLOOKUP($A86,'1v -ostali'!$A$14:AJ$371,T$3,FALSE)/12*0.701/$I86+$R$2)*$I86)</f>
        <v>0</v>
      </c>
      <c r="Z86" s="50">
        <f>IF(O86=0,0,+(VLOOKUP($A86,'1v -ostali'!$A$14:AK$371,U$3,FALSE)/12*0.701/$O86+$R$2)*$O86)</f>
        <v>0</v>
      </c>
      <c r="AA86" s="50">
        <f>IF(Y86+Z86=0,0,(VLOOKUP($A86,'1v -ostali'!$A$14:AL$371,V$3,FALSE))/12*$R$3+$R$2)</f>
        <v>0</v>
      </c>
      <c r="AB86" s="50">
        <f t="shared" si="16"/>
        <v>0</v>
      </c>
      <c r="AC86" s="50">
        <f t="shared" si="17"/>
        <v>0</v>
      </c>
      <c r="AD86" s="50">
        <f>IF(J86=0,0,+(VLOOKUP($A86,'1v -ostali'!$A$14:AO$371,Y$3,FALSE)/12*0.701/$J86+$R$2)*$J86)</f>
        <v>0</v>
      </c>
      <c r="AE86" s="50">
        <f>IF(P86=0,0,+(VLOOKUP($A86,'1v -ostali'!$A$14:AP$371,Z$3,FALSE)/12*0.701/$P86+$R$2)*$P86)</f>
        <v>0</v>
      </c>
      <c r="AF86" s="50">
        <f>IF(AD86+AE86=0,0,(VLOOKUP($A86,'1v -ostali'!$A$14:AQ$371,AA$3,FALSE))/12*$R$3+$R$2)</f>
        <v>0</v>
      </c>
      <c r="AG86" s="50">
        <f t="shared" si="18"/>
        <v>0</v>
      </c>
      <c r="AH86" s="50">
        <f t="shared" si="19"/>
        <v>0</v>
      </c>
      <c r="AI86" s="50">
        <f t="shared" si="26"/>
        <v>0</v>
      </c>
      <c r="AJ86" s="50">
        <f t="shared" si="14"/>
        <v>0</v>
      </c>
      <c r="AK86" s="50">
        <f t="shared" si="20"/>
        <v>0</v>
      </c>
      <c r="AL86" s="50">
        <f t="shared" si="21"/>
        <v>0</v>
      </c>
    </row>
    <row r="87" spans="1:38" x14ac:dyDescent="0.2">
      <c r="A87">
        <f>+IF(MAX(A$5:A86)+1&lt;=A$1,A86+1,0)</f>
        <v>0</v>
      </c>
      <c r="B87" s="301">
        <f t="shared" si="27"/>
        <v>0</v>
      </c>
      <c r="C87">
        <f t="shared" si="28"/>
        <v>0</v>
      </c>
      <c r="D87" s="494">
        <f t="shared" si="29"/>
        <v>0</v>
      </c>
      <c r="E87">
        <f>IF(A87=0,0,+VLOOKUP($A87,'1v -ostali'!$A$14:$C$371,2,FALSE))</f>
        <v>0</v>
      </c>
      <c r="G87">
        <f>+VLOOKUP($A87,'1v -ostali'!$A$14:$N$371,14,FALSE)</f>
        <v>0</v>
      </c>
      <c r="H87">
        <f>+VLOOKUP($A87,'1v -ostali'!$A$14:$G$371,H$3,FALSE)</f>
        <v>0</v>
      </c>
      <c r="I87">
        <f>+VLOOKUP($A87,'1v -ostali'!$A$14:H$371,I$3,FALSE)</f>
        <v>0</v>
      </c>
      <c r="J87">
        <f>+VLOOKUP($A87,'1v -ostali'!$A$14:I$371,J$3,FALSE)</f>
        <v>0</v>
      </c>
      <c r="N87">
        <f>+VLOOKUP($A87,'1v -ostali'!$A$14:J$371,K$3,FALSE)</f>
        <v>0</v>
      </c>
      <c r="O87">
        <f>+VLOOKUP($A87,'1v -ostali'!$A$14:K$371,L$3,FALSE)</f>
        <v>0</v>
      </c>
      <c r="P87">
        <f>+VLOOKUP($A87,'1v -ostali'!$A$14:L$371,M$3,FALSE)</f>
        <v>0</v>
      </c>
      <c r="T87" s="50">
        <f>IF(H87=0,0,+(VLOOKUP($A87,'1v -ostali'!$A$14:AE$371,O$3,FALSE)/12*0.701/$H87+$R$2)*$H87)</f>
        <v>0</v>
      </c>
      <c r="U87" s="50">
        <f>IF(N87=0,0,+(VLOOKUP($A87,'1v -ostali'!$A$14:AF$371,P$3,FALSE)/12*0.701/$N87+$R$2)*$N87)</f>
        <v>0</v>
      </c>
      <c r="V87" s="50">
        <f>IF(T87+U87=0,0,(VLOOKUP($A87,'1v -ostali'!$A$14:AG$371,Q$3,FALSE))/12*$R$3+$R$2)</f>
        <v>0</v>
      </c>
      <c r="W87" s="50">
        <f t="shared" si="25"/>
        <v>0</v>
      </c>
      <c r="X87" s="50">
        <f t="shared" si="15"/>
        <v>0</v>
      </c>
      <c r="Y87" s="50">
        <f>IF(I87=0,0,+(VLOOKUP($A87,'1v -ostali'!$A$14:AJ$371,T$3,FALSE)/12*0.701/$I87+$R$2)*$I87)</f>
        <v>0</v>
      </c>
      <c r="Z87" s="50">
        <f>IF(O87=0,0,+(VLOOKUP($A87,'1v -ostali'!$A$14:AK$371,U$3,FALSE)/12*0.701/$O87+$R$2)*$O87)</f>
        <v>0</v>
      </c>
      <c r="AA87" s="50">
        <f>IF(Y87+Z87=0,0,(VLOOKUP($A87,'1v -ostali'!$A$14:AL$371,V$3,FALSE))/12*$R$3+$R$2)</f>
        <v>0</v>
      </c>
      <c r="AB87" s="50">
        <f t="shared" si="16"/>
        <v>0</v>
      </c>
      <c r="AC87" s="50">
        <f t="shared" si="17"/>
        <v>0</v>
      </c>
      <c r="AD87" s="50">
        <f>IF(J87=0,0,+(VLOOKUP($A87,'1v -ostali'!$A$14:AO$371,Y$3,FALSE)/12*0.701/$J87+$R$2)*$J87)</f>
        <v>0</v>
      </c>
      <c r="AE87" s="50">
        <f>IF(P87=0,0,+(VLOOKUP($A87,'1v -ostali'!$A$14:AP$371,Z$3,FALSE)/12*0.701/$P87+$R$2)*$P87)</f>
        <v>0</v>
      </c>
      <c r="AF87" s="50">
        <f>IF(AD87+AE87=0,0,(VLOOKUP($A87,'1v -ostali'!$A$14:AQ$371,AA$3,FALSE))/12*$R$3+$R$2)</f>
        <v>0</v>
      </c>
      <c r="AG87" s="50">
        <f t="shared" si="18"/>
        <v>0</v>
      </c>
      <c r="AH87" s="50">
        <f t="shared" si="19"/>
        <v>0</v>
      </c>
      <c r="AI87" s="50">
        <f t="shared" si="26"/>
        <v>0</v>
      </c>
      <c r="AJ87" s="50">
        <f t="shared" si="14"/>
        <v>0</v>
      </c>
      <c r="AK87" s="50">
        <f t="shared" si="20"/>
        <v>0</v>
      </c>
      <c r="AL87" s="50">
        <f t="shared" si="21"/>
        <v>0</v>
      </c>
    </row>
    <row r="88" spans="1:38" x14ac:dyDescent="0.2">
      <c r="A88">
        <f>+IF(MAX(A$5:A87)+1&lt;=A$1,A87+1,0)</f>
        <v>0</v>
      </c>
      <c r="B88" s="301">
        <f t="shared" si="27"/>
        <v>0</v>
      </c>
      <c r="C88">
        <f t="shared" si="28"/>
        <v>0</v>
      </c>
      <c r="D88" s="494">
        <f t="shared" si="29"/>
        <v>0</v>
      </c>
      <c r="E88">
        <f>IF(A88=0,0,+VLOOKUP($A88,'1v -ostali'!$A$14:$C$371,2,FALSE))</f>
        <v>0</v>
      </c>
      <c r="G88">
        <f>+VLOOKUP($A88,'1v -ostali'!$A$14:$N$371,14,FALSE)</f>
        <v>0</v>
      </c>
      <c r="H88">
        <f>+VLOOKUP($A88,'1v -ostali'!$A$14:$G$371,H$3,FALSE)</f>
        <v>0</v>
      </c>
      <c r="I88">
        <f>+VLOOKUP($A88,'1v -ostali'!$A$14:H$371,I$3,FALSE)</f>
        <v>0</v>
      </c>
      <c r="J88">
        <f>+VLOOKUP($A88,'1v -ostali'!$A$14:I$371,J$3,FALSE)</f>
        <v>0</v>
      </c>
      <c r="N88">
        <f>+VLOOKUP($A88,'1v -ostali'!$A$14:J$371,K$3,FALSE)</f>
        <v>0</v>
      </c>
      <c r="O88">
        <f>+VLOOKUP($A88,'1v -ostali'!$A$14:K$371,L$3,FALSE)</f>
        <v>0</v>
      </c>
      <c r="P88">
        <f>+VLOOKUP($A88,'1v -ostali'!$A$14:L$371,M$3,FALSE)</f>
        <v>0</v>
      </c>
      <c r="T88" s="50">
        <f>IF(H88=0,0,+(VLOOKUP($A88,'1v -ostali'!$A$14:AE$371,O$3,FALSE)/12*0.701/$H88+$R$2)*$H88)</f>
        <v>0</v>
      </c>
      <c r="U88" s="50">
        <f>IF(N88=0,0,+(VLOOKUP($A88,'1v -ostali'!$A$14:AF$371,P$3,FALSE)/12*0.701/$N88+$R$2)*$N88)</f>
        <v>0</v>
      </c>
      <c r="V88" s="50">
        <f>IF(T88+U88=0,0,(VLOOKUP($A88,'1v -ostali'!$A$14:AG$371,Q$3,FALSE))/12*$R$3+$R$2)</f>
        <v>0</v>
      </c>
      <c r="W88" s="50">
        <f t="shared" si="25"/>
        <v>0</v>
      </c>
      <c r="X88" s="50">
        <f t="shared" si="15"/>
        <v>0</v>
      </c>
      <c r="Y88" s="50">
        <f>IF(I88=0,0,+(VLOOKUP($A88,'1v -ostali'!$A$14:AJ$371,T$3,FALSE)/12*0.701/$I88+$R$2)*$I88)</f>
        <v>0</v>
      </c>
      <c r="Z88" s="50">
        <f>IF(O88=0,0,+(VLOOKUP($A88,'1v -ostali'!$A$14:AK$371,U$3,FALSE)/12*0.701/$O88+$R$2)*$O88)</f>
        <v>0</v>
      </c>
      <c r="AA88" s="50">
        <f>IF(Y88+Z88=0,0,(VLOOKUP($A88,'1v -ostali'!$A$14:AL$371,V$3,FALSE))/12*$R$3+$R$2)</f>
        <v>0</v>
      </c>
      <c r="AB88" s="50">
        <f t="shared" si="16"/>
        <v>0</v>
      </c>
      <c r="AC88" s="50">
        <f t="shared" si="17"/>
        <v>0</v>
      </c>
      <c r="AD88" s="50">
        <f>IF(J88=0,0,+(VLOOKUP($A88,'1v -ostali'!$A$14:AO$371,Y$3,FALSE)/12*0.701/$J88+$R$2)*$J88)</f>
        <v>0</v>
      </c>
      <c r="AE88" s="50">
        <f>IF(P88=0,0,+(VLOOKUP($A88,'1v -ostali'!$A$14:AP$371,Z$3,FALSE)/12*0.701/$P88+$R$2)*$P88)</f>
        <v>0</v>
      </c>
      <c r="AF88" s="50">
        <f>IF(AD88+AE88=0,0,(VLOOKUP($A88,'1v -ostali'!$A$14:AQ$371,AA$3,FALSE))/12*$R$3+$R$2)</f>
        <v>0</v>
      </c>
      <c r="AG88" s="50">
        <f t="shared" si="18"/>
        <v>0</v>
      </c>
      <c r="AH88" s="50">
        <f t="shared" si="19"/>
        <v>0</v>
      </c>
      <c r="AI88" s="50">
        <f t="shared" si="26"/>
        <v>0</v>
      </c>
      <c r="AJ88" s="50">
        <f t="shared" si="14"/>
        <v>0</v>
      </c>
      <c r="AK88" s="50">
        <f t="shared" si="20"/>
        <v>0</v>
      </c>
      <c r="AL88" s="50">
        <f t="shared" si="21"/>
        <v>0</v>
      </c>
    </row>
    <row r="89" spans="1:38" x14ac:dyDescent="0.2">
      <c r="A89">
        <f>+IF(MAX(A$5:A88)+1&lt;=A$1,A88+1,0)</f>
        <v>0</v>
      </c>
      <c r="B89" s="301">
        <f t="shared" si="27"/>
        <v>0</v>
      </c>
      <c r="C89">
        <f t="shared" si="28"/>
        <v>0</v>
      </c>
      <c r="D89" s="494">
        <f t="shared" si="29"/>
        <v>0</v>
      </c>
      <c r="E89">
        <f>IF(A89=0,0,+VLOOKUP($A89,'1v -ostali'!$A$14:$C$371,2,FALSE))</f>
        <v>0</v>
      </c>
      <c r="G89">
        <f>+VLOOKUP($A89,'1v -ostali'!$A$14:$N$371,14,FALSE)</f>
        <v>0</v>
      </c>
      <c r="H89">
        <f>+VLOOKUP($A89,'1v -ostali'!$A$14:$G$371,H$3,FALSE)</f>
        <v>0</v>
      </c>
      <c r="I89">
        <f>+VLOOKUP($A89,'1v -ostali'!$A$14:H$371,I$3,FALSE)</f>
        <v>0</v>
      </c>
      <c r="J89">
        <f>+VLOOKUP($A89,'1v -ostali'!$A$14:I$371,J$3,FALSE)</f>
        <v>0</v>
      </c>
      <c r="N89">
        <f>+VLOOKUP($A89,'1v -ostali'!$A$14:J$371,K$3,FALSE)</f>
        <v>0</v>
      </c>
      <c r="O89">
        <f>+VLOOKUP($A89,'1v -ostali'!$A$14:K$371,L$3,FALSE)</f>
        <v>0</v>
      </c>
      <c r="P89">
        <f>+VLOOKUP($A89,'1v -ostali'!$A$14:L$371,M$3,FALSE)</f>
        <v>0</v>
      </c>
      <c r="T89" s="50">
        <f>IF(H89=0,0,+(VLOOKUP($A89,'1v -ostali'!$A$14:AE$371,O$3,FALSE)/12*0.701/$H89+$R$2)*$H89)</f>
        <v>0</v>
      </c>
      <c r="U89" s="50">
        <f>IF(N89=0,0,+(VLOOKUP($A89,'1v -ostali'!$A$14:AF$371,P$3,FALSE)/12*0.701/$N89+$R$2)*$N89)</f>
        <v>0</v>
      </c>
      <c r="V89" s="50">
        <f>IF(T89+U89=0,0,(VLOOKUP($A89,'1v -ostali'!$A$14:AG$371,Q$3,FALSE))/12*$R$3+$R$2)</f>
        <v>0</v>
      </c>
      <c r="W89" s="50">
        <f t="shared" si="25"/>
        <v>0</v>
      </c>
      <c r="X89" s="50">
        <f t="shared" si="15"/>
        <v>0</v>
      </c>
      <c r="Y89" s="50">
        <f>IF(I89=0,0,+(VLOOKUP($A89,'1v -ostali'!$A$14:AJ$371,T$3,FALSE)/12*0.701/$I89+$R$2)*$I89)</f>
        <v>0</v>
      </c>
      <c r="Z89" s="50">
        <f>IF(O89=0,0,+(VLOOKUP($A89,'1v -ostali'!$A$14:AK$371,U$3,FALSE)/12*0.701/$O89+$R$2)*$O89)</f>
        <v>0</v>
      </c>
      <c r="AA89" s="50">
        <f>IF(Y89+Z89=0,0,(VLOOKUP($A89,'1v -ostali'!$A$14:AL$371,V$3,FALSE))/12*$R$3+$R$2)</f>
        <v>0</v>
      </c>
      <c r="AB89" s="50">
        <f t="shared" si="16"/>
        <v>0</v>
      </c>
      <c r="AC89" s="50">
        <f t="shared" si="17"/>
        <v>0</v>
      </c>
      <c r="AD89" s="50">
        <f>IF(J89=0,0,+(VLOOKUP($A89,'1v -ostali'!$A$14:AO$371,Y$3,FALSE)/12*0.701/$J89+$R$2)*$J89)</f>
        <v>0</v>
      </c>
      <c r="AE89" s="50">
        <f>IF(P89=0,0,+(VLOOKUP($A89,'1v -ostali'!$A$14:AP$371,Z$3,FALSE)/12*0.701/$P89+$R$2)*$P89)</f>
        <v>0</v>
      </c>
      <c r="AF89" s="50">
        <f>IF(AD89+AE89=0,0,(VLOOKUP($A89,'1v -ostali'!$A$14:AQ$371,AA$3,FALSE))/12*$R$3+$R$2)</f>
        <v>0</v>
      </c>
      <c r="AG89" s="50">
        <f t="shared" si="18"/>
        <v>0</v>
      </c>
      <c r="AH89" s="50">
        <f t="shared" si="19"/>
        <v>0</v>
      </c>
      <c r="AI89" s="50">
        <f t="shared" si="26"/>
        <v>0</v>
      </c>
      <c r="AJ89" s="50">
        <f t="shared" si="14"/>
        <v>0</v>
      </c>
      <c r="AK89" s="50">
        <f t="shared" si="20"/>
        <v>0</v>
      </c>
      <c r="AL89" s="50">
        <f t="shared" si="21"/>
        <v>0</v>
      </c>
    </row>
    <row r="90" spans="1:38" x14ac:dyDescent="0.2">
      <c r="A90">
        <f>+IF(MAX(A$5:A89)+1&lt;=A$1,A89+1,0)</f>
        <v>0</v>
      </c>
      <c r="B90" s="301">
        <f t="shared" si="27"/>
        <v>0</v>
      </c>
      <c r="C90">
        <f t="shared" si="28"/>
        <v>0</v>
      </c>
      <c r="D90" s="494">
        <f t="shared" si="29"/>
        <v>0</v>
      </c>
      <c r="E90">
        <f>IF(A90=0,0,+VLOOKUP($A90,'1v -ostali'!$A$14:$C$371,2,FALSE))</f>
        <v>0</v>
      </c>
      <c r="G90">
        <f>+VLOOKUP($A90,'1v -ostali'!$A$14:$N$371,14,FALSE)</f>
        <v>0</v>
      </c>
      <c r="H90">
        <f>+VLOOKUP($A90,'1v -ostali'!$A$14:$G$371,H$3,FALSE)</f>
        <v>0</v>
      </c>
      <c r="I90">
        <f>+VLOOKUP($A90,'1v -ostali'!$A$14:H$371,I$3,FALSE)</f>
        <v>0</v>
      </c>
      <c r="J90">
        <f>+VLOOKUP($A90,'1v -ostali'!$A$14:I$371,J$3,FALSE)</f>
        <v>0</v>
      </c>
      <c r="N90">
        <f>+VLOOKUP($A90,'1v -ostali'!$A$14:J$371,K$3,FALSE)</f>
        <v>0</v>
      </c>
      <c r="O90">
        <f>+VLOOKUP($A90,'1v -ostali'!$A$14:K$371,L$3,FALSE)</f>
        <v>0</v>
      </c>
      <c r="P90">
        <f>+VLOOKUP($A90,'1v -ostali'!$A$14:L$371,M$3,FALSE)</f>
        <v>0</v>
      </c>
      <c r="T90" s="50">
        <f>IF(H90=0,0,+(VLOOKUP($A90,'1v -ostali'!$A$14:AE$371,O$3,FALSE)/12*0.701/$H90+$R$2)*$H90)</f>
        <v>0</v>
      </c>
      <c r="U90" s="50">
        <f>IF(N90=0,0,+(VLOOKUP($A90,'1v -ostali'!$A$14:AF$371,P$3,FALSE)/12*0.701/$N90+$R$2)*$N90)</f>
        <v>0</v>
      </c>
      <c r="V90" s="50">
        <f>IF(T90+U90=0,0,(VLOOKUP($A90,'1v -ostali'!$A$14:AG$371,Q$3,FALSE))/12*$R$3+$R$2)</f>
        <v>0</v>
      </c>
      <c r="W90" s="50">
        <f t="shared" si="25"/>
        <v>0</v>
      </c>
      <c r="X90" s="50">
        <f t="shared" si="15"/>
        <v>0</v>
      </c>
      <c r="Y90" s="50">
        <f>IF(I90=0,0,+(VLOOKUP($A90,'1v -ostali'!$A$14:AJ$371,T$3,FALSE)/12*0.701/$I90+$R$2)*$I90)</f>
        <v>0</v>
      </c>
      <c r="Z90" s="50">
        <f>IF(O90=0,0,+(VLOOKUP($A90,'1v -ostali'!$A$14:AK$371,U$3,FALSE)/12*0.701/$O90+$R$2)*$O90)</f>
        <v>0</v>
      </c>
      <c r="AA90" s="50">
        <f>IF(Y90+Z90=0,0,(VLOOKUP($A90,'1v -ostali'!$A$14:AL$371,V$3,FALSE))/12*$R$3+$R$2)</f>
        <v>0</v>
      </c>
      <c r="AB90" s="50">
        <f t="shared" si="16"/>
        <v>0</v>
      </c>
      <c r="AC90" s="50">
        <f t="shared" si="17"/>
        <v>0</v>
      </c>
      <c r="AD90" s="50">
        <f>IF(J90=0,0,+(VLOOKUP($A90,'1v -ostali'!$A$14:AO$371,Y$3,FALSE)/12*0.701/$J90+$R$2)*$J90)</f>
        <v>0</v>
      </c>
      <c r="AE90" s="50">
        <f>IF(P90=0,0,+(VLOOKUP($A90,'1v -ostali'!$A$14:AP$371,Z$3,FALSE)/12*0.701/$P90+$R$2)*$P90)</f>
        <v>0</v>
      </c>
      <c r="AF90" s="50">
        <f>IF(AD90+AE90=0,0,(VLOOKUP($A90,'1v -ostali'!$A$14:AQ$371,AA$3,FALSE))/12*$R$3+$R$2)</f>
        <v>0</v>
      </c>
      <c r="AG90" s="50">
        <f t="shared" si="18"/>
        <v>0</v>
      </c>
      <c r="AH90" s="50">
        <f t="shared" si="19"/>
        <v>0</v>
      </c>
      <c r="AI90" s="50">
        <f t="shared" si="26"/>
        <v>0</v>
      </c>
      <c r="AJ90" s="50">
        <f t="shared" si="14"/>
        <v>0</v>
      </c>
      <c r="AK90" s="50">
        <f t="shared" si="20"/>
        <v>0</v>
      </c>
      <c r="AL90" s="50">
        <f t="shared" si="21"/>
        <v>0</v>
      </c>
    </row>
    <row r="91" spans="1:38" x14ac:dyDescent="0.2">
      <c r="A91">
        <f>+IF(MAX(A$5:A90)+1&lt;=A$1,A90+1,0)</f>
        <v>0</v>
      </c>
      <c r="B91" s="301">
        <f t="shared" si="27"/>
        <v>0</v>
      </c>
      <c r="C91">
        <f t="shared" si="28"/>
        <v>0</v>
      </c>
      <c r="D91" s="494">
        <f t="shared" si="29"/>
        <v>0</v>
      </c>
      <c r="E91">
        <f>IF(A91=0,0,+VLOOKUP($A91,'1v -ostali'!$A$14:$C$371,2,FALSE))</f>
        <v>0</v>
      </c>
      <c r="G91">
        <f>+VLOOKUP($A91,'1v -ostali'!$A$14:$N$371,14,FALSE)</f>
        <v>0</v>
      </c>
      <c r="H91">
        <f>+VLOOKUP($A91,'1v -ostali'!$A$14:$G$371,H$3,FALSE)</f>
        <v>0</v>
      </c>
      <c r="I91">
        <f>+VLOOKUP($A91,'1v -ostali'!$A$14:H$371,I$3,FALSE)</f>
        <v>0</v>
      </c>
      <c r="J91">
        <f>+VLOOKUP($A91,'1v -ostali'!$A$14:I$371,J$3,FALSE)</f>
        <v>0</v>
      </c>
      <c r="N91">
        <f>+VLOOKUP($A91,'1v -ostali'!$A$14:J$371,K$3,FALSE)</f>
        <v>0</v>
      </c>
      <c r="O91">
        <f>+VLOOKUP($A91,'1v -ostali'!$A$14:K$371,L$3,FALSE)</f>
        <v>0</v>
      </c>
      <c r="P91">
        <f>+VLOOKUP($A91,'1v -ostali'!$A$14:L$371,M$3,FALSE)</f>
        <v>0</v>
      </c>
      <c r="T91" s="50">
        <f>IF(H91=0,0,+(VLOOKUP($A91,'1v -ostali'!$A$14:AE$371,O$3,FALSE)/12*0.701/$H91+$R$2)*$H91)</f>
        <v>0</v>
      </c>
      <c r="U91" s="50">
        <f>IF(N91=0,0,+(VLOOKUP($A91,'1v -ostali'!$A$14:AF$371,P$3,FALSE)/12*0.701/$N91+$R$2)*$N91)</f>
        <v>0</v>
      </c>
      <c r="V91" s="50">
        <f>IF(T91+U91=0,0,(VLOOKUP($A91,'1v -ostali'!$A$14:AG$371,Q$3,FALSE))/12*$R$3+$R$2)</f>
        <v>0</v>
      </c>
      <c r="W91" s="50">
        <f t="shared" si="25"/>
        <v>0</v>
      </c>
      <c r="X91" s="50">
        <f t="shared" si="15"/>
        <v>0</v>
      </c>
      <c r="Y91" s="50">
        <f>IF(I91=0,0,+(VLOOKUP($A91,'1v -ostali'!$A$14:AJ$371,T$3,FALSE)/12*0.701/$I91+$R$2)*$I91)</f>
        <v>0</v>
      </c>
      <c r="Z91" s="50">
        <f>IF(O91=0,0,+(VLOOKUP($A91,'1v -ostali'!$A$14:AK$371,U$3,FALSE)/12*0.701/$O91+$R$2)*$O91)</f>
        <v>0</v>
      </c>
      <c r="AA91" s="50">
        <f>IF(Y91+Z91=0,0,(VLOOKUP($A91,'1v -ostali'!$A$14:AL$371,V$3,FALSE))/12*$R$3+$R$2)</f>
        <v>0</v>
      </c>
      <c r="AB91" s="50">
        <f t="shared" si="16"/>
        <v>0</v>
      </c>
      <c r="AC91" s="50">
        <f t="shared" si="17"/>
        <v>0</v>
      </c>
      <c r="AD91" s="50">
        <f>IF(J91=0,0,+(VLOOKUP($A91,'1v -ostali'!$A$14:AO$371,Y$3,FALSE)/12*0.701/$J91+$R$2)*$J91)</f>
        <v>0</v>
      </c>
      <c r="AE91" s="50">
        <f>IF(P91=0,0,+(VLOOKUP($A91,'1v -ostali'!$A$14:AP$371,Z$3,FALSE)/12*0.701/$P91+$R$2)*$P91)</f>
        <v>0</v>
      </c>
      <c r="AF91" s="50">
        <f>IF(AD91+AE91=0,0,(VLOOKUP($A91,'1v -ostali'!$A$14:AQ$371,AA$3,FALSE))/12*$R$3+$R$2)</f>
        <v>0</v>
      </c>
      <c r="AG91" s="50">
        <f t="shared" si="18"/>
        <v>0</v>
      </c>
      <c r="AH91" s="50">
        <f t="shared" si="19"/>
        <v>0</v>
      </c>
      <c r="AI91" s="50">
        <f t="shared" si="26"/>
        <v>0</v>
      </c>
      <c r="AJ91" s="50">
        <f t="shared" si="14"/>
        <v>0</v>
      </c>
      <c r="AK91" s="50">
        <f t="shared" si="20"/>
        <v>0</v>
      </c>
      <c r="AL91" s="50">
        <f t="shared" si="21"/>
        <v>0</v>
      </c>
    </row>
    <row r="92" spans="1:38" x14ac:dyDescent="0.2">
      <c r="A92">
        <f>+IF(MAX(A$5:A91)+1&lt;=A$1,A91+1,0)</f>
        <v>0</v>
      </c>
      <c r="B92" s="301">
        <f t="shared" si="27"/>
        <v>0</v>
      </c>
      <c r="C92">
        <f t="shared" si="28"/>
        <v>0</v>
      </c>
      <c r="D92" s="494">
        <f t="shared" si="29"/>
        <v>0</v>
      </c>
      <c r="E92">
        <f>IF(A92=0,0,+VLOOKUP($A92,'1v -ostali'!$A$14:$C$371,2,FALSE))</f>
        <v>0</v>
      </c>
      <c r="G92">
        <f>+VLOOKUP($A92,'1v -ostali'!$A$14:$N$371,14,FALSE)</f>
        <v>0</v>
      </c>
      <c r="H92">
        <f>+VLOOKUP($A92,'1v -ostali'!$A$14:$G$371,H$3,FALSE)</f>
        <v>0</v>
      </c>
      <c r="I92">
        <f>+VLOOKUP($A92,'1v -ostali'!$A$14:H$371,I$3,FALSE)</f>
        <v>0</v>
      </c>
      <c r="J92">
        <f>+VLOOKUP($A92,'1v -ostali'!$A$14:I$371,J$3,FALSE)</f>
        <v>0</v>
      </c>
      <c r="N92">
        <f>+VLOOKUP($A92,'1v -ostali'!$A$14:J$371,K$3,FALSE)</f>
        <v>0</v>
      </c>
      <c r="O92">
        <f>+VLOOKUP($A92,'1v -ostali'!$A$14:K$371,L$3,FALSE)</f>
        <v>0</v>
      </c>
      <c r="P92">
        <f>+VLOOKUP($A92,'1v -ostali'!$A$14:L$371,M$3,FALSE)</f>
        <v>0</v>
      </c>
      <c r="T92" s="50">
        <f>IF(H92=0,0,+(VLOOKUP($A92,'1v -ostali'!$A$14:AE$371,O$3,FALSE)/12*0.701/$H92+$R$2)*$H92)</f>
        <v>0</v>
      </c>
      <c r="U92" s="50">
        <f>IF(N92=0,0,+(VLOOKUP($A92,'1v -ostali'!$A$14:AF$371,P$3,FALSE)/12*0.701/$N92+$R$2)*$N92)</f>
        <v>0</v>
      </c>
      <c r="V92" s="50">
        <f>IF(T92+U92=0,0,(VLOOKUP($A92,'1v -ostali'!$A$14:AG$371,Q$3,FALSE))/12*$R$3+$R$2)</f>
        <v>0</v>
      </c>
      <c r="W92" s="50">
        <f t="shared" si="25"/>
        <v>0</v>
      </c>
      <c r="X92" s="50">
        <f t="shared" si="15"/>
        <v>0</v>
      </c>
      <c r="Y92" s="50">
        <f>IF(I92=0,0,+(VLOOKUP($A92,'1v -ostali'!$A$14:AJ$371,T$3,FALSE)/12*0.701/$I92+$R$2)*$I92)</f>
        <v>0</v>
      </c>
      <c r="Z92" s="50">
        <f>IF(O92=0,0,+(VLOOKUP($A92,'1v -ostali'!$A$14:AK$371,U$3,FALSE)/12*0.701/$O92+$R$2)*$O92)</f>
        <v>0</v>
      </c>
      <c r="AA92" s="50">
        <f>IF(Y92+Z92=0,0,(VLOOKUP($A92,'1v -ostali'!$A$14:AL$371,V$3,FALSE))/12*$R$3+$R$2)</f>
        <v>0</v>
      </c>
      <c r="AB92" s="50">
        <f t="shared" si="16"/>
        <v>0</v>
      </c>
      <c r="AC92" s="50">
        <f t="shared" si="17"/>
        <v>0</v>
      </c>
      <c r="AD92" s="50">
        <f>IF(J92=0,0,+(VLOOKUP($A92,'1v -ostali'!$A$14:AO$371,Y$3,FALSE)/12*0.701/$J92+$R$2)*$J92)</f>
        <v>0</v>
      </c>
      <c r="AE92" s="50">
        <f>IF(P92=0,0,+(VLOOKUP($A92,'1v -ostali'!$A$14:AP$371,Z$3,FALSE)/12*0.701/$P92+$R$2)*$P92)</f>
        <v>0</v>
      </c>
      <c r="AF92" s="50">
        <f>IF(AD92+AE92=0,0,(VLOOKUP($A92,'1v -ostali'!$A$14:AQ$371,AA$3,FALSE))/12*$R$3+$R$2)</f>
        <v>0</v>
      </c>
      <c r="AG92" s="50">
        <f t="shared" si="18"/>
        <v>0</v>
      </c>
      <c r="AH92" s="50">
        <f t="shared" si="19"/>
        <v>0</v>
      </c>
      <c r="AI92" s="50">
        <f t="shared" si="26"/>
        <v>0</v>
      </c>
      <c r="AJ92" s="50">
        <f t="shared" si="14"/>
        <v>0</v>
      </c>
      <c r="AK92" s="50">
        <f t="shared" si="20"/>
        <v>0</v>
      </c>
      <c r="AL92" s="50">
        <f t="shared" si="21"/>
        <v>0</v>
      </c>
    </row>
    <row r="93" spans="1:38" x14ac:dyDescent="0.2">
      <c r="A93">
        <f>+IF(MAX(A$5:A92)+1&lt;=A$1,A92+1,0)</f>
        <v>0</v>
      </c>
      <c r="B93" s="301">
        <f t="shared" si="27"/>
        <v>0</v>
      </c>
      <c r="C93">
        <f t="shared" si="28"/>
        <v>0</v>
      </c>
      <c r="D93" s="494">
        <f t="shared" si="29"/>
        <v>0</v>
      </c>
      <c r="E93">
        <f>IF(A93=0,0,+VLOOKUP($A93,'1v -ostali'!$A$14:$C$371,2,FALSE))</f>
        <v>0</v>
      </c>
      <c r="G93">
        <f>+VLOOKUP($A93,'1v -ostali'!$A$14:$N$371,14,FALSE)</f>
        <v>0</v>
      </c>
      <c r="H93">
        <f>+VLOOKUP($A93,'1v -ostali'!$A$14:$G$371,H$3,FALSE)</f>
        <v>0</v>
      </c>
      <c r="I93">
        <f>+VLOOKUP($A93,'1v -ostali'!$A$14:H$371,I$3,FALSE)</f>
        <v>0</v>
      </c>
      <c r="J93">
        <f>+VLOOKUP($A93,'1v -ostali'!$A$14:I$371,J$3,FALSE)</f>
        <v>0</v>
      </c>
      <c r="N93">
        <f>+VLOOKUP($A93,'1v -ostali'!$A$14:J$371,K$3,FALSE)</f>
        <v>0</v>
      </c>
      <c r="O93">
        <f>+VLOOKUP($A93,'1v -ostali'!$A$14:K$371,L$3,FALSE)</f>
        <v>0</v>
      </c>
      <c r="P93">
        <f>+VLOOKUP($A93,'1v -ostali'!$A$14:L$371,M$3,FALSE)</f>
        <v>0</v>
      </c>
      <c r="T93" s="50">
        <f>IF(H93=0,0,+(VLOOKUP($A93,'1v -ostali'!$A$14:AE$371,O$3,FALSE)/12*0.701/$H93+$R$2)*$H93)</f>
        <v>0</v>
      </c>
      <c r="U93" s="50">
        <f>IF(N93=0,0,+(VLOOKUP($A93,'1v -ostali'!$A$14:AF$371,P$3,FALSE)/12*0.701/$N93+$R$2)*$N93)</f>
        <v>0</v>
      </c>
      <c r="V93" s="50">
        <f>IF(T93+U93=0,0,(VLOOKUP($A93,'1v -ostali'!$A$14:AG$371,Q$3,FALSE))/12*$R$3+$R$2)</f>
        <v>0</v>
      </c>
      <c r="W93" s="50">
        <f t="shared" si="25"/>
        <v>0</v>
      </c>
      <c r="X93" s="50">
        <f t="shared" si="15"/>
        <v>0</v>
      </c>
      <c r="Y93" s="50">
        <f>IF(I93=0,0,+(VLOOKUP($A93,'1v -ostali'!$A$14:AJ$371,T$3,FALSE)/12*0.701/$I93+$R$2)*$I93)</f>
        <v>0</v>
      </c>
      <c r="Z93" s="50">
        <f>IF(O93=0,0,+(VLOOKUP($A93,'1v -ostali'!$A$14:AK$371,U$3,FALSE)/12*0.701/$O93+$R$2)*$O93)</f>
        <v>0</v>
      </c>
      <c r="AA93" s="50">
        <f>IF(Y93+Z93=0,0,(VLOOKUP($A93,'1v -ostali'!$A$14:AL$371,V$3,FALSE))/12*$R$3+$R$2)</f>
        <v>0</v>
      </c>
      <c r="AB93" s="50">
        <f t="shared" si="16"/>
        <v>0</v>
      </c>
      <c r="AC93" s="50">
        <f t="shared" si="17"/>
        <v>0</v>
      </c>
      <c r="AD93" s="50">
        <f>IF(J93=0,0,+(VLOOKUP($A93,'1v -ostali'!$A$14:AO$371,Y$3,FALSE)/12*0.701/$J93+$R$2)*$J93)</f>
        <v>0</v>
      </c>
      <c r="AE93" s="50">
        <f>IF(P93=0,0,+(VLOOKUP($A93,'1v -ostali'!$A$14:AP$371,Z$3,FALSE)/12*0.701/$P93+$R$2)*$P93)</f>
        <v>0</v>
      </c>
      <c r="AF93" s="50">
        <f>IF(AD93+AE93=0,0,(VLOOKUP($A93,'1v -ostali'!$A$14:AQ$371,AA$3,FALSE))/12*$R$3+$R$2)</f>
        <v>0</v>
      </c>
      <c r="AG93" s="50">
        <f t="shared" si="18"/>
        <v>0</v>
      </c>
      <c r="AH93" s="50">
        <f t="shared" si="19"/>
        <v>0</v>
      </c>
      <c r="AI93" s="50">
        <f t="shared" si="26"/>
        <v>0</v>
      </c>
      <c r="AJ93" s="50">
        <f t="shared" si="14"/>
        <v>0</v>
      </c>
      <c r="AK93" s="50">
        <f t="shared" si="20"/>
        <v>0</v>
      </c>
      <c r="AL93" s="50">
        <f t="shared" si="21"/>
        <v>0</v>
      </c>
    </row>
    <row r="94" spans="1:38" x14ac:dyDescent="0.2">
      <c r="A94">
        <f>+IF(MAX(A$5:A93)+1&lt;=A$1,A93+1,0)</f>
        <v>0</v>
      </c>
      <c r="B94" s="301">
        <f t="shared" si="27"/>
        <v>0</v>
      </c>
      <c r="C94">
        <f t="shared" si="28"/>
        <v>0</v>
      </c>
      <c r="D94" s="494">
        <f t="shared" si="29"/>
        <v>0</v>
      </c>
      <c r="E94">
        <f>IF(A94=0,0,+VLOOKUP($A94,'1v -ostali'!$A$14:$C$371,2,FALSE))</f>
        <v>0</v>
      </c>
      <c r="G94">
        <f>+VLOOKUP($A94,'1v -ostali'!$A$14:$N$371,14,FALSE)</f>
        <v>0</v>
      </c>
      <c r="H94">
        <f>+VLOOKUP($A94,'1v -ostali'!$A$14:$G$371,H$3,FALSE)</f>
        <v>0</v>
      </c>
      <c r="I94">
        <f>+VLOOKUP($A94,'1v -ostali'!$A$14:H$371,I$3,FALSE)</f>
        <v>0</v>
      </c>
      <c r="J94">
        <f>+VLOOKUP($A94,'1v -ostali'!$A$14:I$371,J$3,FALSE)</f>
        <v>0</v>
      </c>
      <c r="N94">
        <f>+VLOOKUP($A94,'1v -ostali'!$A$14:J$371,K$3,FALSE)</f>
        <v>0</v>
      </c>
      <c r="O94">
        <f>+VLOOKUP($A94,'1v -ostali'!$A$14:K$371,L$3,FALSE)</f>
        <v>0</v>
      </c>
      <c r="P94">
        <f>+VLOOKUP($A94,'1v -ostali'!$A$14:L$371,M$3,FALSE)</f>
        <v>0</v>
      </c>
      <c r="T94" s="50">
        <f>IF(H94=0,0,+(VLOOKUP($A94,'1v -ostali'!$A$14:AE$371,O$3,FALSE)/12*0.701/$H94+$R$2)*$H94)</f>
        <v>0</v>
      </c>
      <c r="U94" s="50">
        <f>IF(N94=0,0,+(VLOOKUP($A94,'1v -ostali'!$A$14:AF$371,P$3,FALSE)/12*0.701/$N94+$R$2)*$N94)</f>
        <v>0</v>
      </c>
      <c r="V94" s="50">
        <f>IF(T94+U94=0,0,(VLOOKUP($A94,'1v -ostali'!$A$14:AG$371,Q$3,FALSE))/12*$R$3+$R$2)</f>
        <v>0</v>
      </c>
      <c r="W94" s="50">
        <f t="shared" si="25"/>
        <v>0</v>
      </c>
      <c r="X94" s="50">
        <f t="shared" si="15"/>
        <v>0</v>
      </c>
      <c r="Y94" s="50">
        <f>IF(I94=0,0,+(VLOOKUP($A94,'1v -ostali'!$A$14:AJ$371,T$3,FALSE)/12*0.701/$I94+$R$2)*$I94)</f>
        <v>0</v>
      </c>
      <c r="Z94" s="50">
        <f>IF(O94=0,0,+(VLOOKUP($A94,'1v -ostali'!$A$14:AK$371,U$3,FALSE)/12*0.701/$O94+$R$2)*$O94)</f>
        <v>0</v>
      </c>
      <c r="AA94" s="50">
        <f>IF(Y94+Z94=0,0,(VLOOKUP($A94,'1v -ostali'!$A$14:AL$371,V$3,FALSE))/12*$R$3+$R$2)</f>
        <v>0</v>
      </c>
      <c r="AB94" s="50">
        <f t="shared" si="16"/>
        <v>0</v>
      </c>
      <c r="AC94" s="50">
        <f t="shared" si="17"/>
        <v>0</v>
      </c>
      <c r="AD94" s="50">
        <f>IF(J94=0,0,+(VLOOKUP($A94,'1v -ostali'!$A$14:AO$371,Y$3,FALSE)/12*0.701/$J94+$R$2)*$J94)</f>
        <v>0</v>
      </c>
      <c r="AE94" s="50">
        <f>IF(P94=0,0,+(VLOOKUP($A94,'1v -ostali'!$A$14:AP$371,Z$3,FALSE)/12*0.701/$P94+$R$2)*$P94)</f>
        <v>0</v>
      </c>
      <c r="AF94" s="50">
        <f>IF(AD94+AE94=0,0,(VLOOKUP($A94,'1v -ostali'!$A$14:AQ$371,AA$3,FALSE))/12*$R$3+$R$2)</f>
        <v>0</v>
      </c>
      <c r="AG94" s="50">
        <f t="shared" si="18"/>
        <v>0</v>
      </c>
      <c r="AH94" s="50">
        <f t="shared" si="19"/>
        <v>0</v>
      </c>
      <c r="AI94" s="50">
        <f t="shared" si="26"/>
        <v>0</v>
      </c>
      <c r="AJ94" s="50">
        <f t="shared" si="14"/>
        <v>0</v>
      </c>
      <c r="AK94" s="50">
        <f t="shared" si="20"/>
        <v>0</v>
      </c>
      <c r="AL94" s="50">
        <f t="shared" si="21"/>
        <v>0</v>
      </c>
    </row>
    <row r="95" spans="1:38" x14ac:dyDescent="0.2">
      <c r="A95">
        <f>+IF(MAX(A$5:A94)+1&lt;=A$1,A94+1,0)</f>
        <v>0</v>
      </c>
      <c r="B95" s="301">
        <f t="shared" si="27"/>
        <v>0</v>
      </c>
      <c r="C95">
        <f t="shared" si="28"/>
        <v>0</v>
      </c>
      <c r="D95" s="494">
        <f t="shared" si="29"/>
        <v>0</v>
      </c>
      <c r="E95">
        <f>IF(A95=0,0,+VLOOKUP($A95,'1v -ostali'!$A$14:$C$371,2,FALSE))</f>
        <v>0</v>
      </c>
      <c r="G95">
        <f>+VLOOKUP($A95,'1v -ostali'!$A$14:$N$371,14,FALSE)</f>
        <v>0</v>
      </c>
      <c r="H95">
        <f>+VLOOKUP($A95,'1v -ostali'!$A$14:$G$371,H$3,FALSE)</f>
        <v>0</v>
      </c>
      <c r="I95">
        <f>+VLOOKUP($A95,'1v -ostali'!$A$14:H$371,I$3,FALSE)</f>
        <v>0</v>
      </c>
      <c r="J95">
        <f>+VLOOKUP($A95,'1v -ostali'!$A$14:I$371,J$3,FALSE)</f>
        <v>0</v>
      </c>
      <c r="N95">
        <f>+VLOOKUP($A95,'1v -ostali'!$A$14:J$371,K$3,FALSE)</f>
        <v>0</v>
      </c>
      <c r="O95">
        <f>+VLOOKUP($A95,'1v -ostali'!$A$14:K$371,L$3,FALSE)</f>
        <v>0</v>
      </c>
      <c r="P95">
        <f>+VLOOKUP($A95,'1v -ostali'!$A$14:L$371,M$3,FALSE)</f>
        <v>0</v>
      </c>
      <c r="T95" s="50">
        <f>IF(H95=0,0,+(VLOOKUP($A95,'1v -ostali'!$A$14:AE$371,O$3,FALSE)/12*0.701/$H95+$R$2)*$H95)</f>
        <v>0</v>
      </c>
      <c r="U95" s="50">
        <f>IF(N95=0,0,+(VLOOKUP($A95,'1v -ostali'!$A$14:AF$371,P$3,FALSE)/12*0.701/$N95+$R$2)*$N95)</f>
        <v>0</v>
      </c>
      <c r="V95" s="50">
        <f>IF(T95+U95=0,0,(VLOOKUP($A95,'1v -ostali'!$A$14:AG$371,Q$3,FALSE))/12*$R$3+$R$2)</f>
        <v>0</v>
      </c>
      <c r="W95" s="50">
        <f t="shared" si="25"/>
        <v>0</v>
      </c>
      <c r="X95" s="50">
        <f t="shared" si="15"/>
        <v>0</v>
      </c>
      <c r="Y95" s="50">
        <f>IF(I95=0,0,+(VLOOKUP($A95,'1v -ostali'!$A$14:AJ$371,T$3,FALSE)/12*0.701/$I95+$R$2)*$I95)</f>
        <v>0</v>
      </c>
      <c r="Z95" s="50">
        <f>IF(O95=0,0,+(VLOOKUP($A95,'1v -ostali'!$A$14:AK$371,U$3,FALSE)/12*0.701/$O95+$R$2)*$O95)</f>
        <v>0</v>
      </c>
      <c r="AA95" s="50">
        <f>IF(Y95+Z95=0,0,(VLOOKUP($A95,'1v -ostali'!$A$14:AL$371,V$3,FALSE))/12*$R$3+$R$2)</f>
        <v>0</v>
      </c>
      <c r="AB95" s="50">
        <f t="shared" si="16"/>
        <v>0</v>
      </c>
      <c r="AC95" s="50">
        <f t="shared" si="17"/>
        <v>0</v>
      </c>
      <c r="AD95" s="50">
        <f>IF(J95=0,0,+(VLOOKUP($A95,'1v -ostali'!$A$14:AO$371,Y$3,FALSE)/12*0.701/$J95+$R$2)*$J95)</f>
        <v>0</v>
      </c>
      <c r="AE95" s="50">
        <f>IF(P95=0,0,+(VLOOKUP($A95,'1v -ostali'!$A$14:AP$371,Z$3,FALSE)/12*0.701/$P95+$R$2)*$P95)</f>
        <v>0</v>
      </c>
      <c r="AF95" s="50">
        <f>IF(AD95+AE95=0,0,(VLOOKUP($A95,'1v -ostali'!$A$14:AQ$371,AA$3,FALSE))/12*$R$3+$R$2)</f>
        <v>0</v>
      </c>
      <c r="AG95" s="50">
        <f t="shared" si="18"/>
        <v>0</v>
      </c>
      <c r="AH95" s="50">
        <f t="shared" si="19"/>
        <v>0</v>
      </c>
      <c r="AI95" s="50">
        <f t="shared" si="26"/>
        <v>0</v>
      </c>
      <c r="AJ95" s="50">
        <f t="shared" si="14"/>
        <v>0</v>
      </c>
      <c r="AK95" s="50">
        <f t="shared" si="20"/>
        <v>0</v>
      </c>
      <c r="AL95" s="50">
        <f t="shared" si="21"/>
        <v>0</v>
      </c>
    </row>
    <row r="96" spans="1:38" x14ac:dyDescent="0.2">
      <c r="A96">
        <f>+IF(MAX(A$5:A95)+1&lt;=A$1,A95+1,0)</f>
        <v>0</v>
      </c>
      <c r="B96" s="301">
        <f t="shared" si="27"/>
        <v>0</v>
      </c>
      <c r="C96">
        <f t="shared" si="28"/>
        <v>0</v>
      </c>
      <c r="D96" s="494">
        <f t="shared" si="29"/>
        <v>0</v>
      </c>
      <c r="E96">
        <f>IF(A96=0,0,+VLOOKUP($A96,'1v -ostali'!$A$14:$C$371,2,FALSE))</f>
        <v>0</v>
      </c>
      <c r="G96">
        <f>+VLOOKUP($A96,'1v -ostali'!$A$14:$N$371,14,FALSE)</f>
        <v>0</v>
      </c>
      <c r="H96">
        <f>+VLOOKUP($A96,'1v -ostali'!$A$14:$G$371,H$3,FALSE)</f>
        <v>0</v>
      </c>
      <c r="I96">
        <f>+VLOOKUP($A96,'1v -ostali'!$A$14:H$371,I$3,FALSE)</f>
        <v>0</v>
      </c>
      <c r="J96">
        <f>+VLOOKUP($A96,'1v -ostali'!$A$14:I$371,J$3,FALSE)</f>
        <v>0</v>
      </c>
      <c r="N96">
        <f>+VLOOKUP($A96,'1v -ostali'!$A$14:J$371,K$3,FALSE)</f>
        <v>0</v>
      </c>
      <c r="O96">
        <f>+VLOOKUP($A96,'1v -ostali'!$A$14:K$371,L$3,FALSE)</f>
        <v>0</v>
      </c>
      <c r="P96">
        <f>+VLOOKUP($A96,'1v -ostali'!$A$14:L$371,M$3,FALSE)</f>
        <v>0</v>
      </c>
      <c r="T96" s="50">
        <f>IF(H96=0,0,+(VLOOKUP($A96,'1v -ostali'!$A$14:AE$371,O$3,FALSE)/12*0.701/$H96+$R$2)*$H96)</f>
        <v>0</v>
      </c>
      <c r="U96" s="50">
        <f>IF(N96=0,0,+(VLOOKUP($A96,'1v -ostali'!$A$14:AF$371,P$3,FALSE)/12*0.701/$N96+$R$2)*$N96)</f>
        <v>0</v>
      </c>
      <c r="V96" s="50">
        <f>IF(T96+U96=0,0,(VLOOKUP($A96,'1v -ostali'!$A$14:AG$371,Q$3,FALSE))/12*$R$3+$R$2)</f>
        <v>0</v>
      </c>
      <c r="W96" s="50">
        <f t="shared" si="25"/>
        <v>0</v>
      </c>
      <c r="X96" s="50">
        <f t="shared" si="15"/>
        <v>0</v>
      </c>
      <c r="Y96" s="50">
        <f>IF(I96=0,0,+(VLOOKUP($A96,'1v -ostali'!$A$14:AJ$371,T$3,FALSE)/12*0.701/$I96+$R$2)*$I96)</f>
        <v>0</v>
      </c>
      <c r="Z96" s="50">
        <f>IF(O96=0,0,+(VLOOKUP($A96,'1v -ostali'!$A$14:AK$371,U$3,FALSE)/12*0.701/$O96+$R$2)*$O96)</f>
        <v>0</v>
      </c>
      <c r="AA96" s="50">
        <f>IF(Y96+Z96=0,0,(VLOOKUP($A96,'1v -ostali'!$A$14:AL$371,V$3,FALSE))/12*$R$3+$R$2)</f>
        <v>0</v>
      </c>
      <c r="AB96" s="50">
        <f t="shared" si="16"/>
        <v>0</v>
      </c>
      <c r="AC96" s="50">
        <f t="shared" si="17"/>
        <v>0</v>
      </c>
      <c r="AD96" s="50">
        <f>IF(J96=0,0,+(VLOOKUP($A96,'1v -ostali'!$A$14:AO$371,Y$3,FALSE)/12*0.701/$J96+$R$2)*$J96)</f>
        <v>0</v>
      </c>
      <c r="AE96" s="50">
        <f>IF(P96=0,0,+(VLOOKUP($A96,'1v -ostali'!$A$14:AP$371,Z$3,FALSE)/12*0.701/$P96+$R$2)*$P96)</f>
        <v>0</v>
      </c>
      <c r="AF96" s="50">
        <f>IF(AD96+AE96=0,0,(VLOOKUP($A96,'1v -ostali'!$A$14:AQ$371,AA$3,FALSE))/12*$R$3+$R$2)</f>
        <v>0</v>
      </c>
      <c r="AG96" s="50">
        <f t="shared" si="18"/>
        <v>0</v>
      </c>
      <c r="AH96" s="50">
        <f t="shared" si="19"/>
        <v>0</v>
      </c>
      <c r="AI96" s="50">
        <f t="shared" si="26"/>
        <v>0</v>
      </c>
      <c r="AJ96" s="50">
        <f t="shared" si="14"/>
        <v>0</v>
      </c>
      <c r="AK96" s="50">
        <f t="shared" si="20"/>
        <v>0</v>
      </c>
      <c r="AL96" s="50">
        <f t="shared" si="21"/>
        <v>0</v>
      </c>
    </row>
    <row r="97" spans="1:38" x14ac:dyDescent="0.2">
      <c r="A97">
        <f>+IF(MAX(A$5:A96)+1&lt;=A$1,A96+1,0)</f>
        <v>0</v>
      </c>
      <c r="B97" s="301">
        <f t="shared" si="27"/>
        <v>0</v>
      </c>
      <c r="C97">
        <f t="shared" si="28"/>
        <v>0</v>
      </c>
      <c r="D97" s="494">
        <f t="shared" si="29"/>
        <v>0</v>
      </c>
      <c r="E97">
        <f>IF(A97=0,0,+VLOOKUP($A97,'1v -ostali'!$A$14:$C$371,2,FALSE))</f>
        <v>0</v>
      </c>
      <c r="G97">
        <f>+VLOOKUP($A97,'1v -ostali'!$A$14:$N$371,14,FALSE)</f>
        <v>0</v>
      </c>
      <c r="H97">
        <f>+VLOOKUP($A97,'1v -ostali'!$A$14:$G$371,H$3,FALSE)</f>
        <v>0</v>
      </c>
      <c r="I97">
        <f>+VLOOKUP($A97,'1v -ostali'!$A$14:H$371,I$3,FALSE)</f>
        <v>0</v>
      </c>
      <c r="J97">
        <f>+VLOOKUP($A97,'1v -ostali'!$A$14:I$371,J$3,FALSE)</f>
        <v>0</v>
      </c>
      <c r="N97">
        <f>+VLOOKUP($A97,'1v -ostali'!$A$14:J$371,K$3,FALSE)</f>
        <v>0</v>
      </c>
      <c r="O97">
        <f>+VLOOKUP($A97,'1v -ostali'!$A$14:K$371,L$3,FALSE)</f>
        <v>0</v>
      </c>
      <c r="P97">
        <f>+VLOOKUP($A97,'1v -ostali'!$A$14:L$371,M$3,FALSE)</f>
        <v>0</v>
      </c>
      <c r="T97" s="50">
        <f>IF(H97=0,0,+(VLOOKUP($A97,'1v -ostali'!$A$14:AE$371,O$3,FALSE)/12*0.701/$H97+$R$2)*$H97)</f>
        <v>0</v>
      </c>
      <c r="U97" s="50">
        <f>IF(N97=0,0,+(VLOOKUP($A97,'1v -ostali'!$A$14:AF$371,P$3,FALSE)/12*0.701/$N97+$R$2)*$N97)</f>
        <v>0</v>
      </c>
      <c r="V97" s="50">
        <f>IF(T97+U97=0,0,(VLOOKUP($A97,'1v -ostali'!$A$14:AG$371,Q$3,FALSE))/12*$R$3+$R$2)</f>
        <v>0</v>
      </c>
      <c r="W97" s="50">
        <f t="shared" si="25"/>
        <v>0</v>
      </c>
      <c r="X97" s="50">
        <f t="shared" si="15"/>
        <v>0</v>
      </c>
      <c r="Y97" s="50">
        <f>IF(I97=0,0,+(VLOOKUP($A97,'1v -ostali'!$A$14:AJ$371,T$3,FALSE)/12*0.701/$I97+$R$2)*$I97)</f>
        <v>0</v>
      </c>
      <c r="Z97" s="50">
        <f>IF(O97=0,0,+(VLOOKUP($A97,'1v -ostali'!$A$14:AK$371,U$3,FALSE)/12*0.701/$O97+$R$2)*$O97)</f>
        <v>0</v>
      </c>
      <c r="AA97" s="50">
        <f>IF(Y97+Z97=0,0,(VLOOKUP($A97,'1v -ostali'!$A$14:AL$371,V$3,FALSE))/12*$R$3+$R$2)</f>
        <v>0</v>
      </c>
      <c r="AB97" s="50">
        <f t="shared" si="16"/>
        <v>0</v>
      </c>
      <c r="AC97" s="50">
        <f t="shared" si="17"/>
        <v>0</v>
      </c>
      <c r="AD97" s="50">
        <f>IF(J97=0,0,+(VLOOKUP($A97,'1v -ostali'!$A$14:AO$371,Y$3,FALSE)/12*0.701/$J97+$R$2)*$J97)</f>
        <v>0</v>
      </c>
      <c r="AE97" s="50">
        <f>IF(P97=0,0,+(VLOOKUP($A97,'1v -ostali'!$A$14:AP$371,Z$3,FALSE)/12*0.701/$P97+$R$2)*$P97)</f>
        <v>0</v>
      </c>
      <c r="AF97" s="50">
        <f>IF(AD97+AE97=0,0,(VLOOKUP($A97,'1v -ostali'!$A$14:AQ$371,AA$3,FALSE))/12*$R$3+$R$2)</f>
        <v>0</v>
      </c>
      <c r="AG97" s="50">
        <f t="shared" si="18"/>
        <v>0</v>
      </c>
      <c r="AH97" s="50">
        <f t="shared" si="19"/>
        <v>0</v>
      </c>
      <c r="AI97" s="50">
        <f t="shared" si="26"/>
        <v>0</v>
      </c>
      <c r="AJ97" s="50">
        <f t="shared" si="14"/>
        <v>0</v>
      </c>
      <c r="AK97" s="50">
        <f t="shared" si="20"/>
        <v>0</v>
      </c>
      <c r="AL97" s="50">
        <f t="shared" si="21"/>
        <v>0</v>
      </c>
    </row>
    <row r="98" spans="1:38" x14ac:dyDescent="0.2">
      <c r="A98">
        <f>+IF(MAX(A$5:A97)+1&lt;=A$1,A97+1,0)</f>
        <v>0</v>
      </c>
      <c r="B98" s="301">
        <f t="shared" si="27"/>
        <v>0</v>
      </c>
      <c r="C98">
        <f t="shared" si="28"/>
        <v>0</v>
      </c>
      <c r="D98" s="494">
        <f t="shared" si="29"/>
        <v>0</v>
      </c>
      <c r="E98">
        <f>IF(A98=0,0,+VLOOKUP($A98,'1v -ostali'!$A$14:$C$371,2,FALSE))</f>
        <v>0</v>
      </c>
      <c r="G98">
        <f>+VLOOKUP($A98,'1v -ostali'!$A$14:$N$371,14,FALSE)</f>
        <v>0</v>
      </c>
      <c r="H98">
        <f>+VLOOKUP($A98,'1v -ostali'!$A$14:$G$371,H$3,FALSE)</f>
        <v>0</v>
      </c>
      <c r="I98">
        <f>+VLOOKUP($A98,'1v -ostali'!$A$14:H$371,I$3,FALSE)</f>
        <v>0</v>
      </c>
      <c r="J98">
        <f>+VLOOKUP($A98,'1v -ostali'!$A$14:I$371,J$3,FALSE)</f>
        <v>0</v>
      </c>
      <c r="N98">
        <f>+VLOOKUP($A98,'1v -ostali'!$A$14:J$371,K$3,FALSE)</f>
        <v>0</v>
      </c>
      <c r="O98">
        <f>+VLOOKUP($A98,'1v -ostali'!$A$14:K$371,L$3,FALSE)</f>
        <v>0</v>
      </c>
      <c r="P98">
        <f>+VLOOKUP($A98,'1v -ostali'!$A$14:L$371,M$3,FALSE)</f>
        <v>0</v>
      </c>
      <c r="T98" s="50">
        <f>IF(H98=0,0,+(VLOOKUP($A98,'1v -ostali'!$A$14:AE$371,O$3,FALSE)/12*0.701/$H98+$R$2)*$H98)</f>
        <v>0</v>
      </c>
      <c r="U98" s="50">
        <f>IF(N98=0,0,+(VLOOKUP($A98,'1v -ostali'!$A$14:AF$371,P$3,FALSE)/12*0.701/$N98+$R$2)*$N98)</f>
        <v>0</v>
      </c>
      <c r="V98" s="50">
        <f>IF(T98+U98=0,0,(VLOOKUP($A98,'1v -ostali'!$A$14:AG$371,Q$3,FALSE))/12*$R$3+$R$2)</f>
        <v>0</v>
      </c>
      <c r="W98" s="50">
        <f t="shared" si="25"/>
        <v>0</v>
      </c>
      <c r="X98" s="50">
        <f t="shared" si="15"/>
        <v>0</v>
      </c>
      <c r="Y98" s="50">
        <f>IF(I98=0,0,+(VLOOKUP($A98,'1v -ostali'!$A$14:AJ$371,T$3,FALSE)/12*0.701/$I98+$R$2)*$I98)</f>
        <v>0</v>
      </c>
      <c r="Z98" s="50">
        <f>IF(O98=0,0,+(VLOOKUP($A98,'1v -ostali'!$A$14:AK$371,U$3,FALSE)/12*0.701/$O98+$R$2)*$O98)</f>
        <v>0</v>
      </c>
      <c r="AA98" s="50">
        <f>IF(Y98+Z98=0,0,(VLOOKUP($A98,'1v -ostali'!$A$14:AL$371,V$3,FALSE))/12*$R$3+$R$2)</f>
        <v>0</v>
      </c>
      <c r="AB98" s="50">
        <f t="shared" si="16"/>
        <v>0</v>
      </c>
      <c r="AC98" s="50">
        <f t="shared" si="17"/>
        <v>0</v>
      </c>
      <c r="AD98" s="50">
        <f>IF(J98=0,0,+(VLOOKUP($A98,'1v -ostali'!$A$14:AO$371,Y$3,FALSE)/12*0.701/$J98+$R$2)*$J98)</f>
        <v>0</v>
      </c>
      <c r="AE98" s="50">
        <f>IF(P98=0,0,+(VLOOKUP($A98,'1v -ostali'!$A$14:AP$371,Z$3,FALSE)/12*0.701/$P98+$R$2)*$P98)</f>
        <v>0</v>
      </c>
      <c r="AF98" s="50">
        <f>IF(AD98+AE98=0,0,(VLOOKUP($A98,'1v -ostali'!$A$14:AQ$371,AA$3,FALSE))/12*$R$3+$R$2)</f>
        <v>0</v>
      </c>
      <c r="AG98" s="50">
        <f t="shared" si="18"/>
        <v>0</v>
      </c>
      <c r="AH98" s="50">
        <f t="shared" si="19"/>
        <v>0</v>
      </c>
      <c r="AI98" s="50">
        <f t="shared" si="26"/>
        <v>0</v>
      </c>
      <c r="AJ98" s="50">
        <f t="shared" si="14"/>
        <v>0</v>
      </c>
      <c r="AK98" s="50">
        <f t="shared" si="20"/>
        <v>0</v>
      </c>
      <c r="AL98" s="50">
        <f t="shared" si="21"/>
        <v>0</v>
      </c>
    </row>
    <row r="99" spans="1:38" x14ac:dyDescent="0.2">
      <c r="A99">
        <f>+IF(MAX(A$5:A98)+1&lt;=A$1,A98+1,0)</f>
        <v>0</v>
      </c>
      <c r="B99" s="301">
        <f t="shared" si="27"/>
        <v>0</v>
      </c>
      <c r="C99">
        <f t="shared" si="28"/>
        <v>0</v>
      </c>
      <c r="D99" s="494">
        <f t="shared" si="29"/>
        <v>0</v>
      </c>
      <c r="E99">
        <f>IF(A99=0,0,+VLOOKUP($A99,'1v -ostali'!$A$14:$C$371,2,FALSE))</f>
        <v>0</v>
      </c>
      <c r="G99">
        <f>+VLOOKUP($A99,'1v -ostali'!$A$14:$N$371,14,FALSE)</f>
        <v>0</v>
      </c>
      <c r="H99">
        <f>+VLOOKUP($A99,'1v -ostali'!$A$14:$G$371,H$3,FALSE)</f>
        <v>0</v>
      </c>
      <c r="I99">
        <f>+VLOOKUP($A99,'1v -ostali'!$A$14:H$371,I$3,FALSE)</f>
        <v>0</v>
      </c>
      <c r="J99">
        <f>+VLOOKUP($A99,'1v -ostali'!$A$14:I$371,J$3,FALSE)</f>
        <v>0</v>
      </c>
      <c r="N99">
        <f>+VLOOKUP($A99,'1v -ostali'!$A$14:J$371,K$3,FALSE)</f>
        <v>0</v>
      </c>
      <c r="O99">
        <f>+VLOOKUP($A99,'1v -ostali'!$A$14:K$371,L$3,FALSE)</f>
        <v>0</v>
      </c>
      <c r="P99">
        <f>+VLOOKUP($A99,'1v -ostali'!$A$14:L$371,M$3,FALSE)</f>
        <v>0</v>
      </c>
      <c r="T99" s="50">
        <f>IF(H99=0,0,+(VLOOKUP($A99,'1v -ostali'!$A$14:AE$371,O$3,FALSE)/12*0.701/$H99+$R$2)*$H99)</f>
        <v>0</v>
      </c>
      <c r="U99" s="50">
        <f>IF(N99=0,0,+(VLOOKUP($A99,'1v -ostali'!$A$14:AF$371,P$3,FALSE)/12*0.701/$N99+$R$2)*$N99)</f>
        <v>0</v>
      </c>
      <c r="V99" s="50">
        <f>IF(T99+U99=0,0,(VLOOKUP($A99,'1v -ostali'!$A$14:AG$371,Q$3,FALSE))/12*$R$3+$R$2)</f>
        <v>0</v>
      </c>
      <c r="W99" s="50">
        <f t="shared" si="25"/>
        <v>0</v>
      </c>
      <c r="X99" s="50">
        <f t="shared" si="15"/>
        <v>0</v>
      </c>
      <c r="Y99" s="50">
        <f>IF(I99=0,0,+(VLOOKUP($A99,'1v -ostali'!$A$14:AJ$371,T$3,FALSE)/12*0.701/$I99+$R$2)*$I99)</f>
        <v>0</v>
      </c>
      <c r="Z99" s="50">
        <f>IF(O99=0,0,+(VLOOKUP($A99,'1v -ostali'!$A$14:AK$371,U$3,FALSE)/12*0.701/$O99+$R$2)*$O99)</f>
        <v>0</v>
      </c>
      <c r="AA99" s="50">
        <f>IF(Y99+Z99=0,0,(VLOOKUP($A99,'1v -ostali'!$A$14:AL$371,V$3,FALSE))/12*$R$3+$R$2)</f>
        <v>0</v>
      </c>
      <c r="AB99" s="50">
        <f t="shared" si="16"/>
        <v>0</v>
      </c>
      <c r="AC99" s="50">
        <f t="shared" si="17"/>
        <v>0</v>
      </c>
      <c r="AD99" s="50">
        <f>IF(J99=0,0,+(VLOOKUP($A99,'1v -ostali'!$A$14:AO$371,Y$3,FALSE)/12*0.701/$J99+$R$2)*$J99)</f>
        <v>0</v>
      </c>
      <c r="AE99" s="50">
        <f>IF(P99=0,0,+(VLOOKUP($A99,'1v -ostali'!$A$14:AP$371,Z$3,FALSE)/12*0.701/$P99+$R$2)*$P99)</f>
        <v>0</v>
      </c>
      <c r="AF99" s="50">
        <f>IF(AD99+AE99=0,0,(VLOOKUP($A99,'1v -ostali'!$A$14:AQ$371,AA$3,FALSE))/12*$R$3+$R$2)</f>
        <v>0</v>
      </c>
      <c r="AG99" s="50">
        <f t="shared" si="18"/>
        <v>0</v>
      </c>
      <c r="AH99" s="50">
        <f t="shared" si="19"/>
        <v>0</v>
      </c>
      <c r="AI99" s="50">
        <f t="shared" si="26"/>
        <v>0</v>
      </c>
      <c r="AJ99" s="50">
        <f t="shared" si="14"/>
        <v>0</v>
      </c>
      <c r="AK99" s="50">
        <f t="shared" si="20"/>
        <v>0</v>
      </c>
      <c r="AL99" s="50">
        <f t="shared" si="21"/>
        <v>0</v>
      </c>
    </row>
    <row r="100" spans="1:38" x14ac:dyDescent="0.2">
      <c r="A100">
        <f>+IF(MAX(A$5:A99)+1&lt;=A$1,A99+1,0)</f>
        <v>0</v>
      </c>
      <c r="B100" s="301">
        <f t="shared" si="27"/>
        <v>0</v>
      </c>
      <c r="C100">
        <f t="shared" si="28"/>
        <v>0</v>
      </c>
      <c r="D100" s="494">
        <f t="shared" si="29"/>
        <v>0</v>
      </c>
      <c r="E100">
        <f>IF(A100=0,0,+VLOOKUP($A100,'1v -ostali'!$A$14:$C$371,2,FALSE))</f>
        <v>0</v>
      </c>
      <c r="G100">
        <f>+VLOOKUP($A100,'1v -ostali'!$A$14:$N$371,14,FALSE)</f>
        <v>0</v>
      </c>
      <c r="H100">
        <f>+VLOOKUP($A100,'1v -ostali'!$A$14:$G$371,H$3,FALSE)</f>
        <v>0</v>
      </c>
      <c r="I100">
        <f>+VLOOKUP($A100,'1v -ostali'!$A$14:H$371,I$3,FALSE)</f>
        <v>0</v>
      </c>
      <c r="J100">
        <f>+VLOOKUP($A100,'1v -ostali'!$A$14:I$371,J$3,FALSE)</f>
        <v>0</v>
      </c>
      <c r="N100">
        <f>+VLOOKUP($A100,'1v -ostali'!$A$14:J$371,K$3,FALSE)</f>
        <v>0</v>
      </c>
      <c r="O100">
        <f>+VLOOKUP($A100,'1v -ostali'!$A$14:K$371,L$3,FALSE)</f>
        <v>0</v>
      </c>
      <c r="P100">
        <f>+VLOOKUP($A100,'1v -ostali'!$A$14:L$371,M$3,FALSE)</f>
        <v>0</v>
      </c>
      <c r="T100" s="50">
        <f>IF(H100=0,0,+(VLOOKUP($A100,'1v -ostali'!$A$14:AE$371,O$3,FALSE)/12*0.701/$H100+$R$2)*$H100)</f>
        <v>0</v>
      </c>
      <c r="U100" s="50">
        <f>IF(N100=0,0,+(VLOOKUP($A100,'1v -ostali'!$A$14:AF$371,P$3,FALSE)/12*0.701/$N100+$R$2)*$N100)</f>
        <v>0</v>
      </c>
      <c r="V100" s="50">
        <f>IF(T100+U100=0,0,(VLOOKUP($A100,'1v -ostali'!$A$14:AG$371,Q$3,FALSE))/12*$R$3+$R$2)</f>
        <v>0</v>
      </c>
      <c r="W100" s="50">
        <f t="shared" si="25"/>
        <v>0</v>
      </c>
      <c r="X100" s="50">
        <f t="shared" si="15"/>
        <v>0</v>
      </c>
      <c r="Y100" s="50">
        <f>IF(I100=0,0,+(VLOOKUP($A100,'1v -ostali'!$A$14:AJ$371,T$3,FALSE)/12*0.701/$I100+$R$2)*$I100)</f>
        <v>0</v>
      </c>
      <c r="Z100" s="50">
        <f>IF(O100=0,0,+(VLOOKUP($A100,'1v -ostali'!$A$14:AK$371,U$3,FALSE)/12*0.701/$O100+$R$2)*$O100)</f>
        <v>0</v>
      </c>
      <c r="AA100" s="50">
        <f>IF(Y100+Z100=0,0,(VLOOKUP($A100,'1v -ostali'!$A$14:AL$371,V$3,FALSE))/12*$R$3+$R$2)</f>
        <v>0</v>
      </c>
      <c r="AB100" s="50">
        <f t="shared" si="16"/>
        <v>0</v>
      </c>
      <c r="AC100" s="50">
        <f t="shared" si="17"/>
        <v>0</v>
      </c>
      <c r="AD100" s="50">
        <f>IF(J100=0,0,+(VLOOKUP($A100,'1v -ostali'!$A$14:AO$371,Y$3,FALSE)/12*0.701/$J100+$R$2)*$J100)</f>
        <v>0</v>
      </c>
      <c r="AE100" s="50">
        <f>IF(P100=0,0,+(VLOOKUP($A100,'1v -ostali'!$A$14:AP$371,Z$3,FALSE)/12*0.701/$P100+$R$2)*$P100)</f>
        <v>0</v>
      </c>
      <c r="AF100" s="50">
        <f>IF(AD100+AE100=0,0,(VLOOKUP($A100,'1v -ostali'!$A$14:AQ$371,AA$3,FALSE))/12*$R$3+$R$2)</f>
        <v>0</v>
      </c>
      <c r="AG100" s="50">
        <f t="shared" si="18"/>
        <v>0</v>
      </c>
      <c r="AH100" s="50">
        <f t="shared" si="19"/>
        <v>0</v>
      </c>
      <c r="AI100" s="50">
        <f t="shared" si="26"/>
        <v>0</v>
      </c>
      <c r="AJ100" s="50">
        <f t="shared" si="14"/>
        <v>0</v>
      </c>
      <c r="AK100" s="50">
        <f t="shared" si="20"/>
        <v>0</v>
      </c>
      <c r="AL100" s="50">
        <f t="shared" si="21"/>
        <v>0</v>
      </c>
    </row>
    <row r="101" spans="1:38" x14ac:dyDescent="0.2">
      <c r="A101">
        <f>+IF(MAX(A$5:A100)+1&lt;=A$1,A100+1,0)</f>
        <v>0</v>
      </c>
      <c r="B101" s="301">
        <f t="shared" si="27"/>
        <v>0</v>
      </c>
      <c r="C101">
        <f t="shared" si="28"/>
        <v>0</v>
      </c>
      <c r="D101" s="494">
        <f t="shared" si="29"/>
        <v>0</v>
      </c>
      <c r="E101">
        <f>IF(A101=0,0,+VLOOKUP($A101,'1v -ostali'!$A$14:$C$371,2,FALSE))</f>
        <v>0</v>
      </c>
      <c r="G101">
        <f>+VLOOKUP($A101,'1v -ostali'!$A$14:$N$371,14,FALSE)</f>
        <v>0</v>
      </c>
      <c r="H101">
        <f>+VLOOKUP($A101,'1v -ostali'!$A$14:$G$371,H$3,FALSE)</f>
        <v>0</v>
      </c>
      <c r="I101">
        <f>+VLOOKUP($A101,'1v -ostali'!$A$14:H$371,I$3,FALSE)</f>
        <v>0</v>
      </c>
      <c r="J101">
        <f>+VLOOKUP($A101,'1v -ostali'!$A$14:I$371,J$3,FALSE)</f>
        <v>0</v>
      </c>
      <c r="N101">
        <f>+VLOOKUP($A101,'1v -ostali'!$A$14:J$371,K$3,FALSE)</f>
        <v>0</v>
      </c>
      <c r="O101">
        <f>+VLOOKUP($A101,'1v -ostali'!$A$14:K$371,L$3,FALSE)</f>
        <v>0</v>
      </c>
      <c r="P101">
        <f>+VLOOKUP($A101,'1v -ostali'!$A$14:L$371,M$3,FALSE)</f>
        <v>0</v>
      </c>
      <c r="T101" s="50">
        <f>IF(H101=0,0,+(VLOOKUP($A101,'1v -ostali'!$A$14:AE$371,O$3,FALSE)/12*0.701/$H101+$R$2)*$H101)</f>
        <v>0</v>
      </c>
      <c r="U101" s="50">
        <f>IF(N101=0,0,+(VLOOKUP($A101,'1v -ostali'!$A$14:AF$371,P$3,FALSE)/12*0.701/$N101+$R$2)*$N101)</f>
        <v>0</v>
      </c>
      <c r="V101" s="50">
        <f>IF(T101+U101=0,0,(VLOOKUP($A101,'1v -ostali'!$A$14:AG$371,Q$3,FALSE))/12*$R$3+$R$2)</f>
        <v>0</v>
      </c>
      <c r="W101" s="50">
        <f t="shared" si="25"/>
        <v>0</v>
      </c>
      <c r="X101" s="50">
        <f t="shared" si="15"/>
        <v>0</v>
      </c>
      <c r="Y101" s="50">
        <f>IF(I101=0,0,+(VLOOKUP($A101,'1v -ostali'!$A$14:AJ$371,T$3,FALSE)/12*0.701/$I101+$R$2)*$I101)</f>
        <v>0</v>
      </c>
      <c r="Z101" s="50">
        <f>IF(O101=0,0,+(VLOOKUP($A101,'1v -ostali'!$A$14:AK$371,U$3,FALSE)/12*0.701/$O101+$R$2)*$O101)</f>
        <v>0</v>
      </c>
      <c r="AA101" s="50">
        <f>IF(Y101+Z101=0,0,(VLOOKUP($A101,'1v -ostali'!$A$14:AL$371,V$3,FALSE))/12*$R$3+$R$2)</f>
        <v>0</v>
      </c>
      <c r="AB101" s="50">
        <f t="shared" si="16"/>
        <v>0</v>
      </c>
      <c r="AC101" s="50">
        <f t="shared" si="17"/>
        <v>0</v>
      </c>
      <c r="AD101" s="50">
        <f>IF(J101=0,0,+(VLOOKUP($A101,'1v -ostali'!$A$14:AO$371,Y$3,FALSE)/12*0.701/$J101+$R$2)*$J101)</f>
        <v>0</v>
      </c>
      <c r="AE101" s="50">
        <f>IF(P101=0,0,+(VLOOKUP($A101,'1v -ostali'!$A$14:AP$371,Z$3,FALSE)/12*0.701/$P101+$R$2)*$P101)</f>
        <v>0</v>
      </c>
      <c r="AF101" s="50">
        <f>IF(AD101+AE101=0,0,(VLOOKUP($A101,'1v -ostali'!$A$14:AQ$371,AA$3,FALSE))/12*$R$3+$R$2)</f>
        <v>0</v>
      </c>
      <c r="AG101" s="50">
        <f t="shared" si="18"/>
        <v>0</v>
      </c>
      <c r="AH101" s="50">
        <f t="shared" si="19"/>
        <v>0</v>
      </c>
      <c r="AI101" s="50">
        <f t="shared" si="26"/>
        <v>0</v>
      </c>
      <c r="AJ101" s="50">
        <f t="shared" ref="AJ101:AJ132" si="30">+AI101*AE$3/100</f>
        <v>0</v>
      </c>
      <c r="AK101" s="50">
        <f t="shared" si="20"/>
        <v>0</v>
      </c>
      <c r="AL101" s="50">
        <f t="shared" si="21"/>
        <v>0</v>
      </c>
    </row>
    <row r="102" spans="1:38" x14ac:dyDescent="0.2">
      <c r="A102">
        <f>+IF(MAX(A$5:A101)+1&lt;=A$1,A101+1,0)</f>
        <v>0</v>
      </c>
      <c r="B102" s="301">
        <f t="shared" si="27"/>
        <v>0</v>
      </c>
      <c r="C102">
        <f t="shared" si="28"/>
        <v>0</v>
      </c>
      <c r="D102" s="494">
        <f t="shared" si="29"/>
        <v>0</v>
      </c>
      <c r="E102">
        <f>IF(A102=0,0,+VLOOKUP($A102,'1v -ostali'!$A$14:$C$371,2,FALSE))</f>
        <v>0</v>
      </c>
      <c r="G102">
        <f>+VLOOKUP($A102,'1v -ostali'!$A$14:$N$371,14,FALSE)</f>
        <v>0</v>
      </c>
      <c r="H102">
        <f>+VLOOKUP($A102,'1v -ostali'!$A$14:$G$371,H$3,FALSE)</f>
        <v>0</v>
      </c>
      <c r="I102">
        <f>+VLOOKUP($A102,'1v -ostali'!$A$14:H$371,I$3,FALSE)</f>
        <v>0</v>
      </c>
      <c r="J102">
        <f>+VLOOKUP($A102,'1v -ostali'!$A$14:I$371,J$3,FALSE)</f>
        <v>0</v>
      </c>
      <c r="N102">
        <f>+VLOOKUP($A102,'1v -ostali'!$A$14:J$371,K$3,FALSE)</f>
        <v>0</v>
      </c>
      <c r="O102">
        <f>+VLOOKUP($A102,'1v -ostali'!$A$14:K$371,L$3,FALSE)</f>
        <v>0</v>
      </c>
      <c r="P102">
        <f>+VLOOKUP($A102,'1v -ostali'!$A$14:L$371,M$3,FALSE)</f>
        <v>0</v>
      </c>
      <c r="T102" s="50">
        <f>IF(H102=0,0,+(VLOOKUP($A102,'1v -ostali'!$A$14:AE$371,O$3,FALSE)/12*0.701/$H102+$R$2)*$H102)</f>
        <v>0</v>
      </c>
      <c r="U102" s="50">
        <f>IF(N102=0,0,+(VLOOKUP($A102,'1v -ostali'!$A$14:AF$371,P$3,FALSE)/12*0.701/$N102+$R$2)*$N102)</f>
        <v>0</v>
      </c>
      <c r="V102" s="50">
        <f>IF(T102+U102=0,0,(VLOOKUP($A102,'1v -ostali'!$A$14:AG$371,Q$3,FALSE))/12*$R$3+$R$2)</f>
        <v>0</v>
      </c>
      <c r="W102" s="50">
        <f t="shared" si="25"/>
        <v>0</v>
      </c>
      <c r="X102" s="50">
        <f t="shared" si="15"/>
        <v>0</v>
      </c>
      <c r="Y102" s="50">
        <f>IF(I102=0,0,+(VLOOKUP($A102,'1v -ostali'!$A$14:AJ$371,T$3,FALSE)/12*0.701/$I102+$R$2)*$I102)</f>
        <v>0</v>
      </c>
      <c r="Z102" s="50">
        <f>IF(O102=0,0,+(VLOOKUP($A102,'1v -ostali'!$A$14:AK$371,U$3,FALSE)/12*0.701/$O102+$R$2)*$O102)</f>
        <v>0</v>
      </c>
      <c r="AA102" s="50">
        <f>IF(Y102+Z102=0,0,(VLOOKUP($A102,'1v -ostali'!$A$14:AL$371,V$3,FALSE))/12*$R$3+$R$2)</f>
        <v>0</v>
      </c>
      <c r="AB102" s="50">
        <f t="shared" si="16"/>
        <v>0</v>
      </c>
      <c r="AC102" s="50">
        <f t="shared" si="17"/>
        <v>0</v>
      </c>
      <c r="AD102" s="50">
        <f>IF(J102=0,0,+(VLOOKUP($A102,'1v -ostali'!$A$14:AO$371,Y$3,FALSE)/12*0.701/$J102+$R$2)*$J102)</f>
        <v>0</v>
      </c>
      <c r="AE102" s="50">
        <f>IF(P102=0,0,+(VLOOKUP($A102,'1v -ostali'!$A$14:AP$371,Z$3,FALSE)/12*0.701/$P102+$R$2)*$P102)</f>
        <v>0</v>
      </c>
      <c r="AF102" s="50">
        <f>IF(AD102+AE102=0,0,(VLOOKUP($A102,'1v -ostali'!$A$14:AQ$371,AA$3,FALSE))/12*$R$3+$R$2)</f>
        <v>0</v>
      </c>
      <c r="AG102" s="50">
        <f t="shared" si="18"/>
        <v>0</v>
      </c>
      <c r="AH102" s="50">
        <f t="shared" si="19"/>
        <v>0</v>
      </c>
      <c r="AI102" s="50">
        <f t="shared" si="26"/>
        <v>0</v>
      </c>
      <c r="AJ102" s="50">
        <f t="shared" si="30"/>
        <v>0</v>
      </c>
      <c r="AK102" s="50">
        <f t="shared" si="20"/>
        <v>0</v>
      </c>
      <c r="AL102" s="50">
        <f t="shared" si="21"/>
        <v>0</v>
      </c>
    </row>
    <row r="103" spans="1:38" x14ac:dyDescent="0.2">
      <c r="A103">
        <f>+IF(MAX(A$5:A102)+1&lt;=A$1,A102+1,0)</f>
        <v>0</v>
      </c>
      <c r="B103" s="301">
        <f t="shared" si="27"/>
        <v>0</v>
      </c>
      <c r="C103">
        <f t="shared" si="28"/>
        <v>0</v>
      </c>
      <c r="D103" s="494">
        <f t="shared" si="29"/>
        <v>0</v>
      </c>
      <c r="E103">
        <f>IF(A103=0,0,+VLOOKUP($A103,'1v -ostali'!$A$14:$C$371,2,FALSE))</f>
        <v>0</v>
      </c>
      <c r="G103">
        <f>+VLOOKUP($A103,'1v -ostali'!$A$14:$N$371,14,FALSE)</f>
        <v>0</v>
      </c>
      <c r="H103">
        <f>+VLOOKUP($A103,'1v -ostali'!$A$14:$G$371,H$3,FALSE)</f>
        <v>0</v>
      </c>
      <c r="I103">
        <f>+VLOOKUP($A103,'1v -ostali'!$A$14:H$371,I$3,FALSE)</f>
        <v>0</v>
      </c>
      <c r="J103">
        <f>+VLOOKUP($A103,'1v -ostali'!$A$14:I$371,J$3,FALSE)</f>
        <v>0</v>
      </c>
      <c r="N103">
        <f>+VLOOKUP($A103,'1v -ostali'!$A$14:J$371,K$3,FALSE)</f>
        <v>0</v>
      </c>
      <c r="O103">
        <f>+VLOOKUP($A103,'1v -ostali'!$A$14:K$371,L$3,FALSE)</f>
        <v>0</v>
      </c>
      <c r="P103">
        <f>+VLOOKUP($A103,'1v -ostali'!$A$14:L$371,M$3,FALSE)</f>
        <v>0</v>
      </c>
      <c r="T103" s="50">
        <f>IF(H103=0,0,+(VLOOKUP($A103,'1v -ostali'!$A$14:AE$371,O$3,FALSE)/12*0.701/$H103+$R$2)*$H103)</f>
        <v>0</v>
      </c>
      <c r="U103" s="50">
        <f>IF(N103=0,0,+(VLOOKUP($A103,'1v -ostali'!$A$14:AF$371,P$3,FALSE)/12*0.701/$N103+$R$2)*$N103)</f>
        <v>0</v>
      </c>
      <c r="V103" s="50">
        <f>IF(T103+U103=0,0,(VLOOKUP($A103,'1v -ostali'!$A$14:AG$371,Q$3,FALSE))/12*$R$3+$R$2)</f>
        <v>0</v>
      </c>
      <c r="W103" s="50">
        <f t="shared" si="25"/>
        <v>0</v>
      </c>
      <c r="X103" s="50">
        <f t="shared" si="15"/>
        <v>0</v>
      </c>
      <c r="Y103" s="50">
        <f>IF(I103=0,0,+(VLOOKUP($A103,'1v -ostali'!$A$14:AJ$371,T$3,FALSE)/12*0.701/$I103+$R$2)*$I103)</f>
        <v>0</v>
      </c>
      <c r="Z103" s="50">
        <f>IF(O103=0,0,+(VLOOKUP($A103,'1v -ostali'!$A$14:AK$371,U$3,FALSE)/12*0.701/$O103+$R$2)*$O103)</f>
        <v>0</v>
      </c>
      <c r="AA103" s="50">
        <f>IF(Y103+Z103=0,0,(VLOOKUP($A103,'1v -ostali'!$A$14:AL$371,V$3,FALSE))/12*$R$3+$R$2)</f>
        <v>0</v>
      </c>
      <c r="AB103" s="50">
        <f t="shared" si="16"/>
        <v>0</v>
      </c>
      <c r="AC103" s="50">
        <f t="shared" si="17"/>
        <v>0</v>
      </c>
      <c r="AD103" s="50">
        <f>IF(J103=0,0,+(VLOOKUP($A103,'1v -ostali'!$A$14:AO$371,Y$3,FALSE)/12*0.701/$J103+$R$2)*$J103)</f>
        <v>0</v>
      </c>
      <c r="AE103" s="50">
        <f>IF(P103=0,0,+(VLOOKUP($A103,'1v -ostali'!$A$14:AP$371,Z$3,FALSE)/12*0.701/$P103+$R$2)*$P103)</f>
        <v>0</v>
      </c>
      <c r="AF103" s="50">
        <f>IF(AD103+AE103=0,0,(VLOOKUP($A103,'1v -ostali'!$A$14:AQ$371,AA$3,FALSE))/12*$R$3+$R$2)</f>
        <v>0</v>
      </c>
      <c r="AG103" s="50">
        <f t="shared" si="18"/>
        <v>0</v>
      </c>
      <c r="AH103" s="50">
        <f t="shared" si="19"/>
        <v>0</v>
      </c>
      <c r="AI103" s="50">
        <f t="shared" si="26"/>
        <v>0</v>
      </c>
      <c r="AJ103" s="50">
        <f t="shared" si="30"/>
        <v>0</v>
      </c>
      <c r="AK103" s="50">
        <f t="shared" si="20"/>
        <v>0</v>
      </c>
      <c r="AL103" s="50">
        <f t="shared" si="21"/>
        <v>0</v>
      </c>
    </row>
    <row r="104" spans="1:38" x14ac:dyDescent="0.2">
      <c r="A104">
        <f>+IF(MAX(A$5:A103)+1&lt;=A$1,A103+1,0)</f>
        <v>0</v>
      </c>
      <c r="B104" s="301">
        <f t="shared" si="27"/>
        <v>0</v>
      </c>
      <c r="C104">
        <f t="shared" si="28"/>
        <v>0</v>
      </c>
      <c r="D104" s="494">
        <f t="shared" si="29"/>
        <v>0</v>
      </c>
      <c r="E104">
        <f>IF(A104=0,0,+VLOOKUP($A104,'1v -ostali'!$A$14:$C$371,2,FALSE))</f>
        <v>0</v>
      </c>
      <c r="G104">
        <f>+VLOOKUP($A104,'1v -ostali'!$A$14:$N$371,14,FALSE)</f>
        <v>0</v>
      </c>
      <c r="H104">
        <f>+VLOOKUP($A104,'1v -ostali'!$A$14:$G$371,H$3,FALSE)</f>
        <v>0</v>
      </c>
      <c r="I104">
        <f>+VLOOKUP($A104,'1v -ostali'!$A$14:H$371,I$3,FALSE)</f>
        <v>0</v>
      </c>
      <c r="J104">
        <f>+VLOOKUP($A104,'1v -ostali'!$A$14:I$371,J$3,FALSE)</f>
        <v>0</v>
      </c>
      <c r="N104">
        <f>+VLOOKUP($A104,'1v -ostali'!$A$14:J$371,K$3,FALSE)</f>
        <v>0</v>
      </c>
      <c r="O104">
        <f>+VLOOKUP($A104,'1v -ostali'!$A$14:K$371,L$3,FALSE)</f>
        <v>0</v>
      </c>
      <c r="P104">
        <f>+VLOOKUP($A104,'1v -ostali'!$A$14:L$371,M$3,FALSE)</f>
        <v>0</v>
      </c>
      <c r="T104" s="50">
        <f>IF(H104=0,0,+(VLOOKUP($A104,'1v -ostali'!$A$14:AE$371,O$3,FALSE)/12*0.701/$H104+$R$2)*$H104)</f>
        <v>0</v>
      </c>
      <c r="U104" s="50">
        <f>IF(N104=0,0,+(VLOOKUP($A104,'1v -ostali'!$A$14:AF$371,P$3,FALSE)/12*0.701/$N104+$R$2)*$N104)</f>
        <v>0</v>
      </c>
      <c r="V104" s="50">
        <f>IF(T104+U104=0,0,(VLOOKUP($A104,'1v -ostali'!$A$14:AG$371,Q$3,FALSE))/12*$R$3+$R$2)</f>
        <v>0</v>
      </c>
      <c r="W104" s="50">
        <f t="shared" si="25"/>
        <v>0</v>
      </c>
      <c r="X104" s="50">
        <f t="shared" si="15"/>
        <v>0</v>
      </c>
      <c r="Y104" s="50">
        <f>IF(I104=0,0,+(VLOOKUP($A104,'1v -ostali'!$A$14:AJ$371,T$3,FALSE)/12*0.701/$I104+$R$2)*$I104)</f>
        <v>0</v>
      </c>
      <c r="Z104" s="50">
        <f>IF(O104=0,0,+(VLOOKUP($A104,'1v -ostali'!$A$14:AK$371,U$3,FALSE)/12*0.701/$O104+$R$2)*$O104)</f>
        <v>0</v>
      </c>
      <c r="AA104" s="50">
        <f>IF(Y104+Z104=0,0,(VLOOKUP($A104,'1v -ostali'!$A$14:AL$371,V$3,FALSE))/12*$R$3+$R$2)</f>
        <v>0</v>
      </c>
      <c r="AB104" s="50">
        <f t="shared" si="16"/>
        <v>0</v>
      </c>
      <c r="AC104" s="50">
        <f t="shared" si="17"/>
        <v>0</v>
      </c>
      <c r="AD104" s="50">
        <f>IF(J104=0,0,+(VLOOKUP($A104,'1v -ostali'!$A$14:AO$371,Y$3,FALSE)/12*0.701/$J104+$R$2)*$J104)</f>
        <v>0</v>
      </c>
      <c r="AE104" s="50">
        <f>IF(P104=0,0,+(VLOOKUP($A104,'1v -ostali'!$A$14:AP$371,Z$3,FALSE)/12*0.701/$P104+$R$2)*$P104)</f>
        <v>0</v>
      </c>
      <c r="AF104" s="50">
        <f>IF(AD104+AE104=0,0,(VLOOKUP($A104,'1v -ostali'!$A$14:AQ$371,AA$3,FALSE))/12*$R$3+$R$2)</f>
        <v>0</v>
      </c>
      <c r="AG104" s="50">
        <f t="shared" si="18"/>
        <v>0</v>
      </c>
      <c r="AH104" s="50">
        <f t="shared" si="19"/>
        <v>0</v>
      </c>
      <c r="AI104" s="50">
        <f t="shared" si="26"/>
        <v>0</v>
      </c>
      <c r="AJ104" s="50">
        <f t="shared" si="30"/>
        <v>0</v>
      </c>
      <c r="AK104" s="50">
        <f t="shared" si="20"/>
        <v>0</v>
      </c>
      <c r="AL104" s="50">
        <f t="shared" si="21"/>
        <v>0</v>
      </c>
    </row>
    <row r="105" spans="1:38" x14ac:dyDescent="0.2">
      <c r="A105">
        <f>+IF(MAX(A$5:A104)+1&lt;=A$1,A104+1,0)</f>
        <v>0</v>
      </c>
      <c r="B105" s="301">
        <f t="shared" si="27"/>
        <v>0</v>
      </c>
      <c r="C105">
        <f t="shared" si="28"/>
        <v>0</v>
      </c>
      <c r="D105" s="494">
        <f t="shared" si="29"/>
        <v>0</v>
      </c>
      <c r="E105">
        <f>IF(A105=0,0,+VLOOKUP($A105,'1v -ostali'!$A$14:$C$371,2,FALSE))</f>
        <v>0</v>
      </c>
      <c r="G105">
        <f>+VLOOKUP($A105,'1v -ostali'!$A$14:$N$371,14,FALSE)</f>
        <v>0</v>
      </c>
      <c r="H105">
        <f>+VLOOKUP($A105,'1v -ostali'!$A$14:$G$371,H$3,FALSE)</f>
        <v>0</v>
      </c>
      <c r="I105">
        <f>+VLOOKUP($A105,'1v -ostali'!$A$14:H$371,I$3,FALSE)</f>
        <v>0</v>
      </c>
      <c r="J105">
        <f>+VLOOKUP($A105,'1v -ostali'!$A$14:I$371,J$3,FALSE)</f>
        <v>0</v>
      </c>
      <c r="N105">
        <f>+VLOOKUP($A105,'1v -ostali'!$A$14:J$371,K$3,FALSE)</f>
        <v>0</v>
      </c>
      <c r="O105">
        <f>+VLOOKUP($A105,'1v -ostali'!$A$14:K$371,L$3,FALSE)</f>
        <v>0</v>
      </c>
      <c r="P105">
        <f>+VLOOKUP($A105,'1v -ostali'!$A$14:L$371,M$3,FALSE)</f>
        <v>0</v>
      </c>
      <c r="T105" s="50">
        <f>IF(H105=0,0,+(VLOOKUP($A105,'1v -ostali'!$A$14:AE$371,O$3,FALSE)/12*0.701/$H105+$R$2)*$H105)</f>
        <v>0</v>
      </c>
      <c r="U105" s="50">
        <f>IF(N105=0,0,+(VLOOKUP($A105,'1v -ostali'!$A$14:AF$371,P$3,FALSE)/12*0.701/$N105+$R$2)*$N105)</f>
        <v>0</v>
      </c>
      <c r="V105" s="50">
        <f>IF(T105+U105=0,0,(VLOOKUP($A105,'1v -ostali'!$A$14:AG$371,Q$3,FALSE))/12*$R$3+$R$2)</f>
        <v>0</v>
      </c>
      <c r="W105" s="50">
        <f t="shared" si="25"/>
        <v>0</v>
      </c>
      <c r="X105" s="50">
        <f t="shared" si="15"/>
        <v>0</v>
      </c>
      <c r="Y105" s="50">
        <f>IF(I105=0,0,+(VLOOKUP($A105,'1v -ostali'!$A$14:AJ$371,T$3,FALSE)/12*0.701/$I105+$R$2)*$I105)</f>
        <v>0</v>
      </c>
      <c r="Z105" s="50">
        <f>IF(O105=0,0,+(VLOOKUP($A105,'1v -ostali'!$A$14:AK$371,U$3,FALSE)/12*0.701/$O105+$R$2)*$O105)</f>
        <v>0</v>
      </c>
      <c r="AA105" s="50">
        <f>IF(Y105+Z105=0,0,(VLOOKUP($A105,'1v -ostali'!$A$14:AL$371,V$3,FALSE))/12*$R$3+$R$2)</f>
        <v>0</v>
      </c>
      <c r="AB105" s="50">
        <f t="shared" si="16"/>
        <v>0</v>
      </c>
      <c r="AC105" s="50">
        <f t="shared" si="17"/>
        <v>0</v>
      </c>
      <c r="AD105" s="50">
        <f>IF(J105=0,0,+(VLOOKUP($A105,'1v -ostali'!$A$14:AO$371,Y$3,FALSE)/12*0.701/$J105+$R$2)*$J105)</f>
        <v>0</v>
      </c>
      <c r="AE105" s="50">
        <f>IF(P105=0,0,+(VLOOKUP($A105,'1v -ostali'!$A$14:AP$371,Z$3,FALSE)/12*0.701/$P105+$R$2)*$P105)</f>
        <v>0</v>
      </c>
      <c r="AF105" s="50">
        <f>IF(AD105+AE105=0,0,(VLOOKUP($A105,'1v -ostali'!$A$14:AQ$371,AA$3,FALSE))/12*$R$3+$R$2)</f>
        <v>0</v>
      </c>
      <c r="AG105" s="50">
        <f t="shared" si="18"/>
        <v>0</v>
      </c>
      <c r="AH105" s="50">
        <f t="shared" si="19"/>
        <v>0</v>
      </c>
      <c r="AI105" s="50">
        <f t="shared" si="26"/>
        <v>0</v>
      </c>
      <c r="AJ105" s="50">
        <f t="shared" si="30"/>
        <v>0</v>
      </c>
      <c r="AK105" s="50">
        <f t="shared" si="20"/>
        <v>0</v>
      </c>
      <c r="AL105" s="50">
        <f t="shared" si="21"/>
        <v>0</v>
      </c>
    </row>
    <row r="106" spans="1:38" x14ac:dyDescent="0.2">
      <c r="A106">
        <f>+IF(MAX(A$5:A105)+1&lt;=A$1,A105+1,0)</f>
        <v>0</v>
      </c>
      <c r="B106" s="301">
        <f t="shared" si="27"/>
        <v>0</v>
      </c>
      <c r="C106">
        <f t="shared" si="28"/>
        <v>0</v>
      </c>
      <c r="D106" s="494">
        <f t="shared" si="29"/>
        <v>0</v>
      </c>
      <c r="E106">
        <f>IF(A106=0,0,+VLOOKUP($A106,'1v -ostali'!$A$14:$C$371,2,FALSE))</f>
        <v>0</v>
      </c>
      <c r="G106">
        <f>+VLOOKUP($A106,'1v -ostali'!$A$14:$N$371,14,FALSE)</f>
        <v>0</v>
      </c>
      <c r="H106">
        <f>+VLOOKUP($A106,'1v -ostali'!$A$14:$G$371,H$3,FALSE)</f>
        <v>0</v>
      </c>
      <c r="I106">
        <f>+VLOOKUP($A106,'1v -ostali'!$A$14:H$371,I$3,FALSE)</f>
        <v>0</v>
      </c>
      <c r="J106">
        <f>+VLOOKUP($A106,'1v -ostali'!$A$14:I$371,J$3,FALSE)</f>
        <v>0</v>
      </c>
      <c r="N106">
        <f>+VLOOKUP($A106,'1v -ostali'!$A$14:J$371,K$3,FALSE)</f>
        <v>0</v>
      </c>
      <c r="O106">
        <f>+VLOOKUP($A106,'1v -ostali'!$A$14:K$371,L$3,FALSE)</f>
        <v>0</v>
      </c>
      <c r="P106">
        <f>+VLOOKUP($A106,'1v -ostali'!$A$14:L$371,M$3,FALSE)</f>
        <v>0</v>
      </c>
      <c r="T106" s="50">
        <f>IF(H106=0,0,+(VLOOKUP($A106,'1v -ostali'!$A$14:AE$371,O$3,FALSE)/12*0.701/$H106+$R$2)*$H106)</f>
        <v>0</v>
      </c>
      <c r="U106" s="50">
        <f>IF(N106=0,0,+(VLOOKUP($A106,'1v -ostali'!$A$14:AF$371,P$3,FALSE)/12*0.701/$N106+$R$2)*$N106)</f>
        <v>0</v>
      </c>
      <c r="V106" s="50">
        <f>IF(T106+U106=0,0,(VLOOKUP($A106,'1v -ostali'!$A$14:AG$371,Q$3,FALSE))/12*$R$3+$R$2)</f>
        <v>0</v>
      </c>
      <c r="W106" s="50">
        <f t="shared" si="25"/>
        <v>0</v>
      </c>
      <c r="X106" s="50">
        <f t="shared" si="15"/>
        <v>0</v>
      </c>
      <c r="Y106" s="50">
        <f>IF(I106=0,0,+(VLOOKUP($A106,'1v -ostali'!$A$14:AJ$371,T$3,FALSE)/12*0.701/$I106+$R$2)*$I106)</f>
        <v>0</v>
      </c>
      <c r="Z106" s="50">
        <f>IF(O106=0,0,+(VLOOKUP($A106,'1v -ostali'!$A$14:AK$371,U$3,FALSE)/12*0.701/$O106+$R$2)*$O106)</f>
        <v>0</v>
      </c>
      <c r="AA106" s="50">
        <f>IF(Y106+Z106=0,0,(VLOOKUP($A106,'1v -ostali'!$A$14:AL$371,V$3,FALSE))/12*$R$3+$R$2)</f>
        <v>0</v>
      </c>
      <c r="AB106" s="50">
        <f t="shared" si="16"/>
        <v>0</v>
      </c>
      <c r="AC106" s="50">
        <f t="shared" si="17"/>
        <v>0</v>
      </c>
      <c r="AD106" s="50">
        <f>IF(J106=0,0,+(VLOOKUP($A106,'1v -ostali'!$A$14:AO$371,Y$3,FALSE)/12*0.701/$J106+$R$2)*$J106)</f>
        <v>0</v>
      </c>
      <c r="AE106" s="50">
        <f>IF(P106=0,0,+(VLOOKUP($A106,'1v -ostali'!$A$14:AP$371,Z$3,FALSE)/12*0.701/$P106+$R$2)*$P106)</f>
        <v>0</v>
      </c>
      <c r="AF106" s="50">
        <f>IF(AD106+AE106=0,0,(VLOOKUP($A106,'1v -ostali'!$A$14:AQ$371,AA$3,FALSE))/12*$R$3+$R$2)</f>
        <v>0</v>
      </c>
      <c r="AG106" s="50">
        <f t="shared" si="18"/>
        <v>0</v>
      </c>
      <c r="AH106" s="50">
        <f t="shared" si="19"/>
        <v>0</v>
      </c>
      <c r="AI106" s="50">
        <f t="shared" si="26"/>
        <v>0</v>
      </c>
      <c r="AJ106" s="50">
        <f t="shared" si="30"/>
        <v>0</v>
      </c>
      <c r="AK106" s="50">
        <f t="shared" si="20"/>
        <v>0</v>
      </c>
      <c r="AL106" s="50">
        <f t="shared" si="21"/>
        <v>0</v>
      </c>
    </row>
    <row r="107" spans="1:38" x14ac:dyDescent="0.2">
      <c r="A107">
        <f>+IF(MAX(A$5:A106)+1&lt;=A$1,A106+1,0)</f>
        <v>0</v>
      </c>
      <c r="B107" s="301">
        <f t="shared" si="27"/>
        <v>0</v>
      </c>
      <c r="C107">
        <f t="shared" si="28"/>
        <v>0</v>
      </c>
      <c r="D107" s="494">
        <f t="shared" si="29"/>
        <v>0</v>
      </c>
      <c r="E107">
        <f>IF(A107=0,0,+VLOOKUP($A107,'1v -ostali'!$A$14:$C$371,2,FALSE))</f>
        <v>0</v>
      </c>
      <c r="G107">
        <f>+VLOOKUP($A107,'1v -ostali'!$A$14:$N$371,14,FALSE)</f>
        <v>0</v>
      </c>
      <c r="H107">
        <f>+VLOOKUP($A107,'1v -ostali'!$A$14:$G$371,H$3,FALSE)</f>
        <v>0</v>
      </c>
      <c r="I107">
        <f>+VLOOKUP($A107,'1v -ostali'!$A$14:H$371,I$3,FALSE)</f>
        <v>0</v>
      </c>
      <c r="J107">
        <f>+VLOOKUP($A107,'1v -ostali'!$A$14:I$371,J$3,FALSE)</f>
        <v>0</v>
      </c>
      <c r="N107">
        <f>+VLOOKUP($A107,'1v -ostali'!$A$14:J$371,K$3,FALSE)</f>
        <v>0</v>
      </c>
      <c r="O107">
        <f>+VLOOKUP($A107,'1v -ostali'!$A$14:K$371,L$3,FALSE)</f>
        <v>0</v>
      </c>
      <c r="P107">
        <f>+VLOOKUP($A107,'1v -ostali'!$A$14:L$371,M$3,FALSE)</f>
        <v>0</v>
      </c>
      <c r="T107" s="50">
        <f>IF(H107=0,0,+(VLOOKUP($A107,'1v -ostali'!$A$14:AE$371,O$3,FALSE)/12*0.701/$H107+$R$2)*$H107)</f>
        <v>0</v>
      </c>
      <c r="U107" s="50">
        <f>IF(N107=0,0,+(VLOOKUP($A107,'1v -ostali'!$A$14:AF$371,P$3,FALSE)/12*0.701/$N107+$R$2)*$N107)</f>
        <v>0</v>
      </c>
      <c r="V107" s="50">
        <f>IF(T107+U107=0,0,(VLOOKUP($A107,'1v -ostali'!$A$14:AG$371,Q$3,FALSE))/12*$R$3+$R$2)</f>
        <v>0</v>
      </c>
      <c r="W107" s="50">
        <f t="shared" si="25"/>
        <v>0</v>
      </c>
      <c r="X107" s="50">
        <f t="shared" si="15"/>
        <v>0</v>
      </c>
      <c r="Y107" s="50">
        <f>IF(I107=0,0,+(VLOOKUP($A107,'1v -ostali'!$A$14:AJ$371,T$3,FALSE)/12*0.701/$I107+$R$2)*$I107)</f>
        <v>0</v>
      </c>
      <c r="Z107" s="50">
        <f>IF(O107=0,0,+(VLOOKUP($A107,'1v -ostali'!$A$14:AK$371,U$3,FALSE)/12*0.701/$O107+$R$2)*$O107)</f>
        <v>0</v>
      </c>
      <c r="AA107" s="50">
        <f>IF(Y107+Z107=0,0,(VLOOKUP($A107,'1v -ostali'!$A$14:AL$371,V$3,FALSE))/12*$R$3+$R$2)</f>
        <v>0</v>
      </c>
      <c r="AB107" s="50">
        <f t="shared" si="16"/>
        <v>0</v>
      </c>
      <c r="AC107" s="50">
        <f t="shared" si="17"/>
        <v>0</v>
      </c>
      <c r="AD107" s="50">
        <f>IF(J107=0,0,+(VLOOKUP($A107,'1v -ostali'!$A$14:AO$371,Y$3,FALSE)/12*0.701/$J107+$R$2)*$J107)</f>
        <v>0</v>
      </c>
      <c r="AE107" s="50">
        <f>IF(P107=0,0,+(VLOOKUP($A107,'1v -ostali'!$A$14:AP$371,Z$3,FALSE)/12*0.701/$P107+$R$2)*$P107)</f>
        <v>0</v>
      </c>
      <c r="AF107" s="50">
        <f>IF(AD107+AE107=0,0,(VLOOKUP($A107,'1v -ostali'!$A$14:AQ$371,AA$3,FALSE))/12*$R$3+$R$2)</f>
        <v>0</v>
      </c>
      <c r="AG107" s="50">
        <f t="shared" si="18"/>
        <v>0</v>
      </c>
      <c r="AH107" s="50">
        <f t="shared" si="19"/>
        <v>0</v>
      </c>
      <c r="AI107" s="50">
        <f t="shared" si="26"/>
        <v>0</v>
      </c>
      <c r="AJ107" s="50">
        <f t="shared" si="30"/>
        <v>0</v>
      </c>
      <c r="AK107" s="50">
        <f t="shared" si="20"/>
        <v>0</v>
      </c>
      <c r="AL107" s="50">
        <f t="shared" si="21"/>
        <v>0</v>
      </c>
    </row>
    <row r="108" spans="1:38" x14ac:dyDescent="0.2">
      <c r="A108">
        <f>+IF(MAX(A$5:A107)+1&lt;=A$1,A107+1,0)</f>
        <v>0</v>
      </c>
      <c r="B108" s="301">
        <f t="shared" si="27"/>
        <v>0</v>
      </c>
      <c r="C108">
        <f t="shared" si="28"/>
        <v>0</v>
      </c>
      <c r="D108" s="494">
        <f t="shared" si="29"/>
        <v>0</v>
      </c>
      <c r="E108">
        <f>IF(A108=0,0,+VLOOKUP($A108,'1v -ostali'!$A$14:$C$371,2,FALSE))</f>
        <v>0</v>
      </c>
      <c r="G108">
        <f>+VLOOKUP($A108,'1v -ostali'!$A$14:$N$371,14,FALSE)</f>
        <v>0</v>
      </c>
      <c r="H108">
        <f>+VLOOKUP($A108,'1v -ostali'!$A$14:$G$371,H$3,FALSE)</f>
        <v>0</v>
      </c>
      <c r="I108">
        <f>+VLOOKUP($A108,'1v -ostali'!$A$14:H$371,I$3,FALSE)</f>
        <v>0</v>
      </c>
      <c r="J108">
        <f>+VLOOKUP($A108,'1v -ostali'!$A$14:I$371,J$3,FALSE)</f>
        <v>0</v>
      </c>
      <c r="N108">
        <f>+VLOOKUP($A108,'1v -ostali'!$A$14:J$371,K$3,FALSE)</f>
        <v>0</v>
      </c>
      <c r="O108">
        <f>+VLOOKUP($A108,'1v -ostali'!$A$14:K$371,L$3,FALSE)</f>
        <v>0</v>
      </c>
      <c r="P108">
        <f>+VLOOKUP($A108,'1v -ostali'!$A$14:L$371,M$3,FALSE)</f>
        <v>0</v>
      </c>
      <c r="T108" s="50">
        <f>IF(H108=0,0,+(VLOOKUP($A108,'1v -ostali'!$A$14:AE$371,O$3,FALSE)/12*0.701/$H108+$R$2)*$H108)</f>
        <v>0</v>
      </c>
      <c r="U108" s="50">
        <f>IF(N108=0,0,+(VLOOKUP($A108,'1v -ostali'!$A$14:AF$371,P$3,FALSE)/12*0.701/$N108+$R$2)*$N108)</f>
        <v>0</v>
      </c>
      <c r="V108" s="50">
        <f>IF(T108+U108=0,0,(VLOOKUP($A108,'1v -ostali'!$A$14:AG$371,Q$3,FALSE))/12*$R$3+$R$2)</f>
        <v>0</v>
      </c>
      <c r="W108" s="50">
        <f t="shared" si="25"/>
        <v>0</v>
      </c>
      <c r="X108" s="50">
        <f t="shared" si="15"/>
        <v>0</v>
      </c>
      <c r="Y108" s="50">
        <f>IF(I108=0,0,+(VLOOKUP($A108,'1v -ostali'!$A$14:AJ$371,T$3,FALSE)/12*0.701/$I108+$R$2)*$I108)</f>
        <v>0</v>
      </c>
      <c r="Z108" s="50">
        <f>IF(O108=0,0,+(VLOOKUP($A108,'1v -ostali'!$A$14:AK$371,U$3,FALSE)/12*0.701/$O108+$R$2)*$O108)</f>
        <v>0</v>
      </c>
      <c r="AA108" s="50">
        <f>IF(Y108+Z108=0,0,(VLOOKUP($A108,'1v -ostali'!$A$14:AL$371,V$3,FALSE))/12*$R$3+$R$2)</f>
        <v>0</v>
      </c>
      <c r="AB108" s="50">
        <f t="shared" si="16"/>
        <v>0</v>
      </c>
      <c r="AC108" s="50">
        <f t="shared" si="17"/>
        <v>0</v>
      </c>
      <c r="AD108" s="50">
        <f>IF(J108=0,0,+(VLOOKUP($A108,'1v -ostali'!$A$14:AO$371,Y$3,FALSE)/12*0.701/$J108+$R$2)*$J108)</f>
        <v>0</v>
      </c>
      <c r="AE108" s="50">
        <f>IF(P108=0,0,+(VLOOKUP($A108,'1v -ostali'!$A$14:AP$371,Z$3,FALSE)/12*0.701/$P108+$R$2)*$P108)</f>
        <v>0</v>
      </c>
      <c r="AF108" s="50">
        <f>IF(AD108+AE108=0,0,(VLOOKUP($A108,'1v -ostali'!$A$14:AQ$371,AA$3,FALSE))/12*$R$3+$R$2)</f>
        <v>0</v>
      </c>
      <c r="AG108" s="50">
        <f t="shared" si="18"/>
        <v>0</v>
      </c>
      <c r="AH108" s="50">
        <f t="shared" si="19"/>
        <v>0</v>
      </c>
      <c r="AI108" s="50">
        <f t="shared" si="26"/>
        <v>0</v>
      </c>
      <c r="AJ108" s="50">
        <f t="shared" si="30"/>
        <v>0</v>
      </c>
      <c r="AK108" s="50">
        <f t="shared" si="20"/>
        <v>0</v>
      </c>
      <c r="AL108" s="50">
        <f t="shared" si="21"/>
        <v>0</v>
      </c>
    </row>
    <row r="109" spans="1:38" x14ac:dyDescent="0.2">
      <c r="A109">
        <f>+IF(MAX(A$5:A108)+1&lt;=A$1,A108+1,0)</f>
        <v>0</v>
      </c>
      <c r="B109" s="301">
        <f t="shared" si="27"/>
        <v>0</v>
      </c>
      <c r="C109">
        <f t="shared" si="28"/>
        <v>0</v>
      </c>
      <c r="D109" s="494">
        <f t="shared" si="29"/>
        <v>0</v>
      </c>
      <c r="E109">
        <f>IF(A109=0,0,+VLOOKUP($A109,'1v -ostali'!$A$14:$C$371,2,FALSE))</f>
        <v>0</v>
      </c>
      <c r="G109">
        <f>+VLOOKUP($A109,'1v -ostali'!$A$14:$N$371,14,FALSE)</f>
        <v>0</v>
      </c>
      <c r="H109">
        <f>+VLOOKUP($A109,'1v -ostali'!$A$14:$G$371,H$3,FALSE)</f>
        <v>0</v>
      </c>
      <c r="I109">
        <f>+VLOOKUP($A109,'1v -ostali'!$A$14:H$371,I$3,FALSE)</f>
        <v>0</v>
      </c>
      <c r="J109">
        <f>+VLOOKUP($A109,'1v -ostali'!$A$14:I$371,J$3,FALSE)</f>
        <v>0</v>
      </c>
      <c r="N109">
        <f>+VLOOKUP($A109,'1v -ostali'!$A$14:J$371,K$3,FALSE)</f>
        <v>0</v>
      </c>
      <c r="O109">
        <f>+VLOOKUP($A109,'1v -ostali'!$A$14:K$371,L$3,FALSE)</f>
        <v>0</v>
      </c>
      <c r="P109">
        <f>+VLOOKUP($A109,'1v -ostali'!$A$14:L$371,M$3,FALSE)</f>
        <v>0</v>
      </c>
      <c r="T109" s="50">
        <f>IF(H109=0,0,+(VLOOKUP($A109,'1v -ostali'!$A$14:AE$371,O$3,FALSE)/12*0.701/$H109+$R$2)*$H109)</f>
        <v>0</v>
      </c>
      <c r="U109" s="50">
        <f>IF(N109=0,0,+(VLOOKUP($A109,'1v -ostali'!$A$14:AF$371,P$3,FALSE)/12*0.701/$N109+$R$2)*$N109)</f>
        <v>0</v>
      </c>
      <c r="V109" s="50">
        <f>IF(T109+U109=0,0,(VLOOKUP($A109,'1v -ostali'!$A$14:AG$371,Q$3,FALSE))/12*$R$3+$R$2)</f>
        <v>0</v>
      </c>
      <c r="W109" s="50">
        <f t="shared" si="25"/>
        <v>0</v>
      </c>
      <c r="X109" s="50">
        <f t="shared" si="15"/>
        <v>0</v>
      </c>
      <c r="Y109" s="50">
        <f>IF(I109=0,0,+(VLOOKUP($A109,'1v -ostali'!$A$14:AJ$371,T$3,FALSE)/12*0.701/$I109+$R$2)*$I109)</f>
        <v>0</v>
      </c>
      <c r="Z109" s="50">
        <f>IF(O109=0,0,+(VLOOKUP($A109,'1v -ostali'!$A$14:AK$371,U$3,FALSE)/12*0.701/$O109+$R$2)*$O109)</f>
        <v>0</v>
      </c>
      <c r="AA109" s="50">
        <f>IF(Y109+Z109=0,0,(VLOOKUP($A109,'1v -ostali'!$A$14:AL$371,V$3,FALSE))/12*$R$3+$R$2)</f>
        <v>0</v>
      </c>
      <c r="AB109" s="50">
        <f t="shared" si="16"/>
        <v>0</v>
      </c>
      <c r="AC109" s="50">
        <f t="shared" si="17"/>
        <v>0</v>
      </c>
      <c r="AD109" s="50">
        <f>IF(J109=0,0,+(VLOOKUP($A109,'1v -ostali'!$A$14:AO$371,Y$3,FALSE)/12*0.701/$J109+$R$2)*$J109)</f>
        <v>0</v>
      </c>
      <c r="AE109" s="50">
        <f>IF(P109=0,0,+(VLOOKUP($A109,'1v -ostali'!$A$14:AP$371,Z$3,FALSE)/12*0.701/$P109+$R$2)*$P109)</f>
        <v>0</v>
      </c>
      <c r="AF109" s="50">
        <f>IF(AD109+AE109=0,0,(VLOOKUP($A109,'1v -ostali'!$A$14:AQ$371,AA$3,FALSE))/12*$R$3+$R$2)</f>
        <v>0</v>
      </c>
      <c r="AG109" s="50">
        <f t="shared" si="18"/>
        <v>0</v>
      </c>
      <c r="AH109" s="50">
        <f t="shared" si="19"/>
        <v>0</v>
      </c>
      <c r="AI109" s="50">
        <f t="shared" si="26"/>
        <v>0</v>
      </c>
      <c r="AJ109" s="50">
        <f t="shared" si="30"/>
        <v>0</v>
      </c>
      <c r="AK109" s="50">
        <f t="shared" si="20"/>
        <v>0</v>
      </c>
      <c r="AL109" s="50">
        <f t="shared" si="21"/>
        <v>0</v>
      </c>
    </row>
    <row r="110" spans="1:38" x14ac:dyDescent="0.2">
      <c r="A110">
        <f>+IF(MAX(A$5:A109)+1&lt;=A$1,A109+1,0)</f>
        <v>0</v>
      </c>
      <c r="B110" s="301">
        <f t="shared" si="27"/>
        <v>0</v>
      </c>
      <c r="C110">
        <f t="shared" si="28"/>
        <v>0</v>
      </c>
      <c r="D110" s="494">
        <f t="shared" si="29"/>
        <v>0</v>
      </c>
      <c r="E110">
        <f>IF(A110=0,0,+VLOOKUP($A110,'1v -ostali'!$A$14:$C$371,2,FALSE))</f>
        <v>0</v>
      </c>
      <c r="G110">
        <f>+VLOOKUP($A110,'1v -ostali'!$A$14:$N$371,14,FALSE)</f>
        <v>0</v>
      </c>
      <c r="H110">
        <f>+VLOOKUP($A110,'1v -ostali'!$A$14:$G$371,H$3,FALSE)</f>
        <v>0</v>
      </c>
      <c r="I110">
        <f>+VLOOKUP($A110,'1v -ostali'!$A$14:H$371,I$3,FALSE)</f>
        <v>0</v>
      </c>
      <c r="J110">
        <f>+VLOOKUP($A110,'1v -ostali'!$A$14:I$371,J$3,FALSE)</f>
        <v>0</v>
      </c>
      <c r="N110">
        <f>+VLOOKUP($A110,'1v -ostali'!$A$14:J$371,K$3,FALSE)</f>
        <v>0</v>
      </c>
      <c r="O110">
        <f>+VLOOKUP($A110,'1v -ostali'!$A$14:K$371,L$3,FALSE)</f>
        <v>0</v>
      </c>
      <c r="P110">
        <f>+VLOOKUP($A110,'1v -ostali'!$A$14:L$371,M$3,FALSE)</f>
        <v>0</v>
      </c>
      <c r="T110" s="50">
        <f>IF(H110=0,0,+(VLOOKUP($A110,'1v -ostali'!$A$14:AE$371,O$3,FALSE)/12*0.701/$H110+$R$2)*$H110)</f>
        <v>0</v>
      </c>
      <c r="U110" s="50">
        <f>IF(N110=0,0,+(VLOOKUP($A110,'1v -ostali'!$A$14:AF$371,P$3,FALSE)/12*0.701/$N110+$R$2)*$N110)</f>
        <v>0</v>
      </c>
      <c r="V110" s="50">
        <f>IF(T110+U110=0,0,(VLOOKUP($A110,'1v -ostali'!$A$14:AG$371,Q$3,FALSE))/12*$R$3+$R$2)</f>
        <v>0</v>
      </c>
      <c r="W110" s="50">
        <f t="shared" si="25"/>
        <v>0</v>
      </c>
      <c r="X110" s="50">
        <f t="shared" si="15"/>
        <v>0</v>
      </c>
      <c r="Y110" s="50">
        <f>IF(I110=0,0,+(VLOOKUP($A110,'1v -ostali'!$A$14:AJ$371,T$3,FALSE)/12*0.701/$I110+$R$2)*$I110)</f>
        <v>0</v>
      </c>
      <c r="Z110" s="50">
        <f>IF(O110=0,0,+(VLOOKUP($A110,'1v -ostali'!$A$14:AK$371,U$3,FALSE)/12*0.701/$O110+$R$2)*$O110)</f>
        <v>0</v>
      </c>
      <c r="AA110" s="50">
        <f>IF(Y110+Z110=0,0,(VLOOKUP($A110,'1v -ostali'!$A$14:AL$371,V$3,FALSE))/12*$R$3+$R$2)</f>
        <v>0</v>
      </c>
      <c r="AB110" s="50">
        <f t="shared" si="16"/>
        <v>0</v>
      </c>
      <c r="AC110" s="50">
        <f t="shared" si="17"/>
        <v>0</v>
      </c>
      <c r="AD110" s="50">
        <f>IF(J110=0,0,+(VLOOKUP($A110,'1v -ostali'!$A$14:AO$371,Y$3,FALSE)/12*0.701/$J110+$R$2)*$J110)</f>
        <v>0</v>
      </c>
      <c r="AE110" s="50">
        <f>IF(P110=0,0,+(VLOOKUP($A110,'1v -ostali'!$A$14:AP$371,Z$3,FALSE)/12*0.701/$P110+$R$2)*$P110)</f>
        <v>0</v>
      </c>
      <c r="AF110" s="50">
        <f>IF(AD110+AE110=0,0,(VLOOKUP($A110,'1v -ostali'!$A$14:AQ$371,AA$3,FALSE))/12*$R$3+$R$2)</f>
        <v>0</v>
      </c>
      <c r="AG110" s="50">
        <f t="shared" si="18"/>
        <v>0</v>
      </c>
      <c r="AH110" s="50">
        <f t="shared" si="19"/>
        <v>0</v>
      </c>
      <c r="AI110" s="50">
        <f t="shared" si="26"/>
        <v>0</v>
      </c>
      <c r="AJ110" s="50">
        <f t="shared" si="30"/>
        <v>0</v>
      </c>
      <c r="AK110" s="50">
        <f t="shared" si="20"/>
        <v>0</v>
      </c>
      <c r="AL110" s="50">
        <f t="shared" si="21"/>
        <v>0</v>
      </c>
    </row>
    <row r="111" spans="1:38" x14ac:dyDescent="0.2">
      <c r="A111">
        <f>+IF(MAX(A$5:A110)+1&lt;=A$1,A110+1,0)</f>
        <v>0</v>
      </c>
      <c r="B111" s="301">
        <f t="shared" si="27"/>
        <v>0</v>
      </c>
      <c r="C111">
        <f t="shared" si="28"/>
        <v>0</v>
      </c>
      <c r="D111" s="494">
        <f t="shared" si="29"/>
        <v>0</v>
      </c>
      <c r="E111">
        <f>IF(A111=0,0,+VLOOKUP($A111,'1v -ostali'!$A$14:$C$371,2,FALSE))</f>
        <v>0</v>
      </c>
      <c r="G111">
        <f>+VLOOKUP($A111,'1v -ostali'!$A$14:$N$371,14,FALSE)</f>
        <v>0</v>
      </c>
      <c r="H111">
        <f>+VLOOKUP($A111,'1v -ostali'!$A$14:$G$371,H$3,FALSE)</f>
        <v>0</v>
      </c>
      <c r="I111">
        <f>+VLOOKUP($A111,'1v -ostali'!$A$14:H$371,I$3,FALSE)</f>
        <v>0</v>
      </c>
      <c r="J111">
        <f>+VLOOKUP($A111,'1v -ostali'!$A$14:I$371,J$3,FALSE)</f>
        <v>0</v>
      </c>
      <c r="N111">
        <f>+VLOOKUP($A111,'1v -ostali'!$A$14:J$371,K$3,FALSE)</f>
        <v>0</v>
      </c>
      <c r="O111">
        <f>+VLOOKUP($A111,'1v -ostali'!$A$14:K$371,L$3,FALSE)</f>
        <v>0</v>
      </c>
      <c r="P111">
        <f>+VLOOKUP($A111,'1v -ostali'!$A$14:L$371,M$3,FALSE)</f>
        <v>0</v>
      </c>
      <c r="T111" s="50">
        <f>IF(H111=0,0,+(VLOOKUP($A111,'1v -ostali'!$A$14:AE$371,O$3,FALSE)/12*0.701/$H111+$R$2)*$H111)</f>
        <v>0</v>
      </c>
      <c r="U111" s="50">
        <f>IF(N111=0,0,+(VLOOKUP($A111,'1v -ostali'!$A$14:AF$371,P$3,FALSE)/12*0.701/$N111+$R$2)*$N111)</f>
        <v>0</v>
      </c>
      <c r="V111" s="50">
        <f>IF(T111+U111=0,0,(VLOOKUP($A111,'1v -ostali'!$A$14:AG$371,Q$3,FALSE))/12*$R$3+$R$2)</f>
        <v>0</v>
      </c>
      <c r="W111" s="50">
        <f t="shared" si="25"/>
        <v>0</v>
      </c>
      <c r="X111" s="50">
        <f t="shared" si="15"/>
        <v>0</v>
      </c>
      <c r="Y111" s="50">
        <f>IF(I111=0,0,+(VLOOKUP($A111,'1v -ostali'!$A$14:AJ$371,T$3,FALSE)/12*0.701/$I111+$R$2)*$I111)</f>
        <v>0</v>
      </c>
      <c r="Z111" s="50">
        <f>IF(O111=0,0,+(VLOOKUP($A111,'1v -ostali'!$A$14:AK$371,U$3,FALSE)/12*0.701/$O111+$R$2)*$O111)</f>
        <v>0</v>
      </c>
      <c r="AA111" s="50">
        <f>IF(Y111+Z111=0,0,(VLOOKUP($A111,'1v -ostali'!$A$14:AL$371,V$3,FALSE))/12*$R$3+$R$2)</f>
        <v>0</v>
      </c>
      <c r="AB111" s="50">
        <f t="shared" si="16"/>
        <v>0</v>
      </c>
      <c r="AC111" s="50">
        <f t="shared" si="17"/>
        <v>0</v>
      </c>
      <c r="AD111" s="50">
        <f>IF(J111=0,0,+(VLOOKUP($A111,'1v -ostali'!$A$14:AO$371,Y$3,FALSE)/12*0.701/$J111+$R$2)*$J111)</f>
        <v>0</v>
      </c>
      <c r="AE111" s="50">
        <f>IF(P111=0,0,+(VLOOKUP($A111,'1v -ostali'!$A$14:AP$371,Z$3,FALSE)/12*0.701/$P111+$R$2)*$P111)</f>
        <v>0</v>
      </c>
      <c r="AF111" s="50">
        <f>IF(AD111+AE111=0,0,(VLOOKUP($A111,'1v -ostali'!$A$14:AQ$371,AA$3,FALSE))/12*$R$3+$R$2)</f>
        <v>0</v>
      </c>
      <c r="AG111" s="50">
        <f t="shared" si="18"/>
        <v>0</v>
      </c>
      <c r="AH111" s="50">
        <f t="shared" si="19"/>
        <v>0</v>
      </c>
      <c r="AI111" s="50">
        <f t="shared" si="26"/>
        <v>0</v>
      </c>
      <c r="AJ111" s="50">
        <f t="shared" si="30"/>
        <v>0</v>
      </c>
      <c r="AK111" s="50">
        <f t="shared" si="20"/>
        <v>0</v>
      </c>
      <c r="AL111" s="50">
        <f t="shared" si="21"/>
        <v>0</v>
      </c>
    </row>
    <row r="112" spans="1:38" x14ac:dyDescent="0.2">
      <c r="A112">
        <f>+IF(MAX(A$5:A111)+1&lt;=A$1,A111+1,0)</f>
        <v>0</v>
      </c>
      <c r="B112" s="301">
        <f t="shared" si="27"/>
        <v>0</v>
      </c>
      <c r="C112">
        <f t="shared" si="28"/>
        <v>0</v>
      </c>
      <c r="D112" s="494">
        <f t="shared" si="29"/>
        <v>0</v>
      </c>
      <c r="E112">
        <f>IF(A112=0,0,+VLOOKUP($A112,'1v -ostali'!$A$14:$C$371,2,FALSE))</f>
        <v>0</v>
      </c>
      <c r="G112">
        <f>+VLOOKUP($A112,'1v -ostali'!$A$14:$N$371,14,FALSE)</f>
        <v>0</v>
      </c>
      <c r="H112">
        <f>+VLOOKUP($A112,'1v -ostali'!$A$14:$G$371,H$3,FALSE)</f>
        <v>0</v>
      </c>
      <c r="I112">
        <f>+VLOOKUP($A112,'1v -ostali'!$A$14:H$371,I$3,FALSE)</f>
        <v>0</v>
      </c>
      <c r="J112">
        <f>+VLOOKUP($A112,'1v -ostali'!$A$14:I$371,J$3,FALSE)</f>
        <v>0</v>
      </c>
      <c r="N112">
        <f>+VLOOKUP($A112,'1v -ostali'!$A$14:J$371,K$3,FALSE)</f>
        <v>0</v>
      </c>
      <c r="O112">
        <f>+VLOOKUP($A112,'1v -ostali'!$A$14:K$371,L$3,FALSE)</f>
        <v>0</v>
      </c>
      <c r="P112">
        <f>+VLOOKUP($A112,'1v -ostali'!$A$14:L$371,M$3,FALSE)</f>
        <v>0</v>
      </c>
      <c r="T112" s="50">
        <f>IF(H112=0,0,+(VLOOKUP($A112,'1v -ostali'!$A$14:AE$371,O$3,FALSE)/12*0.701/$H112+$R$2)*$H112)</f>
        <v>0</v>
      </c>
      <c r="U112" s="50">
        <f>IF(N112=0,0,+(VLOOKUP($A112,'1v -ostali'!$A$14:AF$371,P$3,FALSE)/12*0.701/$N112+$R$2)*$N112)</f>
        <v>0</v>
      </c>
      <c r="V112" s="50">
        <f>IF(T112+U112=0,0,(VLOOKUP($A112,'1v -ostali'!$A$14:AG$371,Q$3,FALSE))/12*$R$3+$R$2)</f>
        <v>0</v>
      </c>
      <c r="W112" s="50">
        <f t="shared" si="25"/>
        <v>0</v>
      </c>
      <c r="X112" s="50">
        <f t="shared" si="15"/>
        <v>0</v>
      </c>
      <c r="Y112" s="50">
        <f>IF(I112=0,0,+(VLOOKUP($A112,'1v -ostali'!$A$14:AJ$371,T$3,FALSE)/12*0.701/$I112+$R$2)*$I112)</f>
        <v>0</v>
      </c>
      <c r="Z112" s="50">
        <f>IF(O112=0,0,+(VLOOKUP($A112,'1v -ostali'!$A$14:AK$371,U$3,FALSE)/12*0.701/$O112+$R$2)*$O112)</f>
        <v>0</v>
      </c>
      <c r="AA112" s="50">
        <f>IF(Y112+Z112=0,0,(VLOOKUP($A112,'1v -ostali'!$A$14:AL$371,V$3,FALSE))/12*$R$3+$R$2)</f>
        <v>0</v>
      </c>
      <c r="AB112" s="50">
        <f t="shared" si="16"/>
        <v>0</v>
      </c>
      <c r="AC112" s="50">
        <f t="shared" si="17"/>
        <v>0</v>
      </c>
      <c r="AD112" s="50">
        <f>IF(J112=0,0,+(VLOOKUP($A112,'1v -ostali'!$A$14:AO$371,Y$3,FALSE)/12*0.701/$J112+$R$2)*$J112)</f>
        <v>0</v>
      </c>
      <c r="AE112" s="50">
        <f>IF(P112=0,0,+(VLOOKUP($A112,'1v -ostali'!$A$14:AP$371,Z$3,FALSE)/12*0.701/$P112+$R$2)*$P112)</f>
        <v>0</v>
      </c>
      <c r="AF112" s="50">
        <f>IF(AD112+AE112=0,0,(VLOOKUP($A112,'1v -ostali'!$A$14:AQ$371,AA$3,FALSE))/12*$R$3+$R$2)</f>
        <v>0</v>
      </c>
      <c r="AG112" s="50">
        <f t="shared" si="18"/>
        <v>0</v>
      </c>
      <c r="AH112" s="50">
        <f t="shared" si="19"/>
        <v>0</v>
      </c>
      <c r="AI112" s="50">
        <f t="shared" si="26"/>
        <v>0</v>
      </c>
      <c r="AJ112" s="50">
        <f t="shared" si="30"/>
        <v>0</v>
      </c>
      <c r="AK112" s="50">
        <f t="shared" si="20"/>
        <v>0</v>
      </c>
      <c r="AL112" s="50">
        <f t="shared" si="21"/>
        <v>0</v>
      </c>
    </row>
    <row r="113" spans="1:38" x14ac:dyDescent="0.2">
      <c r="A113">
        <f>+IF(MAX(A$5:A112)+1&lt;=A$1,A112+1,0)</f>
        <v>0</v>
      </c>
      <c r="B113" s="301">
        <f t="shared" si="27"/>
        <v>0</v>
      </c>
      <c r="C113">
        <f t="shared" si="28"/>
        <v>0</v>
      </c>
      <c r="D113" s="494">
        <f t="shared" si="29"/>
        <v>0</v>
      </c>
      <c r="E113">
        <f>IF(A113=0,0,+VLOOKUP($A113,'1v -ostali'!$A$14:$C$371,2,FALSE))</f>
        <v>0</v>
      </c>
      <c r="G113">
        <f>+VLOOKUP($A113,'1v -ostali'!$A$14:$N$371,14,FALSE)</f>
        <v>0</v>
      </c>
      <c r="H113">
        <f>+VLOOKUP($A113,'1v -ostali'!$A$14:$G$371,H$3,FALSE)</f>
        <v>0</v>
      </c>
      <c r="I113">
        <f>+VLOOKUP($A113,'1v -ostali'!$A$14:H$371,I$3,FALSE)</f>
        <v>0</v>
      </c>
      <c r="J113">
        <f>+VLOOKUP($A113,'1v -ostali'!$A$14:I$371,J$3,FALSE)</f>
        <v>0</v>
      </c>
      <c r="N113">
        <f>+VLOOKUP($A113,'1v -ostali'!$A$14:J$371,K$3,FALSE)</f>
        <v>0</v>
      </c>
      <c r="O113">
        <f>+VLOOKUP($A113,'1v -ostali'!$A$14:K$371,L$3,FALSE)</f>
        <v>0</v>
      </c>
      <c r="P113">
        <f>+VLOOKUP($A113,'1v -ostali'!$A$14:L$371,M$3,FALSE)</f>
        <v>0</v>
      </c>
      <c r="T113" s="50">
        <f>IF(H113=0,0,+(VLOOKUP($A113,'1v -ostali'!$A$14:AE$371,O$3,FALSE)/12*0.701/$H113+$R$2)*$H113)</f>
        <v>0</v>
      </c>
      <c r="U113" s="50">
        <f>IF(N113=0,0,+(VLOOKUP($A113,'1v -ostali'!$A$14:AF$371,P$3,FALSE)/12*0.701/$N113+$R$2)*$N113)</f>
        <v>0</v>
      </c>
      <c r="V113" s="50">
        <f>IF(T113+U113=0,0,(VLOOKUP($A113,'1v -ostali'!$A$14:AG$371,Q$3,FALSE))/12*$R$3+$R$2)</f>
        <v>0</v>
      </c>
      <c r="W113" s="50">
        <f t="shared" si="25"/>
        <v>0</v>
      </c>
      <c r="X113" s="50">
        <f t="shared" si="15"/>
        <v>0</v>
      </c>
      <c r="Y113" s="50">
        <f>IF(I113=0,0,+(VLOOKUP($A113,'1v -ostali'!$A$14:AJ$371,T$3,FALSE)/12*0.701/$I113+$R$2)*$I113)</f>
        <v>0</v>
      </c>
      <c r="Z113" s="50">
        <f>IF(O113=0,0,+(VLOOKUP($A113,'1v -ostali'!$A$14:AK$371,U$3,FALSE)/12*0.701/$O113+$R$2)*$O113)</f>
        <v>0</v>
      </c>
      <c r="AA113" s="50">
        <f>IF(Y113+Z113=0,0,(VLOOKUP($A113,'1v -ostali'!$A$14:AL$371,V$3,FALSE))/12*$R$3+$R$2)</f>
        <v>0</v>
      </c>
      <c r="AB113" s="50">
        <f t="shared" si="16"/>
        <v>0</v>
      </c>
      <c r="AC113" s="50">
        <f t="shared" si="17"/>
        <v>0</v>
      </c>
      <c r="AD113" s="50">
        <f>IF(J113=0,0,+(VLOOKUP($A113,'1v -ostali'!$A$14:AO$371,Y$3,FALSE)/12*0.701/$J113+$R$2)*$J113)</f>
        <v>0</v>
      </c>
      <c r="AE113" s="50">
        <f>IF(P113=0,0,+(VLOOKUP($A113,'1v -ostali'!$A$14:AP$371,Z$3,FALSE)/12*0.701/$P113+$R$2)*$P113)</f>
        <v>0</v>
      </c>
      <c r="AF113" s="50">
        <f>IF(AD113+AE113=0,0,(VLOOKUP($A113,'1v -ostali'!$A$14:AQ$371,AA$3,FALSE))/12*$R$3+$R$2)</f>
        <v>0</v>
      </c>
      <c r="AG113" s="50">
        <f t="shared" si="18"/>
        <v>0</v>
      </c>
      <c r="AH113" s="50">
        <f t="shared" si="19"/>
        <v>0</v>
      </c>
      <c r="AI113" s="50">
        <f t="shared" si="26"/>
        <v>0</v>
      </c>
      <c r="AJ113" s="50">
        <f t="shared" si="30"/>
        <v>0</v>
      </c>
      <c r="AK113" s="50">
        <f t="shared" si="20"/>
        <v>0</v>
      </c>
      <c r="AL113" s="50">
        <f t="shared" si="21"/>
        <v>0</v>
      </c>
    </row>
    <row r="114" spans="1:38" x14ac:dyDescent="0.2">
      <c r="A114">
        <f>+IF(MAX(A$5:A113)+1&lt;=A$1,A113+1,0)</f>
        <v>0</v>
      </c>
      <c r="B114" s="301">
        <f t="shared" si="27"/>
        <v>0</v>
      </c>
      <c r="C114">
        <f t="shared" si="28"/>
        <v>0</v>
      </c>
      <c r="D114" s="494">
        <f t="shared" si="29"/>
        <v>0</v>
      </c>
      <c r="E114">
        <f>IF(A114=0,0,+VLOOKUP($A114,'1v -ostali'!$A$14:$C$371,2,FALSE))</f>
        <v>0</v>
      </c>
      <c r="G114">
        <f>+VLOOKUP($A114,'1v -ostali'!$A$14:$N$371,14,FALSE)</f>
        <v>0</v>
      </c>
      <c r="H114">
        <f>+VLOOKUP($A114,'1v -ostali'!$A$14:$G$371,H$3,FALSE)</f>
        <v>0</v>
      </c>
      <c r="I114">
        <f>+VLOOKUP($A114,'1v -ostali'!$A$14:H$371,I$3,FALSE)</f>
        <v>0</v>
      </c>
      <c r="J114">
        <f>+VLOOKUP($A114,'1v -ostali'!$A$14:I$371,J$3,FALSE)</f>
        <v>0</v>
      </c>
      <c r="N114">
        <f>+VLOOKUP($A114,'1v -ostali'!$A$14:J$371,K$3,FALSE)</f>
        <v>0</v>
      </c>
      <c r="O114">
        <f>+VLOOKUP($A114,'1v -ostali'!$A$14:K$371,L$3,FALSE)</f>
        <v>0</v>
      </c>
      <c r="P114">
        <f>+VLOOKUP($A114,'1v -ostali'!$A$14:L$371,M$3,FALSE)</f>
        <v>0</v>
      </c>
      <c r="T114" s="50">
        <f>IF(H114=0,0,+(VLOOKUP($A114,'1v -ostali'!$A$14:AE$371,O$3,FALSE)/12*0.701/$H114+$R$2)*$H114)</f>
        <v>0</v>
      </c>
      <c r="U114" s="50">
        <f>IF(N114=0,0,+(VLOOKUP($A114,'1v -ostali'!$A$14:AF$371,P$3,FALSE)/12*0.701/$N114+$R$2)*$N114)</f>
        <v>0</v>
      </c>
      <c r="V114" s="50">
        <f>IF(T114+U114=0,0,(VLOOKUP($A114,'1v -ostali'!$A$14:AG$371,Q$3,FALSE))/12*$R$3+$R$2)</f>
        <v>0</v>
      </c>
      <c r="W114" s="50">
        <f t="shared" si="25"/>
        <v>0</v>
      </c>
      <c r="X114" s="50">
        <f t="shared" si="15"/>
        <v>0</v>
      </c>
      <c r="Y114" s="50">
        <f>IF(I114=0,0,+(VLOOKUP($A114,'1v -ostali'!$A$14:AJ$371,T$3,FALSE)/12*0.701/$I114+$R$2)*$I114)</f>
        <v>0</v>
      </c>
      <c r="Z114" s="50">
        <f>IF(O114=0,0,+(VLOOKUP($A114,'1v -ostali'!$A$14:AK$371,U$3,FALSE)/12*0.701/$O114+$R$2)*$O114)</f>
        <v>0</v>
      </c>
      <c r="AA114" s="50">
        <f>IF(Y114+Z114=0,0,(VLOOKUP($A114,'1v -ostali'!$A$14:AL$371,V$3,FALSE))/12*$R$3+$R$2)</f>
        <v>0</v>
      </c>
      <c r="AB114" s="50">
        <f t="shared" si="16"/>
        <v>0</v>
      </c>
      <c r="AC114" s="50">
        <f t="shared" si="17"/>
        <v>0</v>
      </c>
      <c r="AD114" s="50">
        <f>IF(J114=0,0,+(VLOOKUP($A114,'1v -ostali'!$A$14:AO$371,Y$3,FALSE)/12*0.701/$J114+$R$2)*$J114)</f>
        <v>0</v>
      </c>
      <c r="AE114" s="50">
        <f>IF(P114=0,0,+(VLOOKUP($A114,'1v -ostali'!$A$14:AP$371,Z$3,FALSE)/12*0.701/$P114+$R$2)*$P114)</f>
        <v>0</v>
      </c>
      <c r="AF114" s="50">
        <f>IF(AD114+AE114=0,0,(VLOOKUP($A114,'1v -ostali'!$A$14:AQ$371,AA$3,FALSE))/12*$R$3+$R$2)</f>
        <v>0</v>
      </c>
      <c r="AG114" s="50">
        <f t="shared" si="18"/>
        <v>0</v>
      </c>
      <c r="AH114" s="50">
        <f t="shared" si="19"/>
        <v>0</v>
      </c>
      <c r="AI114" s="50">
        <f t="shared" si="26"/>
        <v>0</v>
      </c>
      <c r="AJ114" s="50">
        <f t="shared" si="30"/>
        <v>0</v>
      </c>
      <c r="AK114" s="50">
        <f t="shared" si="20"/>
        <v>0</v>
      </c>
      <c r="AL114" s="50">
        <f t="shared" si="21"/>
        <v>0</v>
      </c>
    </row>
    <row r="115" spans="1:38" x14ac:dyDescent="0.2">
      <c r="A115">
        <f>+IF(MAX(A$5:A114)+1&lt;=A$1,A114+1,0)</f>
        <v>0</v>
      </c>
      <c r="B115" s="301">
        <f t="shared" si="27"/>
        <v>0</v>
      </c>
      <c r="C115">
        <f t="shared" si="28"/>
        <v>0</v>
      </c>
      <c r="D115" s="494">
        <f t="shared" si="29"/>
        <v>0</v>
      </c>
      <c r="E115">
        <f>IF(A115=0,0,+VLOOKUP($A115,'1v -ostali'!$A$14:$C$371,2,FALSE))</f>
        <v>0</v>
      </c>
      <c r="G115">
        <f>+VLOOKUP($A115,'1v -ostali'!$A$14:$N$371,14,FALSE)</f>
        <v>0</v>
      </c>
      <c r="H115">
        <f>+VLOOKUP($A115,'1v -ostali'!$A$14:$G$371,H$3,FALSE)</f>
        <v>0</v>
      </c>
      <c r="I115">
        <f>+VLOOKUP($A115,'1v -ostali'!$A$14:H$371,I$3,FALSE)</f>
        <v>0</v>
      </c>
      <c r="J115">
        <f>+VLOOKUP($A115,'1v -ostali'!$A$14:I$371,J$3,FALSE)</f>
        <v>0</v>
      </c>
      <c r="N115">
        <f>+VLOOKUP($A115,'1v -ostali'!$A$14:J$371,K$3,FALSE)</f>
        <v>0</v>
      </c>
      <c r="O115">
        <f>+VLOOKUP($A115,'1v -ostali'!$A$14:K$371,L$3,FALSE)</f>
        <v>0</v>
      </c>
      <c r="P115">
        <f>+VLOOKUP($A115,'1v -ostali'!$A$14:L$371,M$3,FALSE)</f>
        <v>0</v>
      </c>
      <c r="T115" s="50">
        <f>IF(H115=0,0,+(VLOOKUP($A115,'1v -ostali'!$A$14:AE$371,O$3,FALSE)/12*0.701/$H115+$R$2)*$H115)</f>
        <v>0</v>
      </c>
      <c r="U115" s="50">
        <f>IF(N115=0,0,+(VLOOKUP($A115,'1v -ostali'!$A$14:AF$371,P$3,FALSE)/12*0.701/$N115+$R$2)*$N115)</f>
        <v>0</v>
      </c>
      <c r="V115" s="50">
        <f>IF(T115+U115=0,0,(VLOOKUP($A115,'1v -ostali'!$A$14:AG$371,Q$3,FALSE))/12*$R$3+$R$2)</f>
        <v>0</v>
      </c>
      <c r="W115" s="50">
        <f t="shared" si="25"/>
        <v>0</v>
      </c>
      <c r="X115" s="50">
        <f t="shared" si="15"/>
        <v>0</v>
      </c>
      <c r="Y115" s="50">
        <f>IF(I115=0,0,+(VLOOKUP($A115,'1v -ostali'!$A$14:AJ$371,T$3,FALSE)/12*0.701/$I115+$R$2)*$I115)</f>
        <v>0</v>
      </c>
      <c r="Z115" s="50">
        <f>IF(O115=0,0,+(VLOOKUP($A115,'1v -ostali'!$A$14:AK$371,U$3,FALSE)/12*0.701/$O115+$R$2)*$O115)</f>
        <v>0</v>
      </c>
      <c r="AA115" s="50">
        <f>IF(Y115+Z115=0,0,(VLOOKUP($A115,'1v -ostali'!$A$14:AL$371,V$3,FALSE))/12*$R$3+$R$2)</f>
        <v>0</v>
      </c>
      <c r="AB115" s="50">
        <f t="shared" si="16"/>
        <v>0</v>
      </c>
      <c r="AC115" s="50">
        <f t="shared" si="17"/>
        <v>0</v>
      </c>
      <c r="AD115" s="50">
        <f>IF(J115=0,0,+(VLOOKUP($A115,'1v -ostali'!$A$14:AO$371,Y$3,FALSE)/12*0.701/$J115+$R$2)*$J115)</f>
        <v>0</v>
      </c>
      <c r="AE115" s="50">
        <f>IF(P115=0,0,+(VLOOKUP($A115,'1v -ostali'!$A$14:AP$371,Z$3,FALSE)/12*0.701/$P115+$R$2)*$P115)</f>
        <v>0</v>
      </c>
      <c r="AF115" s="50">
        <f>IF(AD115+AE115=0,0,(VLOOKUP($A115,'1v -ostali'!$A$14:AQ$371,AA$3,FALSE))/12*$R$3+$R$2)</f>
        <v>0</v>
      </c>
      <c r="AG115" s="50">
        <f t="shared" si="18"/>
        <v>0</v>
      </c>
      <c r="AH115" s="50">
        <f t="shared" si="19"/>
        <v>0</v>
      </c>
      <c r="AI115" s="50">
        <f t="shared" si="26"/>
        <v>0</v>
      </c>
      <c r="AJ115" s="50">
        <f t="shared" si="30"/>
        <v>0</v>
      </c>
      <c r="AK115" s="50">
        <f t="shared" si="20"/>
        <v>0</v>
      </c>
      <c r="AL115" s="50">
        <f t="shared" si="21"/>
        <v>0</v>
      </c>
    </row>
    <row r="116" spans="1:38" x14ac:dyDescent="0.2">
      <c r="A116">
        <f>+IF(MAX(A$5:A115)+1&lt;=A$1,A115+1,0)</f>
        <v>0</v>
      </c>
      <c r="B116" s="301">
        <f t="shared" si="27"/>
        <v>0</v>
      </c>
      <c r="C116">
        <f t="shared" si="28"/>
        <v>0</v>
      </c>
      <c r="D116" s="494">
        <f t="shared" si="29"/>
        <v>0</v>
      </c>
      <c r="E116">
        <f>IF(A116=0,0,+VLOOKUP($A116,'1v -ostali'!$A$14:$C$371,2,FALSE))</f>
        <v>0</v>
      </c>
      <c r="G116">
        <f>+VLOOKUP($A116,'1v -ostali'!$A$14:$N$371,14,FALSE)</f>
        <v>0</v>
      </c>
      <c r="H116">
        <f>+VLOOKUP($A116,'1v -ostali'!$A$14:$G$371,H$3,FALSE)</f>
        <v>0</v>
      </c>
      <c r="I116">
        <f>+VLOOKUP($A116,'1v -ostali'!$A$14:H$371,I$3,FALSE)</f>
        <v>0</v>
      </c>
      <c r="J116">
        <f>+VLOOKUP($A116,'1v -ostali'!$A$14:I$371,J$3,FALSE)</f>
        <v>0</v>
      </c>
      <c r="N116">
        <f>+VLOOKUP($A116,'1v -ostali'!$A$14:J$371,K$3,FALSE)</f>
        <v>0</v>
      </c>
      <c r="O116">
        <f>+VLOOKUP($A116,'1v -ostali'!$A$14:K$371,L$3,FALSE)</f>
        <v>0</v>
      </c>
      <c r="P116">
        <f>+VLOOKUP($A116,'1v -ostali'!$A$14:L$371,M$3,FALSE)</f>
        <v>0</v>
      </c>
      <c r="T116" s="50">
        <f>IF(H116=0,0,+(VLOOKUP($A116,'1v -ostali'!$A$14:AE$371,O$3,FALSE)/12*0.701/$H116+$R$2)*$H116)</f>
        <v>0</v>
      </c>
      <c r="U116" s="50">
        <f>IF(N116=0,0,+(VLOOKUP($A116,'1v -ostali'!$A$14:AF$371,P$3,FALSE)/12*0.701/$N116+$R$2)*$N116)</f>
        <v>0</v>
      </c>
      <c r="V116" s="50">
        <f>IF(T116+U116=0,0,(VLOOKUP($A116,'1v -ostali'!$A$14:AG$371,Q$3,FALSE))/12*$R$3+$R$2)</f>
        <v>0</v>
      </c>
      <c r="W116" s="50">
        <f t="shared" si="25"/>
        <v>0</v>
      </c>
      <c r="X116" s="50">
        <f t="shared" si="15"/>
        <v>0</v>
      </c>
      <c r="Y116" s="50">
        <f>IF(I116=0,0,+(VLOOKUP($A116,'1v -ostali'!$A$14:AJ$371,T$3,FALSE)/12*0.701/$I116+$R$2)*$I116)</f>
        <v>0</v>
      </c>
      <c r="Z116" s="50">
        <f>IF(O116=0,0,+(VLOOKUP($A116,'1v -ostali'!$A$14:AK$371,U$3,FALSE)/12*0.701/$O116+$R$2)*$O116)</f>
        <v>0</v>
      </c>
      <c r="AA116" s="50">
        <f>IF(Y116+Z116=0,0,(VLOOKUP($A116,'1v -ostali'!$A$14:AL$371,V$3,FALSE))/12*$R$3+$R$2)</f>
        <v>0</v>
      </c>
      <c r="AB116" s="50">
        <f t="shared" si="16"/>
        <v>0</v>
      </c>
      <c r="AC116" s="50">
        <f t="shared" si="17"/>
        <v>0</v>
      </c>
      <c r="AD116" s="50">
        <f>IF(J116=0,0,+(VLOOKUP($A116,'1v -ostali'!$A$14:AO$371,Y$3,FALSE)/12*0.701/$J116+$R$2)*$J116)</f>
        <v>0</v>
      </c>
      <c r="AE116" s="50">
        <f>IF(P116=0,0,+(VLOOKUP($A116,'1v -ostali'!$A$14:AP$371,Z$3,FALSE)/12*0.701/$P116+$R$2)*$P116)</f>
        <v>0</v>
      </c>
      <c r="AF116" s="50">
        <f>IF(AD116+AE116=0,0,(VLOOKUP($A116,'1v -ostali'!$A$14:AQ$371,AA$3,FALSE))/12*$R$3+$R$2)</f>
        <v>0</v>
      </c>
      <c r="AG116" s="50">
        <f t="shared" si="18"/>
        <v>0</v>
      </c>
      <c r="AH116" s="50">
        <f t="shared" si="19"/>
        <v>0</v>
      </c>
      <c r="AI116" s="50">
        <f t="shared" si="26"/>
        <v>0</v>
      </c>
      <c r="AJ116" s="50">
        <f t="shared" si="30"/>
        <v>0</v>
      </c>
      <c r="AK116" s="50">
        <f t="shared" si="20"/>
        <v>0</v>
      </c>
      <c r="AL116" s="50">
        <f t="shared" si="21"/>
        <v>0</v>
      </c>
    </row>
    <row r="117" spans="1:38" x14ac:dyDescent="0.2">
      <c r="A117">
        <f>+IF(MAX(A$5:A116)+1&lt;=A$1,A116+1,0)</f>
        <v>0</v>
      </c>
      <c r="B117" s="301">
        <f t="shared" si="27"/>
        <v>0</v>
      </c>
      <c r="C117">
        <f t="shared" si="28"/>
        <v>0</v>
      </c>
      <c r="D117" s="494">
        <f t="shared" si="29"/>
        <v>0</v>
      </c>
      <c r="E117">
        <f>IF(A117=0,0,+VLOOKUP($A117,'1v -ostali'!$A$14:$C$371,2,FALSE))</f>
        <v>0</v>
      </c>
      <c r="G117">
        <f>+VLOOKUP($A117,'1v -ostali'!$A$14:$N$371,14,FALSE)</f>
        <v>0</v>
      </c>
      <c r="H117">
        <f>+VLOOKUP($A117,'1v -ostali'!$A$14:$G$371,H$3,FALSE)</f>
        <v>0</v>
      </c>
      <c r="I117">
        <f>+VLOOKUP($A117,'1v -ostali'!$A$14:H$371,I$3,FALSE)</f>
        <v>0</v>
      </c>
      <c r="J117">
        <f>+VLOOKUP($A117,'1v -ostali'!$A$14:I$371,J$3,FALSE)</f>
        <v>0</v>
      </c>
      <c r="N117">
        <f>+VLOOKUP($A117,'1v -ostali'!$A$14:J$371,K$3,FALSE)</f>
        <v>0</v>
      </c>
      <c r="O117">
        <f>+VLOOKUP($A117,'1v -ostali'!$A$14:K$371,L$3,FALSE)</f>
        <v>0</v>
      </c>
      <c r="P117">
        <f>+VLOOKUP($A117,'1v -ostali'!$A$14:L$371,M$3,FALSE)</f>
        <v>0</v>
      </c>
      <c r="T117" s="50">
        <f>IF(H117=0,0,+(VLOOKUP($A117,'1v -ostali'!$A$14:AE$371,O$3,FALSE)/12*0.701/$H117+$R$2)*$H117)</f>
        <v>0</v>
      </c>
      <c r="U117" s="50">
        <f>IF(N117=0,0,+(VLOOKUP($A117,'1v -ostali'!$A$14:AF$371,P$3,FALSE)/12*0.701/$N117+$R$2)*$N117)</f>
        <v>0</v>
      </c>
      <c r="V117" s="50">
        <f>IF(T117+U117=0,0,(VLOOKUP($A117,'1v -ostali'!$A$14:AG$371,Q$3,FALSE))/12*$R$3+$R$2)</f>
        <v>0</v>
      </c>
      <c r="W117" s="50">
        <f t="shared" si="25"/>
        <v>0</v>
      </c>
      <c r="X117" s="50">
        <f t="shared" si="15"/>
        <v>0</v>
      </c>
      <c r="Y117" s="50">
        <f>IF(I117=0,0,+(VLOOKUP($A117,'1v -ostali'!$A$14:AJ$371,T$3,FALSE)/12*0.701/$I117+$R$2)*$I117)</f>
        <v>0</v>
      </c>
      <c r="Z117" s="50">
        <f>IF(O117=0,0,+(VLOOKUP($A117,'1v -ostali'!$A$14:AK$371,U$3,FALSE)/12*0.701/$O117+$R$2)*$O117)</f>
        <v>0</v>
      </c>
      <c r="AA117" s="50">
        <f>IF(Y117+Z117=0,0,(VLOOKUP($A117,'1v -ostali'!$A$14:AL$371,V$3,FALSE))/12*$R$3+$R$2)</f>
        <v>0</v>
      </c>
      <c r="AB117" s="50">
        <f t="shared" si="16"/>
        <v>0</v>
      </c>
      <c r="AC117" s="50">
        <f t="shared" si="17"/>
        <v>0</v>
      </c>
      <c r="AD117" s="50">
        <f>IF(J117=0,0,+(VLOOKUP($A117,'1v -ostali'!$A$14:AO$371,Y$3,FALSE)/12*0.701/$J117+$R$2)*$J117)</f>
        <v>0</v>
      </c>
      <c r="AE117" s="50">
        <f>IF(P117=0,0,+(VLOOKUP($A117,'1v -ostali'!$A$14:AP$371,Z$3,FALSE)/12*0.701/$P117+$R$2)*$P117)</f>
        <v>0</v>
      </c>
      <c r="AF117" s="50">
        <f>IF(AD117+AE117=0,0,(VLOOKUP($A117,'1v -ostali'!$A$14:AQ$371,AA$3,FALSE))/12*$R$3+$R$2)</f>
        <v>0</v>
      </c>
      <c r="AG117" s="50">
        <f t="shared" si="18"/>
        <v>0</v>
      </c>
      <c r="AH117" s="50">
        <f t="shared" si="19"/>
        <v>0</v>
      </c>
      <c r="AI117" s="50">
        <f t="shared" si="26"/>
        <v>0</v>
      </c>
      <c r="AJ117" s="50">
        <f t="shared" si="30"/>
        <v>0</v>
      </c>
      <c r="AK117" s="50">
        <f t="shared" si="20"/>
        <v>0</v>
      </c>
      <c r="AL117" s="50">
        <f t="shared" si="21"/>
        <v>0</v>
      </c>
    </row>
    <row r="118" spans="1:38" x14ac:dyDescent="0.2">
      <c r="A118">
        <f>+IF(MAX(A$5:A117)+1&lt;=A$1,A117+1,0)</f>
        <v>0</v>
      </c>
      <c r="B118" s="301">
        <f t="shared" si="27"/>
        <v>0</v>
      </c>
      <c r="C118">
        <f t="shared" si="28"/>
        <v>0</v>
      </c>
      <c r="D118" s="494">
        <f t="shared" si="29"/>
        <v>0</v>
      </c>
      <c r="E118">
        <f>IF(A118=0,0,+VLOOKUP($A118,'1v -ostali'!$A$14:$C$371,2,FALSE))</f>
        <v>0</v>
      </c>
      <c r="G118">
        <f>+VLOOKUP($A118,'1v -ostali'!$A$14:$N$371,14,FALSE)</f>
        <v>0</v>
      </c>
      <c r="H118">
        <f>+VLOOKUP($A118,'1v -ostali'!$A$14:$G$371,H$3,FALSE)</f>
        <v>0</v>
      </c>
      <c r="I118">
        <f>+VLOOKUP($A118,'1v -ostali'!$A$14:H$371,I$3,FALSE)</f>
        <v>0</v>
      </c>
      <c r="J118">
        <f>+VLOOKUP($A118,'1v -ostali'!$A$14:I$371,J$3,FALSE)</f>
        <v>0</v>
      </c>
      <c r="N118">
        <f>+VLOOKUP($A118,'1v -ostali'!$A$14:J$371,K$3,FALSE)</f>
        <v>0</v>
      </c>
      <c r="O118">
        <f>+VLOOKUP($A118,'1v -ostali'!$A$14:K$371,L$3,FALSE)</f>
        <v>0</v>
      </c>
      <c r="P118">
        <f>+VLOOKUP($A118,'1v -ostali'!$A$14:L$371,M$3,FALSE)</f>
        <v>0</v>
      </c>
      <c r="T118" s="50">
        <f>IF(H118=0,0,+(VLOOKUP($A118,'1v -ostali'!$A$14:AE$371,O$3,FALSE)/12*0.701/$H118+$R$2)*$H118)</f>
        <v>0</v>
      </c>
      <c r="U118" s="50">
        <f>IF(N118=0,0,+(VLOOKUP($A118,'1v -ostali'!$A$14:AF$371,P$3,FALSE)/12*0.701/$N118+$R$2)*$N118)</f>
        <v>0</v>
      </c>
      <c r="V118" s="50">
        <f>IF(T118+U118=0,0,(VLOOKUP($A118,'1v -ostali'!$A$14:AG$371,Q$3,FALSE))/12*$R$3+$R$2)</f>
        <v>0</v>
      </c>
      <c r="W118" s="50">
        <f t="shared" si="25"/>
        <v>0</v>
      </c>
      <c r="X118" s="50">
        <f t="shared" si="15"/>
        <v>0</v>
      </c>
      <c r="Y118" s="50">
        <f>IF(I118=0,0,+(VLOOKUP($A118,'1v -ostali'!$A$14:AJ$371,T$3,FALSE)/12*0.701/$I118+$R$2)*$I118)</f>
        <v>0</v>
      </c>
      <c r="Z118" s="50">
        <f>IF(O118=0,0,+(VLOOKUP($A118,'1v -ostali'!$A$14:AK$371,U$3,FALSE)/12*0.701/$O118+$R$2)*$O118)</f>
        <v>0</v>
      </c>
      <c r="AA118" s="50">
        <f>IF(Y118+Z118=0,0,(VLOOKUP($A118,'1v -ostali'!$A$14:AL$371,V$3,FALSE))/12*$R$3+$R$2)</f>
        <v>0</v>
      </c>
      <c r="AB118" s="50">
        <f t="shared" si="16"/>
        <v>0</v>
      </c>
      <c r="AC118" s="50">
        <f t="shared" si="17"/>
        <v>0</v>
      </c>
      <c r="AD118" s="50">
        <f>IF(J118=0,0,+(VLOOKUP($A118,'1v -ostali'!$A$14:AO$371,Y$3,FALSE)/12*0.701/$J118+$R$2)*$J118)</f>
        <v>0</v>
      </c>
      <c r="AE118" s="50">
        <f>IF(P118=0,0,+(VLOOKUP($A118,'1v -ostali'!$A$14:AP$371,Z$3,FALSE)/12*0.701/$P118+$R$2)*$P118)</f>
        <v>0</v>
      </c>
      <c r="AF118" s="50">
        <f>IF(AD118+AE118=0,0,(VLOOKUP($A118,'1v -ostali'!$A$14:AQ$371,AA$3,FALSE))/12*$R$3+$R$2)</f>
        <v>0</v>
      </c>
      <c r="AG118" s="50">
        <f t="shared" si="18"/>
        <v>0</v>
      </c>
      <c r="AH118" s="50">
        <f t="shared" si="19"/>
        <v>0</v>
      </c>
      <c r="AI118" s="50">
        <f t="shared" si="26"/>
        <v>0</v>
      </c>
      <c r="AJ118" s="50">
        <f t="shared" si="30"/>
        <v>0</v>
      </c>
      <c r="AK118" s="50">
        <f t="shared" si="20"/>
        <v>0</v>
      </c>
      <c r="AL118" s="50">
        <f t="shared" si="21"/>
        <v>0</v>
      </c>
    </row>
    <row r="119" spans="1:38" x14ac:dyDescent="0.2">
      <c r="A119">
        <f>+IF(MAX(A$5:A118)+1&lt;=A$1,A118+1,0)</f>
        <v>0</v>
      </c>
      <c r="B119" s="301">
        <f t="shared" si="27"/>
        <v>0</v>
      </c>
      <c r="C119">
        <f t="shared" si="28"/>
        <v>0</v>
      </c>
      <c r="D119" s="494">
        <f t="shared" si="29"/>
        <v>0</v>
      </c>
      <c r="E119">
        <f>IF(A119=0,0,+VLOOKUP($A119,'1v -ostali'!$A$14:$C$371,2,FALSE))</f>
        <v>0</v>
      </c>
      <c r="G119">
        <f>+VLOOKUP($A119,'1v -ostali'!$A$14:$N$371,14,FALSE)</f>
        <v>0</v>
      </c>
      <c r="H119">
        <f>+VLOOKUP($A119,'1v -ostali'!$A$14:$G$371,H$3,FALSE)</f>
        <v>0</v>
      </c>
      <c r="I119">
        <f>+VLOOKUP($A119,'1v -ostali'!$A$14:H$371,I$3,FALSE)</f>
        <v>0</v>
      </c>
      <c r="J119">
        <f>+VLOOKUP($A119,'1v -ostali'!$A$14:I$371,J$3,FALSE)</f>
        <v>0</v>
      </c>
      <c r="N119">
        <f>+VLOOKUP($A119,'1v -ostali'!$A$14:J$371,K$3,FALSE)</f>
        <v>0</v>
      </c>
      <c r="O119">
        <f>+VLOOKUP($A119,'1v -ostali'!$A$14:K$371,L$3,FALSE)</f>
        <v>0</v>
      </c>
      <c r="P119">
        <f>+VLOOKUP($A119,'1v -ostali'!$A$14:L$371,M$3,FALSE)</f>
        <v>0</v>
      </c>
      <c r="T119" s="50">
        <f>IF(H119=0,0,+(VLOOKUP($A119,'1v -ostali'!$A$14:AE$371,O$3,FALSE)/12*0.701/$H119+$R$2)*$H119)</f>
        <v>0</v>
      </c>
      <c r="U119" s="50">
        <f>IF(N119=0,0,+(VLOOKUP($A119,'1v -ostali'!$A$14:AF$371,P$3,FALSE)/12*0.701/$N119+$R$2)*$N119)</f>
        <v>0</v>
      </c>
      <c r="V119" s="50">
        <f>IF(T119+U119=0,0,(VLOOKUP($A119,'1v -ostali'!$A$14:AG$371,Q$3,FALSE))/12*$R$3+$R$2)</f>
        <v>0</v>
      </c>
      <c r="W119" s="50">
        <f t="shared" si="25"/>
        <v>0</v>
      </c>
      <c r="X119" s="50">
        <f t="shared" si="15"/>
        <v>0</v>
      </c>
      <c r="Y119" s="50">
        <f>IF(I119=0,0,+(VLOOKUP($A119,'1v -ostali'!$A$14:AJ$371,T$3,FALSE)/12*0.701/$I119+$R$2)*$I119)</f>
        <v>0</v>
      </c>
      <c r="Z119" s="50">
        <f>IF(O119=0,0,+(VLOOKUP($A119,'1v -ostali'!$A$14:AK$371,U$3,FALSE)/12*0.701/$O119+$R$2)*$O119)</f>
        <v>0</v>
      </c>
      <c r="AA119" s="50">
        <f>IF(Y119+Z119=0,0,(VLOOKUP($A119,'1v -ostali'!$A$14:AL$371,V$3,FALSE))/12*$R$3+$R$2)</f>
        <v>0</v>
      </c>
      <c r="AB119" s="50">
        <f t="shared" si="16"/>
        <v>0</v>
      </c>
      <c r="AC119" s="50">
        <f t="shared" si="17"/>
        <v>0</v>
      </c>
      <c r="AD119" s="50">
        <f>IF(J119=0,0,+(VLOOKUP($A119,'1v -ostali'!$A$14:AO$371,Y$3,FALSE)/12*0.701/$J119+$R$2)*$J119)</f>
        <v>0</v>
      </c>
      <c r="AE119" s="50">
        <f>IF(P119=0,0,+(VLOOKUP($A119,'1v -ostali'!$A$14:AP$371,Z$3,FALSE)/12*0.701/$P119+$R$2)*$P119)</f>
        <v>0</v>
      </c>
      <c r="AF119" s="50">
        <f>IF(AD119+AE119=0,0,(VLOOKUP($A119,'1v -ostali'!$A$14:AQ$371,AA$3,FALSE))/12*$R$3+$R$2)</f>
        <v>0</v>
      </c>
      <c r="AG119" s="50">
        <f t="shared" si="18"/>
        <v>0</v>
      </c>
      <c r="AH119" s="50">
        <f t="shared" si="19"/>
        <v>0</v>
      </c>
      <c r="AI119" s="50">
        <f t="shared" si="26"/>
        <v>0</v>
      </c>
      <c r="AJ119" s="50">
        <f t="shared" si="30"/>
        <v>0</v>
      </c>
      <c r="AK119" s="50">
        <f t="shared" si="20"/>
        <v>0</v>
      </c>
      <c r="AL119" s="50">
        <f t="shared" si="21"/>
        <v>0</v>
      </c>
    </row>
    <row r="120" spans="1:38" x14ac:dyDescent="0.2">
      <c r="A120">
        <f>+IF(MAX(A$5:A119)+1&lt;=A$1,A119+1,0)</f>
        <v>0</v>
      </c>
      <c r="B120" s="301">
        <f t="shared" si="27"/>
        <v>0</v>
      </c>
      <c r="C120">
        <f t="shared" si="28"/>
        <v>0</v>
      </c>
      <c r="D120" s="494">
        <f t="shared" si="29"/>
        <v>0</v>
      </c>
      <c r="E120">
        <f>IF(A120=0,0,+VLOOKUP($A120,'1v -ostali'!$A$14:$C$371,2,FALSE))</f>
        <v>0</v>
      </c>
      <c r="G120">
        <f>+VLOOKUP($A120,'1v -ostali'!$A$14:$N$371,14,FALSE)</f>
        <v>0</v>
      </c>
      <c r="H120">
        <f>+VLOOKUP($A120,'1v -ostali'!$A$14:$G$371,H$3,FALSE)</f>
        <v>0</v>
      </c>
      <c r="I120">
        <f>+VLOOKUP($A120,'1v -ostali'!$A$14:H$371,I$3,FALSE)</f>
        <v>0</v>
      </c>
      <c r="J120">
        <f>+VLOOKUP($A120,'1v -ostali'!$A$14:I$371,J$3,FALSE)</f>
        <v>0</v>
      </c>
      <c r="N120">
        <f>+VLOOKUP($A120,'1v -ostali'!$A$14:J$371,K$3,FALSE)</f>
        <v>0</v>
      </c>
      <c r="O120">
        <f>+VLOOKUP($A120,'1v -ostali'!$A$14:K$371,L$3,FALSE)</f>
        <v>0</v>
      </c>
      <c r="P120">
        <f>+VLOOKUP($A120,'1v -ostali'!$A$14:L$371,M$3,FALSE)</f>
        <v>0</v>
      </c>
      <c r="T120" s="50">
        <f>IF(H120=0,0,+(VLOOKUP($A120,'1v -ostali'!$A$14:AE$371,O$3,FALSE)/12*0.701/$H120+$R$2)*$H120)</f>
        <v>0</v>
      </c>
      <c r="U120" s="50">
        <f>IF(N120=0,0,+(VLOOKUP($A120,'1v -ostali'!$A$14:AF$371,P$3,FALSE)/12*0.701/$N120+$R$2)*$N120)</f>
        <v>0</v>
      </c>
      <c r="V120" s="50">
        <f>IF(T120+U120=0,0,(VLOOKUP($A120,'1v -ostali'!$A$14:AG$371,Q$3,FALSE))/12*$R$3+$R$2)</f>
        <v>0</v>
      </c>
      <c r="W120" s="50">
        <f t="shared" si="25"/>
        <v>0</v>
      </c>
      <c r="X120" s="50">
        <f t="shared" si="15"/>
        <v>0</v>
      </c>
      <c r="Y120" s="50">
        <f>IF(I120=0,0,+(VLOOKUP($A120,'1v -ostali'!$A$14:AJ$371,T$3,FALSE)/12*0.701/$I120+$R$2)*$I120)</f>
        <v>0</v>
      </c>
      <c r="Z120" s="50">
        <f>IF(O120=0,0,+(VLOOKUP($A120,'1v -ostali'!$A$14:AK$371,U$3,FALSE)/12*0.701/$O120+$R$2)*$O120)</f>
        <v>0</v>
      </c>
      <c r="AA120" s="50">
        <f>IF(Y120+Z120=0,0,(VLOOKUP($A120,'1v -ostali'!$A$14:AL$371,V$3,FALSE))/12*$R$3+$R$2)</f>
        <v>0</v>
      </c>
      <c r="AB120" s="50">
        <f t="shared" si="16"/>
        <v>0</v>
      </c>
      <c r="AC120" s="50">
        <f t="shared" si="17"/>
        <v>0</v>
      </c>
      <c r="AD120" s="50">
        <f>IF(J120=0,0,+(VLOOKUP($A120,'1v -ostali'!$A$14:AO$371,Y$3,FALSE)/12*0.701/$J120+$R$2)*$J120)</f>
        <v>0</v>
      </c>
      <c r="AE120" s="50">
        <f>IF(P120=0,0,+(VLOOKUP($A120,'1v -ostali'!$A$14:AP$371,Z$3,FALSE)/12*0.701/$P120+$R$2)*$P120)</f>
        <v>0</v>
      </c>
      <c r="AF120" s="50">
        <f>IF(AD120+AE120=0,0,(VLOOKUP($A120,'1v -ostali'!$A$14:AQ$371,AA$3,FALSE))/12*$R$3+$R$2)</f>
        <v>0</v>
      </c>
      <c r="AG120" s="50">
        <f t="shared" si="18"/>
        <v>0</v>
      </c>
      <c r="AH120" s="50">
        <f t="shared" si="19"/>
        <v>0</v>
      </c>
      <c r="AI120" s="50">
        <f t="shared" si="26"/>
        <v>0</v>
      </c>
      <c r="AJ120" s="50">
        <f t="shared" si="30"/>
        <v>0</v>
      </c>
      <c r="AK120" s="50">
        <f t="shared" si="20"/>
        <v>0</v>
      </c>
      <c r="AL120" s="50">
        <f t="shared" si="21"/>
        <v>0</v>
      </c>
    </row>
    <row r="121" spans="1:38" x14ac:dyDescent="0.2">
      <c r="A121">
        <f>+IF(MAX(A$5:A120)+1&lt;=A$1,A120+1,0)</f>
        <v>0</v>
      </c>
      <c r="B121" s="301">
        <f t="shared" si="27"/>
        <v>0</v>
      </c>
      <c r="C121">
        <f t="shared" si="28"/>
        <v>0</v>
      </c>
      <c r="D121" s="494">
        <f t="shared" si="29"/>
        <v>0</v>
      </c>
      <c r="E121">
        <f>IF(A121=0,0,+VLOOKUP($A121,'1v -ostali'!$A$14:$C$371,2,FALSE))</f>
        <v>0</v>
      </c>
      <c r="G121">
        <f>+VLOOKUP($A121,'1v -ostali'!$A$14:$N$371,14,FALSE)</f>
        <v>0</v>
      </c>
      <c r="H121">
        <f>+VLOOKUP($A121,'1v -ostali'!$A$14:$G$371,H$3,FALSE)</f>
        <v>0</v>
      </c>
      <c r="I121">
        <f>+VLOOKUP($A121,'1v -ostali'!$A$14:H$371,I$3,FALSE)</f>
        <v>0</v>
      </c>
      <c r="J121">
        <f>+VLOOKUP($A121,'1v -ostali'!$A$14:I$371,J$3,FALSE)</f>
        <v>0</v>
      </c>
      <c r="N121">
        <f>+VLOOKUP($A121,'1v -ostali'!$A$14:J$371,K$3,FALSE)</f>
        <v>0</v>
      </c>
      <c r="O121">
        <f>+VLOOKUP($A121,'1v -ostali'!$A$14:K$371,L$3,FALSE)</f>
        <v>0</v>
      </c>
      <c r="P121">
        <f>+VLOOKUP($A121,'1v -ostali'!$A$14:L$371,M$3,FALSE)</f>
        <v>0</v>
      </c>
      <c r="T121" s="50">
        <f>IF(H121=0,0,+(VLOOKUP($A121,'1v -ostali'!$A$14:AE$371,O$3,FALSE)/12*0.701/$H121+$R$2)*$H121)</f>
        <v>0</v>
      </c>
      <c r="U121" s="50">
        <f>IF(N121=0,0,+(VLOOKUP($A121,'1v -ostali'!$A$14:AF$371,P$3,FALSE)/12*0.701/$N121+$R$2)*$N121)</f>
        <v>0</v>
      </c>
      <c r="V121" s="50">
        <f>IF(T121+U121=0,0,(VLOOKUP($A121,'1v -ostali'!$A$14:AG$371,Q$3,FALSE))/12*$R$3+$R$2)</f>
        <v>0</v>
      </c>
      <c r="W121" s="50">
        <f t="shared" si="25"/>
        <v>0</v>
      </c>
      <c r="X121" s="50">
        <f t="shared" si="15"/>
        <v>0</v>
      </c>
      <c r="Y121" s="50">
        <f>IF(I121=0,0,+(VLOOKUP($A121,'1v -ostali'!$A$14:AJ$371,T$3,FALSE)/12*0.701/$I121+$R$2)*$I121)</f>
        <v>0</v>
      </c>
      <c r="Z121" s="50">
        <f>IF(O121=0,0,+(VLOOKUP($A121,'1v -ostali'!$A$14:AK$371,U$3,FALSE)/12*0.701/$O121+$R$2)*$O121)</f>
        <v>0</v>
      </c>
      <c r="AA121" s="50">
        <f>IF(Y121+Z121=0,0,(VLOOKUP($A121,'1v -ostali'!$A$14:AL$371,V$3,FALSE))/12*$R$3+$R$2)</f>
        <v>0</v>
      </c>
      <c r="AB121" s="50">
        <f t="shared" si="16"/>
        <v>0</v>
      </c>
      <c r="AC121" s="50">
        <f t="shared" si="17"/>
        <v>0</v>
      </c>
      <c r="AD121" s="50">
        <f>IF(J121=0,0,+(VLOOKUP($A121,'1v -ostali'!$A$14:AO$371,Y$3,FALSE)/12*0.701/$J121+$R$2)*$J121)</f>
        <v>0</v>
      </c>
      <c r="AE121" s="50">
        <f>IF(P121=0,0,+(VLOOKUP($A121,'1v -ostali'!$A$14:AP$371,Z$3,FALSE)/12*0.701/$P121+$R$2)*$P121)</f>
        <v>0</v>
      </c>
      <c r="AF121" s="50">
        <f>IF(AD121+AE121=0,0,(VLOOKUP($A121,'1v -ostali'!$A$14:AQ$371,AA$3,FALSE))/12*$R$3+$R$2)</f>
        <v>0</v>
      </c>
      <c r="AG121" s="50">
        <f t="shared" si="18"/>
        <v>0</v>
      </c>
      <c r="AH121" s="50">
        <f t="shared" si="19"/>
        <v>0</v>
      </c>
      <c r="AI121" s="50">
        <f t="shared" si="26"/>
        <v>0</v>
      </c>
      <c r="AJ121" s="50">
        <f t="shared" si="30"/>
        <v>0</v>
      </c>
      <c r="AK121" s="50">
        <f t="shared" si="20"/>
        <v>0</v>
      </c>
      <c r="AL121" s="50">
        <f t="shared" si="21"/>
        <v>0</v>
      </c>
    </row>
    <row r="122" spans="1:38" x14ac:dyDescent="0.2">
      <c r="A122">
        <f>+IF(MAX(A$5:A121)+1&lt;=A$1,A121+1,0)</f>
        <v>0</v>
      </c>
      <c r="B122" s="301">
        <f t="shared" si="27"/>
        <v>0</v>
      </c>
      <c r="C122">
        <f t="shared" si="28"/>
        <v>0</v>
      </c>
      <c r="D122" s="494">
        <f t="shared" si="29"/>
        <v>0</v>
      </c>
      <c r="E122">
        <f>IF(A122=0,0,+VLOOKUP($A122,'1v -ostali'!$A$14:$C$371,2,FALSE))</f>
        <v>0</v>
      </c>
      <c r="G122">
        <f>+VLOOKUP($A122,'1v -ostali'!$A$14:$N$371,14,FALSE)</f>
        <v>0</v>
      </c>
      <c r="H122">
        <f>+VLOOKUP($A122,'1v -ostali'!$A$14:$G$371,H$3,FALSE)</f>
        <v>0</v>
      </c>
      <c r="I122">
        <f>+VLOOKUP($A122,'1v -ostali'!$A$14:H$371,I$3,FALSE)</f>
        <v>0</v>
      </c>
      <c r="J122">
        <f>+VLOOKUP($A122,'1v -ostali'!$A$14:I$371,J$3,FALSE)</f>
        <v>0</v>
      </c>
      <c r="N122">
        <f>+VLOOKUP($A122,'1v -ostali'!$A$14:J$371,K$3,FALSE)</f>
        <v>0</v>
      </c>
      <c r="O122">
        <f>+VLOOKUP($A122,'1v -ostali'!$A$14:K$371,L$3,FALSE)</f>
        <v>0</v>
      </c>
      <c r="P122">
        <f>+VLOOKUP($A122,'1v -ostali'!$A$14:L$371,M$3,FALSE)</f>
        <v>0</v>
      </c>
      <c r="T122" s="50">
        <f>IF(H122=0,0,+(VLOOKUP($A122,'1v -ostali'!$A$14:AE$371,O$3,FALSE)/12*0.701/$H122+$R$2)*$H122)</f>
        <v>0</v>
      </c>
      <c r="U122" s="50">
        <f>IF(N122=0,0,+(VLOOKUP($A122,'1v -ostali'!$A$14:AF$371,P$3,FALSE)/12*0.701/$N122+$R$2)*$N122)</f>
        <v>0</v>
      </c>
      <c r="V122" s="50">
        <f>IF(T122+U122=0,0,(VLOOKUP($A122,'1v -ostali'!$A$14:AG$371,Q$3,FALSE))/12*$R$3+$R$2)</f>
        <v>0</v>
      </c>
      <c r="W122" s="50">
        <f t="shared" si="25"/>
        <v>0</v>
      </c>
      <c r="X122" s="50">
        <f t="shared" si="15"/>
        <v>0</v>
      </c>
      <c r="Y122" s="50">
        <f>IF(I122=0,0,+(VLOOKUP($A122,'1v -ostali'!$A$14:AJ$371,T$3,FALSE)/12*0.701/$I122+$R$2)*$I122)</f>
        <v>0</v>
      </c>
      <c r="Z122" s="50">
        <f>IF(O122=0,0,+(VLOOKUP($A122,'1v -ostali'!$A$14:AK$371,U$3,FALSE)/12*0.701/$O122+$R$2)*$O122)</f>
        <v>0</v>
      </c>
      <c r="AA122" s="50">
        <f>IF(Y122+Z122=0,0,(VLOOKUP($A122,'1v -ostali'!$A$14:AL$371,V$3,FALSE))/12*$R$3+$R$2)</f>
        <v>0</v>
      </c>
      <c r="AB122" s="50">
        <f t="shared" si="16"/>
        <v>0</v>
      </c>
      <c r="AC122" s="50">
        <f t="shared" si="17"/>
        <v>0</v>
      </c>
      <c r="AD122" s="50">
        <f>IF(J122=0,0,+(VLOOKUP($A122,'1v -ostali'!$A$14:AO$371,Y$3,FALSE)/12*0.701/$J122+$R$2)*$J122)</f>
        <v>0</v>
      </c>
      <c r="AE122" s="50">
        <f>IF(P122=0,0,+(VLOOKUP($A122,'1v -ostali'!$A$14:AP$371,Z$3,FALSE)/12*0.701/$P122+$R$2)*$P122)</f>
        <v>0</v>
      </c>
      <c r="AF122" s="50">
        <f>IF(AD122+AE122=0,0,(VLOOKUP($A122,'1v -ostali'!$A$14:AQ$371,AA$3,FALSE))/12*$R$3+$R$2)</f>
        <v>0</v>
      </c>
      <c r="AG122" s="50">
        <f t="shared" si="18"/>
        <v>0</v>
      </c>
      <c r="AH122" s="50">
        <f t="shared" si="19"/>
        <v>0</v>
      </c>
      <c r="AI122" s="50">
        <f t="shared" si="26"/>
        <v>0</v>
      </c>
      <c r="AJ122" s="50">
        <f t="shared" si="30"/>
        <v>0</v>
      </c>
      <c r="AK122" s="50">
        <f t="shared" si="20"/>
        <v>0</v>
      </c>
      <c r="AL122" s="50">
        <f t="shared" si="21"/>
        <v>0</v>
      </c>
    </row>
    <row r="123" spans="1:38" x14ac:dyDescent="0.2">
      <c r="A123">
        <f>+IF(MAX(A$5:A122)+1&lt;=A$1,A122+1,0)</f>
        <v>0</v>
      </c>
      <c r="B123" s="301">
        <f t="shared" si="27"/>
        <v>0</v>
      </c>
      <c r="C123">
        <f t="shared" si="28"/>
        <v>0</v>
      </c>
      <c r="D123" s="494">
        <f t="shared" si="29"/>
        <v>0</v>
      </c>
      <c r="E123">
        <f>IF(A123=0,0,+VLOOKUP($A123,'1v -ostali'!$A$14:$C$371,2,FALSE))</f>
        <v>0</v>
      </c>
      <c r="G123">
        <f>+VLOOKUP($A123,'1v -ostali'!$A$14:$N$371,14,FALSE)</f>
        <v>0</v>
      </c>
      <c r="H123">
        <f>+VLOOKUP($A123,'1v -ostali'!$A$14:$G$371,H$3,FALSE)</f>
        <v>0</v>
      </c>
      <c r="I123">
        <f>+VLOOKUP($A123,'1v -ostali'!$A$14:H$371,I$3,FALSE)</f>
        <v>0</v>
      </c>
      <c r="J123">
        <f>+VLOOKUP($A123,'1v -ostali'!$A$14:I$371,J$3,FALSE)</f>
        <v>0</v>
      </c>
      <c r="N123">
        <f>+VLOOKUP($A123,'1v -ostali'!$A$14:J$371,K$3,FALSE)</f>
        <v>0</v>
      </c>
      <c r="O123">
        <f>+VLOOKUP($A123,'1v -ostali'!$A$14:K$371,L$3,FALSE)</f>
        <v>0</v>
      </c>
      <c r="P123">
        <f>+VLOOKUP($A123,'1v -ostali'!$A$14:L$371,M$3,FALSE)</f>
        <v>0</v>
      </c>
      <c r="T123" s="50">
        <f>IF(H123=0,0,+(VLOOKUP($A123,'1v -ostali'!$A$14:AE$371,O$3,FALSE)/12*0.701/$H123+$R$2)*$H123)</f>
        <v>0</v>
      </c>
      <c r="U123" s="50">
        <f>IF(N123=0,0,+(VLOOKUP($A123,'1v -ostali'!$A$14:AF$371,P$3,FALSE)/12*0.701/$N123+$R$2)*$N123)</f>
        <v>0</v>
      </c>
      <c r="V123" s="50">
        <f>IF(T123+U123=0,0,(VLOOKUP($A123,'1v -ostali'!$A$14:AG$371,Q$3,FALSE))/12*$R$3+$R$2)</f>
        <v>0</v>
      </c>
      <c r="W123" s="50">
        <f t="shared" si="25"/>
        <v>0</v>
      </c>
      <c r="X123" s="50">
        <f t="shared" si="15"/>
        <v>0</v>
      </c>
      <c r="Y123" s="50">
        <f>IF(I123=0,0,+(VLOOKUP($A123,'1v -ostali'!$A$14:AJ$371,T$3,FALSE)/12*0.701/$I123+$R$2)*$I123)</f>
        <v>0</v>
      </c>
      <c r="Z123" s="50">
        <f>IF(O123=0,0,+(VLOOKUP($A123,'1v -ostali'!$A$14:AK$371,U$3,FALSE)/12*0.701/$O123+$R$2)*$O123)</f>
        <v>0</v>
      </c>
      <c r="AA123" s="50">
        <f>IF(Y123+Z123=0,0,(VLOOKUP($A123,'1v -ostali'!$A$14:AL$371,V$3,FALSE))/12*$R$3+$R$2)</f>
        <v>0</v>
      </c>
      <c r="AB123" s="50">
        <f t="shared" si="16"/>
        <v>0</v>
      </c>
      <c r="AC123" s="50">
        <f t="shared" si="17"/>
        <v>0</v>
      </c>
      <c r="AD123" s="50">
        <f>IF(J123=0,0,+(VLOOKUP($A123,'1v -ostali'!$A$14:AO$371,Y$3,FALSE)/12*0.701/$J123+$R$2)*$J123)</f>
        <v>0</v>
      </c>
      <c r="AE123" s="50">
        <f>IF(P123=0,0,+(VLOOKUP($A123,'1v -ostali'!$A$14:AP$371,Z$3,FALSE)/12*0.701/$P123+$R$2)*$P123)</f>
        <v>0</v>
      </c>
      <c r="AF123" s="50">
        <f>IF(AD123+AE123=0,0,(VLOOKUP($A123,'1v -ostali'!$A$14:AQ$371,AA$3,FALSE))/12*$R$3+$R$2)</f>
        <v>0</v>
      </c>
      <c r="AG123" s="50">
        <f t="shared" si="18"/>
        <v>0</v>
      </c>
      <c r="AH123" s="50">
        <f t="shared" si="19"/>
        <v>0</v>
      </c>
      <c r="AI123" s="50">
        <f t="shared" si="26"/>
        <v>0</v>
      </c>
      <c r="AJ123" s="50">
        <f t="shared" si="30"/>
        <v>0</v>
      </c>
      <c r="AK123" s="50">
        <f t="shared" si="20"/>
        <v>0</v>
      </c>
      <c r="AL123" s="50">
        <f t="shared" si="21"/>
        <v>0</v>
      </c>
    </row>
    <row r="124" spans="1:38" x14ac:dyDescent="0.2">
      <c r="A124">
        <f>+IF(MAX(A$5:A123)+1&lt;=A$1,A123+1,0)</f>
        <v>0</v>
      </c>
      <c r="B124" s="301">
        <f t="shared" si="27"/>
        <v>0</v>
      </c>
      <c r="C124">
        <f t="shared" si="28"/>
        <v>0</v>
      </c>
      <c r="D124" s="494">
        <f t="shared" si="29"/>
        <v>0</v>
      </c>
      <c r="E124">
        <f>IF(A124=0,0,+VLOOKUP($A124,'1v -ostali'!$A$14:$C$371,2,FALSE))</f>
        <v>0</v>
      </c>
      <c r="G124">
        <f>+VLOOKUP($A124,'1v -ostali'!$A$14:$N$371,14,FALSE)</f>
        <v>0</v>
      </c>
      <c r="H124">
        <f>+VLOOKUP($A124,'1v -ostali'!$A$14:$G$371,H$3,FALSE)</f>
        <v>0</v>
      </c>
      <c r="I124">
        <f>+VLOOKUP($A124,'1v -ostali'!$A$14:H$371,I$3,FALSE)</f>
        <v>0</v>
      </c>
      <c r="J124">
        <f>+VLOOKUP($A124,'1v -ostali'!$A$14:I$371,J$3,FALSE)</f>
        <v>0</v>
      </c>
      <c r="N124">
        <f>+VLOOKUP($A124,'1v -ostali'!$A$14:J$371,K$3,FALSE)</f>
        <v>0</v>
      </c>
      <c r="O124">
        <f>+VLOOKUP($A124,'1v -ostali'!$A$14:K$371,L$3,FALSE)</f>
        <v>0</v>
      </c>
      <c r="P124">
        <f>+VLOOKUP($A124,'1v -ostali'!$A$14:L$371,M$3,FALSE)</f>
        <v>0</v>
      </c>
      <c r="T124" s="50">
        <f>IF(H124=0,0,+(VLOOKUP($A124,'1v -ostali'!$A$14:AE$371,O$3,FALSE)/12*0.701/$H124+$R$2)*$H124)</f>
        <v>0</v>
      </c>
      <c r="U124" s="50">
        <f>IF(N124=0,0,+(VLOOKUP($A124,'1v -ostali'!$A$14:AF$371,P$3,FALSE)/12*0.701/$N124+$R$2)*$N124)</f>
        <v>0</v>
      </c>
      <c r="V124" s="50">
        <f>IF(T124+U124=0,0,(VLOOKUP($A124,'1v -ostali'!$A$14:AG$371,Q$3,FALSE))/12*$R$3+$R$2)</f>
        <v>0</v>
      </c>
      <c r="W124" s="50">
        <f t="shared" si="25"/>
        <v>0</v>
      </c>
      <c r="X124" s="50">
        <f t="shared" si="15"/>
        <v>0</v>
      </c>
      <c r="Y124" s="50">
        <f>IF(I124=0,0,+(VLOOKUP($A124,'1v -ostali'!$A$14:AJ$371,T$3,FALSE)/12*0.701/$I124+$R$2)*$I124)</f>
        <v>0</v>
      </c>
      <c r="Z124" s="50">
        <f>IF(O124=0,0,+(VLOOKUP($A124,'1v -ostali'!$A$14:AK$371,U$3,FALSE)/12*0.701/$O124+$R$2)*$O124)</f>
        <v>0</v>
      </c>
      <c r="AA124" s="50">
        <f>IF(Y124+Z124=0,0,(VLOOKUP($A124,'1v -ostali'!$A$14:AL$371,V$3,FALSE))/12*$R$3+$R$2)</f>
        <v>0</v>
      </c>
      <c r="AB124" s="50">
        <f t="shared" si="16"/>
        <v>0</v>
      </c>
      <c r="AC124" s="50">
        <f t="shared" si="17"/>
        <v>0</v>
      </c>
      <c r="AD124" s="50">
        <f>IF(J124=0,0,+(VLOOKUP($A124,'1v -ostali'!$A$14:AO$371,Y$3,FALSE)/12*0.701/$J124+$R$2)*$J124)</f>
        <v>0</v>
      </c>
      <c r="AE124" s="50">
        <f>IF(P124=0,0,+(VLOOKUP($A124,'1v -ostali'!$A$14:AP$371,Z$3,FALSE)/12*0.701/$P124+$R$2)*$P124)</f>
        <v>0</v>
      </c>
      <c r="AF124" s="50">
        <f>IF(AD124+AE124=0,0,(VLOOKUP($A124,'1v -ostali'!$A$14:AQ$371,AA$3,FALSE))/12*$R$3+$R$2)</f>
        <v>0</v>
      </c>
      <c r="AG124" s="50">
        <f t="shared" si="18"/>
        <v>0</v>
      </c>
      <c r="AH124" s="50">
        <f t="shared" si="19"/>
        <v>0</v>
      </c>
      <c r="AI124" s="50">
        <f t="shared" si="26"/>
        <v>0</v>
      </c>
      <c r="AJ124" s="50">
        <f t="shared" si="30"/>
        <v>0</v>
      </c>
      <c r="AK124" s="50">
        <f t="shared" si="20"/>
        <v>0</v>
      </c>
      <c r="AL124" s="50">
        <f t="shared" si="21"/>
        <v>0</v>
      </c>
    </row>
    <row r="125" spans="1:38" x14ac:dyDescent="0.2">
      <c r="A125">
        <f>+IF(MAX(A$5:A124)+1&lt;=A$1,A124+1,0)</f>
        <v>0</v>
      </c>
      <c r="B125" s="301">
        <f t="shared" si="27"/>
        <v>0</v>
      </c>
      <c r="C125">
        <f t="shared" si="28"/>
        <v>0</v>
      </c>
      <c r="D125" s="494">
        <f t="shared" si="29"/>
        <v>0</v>
      </c>
      <c r="E125">
        <f>IF(A125=0,0,+VLOOKUP($A125,'1v -ostali'!$A$14:$C$371,2,FALSE))</f>
        <v>0</v>
      </c>
      <c r="G125">
        <f>+VLOOKUP($A125,'1v -ostali'!$A$14:$N$371,14,FALSE)</f>
        <v>0</v>
      </c>
      <c r="H125">
        <f>+VLOOKUP($A125,'1v -ostali'!$A$14:$G$371,H$3,FALSE)</f>
        <v>0</v>
      </c>
      <c r="I125">
        <f>+VLOOKUP($A125,'1v -ostali'!$A$14:H$371,I$3,FALSE)</f>
        <v>0</v>
      </c>
      <c r="J125">
        <f>+VLOOKUP($A125,'1v -ostali'!$A$14:I$371,J$3,FALSE)</f>
        <v>0</v>
      </c>
      <c r="N125">
        <f>+VLOOKUP($A125,'1v -ostali'!$A$14:J$371,K$3,FALSE)</f>
        <v>0</v>
      </c>
      <c r="O125">
        <f>+VLOOKUP($A125,'1v -ostali'!$A$14:K$371,L$3,FALSE)</f>
        <v>0</v>
      </c>
      <c r="P125">
        <f>+VLOOKUP($A125,'1v -ostali'!$A$14:L$371,M$3,FALSE)</f>
        <v>0</v>
      </c>
      <c r="T125" s="50">
        <f>IF(H125=0,0,+(VLOOKUP($A125,'1v -ostali'!$A$14:AE$371,O$3,FALSE)/12*0.701/$H125+$R$2)*$H125)</f>
        <v>0</v>
      </c>
      <c r="U125" s="50">
        <f>IF(N125=0,0,+(VLOOKUP($A125,'1v -ostali'!$A$14:AF$371,P$3,FALSE)/12*0.701/$N125+$R$2)*$N125)</f>
        <v>0</v>
      </c>
      <c r="V125" s="50">
        <f>IF(T125+U125=0,0,(VLOOKUP($A125,'1v -ostali'!$A$14:AG$371,Q$3,FALSE))/12*$R$3+$R$2)</f>
        <v>0</v>
      </c>
      <c r="W125" s="50">
        <f t="shared" si="25"/>
        <v>0</v>
      </c>
      <c r="X125" s="50">
        <f t="shared" si="15"/>
        <v>0</v>
      </c>
      <c r="Y125" s="50">
        <f>IF(I125=0,0,+(VLOOKUP($A125,'1v -ostali'!$A$14:AJ$371,T$3,FALSE)/12*0.701/$I125+$R$2)*$I125)</f>
        <v>0</v>
      </c>
      <c r="Z125" s="50">
        <f>IF(O125=0,0,+(VLOOKUP($A125,'1v -ostali'!$A$14:AK$371,U$3,FALSE)/12*0.701/$O125+$R$2)*$O125)</f>
        <v>0</v>
      </c>
      <c r="AA125" s="50">
        <f>IF(Y125+Z125=0,0,(VLOOKUP($A125,'1v -ostali'!$A$14:AL$371,V$3,FALSE))/12*$R$3+$R$2)</f>
        <v>0</v>
      </c>
      <c r="AB125" s="50">
        <f t="shared" si="16"/>
        <v>0</v>
      </c>
      <c r="AC125" s="50">
        <f t="shared" si="17"/>
        <v>0</v>
      </c>
      <c r="AD125" s="50">
        <f>IF(J125=0,0,+(VLOOKUP($A125,'1v -ostali'!$A$14:AO$371,Y$3,FALSE)/12*0.701/$J125+$R$2)*$J125)</f>
        <v>0</v>
      </c>
      <c r="AE125" s="50">
        <f>IF(P125=0,0,+(VLOOKUP($A125,'1v -ostali'!$A$14:AP$371,Z$3,FALSE)/12*0.701/$P125+$R$2)*$P125)</f>
        <v>0</v>
      </c>
      <c r="AF125" s="50">
        <f>IF(AD125+AE125=0,0,(VLOOKUP($A125,'1v -ostali'!$A$14:AQ$371,AA$3,FALSE))/12*$R$3+$R$2)</f>
        <v>0</v>
      </c>
      <c r="AG125" s="50">
        <f t="shared" si="18"/>
        <v>0</v>
      </c>
      <c r="AH125" s="50">
        <f t="shared" si="19"/>
        <v>0</v>
      </c>
      <c r="AI125" s="50">
        <f t="shared" si="26"/>
        <v>0</v>
      </c>
      <c r="AJ125" s="50">
        <f t="shared" si="30"/>
        <v>0</v>
      </c>
      <c r="AK125" s="50">
        <f t="shared" si="20"/>
        <v>0</v>
      </c>
      <c r="AL125" s="50">
        <f t="shared" si="21"/>
        <v>0</v>
      </c>
    </row>
    <row r="126" spans="1:38" x14ac:dyDescent="0.2">
      <c r="A126">
        <f>+IF(MAX(A$5:A125)+1&lt;=A$1,A125+1,0)</f>
        <v>0</v>
      </c>
      <c r="B126" s="301">
        <f t="shared" si="27"/>
        <v>0</v>
      </c>
      <c r="C126">
        <f t="shared" si="28"/>
        <v>0</v>
      </c>
      <c r="D126" s="494">
        <f t="shared" si="29"/>
        <v>0</v>
      </c>
      <c r="E126">
        <f>IF(A126=0,0,+VLOOKUP($A126,'1v -ostali'!$A$14:$C$371,2,FALSE))</f>
        <v>0</v>
      </c>
      <c r="G126">
        <f>+VLOOKUP($A126,'1v -ostali'!$A$14:$N$371,14,FALSE)</f>
        <v>0</v>
      </c>
      <c r="H126">
        <f>+VLOOKUP($A126,'1v -ostali'!$A$14:$G$371,H$3,FALSE)</f>
        <v>0</v>
      </c>
      <c r="I126">
        <f>+VLOOKUP($A126,'1v -ostali'!$A$14:H$371,I$3,FALSE)</f>
        <v>0</v>
      </c>
      <c r="J126">
        <f>+VLOOKUP($A126,'1v -ostali'!$A$14:I$371,J$3,FALSE)</f>
        <v>0</v>
      </c>
      <c r="N126">
        <f>+VLOOKUP($A126,'1v -ostali'!$A$14:J$371,K$3,FALSE)</f>
        <v>0</v>
      </c>
      <c r="O126">
        <f>+VLOOKUP($A126,'1v -ostali'!$A$14:K$371,L$3,FALSE)</f>
        <v>0</v>
      </c>
      <c r="P126">
        <f>+VLOOKUP($A126,'1v -ostali'!$A$14:L$371,M$3,FALSE)</f>
        <v>0</v>
      </c>
      <c r="T126" s="50">
        <f>IF(H126=0,0,+(VLOOKUP($A126,'1v -ostali'!$A$14:AE$371,O$3,FALSE)/12*0.701/$H126+$R$2)*$H126)</f>
        <v>0</v>
      </c>
      <c r="U126" s="50">
        <f>IF(N126=0,0,+(VLOOKUP($A126,'1v -ostali'!$A$14:AF$371,P$3,FALSE)/12*0.701/$N126+$R$2)*$N126)</f>
        <v>0</v>
      </c>
      <c r="V126" s="50">
        <f>IF(T126+U126=0,0,(VLOOKUP($A126,'1v -ostali'!$A$14:AG$371,Q$3,FALSE))/12*$R$3+$R$2)</f>
        <v>0</v>
      </c>
      <c r="W126" s="50">
        <f t="shared" si="25"/>
        <v>0</v>
      </c>
      <c r="X126" s="50">
        <f t="shared" si="15"/>
        <v>0</v>
      </c>
      <c r="Y126" s="50">
        <f>IF(I126=0,0,+(VLOOKUP($A126,'1v -ostali'!$A$14:AJ$371,T$3,FALSE)/12*0.701/$I126+$R$2)*$I126)</f>
        <v>0</v>
      </c>
      <c r="Z126" s="50">
        <f>IF(O126=0,0,+(VLOOKUP($A126,'1v -ostali'!$A$14:AK$371,U$3,FALSE)/12*0.701/$O126+$R$2)*$O126)</f>
        <v>0</v>
      </c>
      <c r="AA126" s="50">
        <f>IF(Y126+Z126=0,0,(VLOOKUP($A126,'1v -ostali'!$A$14:AL$371,V$3,FALSE))/12*$R$3+$R$2)</f>
        <v>0</v>
      </c>
      <c r="AB126" s="50">
        <f t="shared" si="16"/>
        <v>0</v>
      </c>
      <c r="AC126" s="50">
        <f t="shared" si="17"/>
        <v>0</v>
      </c>
      <c r="AD126" s="50">
        <f>IF(J126=0,0,+(VLOOKUP($A126,'1v -ostali'!$A$14:AO$371,Y$3,FALSE)/12*0.701/$J126+$R$2)*$J126)</f>
        <v>0</v>
      </c>
      <c r="AE126" s="50">
        <f>IF(P126=0,0,+(VLOOKUP($A126,'1v -ostali'!$A$14:AP$371,Z$3,FALSE)/12*0.701/$P126+$R$2)*$P126)</f>
        <v>0</v>
      </c>
      <c r="AF126" s="50">
        <f>IF(AD126+AE126=0,0,(VLOOKUP($A126,'1v -ostali'!$A$14:AQ$371,AA$3,FALSE))/12*$R$3+$R$2)</f>
        <v>0</v>
      </c>
      <c r="AG126" s="50">
        <f t="shared" si="18"/>
        <v>0</v>
      </c>
      <c r="AH126" s="50">
        <f t="shared" si="19"/>
        <v>0</v>
      </c>
      <c r="AI126" s="50">
        <f t="shared" si="26"/>
        <v>0</v>
      </c>
      <c r="AJ126" s="50">
        <f t="shared" si="30"/>
        <v>0</v>
      </c>
      <c r="AK126" s="50">
        <f t="shared" si="20"/>
        <v>0</v>
      </c>
      <c r="AL126" s="50">
        <f t="shared" si="21"/>
        <v>0</v>
      </c>
    </row>
    <row r="127" spans="1:38" x14ac:dyDescent="0.2">
      <c r="A127">
        <f>+IF(MAX(A$5:A126)+1&lt;=A$1,A126+1,0)</f>
        <v>0</v>
      </c>
      <c r="B127" s="301">
        <f t="shared" si="27"/>
        <v>0</v>
      </c>
      <c r="C127">
        <f t="shared" si="28"/>
        <v>0</v>
      </c>
      <c r="D127" s="494">
        <f t="shared" si="29"/>
        <v>0</v>
      </c>
      <c r="E127">
        <f>IF(A127=0,0,+VLOOKUP($A127,'1v -ostali'!$A$14:$C$371,2,FALSE))</f>
        <v>0</v>
      </c>
      <c r="G127">
        <f>+VLOOKUP($A127,'1v -ostali'!$A$14:$N$371,14,FALSE)</f>
        <v>0</v>
      </c>
      <c r="H127">
        <f>+VLOOKUP($A127,'1v -ostali'!$A$14:$G$371,H$3,FALSE)</f>
        <v>0</v>
      </c>
      <c r="I127">
        <f>+VLOOKUP($A127,'1v -ostali'!$A$14:H$371,I$3,FALSE)</f>
        <v>0</v>
      </c>
      <c r="J127">
        <f>+VLOOKUP($A127,'1v -ostali'!$A$14:I$371,J$3,FALSE)</f>
        <v>0</v>
      </c>
      <c r="N127">
        <f>+VLOOKUP($A127,'1v -ostali'!$A$14:J$371,K$3,FALSE)</f>
        <v>0</v>
      </c>
      <c r="O127">
        <f>+VLOOKUP($A127,'1v -ostali'!$A$14:K$371,L$3,FALSE)</f>
        <v>0</v>
      </c>
      <c r="P127">
        <f>+VLOOKUP($A127,'1v -ostali'!$A$14:L$371,M$3,FALSE)</f>
        <v>0</v>
      </c>
      <c r="T127" s="50">
        <f>IF(H127=0,0,+(VLOOKUP($A127,'1v -ostali'!$A$14:AE$371,O$3,FALSE)/12*0.701/$H127+$R$2)*$H127)</f>
        <v>0</v>
      </c>
      <c r="U127" s="50">
        <f>IF(N127=0,0,+(VLOOKUP($A127,'1v -ostali'!$A$14:AF$371,P$3,FALSE)/12*0.701/$N127+$R$2)*$N127)</f>
        <v>0</v>
      </c>
      <c r="V127" s="50">
        <f>IF(T127+U127=0,0,(VLOOKUP($A127,'1v -ostali'!$A$14:AG$371,Q$3,FALSE))/12*$R$3+$R$2)</f>
        <v>0</v>
      </c>
      <c r="W127" s="50">
        <f t="shared" si="25"/>
        <v>0</v>
      </c>
      <c r="X127" s="50">
        <f t="shared" si="15"/>
        <v>0</v>
      </c>
      <c r="Y127" s="50">
        <f>IF(I127=0,0,+(VLOOKUP($A127,'1v -ostali'!$A$14:AJ$371,T$3,FALSE)/12*0.701/$I127+$R$2)*$I127)</f>
        <v>0</v>
      </c>
      <c r="Z127" s="50">
        <f>IF(O127=0,0,+(VLOOKUP($A127,'1v -ostali'!$A$14:AK$371,U$3,FALSE)/12*0.701/$O127+$R$2)*$O127)</f>
        <v>0</v>
      </c>
      <c r="AA127" s="50">
        <f>IF(Y127+Z127=0,0,(VLOOKUP($A127,'1v -ostali'!$A$14:AL$371,V$3,FALSE))/12*$R$3+$R$2)</f>
        <v>0</v>
      </c>
      <c r="AB127" s="50">
        <f t="shared" si="16"/>
        <v>0</v>
      </c>
      <c r="AC127" s="50">
        <f t="shared" si="17"/>
        <v>0</v>
      </c>
      <c r="AD127" s="50">
        <f>IF(J127=0,0,+(VLOOKUP($A127,'1v -ostali'!$A$14:AO$371,Y$3,FALSE)/12*0.701/$J127+$R$2)*$J127)</f>
        <v>0</v>
      </c>
      <c r="AE127" s="50">
        <f>IF(P127=0,0,+(VLOOKUP($A127,'1v -ostali'!$A$14:AP$371,Z$3,FALSE)/12*0.701/$P127+$R$2)*$P127)</f>
        <v>0</v>
      </c>
      <c r="AF127" s="50">
        <f>IF(AD127+AE127=0,0,(VLOOKUP($A127,'1v -ostali'!$A$14:AQ$371,AA$3,FALSE))/12*$R$3+$R$2)</f>
        <v>0</v>
      </c>
      <c r="AG127" s="50">
        <f t="shared" si="18"/>
        <v>0</v>
      </c>
      <c r="AH127" s="50">
        <f t="shared" si="19"/>
        <v>0</v>
      </c>
      <c r="AI127" s="50">
        <f t="shared" si="26"/>
        <v>0</v>
      </c>
      <c r="AJ127" s="50">
        <f t="shared" si="30"/>
        <v>0</v>
      </c>
      <c r="AK127" s="50">
        <f t="shared" si="20"/>
        <v>0</v>
      </c>
      <c r="AL127" s="50">
        <f t="shared" si="21"/>
        <v>0</v>
      </c>
    </row>
    <row r="128" spans="1:38" x14ac:dyDescent="0.2">
      <c r="A128">
        <f>+IF(MAX(A$5:A127)+1&lt;=A$1,A127+1,0)</f>
        <v>0</v>
      </c>
      <c r="B128" s="301">
        <f t="shared" si="27"/>
        <v>0</v>
      </c>
      <c r="C128">
        <f t="shared" si="28"/>
        <v>0</v>
      </c>
      <c r="D128" s="494">
        <f t="shared" si="29"/>
        <v>0</v>
      </c>
      <c r="E128">
        <f>IF(A128=0,0,+VLOOKUP($A128,'1v -ostali'!$A$14:$C$371,2,FALSE))</f>
        <v>0</v>
      </c>
      <c r="G128">
        <f>+VLOOKUP($A128,'1v -ostali'!$A$14:$N$371,14,FALSE)</f>
        <v>0</v>
      </c>
      <c r="H128">
        <f>+VLOOKUP($A128,'1v -ostali'!$A$14:$G$371,H$3,FALSE)</f>
        <v>0</v>
      </c>
      <c r="I128">
        <f>+VLOOKUP($A128,'1v -ostali'!$A$14:H$371,I$3,FALSE)</f>
        <v>0</v>
      </c>
      <c r="J128">
        <f>+VLOOKUP($A128,'1v -ostali'!$A$14:I$371,J$3,FALSE)</f>
        <v>0</v>
      </c>
      <c r="N128">
        <f>+VLOOKUP($A128,'1v -ostali'!$A$14:J$371,K$3,FALSE)</f>
        <v>0</v>
      </c>
      <c r="O128">
        <f>+VLOOKUP($A128,'1v -ostali'!$A$14:K$371,L$3,FALSE)</f>
        <v>0</v>
      </c>
      <c r="P128">
        <f>+VLOOKUP($A128,'1v -ostali'!$A$14:L$371,M$3,FALSE)</f>
        <v>0</v>
      </c>
      <c r="T128" s="50">
        <f>IF(H128=0,0,+(VLOOKUP($A128,'1v -ostali'!$A$14:AE$371,O$3,FALSE)/12*0.701/$H128+$R$2)*$H128)</f>
        <v>0</v>
      </c>
      <c r="U128" s="50">
        <f>IF(N128=0,0,+(VLOOKUP($A128,'1v -ostali'!$A$14:AF$371,P$3,FALSE)/12*0.701/$N128+$R$2)*$N128)</f>
        <v>0</v>
      </c>
      <c r="V128" s="50">
        <f>IF(T128+U128=0,0,(VLOOKUP($A128,'1v -ostali'!$A$14:AG$371,Q$3,FALSE))/12*$R$3+$R$2)</f>
        <v>0</v>
      </c>
      <c r="W128" s="50">
        <f t="shared" si="25"/>
        <v>0</v>
      </c>
      <c r="X128" s="50">
        <f t="shared" si="15"/>
        <v>0</v>
      </c>
      <c r="Y128" s="50">
        <f>IF(I128=0,0,+(VLOOKUP($A128,'1v -ostali'!$A$14:AJ$371,T$3,FALSE)/12*0.701/$I128+$R$2)*$I128)</f>
        <v>0</v>
      </c>
      <c r="Z128" s="50">
        <f>IF(O128=0,0,+(VLOOKUP($A128,'1v -ostali'!$A$14:AK$371,U$3,FALSE)/12*0.701/$O128+$R$2)*$O128)</f>
        <v>0</v>
      </c>
      <c r="AA128" s="50">
        <f>IF(Y128+Z128=0,0,(VLOOKUP($A128,'1v -ostali'!$A$14:AL$371,V$3,FALSE))/12*$R$3+$R$2)</f>
        <v>0</v>
      </c>
      <c r="AB128" s="50">
        <f t="shared" si="16"/>
        <v>0</v>
      </c>
      <c r="AC128" s="50">
        <f t="shared" si="17"/>
        <v>0</v>
      </c>
      <c r="AD128" s="50">
        <f>IF(J128=0,0,+(VLOOKUP($A128,'1v -ostali'!$A$14:AO$371,Y$3,FALSE)/12*0.701/$J128+$R$2)*$J128)</f>
        <v>0</v>
      </c>
      <c r="AE128" s="50">
        <f>IF(P128=0,0,+(VLOOKUP($A128,'1v -ostali'!$A$14:AP$371,Z$3,FALSE)/12*0.701/$P128+$R$2)*$P128)</f>
        <v>0</v>
      </c>
      <c r="AF128" s="50">
        <f>IF(AD128+AE128=0,0,(VLOOKUP($A128,'1v -ostali'!$A$14:AQ$371,AA$3,FALSE))/12*$R$3+$R$2)</f>
        <v>0</v>
      </c>
      <c r="AG128" s="50">
        <f t="shared" si="18"/>
        <v>0</v>
      </c>
      <c r="AH128" s="50">
        <f t="shared" si="19"/>
        <v>0</v>
      </c>
      <c r="AI128" s="50">
        <f t="shared" si="26"/>
        <v>0</v>
      </c>
      <c r="AJ128" s="50">
        <f t="shared" si="30"/>
        <v>0</v>
      </c>
      <c r="AK128" s="50">
        <f t="shared" si="20"/>
        <v>0</v>
      </c>
      <c r="AL128" s="50">
        <f t="shared" si="21"/>
        <v>0</v>
      </c>
    </row>
    <row r="129" spans="1:38" x14ac:dyDescent="0.2">
      <c r="A129">
        <f>+IF(MAX(A$5:A128)+1&lt;=A$1,A128+1,0)</f>
        <v>0</v>
      </c>
      <c r="B129" s="301">
        <f t="shared" si="27"/>
        <v>0</v>
      </c>
      <c r="C129">
        <f t="shared" si="28"/>
        <v>0</v>
      </c>
      <c r="D129" s="494">
        <f t="shared" si="29"/>
        <v>0</v>
      </c>
      <c r="E129">
        <f>IF(A129=0,0,+VLOOKUP($A129,'1v -ostali'!$A$14:$C$371,2,FALSE))</f>
        <v>0</v>
      </c>
      <c r="G129">
        <f>+VLOOKUP($A129,'1v -ostali'!$A$14:$N$371,14,FALSE)</f>
        <v>0</v>
      </c>
      <c r="H129">
        <f>+VLOOKUP($A129,'1v -ostali'!$A$14:$G$371,H$3,FALSE)</f>
        <v>0</v>
      </c>
      <c r="I129">
        <f>+VLOOKUP($A129,'1v -ostali'!$A$14:H$371,I$3,FALSE)</f>
        <v>0</v>
      </c>
      <c r="J129">
        <f>+VLOOKUP($A129,'1v -ostali'!$A$14:I$371,J$3,FALSE)</f>
        <v>0</v>
      </c>
      <c r="N129">
        <f>+VLOOKUP($A129,'1v -ostali'!$A$14:J$371,K$3,FALSE)</f>
        <v>0</v>
      </c>
      <c r="O129">
        <f>+VLOOKUP($A129,'1v -ostali'!$A$14:K$371,L$3,FALSE)</f>
        <v>0</v>
      </c>
      <c r="P129">
        <f>+VLOOKUP($A129,'1v -ostali'!$A$14:L$371,M$3,FALSE)</f>
        <v>0</v>
      </c>
      <c r="T129" s="50">
        <f>IF(H129=0,0,+(VLOOKUP($A129,'1v -ostali'!$A$14:AE$371,O$3,FALSE)/12*0.701/$H129+$R$2)*$H129)</f>
        <v>0</v>
      </c>
      <c r="U129" s="50">
        <f>IF(N129=0,0,+(VLOOKUP($A129,'1v -ostali'!$A$14:AF$371,P$3,FALSE)/12*0.701/$N129+$R$2)*$N129)</f>
        <v>0</v>
      </c>
      <c r="V129" s="50">
        <f>IF(T129+U129=0,0,(VLOOKUP($A129,'1v -ostali'!$A$14:AG$371,Q$3,FALSE))/12*$R$3+$R$2)</f>
        <v>0</v>
      </c>
      <c r="W129" s="50">
        <f t="shared" si="25"/>
        <v>0</v>
      </c>
      <c r="X129" s="50">
        <f t="shared" si="15"/>
        <v>0</v>
      </c>
      <c r="Y129" s="50">
        <f>IF(I129=0,0,+(VLOOKUP($A129,'1v -ostali'!$A$14:AJ$371,T$3,FALSE)/12*0.701/$I129+$R$2)*$I129)</f>
        <v>0</v>
      </c>
      <c r="Z129" s="50">
        <f>IF(O129=0,0,+(VLOOKUP($A129,'1v -ostali'!$A$14:AK$371,U$3,FALSE)/12*0.701/$O129+$R$2)*$O129)</f>
        <v>0</v>
      </c>
      <c r="AA129" s="50">
        <f>IF(Y129+Z129=0,0,(VLOOKUP($A129,'1v -ostali'!$A$14:AL$371,V$3,FALSE))/12*$R$3+$R$2)</f>
        <v>0</v>
      </c>
      <c r="AB129" s="50">
        <f t="shared" si="16"/>
        <v>0</v>
      </c>
      <c r="AC129" s="50">
        <f t="shared" si="17"/>
        <v>0</v>
      </c>
      <c r="AD129" s="50">
        <f>IF(J129=0,0,+(VLOOKUP($A129,'1v -ostali'!$A$14:AO$371,Y$3,FALSE)/12*0.701/$J129+$R$2)*$J129)</f>
        <v>0</v>
      </c>
      <c r="AE129" s="50">
        <f>IF(P129=0,0,+(VLOOKUP($A129,'1v -ostali'!$A$14:AP$371,Z$3,FALSE)/12*0.701/$P129+$R$2)*$P129)</f>
        <v>0</v>
      </c>
      <c r="AF129" s="50">
        <f>IF(AD129+AE129=0,0,(VLOOKUP($A129,'1v -ostali'!$A$14:AQ$371,AA$3,FALSE))/12*$R$3+$R$2)</f>
        <v>0</v>
      </c>
      <c r="AG129" s="50">
        <f t="shared" si="18"/>
        <v>0</v>
      </c>
      <c r="AH129" s="50">
        <f t="shared" si="19"/>
        <v>0</v>
      </c>
      <c r="AI129" s="50">
        <f t="shared" si="26"/>
        <v>0</v>
      </c>
      <c r="AJ129" s="50">
        <f t="shared" si="30"/>
        <v>0</v>
      </c>
      <c r="AK129" s="50">
        <f t="shared" si="20"/>
        <v>0</v>
      </c>
      <c r="AL129" s="50">
        <f t="shared" si="21"/>
        <v>0</v>
      </c>
    </row>
    <row r="130" spans="1:38" x14ac:dyDescent="0.2">
      <c r="A130">
        <f>+IF(MAX(A$5:A129)+1&lt;=A$1,A129+1,0)</f>
        <v>0</v>
      </c>
      <c r="B130" s="301">
        <f t="shared" si="27"/>
        <v>0</v>
      </c>
      <c r="C130">
        <f t="shared" si="28"/>
        <v>0</v>
      </c>
      <c r="D130" s="494">
        <f t="shared" si="29"/>
        <v>0</v>
      </c>
      <c r="E130">
        <f>IF(A130=0,0,+VLOOKUP($A130,'1v -ostali'!$A$14:$C$371,2,FALSE))</f>
        <v>0</v>
      </c>
      <c r="G130">
        <f>+VLOOKUP($A130,'1v -ostali'!$A$14:$N$371,14,FALSE)</f>
        <v>0</v>
      </c>
      <c r="H130">
        <f>+VLOOKUP($A130,'1v -ostali'!$A$14:$G$371,H$3,FALSE)</f>
        <v>0</v>
      </c>
      <c r="I130">
        <f>+VLOOKUP($A130,'1v -ostali'!$A$14:H$371,I$3,FALSE)</f>
        <v>0</v>
      </c>
      <c r="J130">
        <f>+VLOOKUP($A130,'1v -ostali'!$A$14:I$371,J$3,FALSE)</f>
        <v>0</v>
      </c>
      <c r="N130">
        <f>+VLOOKUP($A130,'1v -ostali'!$A$14:J$371,K$3,FALSE)</f>
        <v>0</v>
      </c>
      <c r="O130">
        <f>+VLOOKUP($A130,'1v -ostali'!$A$14:K$371,L$3,FALSE)</f>
        <v>0</v>
      </c>
      <c r="P130">
        <f>+VLOOKUP($A130,'1v -ostali'!$A$14:L$371,M$3,FALSE)</f>
        <v>0</v>
      </c>
      <c r="T130" s="50">
        <f>IF(H130=0,0,+(VLOOKUP($A130,'1v -ostali'!$A$14:AE$371,O$3,FALSE)/12*0.701/$H130+$R$2)*$H130)</f>
        <v>0</v>
      </c>
      <c r="U130" s="50">
        <f>IF(N130=0,0,+(VLOOKUP($A130,'1v -ostali'!$A$14:AF$371,P$3,FALSE)/12*0.701/$N130+$R$2)*$N130)</f>
        <v>0</v>
      </c>
      <c r="V130" s="50">
        <f>IF(T130+U130=0,0,(VLOOKUP($A130,'1v -ostali'!$A$14:AG$371,Q$3,FALSE))/12*$R$3+$R$2)</f>
        <v>0</v>
      </c>
      <c r="W130" s="50">
        <f t="shared" si="25"/>
        <v>0</v>
      </c>
      <c r="X130" s="50">
        <f t="shared" si="15"/>
        <v>0</v>
      </c>
      <c r="Y130" s="50">
        <f>IF(I130=0,0,+(VLOOKUP($A130,'1v -ostali'!$A$14:AJ$371,T$3,FALSE)/12*0.701/$I130+$R$2)*$I130)</f>
        <v>0</v>
      </c>
      <c r="Z130" s="50">
        <f>IF(O130=0,0,+(VLOOKUP($A130,'1v -ostali'!$A$14:AK$371,U$3,FALSE)/12*0.701/$O130+$R$2)*$O130)</f>
        <v>0</v>
      </c>
      <c r="AA130" s="50">
        <f>IF(Y130+Z130=0,0,(VLOOKUP($A130,'1v -ostali'!$A$14:AL$371,V$3,FALSE))/12*$R$3+$R$2)</f>
        <v>0</v>
      </c>
      <c r="AB130" s="50">
        <f t="shared" si="16"/>
        <v>0</v>
      </c>
      <c r="AC130" s="50">
        <f t="shared" si="17"/>
        <v>0</v>
      </c>
      <c r="AD130" s="50">
        <f>IF(J130=0,0,+(VLOOKUP($A130,'1v -ostali'!$A$14:AO$371,Y$3,FALSE)/12*0.701/$J130+$R$2)*$J130)</f>
        <v>0</v>
      </c>
      <c r="AE130" s="50">
        <f>IF(P130=0,0,+(VLOOKUP($A130,'1v -ostali'!$A$14:AP$371,Z$3,FALSE)/12*0.701/$P130+$R$2)*$P130)</f>
        <v>0</v>
      </c>
      <c r="AF130" s="50">
        <f>IF(AD130+AE130=0,0,(VLOOKUP($A130,'1v -ostali'!$A$14:AQ$371,AA$3,FALSE))/12*$R$3+$R$2)</f>
        <v>0</v>
      </c>
      <c r="AG130" s="50">
        <f t="shared" si="18"/>
        <v>0</v>
      </c>
      <c r="AH130" s="50">
        <f t="shared" si="19"/>
        <v>0</v>
      </c>
      <c r="AI130" s="50">
        <f t="shared" si="26"/>
        <v>0</v>
      </c>
      <c r="AJ130" s="50">
        <f t="shared" si="30"/>
        <v>0</v>
      </c>
      <c r="AK130" s="50">
        <f t="shared" si="20"/>
        <v>0</v>
      </c>
      <c r="AL130" s="50">
        <f t="shared" si="21"/>
        <v>0</v>
      </c>
    </row>
    <row r="131" spans="1:38" x14ac:dyDescent="0.2">
      <c r="A131">
        <f>+IF(MAX(A$5:A130)+1&lt;=A$1,A130+1,0)</f>
        <v>0</v>
      </c>
      <c r="B131" s="301">
        <f t="shared" si="27"/>
        <v>0</v>
      </c>
      <c r="C131">
        <f t="shared" si="28"/>
        <v>0</v>
      </c>
      <c r="D131" s="494">
        <f t="shared" si="29"/>
        <v>0</v>
      </c>
      <c r="E131">
        <f>IF(A131=0,0,+VLOOKUP($A131,'1v -ostali'!$A$14:$C$371,2,FALSE))</f>
        <v>0</v>
      </c>
      <c r="G131">
        <f>+VLOOKUP($A131,'1v -ostali'!$A$14:$N$371,14,FALSE)</f>
        <v>0</v>
      </c>
      <c r="H131">
        <f>+VLOOKUP($A131,'1v -ostali'!$A$14:$G$371,H$3,FALSE)</f>
        <v>0</v>
      </c>
      <c r="I131">
        <f>+VLOOKUP($A131,'1v -ostali'!$A$14:H$371,I$3,FALSE)</f>
        <v>0</v>
      </c>
      <c r="J131">
        <f>+VLOOKUP($A131,'1v -ostali'!$A$14:I$371,J$3,FALSE)</f>
        <v>0</v>
      </c>
      <c r="N131">
        <f>+VLOOKUP($A131,'1v -ostali'!$A$14:J$371,K$3,FALSE)</f>
        <v>0</v>
      </c>
      <c r="O131">
        <f>+VLOOKUP($A131,'1v -ostali'!$A$14:K$371,L$3,FALSE)</f>
        <v>0</v>
      </c>
      <c r="P131">
        <f>+VLOOKUP($A131,'1v -ostali'!$A$14:L$371,M$3,FALSE)</f>
        <v>0</v>
      </c>
      <c r="T131" s="50">
        <f>IF(H131=0,0,+(VLOOKUP($A131,'1v -ostali'!$A$14:AE$371,O$3,FALSE)/12*0.701/$H131+$R$2)*$H131)</f>
        <v>0</v>
      </c>
      <c r="U131" s="50">
        <f>IF(N131=0,0,+(VLOOKUP($A131,'1v -ostali'!$A$14:AF$371,P$3,FALSE)/12*0.701/$N131+$R$2)*$N131)</f>
        <v>0</v>
      </c>
      <c r="V131" s="50">
        <f>IF(T131+U131=0,0,(VLOOKUP($A131,'1v -ostali'!$A$14:AG$371,Q$3,FALSE))/12*$R$3+$R$2)</f>
        <v>0</v>
      </c>
      <c r="W131" s="50">
        <f t="shared" si="25"/>
        <v>0</v>
      </c>
      <c r="X131" s="50">
        <f t="shared" si="15"/>
        <v>0</v>
      </c>
      <c r="Y131" s="50">
        <f>IF(I131=0,0,+(VLOOKUP($A131,'1v -ostali'!$A$14:AJ$371,T$3,FALSE)/12*0.701/$I131+$R$2)*$I131)</f>
        <v>0</v>
      </c>
      <c r="Z131" s="50">
        <f>IF(O131=0,0,+(VLOOKUP($A131,'1v -ostali'!$A$14:AK$371,U$3,FALSE)/12*0.701/$O131+$R$2)*$O131)</f>
        <v>0</v>
      </c>
      <c r="AA131" s="50">
        <f>IF(Y131+Z131=0,0,(VLOOKUP($A131,'1v -ostali'!$A$14:AL$371,V$3,FALSE))/12*$R$3+$R$2)</f>
        <v>0</v>
      </c>
      <c r="AB131" s="50">
        <f t="shared" si="16"/>
        <v>0</v>
      </c>
      <c r="AC131" s="50">
        <f t="shared" si="17"/>
        <v>0</v>
      </c>
      <c r="AD131" s="50">
        <f>IF(J131=0,0,+(VLOOKUP($A131,'1v -ostali'!$A$14:AO$371,Y$3,FALSE)/12*0.701/$J131+$R$2)*$J131)</f>
        <v>0</v>
      </c>
      <c r="AE131" s="50">
        <f>IF(P131=0,0,+(VLOOKUP($A131,'1v -ostali'!$A$14:AP$371,Z$3,FALSE)/12*0.701/$P131+$R$2)*$P131)</f>
        <v>0</v>
      </c>
      <c r="AF131" s="50">
        <f>IF(AD131+AE131=0,0,(VLOOKUP($A131,'1v -ostali'!$A$14:AQ$371,AA$3,FALSE))/12*$R$3+$R$2)</f>
        <v>0</v>
      </c>
      <c r="AG131" s="50">
        <f t="shared" si="18"/>
        <v>0</v>
      </c>
      <c r="AH131" s="50">
        <f t="shared" si="19"/>
        <v>0</v>
      </c>
      <c r="AI131" s="50">
        <f t="shared" si="26"/>
        <v>0</v>
      </c>
      <c r="AJ131" s="50">
        <f t="shared" si="30"/>
        <v>0</v>
      </c>
      <c r="AK131" s="50">
        <f t="shared" si="20"/>
        <v>0</v>
      </c>
      <c r="AL131" s="50">
        <f t="shared" si="21"/>
        <v>0</v>
      </c>
    </row>
    <row r="132" spans="1:38" x14ac:dyDescent="0.2">
      <c r="A132">
        <f>+IF(MAX(A$5:A131)+1&lt;=A$1,A131+1,0)</f>
        <v>0</v>
      </c>
      <c r="B132" s="301">
        <f t="shared" si="27"/>
        <v>0</v>
      </c>
      <c r="C132">
        <f t="shared" si="28"/>
        <v>0</v>
      </c>
      <c r="D132" s="494">
        <f t="shared" si="29"/>
        <v>0</v>
      </c>
      <c r="E132">
        <f>IF(A132=0,0,+VLOOKUP($A132,'1v -ostali'!$A$14:$C$371,2,FALSE))</f>
        <v>0</v>
      </c>
      <c r="G132">
        <f>+VLOOKUP($A132,'1v -ostali'!$A$14:$N$371,14,FALSE)</f>
        <v>0</v>
      </c>
      <c r="H132">
        <f>+VLOOKUP($A132,'1v -ostali'!$A$14:$G$371,H$3,FALSE)</f>
        <v>0</v>
      </c>
      <c r="I132">
        <f>+VLOOKUP($A132,'1v -ostali'!$A$14:H$371,I$3,FALSE)</f>
        <v>0</v>
      </c>
      <c r="J132">
        <f>+VLOOKUP($A132,'1v -ostali'!$A$14:I$371,J$3,FALSE)</f>
        <v>0</v>
      </c>
      <c r="N132">
        <f>+VLOOKUP($A132,'1v -ostali'!$A$14:J$371,K$3,FALSE)</f>
        <v>0</v>
      </c>
      <c r="O132">
        <f>+VLOOKUP($A132,'1v -ostali'!$A$14:K$371,L$3,FALSE)</f>
        <v>0</v>
      </c>
      <c r="P132">
        <f>+VLOOKUP($A132,'1v -ostali'!$A$14:L$371,M$3,FALSE)</f>
        <v>0</v>
      </c>
      <c r="T132" s="50">
        <f>IF(H132=0,0,+(VLOOKUP($A132,'1v -ostali'!$A$14:AE$371,O$3,FALSE)/12*0.701/$H132+$R$2)*$H132)</f>
        <v>0</v>
      </c>
      <c r="U132" s="50">
        <f>IF(N132=0,0,+(VLOOKUP($A132,'1v -ostali'!$A$14:AF$371,P$3,FALSE)/12*0.701/$N132+$R$2)*$N132)</f>
        <v>0</v>
      </c>
      <c r="V132" s="50">
        <f>IF(T132+U132=0,0,(VLOOKUP($A132,'1v -ostali'!$A$14:AG$371,Q$3,FALSE))/12*$R$3+$R$2)</f>
        <v>0</v>
      </c>
      <c r="W132" s="50">
        <f t="shared" si="25"/>
        <v>0</v>
      </c>
      <c r="X132" s="50">
        <f t="shared" si="15"/>
        <v>0</v>
      </c>
      <c r="Y132" s="50">
        <f>IF(I132=0,0,+(VLOOKUP($A132,'1v -ostali'!$A$14:AJ$371,T$3,FALSE)/12*0.701/$I132+$R$2)*$I132)</f>
        <v>0</v>
      </c>
      <c r="Z132" s="50">
        <f>IF(O132=0,0,+(VLOOKUP($A132,'1v -ostali'!$A$14:AK$371,U$3,FALSE)/12*0.701/$O132+$R$2)*$O132)</f>
        <v>0</v>
      </c>
      <c r="AA132" s="50">
        <f>IF(Y132+Z132=0,0,(VLOOKUP($A132,'1v -ostali'!$A$14:AL$371,V$3,FALSE))/12*$R$3+$R$2)</f>
        <v>0</v>
      </c>
      <c r="AB132" s="50">
        <f t="shared" si="16"/>
        <v>0</v>
      </c>
      <c r="AC132" s="50">
        <f t="shared" si="17"/>
        <v>0</v>
      </c>
      <c r="AD132" s="50">
        <f>IF(J132=0,0,+(VLOOKUP($A132,'1v -ostali'!$A$14:AO$371,Y$3,FALSE)/12*0.701/$J132+$R$2)*$J132)</f>
        <v>0</v>
      </c>
      <c r="AE132" s="50">
        <f>IF(P132=0,0,+(VLOOKUP($A132,'1v -ostali'!$A$14:AP$371,Z$3,FALSE)/12*0.701/$P132+$R$2)*$P132)</f>
        <v>0</v>
      </c>
      <c r="AF132" s="50">
        <f>IF(AD132+AE132=0,0,(VLOOKUP($A132,'1v -ostali'!$A$14:AQ$371,AA$3,FALSE))/12*$R$3+$R$2)</f>
        <v>0</v>
      </c>
      <c r="AG132" s="50">
        <f t="shared" si="18"/>
        <v>0</v>
      </c>
      <c r="AH132" s="50">
        <f t="shared" si="19"/>
        <v>0</v>
      </c>
      <c r="AI132" s="50">
        <f t="shared" si="26"/>
        <v>0</v>
      </c>
      <c r="AJ132" s="50">
        <f t="shared" si="30"/>
        <v>0</v>
      </c>
      <c r="AK132" s="50">
        <f t="shared" si="20"/>
        <v>0</v>
      </c>
      <c r="AL132" s="50">
        <f t="shared" si="21"/>
        <v>0</v>
      </c>
    </row>
    <row r="133" spans="1:38" x14ac:dyDescent="0.2">
      <c r="A133">
        <f>+IF(MAX(A$5:A132)+1&lt;=A$1,A132+1,0)</f>
        <v>0</v>
      </c>
      <c r="B133" s="301">
        <f t="shared" si="27"/>
        <v>0</v>
      </c>
      <c r="C133">
        <f t="shared" si="28"/>
        <v>0</v>
      </c>
      <c r="D133" s="494">
        <f t="shared" si="29"/>
        <v>0</v>
      </c>
      <c r="E133">
        <f>IF(A133=0,0,+VLOOKUP($A133,'1v -ostali'!$A$14:$C$371,2,FALSE))</f>
        <v>0</v>
      </c>
      <c r="G133">
        <f>+VLOOKUP($A133,'1v -ostali'!$A$14:$N$371,14,FALSE)</f>
        <v>0</v>
      </c>
      <c r="H133">
        <f>+VLOOKUP($A133,'1v -ostali'!$A$14:$G$371,H$3,FALSE)</f>
        <v>0</v>
      </c>
      <c r="I133">
        <f>+VLOOKUP($A133,'1v -ostali'!$A$14:H$371,I$3,FALSE)</f>
        <v>0</v>
      </c>
      <c r="J133">
        <f>+VLOOKUP($A133,'1v -ostali'!$A$14:I$371,J$3,FALSE)</f>
        <v>0</v>
      </c>
      <c r="N133">
        <f>+VLOOKUP($A133,'1v -ostali'!$A$14:J$371,K$3,FALSE)</f>
        <v>0</v>
      </c>
      <c r="O133">
        <f>+VLOOKUP($A133,'1v -ostali'!$A$14:K$371,L$3,FALSE)</f>
        <v>0</v>
      </c>
      <c r="P133">
        <f>+VLOOKUP($A133,'1v -ostali'!$A$14:L$371,M$3,FALSE)</f>
        <v>0</v>
      </c>
      <c r="T133" s="50">
        <f>IF(H133=0,0,+(VLOOKUP($A133,'1v -ostali'!$A$14:AE$371,O$3,FALSE)/12*0.701/$H133+$R$2)*$H133)</f>
        <v>0</v>
      </c>
      <c r="U133" s="50">
        <f>IF(N133=0,0,+(VLOOKUP($A133,'1v -ostali'!$A$14:AF$371,P$3,FALSE)/12*0.701/$N133+$R$2)*$N133)</f>
        <v>0</v>
      </c>
      <c r="V133" s="50">
        <f>IF(T133+U133=0,0,(VLOOKUP($A133,'1v -ostali'!$A$14:AG$371,Q$3,FALSE))/12*$R$3+$R$2)</f>
        <v>0</v>
      </c>
      <c r="W133" s="50">
        <f t="shared" si="25"/>
        <v>0</v>
      </c>
      <c r="X133" s="50">
        <f t="shared" si="15"/>
        <v>0</v>
      </c>
      <c r="Y133" s="50">
        <f>IF(I133=0,0,+(VLOOKUP($A133,'1v -ostali'!$A$14:AJ$371,T$3,FALSE)/12*0.701/$I133+$R$2)*$I133)</f>
        <v>0</v>
      </c>
      <c r="Z133" s="50">
        <f>IF(O133=0,0,+(VLOOKUP($A133,'1v -ostali'!$A$14:AK$371,U$3,FALSE)/12*0.701/$O133+$R$2)*$O133)</f>
        <v>0</v>
      </c>
      <c r="AA133" s="50">
        <f>IF(Y133+Z133=0,0,(VLOOKUP($A133,'1v -ostali'!$A$14:AL$371,V$3,FALSE))/12*$R$3+$R$2)</f>
        <v>0</v>
      </c>
      <c r="AB133" s="50">
        <f t="shared" si="16"/>
        <v>0</v>
      </c>
      <c r="AC133" s="50">
        <f t="shared" si="17"/>
        <v>0</v>
      </c>
      <c r="AD133" s="50">
        <f>IF(J133=0,0,+(VLOOKUP($A133,'1v -ostali'!$A$14:AO$371,Y$3,FALSE)/12*0.701/$J133+$R$2)*$J133)</f>
        <v>0</v>
      </c>
      <c r="AE133" s="50">
        <f>IF(P133=0,0,+(VLOOKUP($A133,'1v -ostali'!$A$14:AP$371,Z$3,FALSE)/12*0.701/$P133+$R$2)*$P133)</f>
        <v>0</v>
      </c>
      <c r="AF133" s="50">
        <f>IF(AD133+AE133=0,0,(VLOOKUP($A133,'1v -ostali'!$A$14:AQ$371,AA$3,FALSE))/12*$R$3+$R$2)</f>
        <v>0</v>
      </c>
      <c r="AG133" s="50">
        <f t="shared" si="18"/>
        <v>0</v>
      </c>
      <c r="AH133" s="50">
        <f t="shared" si="19"/>
        <v>0</v>
      </c>
      <c r="AI133" s="50">
        <f t="shared" si="26"/>
        <v>0</v>
      </c>
      <c r="AJ133" s="50">
        <f t="shared" ref="AJ133:AJ164" si="31">+AI133*AE$3/100</f>
        <v>0</v>
      </c>
      <c r="AK133" s="50">
        <f t="shared" si="20"/>
        <v>0</v>
      </c>
      <c r="AL133" s="50">
        <f t="shared" si="21"/>
        <v>0</v>
      </c>
    </row>
    <row r="134" spans="1:38" x14ac:dyDescent="0.2">
      <c r="A134">
        <f>+IF(MAX(A$5:A133)+1&lt;=A$1,A133+1,0)</f>
        <v>0</v>
      </c>
      <c r="B134" s="301">
        <f t="shared" si="27"/>
        <v>0</v>
      </c>
      <c r="C134">
        <f t="shared" si="28"/>
        <v>0</v>
      </c>
      <c r="D134" s="494">
        <f t="shared" si="29"/>
        <v>0</v>
      </c>
      <c r="E134">
        <f>IF(A134=0,0,+VLOOKUP($A134,'1v -ostali'!$A$14:$C$371,2,FALSE))</f>
        <v>0</v>
      </c>
      <c r="G134">
        <f>+VLOOKUP($A134,'1v -ostali'!$A$14:$N$371,14,FALSE)</f>
        <v>0</v>
      </c>
      <c r="H134">
        <f>+VLOOKUP($A134,'1v -ostali'!$A$14:$G$371,H$3,FALSE)</f>
        <v>0</v>
      </c>
      <c r="I134">
        <f>+VLOOKUP($A134,'1v -ostali'!$A$14:H$371,I$3,FALSE)</f>
        <v>0</v>
      </c>
      <c r="J134">
        <f>+VLOOKUP($A134,'1v -ostali'!$A$14:I$371,J$3,FALSE)</f>
        <v>0</v>
      </c>
      <c r="N134">
        <f>+VLOOKUP($A134,'1v -ostali'!$A$14:J$371,K$3,FALSE)</f>
        <v>0</v>
      </c>
      <c r="O134">
        <f>+VLOOKUP($A134,'1v -ostali'!$A$14:K$371,L$3,FALSE)</f>
        <v>0</v>
      </c>
      <c r="P134">
        <f>+VLOOKUP($A134,'1v -ostali'!$A$14:L$371,M$3,FALSE)</f>
        <v>0</v>
      </c>
      <c r="T134" s="50">
        <f>IF(H134=0,0,+(VLOOKUP($A134,'1v -ostali'!$A$14:AE$371,O$3,FALSE)/12*0.701/$H134+$R$2)*$H134)</f>
        <v>0</v>
      </c>
      <c r="U134" s="50">
        <f>IF(N134=0,0,+(VLOOKUP($A134,'1v -ostali'!$A$14:AF$371,P$3,FALSE)/12*0.701/$N134+$R$2)*$N134)</f>
        <v>0</v>
      </c>
      <c r="V134" s="50">
        <f>IF(T134+U134=0,0,(VLOOKUP($A134,'1v -ostali'!$A$14:AG$371,Q$3,FALSE))/12*$R$3+$R$2)</f>
        <v>0</v>
      </c>
      <c r="W134" s="50">
        <f t="shared" si="25"/>
        <v>0</v>
      </c>
      <c r="X134" s="50">
        <f t="shared" ref="X134:X197" si="32">+W134*$R$1</f>
        <v>0</v>
      </c>
      <c r="Y134" s="50">
        <f>IF(I134=0,0,+(VLOOKUP($A134,'1v -ostali'!$A$14:AJ$371,T$3,FALSE)/12*0.701/$I134+$R$2)*$I134)</f>
        <v>0</v>
      </c>
      <c r="Z134" s="50">
        <f>IF(O134=0,0,+(VLOOKUP($A134,'1v -ostali'!$A$14:AK$371,U$3,FALSE)/12*0.701/$O134+$R$2)*$O134)</f>
        <v>0</v>
      </c>
      <c r="AA134" s="50">
        <f>IF(Y134+Z134=0,0,(VLOOKUP($A134,'1v -ostali'!$A$14:AL$371,V$3,FALSE))/12*$R$3+$R$2)</f>
        <v>0</v>
      </c>
      <c r="AB134" s="50">
        <f t="shared" ref="AB134:AB197" si="33">IF(AA134=0,0,+(AA134-$R$2)/$R$3)</f>
        <v>0</v>
      </c>
      <c r="AC134" s="50">
        <f t="shared" ref="AC134:AC197" si="34">+AB134*$R$1</f>
        <v>0</v>
      </c>
      <c r="AD134" s="50">
        <f>IF(J134=0,0,+(VLOOKUP($A134,'1v -ostali'!$A$14:AO$371,Y$3,FALSE)/12*0.701/$J134+$R$2)*$J134)</f>
        <v>0</v>
      </c>
      <c r="AE134" s="50">
        <f>IF(P134=0,0,+(VLOOKUP($A134,'1v -ostali'!$A$14:AP$371,Z$3,FALSE)/12*0.701/$P134+$R$2)*$P134)</f>
        <v>0</v>
      </c>
      <c r="AF134" s="50">
        <f>IF(AD134+AE134=0,0,(VLOOKUP($A134,'1v -ostali'!$A$14:AQ$371,AA$3,FALSE))/12*$R$3+$R$2)</f>
        <v>0</v>
      </c>
      <c r="AG134" s="50">
        <f t="shared" ref="AG134:AG197" si="35">IF(AF134=0,0,+(AF134-$R$2)/$R$3)</f>
        <v>0</v>
      </c>
      <c r="AH134" s="50">
        <f t="shared" ref="AH134:AH197" si="36">+AG134*$R$1</f>
        <v>0</v>
      </c>
      <c r="AI134" s="50">
        <f t="shared" si="26"/>
        <v>0</v>
      </c>
      <c r="AJ134" s="50">
        <f t="shared" si="31"/>
        <v>0</v>
      </c>
      <c r="AK134" s="50">
        <f t="shared" ref="AK134:AK197" si="37">+AI134*(100+$AF$1)/100</f>
        <v>0</v>
      </c>
      <c r="AL134" s="50">
        <f t="shared" ref="AL134:AL197" si="38">+AJ134*(100+$AF$1)/100</f>
        <v>0</v>
      </c>
    </row>
    <row r="135" spans="1:38" x14ac:dyDescent="0.2">
      <c r="A135">
        <f>+IF(MAX(A$5:A134)+1&lt;=A$1,A134+1,0)</f>
        <v>0</v>
      </c>
      <c r="B135" s="301">
        <f t="shared" si="27"/>
        <v>0</v>
      </c>
      <c r="C135">
        <f t="shared" si="28"/>
        <v>0</v>
      </c>
      <c r="D135" s="494">
        <f t="shared" si="29"/>
        <v>0</v>
      </c>
      <c r="E135">
        <f>IF(A135=0,0,+VLOOKUP($A135,'1v -ostali'!$A$14:$C$371,2,FALSE))</f>
        <v>0</v>
      </c>
      <c r="G135">
        <f>+VLOOKUP($A135,'1v -ostali'!$A$14:$N$371,14,FALSE)</f>
        <v>0</v>
      </c>
      <c r="H135">
        <f>+VLOOKUP($A135,'1v -ostali'!$A$14:$G$371,H$3,FALSE)</f>
        <v>0</v>
      </c>
      <c r="I135">
        <f>+VLOOKUP($A135,'1v -ostali'!$A$14:H$371,I$3,FALSE)</f>
        <v>0</v>
      </c>
      <c r="J135">
        <f>+VLOOKUP($A135,'1v -ostali'!$A$14:I$371,J$3,FALSE)</f>
        <v>0</v>
      </c>
      <c r="N135">
        <f>+VLOOKUP($A135,'1v -ostali'!$A$14:J$371,K$3,FALSE)</f>
        <v>0</v>
      </c>
      <c r="O135">
        <f>+VLOOKUP($A135,'1v -ostali'!$A$14:K$371,L$3,FALSE)</f>
        <v>0</v>
      </c>
      <c r="P135">
        <f>+VLOOKUP($A135,'1v -ostali'!$A$14:L$371,M$3,FALSE)</f>
        <v>0</v>
      </c>
      <c r="T135" s="50">
        <f>IF(H135=0,0,+(VLOOKUP($A135,'1v -ostali'!$A$14:AE$371,O$3,FALSE)/12*0.701/$H135+$R$2)*$H135)</f>
        <v>0</v>
      </c>
      <c r="U135" s="50">
        <f>IF(N135=0,0,+(VLOOKUP($A135,'1v -ostali'!$A$14:AF$371,P$3,FALSE)/12*0.701/$N135+$R$2)*$N135)</f>
        <v>0</v>
      </c>
      <c r="V135" s="50">
        <f>IF(T135+U135=0,0,(VLOOKUP($A135,'1v -ostali'!$A$14:AG$371,Q$3,FALSE))/12*$R$3+$R$2)</f>
        <v>0</v>
      </c>
      <c r="W135" s="50">
        <f t="shared" si="25"/>
        <v>0</v>
      </c>
      <c r="X135" s="50">
        <f t="shared" si="32"/>
        <v>0</v>
      </c>
      <c r="Y135" s="50">
        <f>IF(I135=0,0,+(VLOOKUP($A135,'1v -ostali'!$A$14:AJ$371,T$3,FALSE)/12*0.701/$I135+$R$2)*$I135)</f>
        <v>0</v>
      </c>
      <c r="Z135" s="50">
        <f>IF(O135=0,0,+(VLOOKUP($A135,'1v -ostali'!$A$14:AK$371,U$3,FALSE)/12*0.701/$O135+$R$2)*$O135)</f>
        <v>0</v>
      </c>
      <c r="AA135" s="50">
        <f>IF(Y135+Z135=0,0,(VLOOKUP($A135,'1v -ostali'!$A$14:AL$371,V$3,FALSE))/12*$R$3+$R$2)</f>
        <v>0</v>
      </c>
      <c r="AB135" s="50">
        <f t="shared" si="33"/>
        <v>0</v>
      </c>
      <c r="AC135" s="50">
        <f t="shared" si="34"/>
        <v>0</v>
      </c>
      <c r="AD135" s="50">
        <f>IF(J135=0,0,+(VLOOKUP($A135,'1v -ostali'!$A$14:AO$371,Y$3,FALSE)/12*0.701/$J135+$R$2)*$J135)</f>
        <v>0</v>
      </c>
      <c r="AE135" s="50">
        <f>IF(P135=0,0,+(VLOOKUP($A135,'1v -ostali'!$A$14:AP$371,Z$3,FALSE)/12*0.701/$P135+$R$2)*$P135)</f>
        <v>0</v>
      </c>
      <c r="AF135" s="50">
        <f>IF(AD135+AE135=0,0,(VLOOKUP($A135,'1v -ostali'!$A$14:AQ$371,AA$3,FALSE))/12*$R$3+$R$2)</f>
        <v>0</v>
      </c>
      <c r="AG135" s="50">
        <f t="shared" si="35"/>
        <v>0</v>
      </c>
      <c r="AH135" s="50">
        <f t="shared" si="36"/>
        <v>0</v>
      </c>
      <c r="AI135" s="50">
        <f t="shared" si="26"/>
        <v>0</v>
      </c>
      <c r="AJ135" s="50">
        <f t="shared" si="31"/>
        <v>0</v>
      </c>
      <c r="AK135" s="50">
        <f t="shared" si="37"/>
        <v>0</v>
      </c>
      <c r="AL135" s="50">
        <f t="shared" si="38"/>
        <v>0</v>
      </c>
    </row>
    <row r="136" spans="1:38" x14ac:dyDescent="0.2">
      <c r="A136">
        <f>+IF(MAX(A$5:A135)+1&lt;=A$1,A135+1,0)</f>
        <v>0</v>
      </c>
      <c r="B136" s="301">
        <f t="shared" si="27"/>
        <v>0</v>
      </c>
      <c r="C136">
        <f t="shared" si="28"/>
        <v>0</v>
      </c>
      <c r="D136" s="494">
        <f t="shared" si="29"/>
        <v>0</v>
      </c>
      <c r="E136">
        <f>IF(A136=0,0,+VLOOKUP($A136,'1v -ostali'!$A$14:$C$371,2,FALSE))</f>
        <v>0</v>
      </c>
      <c r="G136">
        <f>+VLOOKUP($A136,'1v -ostali'!$A$14:$N$371,14,FALSE)</f>
        <v>0</v>
      </c>
      <c r="H136">
        <f>+VLOOKUP($A136,'1v -ostali'!$A$14:$G$371,H$3,FALSE)</f>
        <v>0</v>
      </c>
      <c r="I136">
        <f>+VLOOKUP($A136,'1v -ostali'!$A$14:H$371,I$3,FALSE)</f>
        <v>0</v>
      </c>
      <c r="J136">
        <f>+VLOOKUP($A136,'1v -ostali'!$A$14:I$371,J$3,FALSE)</f>
        <v>0</v>
      </c>
      <c r="N136">
        <f>+VLOOKUP($A136,'1v -ostali'!$A$14:J$371,K$3,FALSE)</f>
        <v>0</v>
      </c>
      <c r="O136">
        <f>+VLOOKUP($A136,'1v -ostali'!$A$14:K$371,L$3,FALSE)</f>
        <v>0</v>
      </c>
      <c r="P136">
        <f>+VLOOKUP($A136,'1v -ostali'!$A$14:L$371,M$3,FALSE)</f>
        <v>0</v>
      </c>
      <c r="T136" s="50">
        <f>IF(H136=0,0,+(VLOOKUP($A136,'1v -ostali'!$A$14:AE$371,O$3,FALSE)/12*0.701/$H136+$R$2)*$H136)</f>
        <v>0</v>
      </c>
      <c r="U136" s="50">
        <f>IF(N136=0,0,+(VLOOKUP($A136,'1v -ostali'!$A$14:AF$371,P$3,FALSE)/12*0.701/$N136+$R$2)*$N136)</f>
        <v>0</v>
      </c>
      <c r="V136" s="50">
        <f>IF(T136+U136=0,0,(VLOOKUP($A136,'1v -ostali'!$A$14:AG$371,Q$3,FALSE))/12*$R$3+$R$2)</f>
        <v>0</v>
      </c>
      <c r="W136" s="50">
        <f t="shared" ref="W136:W197" si="39">IF(V136=0,0,+(V136-$R$2)/$R$3)</f>
        <v>0</v>
      </c>
      <c r="X136" s="50">
        <f t="shared" si="32"/>
        <v>0</v>
      </c>
      <c r="Y136" s="50">
        <f>IF(I136=0,0,+(VLOOKUP($A136,'1v -ostali'!$A$14:AJ$371,T$3,FALSE)/12*0.701/$I136+$R$2)*$I136)</f>
        <v>0</v>
      </c>
      <c r="Z136" s="50">
        <f>IF(O136=0,0,+(VLOOKUP($A136,'1v -ostali'!$A$14:AK$371,U$3,FALSE)/12*0.701/$O136+$R$2)*$O136)</f>
        <v>0</v>
      </c>
      <c r="AA136" s="50">
        <f>IF(Y136+Z136=0,0,(VLOOKUP($A136,'1v -ostali'!$A$14:AL$371,V$3,FALSE))/12*$R$3+$R$2)</f>
        <v>0</v>
      </c>
      <c r="AB136" s="50">
        <f t="shared" si="33"/>
        <v>0</v>
      </c>
      <c r="AC136" s="50">
        <f t="shared" si="34"/>
        <v>0</v>
      </c>
      <c r="AD136" s="50">
        <f>IF(J136=0,0,+(VLOOKUP($A136,'1v -ostali'!$A$14:AO$371,Y$3,FALSE)/12*0.701/$J136+$R$2)*$J136)</f>
        <v>0</v>
      </c>
      <c r="AE136" s="50">
        <f>IF(P136=0,0,+(VLOOKUP($A136,'1v -ostali'!$A$14:AP$371,Z$3,FALSE)/12*0.701/$P136+$R$2)*$P136)</f>
        <v>0</v>
      </c>
      <c r="AF136" s="50">
        <f>IF(AD136+AE136=0,0,(VLOOKUP($A136,'1v -ostali'!$A$14:AQ$371,AA$3,FALSE))/12*$R$3+$R$2)</f>
        <v>0</v>
      </c>
      <c r="AG136" s="50">
        <f t="shared" si="35"/>
        <v>0</v>
      </c>
      <c r="AH136" s="50">
        <f t="shared" si="36"/>
        <v>0</v>
      </c>
      <c r="AI136" s="50">
        <f t="shared" ref="AI136:AI197" si="40">X136+AC136-AH136</f>
        <v>0</v>
      </c>
      <c r="AJ136" s="50">
        <f t="shared" si="31"/>
        <v>0</v>
      </c>
      <c r="AK136" s="50">
        <f t="shared" si="37"/>
        <v>0</v>
      </c>
      <c r="AL136" s="50">
        <f t="shared" si="38"/>
        <v>0</v>
      </c>
    </row>
    <row r="137" spans="1:38" x14ac:dyDescent="0.2">
      <c r="A137">
        <f>+IF(MAX(A$5:A136)+1&lt;=A$1,A136+1,0)</f>
        <v>0</v>
      </c>
      <c r="B137" s="301">
        <f t="shared" si="27"/>
        <v>0</v>
      </c>
      <c r="C137">
        <f t="shared" si="28"/>
        <v>0</v>
      </c>
      <c r="D137" s="494">
        <f t="shared" si="29"/>
        <v>0</v>
      </c>
      <c r="E137">
        <f>IF(A137=0,0,+VLOOKUP($A137,'1v -ostali'!$A$14:$C$371,2,FALSE))</f>
        <v>0</v>
      </c>
      <c r="G137">
        <f>+VLOOKUP($A137,'1v -ostali'!$A$14:$N$371,14,FALSE)</f>
        <v>0</v>
      </c>
      <c r="H137">
        <f>+VLOOKUP($A137,'1v -ostali'!$A$14:$G$371,H$3,FALSE)</f>
        <v>0</v>
      </c>
      <c r="I137">
        <f>+VLOOKUP($A137,'1v -ostali'!$A$14:H$371,I$3,FALSE)</f>
        <v>0</v>
      </c>
      <c r="J137">
        <f>+VLOOKUP($A137,'1v -ostali'!$A$14:I$371,J$3,FALSE)</f>
        <v>0</v>
      </c>
      <c r="N137">
        <f>+VLOOKUP($A137,'1v -ostali'!$A$14:J$371,K$3,FALSE)</f>
        <v>0</v>
      </c>
      <c r="O137">
        <f>+VLOOKUP($A137,'1v -ostali'!$A$14:K$371,L$3,FALSE)</f>
        <v>0</v>
      </c>
      <c r="P137">
        <f>+VLOOKUP($A137,'1v -ostali'!$A$14:L$371,M$3,FALSE)</f>
        <v>0</v>
      </c>
      <c r="T137" s="50">
        <f>IF(H137=0,0,+(VLOOKUP($A137,'1v -ostali'!$A$14:AE$371,O$3,FALSE)/12*0.701/$H137+$R$2)*$H137)</f>
        <v>0</v>
      </c>
      <c r="U137" s="50">
        <f>IF(N137=0,0,+(VLOOKUP($A137,'1v -ostali'!$A$14:AF$371,P$3,FALSE)/12*0.701/$N137+$R$2)*$N137)</f>
        <v>0</v>
      </c>
      <c r="V137" s="50">
        <f>IF(T137+U137=0,0,(VLOOKUP($A137,'1v -ostali'!$A$14:AG$371,Q$3,FALSE))/12*$R$3+$R$2)</f>
        <v>0</v>
      </c>
      <c r="W137" s="50">
        <f t="shared" si="39"/>
        <v>0</v>
      </c>
      <c r="X137" s="50">
        <f t="shared" si="32"/>
        <v>0</v>
      </c>
      <c r="Y137" s="50">
        <f>IF(I137=0,0,+(VLOOKUP($A137,'1v -ostali'!$A$14:AJ$371,T$3,FALSE)/12*0.701/$I137+$R$2)*$I137)</f>
        <v>0</v>
      </c>
      <c r="Z137" s="50">
        <f>IF(O137=0,0,+(VLOOKUP($A137,'1v -ostali'!$A$14:AK$371,U$3,FALSE)/12*0.701/$O137+$R$2)*$O137)</f>
        <v>0</v>
      </c>
      <c r="AA137" s="50">
        <f>IF(Y137+Z137=0,0,(VLOOKUP($A137,'1v -ostali'!$A$14:AL$371,V$3,FALSE))/12*$R$3+$R$2)</f>
        <v>0</v>
      </c>
      <c r="AB137" s="50">
        <f t="shared" si="33"/>
        <v>0</v>
      </c>
      <c r="AC137" s="50">
        <f t="shared" si="34"/>
        <v>0</v>
      </c>
      <c r="AD137" s="50">
        <f>IF(J137=0,0,+(VLOOKUP($A137,'1v -ostali'!$A$14:AO$371,Y$3,FALSE)/12*0.701/$J137+$R$2)*$J137)</f>
        <v>0</v>
      </c>
      <c r="AE137" s="50">
        <f>IF(P137=0,0,+(VLOOKUP($A137,'1v -ostali'!$A$14:AP$371,Z$3,FALSE)/12*0.701/$P137+$R$2)*$P137)</f>
        <v>0</v>
      </c>
      <c r="AF137" s="50">
        <f>IF(AD137+AE137=0,0,(VLOOKUP($A137,'1v -ostali'!$A$14:AQ$371,AA$3,FALSE))/12*$R$3+$R$2)</f>
        <v>0</v>
      </c>
      <c r="AG137" s="50">
        <f t="shared" si="35"/>
        <v>0</v>
      </c>
      <c r="AH137" s="50">
        <f t="shared" si="36"/>
        <v>0</v>
      </c>
      <c r="AI137" s="50">
        <f t="shared" si="40"/>
        <v>0</v>
      </c>
      <c r="AJ137" s="50">
        <f t="shared" si="31"/>
        <v>0</v>
      </c>
      <c r="AK137" s="50">
        <f t="shared" si="37"/>
        <v>0</v>
      </c>
      <c r="AL137" s="50">
        <f t="shared" si="38"/>
        <v>0</v>
      </c>
    </row>
    <row r="138" spans="1:38" x14ac:dyDescent="0.2">
      <c r="A138">
        <f>+IF(MAX(A$5:A137)+1&lt;=A$1,A137+1,0)</f>
        <v>0</v>
      </c>
      <c r="B138" s="301">
        <f t="shared" si="27"/>
        <v>0</v>
      </c>
      <c r="C138">
        <f t="shared" si="28"/>
        <v>0</v>
      </c>
      <c r="D138" s="494">
        <f t="shared" si="29"/>
        <v>0</v>
      </c>
      <c r="E138">
        <f>IF(A138=0,0,+VLOOKUP($A138,'1v -ostali'!$A$14:$C$371,2,FALSE))</f>
        <v>0</v>
      </c>
      <c r="G138">
        <f>+VLOOKUP($A138,'1v -ostali'!$A$14:$N$371,14,FALSE)</f>
        <v>0</v>
      </c>
      <c r="H138">
        <f>+VLOOKUP($A138,'1v -ostali'!$A$14:$G$371,H$3,FALSE)</f>
        <v>0</v>
      </c>
      <c r="I138">
        <f>+VLOOKUP($A138,'1v -ostali'!$A$14:H$371,I$3,FALSE)</f>
        <v>0</v>
      </c>
      <c r="J138">
        <f>+VLOOKUP($A138,'1v -ostali'!$A$14:I$371,J$3,FALSE)</f>
        <v>0</v>
      </c>
      <c r="N138">
        <f>+VLOOKUP($A138,'1v -ostali'!$A$14:J$371,K$3,FALSE)</f>
        <v>0</v>
      </c>
      <c r="O138">
        <f>+VLOOKUP($A138,'1v -ostali'!$A$14:K$371,L$3,FALSE)</f>
        <v>0</v>
      </c>
      <c r="P138">
        <f>+VLOOKUP($A138,'1v -ostali'!$A$14:L$371,M$3,FALSE)</f>
        <v>0</v>
      </c>
      <c r="T138" s="50">
        <f>IF(H138=0,0,+(VLOOKUP($A138,'1v -ostali'!$A$14:AE$371,O$3,FALSE)/12*0.701/$H138+$R$2)*$H138)</f>
        <v>0</v>
      </c>
      <c r="U138" s="50">
        <f>IF(N138=0,0,+(VLOOKUP($A138,'1v -ostali'!$A$14:AF$371,P$3,FALSE)/12*0.701/$N138+$R$2)*$N138)</f>
        <v>0</v>
      </c>
      <c r="V138" s="50">
        <f>IF(T138+U138=0,0,(VLOOKUP($A138,'1v -ostali'!$A$14:AG$371,Q$3,FALSE))/12*$R$3+$R$2)</f>
        <v>0</v>
      </c>
      <c r="W138" s="50">
        <f t="shared" si="39"/>
        <v>0</v>
      </c>
      <c r="X138" s="50">
        <f t="shared" si="32"/>
        <v>0</v>
      </c>
      <c r="Y138" s="50">
        <f>IF(I138=0,0,+(VLOOKUP($A138,'1v -ostali'!$A$14:AJ$371,T$3,FALSE)/12*0.701/$I138+$R$2)*$I138)</f>
        <v>0</v>
      </c>
      <c r="Z138" s="50">
        <f>IF(O138=0,0,+(VLOOKUP($A138,'1v -ostali'!$A$14:AK$371,U$3,FALSE)/12*0.701/$O138+$R$2)*$O138)</f>
        <v>0</v>
      </c>
      <c r="AA138" s="50">
        <f>IF(Y138+Z138=0,0,(VLOOKUP($A138,'1v -ostali'!$A$14:AL$371,V$3,FALSE))/12*$R$3+$R$2)</f>
        <v>0</v>
      </c>
      <c r="AB138" s="50">
        <f t="shared" si="33"/>
        <v>0</v>
      </c>
      <c r="AC138" s="50">
        <f t="shared" si="34"/>
        <v>0</v>
      </c>
      <c r="AD138" s="50">
        <f>IF(J138=0,0,+(VLOOKUP($A138,'1v -ostali'!$A$14:AO$371,Y$3,FALSE)/12*0.701/$J138+$R$2)*$J138)</f>
        <v>0</v>
      </c>
      <c r="AE138" s="50">
        <f>IF(P138=0,0,+(VLOOKUP($A138,'1v -ostali'!$A$14:AP$371,Z$3,FALSE)/12*0.701/$P138+$R$2)*$P138)</f>
        <v>0</v>
      </c>
      <c r="AF138" s="50">
        <f>IF(AD138+AE138=0,0,(VLOOKUP($A138,'1v -ostali'!$A$14:AQ$371,AA$3,FALSE))/12*$R$3+$R$2)</f>
        <v>0</v>
      </c>
      <c r="AG138" s="50">
        <f t="shared" si="35"/>
        <v>0</v>
      </c>
      <c r="AH138" s="50">
        <f t="shared" si="36"/>
        <v>0</v>
      </c>
      <c r="AI138" s="50">
        <f t="shared" si="40"/>
        <v>0</v>
      </c>
      <c r="AJ138" s="50">
        <f t="shared" si="31"/>
        <v>0</v>
      </c>
      <c r="AK138" s="50">
        <f t="shared" si="37"/>
        <v>0</v>
      </c>
      <c r="AL138" s="50">
        <f t="shared" si="38"/>
        <v>0</v>
      </c>
    </row>
    <row r="139" spans="1:38" x14ac:dyDescent="0.2">
      <c r="A139">
        <f>+IF(MAX(A$5:A138)+1&lt;=A$1,A138+1,0)</f>
        <v>0</v>
      </c>
      <c r="B139" s="301">
        <f t="shared" si="27"/>
        <v>0</v>
      </c>
      <c r="C139">
        <f t="shared" si="28"/>
        <v>0</v>
      </c>
      <c r="D139" s="494">
        <f t="shared" si="29"/>
        <v>0</v>
      </c>
      <c r="E139">
        <f>IF(A139=0,0,+VLOOKUP($A139,'1v -ostali'!$A$14:$C$371,2,FALSE))</f>
        <v>0</v>
      </c>
      <c r="G139">
        <f>+VLOOKUP($A139,'1v -ostali'!$A$14:$N$371,14,FALSE)</f>
        <v>0</v>
      </c>
      <c r="H139">
        <f>+VLOOKUP($A139,'1v -ostali'!$A$14:$G$371,H$3,FALSE)</f>
        <v>0</v>
      </c>
      <c r="I139">
        <f>+VLOOKUP($A139,'1v -ostali'!$A$14:H$371,I$3,FALSE)</f>
        <v>0</v>
      </c>
      <c r="J139">
        <f>+VLOOKUP($A139,'1v -ostali'!$A$14:I$371,J$3,FALSE)</f>
        <v>0</v>
      </c>
      <c r="N139">
        <f>+VLOOKUP($A139,'1v -ostali'!$A$14:J$371,K$3,FALSE)</f>
        <v>0</v>
      </c>
      <c r="O139">
        <f>+VLOOKUP($A139,'1v -ostali'!$A$14:K$371,L$3,FALSE)</f>
        <v>0</v>
      </c>
      <c r="P139">
        <f>+VLOOKUP($A139,'1v -ostali'!$A$14:L$371,M$3,FALSE)</f>
        <v>0</v>
      </c>
      <c r="T139" s="50">
        <f>IF(H139=0,0,+(VLOOKUP($A139,'1v -ostali'!$A$14:AE$371,O$3,FALSE)/12*0.701/$H139+$R$2)*$H139)</f>
        <v>0</v>
      </c>
      <c r="U139" s="50">
        <f>IF(N139=0,0,+(VLOOKUP($A139,'1v -ostali'!$A$14:AF$371,P$3,FALSE)/12*0.701/$N139+$R$2)*$N139)</f>
        <v>0</v>
      </c>
      <c r="V139" s="50">
        <f>IF(T139+U139=0,0,(VLOOKUP($A139,'1v -ostali'!$A$14:AG$371,Q$3,FALSE))/12*$R$3+$R$2)</f>
        <v>0</v>
      </c>
      <c r="W139" s="50">
        <f t="shared" si="39"/>
        <v>0</v>
      </c>
      <c r="X139" s="50">
        <f t="shared" si="32"/>
        <v>0</v>
      </c>
      <c r="Y139" s="50">
        <f>IF(I139=0,0,+(VLOOKUP($A139,'1v -ostali'!$A$14:AJ$371,T$3,FALSE)/12*0.701/$I139+$R$2)*$I139)</f>
        <v>0</v>
      </c>
      <c r="Z139" s="50">
        <f>IF(O139=0,0,+(VLOOKUP($A139,'1v -ostali'!$A$14:AK$371,U$3,FALSE)/12*0.701/$O139+$R$2)*$O139)</f>
        <v>0</v>
      </c>
      <c r="AA139" s="50">
        <f>IF(Y139+Z139=0,0,(VLOOKUP($A139,'1v -ostali'!$A$14:AL$371,V$3,FALSE))/12*$R$3+$R$2)</f>
        <v>0</v>
      </c>
      <c r="AB139" s="50">
        <f t="shared" si="33"/>
        <v>0</v>
      </c>
      <c r="AC139" s="50">
        <f t="shared" si="34"/>
        <v>0</v>
      </c>
      <c r="AD139" s="50">
        <f>IF(J139=0,0,+(VLOOKUP($A139,'1v -ostali'!$A$14:AO$371,Y$3,FALSE)/12*0.701/$J139+$R$2)*$J139)</f>
        <v>0</v>
      </c>
      <c r="AE139" s="50">
        <f>IF(P139=0,0,+(VLOOKUP($A139,'1v -ostali'!$A$14:AP$371,Z$3,FALSE)/12*0.701/$P139+$R$2)*$P139)</f>
        <v>0</v>
      </c>
      <c r="AF139" s="50">
        <f>IF(AD139+AE139=0,0,(VLOOKUP($A139,'1v -ostali'!$A$14:AQ$371,AA$3,FALSE))/12*$R$3+$R$2)</f>
        <v>0</v>
      </c>
      <c r="AG139" s="50">
        <f t="shared" si="35"/>
        <v>0</v>
      </c>
      <c r="AH139" s="50">
        <f t="shared" si="36"/>
        <v>0</v>
      </c>
      <c r="AI139" s="50">
        <f t="shared" si="40"/>
        <v>0</v>
      </c>
      <c r="AJ139" s="50">
        <f t="shared" si="31"/>
        <v>0</v>
      </c>
      <c r="AK139" s="50">
        <f t="shared" si="37"/>
        <v>0</v>
      </c>
      <c r="AL139" s="50">
        <f t="shared" si="38"/>
        <v>0</v>
      </c>
    </row>
    <row r="140" spans="1:38" x14ac:dyDescent="0.2">
      <c r="A140">
        <f>+IF(MAX(A$5:A139)+1&lt;=A$1,A139+1,0)</f>
        <v>0</v>
      </c>
      <c r="B140" s="301">
        <f t="shared" si="27"/>
        <v>0</v>
      </c>
      <c r="C140">
        <f t="shared" si="28"/>
        <v>0</v>
      </c>
      <c r="D140" s="494">
        <f t="shared" si="29"/>
        <v>0</v>
      </c>
      <c r="E140">
        <f>IF(A140=0,0,+VLOOKUP($A140,'1v -ostali'!$A$14:$C$371,2,FALSE))</f>
        <v>0</v>
      </c>
      <c r="G140">
        <f>+VLOOKUP($A140,'1v -ostali'!$A$14:$N$371,14,FALSE)</f>
        <v>0</v>
      </c>
      <c r="H140">
        <f>+VLOOKUP($A140,'1v -ostali'!$A$14:$G$371,H$3,FALSE)</f>
        <v>0</v>
      </c>
      <c r="I140">
        <f>+VLOOKUP($A140,'1v -ostali'!$A$14:H$371,I$3,FALSE)</f>
        <v>0</v>
      </c>
      <c r="J140">
        <f>+VLOOKUP($A140,'1v -ostali'!$A$14:I$371,J$3,FALSE)</f>
        <v>0</v>
      </c>
      <c r="N140">
        <f>+VLOOKUP($A140,'1v -ostali'!$A$14:J$371,K$3,FALSE)</f>
        <v>0</v>
      </c>
      <c r="O140">
        <f>+VLOOKUP($A140,'1v -ostali'!$A$14:K$371,L$3,FALSE)</f>
        <v>0</v>
      </c>
      <c r="P140">
        <f>+VLOOKUP($A140,'1v -ostali'!$A$14:L$371,M$3,FALSE)</f>
        <v>0</v>
      </c>
      <c r="T140" s="50">
        <f>IF(H140=0,0,+(VLOOKUP($A140,'1v -ostali'!$A$14:AE$371,O$3,FALSE)/12*0.701/$H140+$R$2)*$H140)</f>
        <v>0</v>
      </c>
      <c r="U140" s="50">
        <f>IF(N140=0,0,+(VLOOKUP($A140,'1v -ostali'!$A$14:AF$371,P$3,FALSE)/12*0.701/$N140+$R$2)*$N140)</f>
        <v>0</v>
      </c>
      <c r="V140" s="50">
        <f>IF(T140+U140=0,0,(VLOOKUP($A140,'1v -ostali'!$A$14:AG$371,Q$3,FALSE))/12*$R$3+$R$2)</f>
        <v>0</v>
      </c>
      <c r="W140" s="50">
        <f t="shared" si="39"/>
        <v>0</v>
      </c>
      <c r="X140" s="50">
        <f t="shared" si="32"/>
        <v>0</v>
      </c>
      <c r="Y140" s="50">
        <f>IF(I140=0,0,+(VLOOKUP($A140,'1v -ostali'!$A$14:AJ$371,T$3,FALSE)/12*0.701/$I140+$R$2)*$I140)</f>
        <v>0</v>
      </c>
      <c r="Z140" s="50">
        <f>IF(O140=0,0,+(VLOOKUP($A140,'1v -ostali'!$A$14:AK$371,U$3,FALSE)/12*0.701/$O140+$R$2)*$O140)</f>
        <v>0</v>
      </c>
      <c r="AA140" s="50">
        <f>IF(Y140+Z140=0,0,(VLOOKUP($A140,'1v -ostali'!$A$14:AL$371,V$3,FALSE))/12*$R$3+$R$2)</f>
        <v>0</v>
      </c>
      <c r="AB140" s="50">
        <f t="shared" si="33"/>
        <v>0</v>
      </c>
      <c r="AC140" s="50">
        <f t="shared" si="34"/>
        <v>0</v>
      </c>
      <c r="AD140" s="50">
        <f>IF(J140=0,0,+(VLOOKUP($A140,'1v -ostali'!$A$14:AO$371,Y$3,FALSE)/12*0.701/$J140+$R$2)*$J140)</f>
        <v>0</v>
      </c>
      <c r="AE140" s="50">
        <f>IF(P140=0,0,+(VLOOKUP($A140,'1v -ostali'!$A$14:AP$371,Z$3,FALSE)/12*0.701/$P140+$R$2)*$P140)</f>
        <v>0</v>
      </c>
      <c r="AF140" s="50">
        <f>IF(AD140+AE140=0,0,(VLOOKUP($A140,'1v -ostali'!$A$14:AQ$371,AA$3,FALSE))/12*$R$3+$R$2)</f>
        <v>0</v>
      </c>
      <c r="AG140" s="50">
        <f t="shared" si="35"/>
        <v>0</v>
      </c>
      <c r="AH140" s="50">
        <f t="shared" si="36"/>
        <v>0</v>
      </c>
      <c r="AI140" s="50">
        <f t="shared" si="40"/>
        <v>0</v>
      </c>
      <c r="AJ140" s="50">
        <f t="shared" si="31"/>
        <v>0</v>
      </c>
      <c r="AK140" s="50">
        <f t="shared" si="37"/>
        <v>0</v>
      </c>
      <c r="AL140" s="50">
        <f t="shared" si="38"/>
        <v>0</v>
      </c>
    </row>
    <row r="141" spans="1:38" x14ac:dyDescent="0.2">
      <c r="A141">
        <f>+IF(MAX(A$5:A140)+1&lt;=A$1,A140+1,0)</f>
        <v>0</v>
      </c>
      <c r="B141" s="301">
        <f t="shared" si="27"/>
        <v>0</v>
      </c>
      <c r="C141">
        <f t="shared" si="28"/>
        <v>0</v>
      </c>
      <c r="D141" s="494">
        <f t="shared" si="29"/>
        <v>0</v>
      </c>
      <c r="E141">
        <f>IF(A141=0,0,+VLOOKUP($A141,'1v -ostali'!$A$14:$C$371,2,FALSE))</f>
        <v>0</v>
      </c>
      <c r="G141">
        <f>+VLOOKUP($A141,'1v -ostali'!$A$14:$N$371,14,FALSE)</f>
        <v>0</v>
      </c>
      <c r="H141">
        <f>+VLOOKUP($A141,'1v -ostali'!$A$14:$G$371,H$3,FALSE)</f>
        <v>0</v>
      </c>
      <c r="I141">
        <f>+VLOOKUP($A141,'1v -ostali'!$A$14:H$371,I$3,FALSE)</f>
        <v>0</v>
      </c>
      <c r="J141">
        <f>+VLOOKUP($A141,'1v -ostali'!$A$14:I$371,J$3,FALSE)</f>
        <v>0</v>
      </c>
      <c r="N141">
        <f>+VLOOKUP($A141,'1v -ostali'!$A$14:J$371,K$3,FALSE)</f>
        <v>0</v>
      </c>
      <c r="O141">
        <f>+VLOOKUP($A141,'1v -ostali'!$A$14:K$371,L$3,FALSE)</f>
        <v>0</v>
      </c>
      <c r="P141">
        <f>+VLOOKUP($A141,'1v -ostali'!$A$14:L$371,M$3,FALSE)</f>
        <v>0</v>
      </c>
      <c r="T141" s="50">
        <f>IF(H141=0,0,+(VLOOKUP($A141,'1v -ostali'!$A$14:AE$371,O$3,FALSE)/12*0.701/$H141+$R$2)*$H141)</f>
        <v>0</v>
      </c>
      <c r="U141" s="50">
        <f>IF(N141=0,0,+(VLOOKUP($A141,'1v -ostali'!$A$14:AF$371,P$3,FALSE)/12*0.701/$N141+$R$2)*$N141)</f>
        <v>0</v>
      </c>
      <c r="V141" s="50">
        <f>IF(T141+U141=0,0,(VLOOKUP($A141,'1v -ostali'!$A$14:AG$371,Q$3,FALSE))/12*$R$3+$R$2)</f>
        <v>0</v>
      </c>
      <c r="W141" s="50">
        <f t="shared" si="39"/>
        <v>0</v>
      </c>
      <c r="X141" s="50">
        <f t="shared" si="32"/>
        <v>0</v>
      </c>
      <c r="Y141" s="50">
        <f>IF(I141=0,0,+(VLOOKUP($A141,'1v -ostali'!$A$14:AJ$371,T$3,FALSE)/12*0.701/$I141+$R$2)*$I141)</f>
        <v>0</v>
      </c>
      <c r="Z141" s="50">
        <f>IF(O141=0,0,+(VLOOKUP($A141,'1v -ostali'!$A$14:AK$371,U$3,FALSE)/12*0.701/$O141+$R$2)*$O141)</f>
        <v>0</v>
      </c>
      <c r="AA141" s="50">
        <f>IF(Y141+Z141=0,0,(VLOOKUP($A141,'1v -ostali'!$A$14:AL$371,V$3,FALSE))/12*$R$3+$R$2)</f>
        <v>0</v>
      </c>
      <c r="AB141" s="50">
        <f t="shared" si="33"/>
        <v>0</v>
      </c>
      <c r="AC141" s="50">
        <f t="shared" si="34"/>
        <v>0</v>
      </c>
      <c r="AD141" s="50">
        <f>IF(J141=0,0,+(VLOOKUP($A141,'1v -ostali'!$A$14:AO$371,Y$3,FALSE)/12*0.701/$J141+$R$2)*$J141)</f>
        <v>0</v>
      </c>
      <c r="AE141" s="50">
        <f>IF(P141=0,0,+(VLOOKUP($A141,'1v -ostali'!$A$14:AP$371,Z$3,FALSE)/12*0.701/$P141+$R$2)*$P141)</f>
        <v>0</v>
      </c>
      <c r="AF141" s="50">
        <f>IF(AD141+AE141=0,0,(VLOOKUP($A141,'1v -ostali'!$A$14:AQ$371,AA$3,FALSE))/12*$R$3+$R$2)</f>
        <v>0</v>
      </c>
      <c r="AG141" s="50">
        <f t="shared" si="35"/>
        <v>0</v>
      </c>
      <c r="AH141" s="50">
        <f t="shared" si="36"/>
        <v>0</v>
      </c>
      <c r="AI141" s="50">
        <f t="shared" si="40"/>
        <v>0</v>
      </c>
      <c r="AJ141" s="50">
        <f t="shared" si="31"/>
        <v>0</v>
      </c>
      <c r="AK141" s="50">
        <f t="shared" si="37"/>
        <v>0</v>
      </c>
      <c r="AL141" s="50">
        <f t="shared" si="38"/>
        <v>0</v>
      </c>
    </row>
    <row r="142" spans="1:38" x14ac:dyDescent="0.2">
      <c r="A142">
        <f>+IF(MAX(A$5:A141)+1&lt;=A$1,A141+1,0)</f>
        <v>0</v>
      </c>
      <c r="B142" s="301">
        <f t="shared" si="27"/>
        <v>0</v>
      </c>
      <c r="C142">
        <f t="shared" si="28"/>
        <v>0</v>
      </c>
      <c r="D142" s="494">
        <f t="shared" si="29"/>
        <v>0</v>
      </c>
      <c r="E142">
        <f>IF(A142=0,0,+VLOOKUP($A142,'1v -ostali'!$A$14:$C$371,2,FALSE))</f>
        <v>0</v>
      </c>
      <c r="G142">
        <f>+VLOOKUP($A142,'1v -ostali'!$A$14:$N$371,14,FALSE)</f>
        <v>0</v>
      </c>
      <c r="H142">
        <f>+VLOOKUP($A142,'1v -ostali'!$A$14:$G$371,H$3,FALSE)</f>
        <v>0</v>
      </c>
      <c r="I142">
        <f>+VLOOKUP($A142,'1v -ostali'!$A$14:H$371,I$3,FALSE)</f>
        <v>0</v>
      </c>
      <c r="J142">
        <f>+VLOOKUP($A142,'1v -ostali'!$A$14:I$371,J$3,FALSE)</f>
        <v>0</v>
      </c>
      <c r="N142">
        <f>+VLOOKUP($A142,'1v -ostali'!$A$14:J$371,K$3,FALSE)</f>
        <v>0</v>
      </c>
      <c r="O142">
        <f>+VLOOKUP($A142,'1v -ostali'!$A$14:K$371,L$3,FALSE)</f>
        <v>0</v>
      </c>
      <c r="P142">
        <f>+VLOOKUP($A142,'1v -ostali'!$A$14:L$371,M$3,FALSE)</f>
        <v>0</v>
      </c>
      <c r="T142" s="50">
        <f>IF(H142=0,0,+(VLOOKUP($A142,'1v -ostali'!$A$14:AE$371,O$3,FALSE)/12*0.701/$H142+$R$2)*$H142)</f>
        <v>0</v>
      </c>
      <c r="U142" s="50">
        <f>IF(N142=0,0,+(VLOOKUP($A142,'1v -ostali'!$A$14:AF$371,P$3,FALSE)/12*0.701/$N142+$R$2)*$N142)</f>
        <v>0</v>
      </c>
      <c r="V142" s="50">
        <f>IF(T142+U142=0,0,(VLOOKUP($A142,'1v -ostali'!$A$14:AG$371,Q$3,FALSE))/12*$R$3+$R$2)</f>
        <v>0</v>
      </c>
      <c r="W142" s="50">
        <f t="shared" si="39"/>
        <v>0</v>
      </c>
      <c r="X142" s="50">
        <f t="shared" si="32"/>
        <v>0</v>
      </c>
      <c r="Y142" s="50">
        <f>IF(I142=0,0,+(VLOOKUP($A142,'1v -ostali'!$A$14:AJ$371,T$3,FALSE)/12*0.701/$I142+$R$2)*$I142)</f>
        <v>0</v>
      </c>
      <c r="Z142" s="50">
        <f>IF(O142=0,0,+(VLOOKUP($A142,'1v -ostali'!$A$14:AK$371,U$3,FALSE)/12*0.701/$O142+$R$2)*$O142)</f>
        <v>0</v>
      </c>
      <c r="AA142" s="50">
        <f>IF(Y142+Z142=0,0,(VLOOKUP($A142,'1v -ostali'!$A$14:AL$371,V$3,FALSE))/12*$R$3+$R$2)</f>
        <v>0</v>
      </c>
      <c r="AB142" s="50">
        <f t="shared" si="33"/>
        <v>0</v>
      </c>
      <c r="AC142" s="50">
        <f t="shared" si="34"/>
        <v>0</v>
      </c>
      <c r="AD142" s="50">
        <f>IF(J142=0,0,+(VLOOKUP($A142,'1v -ostali'!$A$14:AO$371,Y$3,FALSE)/12*0.701/$J142+$R$2)*$J142)</f>
        <v>0</v>
      </c>
      <c r="AE142" s="50">
        <f>IF(P142=0,0,+(VLOOKUP($A142,'1v -ostali'!$A$14:AP$371,Z$3,FALSE)/12*0.701/$P142+$R$2)*$P142)</f>
        <v>0</v>
      </c>
      <c r="AF142" s="50">
        <f>IF(AD142+AE142=0,0,(VLOOKUP($A142,'1v -ostali'!$A$14:AQ$371,AA$3,FALSE))/12*$R$3+$R$2)</f>
        <v>0</v>
      </c>
      <c r="AG142" s="50">
        <f t="shared" si="35"/>
        <v>0</v>
      </c>
      <c r="AH142" s="50">
        <f t="shared" si="36"/>
        <v>0</v>
      </c>
      <c r="AI142" s="50">
        <f t="shared" si="40"/>
        <v>0</v>
      </c>
      <c r="AJ142" s="50">
        <f t="shared" si="31"/>
        <v>0</v>
      </c>
      <c r="AK142" s="50">
        <f t="shared" si="37"/>
        <v>0</v>
      </c>
      <c r="AL142" s="50">
        <f t="shared" si="38"/>
        <v>0</v>
      </c>
    </row>
    <row r="143" spans="1:38" x14ac:dyDescent="0.2">
      <c r="A143">
        <f>+IF(MAX(A$5:A142)+1&lt;=A$1,A142+1,0)</f>
        <v>0</v>
      </c>
      <c r="B143" s="301">
        <f t="shared" si="27"/>
        <v>0</v>
      </c>
      <c r="C143">
        <f t="shared" si="28"/>
        <v>0</v>
      </c>
      <c r="D143" s="494">
        <f t="shared" si="29"/>
        <v>0</v>
      </c>
      <c r="E143">
        <f>IF(A143=0,0,+VLOOKUP($A143,'1v -ostali'!$A$14:$C$371,2,FALSE))</f>
        <v>0</v>
      </c>
      <c r="G143">
        <f>+VLOOKUP($A143,'1v -ostali'!$A$14:$N$371,14,FALSE)</f>
        <v>0</v>
      </c>
      <c r="H143">
        <f>+VLOOKUP($A143,'1v -ostali'!$A$14:$G$371,H$3,FALSE)</f>
        <v>0</v>
      </c>
      <c r="I143">
        <f>+VLOOKUP($A143,'1v -ostali'!$A$14:H$371,I$3,FALSE)</f>
        <v>0</v>
      </c>
      <c r="J143">
        <f>+VLOOKUP($A143,'1v -ostali'!$A$14:I$371,J$3,FALSE)</f>
        <v>0</v>
      </c>
      <c r="N143">
        <f>+VLOOKUP($A143,'1v -ostali'!$A$14:J$371,K$3,FALSE)</f>
        <v>0</v>
      </c>
      <c r="O143">
        <f>+VLOOKUP($A143,'1v -ostali'!$A$14:K$371,L$3,FALSE)</f>
        <v>0</v>
      </c>
      <c r="P143">
        <f>+VLOOKUP($A143,'1v -ostali'!$A$14:L$371,M$3,FALSE)</f>
        <v>0</v>
      </c>
      <c r="T143" s="50">
        <f>IF(H143=0,0,+(VLOOKUP($A143,'1v -ostali'!$A$14:AE$371,O$3,FALSE)/12*0.701/$H143+$R$2)*$H143)</f>
        <v>0</v>
      </c>
      <c r="U143" s="50">
        <f>IF(N143=0,0,+(VLOOKUP($A143,'1v -ostali'!$A$14:AF$371,P$3,FALSE)/12*0.701/$N143+$R$2)*$N143)</f>
        <v>0</v>
      </c>
      <c r="V143" s="50">
        <f>IF(T143+U143=0,0,(VLOOKUP($A143,'1v -ostali'!$A$14:AG$371,Q$3,FALSE))/12*$R$3+$R$2)</f>
        <v>0</v>
      </c>
      <c r="W143" s="50">
        <f t="shared" si="39"/>
        <v>0</v>
      </c>
      <c r="X143" s="50">
        <f t="shared" si="32"/>
        <v>0</v>
      </c>
      <c r="Y143" s="50">
        <f>IF(I143=0,0,+(VLOOKUP($A143,'1v -ostali'!$A$14:AJ$371,T$3,FALSE)/12*0.701/$I143+$R$2)*$I143)</f>
        <v>0</v>
      </c>
      <c r="Z143" s="50">
        <f>IF(O143=0,0,+(VLOOKUP($A143,'1v -ostali'!$A$14:AK$371,U$3,FALSE)/12*0.701/$O143+$R$2)*$O143)</f>
        <v>0</v>
      </c>
      <c r="AA143" s="50">
        <f>IF(Y143+Z143=0,0,(VLOOKUP($A143,'1v -ostali'!$A$14:AL$371,V$3,FALSE))/12*$R$3+$R$2)</f>
        <v>0</v>
      </c>
      <c r="AB143" s="50">
        <f t="shared" si="33"/>
        <v>0</v>
      </c>
      <c r="AC143" s="50">
        <f t="shared" si="34"/>
        <v>0</v>
      </c>
      <c r="AD143" s="50">
        <f>IF(J143=0,0,+(VLOOKUP($A143,'1v -ostali'!$A$14:AO$371,Y$3,FALSE)/12*0.701/$J143+$R$2)*$J143)</f>
        <v>0</v>
      </c>
      <c r="AE143" s="50">
        <f>IF(P143=0,0,+(VLOOKUP($A143,'1v -ostali'!$A$14:AP$371,Z$3,FALSE)/12*0.701/$P143+$R$2)*$P143)</f>
        <v>0</v>
      </c>
      <c r="AF143" s="50">
        <f>IF(AD143+AE143=0,0,(VLOOKUP($A143,'1v -ostali'!$A$14:AQ$371,AA$3,FALSE))/12*$R$3+$R$2)</f>
        <v>0</v>
      </c>
      <c r="AG143" s="50">
        <f t="shared" si="35"/>
        <v>0</v>
      </c>
      <c r="AH143" s="50">
        <f t="shared" si="36"/>
        <v>0</v>
      </c>
      <c r="AI143" s="50">
        <f t="shared" si="40"/>
        <v>0</v>
      </c>
      <c r="AJ143" s="50">
        <f t="shared" si="31"/>
        <v>0</v>
      </c>
      <c r="AK143" s="50">
        <f t="shared" si="37"/>
        <v>0</v>
      </c>
      <c r="AL143" s="50">
        <f t="shared" si="38"/>
        <v>0</v>
      </c>
    </row>
    <row r="144" spans="1:38" x14ac:dyDescent="0.2">
      <c r="A144">
        <f>+IF(MAX(A$5:A143)+1&lt;=A$1,A143+1,0)</f>
        <v>0</v>
      </c>
      <c r="B144" s="301">
        <f t="shared" si="27"/>
        <v>0</v>
      </c>
      <c r="C144">
        <f t="shared" si="28"/>
        <v>0</v>
      </c>
      <c r="D144" s="494">
        <f t="shared" si="29"/>
        <v>0</v>
      </c>
      <c r="E144">
        <f>IF(A144=0,0,+VLOOKUP($A144,'1v -ostali'!$A$14:$C$371,2,FALSE))</f>
        <v>0</v>
      </c>
      <c r="G144">
        <f>+VLOOKUP($A144,'1v -ostali'!$A$14:$N$371,14,FALSE)</f>
        <v>0</v>
      </c>
      <c r="H144">
        <f>+VLOOKUP($A144,'1v -ostali'!$A$14:$G$371,H$3,FALSE)</f>
        <v>0</v>
      </c>
      <c r="I144">
        <f>+VLOOKUP($A144,'1v -ostali'!$A$14:H$371,I$3,FALSE)</f>
        <v>0</v>
      </c>
      <c r="J144">
        <f>+VLOOKUP($A144,'1v -ostali'!$A$14:I$371,J$3,FALSE)</f>
        <v>0</v>
      </c>
      <c r="N144">
        <f>+VLOOKUP($A144,'1v -ostali'!$A$14:J$371,K$3,FALSE)</f>
        <v>0</v>
      </c>
      <c r="O144">
        <f>+VLOOKUP($A144,'1v -ostali'!$A$14:K$371,L$3,FALSE)</f>
        <v>0</v>
      </c>
      <c r="P144">
        <f>+VLOOKUP($A144,'1v -ostali'!$A$14:L$371,M$3,FALSE)</f>
        <v>0</v>
      </c>
      <c r="T144" s="50">
        <f>IF(H144=0,0,+(VLOOKUP($A144,'1v -ostali'!$A$14:AE$371,O$3,FALSE)/12*0.701/$H144+$R$2)*$H144)</f>
        <v>0</v>
      </c>
      <c r="U144" s="50">
        <f>IF(N144=0,0,+(VLOOKUP($A144,'1v -ostali'!$A$14:AF$371,P$3,FALSE)/12*0.701/$N144+$R$2)*$N144)</f>
        <v>0</v>
      </c>
      <c r="V144" s="50">
        <f>IF(T144+U144=0,0,(VLOOKUP($A144,'1v -ostali'!$A$14:AG$371,Q$3,FALSE))/12*$R$3+$R$2)</f>
        <v>0</v>
      </c>
      <c r="W144" s="50">
        <f t="shared" si="39"/>
        <v>0</v>
      </c>
      <c r="X144" s="50">
        <f t="shared" si="32"/>
        <v>0</v>
      </c>
      <c r="Y144" s="50">
        <f>IF(I144=0,0,+(VLOOKUP($A144,'1v -ostali'!$A$14:AJ$371,T$3,FALSE)/12*0.701/$I144+$R$2)*$I144)</f>
        <v>0</v>
      </c>
      <c r="Z144" s="50">
        <f>IF(O144=0,0,+(VLOOKUP($A144,'1v -ostali'!$A$14:AK$371,U$3,FALSE)/12*0.701/$O144+$R$2)*$O144)</f>
        <v>0</v>
      </c>
      <c r="AA144" s="50">
        <f>IF(Y144+Z144=0,0,(VLOOKUP($A144,'1v -ostali'!$A$14:AL$371,V$3,FALSE))/12*$R$3+$R$2)</f>
        <v>0</v>
      </c>
      <c r="AB144" s="50">
        <f t="shared" si="33"/>
        <v>0</v>
      </c>
      <c r="AC144" s="50">
        <f t="shared" si="34"/>
        <v>0</v>
      </c>
      <c r="AD144" s="50">
        <f>IF(J144=0,0,+(VLOOKUP($A144,'1v -ostali'!$A$14:AO$371,Y$3,FALSE)/12*0.701/$J144+$R$2)*$J144)</f>
        <v>0</v>
      </c>
      <c r="AE144" s="50">
        <f>IF(P144=0,0,+(VLOOKUP($A144,'1v -ostali'!$A$14:AP$371,Z$3,FALSE)/12*0.701/$P144+$R$2)*$P144)</f>
        <v>0</v>
      </c>
      <c r="AF144" s="50">
        <f>IF(AD144+AE144=0,0,(VLOOKUP($A144,'1v -ostali'!$A$14:AQ$371,AA$3,FALSE))/12*$R$3+$R$2)</f>
        <v>0</v>
      </c>
      <c r="AG144" s="50">
        <f t="shared" si="35"/>
        <v>0</v>
      </c>
      <c r="AH144" s="50">
        <f t="shared" si="36"/>
        <v>0</v>
      </c>
      <c r="AI144" s="50">
        <f t="shared" si="40"/>
        <v>0</v>
      </c>
      <c r="AJ144" s="50">
        <f t="shared" si="31"/>
        <v>0</v>
      </c>
      <c r="AK144" s="50">
        <f t="shared" si="37"/>
        <v>0</v>
      </c>
      <c r="AL144" s="50">
        <f t="shared" si="38"/>
        <v>0</v>
      </c>
    </row>
    <row r="145" spans="1:38" x14ac:dyDescent="0.2">
      <c r="A145">
        <f>+IF(MAX(A$5:A144)+1&lt;=A$1,A144+1,0)</f>
        <v>0</v>
      </c>
      <c r="B145" s="301">
        <f t="shared" si="27"/>
        <v>0</v>
      </c>
      <c r="C145">
        <f t="shared" si="28"/>
        <v>0</v>
      </c>
      <c r="D145" s="494">
        <f t="shared" si="29"/>
        <v>0</v>
      </c>
      <c r="E145">
        <f>IF(A145=0,0,+VLOOKUP($A145,'1v -ostali'!$A$14:$C$371,2,FALSE))</f>
        <v>0</v>
      </c>
      <c r="G145">
        <f>+VLOOKUP($A145,'1v -ostali'!$A$14:$N$371,14,FALSE)</f>
        <v>0</v>
      </c>
      <c r="H145">
        <f>+VLOOKUP($A145,'1v -ostali'!$A$14:$G$371,H$3,FALSE)</f>
        <v>0</v>
      </c>
      <c r="I145">
        <f>+VLOOKUP($A145,'1v -ostali'!$A$14:H$371,I$3,FALSE)</f>
        <v>0</v>
      </c>
      <c r="J145">
        <f>+VLOOKUP($A145,'1v -ostali'!$A$14:I$371,J$3,FALSE)</f>
        <v>0</v>
      </c>
      <c r="N145">
        <f>+VLOOKUP($A145,'1v -ostali'!$A$14:J$371,K$3,FALSE)</f>
        <v>0</v>
      </c>
      <c r="O145">
        <f>+VLOOKUP($A145,'1v -ostali'!$A$14:K$371,L$3,FALSE)</f>
        <v>0</v>
      </c>
      <c r="P145">
        <f>+VLOOKUP($A145,'1v -ostali'!$A$14:L$371,M$3,FALSE)</f>
        <v>0</v>
      </c>
      <c r="T145" s="50">
        <f>IF(H145=0,0,+(VLOOKUP($A145,'1v -ostali'!$A$14:AE$371,O$3,FALSE)/12*0.701/$H145+$R$2)*$H145)</f>
        <v>0</v>
      </c>
      <c r="U145" s="50">
        <f>IF(N145=0,0,+(VLOOKUP($A145,'1v -ostali'!$A$14:AF$371,P$3,FALSE)/12*0.701/$N145+$R$2)*$N145)</f>
        <v>0</v>
      </c>
      <c r="V145" s="50">
        <f>IF(T145+U145=0,0,(VLOOKUP($A145,'1v -ostali'!$A$14:AG$371,Q$3,FALSE))/12*$R$3+$R$2)</f>
        <v>0</v>
      </c>
      <c r="W145" s="50">
        <f t="shared" si="39"/>
        <v>0</v>
      </c>
      <c r="X145" s="50">
        <f t="shared" si="32"/>
        <v>0</v>
      </c>
      <c r="Y145" s="50">
        <f>IF(I145=0,0,+(VLOOKUP($A145,'1v -ostali'!$A$14:AJ$371,T$3,FALSE)/12*0.701/$I145+$R$2)*$I145)</f>
        <v>0</v>
      </c>
      <c r="Z145" s="50">
        <f>IF(O145=0,0,+(VLOOKUP($A145,'1v -ostali'!$A$14:AK$371,U$3,FALSE)/12*0.701/$O145+$R$2)*$O145)</f>
        <v>0</v>
      </c>
      <c r="AA145" s="50">
        <f>IF(Y145+Z145=0,0,(VLOOKUP($A145,'1v -ostali'!$A$14:AL$371,V$3,FALSE))/12*$R$3+$R$2)</f>
        <v>0</v>
      </c>
      <c r="AB145" s="50">
        <f t="shared" si="33"/>
        <v>0</v>
      </c>
      <c r="AC145" s="50">
        <f t="shared" si="34"/>
        <v>0</v>
      </c>
      <c r="AD145" s="50">
        <f>IF(J145=0,0,+(VLOOKUP($A145,'1v -ostali'!$A$14:AO$371,Y$3,FALSE)/12*0.701/$J145+$R$2)*$J145)</f>
        <v>0</v>
      </c>
      <c r="AE145" s="50">
        <f>IF(P145=0,0,+(VLOOKUP($A145,'1v -ostali'!$A$14:AP$371,Z$3,FALSE)/12*0.701/$P145+$R$2)*$P145)</f>
        <v>0</v>
      </c>
      <c r="AF145" s="50">
        <f>IF(AD145+AE145=0,0,(VLOOKUP($A145,'1v -ostali'!$A$14:AQ$371,AA$3,FALSE))/12*$R$3+$R$2)</f>
        <v>0</v>
      </c>
      <c r="AG145" s="50">
        <f t="shared" si="35"/>
        <v>0</v>
      </c>
      <c r="AH145" s="50">
        <f t="shared" si="36"/>
        <v>0</v>
      </c>
      <c r="AI145" s="50">
        <f t="shared" si="40"/>
        <v>0</v>
      </c>
      <c r="AJ145" s="50">
        <f t="shared" si="31"/>
        <v>0</v>
      </c>
      <c r="AK145" s="50">
        <f t="shared" si="37"/>
        <v>0</v>
      </c>
      <c r="AL145" s="50">
        <f t="shared" si="38"/>
        <v>0</v>
      </c>
    </row>
    <row r="146" spans="1:38" x14ac:dyDescent="0.2">
      <c r="A146">
        <f>+IF(MAX(A$5:A145)+1&lt;=A$1,A145+1,0)</f>
        <v>0</v>
      </c>
      <c r="B146" s="301">
        <f t="shared" si="27"/>
        <v>0</v>
      </c>
      <c r="C146">
        <f t="shared" si="28"/>
        <v>0</v>
      </c>
      <c r="D146" s="494">
        <f t="shared" si="29"/>
        <v>0</v>
      </c>
      <c r="E146">
        <f>IF(A146=0,0,+VLOOKUP($A146,'1v -ostali'!$A$14:$C$371,2,FALSE))</f>
        <v>0</v>
      </c>
      <c r="G146">
        <f>+VLOOKUP($A146,'1v -ostali'!$A$14:$N$371,14,FALSE)</f>
        <v>0</v>
      </c>
      <c r="H146">
        <f>+VLOOKUP($A146,'1v -ostali'!$A$14:$G$371,H$3,FALSE)</f>
        <v>0</v>
      </c>
      <c r="I146">
        <f>+VLOOKUP($A146,'1v -ostali'!$A$14:H$371,I$3,FALSE)</f>
        <v>0</v>
      </c>
      <c r="J146">
        <f>+VLOOKUP($A146,'1v -ostali'!$A$14:I$371,J$3,FALSE)</f>
        <v>0</v>
      </c>
      <c r="N146">
        <f>+VLOOKUP($A146,'1v -ostali'!$A$14:J$371,K$3,FALSE)</f>
        <v>0</v>
      </c>
      <c r="O146">
        <f>+VLOOKUP($A146,'1v -ostali'!$A$14:K$371,L$3,FALSE)</f>
        <v>0</v>
      </c>
      <c r="P146">
        <f>+VLOOKUP($A146,'1v -ostali'!$A$14:L$371,M$3,FALSE)</f>
        <v>0</v>
      </c>
      <c r="T146" s="50">
        <f>IF(H146=0,0,+(VLOOKUP($A146,'1v -ostali'!$A$14:AE$371,O$3,FALSE)/12*0.701/$H146+$R$2)*$H146)</f>
        <v>0</v>
      </c>
      <c r="U146" s="50">
        <f>IF(N146=0,0,+(VLOOKUP($A146,'1v -ostali'!$A$14:AF$371,P$3,FALSE)/12*0.701/$N146+$R$2)*$N146)</f>
        <v>0</v>
      </c>
      <c r="V146" s="50">
        <f>IF(T146+U146=0,0,(VLOOKUP($A146,'1v -ostali'!$A$14:AG$371,Q$3,FALSE))/12*$R$3+$R$2)</f>
        <v>0</v>
      </c>
      <c r="W146" s="50">
        <f t="shared" si="39"/>
        <v>0</v>
      </c>
      <c r="X146" s="50">
        <f t="shared" si="32"/>
        <v>0</v>
      </c>
      <c r="Y146" s="50">
        <f>IF(I146=0,0,+(VLOOKUP($A146,'1v -ostali'!$A$14:AJ$371,T$3,FALSE)/12*0.701/$I146+$R$2)*$I146)</f>
        <v>0</v>
      </c>
      <c r="Z146" s="50">
        <f>IF(O146=0,0,+(VLOOKUP($A146,'1v -ostali'!$A$14:AK$371,U$3,FALSE)/12*0.701/$O146+$R$2)*$O146)</f>
        <v>0</v>
      </c>
      <c r="AA146" s="50">
        <f>IF(Y146+Z146=0,0,(VLOOKUP($A146,'1v -ostali'!$A$14:AL$371,V$3,FALSE))/12*$R$3+$R$2)</f>
        <v>0</v>
      </c>
      <c r="AB146" s="50">
        <f t="shared" si="33"/>
        <v>0</v>
      </c>
      <c r="AC146" s="50">
        <f t="shared" si="34"/>
        <v>0</v>
      </c>
      <c r="AD146" s="50">
        <f>IF(J146=0,0,+(VLOOKUP($A146,'1v -ostali'!$A$14:AO$371,Y$3,FALSE)/12*0.701/$J146+$R$2)*$J146)</f>
        <v>0</v>
      </c>
      <c r="AE146" s="50">
        <f>IF(P146=0,0,+(VLOOKUP($A146,'1v -ostali'!$A$14:AP$371,Z$3,FALSE)/12*0.701/$P146+$R$2)*$P146)</f>
        <v>0</v>
      </c>
      <c r="AF146" s="50">
        <f>IF(AD146+AE146=0,0,(VLOOKUP($A146,'1v -ostali'!$A$14:AQ$371,AA$3,FALSE))/12*$R$3+$R$2)</f>
        <v>0</v>
      </c>
      <c r="AG146" s="50">
        <f t="shared" si="35"/>
        <v>0</v>
      </c>
      <c r="AH146" s="50">
        <f t="shared" si="36"/>
        <v>0</v>
      </c>
      <c r="AI146" s="50">
        <f t="shared" si="40"/>
        <v>0</v>
      </c>
      <c r="AJ146" s="50">
        <f t="shared" si="31"/>
        <v>0</v>
      </c>
      <c r="AK146" s="50">
        <f t="shared" si="37"/>
        <v>0</v>
      </c>
      <c r="AL146" s="50">
        <f t="shared" si="38"/>
        <v>0</v>
      </c>
    </row>
    <row r="147" spans="1:38" x14ac:dyDescent="0.2">
      <c r="A147">
        <f>+IF(MAX(A$5:A146)+1&lt;=A$1,A146+1,0)</f>
        <v>0</v>
      </c>
      <c r="B147" s="301">
        <f t="shared" si="27"/>
        <v>0</v>
      </c>
      <c r="C147">
        <f t="shared" si="28"/>
        <v>0</v>
      </c>
      <c r="D147" s="494">
        <f t="shared" si="29"/>
        <v>0</v>
      </c>
      <c r="E147">
        <f>IF(A147=0,0,+VLOOKUP($A147,'1v -ostali'!$A$14:$C$371,2,FALSE))</f>
        <v>0</v>
      </c>
      <c r="G147">
        <f>+VLOOKUP($A147,'1v -ostali'!$A$14:$N$371,14,FALSE)</f>
        <v>0</v>
      </c>
      <c r="H147">
        <f>+VLOOKUP($A147,'1v -ostali'!$A$14:$G$371,H$3,FALSE)</f>
        <v>0</v>
      </c>
      <c r="I147">
        <f>+VLOOKUP($A147,'1v -ostali'!$A$14:H$371,I$3,FALSE)</f>
        <v>0</v>
      </c>
      <c r="J147">
        <f>+VLOOKUP($A147,'1v -ostali'!$A$14:I$371,J$3,FALSE)</f>
        <v>0</v>
      </c>
      <c r="N147">
        <f>+VLOOKUP($A147,'1v -ostali'!$A$14:J$371,K$3,FALSE)</f>
        <v>0</v>
      </c>
      <c r="O147">
        <f>+VLOOKUP($A147,'1v -ostali'!$A$14:K$371,L$3,FALSE)</f>
        <v>0</v>
      </c>
      <c r="P147">
        <f>+VLOOKUP($A147,'1v -ostali'!$A$14:L$371,M$3,FALSE)</f>
        <v>0</v>
      </c>
      <c r="T147" s="50">
        <f>IF(H147=0,0,+(VLOOKUP($A147,'1v -ostali'!$A$14:AE$371,O$3,FALSE)/12*0.701/$H147+$R$2)*$H147)</f>
        <v>0</v>
      </c>
      <c r="U147" s="50">
        <f>IF(N147=0,0,+(VLOOKUP($A147,'1v -ostali'!$A$14:AF$371,P$3,FALSE)/12*0.701/$N147+$R$2)*$N147)</f>
        <v>0</v>
      </c>
      <c r="V147" s="50">
        <f>IF(T147+U147=0,0,(VLOOKUP($A147,'1v -ostali'!$A$14:AG$371,Q$3,FALSE))/12*$R$3+$R$2)</f>
        <v>0</v>
      </c>
      <c r="W147" s="50">
        <f t="shared" si="39"/>
        <v>0</v>
      </c>
      <c r="X147" s="50">
        <f t="shared" si="32"/>
        <v>0</v>
      </c>
      <c r="Y147" s="50">
        <f>IF(I147=0,0,+(VLOOKUP($A147,'1v -ostali'!$A$14:AJ$371,T$3,FALSE)/12*0.701/$I147+$R$2)*$I147)</f>
        <v>0</v>
      </c>
      <c r="Z147" s="50">
        <f>IF(O147=0,0,+(VLOOKUP($A147,'1v -ostali'!$A$14:AK$371,U$3,FALSE)/12*0.701/$O147+$R$2)*$O147)</f>
        <v>0</v>
      </c>
      <c r="AA147" s="50">
        <f>IF(Y147+Z147=0,0,(VLOOKUP($A147,'1v -ostali'!$A$14:AL$371,V$3,FALSE))/12*$R$3+$R$2)</f>
        <v>0</v>
      </c>
      <c r="AB147" s="50">
        <f t="shared" si="33"/>
        <v>0</v>
      </c>
      <c r="AC147" s="50">
        <f t="shared" si="34"/>
        <v>0</v>
      </c>
      <c r="AD147" s="50">
        <f>IF(J147=0,0,+(VLOOKUP($A147,'1v -ostali'!$A$14:AO$371,Y$3,FALSE)/12*0.701/$J147+$R$2)*$J147)</f>
        <v>0</v>
      </c>
      <c r="AE147" s="50">
        <f>IF(P147=0,0,+(VLOOKUP($A147,'1v -ostali'!$A$14:AP$371,Z$3,FALSE)/12*0.701/$P147+$R$2)*$P147)</f>
        <v>0</v>
      </c>
      <c r="AF147" s="50">
        <f>IF(AD147+AE147=0,0,(VLOOKUP($A147,'1v -ostali'!$A$14:AQ$371,AA$3,FALSE))/12*$R$3+$R$2)</f>
        <v>0</v>
      </c>
      <c r="AG147" s="50">
        <f t="shared" si="35"/>
        <v>0</v>
      </c>
      <c r="AH147" s="50">
        <f t="shared" si="36"/>
        <v>0</v>
      </c>
      <c r="AI147" s="50">
        <f t="shared" si="40"/>
        <v>0</v>
      </c>
      <c r="AJ147" s="50">
        <f t="shared" si="31"/>
        <v>0</v>
      </c>
      <c r="AK147" s="50">
        <f t="shared" si="37"/>
        <v>0</v>
      </c>
      <c r="AL147" s="50">
        <f t="shared" si="38"/>
        <v>0</v>
      </c>
    </row>
    <row r="148" spans="1:38" x14ac:dyDescent="0.2">
      <c r="A148">
        <f>+IF(MAX(A$5:A147)+1&lt;=A$1,A147+1,0)</f>
        <v>0</v>
      </c>
      <c r="B148" s="301">
        <f t="shared" ref="B148:B197" si="41">+IF(A148&gt;0,B147,0)</f>
        <v>0</v>
      </c>
      <c r="C148">
        <f t="shared" ref="C148:C197" si="42">+IF(B148&gt;0,C147,0)</f>
        <v>0</v>
      </c>
      <c r="D148" s="494">
        <f t="shared" ref="D148:D197" si="43">+IF(C148&gt;0,D147,0)</f>
        <v>0</v>
      </c>
      <c r="E148">
        <f>IF(A148=0,0,+VLOOKUP($A148,'1v -ostali'!$A$14:$C$371,2,FALSE))</f>
        <v>0</v>
      </c>
      <c r="G148">
        <f>+VLOOKUP($A148,'1v -ostali'!$A$14:$N$371,14,FALSE)</f>
        <v>0</v>
      </c>
      <c r="H148">
        <f>+VLOOKUP($A148,'1v -ostali'!$A$14:$G$371,H$3,FALSE)</f>
        <v>0</v>
      </c>
      <c r="I148">
        <f>+VLOOKUP($A148,'1v -ostali'!$A$14:H$371,I$3,FALSE)</f>
        <v>0</v>
      </c>
      <c r="J148">
        <f>+VLOOKUP($A148,'1v -ostali'!$A$14:I$371,J$3,FALSE)</f>
        <v>0</v>
      </c>
      <c r="N148">
        <f>+VLOOKUP($A148,'1v -ostali'!$A$14:J$371,K$3,FALSE)</f>
        <v>0</v>
      </c>
      <c r="O148">
        <f>+VLOOKUP($A148,'1v -ostali'!$A$14:K$371,L$3,FALSE)</f>
        <v>0</v>
      </c>
      <c r="P148">
        <f>+VLOOKUP($A148,'1v -ostali'!$A$14:L$371,M$3,FALSE)</f>
        <v>0</v>
      </c>
      <c r="T148" s="50">
        <f>IF(H148=0,0,+(VLOOKUP($A148,'1v -ostali'!$A$14:AE$371,O$3,FALSE)/12*0.701/$H148+$R$2)*$H148)</f>
        <v>0</v>
      </c>
      <c r="U148" s="50">
        <f>IF(N148=0,0,+(VLOOKUP($A148,'1v -ostali'!$A$14:AF$371,P$3,FALSE)/12*0.701/$N148+$R$2)*$N148)</f>
        <v>0</v>
      </c>
      <c r="V148" s="50">
        <f>IF(T148+U148=0,0,(VLOOKUP($A148,'1v -ostali'!$A$14:AG$371,Q$3,FALSE))/12*$R$3+$R$2)</f>
        <v>0</v>
      </c>
      <c r="W148" s="50">
        <f t="shared" si="39"/>
        <v>0</v>
      </c>
      <c r="X148" s="50">
        <f t="shared" si="32"/>
        <v>0</v>
      </c>
      <c r="Y148" s="50">
        <f>IF(I148=0,0,+(VLOOKUP($A148,'1v -ostali'!$A$14:AJ$371,T$3,FALSE)/12*0.701/$I148+$R$2)*$I148)</f>
        <v>0</v>
      </c>
      <c r="Z148" s="50">
        <f>IF(O148=0,0,+(VLOOKUP($A148,'1v -ostali'!$A$14:AK$371,U$3,FALSE)/12*0.701/$O148+$R$2)*$O148)</f>
        <v>0</v>
      </c>
      <c r="AA148" s="50">
        <f>IF(Y148+Z148=0,0,(VLOOKUP($A148,'1v -ostali'!$A$14:AL$371,V$3,FALSE))/12*$R$3+$R$2)</f>
        <v>0</v>
      </c>
      <c r="AB148" s="50">
        <f t="shared" si="33"/>
        <v>0</v>
      </c>
      <c r="AC148" s="50">
        <f t="shared" si="34"/>
        <v>0</v>
      </c>
      <c r="AD148" s="50">
        <f>IF(J148=0,0,+(VLOOKUP($A148,'1v -ostali'!$A$14:AO$371,Y$3,FALSE)/12*0.701/$J148+$R$2)*$J148)</f>
        <v>0</v>
      </c>
      <c r="AE148" s="50">
        <f>IF(P148=0,0,+(VLOOKUP($A148,'1v -ostali'!$A$14:AP$371,Z$3,FALSE)/12*0.701/$P148+$R$2)*$P148)</f>
        <v>0</v>
      </c>
      <c r="AF148" s="50">
        <f>IF(AD148+AE148=0,0,(VLOOKUP($A148,'1v -ostali'!$A$14:AQ$371,AA$3,FALSE))/12*$R$3+$R$2)</f>
        <v>0</v>
      </c>
      <c r="AG148" s="50">
        <f t="shared" si="35"/>
        <v>0</v>
      </c>
      <c r="AH148" s="50">
        <f t="shared" si="36"/>
        <v>0</v>
      </c>
      <c r="AI148" s="50">
        <f t="shared" si="40"/>
        <v>0</v>
      </c>
      <c r="AJ148" s="50">
        <f t="shared" si="31"/>
        <v>0</v>
      </c>
      <c r="AK148" s="50">
        <f t="shared" si="37"/>
        <v>0</v>
      </c>
      <c r="AL148" s="50">
        <f t="shared" si="38"/>
        <v>0</v>
      </c>
    </row>
    <row r="149" spans="1:38" x14ac:dyDescent="0.2">
      <c r="A149">
        <f>+IF(MAX(A$5:A148)+1&lt;=A$1,A148+1,0)</f>
        <v>0</v>
      </c>
      <c r="B149" s="301">
        <f t="shared" si="41"/>
        <v>0</v>
      </c>
      <c r="C149">
        <f t="shared" si="42"/>
        <v>0</v>
      </c>
      <c r="D149" s="494">
        <f t="shared" si="43"/>
        <v>0</v>
      </c>
      <c r="E149">
        <f>IF(A149=0,0,+VLOOKUP($A149,'1v -ostali'!$A$14:$C$371,2,FALSE))</f>
        <v>0</v>
      </c>
      <c r="G149">
        <f>+VLOOKUP($A149,'1v -ostali'!$A$14:$N$371,14,FALSE)</f>
        <v>0</v>
      </c>
      <c r="H149">
        <f>+VLOOKUP($A149,'1v -ostali'!$A$14:$G$371,H$3,FALSE)</f>
        <v>0</v>
      </c>
      <c r="I149">
        <f>+VLOOKUP($A149,'1v -ostali'!$A$14:H$371,I$3,FALSE)</f>
        <v>0</v>
      </c>
      <c r="J149">
        <f>+VLOOKUP($A149,'1v -ostali'!$A$14:I$371,J$3,FALSE)</f>
        <v>0</v>
      </c>
      <c r="N149">
        <f>+VLOOKUP($A149,'1v -ostali'!$A$14:J$371,K$3,FALSE)</f>
        <v>0</v>
      </c>
      <c r="O149">
        <f>+VLOOKUP($A149,'1v -ostali'!$A$14:K$371,L$3,FALSE)</f>
        <v>0</v>
      </c>
      <c r="P149">
        <f>+VLOOKUP($A149,'1v -ostali'!$A$14:L$371,M$3,FALSE)</f>
        <v>0</v>
      </c>
      <c r="T149" s="50">
        <f>IF(H149=0,0,+(VLOOKUP($A149,'1v -ostali'!$A$14:AE$371,O$3,FALSE)/12*0.701/$H149+$R$2)*$H149)</f>
        <v>0</v>
      </c>
      <c r="U149" s="50">
        <f>IF(N149=0,0,+(VLOOKUP($A149,'1v -ostali'!$A$14:AF$371,P$3,FALSE)/12*0.701/$N149+$R$2)*$N149)</f>
        <v>0</v>
      </c>
      <c r="V149" s="50">
        <f>IF(T149+U149=0,0,(VLOOKUP($A149,'1v -ostali'!$A$14:AG$371,Q$3,FALSE))/12*$R$3+$R$2)</f>
        <v>0</v>
      </c>
      <c r="W149" s="50">
        <f t="shared" si="39"/>
        <v>0</v>
      </c>
      <c r="X149" s="50">
        <f t="shared" si="32"/>
        <v>0</v>
      </c>
      <c r="Y149" s="50">
        <f>IF(I149=0,0,+(VLOOKUP($A149,'1v -ostali'!$A$14:AJ$371,T$3,FALSE)/12*0.701/$I149+$R$2)*$I149)</f>
        <v>0</v>
      </c>
      <c r="Z149" s="50">
        <f>IF(O149=0,0,+(VLOOKUP($A149,'1v -ostali'!$A$14:AK$371,U$3,FALSE)/12*0.701/$O149+$R$2)*$O149)</f>
        <v>0</v>
      </c>
      <c r="AA149" s="50">
        <f>IF(Y149+Z149=0,0,(VLOOKUP($A149,'1v -ostali'!$A$14:AL$371,V$3,FALSE))/12*$R$3+$R$2)</f>
        <v>0</v>
      </c>
      <c r="AB149" s="50">
        <f t="shared" si="33"/>
        <v>0</v>
      </c>
      <c r="AC149" s="50">
        <f t="shared" si="34"/>
        <v>0</v>
      </c>
      <c r="AD149" s="50">
        <f>IF(J149=0,0,+(VLOOKUP($A149,'1v -ostali'!$A$14:AO$371,Y$3,FALSE)/12*0.701/$J149+$R$2)*$J149)</f>
        <v>0</v>
      </c>
      <c r="AE149" s="50">
        <f>IF(P149=0,0,+(VLOOKUP($A149,'1v -ostali'!$A$14:AP$371,Z$3,FALSE)/12*0.701/$P149+$R$2)*$P149)</f>
        <v>0</v>
      </c>
      <c r="AF149" s="50">
        <f>IF(AD149+AE149=0,0,(VLOOKUP($A149,'1v -ostali'!$A$14:AQ$371,AA$3,FALSE))/12*$R$3+$R$2)</f>
        <v>0</v>
      </c>
      <c r="AG149" s="50">
        <f t="shared" si="35"/>
        <v>0</v>
      </c>
      <c r="AH149" s="50">
        <f t="shared" si="36"/>
        <v>0</v>
      </c>
      <c r="AI149" s="50">
        <f t="shared" si="40"/>
        <v>0</v>
      </c>
      <c r="AJ149" s="50">
        <f t="shared" si="31"/>
        <v>0</v>
      </c>
      <c r="AK149" s="50">
        <f t="shared" si="37"/>
        <v>0</v>
      </c>
      <c r="AL149" s="50">
        <f t="shared" si="38"/>
        <v>0</v>
      </c>
    </row>
    <row r="150" spans="1:38" x14ac:dyDescent="0.2">
      <c r="A150">
        <f>+IF(MAX(A$5:A149)+1&lt;=A$1,A149+1,0)</f>
        <v>0</v>
      </c>
      <c r="B150" s="301">
        <f t="shared" si="41"/>
        <v>0</v>
      </c>
      <c r="C150">
        <f t="shared" si="42"/>
        <v>0</v>
      </c>
      <c r="D150" s="494">
        <f t="shared" si="43"/>
        <v>0</v>
      </c>
      <c r="E150">
        <f>IF(A150=0,0,+VLOOKUP($A150,'1v -ostali'!$A$14:$C$371,2,FALSE))</f>
        <v>0</v>
      </c>
      <c r="G150">
        <f>+VLOOKUP($A150,'1v -ostali'!$A$14:$N$371,14,FALSE)</f>
        <v>0</v>
      </c>
      <c r="H150">
        <f>+VLOOKUP($A150,'1v -ostali'!$A$14:$G$371,H$3,FALSE)</f>
        <v>0</v>
      </c>
      <c r="I150">
        <f>+VLOOKUP($A150,'1v -ostali'!$A$14:H$371,I$3,FALSE)</f>
        <v>0</v>
      </c>
      <c r="J150">
        <f>+VLOOKUP($A150,'1v -ostali'!$A$14:I$371,J$3,FALSE)</f>
        <v>0</v>
      </c>
      <c r="N150">
        <f>+VLOOKUP($A150,'1v -ostali'!$A$14:J$371,K$3,FALSE)</f>
        <v>0</v>
      </c>
      <c r="O150">
        <f>+VLOOKUP($A150,'1v -ostali'!$A$14:K$371,L$3,FALSE)</f>
        <v>0</v>
      </c>
      <c r="P150">
        <f>+VLOOKUP($A150,'1v -ostali'!$A$14:L$371,M$3,FALSE)</f>
        <v>0</v>
      </c>
      <c r="T150" s="50">
        <f>IF(H150=0,0,+(VLOOKUP($A150,'1v -ostali'!$A$14:AE$371,O$3,FALSE)/12*0.701/$H150+$R$2)*$H150)</f>
        <v>0</v>
      </c>
      <c r="U150" s="50">
        <f>IF(N150=0,0,+(VLOOKUP($A150,'1v -ostali'!$A$14:AF$371,P$3,FALSE)/12*0.701/$N150+$R$2)*$N150)</f>
        <v>0</v>
      </c>
      <c r="V150" s="50">
        <f>IF(T150+U150=0,0,(VLOOKUP($A150,'1v -ostali'!$A$14:AG$371,Q$3,FALSE))/12*$R$3+$R$2)</f>
        <v>0</v>
      </c>
      <c r="W150" s="50">
        <f t="shared" si="39"/>
        <v>0</v>
      </c>
      <c r="X150" s="50">
        <f t="shared" si="32"/>
        <v>0</v>
      </c>
      <c r="Y150" s="50">
        <f>IF(I150=0,0,+(VLOOKUP($A150,'1v -ostali'!$A$14:AJ$371,T$3,FALSE)/12*0.701/$I150+$R$2)*$I150)</f>
        <v>0</v>
      </c>
      <c r="Z150" s="50">
        <f>IF(O150=0,0,+(VLOOKUP($A150,'1v -ostali'!$A$14:AK$371,U$3,FALSE)/12*0.701/$O150+$R$2)*$O150)</f>
        <v>0</v>
      </c>
      <c r="AA150" s="50">
        <f>IF(Y150+Z150=0,0,(VLOOKUP($A150,'1v -ostali'!$A$14:AL$371,V$3,FALSE))/12*$R$3+$R$2)</f>
        <v>0</v>
      </c>
      <c r="AB150" s="50">
        <f t="shared" si="33"/>
        <v>0</v>
      </c>
      <c r="AC150" s="50">
        <f t="shared" si="34"/>
        <v>0</v>
      </c>
      <c r="AD150" s="50">
        <f>IF(J150=0,0,+(VLOOKUP($A150,'1v -ostali'!$A$14:AO$371,Y$3,FALSE)/12*0.701/$J150+$R$2)*$J150)</f>
        <v>0</v>
      </c>
      <c r="AE150" s="50">
        <f>IF(P150=0,0,+(VLOOKUP($A150,'1v -ostali'!$A$14:AP$371,Z$3,FALSE)/12*0.701/$P150+$R$2)*$P150)</f>
        <v>0</v>
      </c>
      <c r="AF150" s="50">
        <f>IF(AD150+AE150=0,0,(VLOOKUP($A150,'1v -ostali'!$A$14:AQ$371,AA$3,FALSE))/12*$R$3+$R$2)</f>
        <v>0</v>
      </c>
      <c r="AG150" s="50">
        <f t="shared" si="35"/>
        <v>0</v>
      </c>
      <c r="AH150" s="50">
        <f t="shared" si="36"/>
        <v>0</v>
      </c>
      <c r="AI150" s="50">
        <f t="shared" si="40"/>
        <v>0</v>
      </c>
      <c r="AJ150" s="50">
        <f t="shared" si="31"/>
        <v>0</v>
      </c>
      <c r="AK150" s="50">
        <f t="shared" si="37"/>
        <v>0</v>
      </c>
      <c r="AL150" s="50">
        <f t="shared" si="38"/>
        <v>0</v>
      </c>
    </row>
    <row r="151" spans="1:38" x14ac:dyDescent="0.2">
      <c r="A151">
        <f>+IF(MAX(A$5:A150)+1&lt;=A$1,A150+1,0)</f>
        <v>0</v>
      </c>
      <c r="B151" s="301">
        <f t="shared" si="41"/>
        <v>0</v>
      </c>
      <c r="C151">
        <f t="shared" si="42"/>
        <v>0</v>
      </c>
      <c r="D151" s="494">
        <f t="shared" si="43"/>
        <v>0</v>
      </c>
      <c r="E151">
        <f>IF(A151=0,0,+VLOOKUP($A151,'1v -ostali'!$A$14:$C$371,2,FALSE))</f>
        <v>0</v>
      </c>
      <c r="G151">
        <f>+VLOOKUP($A151,'1v -ostali'!$A$14:$N$371,14,FALSE)</f>
        <v>0</v>
      </c>
      <c r="H151">
        <f>+VLOOKUP($A151,'1v -ostali'!$A$14:$G$371,H$3,FALSE)</f>
        <v>0</v>
      </c>
      <c r="I151">
        <f>+VLOOKUP($A151,'1v -ostali'!$A$14:H$371,I$3,FALSE)</f>
        <v>0</v>
      </c>
      <c r="J151">
        <f>+VLOOKUP($A151,'1v -ostali'!$A$14:I$371,J$3,FALSE)</f>
        <v>0</v>
      </c>
      <c r="N151">
        <f>+VLOOKUP($A151,'1v -ostali'!$A$14:J$371,K$3,FALSE)</f>
        <v>0</v>
      </c>
      <c r="O151">
        <f>+VLOOKUP($A151,'1v -ostali'!$A$14:K$371,L$3,FALSE)</f>
        <v>0</v>
      </c>
      <c r="P151">
        <f>+VLOOKUP($A151,'1v -ostali'!$A$14:L$371,M$3,FALSE)</f>
        <v>0</v>
      </c>
      <c r="T151" s="50">
        <f>IF(H151=0,0,+(VLOOKUP($A151,'1v -ostali'!$A$14:AE$371,O$3,FALSE)/12*0.701/$H151+$R$2)*$H151)</f>
        <v>0</v>
      </c>
      <c r="U151" s="50">
        <f>IF(N151=0,0,+(VLOOKUP($A151,'1v -ostali'!$A$14:AF$371,P$3,FALSE)/12*0.701/$N151+$R$2)*$N151)</f>
        <v>0</v>
      </c>
      <c r="V151" s="50">
        <f>IF(T151+U151=0,0,(VLOOKUP($A151,'1v -ostali'!$A$14:AG$371,Q$3,FALSE))/12*$R$3+$R$2)</f>
        <v>0</v>
      </c>
      <c r="W151" s="50">
        <f t="shared" si="39"/>
        <v>0</v>
      </c>
      <c r="X151" s="50">
        <f t="shared" si="32"/>
        <v>0</v>
      </c>
      <c r="Y151" s="50">
        <f>IF(I151=0,0,+(VLOOKUP($A151,'1v -ostali'!$A$14:AJ$371,T$3,FALSE)/12*0.701/$I151+$R$2)*$I151)</f>
        <v>0</v>
      </c>
      <c r="Z151" s="50">
        <f>IF(O151=0,0,+(VLOOKUP($A151,'1v -ostali'!$A$14:AK$371,U$3,FALSE)/12*0.701/$O151+$R$2)*$O151)</f>
        <v>0</v>
      </c>
      <c r="AA151" s="50">
        <f>IF(Y151+Z151=0,0,(VLOOKUP($A151,'1v -ostali'!$A$14:AL$371,V$3,FALSE))/12*$R$3+$R$2)</f>
        <v>0</v>
      </c>
      <c r="AB151" s="50">
        <f t="shared" si="33"/>
        <v>0</v>
      </c>
      <c r="AC151" s="50">
        <f t="shared" si="34"/>
        <v>0</v>
      </c>
      <c r="AD151" s="50">
        <f>IF(J151=0,0,+(VLOOKUP($A151,'1v -ostali'!$A$14:AO$371,Y$3,FALSE)/12*0.701/$J151+$R$2)*$J151)</f>
        <v>0</v>
      </c>
      <c r="AE151" s="50">
        <f>IF(P151=0,0,+(VLOOKUP($A151,'1v -ostali'!$A$14:AP$371,Z$3,FALSE)/12*0.701/$P151+$R$2)*$P151)</f>
        <v>0</v>
      </c>
      <c r="AF151" s="50">
        <f>IF(AD151+AE151=0,0,(VLOOKUP($A151,'1v -ostali'!$A$14:AQ$371,AA$3,FALSE))/12*$R$3+$R$2)</f>
        <v>0</v>
      </c>
      <c r="AG151" s="50">
        <f t="shared" si="35"/>
        <v>0</v>
      </c>
      <c r="AH151" s="50">
        <f t="shared" si="36"/>
        <v>0</v>
      </c>
      <c r="AI151" s="50">
        <f t="shared" si="40"/>
        <v>0</v>
      </c>
      <c r="AJ151" s="50">
        <f t="shared" si="31"/>
        <v>0</v>
      </c>
      <c r="AK151" s="50">
        <f t="shared" si="37"/>
        <v>0</v>
      </c>
      <c r="AL151" s="50">
        <f t="shared" si="38"/>
        <v>0</v>
      </c>
    </row>
    <row r="152" spans="1:38" x14ac:dyDescent="0.2">
      <c r="A152">
        <f>+IF(MAX(A$5:A151)+1&lt;=A$1,A151+1,0)</f>
        <v>0</v>
      </c>
      <c r="B152" s="301">
        <f t="shared" si="41"/>
        <v>0</v>
      </c>
      <c r="C152">
        <f t="shared" si="42"/>
        <v>0</v>
      </c>
      <c r="D152" s="494">
        <f t="shared" si="43"/>
        <v>0</v>
      </c>
      <c r="E152">
        <f>IF(A152=0,0,+VLOOKUP($A152,'1v -ostali'!$A$14:$C$371,2,FALSE))</f>
        <v>0</v>
      </c>
      <c r="G152">
        <f>+VLOOKUP($A152,'1v -ostali'!$A$14:$N$371,14,FALSE)</f>
        <v>0</v>
      </c>
      <c r="H152">
        <f>+VLOOKUP($A152,'1v -ostali'!$A$14:$G$371,H$3,FALSE)</f>
        <v>0</v>
      </c>
      <c r="I152">
        <f>+VLOOKUP($A152,'1v -ostali'!$A$14:H$371,I$3,FALSE)</f>
        <v>0</v>
      </c>
      <c r="J152">
        <f>+VLOOKUP($A152,'1v -ostali'!$A$14:I$371,J$3,FALSE)</f>
        <v>0</v>
      </c>
      <c r="N152">
        <f>+VLOOKUP($A152,'1v -ostali'!$A$14:J$371,K$3,FALSE)</f>
        <v>0</v>
      </c>
      <c r="O152">
        <f>+VLOOKUP($A152,'1v -ostali'!$A$14:K$371,L$3,FALSE)</f>
        <v>0</v>
      </c>
      <c r="P152">
        <f>+VLOOKUP($A152,'1v -ostali'!$A$14:L$371,M$3,FALSE)</f>
        <v>0</v>
      </c>
      <c r="T152" s="50">
        <f>IF(H152=0,0,+(VLOOKUP($A152,'1v -ostali'!$A$14:AE$371,O$3,FALSE)/12*0.701/$H152+$R$2)*$H152)</f>
        <v>0</v>
      </c>
      <c r="U152" s="50">
        <f>IF(N152=0,0,+(VLOOKUP($A152,'1v -ostali'!$A$14:AF$371,P$3,FALSE)/12*0.701/$N152+$R$2)*$N152)</f>
        <v>0</v>
      </c>
      <c r="V152" s="50">
        <f>IF(T152+U152=0,0,(VLOOKUP($A152,'1v -ostali'!$A$14:AG$371,Q$3,FALSE))/12*$R$3+$R$2)</f>
        <v>0</v>
      </c>
      <c r="W152" s="50">
        <f t="shared" si="39"/>
        <v>0</v>
      </c>
      <c r="X152" s="50">
        <f t="shared" si="32"/>
        <v>0</v>
      </c>
      <c r="Y152" s="50">
        <f>IF(I152=0,0,+(VLOOKUP($A152,'1v -ostali'!$A$14:AJ$371,T$3,FALSE)/12*0.701/$I152+$R$2)*$I152)</f>
        <v>0</v>
      </c>
      <c r="Z152" s="50">
        <f>IF(O152=0,0,+(VLOOKUP($A152,'1v -ostali'!$A$14:AK$371,U$3,FALSE)/12*0.701/$O152+$R$2)*$O152)</f>
        <v>0</v>
      </c>
      <c r="AA152" s="50">
        <f>IF(Y152+Z152=0,0,(VLOOKUP($A152,'1v -ostali'!$A$14:AL$371,V$3,FALSE))/12*$R$3+$R$2)</f>
        <v>0</v>
      </c>
      <c r="AB152" s="50">
        <f t="shared" si="33"/>
        <v>0</v>
      </c>
      <c r="AC152" s="50">
        <f t="shared" si="34"/>
        <v>0</v>
      </c>
      <c r="AD152" s="50">
        <f>IF(J152=0,0,+(VLOOKUP($A152,'1v -ostali'!$A$14:AO$371,Y$3,FALSE)/12*0.701/$J152+$R$2)*$J152)</f>
        <v>0</v>
      </c>
      <c r="AE152" s="50">
        <f>IF(P152=0,0,+(VLOOKUP($A152,'1v -ostali'!$A$14:AP$371,Z$3,FALSE)/12*0.701/$P152+$R$2)*$P152)</f>
        <v>0</v>
      </c>
      <c r="AF152" s="50">
        <f>IF(AD152+AE152=0,0,(VLOOKUP($A152,'1v -ostali'!$A$14:AQ$371,AA$3,FALSE))/12*$R$3+$R$2)</f>
        <v>0</v>
      </c>
      <c r="AG152" s="50">
        <f t="shared" si="35"/>
        <v>0</v>
      </c>
      <c r="AH152" s="50">
        <f t="shared" si="36"/>
        <v>0</v>
      </c>
      <c r="AI152" s="50">
        <f t="shared" si="40"/>
        <v>0</v>
      </c>
      <c r="AJ152" s="50">
        <f t="shared" si="31"/>
        <v>0</v>
      </c>
      <c r="AK152" s="50">
        <f t="shared" si="37"/>
        <v>0</v>
      </c>
      <c r="AL152" s="50">
        <f t="shared" si="38"/>
        <v>0</v>
      </c>
    </row>
    <row r="153" spans="1:38" x14ac:dyDescent="0.2">
      <c r="A153">
        <f>+IF(MAX(A$5:A152)+1&lt;=A$1,A152+1,0)</f>
        <v>0</v>
      </c>
      <c r="B153" s="301">
        <f t="shared" si="41"/>
        <v>0</v>
      </c>
      <c r="C153">
        <f t="shared" si="42"/>
        <v>0</v>
      </c>
      <c r="D153" s="494">
        <f t="shared" si="43"/>
        <v>0</v>
      </c>
      <c r="E153">
        <f>IF(A153=0,0,+VLOOKUP($A153,'1v -ostali'!$A$14:$C$371,2,FALSE))</f>
        <v>0</v>
      </c>
      <c r="G153">
        <f>+VLOOKUP($A153,'1v -ostali'!$A$14:$N$371,14,FALSE)</f>
        <v>0</v>
      </c>
      <c r="H153">
        <f>+VLOOKUP($A153,'1v -ostali'!$A$14:$G$371,H$3,FALSE)</f>
        <v>0</v>
      </c>
      <c r="I153">
        <f>+VLOOKUP($A153,'1v -ostali'!$A$14:H$371,I$3,FALSE)</f>
        <v>0</v>
      </c>
      <c r="J153">
        <f>+VLOOKUP($A153,'1v -ostali'!$A$14:I$371,J$3,FALSE)</f>
        <v>0</v>
      </c>
      <c r="N153">
        <f>+VLOOKUP($A153,'1v -ostali'!$A$14:J$371,K$3,FALSE)</f>
        <v>0</v>
      </c>
      <c r="O153">
        <f>+VLOOKUP($A153,'1v -ostali'!$A$14:K$371,L$3,FALSE)</f>
        <v>0</v>
      </c>
      <c r="P153">
        <f>+VLOOKUP($A153,'1v -ostali'!$A$14:L$371,M$3,FALSE)</f>
        <v>0</v>
      </c>
      <c r="T153" s="50">
        <f>IF(H153=0,0,+(VLOOKUP($A153,'1v -ostali'!$A$14:AE$371,O$3,FALSE)/12*0.701/$H153+$R$2)*$H153)</f>
        <v>0</v>
      </c>
      <c r="U153" s="50">
        <f>IF(N153=0,0,+(VLOOKUP($A153,'1v -ostali'!$A$14:AF$371,P$3,FALSE)/12*0.701/$N153+$R$2)*$N153)</f>
        <v>0</v>
      </c>
      <c r="V153" s="50">
        <f>IF(T153+U153=0,0,(VLOOKUP($A153,'1v -ostali'!$A$14:AG$371,Q$3,FALSE))/12*$R$3+$R$2)</f>
        <v>0</v>
      </c>
      <c r="W153" s="50">
        <f t="shared" si="39"/>
        <v>0</v>
      </c>
      <c r="X153" s="50">
        <f t="shared" si="32"/>
        <v>0</v>
      </c>
      <c r="Y153" s="50">
        <f>IF(I153=0,0,+(VLOOKUP($A153,'1v -ostali'!$A$14:AJ$371,T$3,FALSE)/12*0.701/$I153+$R$2)*$I153)</f>
        <v>0</v>
      </c>
      <c r="Z153" s="50">
        <f>IF(O153=0,0,+(VLOOKUP($A153,'1v -ostali'!$A$14:AK$371,U$3,FALSE)/12*0.701/$O153+$R$2)*$O153)</f>
        <v>0</v>
      </c>
      <c r="AA153" s="50">
        <f>IF(Y153+Z153=0,0,(VLOOKUP($A153,'1v -ostali'!$A$14:AL$371,V$3,FALSE))/12*$R$3+$R$2)</f>
        <v>0</v>
      </c>
      <c r="AB153" s="50">
        <f t="shared" si="33"/>
        <v>0</v>
      </c>
      <c r="AC153" s="50">
        <f t="shared" si="34"/>
        <v>0</v>
      </c>
      <c r="AD153" s="50">
        <f>IF(J153=0,0,+(VLOOKUP($A153,'1v -ostali'!$A$14:AO$371,Y$3,FALSE)/12*0.701/$J153+$R$2)*$J153)</f>
        <v>0</v>
      </c>
      <c r="AE153" s="50">
        <f>IF(P153=0,0,+(VLOOKUP($A153,'1v -ostali'!$A$14:AP$371,Z$3,FALSE)/12*0.701/$P153+$R$2)*$P153)</f>
        <v>0</v>
      </c>
      <c r="AF153" s="50">
        <f>IF(AD153+AE153=0,0,(VLOOKUP($A153,'1v -ostali'!$A$14:AQ$371,AA$3,FALSE))/12*$R$3+$R$2)</f>
        <v>0</v>
      </c>
      <c r="AG153" s="50">
        <f t="shared" si="35"/>
        <v>0</v>
      </c>
      <c r="AH153" s="50">
        <f t="shared" si="36"/>
        <v>0</v>
      </c>
      <c r="AI153" s="50">
        <f t="shared" si="40"/>
        <v>0</v>
      </c>
      <c r="AJ153" s="50">
        <f t="shared" si="31"/>
        <v>0</v>
      </c>
      <c r="AK153" s="50">
        <f t="shared" si="37"/>
        <v>0</v>
      </c>
      <c r="AL153" s="50">
        <f t="shared" si="38"/>
        <v>0</v>
      </c>
    </row>
    <row r="154" spans="1:38" x14ac:dyDescent="0.2">
      <c r="A154">
        <f>+IF(MAX(A$5:A153)+1&lt;=A$1,A153+1,0)</f>
        <v>0</v>
      </c>
      <c r="B154" s="301">
        <f t="shared" si="41"/>
        <v>0</v>
      </c>
      <c r="C154">
        <f t="shared" si="42"/>
        <v>0</v>
      </c>
      <c r="D154" s="494">
        <f t="shared" si="43"/>
        <v>0</v>
      </c>
      <c r="E154">
        <f>IF(A154=0,0,+VLOOKUP($A154,'1v -ostali'!$A$14:$C$371,2,FALSE))</f>
        <v>0</v>
      </c>
      <c r="G154">
        <f>+VLOOKUP($A154,'1v -ostali'!$A$14:$N$371,14,FALSE)</f>
        <v>0</v>
      </c>
      <c r="H154">
        <f>+VLOOKUP($A154,'1v -ostali'!$A$14:$G$371,H$3,FALSE)</f>
        <v>0</v>
      </c>
      <c r="I154">
        <f>+VLOOKUP($A154,'1v -ostali'!$A$14:H$371,I$3,FALSE)</f>
        <v>0</v>
      </c>
      <c r="J154">
        <f>+VLOOKUP($A154,'1v -ostali'!$A$14:I$371,J$3,FALSE)</f>
        <v>0</v>
      </c>
      <c r="N154">
        <f>+VLOOKUP($A154,'1v -ostali'!$A$14:J$371,K$3,FALSE)</f>
        <v>0</v>
      </c>
      <c r="O154">
        <f>+VLOOKUP($A154,'1v -ostali'!$A$14:K$371,L$3,FALSE)</f>
        <v>0</v>
      </c>
      <c r="P154">
        <f>+VLOOKUP($A154,'1v -ostali'!$A$14:L$371,M$3,FALSE)</f>
        <v>0</v>
      </c>
      <c r="T154" s="50">
        <f>IF(H154=0,0,+(VLOOKUP($A154,'1v -ostali'!$A$14:AE$371,O$3,FALSE)/12*0.701/$H154+$R$2)*$H154)</f>
        <v>0</v>
      </c>
      <c r="U154" s="50">
        <f>IF(N154=0,0,+(VLOOKUP($A154,'1v -ostali'!$A$14:AF$371,P$3,FALSE)/12*0.701/$N154+$R$2)*$N154)</f>
        <v>0</v>
      </c>
      <c r="V154" s="50">
        <f>IF(T154+U154=0,0,(VLOOKUP($A154,'1v -ostali'!$A$14:AG$371,Q$3,FALSE))/12*$R$3+$R$2)</f>
        <v>0</v>
      </c>
      <c r="W154" s="50">
        <f t="shared" si="39"/>
        <v>0</v>
      </c>
      <c r="X154" s="50">
        <f t="shared" si="32"/>
        <v>0</v>
      </c>
      <c r="Y154" s="50">
        <f>IF(I154=0,0,+(VLOOKUP($A154,'1v -ostali'!$A$14:AJ$371,T$3,FALSE)/12*0.701/$I154+$R$2)*$I154)</f>
        <v>0</v>
      </c>
      <c r="Z154" s="50">
        <f>IF(O154=0,0,+(VLOOKUP($A154,'1v -ostali'!$A$14:AK$371,U$3,FALSE)/12*0.701/$O154+$R$2)*$O154)</f>
        <v>0</v>
      </c>
      <c r="AA154" s="50">
        <f>IF(Y154+Z154=0,0,(VLOOKUP($A154,'1v -ostali'!$A$14:AL$371,V$3,FALSE))/12*$R$3+$R$2)</f>
        <v>0</v>
      </c>
      <c r="AB154" s="50">
        <f t="shared" si="33"/>
        <v>0</v>
      </c>
      <c r="AC154" s="50">
        <f t="shared" si="34"/>
        <v>0</v>
      </c>
      <c r="AD154" s="50">
        <f>IF(J154=0,0,+(VLOOKUP($A154,'1v -ostali'!$A$14:AO$371,Y$3,FALSE)/12*0.701/$J154+$R$2)*$J154)</f>
        <v>0</v>
      </c>
      <c r="AE154" s="50">
        <f>IF(P154=0,0,+(VLOOKUP($A154,'1v -ostali'!$A$14:AP$371,Z$3,FALSE)/12*0.701/$P154+$R$2)*$P154)</f>
        <v>0</v>
      </c>
      <c r="AF154" s="50">
        <f>IF(AD154+AE154=0,0,(VLOOKUP($A154,'1v -ostali'!$A$14:AQ$371,AA$3,FALSE))/12*$R$3+$R$2)</f>
        <v>0</v>
      </c>
      <c r="AG154" s="50">
        <f t="shared" si="35"/>
        <v>0</v>
      </c>
      <c r="AH154" s="50">
        <f t="shared" si="36"/>
        <v>0</v>
      </c>
      <c r="AI154" s="50">
        <f t="shared" si="40"/>
        <v>0</v>
      </c>
      <c r="AJ154" s="50">
        <f t="shared" si="31"/>
        <v>0</v>
      </c>
      <c r="AK154" s="50">
        <f t="shared" si="37"/>
        <v>0</v>
      </c>
      <c r="AL154" s="50">
        <f t="shared" si="38"/>
        <v>0</v>
      </c>
    </row>
    <row r="155" spans="1:38" x14ac:dyDescent="0.2">
      <c r="A155">
        <f>+IF(MAX(A$5:A154)+1&lt;=A$1,A154+1,0)</f>
        <v>0</v>
      </c>
      <c r="B155" s="301">
        <f t="shared" si="41"/>
        <v>0</v>
      </c>
      <c r="C155">
        <f t="shared" si="42"/>
        <v>0</v>
      </c>
      <c r="D155" s="494">
        <f t="shared" si="43"/>
        <v>0</v>
      </c>
      <c r="E155">
        <f>IF(A155=0,0,+VLOOKUP($A155,'1v -ostali'!$A$14:$C$371,2,FALSE))</f>
        <v>0</v>
      </c>
      <c r="G155">
        <f>+VLOOKUP($A155,'1v -ostali'!$A$14:$N$371,14,FALSE)</f>
        <v>0</v>
      </c>
      <c r="H155">
        <f>+VLOOKUP($A155,'1v -ostali'!$A$14:$G$371,H$3,FALSE)</f>
        <v>0</v>
      </c>
      <c r="I155">
        <f>+VLOOKUP($A155,'1v -ostali'!$A$14:H$371,I$3,FALSE)</f>
        <v>0</v>
      </c>
      <c r="J155">
        <f>+VLOOKUP($A155,'1v -ostali'!$A$14:I$371,J$3,FALSE)</f>
        <v>0</v>
      </c>
      <c r="N155">
        <f>+VLOOKUP($A155,'1v -ostali'!$A$14:J$371,K$3,FALSE)</f>
        <v>0</v>
      </c>
      <c r="O155">
        <f>+VLOOKUP($A155,'1v -ostali'!$A$14:K$371,L$3,FALSE)</f>
        <v>0</v>
      </c>
      <c r="P155">
        <f>+VLOOKUP($A155,'1v -ostali'!$A$14:L$371,M$3,FALSE)</f>
        <v>0</v>
      </c>
      <c r="T155" s="50">
        <f>IF(H155=0,0,+(VLOOKUP($A155,'1v -ostali'!$A$14:AE$371,O$3,FALSE)/12*0.701/$H155+$R$2)*$H155)</f>
        <v>0</v>
      </c>
      <c r="U155" s="50">
        <f>IF(N155=0,0,+(VLOOKUP($A155,'1v -ostali'!$A$14:AF$371,P$3,FALSE)/12*0.701/$N155+$R$2)*$N155)</f>
        <v>0</v>
      </c>
      <c r="V155" s="50">
        <f>IF(T155+U155=0,0,(VLOOKUP($A155,'1v -ostali'!$A$14:AG$371,Q$3,FALSE))/12*$R$3+$R$2)</f>
        <v>0</v>
      </c>
      <c r="W155" s="50">
        <f t="shared" si="39"/>
        <v>0</v>
      </c>
      <c r="X155" s="50">
        <f t="shared" si="32"/>
        <v>0</v>
      </c>
      <c r="Y155" s="50">
        <f>IF(I155=0,0,+(VLOOKUP($A155,'1v -ostali'!$A$14:AJ$371,T$3,FALSE)/12*0.701/$I155+$R$2)*$I155)</f>
        <v>0</v>
      </c>
      <c r="Z155" s="50">
        <f>IF(O155=0,0,+(VLOOKUP($A155,'1v -ostali'!$A$14:AK$371,U$3,FALSE)/12*0.701/$O155+$R$2)*$O155)</f>
        <v>0</v>
      </c>
      <c r="AA155" s="50">
        <f>IF(Y155+Z155=0,0,(VLOOKUP($A155,'1v -ostali'!$A$14:AL$371,V$3,FALSE))/12*$R$3+$R$2)</f>
        <v>0</v>
      </c>
      <c r="AB155" s="50">
        <f t="shared" si="33"/>
        <v>0</v>
      </c>
      <c r="AC155" s="50">
        <f t="shared" si="34"/>
        <v>0</v>
      </c>
      <c r="AD155" s="50">
        <f>IF(J155=0,0,+(VLOOKUP($A155,'1v -ostali'!$A$14:AO$371,Y$3,FALSE)/12*0.701/$J155+$R$2)*$J155)</f>
        <v>0</v>
      </c>
      <c r="AE155" s="50">
        <f>IF(P155=0,0,+(VLOOKUP($A155,'1v -ostali'!$A$14:AP$371,Z$3,FALSE)/12*0.701/$P155+$R$2)*$P155)</f>
        <v>0</v>
      </c>
      <c r="AF155" s="50">
        <f>IF(AD155+AE155=0,0,(VLOOKUP($A155,'1v -ostali'!$A$14:AQ$371,AA$3,FALSE))/12*$R$3+$R$2)</f>
        <v>0</v>
      </c>
      <c r="AG155" s="50">
        <f t="shared" si="35"/>
        <v>0</v>
      </c>
      <c r="AH155" s="50">
        <f t="shared" si="36"/>
        <v>0</v>
      </c>
      <c r="AI155" s="50">
        <f t="shared" si="40"/>
        <v>0</v>
      </c>
      <c r="AJ155" s="50">
        <f t="shared" si="31"/>
        <v>0</v>
      </c>
      <c r="AK155" s="50">
        <f t="shared" si="37"/>
        <v>0</v>
      </c>
      <c r="AL155" s="50">
        <f t="shared" si="38"/>
        <v>0</v>
      </c>
    </row>
    <row r="156" spans="1:38" x14ac:dyDescent="0.2">
      <c r="A156">
        <f>+IF(MAX(A$5:A155)+1&lt;=A$1,A155+1,0)</f>
        <v>0</v>
      </c>
      <c r="B156" s="301">
        <f t="shared" si="41"/>
        <v>0</v>
      </c>
      <c r="C156">
        <f t="shared" si="42"/>
        <v>0</v>
      </c>
      <c r="D156" s="494">
        <f t="shared" si="43"/>
        <v>0</v>
      </c>
      <c r="E156">
        <f>IF(A156=0,0,+VLOOKUP($A156,'1v -ostali'!$A$14:$C$371,2,FALSE))</f>
        <v>0</v>
      </c>
      <c r="G156">
        <f>+VLOOKUP($A156,'1v -ostali'!$A$14:$N$371,14,FALSE)</f>
        <v>0</v>
      </c>
      <c r="H156">
        <f>+VLOOKUP($A156,'1v -ostali'!$A$14:$G$371,H$3,FALSE)</f>
        <v>0</v>
      </c>
      <c r="I156">
        <f>+VLOOKUP($A156,'1v -ostali'!$A$14:H$371,I$3,FALSE)</f>
        <v>0</v>
      </c>
      <c r="J156">
        <f>+VLOOKUP($A156,'1v -ostali'!$A$14:I$371,J$3,FALSE)</f>
        <v>0</v>
      </c>
      <c r="N156">
        <f>+VLOOKUP($A156,'1v -ostali'!$A$14:J$371,K$3,FALSE)</f>
        <v>0</v>
      </c>
      <c r="O156">
        <f>+VLOOKUP($A156,'1v -ostali'!$A$14:K$371,L$3,FALSE)</f>
        <v>0</v>
      </c>
      <c r="P156">
        <f>+VLOOKUP($A156,'1v -ostali'!$A$14:L$371,M$3,FALSE)</f>
        <v>0</v>
      </c>
      <c r="T156" s="50">
        <f>IF(H156=0,0,+(VLOOKUP($A156,'1v -ostali'!$A$14:AE$371,O$3,FALSE)/12*0.701/$H156+$R$2)*$H156)</f>
        <v>0</v>
      </c>
      <c r="U156" s="50">
        <f>IF(N156=0,0,+(VLOOKUP($A156,'1v -ostali'!$A$14:AF$371,P$3,FALSE)/12*0.701/$N156+$R$2)*$N156)</f>
        <v>0</v>
      </c>
      <c r="V156" s="50">
        <f>IF(T156+U156=0,0,(VLOOKUP($A156,'1v -ostali'!$A$14:AG$371,Q$3,FALSE))/12*$R$3+$R$2)</f>
        <v>0</v>
      </c>
      <c r="W156" s="50">
        <f t="shared" si="39"/>
        <v>0</v>
      </c>
      <c r="X156" s="50">
        <f t="shared" si="32"/>
        <v>0</v>
      </c>
      <c r="Y156" s="50">
        <f>IF(I156=0,0,+(VLOOKUP($A156,'1v -ostali'!$A$14:AJ$371,T$3,FALSE)/12*0.701/$I156+$R$2)*$I156)</f>
        <v>0</v>
      </c>
      <c r="Z156" s="50">
        <f>IF(O156=0,0,+(VLOOKUP($A156,'1v -ostali'!$A$14:AK$371,U$3,FALSE)/12*0.701/$O156+$R$2)*$O156)</f>
        <v>0</v>
      </c>
      <c r="AA156" s="50">
        <f>IF(Y156+Z156=0,0,(VLOOKUP($A156,'1v -ostali'!$A$14:AL$371,V$3,FALSE))/12*$R$3+$R$2)</f>
        <v>0</v>
      </c>
      <c r="AB156" s="50">
        <f t="shared" si="33"/>
        <v>0</v>
      </c>
      <c r="AC156" s="50">
        <f t="shared" si="34"/>
        <v>0</v>
      </c>
      <c r="AD156" s="50">
        <f>IF(J156=0,0,+(VLOOKUP($A156,'1v -ostali'!$A$14:AO$371,Y$3,FALSE)/12*0.701/$J156+$R$2)*$J156)</f>
        <v>0</v>
      </c>
      <c r="AE156" s="50">
        <f>IF(P156=0,0,+(VLOOKUP($A156,'1v -ostali'!$A$14:AP$371,Z$3,FALSE)/12*0.701/$P156+$R$2)*$P156)</f>
        <v>0</v>
      </c>
      <c r="AF156" s="50">
        <f>IF(AD156+AE156=0,0,(VLOOKUP($A156,'1v -ostali'!$A$14:AQ$371,AA$3,FALSE))/12*$R$3+$R$2)</f>
        <v>0</v>
      </c>
      <c r="AG156" s="50">
        <f t="shared" si="35"/>
        <v>0</v>
      </c>
      <c r="AH156" s="50">
        <f t="shared" si="36"/>
        <v>0</v>
      </c>
      <c r="AI156" s="50">
        <f t="shared" si="40"/>
        <v>0</v>
      </c>
      <c r="AJ156" s="50">
        <f t="shared" si="31"/>
        <v>0</v>
      </c>
      <c r="AK156" s="50">
        <f t="shared" si="37"/>
        <v>0</v>
      </c>
      <c r="AL156" s="50">
        <f t="shared" si="38"/>
        <v>0</v>
      </c>
    </row>
    <row r="157" spans="1:38" x14ac:dyDescent="0.2">
      <c r="A157">
        <f>+IF(MAX(A$5:A156)+1&lt;=A$1,A156+1,0)</f>
        <v>0</v>
      </c>
      <c r="B157" s="301">
        <f t="shared" si="41"/>
        <v>0</v>
      </c>
      <c r="C157">
        <f t="shared" si="42"/>
        <v>0</v>
      </c>
      <c r="D157" s="494">
        <f t="shared" si="43"/>
        <v>0</v>
      </c>
      <c r="E157">
        <f>IF(A157=0,0,+VLOOKUP($A157,'1v -ostali'!$A$14:$C$371,2,FALSE))</f>
        <v>0</v>
      </c>
      <c r="G157">
        <f>+VLOOKUP($A157,'1v -ostali'!$A$14:$N$371,14,FALSE)</f>
        <v>0</v>
      </c>
      <c r="H157">
        <f>+VLOOKUP($A157,'1v -ostali'!$A$14:$G$371,H$3,FALSE)</f>
        <v>0</v>
      </c>
      <c r="I157">
        <f>+VLOOKUP($A157,'1v -ostali'!$A$14:H$371,I$3,FALSE)</f>
        <v>0</v>
      </c>
      <c r="J157">
        <f>+VLOOKUP($A157,'1v -ostali'!$A$14:I$371,J$3,FALSE)</f>
        <v>0</v>
      </c>
      <c r="N157">
        <f>+VLOOKUP($A157,'1v -ostali'!$A$14:J$371,K$3,FALSE)</f>
        <v>0</v>
      </c>
      <c r="O157">
        <f>+VLOOKUP($A157,'1v -ostali'!$A$14:K$371,L$3,FALSE)</f>
        <v>0</v>
      </c>
      <c r="P157">
        <f>+VLOOKUP($A157,'1v -ostali'!$A$14:L$371,M$3,FALSE)</f>
        <v>0</v>
      </c>
      <c r="T157" s="50">
        <f>IF(H157=0,0,+(VLOOKUP($A157,'1v -ostali'!$A$14:AE$371,O$3,FALSE)/12*0.701/$H157+$R$2)*$H157)</f>
        <v>0</v>
      </c>
      <c r="U157" s="50">
        <f>IF(N157=0,0,+(VLOOKUP($A157,'1v -ostali'!$A$14:AF$371,P$3,FALSE)/12*0.701/$N157+$R$2)*$N157)</f>
        <v>0</v>
      </c>
      <c r="V157" s="50">
        <f>IF(T157+U157=0,0,(VLOOKUP($A157,'1v -ostali'!$A$14:AG$371,Q$3,FALSE))/12*$R$3+$R$2)</f>
        <v>0</v>
      </c>
      <c r="W157" s="50">
        <f t="shared" si="39"/>
        <v>0</v>
      </c>
      <c r="X157" s="50">
        <f t="shared" si="32"/>
        <v>0</v>
      </c>
      <c r="Y157" s="50">
        <f>IF(I157=0,0,+(VLOOKUP($A157,'1v -ostali'!$A$14:AJ$371,T$3,FALSE)/12*0.701/$I157+$R$2)*$I157)</f>
        <v>0</v>
      </c>
      <c r="Z157" s="50">
        <f>IF(O157=0,0,+(VLOOKUP($A157,'1v -ostali'!$A$14:AK$371,U$3,FALSE)/12*0.701/$O157+$R$2)*$O157)</f>
        <v>0</v>
      </c>
      <c r="AA157" s="50">
        <f>IF(Y157+Z157=0,0,(VLOOKUP($A157,'1v -ostali'!$A$14:AL$371,V$3,FALSE))/12*$R$3+$R$2)</f>
        <v>0</v>
      </c>
      <c r="AB157" s="50">
        <f t="shared" si="33"/>
        <v>0</v>
      </c>
      <c r="AC157" s="50">
        <f t="shared" si="34"/>
        <v>0</v>
      </c>
      <c r="AD157" s="50">
        <f>IF(J157=0,0,+(VLOOKUP($A157,'1v -ostali'!$A$14:AO$371,Y$3,FALSE)/12*0.701/$J157+$R$2)*$J157)</f>
        <v>0</v>
      </c>
      <c r="AE157" s="50">
        <f>IF(P157=0,0,+(VLOOKUP($A157,'1v -ostali'!$A$14:AP$371,Z$3,FALSE)/12*0.701/$P157+$R$2)*$P157)</f>
        <v>0</v>
      </c>
      <c r="AF157" s="50">
        <f>IF(AD157+AE157=0,0,(VLOOKUP($A157,'1v -ostali'!$A$14:AQ$371,AA$3,FALSE))/12*$R$3+$R$2)</f>
        <v>0</v>
      </c>
      <c r="AG157" s="50">
        <f t="shared" si="35"/>
        <v>0</v>
      </c>
      <c r="AH157" s="50">
        <f t="shared" si="36"/>
        <v>0</v>
      </c>
      <c r="AI157" s="50">
        <f t="shared" si="40"/>
        <v>0</v>
      </c>
      <c r="AJ157" s="50">
        <f t="shared" si="31"/>
        <v>0</v>
      </c>
      <c r="AK157" s="50">
        <f t="shared" si="37"/>
        <v>0</v>
      </c>
      <c r="AL157" s="50">
        <f t="shared" si="38"/>
        <v>0</v>
      </c>
    </row>
    <row r="158" spans="1:38" x14ac:dyDescent="0.2">
      <c r="A158">
        <f>+IF(MAX(A$5:A157)+1&lt;=A$1,A157+1,0)</f>
        <v>0</v>
      </c>
      <c r="B158" s="301">
        <f t="shared" si="41"/>
        <v>0</v>
      </c>
      <c r="C158">
        <f t="shared" si="42"/>
        <v>0</v>
      </c>
      <c r="D158" s="494">
        <f t="shared" si="43"/>
        <v>0</v>
      </c>
      <c r="E158">
        <f>IF(A158=0,0,+VLOOKUP($A158,'1v -ostali'!$A$14:$C$371,2,FALSE))</f>
        <v>0</v>
      </c>
      <c r="G158">
        <f>+VLOOKUP($A158,'1v -ostali'!$A$14:$N$371,14,FALSE)</f>
        <v>0</v>
      </c>
      <c r="H158">
        <f>+VLOOKUP($A158,'1v -ostali'!$A$14:$G$371,H$3,FALSE)</f>
        <v>0</v>
      </c>
      <c r="I158">
        <f>+VLOOKUP($A158,'1v -ostali'!$A$14:H$371,I$3,FALSE)</f>
        <v>0</v>
      </c>
      <c r="J158">
        <f>+VLOOKUP($A158,'1v -ostali'!$A$14:I$371,J$3,FALSE)</f>
        <v>0</v>
      </c>
      <c r="N158">
        <f>+VLOOKUP($A158,'1v -ostali'!$A$14:J$371,K$3,FALSE)</f>
        <v>0</v>
      </c>
      <c r="O158">
        <f>+VLOOKUP($A158,'1v -ostali'!$A$14:K$371,L$3,FALSE)</f>
        <v>0</v>
      </c>
      <c r="P158">
        <f>+VLOOKUP($A158,'1v -ostali'!$A$14:L$371,M$3,FALSE)</f>
        <v>0</v>
      </c>
      <c r="T158" s="50">
        <f>IF(H158=0,0,+(VLOOKUP($A158,'1v -ostali'!$A$14:AE$371,O$3,FALSE)/12*0.701/$H158+$R$2)*$H158)</f>
        <v>0</v>
      </c>
      <c r="U158" s="50">
        <f>IF(N158=0,0,+(VLOOKUP($A158,'1v -ostali'!$A$14:AF$371,P$3,FALSE)/12*0.701/$N158+$R$2)*$N158)</f>
        <v>0</v>
      </c>
      <c r="V158" s="50">
        <f>IF(T158+U158=0,0,(VLOOKUP($A158,'1v -ostali'!$A$14:AG$371,Q$3,FALSE))/12*$R$3+$R$2)</f>
        <v>0</v>
      </c>
      <c r="W158" s="50">
        <f t="shared" si="39"/>
        <v>0</v>
      </c>
      <c r="X158" s="50">
        <f t="shared" si="32"/>
        <v>0</v>
      </c>
      <c r="Y158" s="50">
        <f>IF(I158=0,0,+(VLOOKUP($A158,'1v -ostali'!$A$14:AJ$371,T$3,FALSE)/12*0.701/$I158+$R$2)*$I158)</f>
        <v>0</v>
      </c>
      <c r="Z158" s="50">
        <f>IF(O158=0,0,+(VLOOKUP($A158,'1v -ostali'!$A$14:AK$371,U$3,FALSE)/12*0.701/$O158+$R$2)*$O158)</f>
        <v>0</v>
      </c>
      <c r="AA158" s="50">
        <f>IF(Y158+Z158=0,0,(VLOOKUP($A158,'1v -ostali'!$A$14:AL$371,V$3,FALSE))/12*$R$3+$R$2)</f>
        <v>0</v>
      </c>
      <c r="AB158" s="50">
        <f t="shared" si="33"/>
        <v>0</v>
      </c>
      <c r="AC158" s="50">
        <f t="shared" si="34"/>
        <v>0</v>
      </c>
      <c r="AD158" s="50">
        <f>IF(J158=0,0,+(VLOOKUP($A158,'1v -ostali'!$A$14:AO$371,Y$3,FALSE)/12*0.701/$J158+$R$2)*$J158)</f>
        <v>0</v>
      </c>
      <c r="AE158" s="50">
        <f>IF(P158=0,0,+(VLOOKUP($A158,'1v -ostali'!$A$14:AP$371,Z$3,FALSE)/12*0.701/$P158+$R$2)*$P158)</f>
        <v>0</v>
      </c>
      <c r="AF158" s="50">
        <f>IF(AD158+AE158=0,0,(VLOOKUP($A158,'1v -ostali'!$A$14:AQ$371,AA$3,FALSE))/12*$R$3+$R$2)</f>
        <v>0</v>
      </c>
      <c r="AG158" s="50">
        <f t="shared" si="35"/>
        <v>0</v>
      </c>
      <c r="AH158" s="50">
        <f t="shared" si="36"/>
        <v>0</v>
      </c>
      <c r="AI158" s="50">
        <f t="shared" si="40"/>
        <v>0</v>
      </c>
      <c r="AJ158" s="50">
        <f t="shared" si="31"/>
        <v>0</v>
      </c>
      <c r="AK158" s="50">
        <f t="shared" si="37"/>
        <v>0</v>
      </c>
      <c r="AL158" s="50">
        <f t="shared" si="38"/>
        <v>0</v>
      </c>
    </row>
    <row r="159" spans="1:38" x14ac:dyDescent="0.2">
      <c r="A159">
        <f>+IF(MAX(A$5:A158)+1&lt;=A$1,A158+1,0)</f>
        <v>0</v>
      </c>
      <c r="B159" s="301">
        <f t="shared" si="41"/>
        <v>0</v>
      </c>
      <c r="C159">
        <f t="shared" si="42"/>
        <v>0</v>
      </c>
      <c r="D159" s="494">
        <f t="shared" si="43"/>
        <v>0</v>
      </c>
      <c r="E159">
        <f>IF(A159=0,0,+VLOOKUP($A159,'1v -ostali'!$A$14:$C$371,2,FALSE))</f>
        <v>0</v>
      </c>
      <c r="G159">
        <f>+VLOOKUP($A159,'1v -ostali'!$A$14:$N$371,14,FALSE)</f>
        <v>0</v>
      </c>
      <c r="H159">
        <f>+VLOOKUP($A159,'1v -ostali'!$A$14:$G$371,H$3,FALSE)</f>
        <v>0</v>
      </c>
      <c r="I159">
        <f>+VLOOKUP($A159,'1v -ostali'!$A$14:H$371,I$3,FALSE)</f>
        <v>0</v>
      </c>
      <c r="J159">
        <f>+VLOOKUP($A159,'1v -ostali'!$A$14:I$371,J$3,FALSE)</f>
        <v>0</v>
      </c>
      <c r="N159">
        <f>+VLOOKUP($A159,'1v -ostali'!$A$14:J$371,K$3,FALSE)</f>
        <v>0</v>
      </c>
      <c r="O159">
        <f>+VLOOKUP($A159,'1v -ostali'!$A$14:K$371,L$3,FALSE)</f>
        <v>0</v>
      </c>
      <c r="P159">
        <f>+VLOOKUP($A159,'1v -ostali'!$A$14:L$371,M$3,FALSE)</f>
        <v>0</v>
      </c>
      <c r="T159" s="50">
        <f>IF(H159=0,0,+(VLOOKUP($A159,'1v -ostali'!$A$14:AE$371,O$3,FALSE)/12*0.701/$H159+$R$2)*$H159)</f>
        <v>0</v>
      </c>
      <c r="U159" s="50">
        <f>IF(N159=0,0,+(VLOOKUP($A159,'1v -ostali'!$A$14:AF$371,P$3,FALSE)/12*0.701/$N159+$R$2)*$N159)</f>
        <v>0</v>
      </c>
      <c r="V159" s="50">
        <f>IF(T159+U159=0,0,(VLOOKUP($A159,'1v -ostali'!$A$14:AG$371,Q$3,FALSE))/12*$R$3+$R$2)</f>
        <v>0</v>
      </c>
      <c r="W159" s="50">
        <f t="shared" si="39"/>
        <v>0</v>
      </c>
      <c r="X159" s="50">
        <f t="shared" si="32"/>
        <v>0</v>
      </c>
      <c r="Y159" s="50">
        <f>IF(I159=0,0,+(VLOOKUP($A159,'1v -ostali'!$A$14:AJ$371,T$3,FALSE)/12*0.701/$I159+$R$2)*$I159)</f>
        <v>0</v>
      </c>
      <c r="Z159" s="50">
        <f>IF(O159=0,0,+(VLOOKUP($A159,'1v -ostali'!$A$14:AK$371,U$3,FALSE)/12*0.701/$O159+$R$2)*$O159)</f>
        <v>0</v>
      </c>
      <c r="AA159" s="50">
        <f>IF(Y159+Z159=0,0,(VLOOKUP($A159,'1v -ostali'!$A$14:AL$371,V$3,FALSE))/12*$R$3+$R$2)</f>
        <v>0</v>
      </c>
      <c r="AB159" s="50">
        <f t="shared" si="33"/>
        <v>0</v>
      </c>
      <c r="AC159" s="50">
        <f t="shared" si="34"/>
        <v>0</v>
      </c>
      <c r="AD159" s="50">
        <f>IF(J159=0,0,+(VLOOKUP($A159,'1v -ostali'!$A$14:AO$371,Y$3,FALSE)/12*0.701/$J159+$R$2)*$J159)</f>
        <v>0</v>
      </c>
      <c r="AE159" s="50">
        <f>IF(P159=0,0,+(VLOOKUP($A159,'1v -ostali'!$A$14:AP$371,Z$3,FALSE)/12*0.701/$P159+$R$2)*$P159)</f>
        <v>0</v>
      </c>
      <c r="AF159" s="50">
        <f>IF(AD159+AE159=0,0,(VLOOKUP($A159,'1v -ostali'!$A$14:AQ$371,AA$3,FALSE))/12*$R$3+$R$2)</f>
        <v>0</v>
      </c>
      <c r="AG159" s="50">
        <f t="shared" si="35"/>
        <v>0</v>
      </c>
      <c r="AH159" s="50">
        <f t="shared" si="36"/>
        <v>0</v>
      </c>
      <c r="AI159" s="50">
        <f t="shared" si="40"/>
        <v>0</v>
      </c>
      <c r="AJ159" s="50">
        <f t="shared" si="31"/>
        <v>0</v>
      </c>
      <c r="AK159" s="50">
        <f t="shared" si="37"/>
        <v>0</v>
      </c>
      <c r="AL159" s="50">
        <f t="shared" si="38"/>
        <v>0</v>
      </c>
    </row>
    <row r="160" spans="1:38" x14ac:dyDescent="0.2">
      <c r="A160">
        <f>+IF(MAX(A$5:A159)+1&lt;=A$1,A159+1,0)</f>
        <v>0</v>
      </c>
      <c r="B160" s="301">
        <f t="shared" si="41"/>
        <v>0</v>
      </c>
      <c r="C160">
        <f t="shared" si="42"/>
        <v>0</v>
      </c>
      <c r="D160" s="494">
        <f t="shared" si="43"/>
        <v>0</v>
      </c>
      <c r="E160">
        <f>IF(A160=0,0,+VLOOKUP($A160,'1v -ostali'!$A$14:$C$371,2,FALSE))</f>
        <v>0</v>
      </c>
      <c r="G160">
        <f>+VLOOKUP($A160,'1v -ostali'!$A$14:$N$371,14,FALSE)</f>
        <v>0</v>
      </c>
      <c r="H160">
        <f>+VLOOKUP($A160,'1v -ostali'!$A$14:$G$371,H$3,FALSE)</f>
        <v>0</v>
      </c>
      <c r="I160">
        <f>+VLOOKUP($A160,'1v -ostali'!$A$14:H$371,I$3,FALSE)</f>
        <v>0</v>
      </c>
      <c r="J160">
        <f>+VLOOKUP($A160,'1v -ostali'!$A$14:I$371,J$3,FALSE)</f>
        <v>0</v>
      </c>
      <c r="N160">
        <f>+VLOOKUP($A160,'1v -ostali'!$A$14:J$371,K$3,FALSE)</f>
        <v>0</v>
      </c>
      <c r="O160">
        <f>+VLOOKUP($A160,'1v -ostali'!$A$14:K$371,L$3,FALSE)</f>
        <v>0</v>
      </c>
      <c r="P160">
        <f>+VLOOKUP($A160,'1v -ostali'!$A$14:L$371,M$3,FALSE)</f>
        <v>0</v>
      </c>
      <c r="T160" s="50">
        <f>IF(H160=0,0,+(VLOOKUP($A160,'1v -ostali'!$A$14:AE$371,O$3,FALSE)/12*0.701/$H160+$R$2)*$H160)</f>
        <v>0</v>
      </c>
      <c r="U160" s="50">
        <f>IF(N160=0,0,+(VLOOKUP($A160,'1v -ostali'!$A$14:AF$371,P$3,FALSE)/12*0.701/$N160+$R$2)*$N160)</f>
        <v>0</v>
      </c>
      <c r="V160" s="50">
        <f>IF(T160+U160=0,0,(VLOOKUP($A160,'1v -ostali'!$A$14:AG$371,Q$3,FALSE))/12*$R$3+$R$2)</f>
        <v>0</v>
      </c>
      <c r="W160" s="50">
        <f t="shared" si="39"/>
        <v>0</v>
      </c>
      <c r="X160" s="50">
        <f t="shared" si="32"/>
        <v>0</v>
      </c>
      <c r="Y160" s="50">
        <f>IF(I160=0,0,+(VLOOKUP($A160,'1v -ostali'!$A$14:AJ$371,T$3,FALSE)/12*0.701/$I160+$R$2)*$I160)</f>
        <v>0</v>
      </c>
      <c r="Z160" s="50">
        <f>IF(O160=0,0,+(VLOOKUP($A160,'1v -ostali'!$A$14:AK$371,U$3,FALSE)/12*0.701/$O160+$R$2)*$O160)</f>
        <v>0</v>
      </c>
      <c r="AA160" s="50">
        <f>IF(Y160+Z160=0,0,(VLOOKUP($A160,'1v -ostali'!$A$14:AL$371,V$3,FALSE))/12*$R$3+$R$2)</f>
        <v>0</v>
      </c>
      <c r="AB160" s="50">
        <f t="shared" si="33"/>
        <v>0</v>
      </c>
      <c r="AC160" s="50">
        <f t="shared" si="34"/>
        <v>0</v>
      </c>
      <c r="AD160" s="50">
        <f>IF(J160=0,0,+(VLOOKUP($A160,'1v -ostali'!$A$14:AO$371,Y$3,FALSE)/12*0.701/$J160+$R$2)*$J160)</f>
        <v>0</v>
      </c>
      <c r="AE160" s="50">
        <f>IF(P160=0,0,+(VLOOKUP($A160,'1v -ostali'!$A$14:AP$371,Z$3,FALSE)/12*0.701/$P160+$R$2)*$P160)</f>
        <v>0</v>
      </c>
      <c r="AF160" s="50">
        <f>IF(AD160+AE160=0,0,(VLOOKUP($A160,'1v -ostali'!$A$14:AQ$371,AA$3,FALSE))/12*$R$3+$R$2)</f>
        <v>0</v>
      </c>
      <c r="AG160" s="50">
        <f t="shared" si="35"/>
        <v>0</v>
      </c>
      <c r="AH160" s="50">
        <f t="shared" si="36"/>
        <v>0</v>
      </c>
      <c r="AI160" s="50">
        <f t="shared" si="40"/>
        <v>0</v>
      </c>
      <c r="AJ160" s="50">
        <f t="shared" si="31"/>
        <v>0</v>
      </c>
      <c r="AK160" s="50">
        <f t="shared" si="37"/>
        <v>0</v>
      </c>
      <c r="AL160" s="50">
        <f t="shared" si="38"/>
        <v>0</v>
      </c>
    </row>
    <row r="161" spans="1:38" x14ac:dyDescent="0.2">
      <c r="A161">
        <f>+IF(MAX(A$5:A160)+1&lt;=A$1,A160+1,0)</f>
        <v>0</v>
      </c>
      <c r="B161" s="301">
        <f t="shared" si="41"/>
        <v>0</v>
      </c>
      <c r="C161">
        <f t="shared" si="42"/>
        <v>0</v>
      </c>
      <c r="D161" s="494">
        <f t="shared" si="43"/>
        <v>0</v>
      </c>
      <c r="E161">
        <f>IF(A161=0,0,+VLOOKUP($A161,'1v -ostali'!$A$14:$C$371,2,FALSE))</f>
        <v>0</v>
      </c>
      <c r="G161">
        <f>+VLOOKUP($A161,'1v -ostali'!$A$14:$N$371,14,FALSE)</f>
        <v>0</v>
      </c>
      <c r="H161">
        <f>+VLOOKUP($A161,'1v -ostali'!$A$14:$G$371,H$3,FALSE)</f>
        <v>0</v>
      </c>
      <c r="I161">
        <f>+VLOOKUP($A161,'1v -ostali'!$A$14:H$371,I$3,FALSE)</f>
        <v>0</v>
      </c>
      <c r="J161">
        <f>+VLOOKUP($A161,'1v -ostali'!$A$14:I$371,J$3,FALSE)</f>
        <v>0</v>
      </c>
      <c r="N161">
        <f>+VLOOKUP($A161,'1v -ostali'!$A$14:J$371,K$3,FALSE)</f>
        <v>0</v>
      </c>
      <c r="O161">
        <f>+VLOOKUP($A161,'1v -ostali'!$A$14:K$371,L$3,FALSE)</f>
        <v>0</v>
      </c>
      <c r="P161">
        <f>+VLOOKUP($A161,'1v -ostali'!$A$14:L$371,M$3,FALSE)</f>
        <v>0</v>
      </c>
      <c r="T161" s="50">
        <f>IF(H161=0,0,+(VLOOKUP($A161,'1v -ostali'!$A$14:AE$371,O$3,FALSE)/12*0.701/$H161+$R$2)*$H161)</f>
        <v>0</v>
      </c>
      <c r="U161" s="50">
        <f>IF(N161=0,0,+(VLOOKUP($A161,'1v -ostali'!$A$14:AF$371,P$3,FALSE)/12*0.701/$N161+$R$2)*$N161)</f>
        <v>0</v>
      </c>
      <c r="V161" s="50">
        <f>IF(T161+U161=0,0,(VLOOKUP($A161,'1v -ostali'!$A$14:AG$371,Q$3,FALSE))/12*$R$3+$R$2)</f>
        <v>0</v>
      </c>
      <c r="W161" s="50">
        <f t="shared" si="39"/>
        <v>0</v>
      </c>
      <c r="X161" s="50">
        <f t="shared" si="32"/>
        <v>0</v>
      </c>
      <c r="Y161" s="50">
        <f>IF(I161=0,0,+(VLOOKUP($A161,'1v -ostali'!$A$14:AJ$371,T$3,FALSE)/12*0.701/$I161+$R$2)*$I161)</f>
        <v>0</v>
      </c>
      <c r="Z161" s="50">
        <f>IF(O161=0,0,+(VLOOKUP($A161,'1v -ostali'!$A$14:AK$371,U$3,FALSE)/12*0.701/$O161+$R$2)*$O161)</f>
        <v>0</v>
      </c>
      <c r="AA161" s="50">
        <f>IF(Y161+Z161=0,0,(VLOOKUP($A161,'1v -ostali'!$A$14:AL$371,V$3,FALSE))/12*$R$3+$R$2)</f>
        <v>0</v>
      </c>
      <c r="AB161" s="50">
        <f t="shared" si="33"/>
        <v>0</v>
      </c>
      <c r="AC161" s="50">
        <f t="shared" si="34"/>
        <v>0</v>
      </c>
      <c r="AD161" s="50">
        <f>IF(J161=0,0,+(VLOOKUP($A161,'1v -ostali'!$A$14:AO$371,Y$3,FALSE)/12*0.701/$J161+$R$2)*$J161)</f>
        <v>0</v>
      </c>
      <c r="AE161" s="50">
        <f>IF(P161=0,0,+(VLOOKUP($A161,'1v -ostali'!$A$14:AP$371,Z$3,FALSE)/12*0.701/$P161+$R$2)*$P161)</f>
        <v>0</v>
      </c>
      <c r="AF161" s="50">
        <f>IF(AD161+AE161=0,0,(VLOOKUP($A161,'1v -ostali'!$A$14:AQ$371,AA$3,FALSE))/12*$R$3+$R$2)</f>
        <v>0</v>
      </c>
      <c r="AG161" s="50">
        <f t="shared" si="35"/>
        <v>0</v>
      </c>
      <c r="AH161" s="50">
        <f t="shared" si="36"/>
        <v>0</v>
      </c>
      <c r="AI161" s="50">
        <f t="shared" si="40"/>
        <v>0</v>
      </c>
      <c r="AJ161" s="50">
        <f t="shared" si="31"/>
        <v>0</v>
      </c>
      <c r="AK161" s="50">
        <f t="shared" si="37"/>
        <v>0</v>
      </c>
      <c r="AL161" s="50">
        <f t="shared" si="38"/>
        <v>0</v>
      </c>
    </row>
    <row r="162" spans="1:38" x14ac:dyDescent="0.2">
      <c r="A162">
        <f>+IF(MAX(A$5:A161)+1&lt;=A$1,A161+1,0)</f>
        <v>0</v>
      </c>
      <c r="B162" s="301">
        <f t="shared" si="41"/>
        <v>0</v>
      </c>
      <c r="C162">
        <f t="shared" si="42"/>
        <v>0</v>
      </c>
      <c r="D162" s="494">
        <f t="shared" si="43"/>
        <v>0</v>
      </c>
      <c r="E162">
        <f>IF(A162=0,0,+VLOOKUP($A162,'1v -ostali'!$A$14:$C$371,2,FALSE))</f>
        <v>0</v>
      </c>
      <c r="G162">
        <f>+VLOOKUP($A162,'1v -ostali'!$A$14:$N$371,14,FALSE)</f>
        <v>0</v>
      </c>
      <c r="H162">
        <f>+VLOOKUP($A162,'1v -ostali'!$A$14:$G$371,H$3,FALSE)</f>
        <v>0</v>
      </c>
      <c r="I162">
        <f>+VLOOKUP($A162,'1v -ostali'!$A$14:H$371,I$3,FALSE)</f>
        <v>0</v>
      </c>
      <c r="J162">
        <f>+VLOOKUP($A162,'1v -ostali'!$A$14:I$371,J$3,FALSE)</f>
        <v>0</v>
      </c>
      <c r="N162">
        <f>+VLOOKUP($A162,'1v -ostali'!$A$14:J$371,K$3,FALSE)</f>
        <v>0</v>
      </c>
      <c r="O162">
        <f>+VLOOKUP($A162,'1v -ostali'!$A$14:K$371,L$3,FALSE)</f>
        <v>0</v>
      </c>
      <c r="P162">
        <f>+VLOOKUP($A162,'1v -ostali'!$A$14:L$371,M$3,FALSE)</f>
        <v>0</v>
      </c>
      <c r="T162" s="50">
        <f>IF(H162=0,0,+(VLOOKUP($A162,'1v -ostali'!$A$14:AE$371,O$3,FALSE)/12*0.701/$H162+$R$2)*$H162)</f>
        <v>0</v>
      </c>
      <c r="U162" s="50">
        <f>IF(N162=0,0,+(VLOOKUP($A162,'1v -ostali'!$A$14:AF$371,P$3,FALSE)/12*0.701/$N162+$R$2)*$N162)</f>
        <v>0</v>
      </c>
      <c r="V162" s="50">
        <f>IF(T162+U162=0,0,(VLOOKUP($A162,'1v -ostali'!$A$14:AG$371,Q$3,FALSE))/12*$R$3+$R$2)</f>
        <v>0</v>
      </c>
      <c r="W162" s="50">
        <f t="shared" si="39"/>
        <v>0</v>
      </c>
      <c r="X162" s="50">
        <f t="shared" si="32"/>
        <v>0</v>
      </c>
      <c r="Y162" s="50">
        <f>IF(I162=0,0,+(VLOOKUP($A162,'1v -ostali'!$A$14:AJ$371,T$3,FALSE)/12*0.701/$I162+$R$2)*$I162)</f>
        <v>0</v>
      </c>
      <c r="Z162" s="50">
        <f>IF(O162=0,0,+(VLOOKUP($A162,'1v -ostali'!$A$14:AK$371,U$3,FALSE)/12*0.701/$O162+$R$2)*$O162)</f>
        <v>0</v>
      </c>
      <c r="AA162" s="50">
        <f>IF(Y162+Z162=0,0,(VLOOKUP($A162,'1v -ostali'!$A$14:AL$371,V$3,FALSE))/12*$R$3+$R$2)</f>
        <v>0</v>
      </c>
      <c r="AB162" s="50">
        <f t="shared" si="33"/>
        <v>0</v>
      </c>
      <c r="AC162" s="50">
        <f t="shared" si="34"/>
        <v>0</v>
      </c>
      <c r="AD162" s="50">
        <f>IF(J162=0,0,+(VLOOKUP($A162,'1v -ostali'!$A$14:AO$371,Y$3,FALSE)/12*0.701/$J162+$R$2)*$J162)</f>
        <v>0</v>
      </c>
      <c r="AE162" s="50">
        <f>IF(P162=0,0,+(VLOOKUP($A162,'1v -ostali'!$A$14:AP$371,Z$3,FALSE)/12*0.701/$P162+$R$2)*$P162)</f>
        <v>0</v>
      </c>
      <c r="AF162" s="50">
        <f>IF(AD162+AE162=0,0,(VLOOKUP($A162,'1v -ostali'!$A$14:AQ$371,AA$3,FALSE))/12*$R$3+$R$2)</f>
        <v>0</v>
      </c>
      <c r="AG162" s="50">
        <f t="shared" si="35"/>
        <v>0</v>
      </c>
      <c r="AH162" s="50">
        <f t="shared" si="36"/>
        <v>0</v>
      </c>
      <c r="AI162" s="50">
        <f t="shared" si="40"/>
        <v>0</v>
      </c>
      <c r="AJ162" s="50">
        <f t="shared" si="31"/>
        <v>0</v>
      </c>
      <c r="AK162" s="50">
        <f t="shared" si="37"/>
        <v>0</v>
      </c>
      <c r="AL162" s="50">
        <f t="shared" si="38"/>
        <v>0</v>
      </c>
    </row>
    <row r="163" spans="1:38" x14ac:dyDescent="0.2">
      <c r="A163">
        <f>+IF(MAX(A$5:A162)+1&lt;=A$1,A162+1,0)</f>
        <v>0</v>
      </c>
      <c r="B163" s="301">
        <f t="shared" si="41"/>
        <v>0</v>
      </c>
      <c r="C163">
        <f t="shared" si="42"/>
        <v>0</v>
      </c>
      <c r="D163" s="494">
        <f t="shared" si="43"/>
        <v>0</v>
      </c>
      <c r="E163">
        <f>IF(A163=0,0,+VLOOKUP($A163,'1v -ostali'!$A$14:$C$371,2,FALSE))</f>
        <v>0</v>
      </c>
      <c r="G163">
        <f>+VLOOKUP($A163,'1v -ostali'!$A$14:$N$371,14,FALSE)</f>
        <v>0</v>
      </c>
      <c r="H163">
        <f>+VLOOKUP($A163,'1v -ostali'!$A$14:$G$371,H$3,FALSE)</f>
        <v>0</v>
      </c>
      <c r="I163">
        <f>+VLOOKUP($A163,'1v -ostali'!$A$14:H$371,I$3,FALSE)</f>
        <v>0</v>
      </c>
      <c r="J163">
        <f>+VLOOKUP($A163,'1v -ostali'!$A$14:I$371,J$3,FALSE)</f>
        <v>0</v>
      </c>
      <c r="N163">
        <f>+VLOOKUP($A163,'1v -ostali'!$A$14:J$371,K$3,FALSE)</f>
        <v>0</v>
      </c>
      <c r="O163">
        <f>+VLOOKUP($A163,'1v -ostali'!$A$14:K$371,L$3,FALSE)</f>
        <v>0</v>
      </c>
      <c r="P163">
        <f>+VLOOKUP($A163,'1v -ostali'!$A$14:L$371,M$3,FALSE)</f>
        <v>0</v>
      </c>
      <c r="T163" s="50">
        <f>IF(H163=0,0,+(VLOOKUP($A163,'1v -ostali'!$A$14:AE$371,O$3,FALSE)/12*0.701/$H163+$R$2)*$H163)</f>
        <v>0</v>
      </c>
      <c r="U163" s="50">
        <f>IF(N163=0,0,+(VLOOKUP($A163,'1v -ostali'!$A$14:AF$371,P$3,FALSE)/12*0.701/$N163+$R$2)*$N163)</f>
        <v>0</v>
      </c>
      <c r="V163" s="50">
        <f>IF(T163+U163=0,0,(VLOOKUP($A163,'1v -ostali'!$A$14:AG$371,Q$3,FALSE))/12*$R$3+$R$2)</f>
        <v>0</v>
      </c>
      <c r="W163" s="50">
        <f t="shared" si="39"/>
        <v>0</v>
      </c>
      <c r="X163" s="50">
        <f t="shared" si="32"/>
        <v>0</v>
      </c>
      <c r="Y163" s="50">
        <f>IF(I163=0,0,+(VLOOKUP($A163,'1v -ostali'!$A$14:AJ$371,T$3,FALSE)/12*0.701/$I163+$R$2)*$I163)</f>
        <v>0</v>
      </c>
      <c r="Z163" s="50">
        <f>IF(O163=0,0,+(VLOOKUP($A163,'1v -ostali'!$A$14:AK$371,U$3,FALSE)/12*0.701/$O163+$R$2)*$O163)</f>
        <v>0</v>
      </c>
      <c r="AA163" s="50">
        <f>IF(Y163+Z163=0,0,(VLOOKUP($A163,'1v -ostali'!$A$14:AL$371,V$3,FALSE))/12*$R$3+$R$2)</f>
        <v>0</v>
      </c>
      <c r="AB163" s="50">
        <f t="shared" si="33"/>
        <v>0</v>
      </c>
      <c r="AC163" s="50">
        <f t="shared" si="34"/>
        <v>0</v>
      </c>
      <c r="AD163" s="50">
        <f>IF(J163=0,0,+(VLOOKUP($A163,'1v -ostali'!$A$14:AO$371,Y$3,FALSE)/12*0.701/$J163+$R$2)*$J163)</f>
        <v>0</v>
      </c>
      <c r="AE163" s="50">
        <f>IF(P163=0,0,+(VLOOKUP($A163,'1v -ostali'!$A$14:AP$371,Z$3,FALSE)/12*0.701/$P163+$R$2)*$P163)</f>
        <v>0</v>
      </c>
      <c r="AF163" s="50">
        <f>IF(AD163+AE163=0,0,(VLOOKUP($A163,'1v -ostali'!$A$14:AQ$371,AA$3,FALSE))/12*$R$3+$R$2)</f>
        <v>0</v>
      </c>
      <c r="AG163" s="50">
        <f t="shared" si="35"/>
        <v>0</v>
      </c>
      <c r="AH163" s="50">
        <f t="shared" si="36"/>
        <v>0</v>
      </c>
      <c r="AI163" s="50">
        <f t="shared" si="40"/>
        <v>0</v>
      </c>
      <c r="AJ163" s="50">
        <f t="shared" si="31"/>
        <v>0</v>
      </c>
      <c r="AK163" s="50">
        <f t="shared" si="37"/>
        <v>0</v>
      </c>
      <c r="AL163" s="50">
        <f t="shared" si="38"/>
        <v>0</v>
      </c>
    </row>
    <row r="164" spans="1:38" x14ac:dyDescent="0.2">
      <c r="A164">
        <f>+IF(MAX(A$5:A163)+1&lt;=A$1,A163+1,0)</f>
        <v>0</v>
      </c>
      <c r="B164" s="301">
        <f t="shared" si="41"/>
        <v>0</v>
      </c>
      <c r="C164">
        <f t="shared" si="42"/>
        <v>0</v>
      </c>
      <c r="D164" s="494">
        <f t="shared" si="43"/>
        <v>0</v>
      </c>
      <c r="E164">
        <f>IF(A164=0,0,+VLOOKUP($A164,'1v -ostali'!$A$14:$C$371,2,FALSE))</f>
        <v>0</v>
      </c>
      <c r="G164">
        <f>+VLOOKUP($A164,'1v -ostali'!$A$14:$N$371,14,FALSE)</f>
        <v>0</v>
      </c>
      <c r="H164">
        <f>+VLOOKUP($A164,'1v -ostali'!$A$14:$G$371,H$3,FALSE)</f>
        <v>0</v>
      </c>
      <c r="I164">
        <f>+VLOOKUP($A164,'1v -ostali'!$A$14:H$371,I$3,FALSE)</f>
        <v>0</v>
      </c>
      <c r="J164">
        <f>+VLOOKUP($A164,'1v -ostali'!$A$14:I$371,J$3,FALSE)</f>
        <v>0</v>
      </c>
      <c r="N164">
        <f>+VLOOKUP($A164,'1v -ostali'!$A$14:J$371,K$3,FALSE)</f>
        <v>0</v>
      </c>
      <c r="O164">
        <f>+VLOOKUP($A164,'1v -ostali'!$A$14:K$371,L$3,FALSE)</f>
        <v>0</v>
      </c>
      <c r="P164">
        <f>+VLOOKUP($A164,'1v -ostali'!$A$14:L$371,M$3,FALSE)</f>
        <v>0</v>
      </c>
      <c r="T164" s="50">
        <f>IF(H164=0,0,+(VLOOKUP($A164,'1v -ostali'!$A$14:AE$371,O$3,FALSE)/12*0.701/$H164+$R$2)*$H164)</f>
        <v>0</v>
      </c>
      <c r="U164" s="50">
        <f>IF(N164=0,0,+(VLOOKUP($A164,'1v -ostali'!$A$14:AF$371,P$3,FALSE)/12*0.701/$N164+$R$2)*$N164)</f>
        <v>0</v>
      </c>
      <c r="V164" s="50">
        <f>IF(T164+U164=0,0,(VLOOKUP($A164,'1v -ostali'!$A$14:AG$371,Q$3,FALSE))/12*$R$3+$R$2)</f>
        <v>0</v>
      </c>
      <c r="W164" s="50">
        <f t="shared" si="39"/>
        <v>0</v>
      </c>
      <c r="X164" s="50">
        <f t="shared" si="32"/>
        <v>0</v>
      </c>
      <c r="Y164" s="50">
        <f>IF(I164=0,0,+(VLOOKUP($A164,'1v -ostali'!$A$14:AJ$371,T$3,FALSE)/12*0.701/$I164+$R$2)*$I164)</f>
        <v>0</v>
      </c>
      <c r="Z164" s="50">
        <f>IF(O164=0,0,+(VLOOKUP($A164,'1v -ostali'!$A$14:AK$371,U$3,FALSE)/12*0.701/$O164+$R$2)*$O164)</f>
        <v>0</v>
      </c>
      <c r="AA164" s="50">
        <f>IF(Y164+Z164=0,0,(VLOOKUP($A164,'1v -ostali'!$A$14:AL$371,V$3,FALSE))/12*$R$3+$R$2)</f>
        <v>0</v>
      </c>
      <c r="AB164" s="50">
        <f t="shared" si="33"/>
        <v>0</v>
      </c>
      <c r="AC164" s="50">
        <f t="shared" si="34"/>
        <v>0</v>
      </c>
      <c r="AD164" s="50">
        <f>IF(J164=0,0,+(VLOOKUP($A164,'1v -ostali'!$A$14:AO$371,Y$3,FALSE)/12*0.701/$J164+$R$2)*$J164)</f>
        <v>0</v>
      </c>
      <c r="AE164" s="50">
        <f>IF(P164=0,0,+(VLOOKUP($A164,'1v -ostali'!$A$14:AP$371,Z$3,FALSE)/12*0.701/$P164+$R$2)*$P164)</f>
        <v>0</v>
      </c>
      <c r="AF164" s="50">
        <f>IF(AD164+AE164=0,0,(VLOOKUP($A164,'1v -ostali'!$A$14:AQ$371,AA$3,FALSE))/12*$R$3+$R$2)</f>
        <v>0</v>
      </c>
      <c r="AG164" s="50">
        <f t="shared" si="35"/>
        <v>0</v>
      </c>
      <c r="AH164" s="50">
        <f t="shared" si="36"/>
        <v>0</v>
      </c>
      <c r="AI164" s="50">
        <f t="shared" si="40"/>
        <v>0</v>
      </c>
      <c r="AJ164" s="50">
        <f t="shared" si="31"/>
        <v>0</v>
      </c>
      <c r="AK164" s="50">
        <f t="shared" si="37"/>
        <v>0</v>
      </c>
      <c r="AL164" s="50">
        <f t="shared" si="38"/>
        <v>0</v>
      </c>
    </row>
    <row r="165" spans="1:38" x14ac:dyDescent="0.2">
      <c r="A165">
        <f>+IF(MAX(A$5:A164)+1&lt;=A$1,A164+1,0)</f>
        <v>0</v>
      </c>
      <c r="B165" s="301">
        <f t="shared" si="41"/>
        <v>0</v>
      </c>
      <c r="C165">
        <f t="shared" si="42"/>
        <v>0</v>
      </c>
      <c r="D165" s="494">
        <f t="shared" si="43"/>
        <v>0</v>
      </c>
      <c r="E165">
        <f>IF(A165=0,0,+VLOOKUP($A165,'1v -ostali'!$A$14:$C$371,2,FALSE))</f>
        <v>0</v>
      </c>
      <c r="G165">
        <f>+VLOOKUP($A165,'1v -ostali'!$A$14:$N$371,14,FALSE)</f>
        <v>0</v>
      </c>
      <c r="H165">
        <f>+VLOOKUP($A165,'1v -ostali'!$A$14:$G$371,H$3,FALSE)</f>
        <v>0</v>
      </c>
      <c r="I165">
        <f>+VLOOKUP($A165,'1v -ostali'!$A$14:H$371,I$3,FALSE)</f>
        <v>0</v>
      </c>
      <c r="J165">
        <f>+VLOOKUP($A165,'1v -ostali'!$A$14:I$371,J$3,FALSE)</f>
        <v>0</v>
      </c>
      <c r="N165">
        <f>+VLOOKUP($A165,'1v -ostali'!$A$14:J$371,K$3,FALSE)</f>
        <v>0</v>
      </c>
      <c r="O165">
        <f>+VLOOKUP($A165,'1v -ostali'!$A$14:K$371,L$3,FALSE)</f>
        <v>0</v>
      </c>
      <c r="P165">
        <f>+VLOOKUP($A165,'1v -ostali'!$A$14:L$371,M$3,FALSE)</f>
        <v>0</v>
      </c>
      <c r="T165" s="50">
        <f>IF(H165=0,0,+(VLOOKUP($A165,'1v -ostali'!$A$14:AE$371,O$3,FALSE)/12*0.701/$H165+$R$2)*$H165)</f>
        <v>0</v>
      </c>
      <c r="U165" s="50">
        <f>IF(N165=0,0,+(VLOOKUP($A165,'1v -ostali'!$A$14:AF$371,P$3,FALSE)/12*0.701/$N165+$R$2)*$N165)</f>
        <v>0</v>
      </c>
      <c r="V165" s="50">
        <f>IF(T165+U165=0,0,(VLOOKUP($A165,'1v -ostali'!$A$14:AG$371,Q$3,FALSE))/12*$R$3+$R$2)</f>
        <v>0</v>
      </c>
      <c r="W165" s="50">
        <f t="shared" si="39"/>
        <v>0</v>
      </c>
      <c r="X165" s="50">
        <f t="shared" si="32"/>
        <v>0</v>
      </c>
      <c r="Y165" s="50">
        <f>IF(I165=0,0,+(VLOOKUP($A165,'1v -ostali'!$A$14:AJ$371,T$3,FALSE)/12*0.701/$I165+$R$2)*$I165)</f>
        <v>0</v>
      </c>
      <c r="Z165" s="50">
        <f>IF(O165=0,0,+(VLOOKUP($A165,'1v -ostali'!$A$14:AK$371,U$3,FALSE)/12*0.701/$O165+$R$2)*$O165)</f>
        <v>0</v>
      </c>
      <c r="AA165" s="50">
        <f>IF(Y165+Z165=0,0,(VLOOKUP($A165,'1v -ostali'!$A$14:AL$371,V$3,FALSE))/12*$R$3+$R$2)</f>
        <v>0</v>
      </c>
      <c r="AB165" s="50">
        <f t="shared" si="33"/>
        <v>0</v>
      </c>
      <c r="AC165" s="50">
        <f t="shared" si="34"/>
        <v>0</v>
      </c>
      <c r="AD165" s="50">
        <f>IF(J165=0,0,+(VLOOKUP($A165,'1v -ostali'!$A$14:AO$371,Y$3,FALSE)/12*0.701/$J165+$R$2)*$J165)</f>
        <v>0</v>
      </c>
      <c r="AE165" s="50">
        <f>IF(P165=0,0,+(VLOOKUP($A165,'1v -ostali'!$A$14:AP$371,Z$3,FALSE)/12*0.701/$P165+$R$2)*$P165)</f>
        <v>0</v>
      </c>
      <c r="AF165" s="50">
        <f>IF(AD165+AE165=0,0,(VLOOKUP($A165,'1v -ostali'!$A$14:AQ$371,AA$3,FALSE))/12*$R$3+$R$2)</f>
        <v>0</v>
      </c>
      <c r="AG165" s="50">
        <f t="shared" si="35"/>
        <v>0</v>
      </c>
      <c r="AH165" s="50">
        <f t="shared" si="36"/>
        <v>0</v>
      </c>
      <c r="AI165" s="50">
        <f t="shared" si="40"/>
        <v>0</v>
      </c>
      <c r="AJ165" s="50">
        <f t="shared" ref="AJ165:AJ196" si="44">+AI165*AE$3/100</f>
        <v>0</v>
      </c>
      <c r="AK165" s="50">
        <f t="shared" si="37"/>
        <v>0</v>
      </c>
      <c r="AL165" s="50">
        <f t="shared" si="38"/>
        <v>0</v>
      </c>
    </row>
    <row r="166" spans="1:38" x14ac:dyDescent="0.2">
      <c r="A166">
        <f>+IF(MAX(A$5:A165)+1&lt;=A$1,A165+1,0)</f>
        <v>0</v>
      </c>
      <c r="B166" s="301">
        <f t="shared" si="41"/>
        <v>0</v>
      </c>
      <c r="C166">
        <f t="shared" si="42"/>
        <v>0</v>
      </c>
      <c r="D166" s="494">
        <f t="shared" si="43"/>
        <v>0</v>
      </c>
      <c r="E166">
        <f>IF(A166=0,0,+VLOOKUP($A166,'1v -ostali'!$A$14:$C$371,2,FALSE))</f>
        <v>0</v>
      </c>
      <c r="G166">
        <f>+VLOOKUP($A166,'1v -ostali'!$A$14:$N$371,14,FALSE)</f>
        <v>0</v>
      </c>
      <c r="H166">
        <f>+VLOOKUP($A166,'1v -ostali'!$A$14:$G$371,H$3,FALSE)</f>
        <v>0</v>
      </c>
      <c r="I166">
        <f>+VLOOKUP($A166,'1v -ostali'!$A$14:H$371,I$3,FALSE)</f>
        <v>0</v>
      </c>
      <c r="J166">
        <f>+VLOOKUP($A166,'1v -ostali'!$A$14:I$371,J$3,FALSE)</f>
        <v>0</v>
      </c>
      <c r="N166">
        <f>+VLOOKUP($A166,'1v -ostali'!$A$14:J$371,K$3,FALSE)</f>
        <v>0</v>
      </c>
      <c r="O166">
        <f>+VLOOKUP($A166,'1v -ostali'!$A$14:K$371,L$3,FALSE)</f>
        <v>0</v>
      </c>
      <c r="P166">
        <f>+VLOOKUP($A166,'1v -ostali'!$A$14:L$371,M$3,FALSE)</f>
        <v>0</v>
      </c>
      <c r="T166" s="50">
        <f>IF(H166=0,0,+(VLOOKUP($A166,'1v -ostali'!$A$14:AE$371,O$3,FALSE)/12*0.701/$H166+$R$2)*$H166)</f>
        <v>0</v>
      </c>
      <c r="U166" s="50">
        <f>IF(N166=0,0,+(VLOOKUP($A166,'1v -ostali'!$A$14:AF$371,P$3,FALSE)/12*0.701/$N166+$R$2)*$N166)</f>
        <v>0</v>
      </c>
      <c r="V166" s="50">
        <f>IF(T166+U166=0,0,(VLOOKUP($A166,'1v -ostali'!$A$14:AG$371,Q$3,FALSE))/12*$R$3+$R$2)</f>
        <v>0</v>
      </c>
      <c r="W166" s="50">
        <f t="shared" si="39"/>
        <v>0</v>
      </c>
      <c r="X166" s="50">
        <f t="shared" si="32"/>
        <v>0</v>
      </c>
      <c r="Y166" s="50">
        <f>IF(I166=0,0,+(VLOOKUP($A166,'1v -ostali'!$A$14:AJ$371,T$3,FALSE)/12*0.701/$I166+$R$2)*$I166)</f>
        <v>0</v>
      </c>
      <c r="Z166" s="50">
        <f>IF(O166=0,0,+(VLOOKUP($A166,'1v -ostali'!$A$14:AK$371,U$3,FALSE)/12*0.701/$O166+$R$2)*$O166)</f>
        <v>0</v>
      </c>
      <c r="AA166" s="50">
        <f>IF(Y166+Z166=0,0,(VLOOKUP($A166,'1v -ostali'!$A$14:AL$371,V$3,FALSE))/12*$R$3+$R$2)</f>
        <v>0</v>
      </c>
      <c r="AB166" s="50">
        <f t="shared" si="33"/>
        <v>0</v>
      </c>
      <c r="AC166" s="50">
        <f t="shared" si="34"/>
        <v>0</v>
      </c>
      <c r="AD166" s="50">
        <f>IF(J166=0,0,+(VLOOKUP($A166,'1v -ostali'!$A$14:AO$371,Y$3,FALSE)/12*0.701/$J166+$R$2)*$J166)</f>
        <v>0</v>
      </c>
      <c r="AE166" s="50">
        <f>IF(P166=0,0,+(VLOOKUP($A166,'1v -ostali'!$A$14:AP$371,Z$3,FALSE)/12*0.701/$P166+$R$2)*$P166)</f>
        <v>0</v>
      </c>
      <c r="AF166" s="50">
        <f>IF(AD166+AE166=0,0,(VLOOKUP($A166,'1v -ostali'!$A$14:AQ$371,AA$3,FALSE))/12*$R$3+$R$2)</f>
        <v>0</v>
      </c>
      <c r="AG166" s="50">
        <f t="shared" si="35"/>
        <v>0</v>
      </c>
      <c r="AH166" s="50">
        <f t="shared" si="36"/>
        <v>0</v>
      </c>
      <c r="AI166" s="50">
        <f t="shared" si="40"/>
        <v>0</v>
      </c>
      <c r="AJ166" s="50">
        <f t="shared" si="44"/>
        <v>0</v>
      </c>
      <c r="AK166" s="50">
        <f t="shared" si="37"/>
        <v>0</v>
      </c>
      <c r="AL166" s="50">
        <f t="shared" si="38"/>
        <v>0</v>
      </c>
    </row>
    <row r="167" spans="1:38" x14ac:dyDescent="0.2">
      <c r="A167">
        <f>+IF(MAX(A$5:A166)+1&lt;=A$1,A166+1,0)</f>
        <v>0</v>
      </c>
      <c r="B167" s="301">
        <f t="shared" si="41"/>
        <v>0</v>
      </c>
      <c r="C167">
        <f t="shared" si="42"/>
        <v>0</v>
      </c>
      <c r="D167" s="494">
        <f t="shared" si="43"/>
        <v>0</v>
      </c>
      <c r="E167">
        <f>IF(A167=0,0,+VLOOKUP($A167,'1v -ostali'!$A$14:$C$371,2,FALSE))</f>
        <v>0</v>
      </c>
      <c r="G167">
        <f>+VLOOKUP($A167,'1v -ostali'!$A$14:$N$371,14,FALSE)</f>
        <v>0</v>
      </c>
      <c r="H167">
        <f>+VLOOKUP($A167,'1v -ostali'!$A$14:$G$371,H$3,FALSE)</f>
        <v>0</v>
      </c>
      <c r="I167">
        <f>+VLOOKUP($A167,'1v -ostali'!$A$14:H$371,I$3,FALSE)</f>
        <v>0</v>
      </c>
      <c r="J167">
        <f>+VLOOKUP($A167,'1v -ostali'!$A$14:I$371,J$3,FALSE)</f>
        <v>0</v>
      </c>
      <c r="N167">
        <f>+VLOOKUP($A167,'1v -ostali'!$A$14:J$371,K$3,FALSE)</f>
        <v>0</v>
      </c>
      <c r="O167">
        <f>+VLOOKUP($A167,'1v -ostali'!$A$14:K$371,L$3,FALSE)</f>
        <v>0</v>
      </c>
      <c r="P167">
        <f>+VLOOKUP($A167,'1v -ostali'!$A$14:L$371,M$3,FALSE)</f>
        <v>0</v>
      </c>
      <c r="T167" s="50">
        <f>IF(H167=0,0,+(VLOOKUP($A167,'1v -ostali'!$A$14:AE$371,O$3,FALSE)/12*0.701/$H167+$R$2)*$H167)</f>
        <v>0</v>
      </c>
      <c r="U167" s="50">
        <f>IF(N167=0,0,+(VLOOKUP($A167,'1v -ostali'!$A$14:AF$371,P$3,FALSE)/12*0.701/$N167+$R$2)*$N167)</f>
        <v>0</v>
      </c>
      <c r="V167" s="50">
        <f>IF(T167+U167=0,0,(VLOOKUP($A167,'1v -ostali'!$A$14:AG$371,Q$3,FALSE))/12*$R$3+$R$2)</f>
        <v>0</v>
      </c>
      <c r="W167" s="50">
        <f t="shared" si="39"/>
        <v>0</v>
      </c>
      <c r="X167" s="50">
        <f t="shared" si="32"/>
        <v>0</v>
      </c>
      <c r="Y167" s="50">
        <f>IF(I167=0,0,+(VLOOKUP($A167,'1v -ostali'!$A$14:AJ$371,T$3,FALSE)/12*0.701/$I167+$R$2)*$I167)</f>
        <v>0</v>
      </c>
      <c r="Z167" s="50">
        <f>IF(O167=0,0,+(VLOOKUP($A167,'1v -ostali'!$A$14:AK$371,U$3,FALSE)/12*0.701/$O167+$R$2)*$O167)</f>
        <v>0</v>
      </c>
      <c r="AA167" s="50">
        <f>IF(Y167+Z167=0,0,(VLOOKUP($A167,'1v -ostali'!$A$14:AL$371,V$3,FALSE))/12*$R$3+$R$2)</f>
        <v>0</v>
      </c>
      <c r="AB167" s="50">
        <f t="shared" si="33"/>
        <v>0</v>
      </c>
      <c r="AC167" s="50">
        <f t="shared" si="34"/>
        <v>0</v>
      </c>
      <c r="AD167" s="50">
        <f>IF(J167=0,0,+(VLOOKUP($A167,'1v -ostali'!$A$14:AO$371,Y$3,FALSE)/12*0.701/$J167+$R$2)*$J167)</f>
        <v>0</v>
      </c>
      <c r="AE167" s="50">
        <f>IF(P167=0,0,+(VLOOKUP($A167,'1v -ostali'!$A$14:AP$371,Z$3,FALSE)/12*0.701/$P167+$R$2)*$P167)</f>
        <v>0</v>
      </c>
      <c r="AF167" s="50">
        <f>IF(AD167+AE167=0,0,(VLOOKUP($A167,'1v -ostali'!$A$14:AQ$371,AA$3,FALSE))/12*$R$3+$R$2)</f>
        <v>0</v>
      </c>
      <c r="AG167" s="50">
        <f t="shared" si="35"/>
        <v>0</v>
      </c>
      <c r="AH167" s="50">
        <f t="shared" si="36"/>
        <v>0</v>
      </c>
      <c r="AI167" s="50">
        <f t="shared" si="40"/>
        <v>0</v>
      </c>
      <c r="AJ167" s="50">
        <f t="shared" si="44"/>
        <v>0</v>
      </c>
      <c r="AK167" s="50">
        <f t="shared" si="37"/>
        <v>0</v>
      </c>
      <c r="AL167" s="50">
        <f t="shared" si="38"/>
        <v>0</v>
      </c>
    </row>
    <row r="168" spans="1:38" x14ac:dyDescent="0.2">
      <c r="A168">
        <f>+IF(MAX(A$5:A167)+1&lt;=A$1,A167+1,0)</f>
        <v>0</v>
      </c>
      <c r="B168" s="301">
        <f t="shared" si="41"/>
        <v>0</v>
      </c>
      <c r="C168">
        <f t="shared" si="42"/>
        <v>0</v>
      </c>
      <c r="D168" s="494">
        <f t="shared" si="43"/>
        <v>0</v>
      </c>
      <c r="E168">
        <f>IF(A168=0,0,+VLOOKUP($A168,'1v -ostali'!$A$14:$C$371,2,FALSE))</f>
        <v>0</v>
      </c>
      <c r="G168">
        <f>+VLOOKUP($A168,'1v -ostali'!$A$14:$N$371,14,FALSE)</f>
        <v>0</v>
      </c>
      <c r="H168">
        <f>+VLOOKUP($A168,'1v -ostali'!$A$14:$G$371,H$3,FALSE)</f>
        <v>0</v>
      </c>
      <c r="I168">
        <f>+VLOOKUP($A168,'1v -ostali'!$A$14:H$371,I$3,FALSE)</f>
        <v>0</v>
      </c>
      <c r="J168">
        <f>+VLOOKUP($A168,'1v -ostali'!$A$14:I$371,J$3,FALSE)</f>
        <v>0</v>
      </c>
      <c r="N168">
        <f>+VLOOKUP($A168,'1v -ostali'!$A$14:J$371,K$3,FALSE)</f>
        <v>0</v>
      </c>
      <c r="O168">
        <f>+VLOOKUP($A168,'1v -ostali'!$A$14:K$371,L$3,FALSE)</f>
        <v>0</v>
      </c>
      <c r="P168">
        <f>+VLOOKUP($A168,'1v -ostali'!$A$14:L$371,M$3,FALSE)</f>
        <v>0</v>
      </c>
      <c r="T168" s="50">
        <f>IF(H168=0,0,+(VLOOKUP($A168,'1v -ostali'!$A$14:AE$371,O$3,FALSE)/12*0.701/$H168+$R$2)*$H168)</f>
        <v>0</v>
      </c>
      <c r="U168" s="50">
        <f>IF(N168=0,0,+(VLOOKUP($A168,'1v -ostali'!$A$14:AF$371,P$3,FALSE)/12*0.701/$N168+$R$2)*$N168)</f>
        <v>0</v>
      </c>
      <c r="V168" s="50">
        <f>IF(T168+U168=0,0,(VLOOKUP($A168,'1v -ostali'!$A$14:AG$371,Q$3,FALSE))/12*$R$3+$R$2)</f>
        <v>0</v>
      </c>
      <c r="W168" s="50">
        <f t="shared" si="39"/>
        <v>0</v>
      </c>
      <c r="X168" s="50">
        <f t="shared" si="32"/>
        <v>0</v>
      </c>
      <c r="Y168" s="50">
        <f>IF(I168=0,0,+(VLOOKUP($A168,'1v -ostali'!$A$14:AJ$371,T$3,FALSE)/12*0.701/$I168+$R$2)*$I168)</f>
        <v>0</v>
      </c>
      <c r="Z168" s="50">
        <f>IF(O168=0,0,+(VLOOKUP($A168,'1v -ostali'!$A$14:AK$371,U$3,FALSE)/12*0.701/$O168+$R$2)*$O168)</f>
        <v>0</v>
      </c>
      <c r="AA168" s="50">
        <f>IF(Y168+Z168=0,0,(VLOOKUP($A168,'1v -ostali'!$A$14:AL$371,V$3,FALSE))/12*$R$3+$R$2)</f>
        <v>0</v>
      </c>
      <c r="AB168" s="50">
        <f t="shared" si="33"/>
        <v>0</v>
      </c>
      <c r="AC168" s="50">
        <f t="shared" si="34"/>
        <v>0</v>
      </c>
      <c r="AD168" s="50">
        <f>IF(J168=0,0,+(VLOOKUP($A168,'1v -ostali'!$A$14:AO$371,Y$3,FALSE)/12*0.701/$J168+$R$2)*$J168)</f>
        <v>0</v>
      </c>
      <c r="AE168" s="50">
        <f>IF(P168=0,0,+(VLOOKUP($A168,'1v -ostali'!$A$14:AP$371,Z$3,FALSE)/12*0.701/$P168+$R$2)*$P168)</f>
        <v>0</v>
      </c>
      <c r="AF168" s="50">
        <f>IF(AD168+AE168=0,0,(VLOOKUP($A168,'1v -ostali'!$A$14:AQ$371,AA$3,FALSE))/12*$R$3+$R$2)</f>
        <v>0</v>
      </c>
      <c r="AG168" s="50">
        <f t="shared" si="35"/>
        <v>0</v>
      </c>
      <c r="AH168" s="50">
        <f t="shared" si="36"/>
        <v>0</v>
      </c>
      <c r="AI168" s="50">
        <f t="shared" si="40"/>
        <v>0</v>
      </c>
      <c r="AJ168" s="50">
        <f t="shared" si="44"/>
        <v>0</v>
      </c>
      <c r="AK168" s="50">
        <f t="shared" si="37"/>
        <v>0</v>
      </c>
      <c r="AL168" s="50">
        <f t="shared" si="38"/>
        <v>0</v>
      </c>
    </row>
    <row r="169" spans="1:38" x14ac:dyDescent="0.2">
      <c r="A169">
        <f>+IF(MAX(A$5:A168)+1&lt;=A$1,A168+1,0)</f>
        <v>0</v>
      </c>
      <c r="B169" s="301">
        <f t="shared" si="41"/>
        <v>0</v>
      </c>
      <c r="C169">
        <f t="shared" si="42"/>
        <v>0</v>
      </c>
      <c r="D169" s="494">
        <f t="shared" si="43"/>
        <v>0</v>
      </c>
      <c r="E169">
        <f>IF(A169=0,0,+VLOOKUP($A169,'1v -ostali'!$A$14:$C$371,2,FALSE))</f>
        <v>0</v>
      </c>
      <c r="G169">
        <f>+VLOOKUP($A169,'1v -ostali'!$A$14:$N$371,14,FALSE)</f>
        <v>0</v>
      </c>
      <c r="H169">
        <f>+VLOOKUP($A169,'1v -ostali'!$A$14:$G$371,H$3,FALSE)</f>
        <v>0</v>
      </c>
      <c r="I169">
        <f>+VLOOKUP($A169,'1v -ostali'!$A$14:H$371,I$3,FALSE)</f>
        <v>0</v>
      </c>
      <c r="J169">
        <f>+VLOOKUP($A169,'1v -ostali'!$A$14:I$371,J$3,FALSE)</f>
        <v>0</v>
      </c>
      <c r="N169">
        <f>+VLOOKUP($A169,'1v -ostali'!$A$14:J$371,K$3,FALSE)</f>
        <v>0</v>
      </c>
      <c r="O169">
        <f>+VLOOKUP($A169,'1v -ostali'!$A$14:K$371,L$3,FALSE)</f>
        <v>0</v>
      </c>
      <c r="P169">
        <f>+VLOOKUP($A169,'1v -ostali'!$A$14:L$371,M$3,FALSE)</f>
        <v>0</v>
      </c>
      <c r="T169" s="50">
        <f>IF(H169=0,0,+(VLOOKUP($A169,'1v -ostali'!$A$14:AE$371,O$3,FALSE)/12*0.701/$H169+$R$2)*$H169)</f>
        <v>0</v>
      </c>
      <c r="U169" s="50">
        <f>IF(N169=0,0,+(VLOOKUP($A169,'1v -ostali'!$A$14:AF$371,P$3,FALSE)/12*0.701/$N169+$R$2)*$N169)</f>
        <v>0</v>
      </c>
      <c r="V169" s="50">
        <f>IF(T169+U169=0,0,(VLOOKUP($A169,'1v -ostali'!$A$14:AG$371,Q$3,FALSE))/12*$R$3+$R$2)</f>
        <v>0</v>
      </c>
      <c r="W169" s="50">
        <f t="shared" si="39"/>
        <v>0</v>
      </c>
      <c r="X169" s="50">
        <f t="shared" si="32"/>
        <v>0</v>
      </c>
      <c r="Y169" s="50">
        <f>IF(I169=0,0,+(VLOOKUP($A169,'1v -ostali'!$A$14:AJ$371,T$3,FALSE)/12*0.701/$I169+$R$2)*$I169)</f>
        <v>0</v>
      </c>
      <c r="Z169" s="50">
        <f>IF(O169=0,0,+(VLOOKUP($A169,'1v -ostali'!$A$14:AK$371,U$3,FALSE)/12*0.701/$O169+$R$2)*$O169)</f>
        <v>0</v>
      </c>
      <c r="AA169" s="50">
        <f>IF(Y169+Z169=0,0,(VLOOKUP($A169,'1v -ostali'!$A$14:AL$371,V$3,FALSE))/12*$R$3+$R$2)</f>
        <v>0</v>
      </c>
      <c r="AB169" s="50">
        <f t="shared" si="33"/>
        <v>0</v>
      </c>
      <c r="AC169" s="50">
        <f t="shared" si="34"/>
        <v>0</v>
      </c>
      <c r="AD169" s="50">
        <f>IF(J169=0,0,+(VLOOKUP($A169,'1v -ostali'!$A$14:AO$371,Y$3,FALSE)/12*0.701/$J169+$R$2)*$J169)</f>
        <v>0</v>
      </c>
      <c r="AE169" s="50">
        <f>IF(P169=0,0,+(VLOOKUP($A169,'1v -ostali'!$A$14:AP$371,Z$3,FALSE)/12*0.701/$P169+$R$2)*$P169)</f>
        <v>0</v>
      </c>
      <c r="AF169" s="50">
        <f>IF(AD169+AE169=0,0,(VLOOKUP($A169,'1v -ostali'!$A$14:AQ$371,AA$3,FALSE))/12*$R$3+$R$2)</f>
        <v>0</v>
      </c>
      <c r="AG169" s="50">
        <f t="shared" si="35"/>
        <v>0</v>
      </c>
      <c r="AH169" s="50">
        <f t="shared" si="36"/>
        <v>0</v>
      </c>
      <c r="AI169" s="50">
        <f t="shared" si="40"/>
        <v>0</v>
      </c>
      <c r="AJ169" s="50">
        <f t="shared" si="44"/>
        <v>0</v>
      </c>
      <c r="AK169" s="50">
        <f t="shared" si="37"/>
        <v>0</v>
      </c>
      <c r="AL169" s="50">
        <f t="shared" si="38"/>
        <v>0</v>
      </c>
    </row>
    <row r="170" spans="1:38" x14ac:dyDescent="0.2">
      <c r="A170">
        <f>+IF(MAX(A$5:A169)+1&lt;=A$1,A169+1,0)</f>
        <v>0</v>
      </c>
      <c r="B170" s="301">
        <f t="shared" si="41"/>
        <v>0</v>
      </c>
      <c r="C170">
        <f t="shared" si="42"/>
        <v>0</v>
      </c>
      <c r="D170" s="494">
        <f t="shared" si="43"/>
        <v>0</v>
      </c>
      <c r="E170">
        <f>IF(A170=0,0,+VLOOKUP($A170,'1v -ostali'!$A$14:$C$371,2,FALSE))</f>
        <v>0</v>
      </c>
      <c r="G170">
        <f>+VLOOKUP($A170,'1v -ostali'!$A$14:$N$371,14,FALSE)</f>
        <v>0</v>
      </c>
      <c r="H170">
        <f>+VLOOKUP($A170,'1v -ostali'!$A$14:$G$371,H$3,FALSE)</f>
        <v>0</v>
      </c>
      <c r="I170">
        <f>+VLOOKUP($A170,'1v -ostali'!$A$14:H$371,I$3,FALSE)</f>
        <v>0</v>
      </c>
      <c r="J170">
        <f>+VLOOKUP($A170,'1v -ostali'!$A$14:I$371,J$3,FALSE)</f>
        <v>0</v>
      </c>
      <c r="N170">
        <f>+VLOOKUP($A170,'1v -ostali'!$A$14:J$371,K$3,FALSE)</f>
        <v>0</v>
      </c>
      <c r="O170">
        <f>+VLOOKUP($A170,'1v -ostali'!$A$14:K$371,L$3,FALSE)</f>
        <v>0</v>
      </c>
      <c r="P170">
        <f>+VLOOKUP($A170,'1v -ostali'!$A$14:L$371,M$3,FALSE)</f>
        <v>0</v>
      </c>
      <c r="T170" s="50">
        <f>IF(H170=0,0,+(VLOOKUP($A170,'1v -ostali'!$A$14:AE$371,O$3,FALSE)/12*0.701/$H170+$R$2)*$H170)</f>
        <v>0</v>
      </c>
      <c r="U170" s="50">
        <f>IF(N170=0,0,+(VLOOKUP($A170,'1v -ostali'!$A$14:AF$371,P$3,FALSE)/12*0.701/$N170+$R$2)*$N170)</f>
        <v>0</v>
      </c>
      <c r="V170" s="50">
        <f>IF(T170+U170=0,0,(VLOOKUP($A170,'1v -ostali'!$A$14:AG$371,Q$3,FALSE))/12*$R$3+$R$2)</f>
        <v>0</v>
      </c>
      <c r="W170" s="50">
        <f t="shared" si="39"/>
        <v>0</v>
      </c>
      <c r="X170" s="50">
        <f t="shared" si="32"/>
        <v>0</v>
      </c>
      <c r="Y170" s="50">
        <f>IF(I170=0,0,+(VLOOKUP($A170,'1v -ostali'!$A$14:AJ$371,T$3,FALSE)/12*0.701/$I170+$R$2)*$I170)</f>
        <v>0</v>
      </c>
      <c r="Z170" s="50">
        <f>IF(O170=0,0,+(VLOOKUP($A170,'1v -ostali'!$A$14:AK$371,U$3,FALSE)/12*0.701/$O170+$R$2)*$O170)</f>
        <v>0</v>
      </c>
      <c r="AA170" s="50">
        <f>IF(Y170+Z170=0,0,(VLOOKUP($A170,'1v -ostali'!$A$14:AL$371,V$3,FALSE))/12*$R$3+$R$2)</f>
        <v>0</v>
      </c>
      <c r="AB170" s="50">
        <f t="shared" si="33"/>
        <v>0</v>
      </c>
      <c r="AC170" s="50">
        <f t="shared" si="34"/>
        <v>0</v>
      </c>
      <c r="AD170" s="50">
        <f>IF(J170=0,0,+(VLOOKUP($A170,'1v -ostali'!$A$14:AO$371,Y$3,FALSE)/12*0.701/$J170+$R$2)*$J170)</f>
        <v>0</v>
      </c>
      <c r="AE170" s="50">
        <f>IF(P170=0,0,+(VLOOKUP($A170,'1v -ostali'!$A$14:AP$371,Z$3,FALSE)/12*0.701/$P170+$R$2)*$P170)</f>
        <v>0</v>
      </c>
      <c r="AF170" s="50">
        <f>IF(AD170+AE170=0,0,(VLOOKUP($A170,'1v -ostali'!$A$14:AQ$371,AA$3,FALSE))/12*$R$3+$R$2)</f>
        <v>0</v>
      </c>
      <c r="AG170" s="50">
        <f t="shared" si="35"/>
        <v>0</v>
      </c>
      <c r="AH170" s="50">
        <f t="shared" si="36"/>
        <v>0</v>
      </c>
      <c r="AI170" s="50">
        <f t="shared" si="40"/>
        <v>0</v>
      </c>
      <c r="AJ170" s="50">
        <f t="shared" si="44"/>
        <v>0</v>
      </c>
      <c r="AK170" s="50">
        <f t="shared" si="37"/>
        <v>0</v>
      </c>
      <c r="AL170" s="50">
        <f t="shared" si="38"/>
        <v>0</v>
      </c>
    </row>
    <row r="171" spans="1:38" x14ac:dyDescent="0.2">
      <c r="A171">
        <f>+IF(MAX(A$5:A170)+1&lt;=A$1,A170+1,0)</f>
        <v>0</v>
      </c>
      <c r="B171" s="301">
        <f t="shared" si="41"/>
        <v>0</v>
      </c>
      <c r="C171">
        <f t="shared" si="42"/>
        <v>0</v>
      </c>
      <c r="D171" s="494">
        <f t="shared" si="43"/>
        <v>0</v>
      </c>
      <c r="E171">
        <f>IF(A171=0,0,+VLOOKUP($A171,'1v -ostali'!$A$14:$C$371,2,FALSE))</f>
        <v>0</v>
      </c>
      <c r="G171">
        <f>+VLOOKUP($A171,'1v -ostali'!$A$14:$N$371,14,FALSE)</f>
        <v>0</v>
      </c>
      <c r="H171">
        <f>+VLOOKUP($A171,'1v -ostali'!$A$14:$G$371,H$3,FALSE)</f>
        <v>0</v>
      </c>
      <c r="I171">
        <f>+VLOOKUP($A171,'1v -ostali'!$A$14:H$371,I$3,FALSE)</f>
        <v>0</v>
      </c>
      <c r="J171">
        <f>+VLOOKUP($A171,'1v -ostali'!$A$14:I$371,J$3,FALSE)</f>
        <v>0</v>
      </c>
      <c r="N171">
        <f>+VLOOKUP($A171,'1v -ostali'!$A$14:J$371,K$3,FALSE)</f>
        <v>0</v>
      </c>
      <c r="O171">
        <f>+VLOOKUP($A171,'1v -ostali'!$A$14:K$371,L$3,FALSE)</f>
        <v>0</v>
      </c>
      <c r="P171">
        <f>+VLOOKUP($A171,'1v -ostali'!$A$14:L$371,M$3,FALSE)</f>
        <v>0</v>
      </c>
      <c r="T171" s="50">
        <f>IF(H171=0,0,+(VLOOKUP($A171,'1v -ostali'!$A$14:AE$371,O$3,FALSE)/12*0.701/$H171+$R$2)*$H171)</f>
        <v>0</v>
      </c>
      <c r="U171" s="50">
        <f>IF(N171=0,0,+(VLOOKUP($A171,'1v -ostali'!$A$14:AF$371,P$3,FALSE)/12*0.701/$N171+$R$2)*$N171)</f>
        <v>0</v>
      </c>
      <c r="V171" s="50">
        <f>IF(T171+U171=0,0,(VLOOKUP($A171,'1v -ostali'!$A$14:AG$371,Q$3,FALSE))/12*$R$3+$R$2)</f>
        <v>0</v>
      </c>
      <c r="W171" s="50">
        <f t="shared" si="39"/>
        <v>0</v>
      </c>
      <c r="X171" s="50">
        <f t="shared" si="32"/>
        <v>0</v>
      </c>
      <c r="Y171" s="50">
        <f>IF(I171=0,0,+(VLOOKUP($A171,'1v -ostali'!$A$14:AJ$371,T$3,FALSE)/12*0.701/$I171+$R$2)*$I171)</f>
        <v>0</v>
      </c>
      <c r="Z171" s="50">
        <f>IF(O171=0,0,+(VLOOKUP($A171,'1v -ostali'!$A$14:AK$371,U$3,FALSE)/12*0.701/$O171+$R$2)*$O171)</f>
        <v>0</v>
      </c>
      <c r="AA171" s="50">
        <f>IF(Y171+Z171=0,0,(VLOOKUP($A171,'1v -ostali'!$A$14:AL$371,V$3,FALSE))/12*$R$3+$R$2)</f>
        <v>0</v>
      </c>
      <c r="AB171" s="50">
        <f t="shared" si="33"/>
        <v>0</v>
      </c>
      <c r="AC171" s="50">
        <f t="shared" si="34"/>
        <v>0</v>
      </c>
      <c r="AD171" s="50">
        <f>IF(J171=0,0,+(VLOOKUP($A171,'1v -ostali'!$A$14:AO$371,Y$3,FALSE)/12*0.701/$J171+$R$2)*$J171)</f>
        <v>0</v>
      </c>
      <c r="AE171" s="50">
        <f>IF(P171=0,0,+(VLOOKUP($A171,'1v -ostali'!$A$14:AP$371,Z$3,FALSE)/12*0.701/$P171+$R$2)*$P171)</f>
        <v>0</v>
      </c>
      <c r="AF171" s="50">
        <f>IF(AD171+AE171=0,0,(VLOOKUP($A171,'1v -ostali'!$A$14:AQ$371,AA$3,FALSE))/12*$R$3+$R$2)</f>
        <v>0</v>
      </c>
      <c r="AG171" s="50">
        <f t="shared" si="35"/>
        <v>0</v>
      </c>
      <c r="AH171" s="50">
        <f t="shared" si="36"/>
        <v>0</v>
      </c>
      <c r="AI171" s="50">
        <f t="shared" si="40"/>
        <v>0</v>
      </c>
      <c r="AJ171" s="50">
        <f t="shared" si="44"/>
        <v>0</v>
      </c>
      <c r="AK171" s="50">
        <f t="shared" si="37"/>
        <v>0</v>
      </c>
      <c r="AL171" s="50">
        <f t="shared" si="38"/>
        <v>0</v>
      </c>
    </row>
    <row r="172" spans="1:38" x14ac:dyDescent="0.2">
      <c r="A172">
        <f>+IF(MAX(A$5:A171)+1&lt;=A$1,A171+1,0)</f>
        <v>0</v>
      </c>
      <c r="B172" s="301">
        <f t="shared" si="41"/>
        <v>0</v>
      </c>
      <c r="C172">
        <f t="shared" si="42"/>
        <v>0</v>
      </c>
      <c r="D172" s="494">
        <f t="shared" si="43"/>
        <v>0</v>
      </c>
      <c r="E172">
        <f>IF(A172=0,0,+VLOOKUP($A172,'1v -ostali'!$A$14:$C$371,2,FALSE))</f>
        <v>0</v>
      </c>
      <c r="G172">
        <f>+VLOOKUP($A172,'1v -ostali'!$A$14:$N$371,14,FALSE)</f>
        <v>0</v>
      </c>
      <c r="H172">
        <f>+VLOOKUP($A172,'1v -ostali'!$A$14:$G$371,H$3,FALSE)</f>
        <v>0</v>
      </c>
      <c r="I172">
        <f>+VLOOKUP($A172,'1v -ostali'!$A$14:H$371,I$3,FALSE)</f>
        <v>0</v>
      </c>
      <c r="J172">
        <f>+VLOOKUP($A172,'1v -ostali'!$A$14:I$371,J$3,FALSE)</f>
        <v>0</v>
      </c>
      <c r="N172">
        <f>+VLOOKUP($A172,'1v -ostali'!$A$14:J$371,K$3,FALSE)</f>
        <v>0</v>
      </c>
      <c r="O172">
        <f>+VLOOKUP($A172,'1v -ostali'!$A$14:K$371,L$3,FALSE)</f>
        <v>0</v>
      </c>
      <c r="P172">
        <f>+VLOOKUP($A172,'1v -ostali'!$A$14:L$371,M$3,FALSE)</f>
        <v>0</v>
      </c>
      <c r="T172" s="50">
        <f>IF(H172=0,0,+(VLOOKUP($A172,'1v -ostali'!$A$14:AE$371,O$3,FALSE)/12*0.701/$H172+$R$2)*$H172)</f>
        <v>0</v>
      </c>
      <c r="U172" s="50">
        <f>IF(N172=0,0,+(VLOOKUP($A172,'1v -ostali'!$A$14:AF$371,P$3,FALSE)/12*0.701/$N172+$R$2)*$N172)</f>
        <v>0</v>
      </c>
      <c r="V172" s="50">
        <f>IF(T172+U172=0,0,(VLOOKUP($A172,'1v -ostali'!$A$14:AG$371,Q$3,FALSE))/12*$R$3+$R$2)</f>
        <v>0</v>
      </c>
      <c r="W172" s="50">
        <f t="shared" si="39"/>
        <v>0</v>
      </c>
      <c r="X172" s="50">
        <f t="shared" si="32"/>
        <v>0</v>
      </c>
      <c r="Y172" s="50">
        <f>IF(I172=0,0,+(VLOOKUP($A172,'1v -ostali'!$A$14:AJ$371,T$3,FALSE)/12*0.701/$I172+$R$2)*$I172)</f>
        <v>0</v>
      </c>
      <c r="Z172" s="50">
        <f>IF(O172=0,0,+(VLOOKUP($A172,'1v -ostali'!$A$14:AK$371,U$3,FALSE)/12*0.701/$O172+$R$2)*$O172)</f>
        <v>0</v>
      </c>
      <c r="AA172" s="50">
        <f>IF(Y172+Z172=0,0,(VLOOKUP($A172,'1v -ostali'!$A$14:AL$371,V$3,FALSE))/12*$R$3+$R$2)</f>
        <v>0</v>
      </c>
      <c r="AB172" s="50">
        <f t="shared" si="33"/>
        <v>0</v>
      </c>
      <c r="AC172" s="50">
        <f t="shared" si="34"/>
        <v>0</v>
      </c>
      <c r="AD172" s="50">
        <f>IF(J172=0,0,+(VLOOKUP($A172,'1v -ostali'!$A$14:AO$371,Y$3,FALSE)/12*0.701/$J172+$R$2)*$J172)</f>
        <v>0</v>
      </c>
      <c r="AE172" s="50">
        <f>IF(P172=0,0,+(VLOOKUP($A172,'1v -ostali'!$A$14:AP$371,Z$3,FALSE)/12*0.701/$P172+$R$2)*$P172)</f>
        <v>0</v>
      </c>
      <c r="AF172" s="50">
        <f>IF(AD172+AE172=0,0,(VLOOKUP($A172,'1v -ostali'!$A$14:AQ$371,AA$3,FALSE))/12*$R$3+$R$2)</f>
        <v>0</v>
      </c>
      <c r="AG172" s="50">
        <f t="shared" si="35"/>
        <v>0</v>
      </c>
      <c r="AH172" s="50">
        <f t="shared" si="36"/>
        <v>0</v>
      </c>
      <c r="AI172" s="50">
        <f t="shared" si="40"/>
        <v>0</v>
      </c>
      <c r="AJ172" s="50">
        <f t="shared" si="44"/>
        <v>0</v>
      </c>
      <c r="AK172" s="50">
        <f t="shared" si="37"/>
        <v>0</v>
      </c>
      <c r="AL172" s="50">
        <f t="shared" si="38"/>
        <v>0</v>
      </c>
    </row>
    <row r="173" spans="1:38" x14ac:dyDescent="0.2">
      <c r="A173">
        <f>+IF(MAX(A$5:A172)+1&lt;=A$1,A172+1,0)</f>
        <v>0</v>
      </c>
      <c r="B173" s="301">
        <f t="shared" si="41"/>
        <v>0</v>
      </c>
      <c r="C173">
        <f t="shared" si="42"/>
        <v>0</v>
      </c>
      <c r="D173" s="494">
        <f t="shared" si="43"/>
        <v>0</v>
      </c>
      <c r="E173">
        <f>IF(A173=0,0,+VLOOKUP($A173,'1v -ostali'!$A$14:$C$371,2,FALSE))</f>
        <v>0</v>
      </c>
      <c r="G173">
        <f>+VLOOKUP($A173,'1v -ostali'!$A$14:$N$371,14,FALSE)</f>
        <v>0</v>
      </c>
      <c r="H173">
        <f>+VLOOKUP($A173,'1v -ostali'!$A$14:$G$371,H$3,FALSE)</f>
        <v>0</v>
      </c>
      <c r="I173">
        <f>+VLOOKUP($A173,'1v -ostali'!$A$14:H$371,I$3,FALSE)</f>
        <v>0</v>
      </c>
      <c r="J173">
        <f>+VLOOKUP($A173,'1v -ostali'!$A$14:I$371,J$3,FALSE)</f>
        <v>0</v>
      </c>
      <c r="N173">
        <f>+VLOOKUP($A173,'1v -ostali'!$A$14:J$371,K$3,FALSE)</f>
        <v>0</v>
      </c>
      <c r="O173">
        <f>+VLOOKUP($A173,'1v -ostali'!$A$14:K$371,L$3,FALSE)</f>
        <v>0</v>
      </c>
      <c r="P173">
        <f>+VLOOKUP($A173,'1v -ostali'!$A$14:L$371,M$3,FALSE)</f>
        <v>0</v>
      </c>
      <c r="T173" s="50">
        <f>IF(H173=0,0,+(VLOOKUP($A173,'1v -ostali'!$A$14:AE$371,O$3,FALSE)/12*0.701/$H173+$R$2)*$H173)</f>
        <v>0</v>
      </c>
      <c r="U173" s="50">
        <f>IF(N173=0,0,+(VLOOKUP($A173,'1v -ostali'!$A$14:AF$371,P$3,FALSE)/12*0.701/$N173+$R$2)*$N173)</f>
        <v>0</v>
      </c>
      <c r="V173" s="50">
        <f>IF(T173+U173=0,0,(VLOOKUP($A173,'1v -ostali'!$A$14:AG$371,Q$3,FALSE))/12*$R$3+$R$2)</f>
        <v>0</v>
      </c>
      <c r="W173" s="50">
        <f t="shared" si="39"/>
        <v>0</v>
      </c>
      <c r="X173" s="50">
        <f t="shared" si="32"/>
        <v>0</v>
      </c>
      <c r="Y173" s="50">
        <f>IF(I173=0,0,+(VLOOKUP($A173,'1v -ostali'!$A$14:AJ$371,T$3,FALSE)/12*0.701/$I173+$R$2)*$I173)</f>
        <v>0</v>
      </c>
      <c r="Z173" s="50">
        <f>IF(O173=0,0,+(VLOOKUP($A173,'1v -ostali'!$A$14:AK$371,U$3,FALSE)/12*0.701/$O173+$R$2)*$O173)</f>
        <v>0</v>
      </c>
      <c r="AA173" s="50">
        <f>IF(Y173+Z173=0,0,(VLOOKUP($A173,'1v -ostali'!$A$14:AL$371,V$3,FALSE))/12*$R$3+$R$2)</f>
        <v>0</v>
      </c>
      <c r="AB173" s="50">
        <f t="shared" si="33"/>
        <v>0</v>
      </c>
      <c r="AC173" s="50">
        <f t="shared" si="34"/>
        <v>0</v>
      </c>
      <c r="AD173" s="50">
        <f>IF(J173=0,0,+(VLOOKUP($A173,'1v -ostali'!$A$14:AO$371,Y$3,FALSE)/12*0.701/$J173+$R$2)*$J173)</f>
        <v>0</v>
      </c>
      <c r="AE173" s="50">
        <f>IF(P173=0,0,+(VLOOKUP($A173,'1v -ostali'!$A$14:AP$371,Z$3,FALSE)/12*0.701/$P173+$R$2)*$P173)</f>
        <v>0</v>
      </c>
      <c r="AF173" s="50">
        <f>IF(AD173+AE173=0,0,(VLOOKUP($A173,'1v -ostali'!$A$14:AQ$371,AA$3,FALSE))/12*$R$3+$R$2)</f>
        <v>0</v>
      </c>
      <c r="AG173" s="50">
        <f t="shared" si="35"/>
        <v>0</v>
      </c>
      <c r="AH173" s="50">
        <f t="shared" si="36"/>
        <v>0</v>
      </c>
      <c r="AI173" s="50">
        <f t="shared" si="40"/>
        <v>0</v>
      </c>
      <c r="AJ173" s="50">
        <f t="shared" si="44"/>
        <v>0</v>
      </c>
      <c r="AK173" s="50">
        <f t="shared" si="37"/>
        <v>0</v>
      </c>
      <c r="AL173" s="50">
        <f t="shared" si="38"/>
        <v>0</v>
      </c>
    </row>
    <row r="174" spans="1:38" x14ac:dyDescent="0.2">
      <c r="A174">
        <f>+IF(MAX(A$5:A173)+1&lt;=A$1,A173+1,0)</f>
        <v>0</v>
      </c>
      <c r="B174" s="301">
        <f t="shared" si="41"/>
        <v>0</v>
      </c>
      <c r="C174">
        <f t="shared" si="42"/>
        <v>0</v>
      </c>
      <c r="D174" s="494">
        <f t="shared" si="43"/>
        <v>0</v>
      </c>
      <c r="E174">
        <f>IF(A174=0,0,+VLOOKUP($A174,'1v -ostali'!$A$14:$C$371,2,FALSE))</f>
        <v>0</v>
      </c>
      <c r="G174">
        <f>+VLOOKUP($A174,'1v -ostali'!$A$14:$N$371,14,FALSE)</f>
        <v>0</v>
      </c>
      <c r="H174">
        <f>+VLOOKUP($A174,'1v -ostali'!$A$14:$G$371,H$3,FALSE)</f>
        <v>0</v>
      </c>
      <c r="I174">
        <f>+VLOOKUP($A174,'1v -ostali'!$A$14:H$371,I$3,FALSE)</f>
        <v>0</v>
      </c>
      <c r="J174">
        <f>+VLOOKUP($A174,'1v -ostali'!$A$14:I$371,J$3,FALSE)</f>
        <v>0</v>
      </c>
      <c r="N174">
        <f>+VLOOKUP($A174,'1v -ostali'!$A$14:J$371,K$3,FALSE)</f>
        <v>0</v>
      </c>
      <c r="O174">
        <f>+VLOOKUP($A174,'1v -ostali'!$A$14:K$371,L$3,FALSE)</f>
        <v>0</v>
      </c>
      <c r="P174">
        <f>+VLOOKUP($A174,'1v -ostali'!$A$14:L$371,M$3,FALSE)</f>
        <v>0</v>
      </c>
      <c r="T174" s="50">
        <f>IF(H174=0,0,+(VLOOKUP($A174,'1v -ostali'!$A$14:AE$371,O$3,FALSE)/12*0.701/$H174+$R$2)*$H174)</f>
        <v>0</v>
      </c>
      <c r="U174" s="50">
        <f>IF(N174=0,0,+(VLOOKUP($A174,'1v -ostali'!$A$14:AF$371,P$3,FALSE)/12*0.701/$N174+$R$2)*$N174)</f>
        <v>0</v>
      </c>
      <c r="V174" s="50">
        <f>IF(T174+U174=0,0,(VLOOKUP($A174,'1v -ostali'!$A$14:AG$371,Q$3,FALSE))/12*$R$3+$R$2)</f>
        <v>0</v>
      </c>
      <c r="W174" s="50">
        <f t="shared" si="39"/>
        <v>0</v>
      </c>
      <c r="X174" s="50">
        <f t="shared" si="32"/>
        <v>0</v>
      </c>
      <c r="Y174" s="50">
        <f>IF(I174=0,0,+(VLOOKUP($A174,'1v -ostali'!$A$14:AJ$371,T$3,FALSE)/12*0.701/$I174+$R$2)*$I174)</f>
        <v>0</v>
      </c>
      <c r="Z174" s="50">
        <f>IF(O174=0,0,+(VLOOKUP($A174,'1v -ostali'!$A$14:AK$371,U$3,FALSE)/12*0.701/$O174+$R$2)*$O174)</f>
        <v>0</v>
      </c>
      <c r="AA174" s="50">
        <f>IF(Y174+Z174=0,0,(VLOOKUP($A174,'1v -ostali'!$A$14:AL$371,V$3,FALSE))/12*$R$3+$R$2)</f>
        <v>0</v>
      </c>
      <c r="AB174" s="50">
        <f t="shared" si="33"/>
        <v>0</v>
      </c>
      <c r="AC174" s="50">
        <f t="shared" si="34"/>
        <v>0</v>
      </c>
      <c r="AD174" s="50">
        <f>IF(J174=0,0,+(VLOOKUP($A174,'1v -ostali'!$A$14:AO$371,Y$3,FALSE)/12*0.701/$J174+$R$2)*$J174)</f>
        <v>0</v>
      </c>
      <c r="AE174" s="50">
        <f>IF(P174=0,0,+(VLOOKUP($A174,'1v -ostali'!$A$14:AP$371,Z$3,FALSE)/12*0.701/$P174+$R$2)*$P174)</f>
        <v>0</v>
      </c>
      <c r="AF174" s="50">
        <f>IF(AD174+AE174=0,0,(VLOOKUP($A174,'1v -ostali'!$A$14:AQ$371,AA$3,FALSE))/12*$R$3+$R$2)</f>
        <v>0</v>
      </c>
      <c r="AG174" s="50">
        <f t="shared" si="35"/>
        <v>0</v>
      </c>
      <c r="AH174" s="50">
        <f t="shared" si="36"/>
        <v>0</v>
      </c>
      <c r="AI174" s="50">
        <f t="shared" si="40"/>
        <v>0</v>
      </c>
      <c r="AJ174" s="50">
        <f t="shared" si="44"/>
        <v>0</v>
      </c>
      <c r="AK174" s="50">
        <f t="shared" si="37"/>
        <v>0</v>
      </c>
      <c r="AL174" s="50">
        <f t="shared" si="38"/>
        <v>0</v>
      </c>
    </row>
    <row r="175" spans="1:38" x14ac:dyDescent="0.2">
      <c r="A175">
        <f>+IF(MAX(A$5:A174)+1&lt;=A$1,A174+1,0)</f>
        <v>0</v>
      </c>
      <c r="B175" s="301">
        <f t="shared" si="41"/>
        <v>0</v>
      </c>
      <c r="C175">
        <f t="shared" si="42"/>
        <v>0</v>
      </c>
      <c r="D175" s="494">
        <f t="shared" si="43"/>
        <v>0</v>
      </c>
      <c r="E175">
        <f>IF(A175=0,0,+VLOOKUP($A175,'1v -ostali'!$A$14:$C$371,2,FALSE))</f>
        <v>0</v>
      </c>
      <c r="G175">
        <f>+VLOOKUP($A175,'1v -ostali'!$A$14:$N$371,14,FALSE)</f>
        <v>0</v>
      </c>
      <c r="H175">
        <f>+VLOOKUP($A175,'1v -ostali'!$A$14:$G$371,H$3,FALSE)</f>
        <v>0</v>
      </c>
      <c r="I175">
        <f>+VLOOKUP($A175,'1v -ostali'!$A$14:H$371,I$3,FALSE)</f>
        <v>0</v>
      </c>
      <c r="J175">
        <f>+VLOOKUP($A175,'1v -ostali'!$A$14:I$371,J$3,FALSE)</f>
        <v>0</v>
      </c>
      <c r="N175">
        <f>+VLOOKUP($A175,'1v -ostali'!$A$14:J$371,K$3,FALSE)</f>
        <v>0</v>
      </c>
      <c r="O175">
        <f>+VLOOKUP($A175,'1v -ostali'!$A$14:K$371,L$3,FALSE)</f>
        <v>0</v>
      </c>
      <c r="P175">
        <f>+VLOOKUP($A175,'1v -ostali'!$A$14:L$371,M$3,FALSE)</f>
        <v>0</v>
      </c>
      <c r="T175" s="50">
        <f>IF(H175=0,0,+(VLOOKUP($A175,'1v -ostali'!$A$14:AE$371,O$3,FALSE)/12*0.701/$H175+$R$2)*$H175)</f>
        <v>0</v>
      </c>
      <c r="U175" s="50">
        <f>IF(N175=0,0,+(VLOOKUP($A175,'1v -ostali'!$A$14:AF$371,P$3,FALSE)/12*0.701/$N175+$R$2)*$N175)</f>
        <v>0</v>
      </c>
      <c r="V175" s="50">
        <f>IF(T175+U175=0,0,(VLOOKUP($A175,'1v -ostali'!$A$14:AG$371,Q$3,FALSE))/12*$R$3+$R$2)</f>
        <v>0</v>
      </c>
      <c r="W175" s="50">
        <f t="shared" si="39"/>
        <v>0</v>
      </c>
      <c r="X175" s="50">
        <f t="shared" si="32"/>
        <v>0</v>
      </c>
      <c r="Y175" s="50">
        <f>IF(I175=0,0,+(VLOOKUP($A175,'1v -ostali'!$A$14:AJ$371,T$3,FALSE)/12*0.701/$I175+$R$2)*$I175)</f>
        <v>0</v>
      </c>
      <c r="Z175" s="50">
        <f>IF(O175=0,0,+(VLOOKUP($A175,'1v -ostali'!$A$14:AK$371,U$3,FALSE)/12*0.701/$O175+$R$2)*$O175)</f>
        <v>0</v>
      </c>
      <c r="AA175" s="50">
        <f>IF(Y175+Z175=0,0,(VLOOKUP($A175,'1v -ostali'!$A$14:AL$371,V$3,FALSE))/12*$R$3+$R$2)</f>
        <v>0</v>
      </c>
      <c r="AB175" s="50">
        <f t="shared" si="33"/>
        <v>0</v>
      </c>
      <c r="AC175" s="50">
        <f t="shared" si="34"/>
        <v>0</v>
      </c>
      <c r="AD175" s="50">
        <f>IF(J175=0,0,+(VLOOKUP($A175,'1v -ostali'!$A$14:AO$371,Y$3,FALSE)/12*0.701/$J175+$R$2)*$J175)</f>
        <v>0</v>
      </c>
      <c r="AE175" s="50">
        <f>IF(P175=0,0,+(VLOOKUP($A175,'1v -ostali'!$A$14:AP$371,Z$3,FALSE)/12*0.701/$P175+$R$2)*$P175)</f>
        <v>0</v>
      </c>
      <c r="AF175" s="50">
        <f>IF(AD175+AE175=0,0,(VLOOKUP($A175,'1v -ostali'!$A$14:AQ$371,AA$3,FALSE))/12*$R$3+$R$2)</f>
        <v>0</v>
      </c>
      <c r="AG175" s="50">
        <f t="shared" si="35"/>
        <v>0</v>
      </c>
      <c r="AH175" s="50">
        <f t="shared" si="36"/>
        <v>0</v>
      </c>
      <c r="AI175" s="50">
        <f t="shared" si="40"/>
        <v>0</v>
      </c>
      <c r="AJ175" s="50">
        <f t="shared" si="44"/>
        <v>0</v>
      </c>
      <c r="AK175" s="50">
        <f t="shared" si="37"/>
        <v>0</v>
      </c>
      <c r="AL175" s="50">
        <f t="shared" si="38"/>
        <v>0</v>
      </c>
    </row>
    <row r="176" spans="1:38" x14ac:dyDescent="0.2">
      <c r="A176">
        <f>+IF(MAX(A$5:A175)+1&lt;=A$1,A175+1,0)</f>
        <v>0</v>
      </c>
      <c r="B176" s="301">
        <f t="shared" si="41"/>
        <v>0</v>
      </c>
      <c r="C176">
        <f t="shared" si="42"/>
        <v>0</v>
      </c>
      <c r="D176" s="494">
        <f t="shared" si="43"/>
        <v>0</v>
      </c>
      <c r="E176">
        <f>IF(A176=0,0,+VLOOKUP($A176,'1v -ostali'!$A$14:$C$371,2,FALSE))</f>
        <v>0</v>
      </c>
      <c r="G176">
        <f>+VLOOKUP($A176,'1v -ostali'!$A$14:$N$371,14,FALSE)</f>
        <v>0</v>
      </c>
      <c r="H176">
        <f>+VLOOKUP($A176,'1v -ostali'!$A$14:$G$371,H$3,FALSE)</f>
        <v>0</v>
      </c>
      <c r="I176">
        <f>+VLOOKUP($A176,'1v -ostali'!$A$14:H$371,I$3,FALSE)</f>
        <v>0</v>
      </c>
      <c r="J176">
        <f>+VLOOKUP($A176,'1v -ostali'!$A$14:I$371,J$3,FALSE)</f>
        <v>0</v>
      </c>
      <c r="N176">
        <f>+VLOOKUP($A176,'1v -ostali'!$A$14:J$371,K$3,FALSE)</f>
        <v>0</v>
      </c>
      <c r="O176">
        <f>+VLOOKUP($A176,'1v -ostali'!$A$14:K$371,L$3,FALSE)</f>
        <v>0</v>
      </c>
      <c r="P176">
        <f>+VLOOKUP($A176,'1v -ostali'!$A$14:L$371,M$3,FALSE)</f>
        <v>0</v>
      </c>
      <c r="T176" s="50">
        <f>IF(H176=0,0,+(VLOOKUP($A176,'1v -ostali'!$A$14:AE$371,O$3,FALSE)/12*0.701/$H176+$R$2)*$H176)</f>
        <v>0</v>
      </c>
      <c r="U176" s="50">
        <f>IF(N176=0,0,+(VLOOKUP($A176,'1v -ostali'!$A$14:AF$371,P$3,FALSE)/12*0.701/$N176+$R$2)*$N176)</f>
        <v>0</v>
      </c>
      <c r="V176" s="50">
        <f>IF(T176+U176=0,0,(VLOOKUP($A176,'1v -ostali'!$A$14:AG$371,Q$3,FALSE))/12*$R$3+$R$2)</f>
        <v>0</v>
      </c>
      <c r="W176" s="50">
        <f t="shared" si="39"/>
        <v>0</v>
      </c>
      <c r="X176" s="50">
        <f t="shared" si="32"/>
        <v>0</v>
      </c>
      <c r="Y176" s="50">
        <f>IF(I176=0,0,+(VLOOKUP($A176,'1v -ostali'!$A$14:AJ$371,T$3,FALSE)/12*0.701/$I176+$R$2)*$I176)</f>
        <v>0</v>
      </c>
      <c r="Z176" s="50">
        <f>IF(O176=0,0,+(VLOOKUP($A176,'1v -ostali'!$A$14:AK$371,U$3,FALSE)/12*0.701/$O176+$R$2)*$O176)</f>
        <v>0</v>
      </c>
      <c r="AA176" s="50">
        <f>IF(Y176+Z176=0,0,(VLOOKUP($A176,'1v -ostali'!$A$14:AL$371,V$3,FALSE))/12*$R$3+$R$2)</f>
        <v>0</v>
      </c>
      <c r="AB176" s="50">
        <f t="shared" si="33"/>
        <v>0</v>
      </c>
      <c r="AC176" s="50">
        <f t="shared" si="34"/>
        <v>0</v>
      </c>
      <c r="AD176" s="50">
        <f>IF(J176=0,0,+(VLOOKUP($A176,'1v -ostali'!$A$14:AO$371,Y$3,FALSE)/12*0.701/$J176+$R$2)*$J176)</f>
        <v>0</v>
      </c>
      <c r="AE176" s="50">
        <f>IF(P176=0,0,+(VLOOKUP($A176,'1v -ostali'!$A$14:AP$371,Z$3,FALSE)/12*0.701/$P176+$R$2)*$P176)</f>
        <v>0</v>
      </c>
      <c r="AF176" s="50">
        <f>IF(AD176+AE176=0,0,(VLOOKUP($A176,'1v -ostali'!$A$14:AQ$371,AA$3,FALSE))/12*$R$3+$R$2)</f>
        <v>0</v>
      </c>
      <c r="AG176" s="50">
        <f t="shared" si="35"/>
        <v>0</v>
      </c>
      <c r="AH176" s="50">
        <f t="shared" si="36"/>
        <v>0</v>
      </c>
      <c r="AI176" s="50">
        <f t="shared" si="40"/>
        <v>0</v>
      </c>
      <c r="AJ176" s="50">
        <f t="shared" si="44"/>
        <v>0</v>
      </c>
      <c r="AK176" s="50">
        <f t="shared" si="37"/>
        <v>0</v>
      </c>
      <c r="AL176" s="50">
        <f t="shared" si="38"/>
        <v>0</v>
      </c>
    </row>
    <row r="177" spans="1:38" x14ac:dyDescent="0.2">
      <c r="A177">
        <f>+IF(MAX(A$5:A176)+1&lt;=A$1,A176+1,0)</f>
        <v>0</v>
      </c>
      <c r="B177" s="301">
        <f t="shared" si="41"/>
        <v>0</v>
      </c>
      <c r="C177">
        <f t="shared" si="42"/>
        <v>0</v>
      </c>
      <c r="D177" s="494">
        <f t="shared" si="43"/>
        <v>0</v>
      </c>
      <c r="E177">
        <f>IF(A177=0,0,+VLOOKUP($A177,'1v -ostali'!$A$14:$C$371,2,FALSE))</f>
        <v>0</v>
      </c>
      <c r="G177">
        <f>+VLOOKUP($A177,'1v -ostali'!$A$14:$N$371,14,FALSE)</f>
        <v>0</v>
      </c>
      <c r="H177">
        <f>+VLOOKUP($A177,'1v -ostali'!$A$14:$G$371,H$3,FALSE)</f>
        <v>0</v>
      </c>
      <c r="I177">
        <f>+VLOOKUP($A177,'1v -ostali'!$A$14:H$371,I$3,FALSE)</f>
        <v>0</v>
      </c>
      <c r="J177">
        <f>+VLOOKUP($A177,'1v -ostali'!$A$14:I$371,J$3,FALSE)</f>
        <v>0</v>
      </c>
      <c r="N177">
        <f>+VLOOKUP($A177,'1v -ostali'!$A$14:J$371,K$3,FALSE)</f>
        <v>0</v>
      </c>
      <c r="O177">
        <f>+VLOOKUP($A177,'1v -ostali'!$A$14:K$371,L$3,FALSE)</f>
        <v>0</v>
      </c>
      <c r="P177">
        <f>+VLOOKUP($A177,'1v -ostali'!$A$14:L$371,M$3,FALSE)</f>
        <v>0</v>
      </c>
      <c r="T177" s="50">
        <f>IF(H177=0,0,+(VLOOKUP($A177,'1v -ostali'!$A$14:AE$371,O$3,FALSE)/12*0.701/$H177+$R$2)*$H177)</f>
        <v>0</v>
      </c>
      <c r="U177" s="50">
        <f>IF(N177=0,0,+(VLOOKUP($A177,'1v -ostali'!$A$14:AF$371,P$3,FALSE)/12*0.701/$N177+$R$2)*$N177)</f>
        <v>0</v>
      </c>
      <c r="V177" s="50">
        <f>IF(T177+U177=0,0,(VLOOKUP($A177,'1v -ostali'!$A$14:AG$371,Q$3,FALSE))/12*$R$3+$R$2)</f>
        <v>0</v>
      </c>
      <c r="W177" s="50">
        <f t="shared" si="39"/>
        <v>0</v>
      </c>
      <c r="X177" s="50">
        <f t="shared" si="32"/>
        <v>0</v>
      </c>
      <c r="Y177" s="50">
        <f>IF(I177=0,0,+(VLOOKUP($A177,'1v -ostali'!$A$14:AJ$371,T$3,FALSE)/12*0.701/$I177+$R$2)*$I177)</f>
        <v>0</v>
      </c>
      <c r="Z177" s="50">
        <f>IF(O177=0,0,+(VLOOKUP($A177,'1v -ostali'!$A$14:AK$371,U$3,FALSE)/12*0.701/$O177+$R$2)*$O177)</f>
        <v>0</v>
      </c>
      <c r="AA177" s="50">
        <f>IF(Y177+Z177=0,0,(VLOOKUP($A177,'1v -ostali'!$A$14:AL$371,V$3,FALSE))/12*$R$3+$R$2)</f>
        <v>0</v>
      </c>
      <c r="AB177" s="50">
        <f t="shared" si="33"/>
        <v>0</v>
      </c>
      <c r="AC177" s="50">
        <f t="shared" si="34"/>
        <v>0</v>
      </c>
      <c r="AD177" s="50">
        <f>IF(J177=0,0,+(VLOOKUP($A177,'1v -ostali'!$A$14:AO$371,Y$3,FALSE)/12*0.701/$J177+$R$2)*$J177)</f>
        <v>0</v>
      </c>
      <c r="AE177" s="50">
        <f>IF(P177=0,0,+(VLOOKUP($A177,'1v -ostali'!$A$14:AP$371,Z$3,FALSE)/12*0.701/$P177+$R$2)*$P177)</f>
        <v>0</v>
      </c>
      <c r="AF177" s="50">
        <f>IF(AD177+AE177=0,0,(VLOOKUP($A177,'1v -ostali'!$A$14:AQ$371,AA$3,FALSE))/12*$R$3+$R$2)</f>
        <v>0</v>
      </c>
      <c r="AG177" s="50">
        <f t="shared" si="35"/>
        <v>0</v>
      </c>
      <c r="AH177" s="50">
        <f t="shared" si="36"/>
        <v>0</v>
      </c>
      <c r="AI177" s="50">
        <f t="shared" si="40"/>
        <v>0</v>
      </c>
      <c r="AJ177" s="50">
        <f t="shared" si="44"/>
        <v>0</v>
      </c>
      <c r="AK177" s="50">
        <f t="shared" si="37"/>
        <v>0</v>
      </c>
      <c r="AL177" s="50">
        <f t="shared" si="38"/>
        <v>0</v>
      </c>
    </row>
    <row r="178" spans="1:38" x14ac:dyDescent="0.2">
      <c r="A178">
        <f>+IF(MAX(A$5:A177)+1&lt;=A$1,A177+1,0)</f>
        <v>0</v>
      </c>
      <c r="B178" s="301">
        <f t="shared" si="41"/>
        <v>0</v>
      </c>
      <c r="C178">
        <f t="shared" si="42"/>
        <v>0</v>
      </c>
      <c r="D178" s="494">
        <f t="shared" si="43"/>
        <v>0</v>
      </c>
      <c r="E178">
        <f>IF(A178=0,0,+VLOOKUP($A178,'1v -ostali'!$A$14:$C$371,2,FALSE))</f>
        <v>0</v>
      </c>
      <c r="G178">
        <f>+VLOOKUP($A178,'1v -ostali'!$A$14:$N$371,14,FALSE)</f>
        <v>0</v>
      </c>
      <c r="H178">
        <f>+VLOOKUP($A178,'1v -ostali'!$A$14:$G$371,H$3,FALSE)</f>
        <v>0</v>
      </c>
      <c r="I178">
        <f>+VLOOKUP($A178,'1v -ostali'!$A$14:H$371,I$3,FALSE)</f>
        <v>0</v>
      </c>
      <c r="J178">
        <f>+VLOOKUP($A178,'1v -ostali'!$A$14:I$371,J$3,FALSE)</f>
        <v>0</v>
      </c>
      <c r="N178">
        <f>+VLOOKUP($A178,'1v -ostali'!$A$14:J$371,K$3,FALSE)</f>
        <v>0</v>
      </c>
      <c r="O178">
        <f>+VLOOKUP($A178,'1v -ostali'!$A$14:K$371,L$3,FALSE)</f>
        <v>0</v>
      </c>
      <c r="P178">
        <f>+VLOOKUP($A178,'1v -ostali'!$A$14:L$371,M$3,FALSE)</f>
        <v>0</v>
      </c>
      <c r="T178" s="50">
        <f>IF(H178=0,0,+(VLOOKUP($A178,'1v -ostali'!$A$14:AE$371,O$3,FALSE)/12*0.701/$H178+$R$2)*$H178)</f>
        <v>0</v>
      </c>
      <c r="U178" s="50">
        <f>IF(N178=0,0,+(VLOOKUP($A178,'1v -ostali'!$A$14:AF$371,P$3,FALSE)/12*0.701/$N178+$R$2)*$N178)</f>
        <v>0</v>
      </c>
      <c r="V178" s="50">
        <f>IF(T178+U178=0,0,(VLOOKUP($A178,'1v -ostali'!$A$14:AG$371,Q$3,FALSE))/12*$R$3+$R$2)</f>
        <v>0</v>
      </c>
      <c r="W178" s="50">
        <f t="shared" si="39"/>
        <v>0</v>
      </c>
      <c r="X178" s="50">
        <f t="shared" si="32"/>
        <v>0</v>
      </c>
      <c r="Y178" s="50">
        <f>IF(I178=0,0,+(VLOOKUP($A178,'1v -ostali'!$A$14:AJ$371,T$3,FALSE)/12*0.701/$I178+$R$2)*$I178)</f>
        <v>0</v>
      </c>
      <c r="Z178" s="50">
        <f>IF(O178=0,0,+(VLOOKUP($A178,'1v -ostali'!$A$14:AK$371,U$3,FALSE)/12*0.701/$O178+$R$2)*$O178)</f>
        <v>0</v>
      </c>
      <c r="AA178" s="50">
        <f>IF(Y178+Z178=0,0,(VLOOKUP($A178,'1v -ostali'!$A$14:AL$371,V$3,FALSE))/12*$R$3+$R$2)</f>
        <v>0</v>
      </c>
      <c r="AB178" s="50">
        <f t="shared" si="33"/>
        <v>0</v>
      </c>
      <c r="AC178" s="50">
        <f t="shared" si="34"/>
        <v>0</v>
      </c>
      <c r="AD178" s="50">
        <f>IF(J178=0,0,+(VLOOKUP($A178,'1v -ostali'!$A$14:AO$371,Y$3,FALSE)/12*0.701/$J178+$R$2)*$J178)</f>
        <v>0</v>
      </c>
      <c r="AE178" s="50">
        <f>IF(P178=0,0,+(VLOOKUP($A178,'1v -ostali'!$A$14:AP$371,Z$3,FALSE)/12*0.701/$P178+$R$2)*$P178)</f>
        <v>0</v>
      </c>
      <c r="AF178" s="50">
        <f>IF(AD178+AE178=0,0,(VLOOKUP($A178,'1v -ostali'!$A$14:AQ$371,AA$3,FALSE))/12*$R$3+$R$2)</f>
        <v>0</v>
      </c>
      <c r="AG178" s="50">
        <f t="shared" si="35"/>
        <v>0</v>
      </c>
      <c r="AH178" s="50">
        <f t="shared" si="36"/>
        <v>0</v>
      </c>
      <c r="AI178" s="50">
        <f t="shared" si="40"/>
        <v>0</v>
      </c>
      <c r="AJ178" s="50">
        <f t="shared" si="44"/>
        <v>0</v>
      </c>
      <c r="AK178" s="50">
        <f t="shared" si="37"/>
        <v>0</v>
      </c>
      <c r="AL178" s="50">
        <f t="shared" si="38"/>
        <v>0</v>
      </c>
    </row>
    <row r="179" spans="1:38" x14ac:dyDescent="0.2">
      <c r="A179">
        <f>+IF(MAX(A$5:A178)+1&lt;=A$1,A178+1,0)</f>
        <v>0</v>
      </c>
      <c r="B179" s="301">
        <f t="shared" si="41"/>
        <v>0</v>
      </c>
      <c r="C179">
        <f t="shared" si="42"/>
        <v>0</v>
      </c>
      <c r="D179" s="494">
        <f t="shared" si="43"/>
        <v>0</v>
      </c>
      <c r="E179">
        <f>IF(A179=0,0,+VLOOKUP($A179,'1v -ostali'!$A$14:$C$371,2,FALSE))</f>
        <v>0</v>
      </c>
      <c r="G179">
        <f>+VLOOKUP($A179,'1v -ostali'!$A$14:$N$371,14,FALSE)</f>
        <v>0</v>
      </c>
      <c r="H179">
        <f>+VLOOKUP($A179,'1v -ostali'!$A$14:$G$371,H$3,FALSE)</f>
        <v>0</v>
      </c>
      <c r="I179">
        <f>+VLOOKUP($A179,'1v -ostali'!$A$14:H$371,I$3,FALSE)</f>
        <v>0</v>
      </c>
      <c r="J179">
        <f>+VLOOKUP($A179,'1v -ostali'!$A$14:I$371,J$3,FALSE)</f>
        <v>0</v>
      </c>
      <c r="N179">
        <f>+VLOOKUP($A179,'1v -ostali'!$A$14:J$371,K$3,FALSE)</f>
        <v>0</v>
      </c>
      <c r="O179">
        <f>+VLOOKUP($A179,'1v -ostali'!$A$14:K$371,L$3,FALSE)</f>
        <v>0</v>
      </c>
      <c r="P179">
        <f>+VLOOKUP($A179,'1v -ostali'!$A$14:L$371,M$3,FALSE)</f>
        <v>0</v>
      </c>
      <c r="T179" s="50">
        <f>IF(H179=0,0,+(VLOOKUP($A179,'1v -ostali'!$A$14:AE$371,O$3,FALSE)/12*0.701/$H179+$R$2)*$H179)</f>
        <v>0</v>
      </c>
      <c r="U179" s="50">
        <f>IF(N179=0,0,+(VLOOKUP($A179,'1v -ostali'!$A$14:AF$371,P$3,FALSE)/12*0.701/$N179+$R$2)*$N179)</f>
        <v>0</v>
      </c>
      <c r="V179" s="50">
        <f>IF(T179+U179=0,0,(VLOOKUP($A179,'1v -ostali'!$A$14:AG$371,Q$3,FALSE))/12*$R$3+$R$2)</f>
        <v>0</v>
      </c>
      <c r="W179" s="50">
        <f t="shared" si="39"/>
        <v>0</v>
      </c>
      <c r="X179" s="50">
        <f t="shared" si="32"/>
        <v>0</v>
      </c>
      <c r="Y179" s="50">
        <f>IF(I179=0,0,+(VLOOKUP($A179,'1v -ostali'!$A$14:AJ$371,T$3,FALSE)/12*0.701/$I179+$R$2)*$I179)</f>
        <v>0</v>
      </c>
      <c r="Z179" s="50">
        <f>IF(O179=0,0,+(VLOOKUP($A179,'1v -ostali'!$A$14:AK$371,U$3,FALSE)/12*0.701/$O179+$R$2)*$O179)</f>
        <v>0</v>
      </c>
      <c r="AA179" s="50">
        <f>IF(Y179+Z179=0,0,(VLOOKUP($A179,'1v -ostali'!$A$14:AL$371,V$3,FALSE))/12*$R$3+$R$2)</f>
        <v>0</v>
      </c>
      <c r="AB179" s="50">
        <f t="shared" si="33"/>
        <v>0</v>
      </c>
      <c r="AC179" s="50">
        <f t="shared" si="34"/>
        <v>0</v>
      </c>
      <c r="AD179" s="50">
        <f>IF(J179=0,0,+(VLOOKUP($A179,'1v -ostali'!$A$14:AO$371,Y$3,FALSE)/12*0.701/$J179+$R$2)*$J179)</f>
        <v>0</v>
      </c>
      <c r="AE179" s="50">
        <f>IF(P179=0,0,+(VLOOKUP($A179,'1v -ostali'!$A$14:AP$371,Z$3,FALSE)/12*0.701/$P179+$R$2)*$P179)</f>
        <v>0</v>
      </c>
      <c r="AF179" s="50">
        <f>IF(AD179+AE179=0,0,(VLOOKUP($A179,'1v -ostali'!$A$14:AQ$371,AA$3,FALSE))/12*$R$3+$R$2)</f>
        <v>0</v>
      </c>
      <c r="AG179" s="50">
        <f t="shared" si="35"/>
        <v>0</v>
      </c>
      <c r="AH179" s="50">
        <f t="shared" si="36"/>
        <v>0</v>
      </c>
      <c r="AI179" s="50">
        <f t="shared" si="40"/>
        <v>0</v>
      </c>
      <c r="AJ179" s="50">
        <f t="shared" si="44"/>
        <v>0</v>
      </c>
      <c r="AK179" s="50">
        <f t="shared" si="37"/>
        <v>0</v>
      </c>
      <c r="AL179" s="50">
        <f t="shared" si="38"/>
        <v>0</v>
      </c>
    </row>
    <row r="180" spans="1:38" x14ac:dyDescent="0.2">
      <c r="A180">
        <f>+IF(MAX(A$5:A179)+1&lt;=A$1,A179+1,0)</f>
        <v>0</v>
      </c>
      <c r="B180" s="301">
        <f t="shared" si="41"/>
        <v>0</v>
      </c>
      <c r="C180">
        <f t="shared" si="42"/>
        <v>0</v>
      </c>
      <c r="D180" s="494">
        <f t="shared" si="43"/>
        <v>0</v>
      </c>
      <c r="E180">
        <f>IF(A180=0,0,+VLOOKUP($A180,'1v -ostali'!$A$14:$C$371,2,FALSE))</f>
        <v>0</v>
      </c>
      <c r="G180">
        <f>+VLOOKUP($A180,'1v -ostali'!$A$14:$N$371,14,FALSE)</f>
        <v>0</v>
      </c>
      <c r="H180">
        <f>+VLOOKUP($A180,'1v -ostali'!$A$14:$G$371,H$3,FALSE)</f>
        <v>0</v>
      </c>
      <c r="I180">
        <f>+VLOOKUP($A180,'1v -ostali'!$A$14:H$371,I$3,FALSE)</f>
        <v>0</v>
      </c>
      <c r="J180">
        <f>+VLOOKUP($A180,'1v -ostali'!$A$14:I$371,J$3,FALSE)</f>
        <v>0</v>
      </c>
      <c r="N180">
        <f>+VLOOKUP($A180,'1v -ostali'!$A$14:J$371,K$3,FALSE)</f>
        <v>0</v>
      </c>
      <c r="O180">
        <f>+VLOOKUP($A180,'1v -ostali'!$A$14:K$371,L$3,FALSE)</f>
        <v>0</v>
      </c>
      <c r="P180">
        <f>+VLOOKUP($A180,'1v -ostali'!$A$14:L$371,M$3,FALSE)</f>
        <v>0</v>
      </c>
      <c r="T180" s="50">
        <f>IF(H180=0,0,+(VLOOKUP($A180,'1v -ostali'!$A$14:AE$371,O$3,FALSE)/12*0.701/$H180+$R$2)*$H180)</f>
        <v>0</v>
      </c>
      <c r="U180" s="50">
        <f>IF(N180=0,0,+(VLOOKUP($A180,'1v -ostali'!$A$14:AF$371,P$3,FALSE)/12*0.701/$N180+$R$2)*$N180)</f>
        <v>0</v>
      </c>
      <c r="V180" s="50">
        <f>IF(T180+U180=0,0,(VLOOKUP($A180,'1v -ostali'!$A$14:AG$371,Q$3,FALSE))/12*$R$3+$R$2)</f>
        <v>0</v>
      </c>
      <c r="W180" s="50">
        <f t="shared" si="39"/>
        <v>0</v>
      </c>
      <c r="X180" s="50">
        <f t="shared" si="32"/>
        <v>0</v>
      </c>
      <c r="Y180" s="50">
        <f>IF(I180=0,0,+(VLOOKUP($A180,'1v -ostali'!$A$14:AJ$371,T$3,FALSE)/12*0.701/$I180+$R$2)*$I180)</f>
        <v>0</v>
      </c>
      <c r="Z180" s="50">
        <f>IF(O180=0,0,+(VLOOKUP($A180,'1v -ostali'!$A$14:AK$371,U$3,FALSE)/12*0.701/$O180+$R$2)*$O180)</f>
        <v>0</v>
      </c>
      <c r="AA180" s="50">
        <f>IF(Y180+Z180=0,0,(VLOOKUP($A180,'1v -ostali'!$A$14:AL$371,V$3,FALSE))/12*$R$3+$R$2)</f>
        <v>0</v>
      </c>
      <c r="AB180" s="50">
        <f t="shared" si="33"/>
        <v>0</v>
      </c>
      <c r="AC180" s="50">
        <f t="shared" si="34"/>
        <v>0</v>
      </c>
      <c r="AD180" s="50">
        <f>IF(J180=0,0,+(VLOOKUP($A180,'1v -ostali'!$A$14:AO$371,Y$3,FALSE)/12*0.701/$J180+$R$2)*$J180)</f>
        <v>0</v>
      </c>
      <c r="AE180" s="50">
        <f>IF(P180=0,0,+(VLOOKUP($A180,'1v -ostali'!$A$14:AP$371,Z$3,FALSE)/12*0.701/$P180+$R$2)*$P180)</f>
        <v>0</v>
      </c>
      <c r="AF180" s="50">
        <f>IF(AD180+AE180=0,0,(VLOOKUP($A180,'1v -ostali'!$A$14:AQ$371,AA$3,FALSE))/12*$R$3+$R$2)</f>
        <v>0</v>
      </c>
      <c r="AG180" s="50">
        <f t="shared" si="35"/>
        <v>0</v>
      </c>
      <c r="AH180" s="50">
        <f t="shared" si="36"/>
        <v>0</v>
      </c>
      <c r="AI180" s="50">
        <f t="shared" si="40"/>
        <v>0</v>
      </c>
      <c r="AJ180" s="50">
        <f t="shared" si="44"/>
        <v>0</v>
      </c>
      <c r="AK180" s="50">
        <f t="shared" si="37"/>
        <v>0</v>
      </c>
      <c r="AL180" s="50">
        <f t="shared" si="38"/>
        <v>0</v>
      </c>
    </row>
    <row r="181" spans="1:38" x14ac:dyDescent="0.2">
      <c r="A181">
        <f>+IF(MAX(A$5:A180)+1&lt;=A$1,A180+1,0)</f>
        <v>0</v>
      </c>
      <c r="B181" s="301">
        <f t="shared" si="41"/>
        <v>0</v>
      </c>
      <c r="C181">
        <f t="shared" si="42"/>
        <v>0</v>
      </c>
      <c r="D181" s="494">
        <f t="shared" si="43"/>
        <v>0</v>
      </c>
      <c r="E181">
        <f>IF(A181=0,0,+VLOOKUP($A181,'1v -ostali'!$A$14:$C$371,2,FALSE))</f>
        <v>0</v>
      </c>
      <c r="G181">
        <f>+VLOOKUP($A181,'1v -ostali'!$A$14:$N$371,14,FALSE)</f>
        <v>0</v>
      </c>
      <c r="H181">
        <f>+VLOOKUP($A181,'1v -ostali'!$A$14:$G$371,H$3,FALSE)</f>
        <v>0</v>
      </c>
      <c r="I181">
        <f>+VLOOKUP($A181,'1v -ostali'!$A$14:H$371,I$3,FALSE)</f>
        <v>0</v>
      </c>
      <c r="J181">
        <f>+VLOOKUP($A181,'1v -ostali'!$A$14:I$371,J$3,FALSE)</f>
        <v>0</v>
      </c>
      <c r="N181">
        <f>+VLOOKUP($A181,'1v -ostali'!$A$14:J$371,K$3,FALSE)</f>
        <v>0</v>
      </c>
      <c r="O181">
        <f>+VLOOKUP($A181,'1v -ostali'!$A$14:K$371,L$3,FALSE)</f>
        <v>0</v>
      </c>
      <c r="P181">
        <f>+VLOOKUP($A181,'1v -ostali'!$A$14:L$371,M$3,FALSE)</f>
        <v>0</v>
      </c>
      <c r="T181" s="50">
        <f>IF(H181=0,0,+(VLOOKUP($A181,'1v -ostali'!$A$14:AE$371,O$3,FALSE)/12*0.701/$H181+$R$2)*$H181)</f>
        <v>0</v>
      </c>
      <c r="U181" s="50">
        <f>IF(N181=0,0,+(VLOOKUP($A181,'1v -ostali'!$A$14:AF$371,P$3,FALSE)/12*0.701/$N181+$R$2)*$N181)</f>
        <v>0</v>
      </c>
      <c r="V181" s="50">
        <f>IF(T181+U181=0,0,(VLOOKUP($A181,'1v -ostali'!$A$14:AG$371,Q$3,FALSE))/12*$R$3+$R$2)</f>
        <v>0</v>
      </c>
      <c r="W181" s="50">
        <f t="shared" si="39"/>
        <v>0</v>
      </c>
      <c r="X181" s="50">
        <f t="shared" si="32"/>
        <v>0</v>
      </c>
      <c r="Y181" s="50">
        <f>IF(I181=0,0,+(VLOOKUP($A181,'1v -ostali'!$A$14:AJ$371,T$3,FALSE)/12*0.701/$I181+$R$2)*$I181)</f>
        <v>0</v>
      </c>
      <c r="Z181" s="50">
        <f>IF(O181=0,0,+(VLOOKUP($A181,'1v -ostali'!$A$14:AK$371,U$3,FALSE)/12*0.701/$O181+$R$2)*$O181)</f>
        <v>0</v>
      </c>
      <c r="AA181" s="50">
        <f>IF(Y181+Z181=0,0,(VLOOKUP($A181,'1v -ostali'!$A$14:AL$371,V$3,FALSE))/12*$R$3+$R$2)</f>
        <v>0</v>
      </c>
      <c r="AB181" s="50">
        <f t="shared" si="33"/>
        <v>0</v>
      </c>
      <c r="AC181" s="50">
        <f t="shared" si="34"/>
        <v>0</v>
      </c>
      <c r="AD181" s="50">
        <f>IF(J181=0,0,+(VLOOKUP($A181,'1v -ostali'!$A$14:AO$371,Y$3,FALSE)/12*0.701/$J181+$R$2)*$J181)</f>
        <v>0</v>
      </c>
      <c r="AE181" s="50">
        <f>IF(P181=0,0,+(VLOOKUP($A181,'1v -ostali'!$A$14:AP$371,Z$3,FALSE)/12*0.701/$P181+$R$2)*$P181)</f>
        <v>0</v>
      </c>
      <c r="AF181" s="50">
        <f>IF(AD181+AE181=0,0,(VLOOKUP($A181,'1v -ostali'!$A$14:AQ$371,AA$3,FALSE))/12*$R$3+$R$2)</f>
        <v>0</v>
      </c>
      <c r="AG181" s="50">
        <f t="shared" si="35"/>
        <v>0</v>
      </c>
      <c r="AH181" s="50">
        <f t="shared" si="36"/>
        <v>0</v>
      </c>
      <c r="AI181" s="50">
        <f t="shared" si="40"/>
        <v>0</v>
      </c>
      <c r="AJ181" s="50">
        <f t="shared" si="44"/>
        <v>0</v>
      </c>
      <c r="AK181" s="50">
        <f t="shared" si="37"/>
        <v>0</v>
      </c>
      <c r="AL181" s="50">
        <f t="shared" si="38"/>
        <v>0</v>
      </c>
    </row>
    <row r="182" spans="1:38" x14ac:dyDescent="0.2">
      <c r="A182">
        <f>+IF(MAX(A$5:A181)+1&lt;=A$1,A181+1,0)</f>
        <v>0</v>
      </c>
      <c r="B182" s="301">
        <f t="shared" si="41"/>
        <v>0</v>
      </c>
      <c r="C182">
        <f t="shared" si="42"/>
        <v>0</v>
      </c>
      <c r="D182" s="494">
        <f t="shared" si="43"/>
        <v>0</v>
      </c>
      <c r="E182">
        <f>IF(A182=0,0,+VLOOKUP($A182,'1v -ostali'!$A$14:$C$371,2,FALSE))</f>
        <v>0</v>
      </c>
      <c r="G182">
        <f>+VLOOKUP($A182,'1v -ostali'!$A$14:$N$371,14,FALSE)</f>
        <v>0</v>
      </c>
      <c r="H182">
        <f>+VLOOKUP($A182,'1v -ostali'!$A$14:$G$371,H$3,FALSE)</f>
        <v>0</v>
      </c>
      <c r="I182">
        <f>+VLOOKUP($A182,'1v -ostali'!$A$14:H$371,I$3,FALSE)</f>
        <v>0</v>
      </c>
      <c r="J182">
        <f>+VLOOKUP($A182,'1v -ostali'!$A$14:I$371,J$3,FALSE)</f>
        <v>0</v>
      </c>
      <c r="N182">
        <f>+VLOOKUP($A182,'1v -ostali'!$A$14:J$371,K$3,FALSE)</f>
        <v>0</v>
      </c>
      <c r="O182">
        <f>+VLOOKUP($A182,'1v -ostali'!$A$14:K$371,L$3,FALSE)</f>
        <v>0</v>
      </c>
      <c r="P182">
        <f>+VLOOKUP($A182,'1v -ostali'!$A$14:L$371,M$3,FALSE)</f>
        <v>0</v>
      </c>
      <c r="T182" s="50">
        <f>IF(H182=0,0,+(VLOOKUP($A182,'1v -ostali'!$A$14:AE$371,O$3,FALSE)/12*0.701/$H182+$R$2)*$H182)</f>
        <v>0</v>
      </c>
      <c r="U182" s="50">
        <f>IF(N182=0,0,+(VLOOKUP($A182,'1v -ostali'!$A$14:AF$371,P$3,FALSE)/12*0.701/$N182+$R$2)*$N182)</f>
        <v>0</v>
      </c>
      <c r="V182" s="50">
        <f>IF(T182+U182=0,0,(VLOOKUP($A182,'1v -ostali'!$A$14:AG$371,Q$3,FALSE))/12*$R$3+$R$2)</f>
        <v>0</v>
      </c>
      <c r="W182" s="50">
        <f t="shared" si="39"/>
        <v>0</v>
      </c>
      <c r="X182" s="50">
        <f t="shared" si="32"/>
        <v>0</v>
      </c>
      <c r="Y182" s="50">
        <f>IF(I182=0,0,+(VLOOKUP($A182,'1v -ostali'!$A$14:AJ$371,T$3,FALSE)/12*0.701/$I182+$R$2)*$I182)</f>
        <v>0</v>
      </c>
      <c r="Z182" s="50">
        <f>IF(O182=0,0,+(VLOOKUP($A182,'1v -ostali'!$A$14:AK$371,U$3,FALSE)/12*0.701/$O182+$R$2)*$O182)</f>
        <v>0</v>
      </c>
      <c r="AA182" s="50">
        <f>IF(Y182+Z182=0,0,(VLOOKUP($A182,'1v -ostali'!$A$14:AL$371,V$3,FALSE))/12*$R$3+$R$2)</f>
        <v>0</v>
      </c>
      <c r="AB182" s="50">
        <f t="shared" si="33"/>
        <v>0</v>
      </c>
      <c r="AC182" s="50">
        <f t="shared" si="34"/>
        <v>0</v>
      </c>
      <c r="AD182" s="50">
        <f>IF(J182=0,0,+(VLOOKUP($A182,'1v -ostali'!$A$14:AO$371,Y$3,FALSE)/12*0.701/$J182+$R$2)*$J182)</f>
        <v>0</v>
      </c>
      <c r="AE182" s="50">
        <f>IF(P182=0,0,+(VLOOKUP($A182,'1v -ostali'!$A$14:AP$371,Z$3,FALSE)/12*0.701/$P182+$R$2)*$P182)</f>
        <v>0</v>
      </c>
      <c r="AF182" s="50">
        <f>IF(AD182+AE182=0,0,(VLOOKUP($A182,'1v -ostali'!$A$14:AQ$371,AA$3,FALSE))/12*$R$3+$R$2)</f>
        <v>0</v>
      </c>
      <c r="AG182" s="50">
        <f t="shared" si="35"/>
        <v>0</v>
      </c>
      <c r="AH182" s="50">
        <f t="shared" si="36"/>
        <v>0</v>
      </c>
      <c r="AI182" s="50">
        <f t="shared" si="40"/>
        <v>0</v>
      </c>
      <c r="AJ182" s="50">
        <f t="shared" si="44"/>
        <v>0</v>
      </c>
      <c r="AK182" s="50">
        <f t="shared" si="37"/>
        <v>0</v>
      </c>
      <c r="AL182" s="50">
        <f t="shared" si="38"/>
        <v>0</v>
      </c>
    </row>
    <row r="183" spans="1:38" x14ac:dyDescent="0.2">
      <c r="A183">
        <f>+IF(MAX(A$5:A182)+1&lt;=A$1,A182+1,0)</f>
        <v>0</v>
      </c>
      <c r="B183" s="301">
        <f t="shared" si="41"/>
        <v>0</v>
      </c>
      <c r="C183">
        <f t="shared" si="42"/>
        <v>0</v>
      </c>
      <c r="D183" s="494">
        <f t="shared" si="43"/>
        <v>0</v>
      </c>
      <c r="E183">
        <f>IF(A183=0,0,+VLOOKUP($A183,'1v -ostali'!$A$14:$C$371,2,FALSE))</f>
        <v>0</v>
      </c>
      <c r="G183">
        <f>+VLOOKUP($A183,'1v -ostali'!$A$14:$N$371,14,FALSE)</f>
        <v>0</v>
      </c>
      <c r="H183">
        <f>+VLOOKUP($A183,'1v -ostali'!$A$14:$G$371,H$3,FALSE)</f>
        <v>0</v>
      </c>
      <c r="I183">
        <f>+VLOOKUP($A183,'1v -ostali'!$A$14:H$371,I$3,FALSE)</f>
        <v>0</v>
      </c>
      <c r="J183">
        <f>+VLOOKUP($A183,'1v -ostali'!$A$14:I$371,J$3,FALSE)</f>
        <v>0</v>
      </c>
      <c r="N183">
        <f>+VLOOKUP($A183,'1v -ostali'!$A$14:J$371,K$3,FALSE)</f>
        <v>0</v>
      </c>
      <c r="O183">
        <f>+VLOOKUP($A183,'1v -ostali'!$A$14:K$371,L$3,FALSE)</f>
        <v>0</v>
      </c>
      <c r="P183">
        <f>+VLOOKUP($A183,'1v -ostali'!$A$14:L$371,M$3,FALSE)</f>
        <v>0</v>
      </c>
      <c r="T183" s="50">
        <f>IF(H183=0,0,+(VLOOKUP($A183,'1v -ostali'!$A$14:AE$371,O$3,FALSE)/12*0.701/$H183+$R$2)*$H183)</f>
        <v>0</v>
      </c>
      <c r="U183" s="50">
        <f>IF(N183=0,0,+(VLOOKUP($A183,'1v -ostali'!$A$14:AF$371,P$3,FALSE)/12*0.701/$N183+$R$2)*$N183)</f>
        <v>0</v>
      </c>
      <c r="V183" s="50">
        <f>IF(T183+U183=0,0,(VLOOKUP($A183,'1v -ostali'!$A$14:AG$371,Q$3,FALSE))/12*$R$3+$R$2)</f>
        <v>0</v>
      </c>
      <c r="W183" s="50">
        <f t="shared" si="39"/>
        <v>0</v>
      </c>
      <c r="X183" s="50">
        <f t="shared" si="32"/>
        <v>0</v>
      </c>
      <c r="Y183" s="50">
        <f>IF(I183=0,0,+(VLOOKUP($A183,'1v -ostali'!$A$14:AJ$371,T$3,FALSE)/12*0.701/$I183+$R$2)*$I183)</f>
        <v>0</v>
      </c>
      <c r="Z183" s="50">
        <f>IF(O183=0,0,+(VLOOKUP($A183,'1v -ostali'!$A$14:AK$371,U$3,FALSE)/12*0.701/$O183+$R$2)*$O183)</f>
        <v>0</v>
      </c>
      <c r="AA183" s="50">
        <f>IF(Y183+Z183=0,0,(VLOOKUP($A183,'1v -ostali'!$A$14:AL$371,V$3,FALSE))/12*$R$3+$R$2)</f>
        <v>0</v>
      </c>
      <c r="AB183" s="50">
        <f t="shared" si="33"/>
        <v>0</v>
      </c>
      <c r="AC183" s="50">
        <f t="shared" si="34"/>
        <v>0</v>
      </c>
      <c r="AD183" s="50">
        <f>IF(J183=0,0,+(VLOOKUP($A183,'1v -ostali'!$A$14:AO$371,Y$3,FALSE)/12*0.701/$J183+$R$2)*$J183)</f>
        <v>0</v>
      </c>
      <c r="AE183" s="50">
        <f>IF(P183=0,0,+(VLOOKUP($A183,'1v -ostali'!$A$14:AP$371,Z$3,FALSE)/12*0.701/$P183+$R$2)*$P183)</f>
        <v>0</v>
      </c>
      <c r="AF183" s="50">
        <f>IF(AD183+AE183=0,0,(VLOOKUP($A183,'1v -ostali'!$A$14:AQ$371,AA$3,FALSE))/12*$R$3+$R$2)</f>
        <v>0</v>
      </c>
      <c r="AG183" s="50">
        <f t="shared" si="35"/>
        <v>0</v>
      </c>
      <c r="AH183" s="50">
        <f t="shared" si="36"/>
        <v>0</v>
      </c>
      <c r="AI183" s="50">
        <f t="shared" si="40"/>
        <v>0</v>
      </c>
      <c r="AJ183" s="50">
        <f t="shared" si="44"/>
        <v>0</v>
      </c>
      <c r="AK183" s="50">
        <f t="shared" si="37"/>
        <v>0</v>
      </c>
      <c r="AL183" s="50">
        <f t="shared" si="38"/>
        <v>0</v>
      </c>
    </row>
    <row r="184" spans="1:38" x14ac:dyDescent="0.2">
      <c r="A184">
        <f>+IF(MAX(A$5:A183)+1&lt;=A$1,A183+1,0)</f>
        <v>0</v>
      </c>
      <c r="B184" s="301">
        <f t="shared" si="41"/>
        <v>0</v>
      </c>
      <c r="C184">
        <f t="shared" si="42"/>
        <v>0</v>
      </c>
      <c r="D184" s="494">
        <f t="shared" si="43"/>
        <v>0</v>
      </c>
      <c r="E184">
        <f>IF(A184=0,0,+VLOOKUP($A184,'1v -ostali'!$A$14:$C$371,2,FALSE))</f>
        <v>0</v>
      </c>
      <c r="G184">
        <f>+VLOOKUP($A184,'1v -ostali'!$A$14:$N$371,14,FALSE)</f>
        <v>0</v>
      </c>
      <c r="H184">
        <f>+VLOOKUP($A184,'1v -ostali'!$A$14:$G$371,H$3,FALSE)</f>
        <v>0</v>
      </c>
      <c r="I184">
        <f>+VLOOKUP($A184,'1v -ostali'!$A$14:H$371,I$3,FALSE)</f>
        <v>0</v>
      </c>
      <c r="J184">
        <f>+VLOOKUP($A184,'1v -ostali'!$A$14:I$371,J$3,FALSE)</f>
        <v>0</v>
      </c>
      <c r="N184">
        <f>+VLOOKUP($A184,'1v -ostali'!$A$14:J$371,K$3,FALSE)</f>
        <v>0</v>
      </c>
      <c r="O184">
        <f>+VLOOKUP($A184,'1v -ostali'!$A$14:K$371,L$3,FALSE)</f>
        <v>0</v>
      </c>
      <c r="P184">
        <f>+VLOOKUP($A184,'1v -ostali'!$A$14:L$371,M$3,FALSE)</f>
        <v>0</v>
      </c>
      <c r="T184" s="50">
        <f>IF(H184=0,0,+(VLOOKUP($A184,'1v -ostali'!$A$14:AE$371,O$3,FALSE)/12*0.701/$H184+$R$2)*$H184)</f>
        <v>0</v>
      </c>
      <c r="U184" s="50">
        <f>IF(N184=0,0,+(VLOOKUP($A184,'1v -ostali'!$A$14:AF$371,P$3,FALSE)/12*0.701/$N184+$R$2)*$N184)</f>
        <v>0</v>
      </c>
      <c r="V184" s="50">
        <f>IF(T184+U184=0,0,(VLOOKUP($A184,'1v -ostali'!$A$14:AG$371,Q$3,FALSE))/12*$R$3+$R$2)</f>
        <v>0</v>
      </c>
      <c r="W184" s="50">
        <f t="shared" si="39"/>
        <v>0</v>
      </c>
      <c r="X184" s="50">
        <f t="shared" si="32"/>
        <v>0</v>
      </c>
      <c r="Y184" s="50">
        <f>IF(I184=0,0,+(VLOOKUP($A184,'1v -ostali'!$A$14:AJ$371,T$3,FALSE)/12*0.701/$I184+$R$2)*$I184)</f>
        <v>0</v>
      </c>
      <c r="Z184" s="50">
        <f>IF(O184=0,0,+(VLOOKUP($A184,'1v -ostali'!$A$14:AK$371,U$3,FALSE)/12*0.701/$O184+$R$2)*$O184)</f>
        <v>0</v>
      </c>
      <c r="AA184" s="50">
        <f>IF(Y184+Z184=0,0,(VLOOKUP($A184,'1v -ostali'!$A$14:AL$371,V$3,FALSE))/12*$R$3+$R$2)</f>
        <v>0</v>
      </c>
      <c r="AB184" s="50">
        <f t="shared" si="33"/>
        <v>0</v>
      </c>
      <c r="AC184" s="50">
        <f t="shared" si="34"/>
        <v>0</v>
      </c>
      <c r="AD184" s="50">
        <f>IF(J184=0,0,+(VLOOKUP($A184,'1v -ostali'!$A$14:AO$371,Y$3,FALSE)/12*0.701/$J184+$R$2)*$J184)</f>
        <v>0</v>
      </c>
      <c r="AE184" s="50">
        <f>IF(P184=0,0,+(VLOOKUP($A184,'1v -ostali'!$A$14:AP$371,Z$3,FALSE)/12*0.701/$P184+$R$2)*$P184)</f>
        <v>0</v>
      </c>
      <c r="AF184" s="50">
        <f>IF(AD184+AE184=0,0,(VLOOKUP($A184,'1v -ostali'!$A$14:AQ$371,AA$3,FALSE))/12*$R$3+$R$2)</f>
        <v>0</v>
      </c>
      <c r="AG184" s="50">
        <f t="shared" si="35"/>
        <v>0</v>
      </c>
      <c r="AH184" s="50">
        <f t="shared" si="36"/>
        <v>0</v>
      </c>
      <c r="AI184" s="50">
        <f t="shared" si="40"/>
        <v>0</v>
      </c>
      <c r="AJ184" s="50">
        <f t="shared" si="44"/>
        <v>0</v>
      </c>
      <c r="AK184" s="50">
        <f t="shared" si="37"/>
        <v>0</v>
      </c>
      <c r="AL184" s="50">
        <f t="shared" si="38"/>
        <v>0</v>
      </c>
    </row>
    <row r="185" spans="1:38" x14ac:dyDescent="0.2">
      <c r="A185">
        <f>+IF(MAX(A$5:A184)+1&lt;=A$1,A184+1,0)</f>
        <v>0</v>
      </c>
      <c r="B185" s="301">
        <f t="shared" si="41"/>
        <v>0</v>
      </c>
      <c r="C185">
        <f t="shared" si="42"/>
        <v>0</v>
      </c>
      <c r="D185" s="494">
        <f t="shared" si="43"/>
        <v>0</v>
      </c>
      <c r="E185">
        <f>IF(A185=0,0,+VLOOKUP($A185,'1v -ostali'!$A$14:$C$371,2,FALSE))</f>
        <v>0</v>
      </c>
      <c r="G185">
        <f>+VLOOKUP($A185,'1v -ostali'!$A$14:$N$371,14,FALSE)</f>
        <v>0</v>
      </c>
      <c r="H185">
        <f>+VLOOKUP($A185,'1v -ostali'!$A$14:$G$371,H$3,FALSE)</f>
        <v>0</v>
      </c>
      <c r="I185">
        <f>+VLOOKUP($A185,'1v -ostali'!$A$14:H$371,I$3,FALSE)</f>
        <v>0</v>
      </c>
      <c r="J185">
        <f>+VLOOKUP($A185,'1v -ostali'!$A$14:I$371,J$3,FALSE)</f>
        <v>0</v>
      </c>
      <c r="N185">
        <f>+VLOOKUP($A185,'1v -ostali'!$A$14:J$371,K$3,FALSE)</f>
        <v>0</v>
      </c>
      <c r="O185">
        <f>+VLOOKUP($A185,'1v -ostali'!$A$14:K$371,L$3,FALSE)</f>
        <v>0</v>
      </c>
      <c r="P185">
        <f>+VLOOKUP($A185,'1v -ostali'!$A$14:L$371,M$3,FALSE)</f>
        <v>0</v>
      </c>
      <c r="T185" s="50">
        <f>IF(H185=0,0,+(VLOOKUP($A185,'1v -ostali'!$A$14:AE$371,O$3,FALSE)/12*0.701/$H185+$R$2)*$H185)</f>
        <v>0</v>
      </c>
      <c r="U185" s="50">
        <f>IF(N185=0,0,+(VLOOKUP($A185,'1v -ostali'!$A$14:AF$371,P$3,FALSE)/12*0.701/$N185+$R$2)*$N185)</f>
        <v>0</v>
      </c>
      <c r="V185" s="50">
        <f>IF(T185+U185=0,0,(VLOOKUP($A185,'1v -ostali'!$A$14:AG$371,Q$3,FALSE))/12*$R$3+$R$2)</f>
        <v>0</v>
      </c>
      <c r="W185" s="50">
        <f t="shared" si="39"/>
        <v>0</v>
      </c>
      <c r="X185" s="50">
        <f t="shared" si="32"/>
        <v>0</v>
      </c>
      <c r="Y185" s="50">
        <f>IF(I185=0,0,+(VLOOKUP($A185,'1v -ostali'!$A$14:AJ$371,T$3,FALSE)/12*0.701/$I185+$R$2)*$I185)</f>
        <v>0</v>
      </c>
      <c r="Z185" s="50">
        <f>IF(O185=0,0,+(VLOOKUP($A185,'1v -ostali'!$A$14:AK$371,U$3,FALSE)/12*0.701/$O185+$R$2)*$O185)</f>
        <v>0</v>
      </c>
      <c r="AA185" s="50">
        <f>IF(Y185+Z185=0,0,(VLOOKUP($A185,'1v -ostali'!$A$14:AL$371,V$3,FALSE))/12*$R$3+$R$2)</f>
        <v>0</v>
      </c>
      <c r="AB185" s="50">
        <f t="shared" si="33"/>
        <v>0</v>
      </c>
      <c r="AC185" s="50">
        <f t="shared" si="34"/>
        <v>0</v>
      </c>
      <c r="AD185" s="50">
        <f>IF(J185=0,0,+(VLOOKUP($A185,'1v -ostali'!$A$14:AO$371,Y$3,FALSE)/12*0.701/$J185+$R$2)*$J185)</f>
        <v>0</v>
      </c>
      <c r="AE185" s="50">
        <f>IF(P185=0,0,+(VLOOKUP($A185,'1v -ostali'!$A$14:AP$371,Z$3,FALSE)/12*0.701/$P185+$R$2)*$P185)</f>
        <v>0</v>
      </c>
      <c r="AF185" s="50">
        <f>IF(AD185+AE185=0,0,(VLOOKUP($A185,'1v -ostali'!$A$14:AQ$371,AA$3,FALSE))/12*$R$3+$R$2)</f>
        <v>0</v>
      </c>
      <c r="AG185" s="50">
        <f t="shared" si="35"/>
        <v>0</v>
      </c>
      <c r="AH185" s="50">
        <f t="shared" si="36"/>
        <v>0</v>
      </c>
      <c r="AI185" s="50">
        <f t="shared" si="40"/>
        <v>0</v>
      </c>
      <c r="AJ185" s="50">
        <f t="shared" si="44"/>
        <v>0</v>
      </c>
      <c r="AK185" s="50">
        <f t="shared" si="37"/>
        <v>0</v>
      </c>
      <c r="AL185" s="50">
        <f t="shared" si="38"/>
        <v>0</v>
      </c>
    </row>
    <row r="186" spans="1:38" x14ac:dyDescent="0.2">
      <c r="A186">
        <f>+IF(MAX(A$5:A185)+1&lt;=A$1,A185+1,0)</f>
        <v>0</v>
      </c>
      <c r="B186" s="301">
        <f t="shared" si="41"/>
        <v>0</v>
      </c>
      <c r="C186">
        <f t="shared" si="42"/>
        <v>0</v>
      </c>
      <c r="D186" s="494">
        <f t="shared" si="43"/>
        <v>0</v>
      </c>
      <c r="E186">
        <f>IF(A186=0,0,+VLOOKUP($A186,'1v -ostali'!$A$14:$C$371,2,FALSE))</f>
        <v>0</v>
      </c>
      <c r="G186">
        <f>+VLOOKUP($A186,'1v -ostali'!$A$14:$N$371,14,FALSE)</f>
        <v>0</v>
      </c>
      <c r="H186">
        <f>+VLOOKUP($A186,'1v -ostali'!$A$14:$G$371,H$3,FALSE)</f>
        <v>0</v>
      </c>
      <c r="I186">
        <f>+VLOOKUP($A186,'1v -ostali'!$A$14:H$371,I$3,FALSE)</f>
        <v>0</v>
      </c>
      <c r="J186">
        <f>+VLOOKUP($A186,'1v -ostali'!$A$14:I$371,J$3,FALSE)</f>
        <v>0</v>
      </c>
      <c r="N186">
        <f>+VLOOKUP($A186,'1v -ostali'!$A$14:J$371,K$3,FALSE)</f>
        <v>0</v>
      </c>
      <c r="O186">
        <f>+VLOOKUP($A186,'1v -ostali'!$A$14:K$371,L$3,FALSE)</f>
        <v>0</v>
      </c>
      <c r="P186">
        <f>+VLOOKUP($A186,'1v -ostali'!$A$14:L$371,M$3,FALSE)</f>
        <v>0</v>
      </c>
      <c r="T186" s="50">
        <f>IF(H186=0,0,+(VLOOKUP($A186,'1v -ostali'!$A$14:AE$371,O$3,FALSE)/12*0.701/$H186+$R$2)*$H186)</f>
        <v>0</v>
      </c>
      <c r="U186" s="50">
        <f>IF(N186=0,0,+(VLOOKUP($A186,'1v -ostali'!$A$14:AF$371,P$3,FALSE)/12*0.701/$N186+$R$2)*$N186)</f>
        <v>0</v>
      </c>
      <c r="V186" s="50">
        <f>IF(T186+U186=0,0,(VLOOKUP($A186,'1v -ostali'!$A$14:AG$371,Q$3,FALSE))/12*$R$3+$R$2)</f>
        <v>0</v>
      </c>
      <c r="W186" s="50">
        <f t="shared" si="39"/>
        <v>0</v>
      </c>
      <c r="X186" s="50">
        <f t="shared" si="32"/>
        <v>0</v>
      </c>
      <c r="Y186" s="50">
        <f>IF(I186=0,0,+(VLOOKUP($A186,'1v -ostali'!$A$14:AJ$371,T$3,FALSE)/12*0.701/$I186+$R$2)*$I186)</f>
        <v>0</v>
      </c>
      <c r="Z186" s="50">
        <f>IF(O186=0,0,+(VLOOKUP($A186,'1v -ostali'!$A$14:AK$371,U$3,FALSE)/12*0.701/$O186+$R$2)*$O186)</f>
        <v>0</v>
      </c>
      <c r="AA186" s="50">
        <f>IF(Y186+Z186=0,0,(VLOOKUP($A186,'1v -ostali'!$A$14:AL$371,V$3,FALSE))/12*$R$3+$R$2)</f>
        <v>0</v>
      </c>
      <c r="AB186" s="50">
        <f t="shared" si="33"/>
        <v>0</v>
      </c>
      <c r="AC186" s="50">
        <f t="shared" si="34"/>
        <v>0</v>
      </c>
      <c r="AD186" s="50">
        <f>IF(J186=0,0,+(VLOOKUP($A186,'1v -ostali'!$A$14:AO$371,Y$3,FALSE)/12*0.701/$J186+$R$2)*$J186)</f>
        <v>0</v>
      </c>
      <c r="AE186" s="50">
        <f>IF(P186=0,0,+(VLOOKUP($A186,'1v -ostali'!$A$14:AP$371,Z$3,FALSE)/12*0.701/$P186+$R$2)*$P186)</f>
        <v>0</v>
      </c>
      <c r="AF186" s="50">
        <f>IF(AD186+AE186=0,0,(VLOOKUP($A186,'1v -ostali'!$A$14:AQ$371,AA$3,FALSE))/12*$R$3+$R$2)</f>
        <v>0</v>
      </c>
      <c r="AG186" s="50">
        <f t="shared" si="35"/>
        <v>0</v>
      </c>
      <c r="AH186" s="50">
        <f t="shared" si="36"/>
        <v>0</v>
      </c>
      <c r="AI186" s="50">
        <f t="shared" si="40"/>
        <v>0</v>
      </c>
      <c r="AJ186" s="50">
        <f t="shared" si="44"/>
        <v>0</v>
      </c>
      <c r="AK186" s="50">
        <f t="shared" si="37"/>
        <v>0</v>
      </c>
      <c r="AL186" s="50">
        <f t="shared" si="38"/>
        <v>0</v>
      </c>
    </row>
    <row r="187" spans="1:38" x14ac:dyDescent="0.2">
      <c r="A187">
        <f>+IF(MAX(A$5:A186)+1&lt;=A$1,A186+1,0)</f>
        <v>0</v>
      </c>
      <c r="B187" s="301">
        <f t="shared" si="41"/>
        <v>0</v>
      </c>
      <c r="C187">
        <f t="shared" si="42"/>
        <v>0</v>
      </c>
      <c r="D187" s="494">
        <f t="shared" si="43"/>
        <v>0</v>
      </c>
      <c r="E187">
        <f>IF(A187=0,0,+VLOOKUP($A187,'1v -ostali'!$A$14:$C$371,2,FALSE))</f>
        <v>0</v>
      </c>
      <c r="G187">
        <f>+VLOOKUP($A187,'1v -ostali'!$A$14:$N$371,14,FALSE)</f>
        <v>0</v>
      </c>
      <c r="H187">
        <f>+VLOOKUP($A187,'1v -ostali'!$A$14:$G$371,H$3,FALSE)</f>
        <v>0</v>
      </c>
      <c r="I187">
        <f>+VLOOKUP($A187,'1v -ostali'!$A$14:H$371,I$3,FALSE)</f>
        <v>0</v>
      </c>
      <c r="J187">
        <f>+VLOOKUP($A187,'1v -ostali'!$A$14:I$371,J$3,FALSE)</f>
        <v>0</v>
      </c>
      <c r="N187">
        <f>+VLOOKUP($A187,'1v -ostali'!$A$14:J$371,K$3,FALSE)</f>
        <v>0</v>
      </c>
      <c r="O187">
        <f>+VLOOKUP($A187,'1v -ostali'!$A$14:K$371,L$3,FALSE)</f>
        <v>0</v>
      </c>
      <c r="P187">
        <f>+VLOOKUP($A187,'1v -ostali'!$A$14:L$371,M$3,FALSE)</f>
        <v>0</v>
      </c>
      <c r="T187" s="50">
        <f>IF(H187=0,0,+(VLOOKUP($A187,'1v -ostali'!$A$14:AE$371,O$3,FALSE)/12*0.701/$H187+$R$2)*$H187)</f>
        <v>0</v>
      </c>
      <c r="U187" s="50">
        <f>IF(N187=0,0,+(VLOOKUP($A187,'1v -ostali'!$A$14:AF$371,P$3,FALSE)/12*0.701/$N187+$R$2)*$N187)</f>
        <v>0</v>
      </c>
      <c r="V187" s="50">
        <f>IF(T187+U187=0,0,(VLOOKUP($A187,'1v -ostali'!$A$14:AG$371,Q$3,FALSE))/12*$R$3+$R$2)</f>
        <v>0</v>
      </c>
      <c r="W187" s="50">
        <f t="shared" si="39"/>
        <v>0</v>
      </c>
      <c r="X187" s="50">
        <f t="shared" si="32"/>
        <v>0</v>
      </c>
      <c r="Y187" s="50">
        <f>IF(I187=0,0,+(VLOOKUP($A187,'1v -ostali'!$A$14:AJ$371,T$3,FALSE)/12*0.701/$I187+$R$2)*$I187)</f>
        <v>0</v>
      </c>
      <c r="Z187" s="50">
        <f>IF(O187=0,0,+(VLOOKUP($A187,'1v -ostali'!$A$14:AK$371,U$3,FALSE)/12*0.701/$O187+$R$2)*$O187)</f>
        <v>0</v>
      </c>
      <c r="AA187" s="50">
        <f>IF(Y187+Z187=0,0,(VLOOKUP($A187,'1v -ostali'!$A$14:AL$371,V$3,FALSE))/12*$R$3+$R$2)</f>
        <v>0</v>
      </c>
      <c r="AB187" s="50">
        <f t="shared" si="33"/>
        <v>0</v>
      </c>
      <c r="AC187" s="50">
        <f t="shared" si="34"/>
        <v>0</v>
      </c>
      <c r="AD187" s="50">
        <f>IF(J187=0,0,+(VLOOKUP($A187,'1v -ostali'!$A$14:AO$371,Y$3,FALSE)/12*0.701/$J187+$R$2)*$J187)</f>
        <v>0</v>
      </c>
      <c r="AE187" s="50">
        <f>IF(P187=0,0,+(VLOOKUP($A187,'1v -ostali'!$A$14:AP$371,Z$3,FALSE)/12*0.701/$P187+$R$2)*$P187)</f>
        <v>0</v>
      </c>
      <c r="AF187" s="50">
        <f>IF(AD187+AE187=0,0,(VLOOKUP($A187,'1v -ostali'!$A$14:AQ$371,AA$3,FALSE))/12*$R$3+$R$2)</f>
        <v>0</v>
      </c>
      <c r="AG187" s="50">
        <f t="shared" si="35"/>
        <v>0</v>
      </c>
      <c r="AH187" s="50">
        <f t="shared" si="36"/>
        <v>0</v>
      </c>
      <c r="AI187" s="50">
        <f t="shared" si="40"/>
        <v>0</v>
      </c>
      <c r="AJ187" s="50">
        <f t="shared" si="44"/>
        <v>0</v>
      </c>
      <c r="AK187" s="50">
        <f t="shared" si="37"/>
        <v>0</v>
      </c>
      <c r="AL187" s="50">
        <f t="shared" si="38"/>
        <v>0</v>
      </c>
    </row>
    <row r="188" spans="1:38" x14ac:dyDescent="0.2">
      <c r="A188">
        <f>+IF(MAX(A$5:A187)+1&lt;=A$1,A187+1,0)</f>
        <v>0</v>
      </c>
      <c r="B188" s="301">
        <f t="shared" si="41"/>
        <v>0</v>
      </c>
      <c r="C188">
        <f t="shared" si="42"/>
        <v>0</v>
      </c>
      <c r="D188" s="494">
        <f t="shared" si="43"/>
        <v>0</v>
      </c>
      <c r="E188">
        <f>IF(A188=0,0,+VLOOKUP($A188,'1v -ostali'!$A$14:$C$371,2,FALSE))</f>
        <v>0</v>
      </c>
      <c r="G188">
        <f>+VLOOKUP($A188,'1v -ostali'!$A$14:$N$371,14,FALSE)</f>
        <v>0</v>
      </c>
      <c r="H188">
        <f>+VLOOKUP($A188,'1v -ostali'!$A$14:$G$371,H$3,FALSE)</f>
        <v>0</v>
      </c>
      <c r="I188">
        <f>+VLOOKUP($A188,'1v -ostali'!$A$14:H$371,I$3,FALSE)</f>
        <v>0</v>
      </c>
      <c r="J188">
        <f>+VLOOKUP($A188,'1v -ostali'!$A$14:I$371,J$3,FALSE)</f>
        <v>0</v>
      </c>
      <c r="N188">
        <f>+VLOOKUP($A188,'1v -ostali'!$A$14:J$371,K$3,FALSE)</f>
        <v>0</v>
      </c>
      <c r="O188">
        <f>+VLOOKUP($A188,'1v -ostali'!$A$14:K$371,L$3,FALSE)</f>
        <v>0</v>
      </c>
      <c r="P188">
        <f>+VLOOKUP($A188,'1v -ostali'!$A$14:L$371,M$3,FALSE)</f>
        <v>0</v>
      </c>
      <c r="T188" s="50">
        <f>IF(H188=0,0,+(VLOOKUP($A188,'1v -ostali'!$A$14:AE$371,O$3,FALSE)/12*0.701/$H188+$R$2)*$H188)</f>
        <v>0</v>
      </c>
      <c r="U188" s="50">
        <f>IF(N188=0,0,+(VLOOKUP($A188,'1v -ostali'!$A$14:AF$371,P$3,FALSE)/12*0.701/$N188+$R$2)*$N188)</f>
        <v>0</v>
      </c>
      <c r="V188" s="50">
        <f>IF(T188+U188=0,0,(VLOOKUP($A188,'1v -ostali'!$A$14:AG$371,Q$3,FALSE))/12*$R$3+$R$2)</f>
        <v>0</v>
      </c>
      <c r="W188" s="50">
        <f t="shared" si="39"/>
        <v>0</v>
      </c>
      <c r="X188" s="50">
        <f t="shared" si="32"/>
        <v>0</v>
      </c>
      <c r="Y188" s="50">
        <f>IF(I188=0,0,+(VLOOKUP($A188,'1v -ostali'!$A$14:AJ$371,T$3,FALSE)/12*0.701/$I188+$R$2)*$I188)</f>
        <v>0</v>
      </c>
      <c r="Z188" s="50">
        <f>IF(O188=0,0,+(VLOOKUP($A188,'1v -ostali'!$A$14:AK$371,U$3,FALSE)/12*0.701/$O188+$R$2)*$O188)</f>
        <v>0</v>
      </c>
      <c r="AA188" s="50">
        <f>IF(Y188+Z188=0,0,(VLOOKUP($A188,'1v -ostali'!$A$14:AL$371,V$3,FALSE))/12*$R$3+$R$2)</f>
        <v>0</v>
      </c>
      <c r="AB188" s="50">
        <f t="shared" si="33"/>
        <v>0</v>
      </c>
      <c r="AC188" s="50">
        <f t="shared" si="34"/>
        <v>0</v>
      </c>
      <c r="AD188" s="50">
        <f>IF(J188=0,0,+(VLOOKUP($A188,'1v -ostali'!$A$14:AO$371,Y$3,FALSE)/12*0.701/$J188+$R$2)*$J188)</f>
        <v>0</v>
      </c>
      <c r="AE188" s="50">
        <f>IF(P188=0,0,+(VLOOKUP($A188,'1v -ostali'!$A$14:AP$371,Z$3,FALSE)/12*0.701/$P188+$R$2)*$P188)</f>
        <v>0</v>
      </c>
      <c r="AF188" s="50">
        <f>IF(AD188+AE188=0,0,(VLOOKUP($A188,'1v -ostali'!$A$14:AQ$371,AA$3,FALSE))/12*$R$3+$R$2)</f>
        <v>0</v>
      </c>
      <c r="AG188" s="50">
        <f t="shared" si="35"/>
        <v>0</v>
      </c>
      <c r="AH188" s="50">
        <f t="shared" si="36"/>
        <v>0</v>
      </c>
      <c r="AI188" s="50">
        <f t="shared" si="40"/>
        <v>0</v>
      </c>
      <c r="AJ188" s="50">
        <f t="shared" si="44"/>
        <v>0</v>
      </c>
      <c r="AK188" s="50">
        <f t="shared" si="37"/>
        <v>0</v>
      </c>
      <c r="AL188" s="50">
        <f t="shared" si="38"/>
        <v>0</v>
      </c>
    </row>
    <row r="189" spans="1:38" x14ac:dyDescent="0.2">
      <c r="A189">
        <f>+IF(MAX(A$5:A188)+1&lt;=A$1,A188+1,0)</f>
        <v>0</v>
      </c>
      <c r="B189" s="301">
        <f t="shared" si="41"/>
        <v>0</v>
      </c>
      <c r="C189">
        <f t="shared" si="42"/>
        <v>0</v>
      </c>
      <c r="D189" s="494">
        <f t="shared" si="43"/>
        <v>0</v>
      </c>
      <c r="E189">
        <f>IF(A189=0,0,+VLOOKUP($A189,'1v -ostali'!$A$14:$C$371,2,FALSE))</f>
        <v>0</v>
      </c>
      <c r="G189">
        <f>+VLOOKUP($A189,'1v -ostali'!$A$14:$N$371,14,FALSE)</f>
        <v>0</v>
      </c>
      <c r="H189">
        <f>+VLOOKUP($A189,'1v -ostali'!$A$14:$G$371,H$3,FALSE)</f>
        <v>0</v>
      </c>
      <c r="I189">
        <f>+VLOOKUP($A189,'1v -ostali'!$A$14:H$371,I$3,FALSE)</f>
        <v>0</v>
      </c>
      <c r="J189">
        <f>+VLOOKUP($A189,'1v -ostali'!$A$14:I$371,J$3,FALSE)</f>
        <v>0</v>
      </c>
      <c r="N189">
        <f>+VLOOKUP($A189,'1v -ostali'!$A$14:J$371,K$3,FALSE)</f>
        <v>0</v>
      </c>
      <c r="O189">
        <f>+VLOOKUP($A189,'1v -ostali'!$A$14:K$371,L$3,FALSE)</f>
        <v>0</v>
      </c>
      <c r="P189">
        <f>+VLOOKUP($A189,'1v -ostali'!$A$14:L$371,M$3,FALSE)</f>
        <v>0</v>
      </c>
      <c r="T189" s="50">
        <f>IF(H189=0,0,+(VLOOKUP($A189,'1v -ostali'!$A$14:AE$371,O$3,FALSE)/12*0.701/$H189+$R$2)*$H189)</f>
        <v>0</v>
      </c>
      <c r="U189" s="50">
        <f>IF(N189=0,0,+(VLOOKUP($A189,'1v -ostali'!$A$14:AF$371,P$3,FALSE)/12*0.701/$N189+$R$2)*$N189)</f>
        <v>0</v>
      </c>
      <c r="V189" s="50">
        <f>IF(T189+U189=0,0,(VLOOKUP($A189,'1v -ostali'!$A$14:AG$371,Q$3,FALSE))/12*$R$3+$R$2)</f>
        <v>0</v>
      </c>
      <c r="W189" s="50">
        <f t="shared" si="39"/>
        <v>0</v>
      </c>
      <c r="X189" s="50">
        <f t="shared" si="32"/>
        <v>0</v>
      </c>
      <c r="Y189" s="50">
        <f>IF(I189=0,0,+(VLOOKUP($A189,'1v -ostali'!$A$14:AJ$371,T$3,FALSE)/12*0.701/$I189+$R$2)*$I189)</f>
        <v>0</v>
      </c>
      <c r="Z189" s="50">
        <f>IF(O189=0,0,+(VLOOKUP($A189,'1v -ostali'!$A$14:AK$371,U$3,FALSE)/12*0.701/$O189+$R$2)*$O189)</f>
        <v>0</v>
      </c>
      <c r="AA189" s="50">
        <f>IF(Y189+Z189=0,0,(VLOOKUP($A189,'1v -ostali'!$A$14:AL$371,V$3,FALSE))/12*$R$3+$R$2)</f>
        <v>0</v>
      </c>
      <c r="AB189" s="50">
        <f t="shared" si="33"/>
        <v>0</v>
      </c>
      <c r="AC189" s="50">
        <f t="shared" si="34"/>
        <v>0</v>
      </c>
      <c r="AD189" s="50">
        <f>IF(J189=0,0,+(VLOOKUP($A189,'1v -ostali'!$A$14:AO$371,Y$3,FALSE)/12*0.701/$J189+$R$2)*$J189)</f>
        <v>0</v>
      </c>
      <c r="AE189" s="50">
        <f>IF(P189=0,0,+(VLOOKUP($A189,'1v -ostali'!$A$14:AP$371,Z$3,FALSE)/12*0.701/$P189+$R$2)*$P189)</f>
        <v>0</v>
      </c>
      <c r="AF189" s="50">
        <f>IF(AD189+AE189=0,0,(VLOOKUP($A189,'1v -ostali'!$A$14:AQ$371,AA$3,FALSE))/12*$R$3+$R$2)</f>
        <v>0</v>
      </c>
      <c r="AG189" s="50">
        <f t="shared" si="35"/>
        <v>0</v>
      </c>
      <c r="AH189" s="50">
        <f t="shared" si="36"/>
        <v>0</v>
      </c>
      <c r="AI189" s="50">
        <f t="shared" si="40"/>
        <v>0</v>
      </c>
      <c r="AJ189" s="50">
        <f t="shared" si="44"/>
        <v>0</v>
      </c>
      <c r="AK189" s="50">
        <f t="shared" si="37"/>
        <v>0</v>
      </c>
      <c r="AL189" s="50">
        <f t="shared" si="38"/>
        <v>0</v>
      </c>
    </row>
    <row r="190" spans="1:38" x14ac:dyDescent="0.2">
      <c r="A190">
        <f>+IF(MAX(A$5:A189)+1&lt;=A$1,A189+1,0)</f>
        <v>0</v>
      </c>
      <c r="B190" s="301">
        <f t="shared" si="41"/>
        <v>0</v>
      </c>
      <c r="C190">
        <f t="shared" si="42"/>
        <v>0</v>
      </c>
      <c r="D190" s="494">
        <f t="shared" si="43"/>
        <v>0</v>
      </c>
      <c r="E190">
        <f>IF(A190=0,0,+VLOOKUP($A190,'1v -ostali'!$A$14:$C$371,2,FALSE))</f>
        <v>0</v>
      </c>
      <c r="G190">
        <f>+VLOOKUP($A190,'1v -ostali'!$A$14:$N$371,14,FALSE)</f>
        <v>0</v>
      </c>
      <c r="H190">
        <f>+VLOOKUP($A190,'1v -ostali'!$A$14:$G$371,H$3,FALSE)</f>
        <v>0</v>
      </c>
      <c r="I190">
        <f>+VLOOKUP($A190,'1v -ostali'!$A$14:H$371,I$3,FALSE)</f>
        <v>0</v>
      </c>
      <c r="J190">
        <f>+VLOOKUP($A190,'1v -ostali'!$A$14:I$371,J$3,FALSE)</f>
        <v>0</v>
      </c>
      <c r="N190">
        <f>+VLOOKUP($A190,'1v -ostali'!$A$14:J$371,K$3,FALSE)</f>
        <v>0</v>
      </c>
      <c r="O190">
        <f>+VLOOKUP($A190,'1v -ostali'!$A$14:K$371,L$3,FALSE)</f>
        <v>0</v>
      </c>
      <c r="P190">
        <f>+VLOOKUP($A190,'1v -ostali'!$A$14:L$371,M$3,FALSE)</f>
        <v>0</v>
      </c>
      <c r="T190" s="50">
        <f>IF(H190=0,0,+(VLOOKUP($A190,'1v -ostali'!$A$14:AE$371,O$3,FALSE)/12*0.701/$H190+$R$2)*$H190)</f>
        <v>0</v>
      </c>
      <c r="U190" s="50">
        <f>IF(N190=0,0,+(VLOOKUP($A190,'1v -ostali'!$A$14:AF$371,P$3,FALSE)/12*0.701/$N190+$R$2)*$N190)</f>
        <v>0</v>
      </c>
      <c r="V190" s="50">
        <f>IF(T190+U190=0,0,(VLOOKUP($A190,'1v -ostali'!$A$14:AG$371,Q$3,FALSE))/12*$R$3+$R$2)</f>
        <v>0</v>
      </c>
      <c r="W190" s="50">
        <f t="shared" si="39"/>
        <v>0</v>
      </c>
      <c r="X190" s="50">
        <f t="shared" si="32"/>
        <v>0</v>
      </c>
      <c r="Y190" s="50">
        <f>IF(I190=0,0,+(VLOOKUP($A190,'1v -ostali'!$A$14:AJ$371,T$3,FALSE)/12*0.701/$I190+$R$2)*$I190)</f>
        <v>0</v>
      </c>
      <c r="Z190" s="50">
        <f>IF(O190=0,0,+(VLOOKUP($A190,'1v -ostali'!$A$14:AK$371,U$3,FALSE)/12*0.701/$O190+$R$2)*$O190)</f>
        <v>0</v>
      </c>
      <c r="AA190" s="50">
        <f>IF(Y190+Z190=0,0,(VLOOKUP($A190,'1v -ostali'!$A$14:AL$371,V$3,FALSE))/12*$R$3+$R$2)</f>
        <v>0</v>
      </c>
      <c r="AB190" s="50">
        <f t="shared" si="33"/>
        <v>0</v>
      </c>
      <c r="AC190" s="50">
        <f t="shared" si="34"/>
        <v>0</v>
      </c>
      <c r="AD190" s="50">
        <f>IF(J190=0,0,+(VLOOKUP($A190,'1v -ostali'!$A$14:AO$371,Y$3,FALSE)/12*0.701/$J190+$R$2)*$J190)</f>
        <v>0</v>
      </c>
      <c r="AE190" s="50">
        <f>IF(P190=0,0,+(VLOOKUP($A190,'1v -ostali'!$A$14:AP$371,Z$3,FALSE)/12*0.701/$P190+$R$2)*$P190)</f>
        <v>0</v>
      </c>
      <c r="AF190" s="50">
        <f>IF(AD190+AE190=0,0,(VLOOKUP($A190,'1v -ostali'!$A$14:AQ$371,AA$3,FALSE))/12*$R$3+$R$2)</f>
        <v>0</v>
      </c>
      <c r="AG190" s="50">
        <f t="shared" si="35"/>
        <v>0</v>
      </c>
      <c r="AH190" s="50">
        <f t="shared" si="36"/>
        <v>0</v>
      </c>
      <c r="AI190" s="50">
        <f t="shared" si="40"/>
        <v>0</v>
      </c>
      <c r="AJ190" s="50">
        <f t="shared" si="44"/>
        <v>0</v>
      </c>
      <c r="AK190" s="50">
        <f t="shared" si="37"/>
        <v>0</v>
      </c>
      <c r="AL190" s="50">
        <f t="shared" si="38"/>
        <v>0</v>
      </c>
    </row>
    <row r="191" spans="1:38" x14ac:dyDescent="0.2">
      <c r="A191">
        <f>+IF(MAX(A$5:A190)+1&lt;=A$1,A190+1,0)</f>
        <v>0</v>
      </c>
      <c r="B191" s="301">
        <f t="shared" si="41"/>
        <v>0</v>
      </c>
      <c r="C191">
        <f t="shared" si="42"/>
        <v>0</v>
      </c>
      <c r="D191" s="494">
        <f t="shared" si="43"/>
        <v>0</v>
      </c>
      <c r="E191">
        <f>IF(A191=0,0,+VLOOKUP($A191,'1v -ostali'!$A$14:$C$371,2,FALSE))</f>
        <v>0</v>
      </c>
      <c r="G191">
        <f>+VLOOKUP($A191,'1v -ostali'!$A$14:$N$371,14,FALSE)</f>
        <v>0</v>
      </c>
      <c r="H191">
        <f>+VLOOKUP($A191,'1v -ostali'!$A$14:$G$371,H$3,FALSE)</f>
        <v>0</v>
      </c>
      <c r="I191">
        <f>+VLOOKUP($A191,'1v -ostali'!$A$14:H$371,I$3,FALSE)</f>
        <v>0</v>
      </c>
      <c r="J191">
        <f>+VLOOKUP($A191,'1v -ostali'!$A$14:I$371,J$3,FALSE)</f>
        <v>0</v>
      </c>
      <c r="N191">
        <f>+VLOOKUP($A191,'1v -ostali'!$A$14:J$371,K$3,FALSE)</f>
        <v>0</v>
      </c>
      <c r="O191">
        <f>+VLOOKUP($A191,'1v -ostali'!$A$14:K$371,L$3,FALSE)</f>
        <v>0</v>
      </c>
      <c r="P191">
        <f>+VLOOKUP($A191,'1v -ostali'!$A$14:L$371,M$3,FALSE)</f>
        <v>0</v>
      </c>
      <c r="T191" s="50">
        <f>IF(H191=0,0,+(VLOOKUP($A191,'1v -ostali'!$A$14:AE$371,O$3,FALSE)/12*0.701/$H191+$R$2)*$H191)</f>
        <v>0</v>
      </c>
      <c r="U191" s="50">
        <f>IF(N191=0,0,+(VLOOKUP($A191,'1v -ostali'!$A$14:AF$371,P$3,FALSE)/12*0.701/$N191+$R$2)*$N191)</f>
        <v>0</v>
      </c>
      <c r="V191" s="50">
        <f>IF(T191+U191=0,0,(VLOOKUP($A191,'1v -ostali'!$A$14:AG$371,Q$3,FALSE))/12*$R$3+$R$2)</f>
        <v>0</v>
      </c>
      <c r="W191" s="50">
        <f t="shared" si="39"/>
        <v>0</v>
      </c>
      <c r="X191" s="50">
        <f t="shared" si="32"/>
        <v>0</v>
      </c>
      <c r="Y191" s="50">
        <f>IF(I191=0,0,+(VLOOKUP($A191,'1v -ostali'!$A$14:AJ$371,T$3,FALSE)/12*0.701/$I191+$R$2)*$I191)</f>
        <v>0</v>
      </c>
      <c r="Z191" s="50">
        <f>IF(O191=0,0,+(VLOOKUP($A191,'1v -ostali'!$A$14:AK$371,U$3,FALSE)/12*0.701/$O191+$R$2)*$O191)</f>
        <v>0</v>
      </c>
      <c r="AA191" s="50">
        <f>IF(Y191+Z191=0,0,(VLOOKUP($A191,'1v -ostali'!$A$14:AL$371,V$3,FALSE))/12*$R$3+$R$2)</f>
        <v>0</v>
      </c>
      <c r="AB191" s="50">
        <f t="shared" si="33"/>
        <v>0</v>
      </c>
      <c r="AC191" s="50">
        <f t="shared" si="34"/>
        <v>0</v>
      </c>
      <c r="AD191" s="50">
        <f>IF(J191=0,0,+(VLOOKUP($A191,'1v -ostali'!$A$14:AO$371,Y$3,FALSE)/12*0.701/$J191+$R$2)*$J191)</f>
        <v>0</v>
      </c>
      <c r="AE191" s="50">
        <f>IF(P191=0,0,+(VLOOKUP($A191,'1v -ostali'!$A$14:AP$371,Z$3,FALSE)/12*0.701/$P191+$R$2)*$P191)</f>
        <v>0</v>
      </c>
      <c r="AF191" s="50">
        <f>IF(AD191+AE191=0,0,(VLOOKUP($A191,'1v -ostali'!$A$14:AQ$371,AA$3,FALSE))/12*$R$3+$R$2)</f>
        <v>0</v>
      </c>
      <c r="AG191" s="50">
        <f t="shared" si="35"/>
        <v>0</v>
      </c>
      <c r="AH191" s="50">
        <f t="shared" si="36"/>
        <v>0</v>
      </c>
      <c r="AI191" s="50">
        <f t="shared" si="40"/>
        <v>0</v>
      </c>
      <c r="AJ191" s="50">
        <f t="shared" si="44"/>
        <v>0</v>
      </c>
      <c r="AK191" s="50">
        <f t="shared" si="37"/>
        <v>0</v>
      </c>
      <c r="AL191" s="50">
        <f t="shared" si="38"/>
        <v>0</v>
      </c>
    </row>
    <row r="192" spans="1:38" x14ac:dyDescent="0.2">
      <c r="A192">
        <f>+IF(MAX(A$5:A191)+1&lt;=A$1,A191+1,0)</f>
        <v>0</v>
      </c>
      <c r="B192" s="301">
        <f t="shared" si="41"/>
        <v>0</v>
      </c>
      <c r="C192">
        <f t="shared" si="42"/>
        <v>0</v>
      </c>
      <c r="D192" s="494">
        <f t="shared" si="43"/>
        <v>0</v>
      </c>
      <c r="E192">
        <f>IF(A192=0,0,+VLOOKUP($A192,'1v -ostali'!$A$14:$C$371,2,FALSE))</f>
        <v>0</v>
      </c>
      <c r="G192">
        <f>+VLOOKUP($A192,'1v -ostali'!$A$14:$N$371,14,FALSE)</f>
        <v>0</v>
      </c>
      <c r="H192">
        <f>+VLOOKUP($A192,'1v -ostali'!$A$14:$G$371,H$3,FALSE)</f>
        <v>0</v>
      </c>
      <c r="I192">
        <f>+VLOOKUP($A192,'1v -ostali'!$A$14:H$371,I$3,FALSE)</f>
        <v>0</v>
      </c>
      <c r="J192">
        <f>+VLOOKUP($A192,'1v -ostali'!$A$14:I$371,J$3,FALSE)</f>
        <v>0</v>
      </c>
      <c r="N192">
        <f>+VLOOKUP($A192,'1v -ostali'!$A$14:J$371,K$3,FALSE)</f>
        <v>0</v>
      </c>
      <c r="O192">
        <f>+VLOOKUP($A192,'1v -ostali'!$A$14:K$371,L$3,FALSE)</f>
        <v>0</v>
      </c>
      <c r="P192">
        <f>+VLOOKUP($A192,'1v -ostali'!$A$14:L$371,M$3,FALSE)</f>
        <v>0</v>
      </c>
      <c r="T192" s="50">
        <f>IF(H192=0,0,+(VLOOKUP($A192,'1v -ostali'!$A$14:AE$371,O$3,FALSE)/12*0.701/$H192+$R$2)*$H192)</f>
        <v>0</v>
      </c>
      <c r="U192" s="50">
        <f>IF(N192=0,0,+(VLOOKUP($A192,'1v -ostali'!$A$14:AF$371,P$3,FALSE)/12*0.701/$N192+$R$2)*$N192)</f>
        <v>0</v>
      </c>
      <c r="V192" s="50">
        <f>IF(T192+U192=0,0,(VLOOKUP($A192,'1v -ostali'!$A$14:AG$371,Q$3,FALSE))/12*$R$3+$R$2)</f>
        <v>0</v>
      </c>
      <c r="W192" s="50">
        <f t="shared" si="39"/>
        <v>0</v>
      </c>
      <c r="X192" s="50">
        <f t="shared" si="32"/>
        <v>0</v>
      </c>
      <c r="Y192" s="50">
        <f>IF(I192=0,0,+(VLOOKUP($A192,'1v -ostali'!$A$14:AJ$371,T$3,FALSE)/12*0.701/$I192+$R$2)*$I192)</f>
        <v>0</v>
      </c>
      <c r="Z192" s="50">
        <f>IF(O192=0,0,+(VLOOKUP($A192,'1v -ostali'!$A$14:AK$371,U$3,FALSE)/12*0.701/$O192+$R$2)*$O192)</f>
        <v>0</v>
      </c>
      <c r="AA192" s="50">
        <f>IF(Y192+Z192=0,0,(VLOOKUP($A192,'1v -ostali'!$A$14:AL$371,V$3,FALSE))/12*$R$3+$R$2)</f>
        <v>0</v>
      </c>
      <c r="AB192" s="50">
        <f t="shared" si="33"/>
        <v>0</v>
      </c>
      <c r="AC192" s="50">
        <f t="shared" si="34"/>
        <v>0</v>
      </c>
      <c r="AD192" s="50">
        <f>IF(J192=0,0,+(VLOOKUP($A192,'1v -ostali'!$A$14:AO$371,Y$3,FALSE)/12*0.701/$J192+$R$2)*$J192)</f>
        <v>0</v>
      </c>
      <c r="AE192" s="50">
        <f>IF(P192=0,0,+(VLOOKUP($A192,'1v -ostali'!$A$14:AP$371,Z$3,FALSE)/12*0.701/$P192+$R$2)*$P192)</f>
        <v>0</v>
      </c>
      <c r="AF192" s="50">
        <f>IF(AD192+AE192=0,0,(VLOOKUP($A192,'1v -ostali'!$A$14:AQ$371,AA$3,FALSE))/12*$R$3+$R$2)</f>
        <v>0</v>
      </c>
      <c r="AG192" s="50">
        <f t="shared" si="35"/>
        <v>0</v>
      </c>
      <c r="AH192" s="50">
        <f t="shared" si="36"/>
        <v>0</v>
      </c>
      <c r="AI192" s="50">
        <f t="shared" si="40"/>
        <v>0</v>
      </c>
      <c r="AJ192" s="50">
        <f t="shared" si="44"/>
        <v>0</v>
      </c>
      <c r="AK192" s="50">
        <f t="shared" si="37"/>
        <v>0</v>
      </c>
      <c r="AL192" s="50">
        <f t="shared" si="38"/>
        <v>0</v>
      </c>
    </row>
    <row r="193" spans="1:38" x14ac:dyDescent="0.2">
      <c r="A193">
        <f>+IF(MAX(A$5:A192)+1&lt;=A$1,A192+1,0)</f>
        <v>0</v>
      </c>
      <c r="B193" s="301">
        <f t="shared" si="41"/>
        <v>0</v>
      </c>
      <c r="C193">
        <f t="shared" si="42"/>
        <v>0</v>
      </c>
      <c r="D193" s="494">
        <f t="shared" si="43"/>
        <v>0</v>
      </c>
      <c r="E193">
        <f>IF(A193=0,0,+VLOOKUP($A193,'1v -ostali'!$A$14:$C$371,2,FALSE))</f>
        <v>0</v>
      </c>
      <c r="G193">
        <f>+VLOOKUP($A193,'1v -ostali'!$A$14:$N$371,14,FALSE)</f>
        <v>0</v>
      </c>
      <c r="H193">
        <f>+VLOOKUP($A193,'1v -ostali'!$A$14:$G$371,H$3,FALSE)</f>
        <v>0</v>
      </c>
      <c r="I193">
        <f>+VLOOKUP($A193,'1v -ostali'!$A$14:H$371,I$3,FALSE)</f>
        <v>0</v>
      </c>
      <c r="J193">
        <f>+VLOOKUP($A193,'1v -ostali'!$A$14:I$371,J$3,FALSE)</f>
        <v>0</v>
      </c>
      <c r="N193">
        <f>+VLOOKUP($A193,'1v -ostali'!$A$14:J$371,K$3,FALSE)</f>
        <v>0</v>
      </c>
      <c r="O193">
        <f>+VLOOKUP($A193,'1v -ostali'!$A$14:K$371,L$3,FALSE)</f>
        <v>0</v>
      </c>
      <c r="P193">
        <f>+VLOOKUP($A193,'1v -ostali'!$A$14:L$371,M$3,FALSE)</f>
        <v>0</v>
      </c>
      <c r="T193" s="50">
        <f>IF(H193=0,0,+(VLOOKUP($A193,'1v -ostali'!$A$14:AE$371,O$3,FALSE)/12*0.701/$H193+$R$2)*$H193)</f>
        <v>0</v>
      </c>
      <c r="U193" s="50">
        <f>IF(N193=0,0,+(VLOOKUP($A193,'1v -ostali'!$A$14:AF$371,P$3,FALSE)/12*0.701/$N193+$R$2)*$N193)</f>
        <v>0</v>
      </c>
      <c r="V193" s="50">
        <f>IF(T193+U193=0,0,(VLOOKUP($A193,'1v -ostali'!$A$14:AG$371,Q$3,FALSE))/12*$R$3+$R$2)</f>
        <v>0</v>
      </c>
      <c r="W193" s="50">
        <f t="shared" si="39"/>
        <v>0</v>
      </c>
      <c r="X193" s="50">
        <f t="shared" si="32"/>
        <v>0</v>
      </c>
      <c r="Y193" s="50">
        <f>IF(I193=0,0,+(VLOOKUP($A193,'1v -ostali'!$A$14:AJ$371,T$3,FALSE)/12*0.701/$I193+$R$2)*$I193)</f>
        <v>0</v>
      </c>
      <c r="Z193" s="50">
        <f>IF(O193=0,0,+(VLOOKUP($A193,'1v -ostali'!$A$14:AK$371,U$3,FALSE)/12*0.701/$O193+$R$2)*$O193)</f>
        <v>0</v>
      </c>
      <c r="AA193" s="50">
        <f>IF(Y193+Z193=0,0,(VLOOKUP($A193,'1v -ostali'!$A$14:AL$371,V$3,FALSE))/12*$R$3+$R$2)</f>
        <v>0</v>
      </c>
      <c r="AB193" s="50">
        <f t="shared" si="33"/>
        <v>0</v>
      </c>
      <c r="AC193" s="50">
        <f t="shared" si="34"/>
        <v>0</v>
      </c>
      <c r="AD193" s="50">
        <f>IF(J193=0,0,+(VLOOKUP($A193,'1v -ostali'!$A$14:AO$371,Y$3,FALSE)/12*0.701/$J193+$R$2)*$J193)</f>
        <v>0</v>
      </c>
      <c r="AE193" s="50">
        <f>IF(P193=0,0,+(VLOOKUP($A193,'1v -ostali'!$A$14:AP$371,Z$3,FALSE)/12*0.701/$P193+$R$2)*$P193)</f>
        <v>0</v>
      </c>
      <c r="AF193" s="50">
        <f>IF(AD193+AE193=0,0,(VLOOKUP($A193,'1v -ostali'!$A$14:AQ$371,AA$3,FALSE))/12*$R$3+$R$2)</f>
        <v>0</v>
      </c>
      <c r="AG193" s="50">
        <f t="shared" si="35"/>
        <v>0</v>
      </c>
      <c r="AH193" s="50">
        <f t="shared" si="36"/>
        <v>0</v>
      </c>
      <c r="AI193" s="50">
        <f t="shared" si="40"/>
        <v>0</v>
      </c>
      <c r="AJ193" s="50">
        <f t="shared" si="44"/>
        <v>0</v>
      </c>
      <c r="AK193" s="50">
        <f t="shared" si="37"/>
        <v>0</v>
      </c>
      <c r="AL193" s="50">
        <f t="shared" si="38"/>
        <v>0</v>
      </c>
    </row>
    <row r="194" spans="1:38" x14ac:dyDescent="0.2">
      <c r="A194">
        <f>+IF(MAX(A$5:A193)+1&lt;=A$1,A193+1,0)</f>
        <v>0</v>
      </c>
      <c r="B194" s="301">
        <f t="shared" si="41"/>
        <v>0</v>
      </c>
      <c r="C194">
        <f t="shared" si="42"/>
        <v>0</v>
      </c>
      <c r="D194" s="494">
        <f t="shared" si="43"/>
        <v>0</v>
      </c>
      <c r="E194">
        <f>IF(A194=0,0,+VLOOKUP($A194,'1v -ostali'!$A$14:$C$371,2,FALSE))</f>
        <v>0</v>
      </c>
      <c r="G194">
        <f>+VLOOKUP($A194,'1v -ostali'!$A$14:$N$371,14,FALSE)</f>
        <v>0</v>
      </c>
      <c r="H194">
        <f>+VLOOKUP($A194,'1v -ostali'!$A$14:$G$371,H$3,FALSE)</f>
        <v>0</v>
      </c>
      <c r="I194">
        <f>+VLOOKUP($A194,'1v -ostali'!$A$14:H$371,I$3,FALSE)</f>
        <v>0</v>
      </c>
      <c r="J194">
        <f>+VLOOKUP($A194,'1v -ostali'!$A$14:I$371,J$3,FALSE)</f>
        <v>0</v>
      </c>
      <c r="N194">
        <f>+VLOOKUP($A194,'1v -ostali'!$A$14:J$371,K$3,FALSE)</f>
        <v>0</v>
      </c>
      <c r="O194">
        <f>+VLOOKUP($A194,'1v -ostali'!$A$14:K$371,L$3,FALSE)</f>
        <v>0</v>
      </c>
      <c r="P194">
        <f>+VLOOKUP($A194,'1v -ostali'!$A$14:L$371,M$3,FALSE)</f>
        <v>0</v>
      </c>
      <c r="T194" s="50">
        <f>IF(H194=0,0,+(VLOOKUP($A194,'1v -ostali'!$A$14:AE$371,O$3,FALSE)/12*0.701/$H194+$R$2)*$H194)</f>
        <v>0</v>
      </c>
      <c r="U194" s="50">
        <f>IF(N194=0,0,+(VLOOKUP($A194,'1v -ostali'!$A$14:AF$371,P$3,FALSE)/12*0.701/$N194+$R$2)*$N194)</f>
        <v>0</v>
      </c>
      <c r="V194" s="50">
        <f>IF(T194+U194=0,0,(VLOOKUP($A194,'1v -ostali'!$A$14:AG$371,Q$3,FALSE))/12*$R$3+$R$2)</f>
        <v>0</v>
      </c>
      <c r="W194" s="50">
        <f t="shared" si="39"/>
        <v>0</v>
      </c>
      <c r="X194" s="50">
        <f t="shared" si="32"/>
        <v>0</v>
      </c>
      <c r="Y194" s="50">
        <f>IF(I194=0,0,+(VLOOKUP($A194,'1v -ostali'!$A$14:AJ$371,T$3,FALSE)/12*0.701/$I194+$R$2)*$I194)</f>
        <v>0</v>
      </c>
      <c r="Z194" s="50">
        <f>IF(O194=0,0,+(VLOOKUP($A194,'1v -ostali'!$A$14:AK$371,U$3,FALSE)/12*0.701/$O194+$R$2)*$O194)</f>
        <v>0</v>
      </c>
      <c r="AA194" s="50">
        <f>IF(Y194+Z194=0,0,(VLOOKUP($A194,'1v -ostali'!$A$14:AL$371,V$3,FALSE))/12*$R$3+$R$2)</f>
        <v>0</v>
      </c>
      <c r="AB194" s="50">
        <f t="shared" si="33"/>
        <v>0</v>
      </c>
      <c r="AC194" s="50">
        <f t="shared" si="34"/>
        <v>0</v>
      </c>
      <c r="AD194" s="50">
        <f>IF(J194=0,0,+(VLOOKUP($A194,'1v -ostali'!$A$14:AO$371,Y$3,FALSE)/12*0.701/$J194+$R$2)*$J194)</f>
        <v>0</v>
      </c>
      <c r="AE194" s="50">
        <f>IF(P194=0,0,+(VLOOKUP($A194,'1v -ostali'!$A$14:AP$371,Z$3,FALSE)/12*0.701/$P194+$R$2)*$P194)</f>
        <v>0</v>
      </c>
      <c r="AF194" s="50">
        <f>IF(AD194+AE194=0,0,(VLOOKUP($A194,'1v -ostali'!$A$14:AQ$371,AA$3,FALSE))/12*$R$3+$R$2)</f>
        <v>0</v>
      </c>
      <c r="AG194" s="50">
        <f t="shared" si="35"/>
        <v>0</v>
      </c>
      <c r="AH194" s="50">
        <f t="shared" si="36"/>
        <v>0</v>
      </c>
      <c r="AI194" s="50">
        <f t="shared" si="40"/>
        <v>0</v>
      </c>
      <c r="AJ194" s="50">
        <f t="shared" si="44"/>
        <v>0</v>
      </c>
      <c r="AK194" s="50">
        <f t="shared" si="37"/>
        <v>0</v>
      </c>
      <c r="AL194" s="50">
        <f t="shared" si="38"/>
        <v>0</v>
      </c>
    </row>
    <row r="195" spans="1:38" x14ac:dyDescent="0.2">
      <c r="A195">
        <f>+IF(MAX(A$5:A194)+1&lt;=A$1,A194+1,0)</f>
        <v>0</v>
      </c>
      <c r="B195" s="301">
        <f t="shared" si="41"/>
        <v>0</v>
      </c>
      <c r="C195">
        <f t="shared" si="42"/>
        <v>0</v>
      </c>
      <c r="D195" s="494">
        <f t="shared" si="43"/>
        <v>0</v>
      </c>
      <c r="E195">
        <f>IF(A195=0,0,+VLOOKUP($A195,'1v -ostali'!$A$14:$C$371,2,FALSE))</f>
        <v>0</v>
      </c>
      <c r="G195">
        <f>+VLOOKUP($A195,'1v -ostali'!$A$14:$N$371,14,FALSE)</f>
        <v>0</v>
      </c>
      <c r="H195">
        <f>+VLOOKUP($A195,'1v -ostali'!$A$14:$G$371,H$3,FALSE)</f>
        <v>0</v>
      </c>
      <c r="I195">
        <f>+VLOOKUP($A195,'1v -ostali'!$A$14:H$371,I$3,FALSE)</f>
        <v>0</v>
      </c>
      <c r="J195">
        <f>+VLOOKUP($A195,'1v -ostali'!$A$14:I$371,J$3,FALSE)</f>
        <v>0</v>
      </c>
      <c r="N195">
        <f>+VLOOKUP($A195,'1v -ostali'!$A$14:J$371,K$3,FALSE)</f>
        <v>0</v>
      </c>
      <c r="O195">
        <f>+VLOOKUP($A195,'1v -ostali'!$A$14:K$371,L$3,FALSE)</f>
        <v>0</v>
      </c>
      <c r="P195">
        <f>+VLOOKUP($A195,'1v -ostali'!$A$14:L$371,M$3,FALSE)</f>
        <v>0</v>
      </c>
      <c r="T195" s="50">
        <f>IF(H195=0,0,+(VLOOKUP($A195,'1v -ostali'!$A$14:AE$371,O$3,FALSE)/12*0.701/$H195+$R$2)*$H195)</f>
        <v>0</v>
      </c>
      <c r="U195" s="50">
        <f>IF(N195=0,0,+(VLOOKUP($A195,'1v -ostali'!$A$14:AF$371,P$3,FALSE)/12*0.701/$N195+$R$2)*$N195)</f>
        <v>0</v>
      </c>
      <c r="V195" s="50">
        <f>IF(T195+U195=0,0,(VLOOKUP($A195,'1v -ostali'!$A$14:AG$371,Q$3,FALSE))/12*$R$3+$R$2)</f>
        <v>0</v>
      </c>
      <c r="W195" s="50">
        <f t="shared" si="39"/>
        <v>0</v>
      </c>
      <c r="X195" s="50">
        <f t="shared" si="32"/>
        <v>0</v>
      </c>
      <c r="Y195" s="50">
        <f>IF(I195=0,0,+(VLOOKUP($A195,'1v -ostali'!$A$14:AJ$371,T$3,FALSE)/12*0.701/$I195+$R$2)*$I195)</f>
        <v>0</v>
      </c>
      <c r="Z195" s="50">
        <f>IF(O195=0,0,+(VLOOKUP($A195,'1v -ostali'!$A$14:AK$371,U$3,FALSE)/12*0.701/$O195+$R$2)*$O195)</f>
        <v>0</v>
      </c>
      <c r="AA195" s="50">
        <f>IF(Y195+Z195=0,0,(VLOOKUP($A195,'1v -ostali'!$A$14:AL$371,V$3,FALSE))/12*$R$3+$R$2)</f>
        <v>0</v>
      </c>
      <c r="AB195" s="50">
        <f t="shared" si="33"/>
        <v>0</v>
      </c>
      <c r="AC195" s="50">
        <f t="shared" si="34"/>
        <v>0</v>
      </c>
      <c r="AD195" s="50">
        <f>IF(J195=0,0,+(VLOOKUP($A195,'1v -ostali'!$A$14:AO$371,Y$3,FALSE)/12*0.701/$J195+$R$2)*$J195)</f>
        <v>0</v>
      </c>
      <c r="AE195" s="50">
        <f>IF(P195=0,0,+(VLOOKUP($A195,'1v -ostali'!$A$14:AP$371,Z$3,FALSE)/12*0.701/$P195+$R$2)*$P195)</f>
        <v>0</v>
      </c>
      <c r="AF195" s="50">
        <f>IF(AD195+AE195=0,0,(VLOOKUP($A195,'1v -ostali'!$A$14:AQ$371,AA$3,FALSE))/12*$R$3+$R$2)</f>
        <v>0</v>
      </c>
      <c r="AG195" s="50">
        <f t="shared" si="35"/>
        <v>0</v>
      </c>
      <c r="AH195" s="50">
        <f t="shared" si="36"/>
        <v>0</v>
      </c>
      <c r="AI195" s="50">
        <f t="shared" si="40"/>
        <v>0</v>
      </c>
      <c r="AJ195" s="50">
        <f t="shared" si="44"/>
        <v>0</v>
      </c>
      <c r="AK195" s="50">
        <f t="shared" si="37"/>
        <v>0</v>
      </c>
      <c r="AL195" s="50">
        <f t="shared" si="38"/>
        <v>0</v>
      </c>
    </row>
    <row r="196" spans="1:38" x14ac:dyDescent="0.2">
      <c r="A196">
        <f>+IF(MAX(A$5:A195)+1&lt;=A$1,A195+1,0)</f>
        <v>0</v>
      </c>
      <c r="B196" s="301">
        <f t="shared" si="41"/>
        <v>0</v>
      </c>
      <c r="C196">
        <f t="shared" si="42"/>
        <v>0</v>
      </c>
      <c r="D196" s="494">
        <f t="shared" si="43"/>
        <v>0</v>
      </c>
      <c r="E196">
        <f>IF(A196=0,0,+VLOOKUP($A196,'1v -ostali'!$A$14:$C$371,2,FALSE))</f>
        <v>0</v>
      </c>
      <c r="G196">
        <f>+VLOOKUP($A196,'1v -ostali'!$A$14:$N$371,14,FALSE)</f>
        <v>0</v>
      </c>
      <c r="H196">
        <f>+VLOOKUP($A196,'1v -ostali'!$A$14:$G$371,H$3,FALSE)</f>
        <v>0</v>
      </c>
      <c r="I196">
        <f>+VLOOKUP($A196,'1v -ostali'!$A$14:H$371,I$3,FALSE)</f>
        <v>0</v>
      </c>
      <c r="J196">
        <f>+VLOOKUP($A196,'1v -ostali'!$A$14:I$371,J$3,FALSE)</f>
        <v>0</v>
      </c>
      <c r="N196">
        <f>+VLOOKUP($A196,'1v -ostali'!$A$14:J$371,K$3,FALSE)</f>
        <v>0</v>
      </c>
      <c r="O196">
        <f>+VLOOKUP($A196,'1v -ostali'!$A$14:K$371,L$3,FALSE)</f>
        <v>0</v>
      </c>
      <c r="P196">
        <f>+VLOOKUP($A196,'1v -ostali'!$A$14:L$371,M$3,FALSE)</f>
        <v>0</v>
      </c>
      <c r="T196" s="50">
        <f>IF(H196=0,0,+(VLOOKUP($A196,'1v -ostali'!$A$14:AE$371,O$3,FALSE)/12*0.701/$H196+$R$2)*$H196)</f>
        <v>0</v>
      </c>
      <c r="U196" s="50">
        <f>IF(N196=0,0,+(VLOOKUP($A196,'1v -ostali'!$A$14:AF$371,P$3,FALSE)/12*0.701/$N196+$R$2)*$N196)</f>
        <v>0</v>
      </c>
      <c r="V196" s="50">
        <f>IF(T196+U196=0,0,(VLOOKUP($A196,'1v -ostali'!$A$14:AG$371,Q$3,FALSE))/12*$R$3+$R$2)</f>
        <v>0</v>
      </c>
      <c r="W196" s="50">
        <f t="shared" si="39"/>
        <v>0</v>
      </c>
      <c r="X196" s="50">
        <f t="shared" si="32"/>
        <v>0</v>
      </c>
      <c r="Y196" s="50">
        <f>IF(I196=0,0,+(VLOOKUP($A196,'1v -ostali'!$A$14:AJ$371,T$3,FALSE)/12*0.701/$I196+$R$2)*$I196)</f>
        <v>0</v>
      </c>
      <c r="Z196" s="50">
        <f>IF(O196=0,0,+(VLOOKUP($A196,'1v -ostali'!$A$14:AK$371,U$3,FALSE)/12*0.701/$O196+$R$2)*$O196)</f>
        <v>0</v>
      </c>
      <c r="AA196" s="50">
        <f>IF(Y196+Z196=0,0,(VLOOKUP($A196,'1v -ostali'!$A$14:AL$371,V$3,FALSE))/12*$R$3+$R$2)</f>
        <v>0</v>
      </c>
      <c r="AB196" s="50">
        <f t="shared" si="33"/>
        <v>0</v>
      </c>
      <c r="AC196" s="50">
        <f t="shared" si="34"/>
        <v>0</v>
      </c>
      <c r="AD196" s="50">
        <f>IF(J196=0,0,+(VLOOKUP($A196,'1v -ostali'!$A$14:AO$371,Y$3,FALSE)/12*0.701/$J196+$R$2)*$J196)</f>
        <v>0</v>
      </c>
      <c r="AE196" s="50">
        <f>IF(P196=0,0,+(VLOOKUP($A196,'1v -ostali'!$A$14:AP$371,Z$3,FALSE)/12*0.701/$P196+$R$2)*$P196)</f>
        <v>0</v>
      </c>
      <c r="AF196" s="50">
        <f>IF(AD196+AE196=0,0,(VLOOKUP($A196,'1v -ostali'!$A$14:AQ$371,AA$3,FALSE))/12*$R$3+$R$2)</f>
        <v>0</v>
      </c>
      <c r="AG196" s="50">
        <f t="shared" si="35"/>
        <v>0</v>
      </c>
      <c r="AH196" s="50">
        <f t="shared" si="36"/>
        <v>0</v>
      </c>
      <c r="AI196" s="50">
        <f t="shared" si="40"/>
        <v>0</v>
      </c>
      <c r="AJ196" s="50">
        <f t="shared" si="44"/>
        <v>0</v>
      </c>
      <c r="AK196" s="50">
        <f t="shared" si="37"/>
        <v>0</v>
      </c>
      <c r="AL196" s="50">
        <f t="shared" si="38"/>
        <v>0</v>
      </c>
    </row>
    <row r="197" spans="1:38" x14ac:dyDescent="0.2">
      <c r="A197">
        <f>+IF(MAX(A$5:A196)+1&lt;=A$1,A196+1,0)</f>
        <v>0</v>
      </c>
      <c r="B197" s="301">
        <f t="shared" si="41"/>
        <v>0</v>
      </c>
      <c r="C197">
        <f t="shared" si="42"/>
        <v>0</v>
      </c>
      <c r="D197" s="494">
        <f t="shared" si="43"/>
        <v>0</v>
      </c>
      <c r="E197">
        <f>IF(A197=0,0,+VLOOKUP($A197,'1v -ostali'!$A$14:$C$371,2,FALSE))</f>
        <v>0</v>
      </c>
      <c r="G197">
        <f>+VLOOKUP($A197,'1v -ostali'!$A$14:$N$371,14,FALSE)</f>
        <v>0</v>
      </c>
      <c r="H197">
        <f>+VLOOKUP($A197,'1v -ostali'!$A$14:$G$371,H$3,FALSE)</f>
        <v>0</v>
      </c>
      <c r="I197">
        <f>+VLOOKUP($A197,'1v -ostali'!$A$14:H$371,I$3,FALSE)</f>
        <v>0</v>
      </c>
      <c r="J197">
        <f>+VLOOKUP($A197,'1v -ostali'!$A$14:I$371,J$3,FALSE)</f>
        <v>0</v>
      </c>
      <c r="N197">
        <f>+VLOOKUP($A197,'1v -ostali'!$A$14:J$371,K$3,FALSE)</f>
        <v>0</v>
      </c>
      <c r="O197">
        <f>+VLOOKUP($A197,'1v -ostali'!$A$14:K$371,L$3,FALSE)</f>
        <v>0</v>
      </c>
      <c r="P197">
        <f>+VLOOKUP($A197,'1v -ostali'!$A$14:L$371,M$3,FALSE)</f>
        <v>0</v>
      </c>
      <c r="T197" s="50">
        <f>IF(H197=0,0,+(VLOOKUP($A197,'1v -ostali'!$A$14:AE$371,O$3,FALSE)/12*0.701/$H197+$R$2)*$H197)</f>
        <v>0</v>
      </c>
      <c r="U197" s="50">
        <f>IF(N197=0,0,+(VLOOKUP($A197,'1v -ostali'!$A$14:AF$371,P$3,FALSE)/12*0.701/$N197+$R$2)*$N197)</f>
        <v>0</v>
      </c>
      <c r="V197" s="50">
        <f>IF(T197+U197=0,0,(VLOOKUP($A197,'1v -ostali'!$A$14:AG$371,Q$3,FALSE))/12*$R$3+$R$2)</f>
        <v>0</v>
      </c>
      <c r="W197" s="50">
        <f t="shared" si="39"/>
        <v>0</v>
      </c>
      <c r="X197" s="50">
        <f t="shared" si="32"/>
        <v>0</v>
      </c>
      <c r="Y197" s="50">
        <f>IF(I197=0,0,+(VLOOKUP($A197,'1v -ostali'!$A$14:AJ$371,T$3,FALSE)/12*0.701/$I197+$R$2)*$I197)</f>
        <v>0</v>
      </c>
      <c r="Z197" s="50">
        <f>IF(O197=0,0,+(VLOOKUP($A197,'1v -ostali'!$A$14:AK$371,U$3,FALSE)/12*0.701/$O197+$R$2)*$O197)</f>
        <v>0</v>
      </c>
      <c r="AA197" s="50">
        <f>IF(Y197+Z197=0,0,(VLOOKUP($A197,'1v -ostali'!$A$14:AL$371,V$3,FALSE))/12*$R$3+$R$2)</f>
        <v>0</v>
      </c>
      <c r="AB197" s="50">
        <f t="shared" si="33"/>
        <v>0</v>
      </c>
      <c r="AC197" s="50">
        <f t="shared" si="34"/>
        <v>0</v>
      </c>
      <c r="AD197" s="50">
        <f>IF(J197=0,0,+(VLOOKUP($A197,'1v -ostali'!$A$14:AO$371,Y$3,FALSE)/12*0.701/$J197+$R$2)*$J197)</f>
        <v>0</v>
      </c>
      <c r="AE197" s="50">
        <f>IF(P197=0,0,+(VLOOKUP($A197,'1v -ostali'!$A$14:AP$371,Z$3,FALSE)/12*0.701/$P197+$R$2)*$P197)</f>
        <v>0</v>
      </c>
      <c r="AF197" s="50">
        <f>IF(AD197+AE197=0,0,(VLOOKUP($A197,'1v -ostali'!$A$14:AQ$371,AA$3,FALSE))/12*$R$3+$R$2)</f>
        <v>0</v>
      </c>
      <c r="AG197" s="50">
        <f t="shared" si="35"/>
        <v>0</v>
      </c>
      <c r="AH197" s="50">
        <f t="shared" si="36"/>
        <v>0</v>
      </c>
      <c r="AI197" s="50">
        <f t="shared" si="40"/>
        <v>0</v>
      </c>
      <c r="AJ197" s="50">
        <f t="shared" ref="AJ197" si="45">+AI197*AE$3/100</f>
        <v>0</v>
      </c>
      <c r="AK197" s="50">
        <f t="shared" si="37"/>
        <v>0</v>
      </c>
      <c r="AL197" s="50">
        <f t="shared" si="38"/>
        <v>0</v>
      </c>
    </row>
    <row r="198" spans="1:38" x14ac:dyDescent="0.2">
      <c r="D198" s="49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98"/>
  <sheetViews>
    <sheetView showZeros="0" zoomScale="85" zoomScaleNormal="85" workbookViewId="0">
      <pane ySplit="4" topLeftCell="A5" activePane="bottomLeft" state="frozen"/>
      <selection pane="bottomLeft" activeCell="B5" sqref="B5"/>
    </sheetView>
  </sheetViews>
  <sheetFormatPr defaultRowHeight="12.75" x14ac:dyDescent="0.2"/>
  <cols>
    <col min="1" max="1" width="8.140625" customWidth="1"/>
    <col min="2" max="2" width="8.28515625" style="301" customWidth="1"/>
    <col min="3" max="3" width="20.140625" customWidth="1"/>
    <col min="4" max="4" width="5.42578125" style="301" customWidth="1"/>
    <col min="5" max="5" width="17" customWidth="1"/>
    <col min="6" max="6" width="6.7109375" customWidth="1"/>
    <col min="7" max="7" width="5.85546875" customWidth="1"/>
    <col min="8" max="8" width="10.28515625" customWidth="1"/>
    <col min="9" max="9" width="9.7109375" customWidth="1"/>
    <col min="14" max="14" width="9" customWidth="1"/>
    <col min="15" max="15" width="12.5703125" customWidth="1"/>
    <col min="16" max="16" width="10.28515625" customWidth="1"/>
    <col min="17" max="17" width="12.85546875" customWidth="1"/>
    <col min="18" max="19" width="12.28515625" customWidth="1"/>
    <col min="20" max="20" width="11.42578125" customWidth="1"/>
    <col min="21" max="21" width="11" customWidth="1"/>
    <col min="22" max="22" width="11.5703125" customWidth="1"/>
    <col min="23" max="23" width="11" customWidth="1"/>
    <col min="24" max="24" width="12.85546875" customWidth="1"/>
    <col min="25" max="25" width="11.140625" customWidth="1"/>
    <col min="26" max="29" width="11.7109375" customWidth="1"/>
    <col min="30" max="30" width="12" customWidth="1"/>
    <col min="31" max="31" width="11.140625" customWidth="1"/>
    <col min="32" max="32" width="12.85546875" customWidth="1"/>
    <col min="33" max="33" width="11.5703125" customWidth="1"/>
    <col min="34" max="34" width="12.85546875" bestFit="1" customWidth="1"/>
    <col min="35" max="35" width="11.7109375" bestFit="1" customWidth="1"/>
    <col min="36" max="36" width="10.7109375" bestFit="1" customWidth="1"/>
    <col min="37" max="37" width="11.7109375" bestFit="1" customWidth="1"/>
    <col min="38" max="38" width="10.7109375" bestFit="1" customWidth="1"/>
  </cols>
  <sheetData>
    <row r="1" spans="1:38" x14ac:dyDescent="0.2">
      <c r="A1">
        <f>+'1v -beneficirani'!A1</f>
        <v>0</v>
      </c>
      <c r="G1">
        <v>250</v>
      </c>
      <c r="O1" s="562"/>
      <c r="R1">
        <v>12</v>
      </c>
      <c r="W1">
        <v>12</v>
      </c>
      <c r="AB1">
        <v>12</v>
      </c>
      <c r="AF1" s="326">
        <f>+'1v -beneficirani'!C6</f>
        <v>0</v>
      </c>
      <c r="AJ1">
        <v>20</v>
      </c>
    </row>
    <row r="2" spans="1:38" x14ac:dyDescent="0.2">
      <c r="R2">
        <f>+'1а - drž,sek,drž.sl.i nam.'!AJ4</f>
        <v>1500</v>
      </c>
      <c r="S2" s="50" t="e">
        <f>+SUM(X5:X197)</f>
        <v>#N/A</v>
      </c>
      <c r="X2" s="50" t="e">
        <f>+SUM(AC5:AC197)</f>
        <v>#N/A</v>
      </c>
      <c r="AC2" s="50" t="e">
        <f>-SUM(AH5:AH197)</f>
        <v>#N/A</v>
      </c>
      <c r="AD2" s="50" t="e">
        <f>+SUM(AI5:AI197)</f>
        <v>#N/A</v>
      </c>
      <c r="AE2" s="50" t="e">
        <f>+SUM(AJ5:AJ197)</f>
        <v>#N/A</v>
      </c>
      <c r="AF2" s="50" t="e">
        <f>+SUM(AK5:AK197)</f>
        <v>#N/A</v>
      </c>
      <c r="AG2" s="50" t="e">
        <f>+SUM(AL5:AL197)</f>
        <v>#N/A</v>
      </c>
    </row>
    <row r="3" spans="1:38" x14ac:dyDescent="0.2">
      <c r="H3">
        <v>3</v>
      </c>
      <c r="I3">
        <v>8</v>
      </c>
      <c r="J3">
        <v>9</v>
      </c>
      <c r="K3">
        <v>6</v>
      </c>
      <c r="L3">
        <v>10</v>
      </c>
      <c r="M3">
        <v>11</v>
      </c>
      <c r="O3">
        <f>+'1v -beneficirani'!U1</f>
        <v>21</v>
      </c>
      <c r="P3">
        <f>+O3+1</f>
        <v>22</v>
      </c>
      <c r="Q3">
        <f>+P3+1</f>
        <v>23</v>
      </c>
      <c r="R3">
        <v>0.70099999999999996</v>
      </c>
      <c r="T3">
        <v>25</v>
      </c>
      <c r="U3">
        <f>+T3+1</f>
        <v>26</v>
      </c>
      <c r="V3">
        <f>+U3+1</f>
        <v>27</v>
      </c>
      <c r="W3">
        <f>+R3</f>
        <v>0.70099999999999996</v>
      </c>
      <c r="Y3">
        <v>29</v>
      </c>
      <c r="Z3">
        <f>+Y3+1</f>
        <v>30</v>
      </c>
      <c r="AA3">
        <f>+Z3+1</f>
        <v>31</v>
      </c>
      <c r="AB3">
        <f>+W3</f>
        <v>0.70099999999999996</v>
      </c>
      <c r="AD3" s="50" t="e">
        <f>+X5+AC5-AH5</f>
        <v>#N/A</v>
      </c>
      <c r="AE3">
        <v>17.149999999999999</v>
      </c>
    </row>
    <row r="4" spans="1:38" ht="64.5" thickBot="1" x14ac:dyDescent="0.25">
      <c r="A4" s="302" t="s">
        <v>466</v>
      </c>
      <c r="B4" s="493" t="s">
        <v>476</v>
      </c>
      <c r="C4" s="302" t="s">
        <v>477</v>
      </c>
      <c r="D4" s="493" t="s">
        <v>478</v>
      </c>
      <c r="E4" s="303" t="s">
        <v>467</v>
      </c>
      <c r="F4" s="303" t="s">
        <v>468</v>
      </c>
      <c r="G4" s="303" t="s">
        <v>469</v>
      </c>
      <c r="H4" s="303" t="s">
        <v>470</v>
      </c>
      <c r="I4" s="303" t="s">
        <v>471</v>
      </c>
      <c r="J4" s="303" t="s">
        <v>472</v>
      </c>
      <c r="K4" s="303" t="s">
        <v>592</v>
      </c>
      <c r="L4" s="303" t="s">
        <v>593</v>
      </c>
      <c r="M4" s="303" t="s">
        <v>594</v>
      </c>
      <c r="N4" s="547" t="s">
        <v>613</v>
      </c>
      <c r="O4" s="303" t="s">
        <v>595</v>
      </c>
      <c r="P4" s="303" t="s">
        <v>596</v>
      </c>
      <c r="Q4" s="303" t="s">
        <v>473</v>
      </c>
      <c r="R4" s="303" t="s">
        <v>597</v>
      </c>
      <c r="S4" s="303" t="s">
        <v>598</v>
      </c>
      <c r="T4" s="304" t="s">
        <v>474</v>
      </c>
      <c r="U4" s="304" t="s">
        <v>475</v>
      </c>
      <c r="V4" s="304" t="s">
        <v>479</v>
      </c>
      <c r="W4" s="304" t="s">
        <v>606</v>
      </c>
      <c r="X4" s="327" t="s">
        <v>607</v>
      </c>
      <c r="Y4" s="305" t="s">
        <v>511</v>
      </c>
      <c r="Z4" s="305" t="s">
        <v>512</v>
      </c>
      <c r="AA4" s="305" t="s">
        <v>513</v>
      </c>
      <c r="AB4" s="304" t="s">
        <v>608</v>
      </c>
      <c r="AC4" s="327" t="s">
        <v>609</v>
      </c>
      <c r="AD4" s="306" t="s">
        <v>514</v>
      </c>
      <c r="AE4" s="306" t="s">
        <v>515</v>
      </c>
      <c r="AF4" s="306" t="s">
        <v>516</v>
      </c>
      <c r="AG4" s="306" t="s">
        <v>517</v>
      </c>
      <c r="AH4" s="327" t="s">
        <v>518</v>
      </c>
      <c r="AI4" s="303" t="s">
        <v>602</v>
      </c>
      <c r="AJ4" s="303" t="s">
        <v>603</v>
      </c>
      <c r="AK4" s="303" t="s">
        <v>604</v>
      </c>
      <c r="AL4" s="303" t="s">
        <v>605</v>
      </c>
    </row>
    <row r="5" spans="1:38" x14ac:dyDescent="0.2">
      <c r="A5">
        <v>1</v>
      </c>
      <c r="B5" s="301">
        <f>+'1 -sredstva'!D2</f>
        <v>0</v>
      </c>
      <c r="C5" t="str">
        <f>+'1 -sredstva'!F2</f>
        <v/>
      </c>
      <c r="D5" s="494">
        <f>+'1 -sredstva'!D3</f>
        <v>0</v>
      </c>
      <c r="E5" t="e">
        <f>IF(A5=0,0,+VLOOKUP($A5,'1v -beneficirani'!$A$14:$C$371,2,FALSE))</f>
        <v>#N/A</v>
      </c>
      <c r="G5" t="e">
        <f>+VLOOKUP($A5,'1v -beneficirani'!$A$14:$N$371,14,FALSE)</f>
        <v>#N/A</v>
      </c>
      <c r="H5" t="e">
        <f>+VLOOKUP($A5,'1v -beneficirani'!$A$14:$G$371,H$3,FALSE)</f>
        <v>#N/A</v>
      </c>
      <c r="I5" t="e">
        <f>+VLOOKUP($A5,'1v -beneficirani'!$A$14:H$371,I$3,FALSE)</f>
        <v>#N/A</v>
      </c>
      <c r="J5" t="e">
        <f>+VLOOKUP($A5,'1v -beneficirani'!$A$14:I$371,J$3,FALSE)</f>
        <v>#N/A</v>
      </c>
      <c r="N5" t="e">
        <f>+VLOOKUP($A5,'1v -beneficirani'!$A$14:J$371,K$3,FALSE)</f>
        <v>#N/A</v>
      </c>
      <c r="O5" t="e">
        <f>+VLOOKUP($A5,'1v -beneficirani'!$A$14:K$371,L$3,FALSE)</f>
        <v>#N/A</v>
      </c>
      <c r="P5" t="e">
        <f>+VLOOKUP($A5,'1v -beneficirani'!$A$14:L$371,M$3,FALSE)</f>
        <v>#N/A</v>
      </c>
      <c r="T5" s="50" t="e">
        <f>IF(H5=0,0,+(VLOOKUP($A5,'1v -beneficirani'!$A$14:AE$371,O$3,FALSE)/12*0.701/$H5+$R$2)*$H5)</f>
        <v>#N/A</v>
      </c>
      <c r="U5" s="50" t="e">
        <f>IF(N5=0,0,+(VLOOKUP($A5,'1v -beneficirani'!$A$14:AF$371,P$3,FALSE)/12*0.701/$N5+$R$2)*$N5)</f>
        <v>#N/A</v>
      </c>
      <c r="V5" s="50" t="e">
        <f>IF(T5+U5=0,0,(VLOOKUP($A5,'1v -beneficirani'!$A$14:AG$371,Q$3,FALSE))/12*$R$3+$R$2)</f>
        <v>#N/A</v>
      </c>
      <c r="W5" s="50" t="e">
        <f>IF(V5=0,0,+(V5-$R$2)/$R$3)</f>
        <v>#N/A</v>
      </c>
      <c r="X5" s="50" t="e">
        <f>+W5*$R$1</f>
        <v>#N/A</v>
      </c>
      <c r="Y5" s="50" t="e">
        <f>IF(I5=0,0,+(VLOOKUP($A5,'1v -beneficirani'!$A$14:AJ$371,T$3,FALSE)/12*0.701/$I5+$R$2)*$I5)</f>
        <v>#N/A</v>
      </c>
      <c r="Z5" s="50" t="e">
        <f>IF(O5=0,0,+(VLOOKUP($A5,'1v -beneficirani'!$A$14:AK$371,U$3,FALSE)/12*0.701/$O5+$R$2)*$O5)</f>
        <v>#N/A</v>
      </c>
      <c r="AA5" s="50" t="e">
        <f>IF(Y5+Z5=0,0,(VLOOKUP($A5,'1v -beneficirani'!$A$14:AL$371,V$3,FALSE))/12*$R$3+$R$2)</f>
        <v>#N/A</v>
      </c>
      <c r="AB5" s="50" t="e">
        <f>IF(AA5=0,0,+(AA5-$R$2)/$R$3)</f>
        <v>#N/A</v>
      </c>
      <c r="AC5" s="50" t="e">
        <f>+AB5*$R$1</f>
        <v>#N/A</v>
      </c>
      <c r="AD5" s="50" t="e">
        <f>IF(J5=0,0,+(VLOOKUP($A5,'1v -beneficirani'!$A$14:AO$371,Y$3,FALSE)/12*0.701/$J5+$R$2)*$J5)</f>
        <v>#N/A</v>
      </c>
      <c r="AE5" s="50" t="e">
        <f>IF(P5=0,0,+(VLOOKUP($A5,'1v -beneficirani'!$A$14:AP$371,Z$3,FALSE)/12*0.701/$P5+$R$2)*$P5)</f>
        <v>#N/A</v>
      </c>
      <c r="AF5" s="50" t="e">
        <f>IF(AD5+AE5=0,0,(VLOOKUP($A5,'1v -beneficirani'!$A$14:AQ$371,AA$3,FALSE))/12*$R$3+$R$2)</f>
        <v>#N/A</v>
      </c>
      <c r="AG5" s="50" t="e">
        <f>IF(AF5=0,0,+(AF5-$R$2)/$R$3)</f>
        <v>#N/A</v>
      </c>
      <c r="AH5" s="50" t="e">
        <f>+AG5*$R$1</f>
        <v>#N/A</v>
      </c>
      <c r="AI5" s="50" t="e">
        <f>X5+AC5-AH5</f>
        <v>#N/A</v>
      </c>
      <c r="AJ5" s="50" t="e">
        <f>+AI5*(AE$3+VLOOKUP(A5,'1v -beneficirani'!$A$14:$T$348,$AJ$1,FALSE)*100)/100</f>
        <v>#N/A</v>
      </c>
      <c r="AK5" s="50" t="e">
        <f>+AI5*(100+$AF$1)/100</f>
        <v>#N/A</v>
      </c>
      <c r="AL5" s="50" t="e">
        <f>+AJ5*(100+$AF$1)/100</f>
        <v>#N/A</v>
      </c>
    </row>
    <row r="6" spans="1:38" x14ac:dyDescent="0.2">
      <c r="A6">
        <f>+IF(MAX(A$4:A5)+1&lt;=A$1,A5+1,0)</f>
        <v>0</v>
      </c>
      <c r="B6" s="301">
        <f>+IF(A6&gt;0,B5,0)</f>
        <v>0</v>
      </c>
      <c r="C6">
        <f>+IF(B6&gt;0,C5,0)</f>
        <v>0</v>
      </c>
      <c r="D6" s="494">
        <f>+IF(C6&gt;0,D5,0)</f>
        <v>0</v>
      </c>
      <c r="E6">
        <f>IF(A6=0,0,+VLOOKUP($A6,'1v -beneficirani'!$A$14:$C$371,2,FALSE))</f>
        <v>0</v>
      </c>
      <c r="G6">
        <f>+VLOOKUP($A6,'1v -beneficirani'!$A$14:$N$371,14,FALSE)</f>
        <v>0</v>
      </c>
      <c r="H6">
        <f>+VLOOKUP($A6,'1v -beneficirani'!$A$14:$G$371,H$3,FALSE)</f>
        <v>0</v>
      </c>
      <c r="I6">
        <f>+VLOOKUP($A6,'1v -beneficirani'!$A$14:H$371,I$3,FALSE)</f>
        <v>0</v>
      </c>
      <c r="J6">
        <f>+VLOOKUP($A6,'1v -beneficirani'!$A$14:I$371,J$3,FALSE)</f>
        <v>0</v>
      </c>
      <c r="N6">
        <f>+VLOOKUP($A6,'1v -beneficirani'!$A$14:J$371,K$3,FALSE)</f>
        <v>0</v>
      </c>
      <c r="O6">
        <f>+VLOOKUP($A6,'1v -beneficirani'!$A$14:K$371,L$3,FALSE)</f>
        <v>0</v>
      </c>
      <c r="P6">
        <f>+VLOOKUP($A6,'1v -beneficirani'!$A$14:L$371,M$3,FALSE)</f>
        <v>0</v>
      </c>
      <c r="T6" s="50">
        <f>IF(H6=0,0,+(VLOOKUP($A6,'1v -beneficirani'!$A$14:AE$371,O$3,FALSE)/12*0.701/$H6+$R$2)*$H6)</f>
        <v>0</v>
      </c>
      <c r="U6" s="50">
        <f>IF(N6=0,0,+(VLOOKUP($A6,'1v -beneficirani'!$A$14:AF$371,P$3,FALSE)/12*0.701/$N6+$R$2)*$N6)</f>
        <v>0</v>
      </c>
      <c r="V6" s="50">
        <f>IF(T6+U6=0,0,(VLOOKUP($A6,'1v -beneficirani'!$A$14:AG$371,Q$3,FALSE))/12*$R$3+$R$2)</f>
        <v>0</v>
      </c>
      <c r="W6" s="50">
        <f>IF(V6=0,0,+(V6-$R$2)/$R$3)</f>
        <v>0</v>
      </c>
      <c r="X6" s="50">
        <f t="shared" ref="X6:X69" si="0">+W6*$R$1</f>
        <v>0</v>
      </c>
      <c r="Y6" s="50">
        <f>IF(I6=0,0,+(VLOOKUP($A6,'1v -beneficirani'!$A$14:AJ$371,T$3,FALSE)/12*0.701/$I6+$R$2)*$I6)</f>
        <v>0</v>
      </c>
      <c r="Z6" s="50">
        <f>IF(O6=0,0,+(VLOOKUP($A6,'1v -beneficirani'!$A$14:AK$371,U$3,FALSE)/12*0.701/$O6+$R$2)*$O6)</f>
        <v>0</v>
      </c>
      <c r="AA6" s="50">
        <f>IF(Y6+Z6=0,0,(VLOOKUP($A6,'1v -beneficirani'!$A$14:AL$371,V$3,FALSE))/12*$R$3+$R$2)</f>
        <v>0</v>
      </c>
      <c r="AB6" s="50">
        <f t="shared" ref="AB6:AB69" si="1">IF(AA6=0,0,+(AA6-$R$2)/$R$3)</f>
        <v>0</v>
      </c>
      <c r="AC6" s="50">
        <f t="shared" ref="AC6:AC69" si="2">+AB6*$R$1</f>
        <v>0</v>
      </c>
      <c r="AD6" s="50">
        <f>IF(J6=0,0,+(VLOOKUP($A6,'1v -beneficirani'!$A$14:AO$371,Y$3,FALSE)/12*0.701/$J6+$R$2)*$J6)</f>
        <v>0</v>
      </c>
      <c r="AE6" s="50">
        <f>IF(P6=0,0,+(VLOOKUP($A6,'1v -beneficirani'!$A$14:AP$371,Z$3,FALSE)/12*0.701/$P6+$R$2)*$P6)</f>
        <v>0</v>
      </c>
      <c r="AF6" s="50">
        <f>IF(AD6+AE6=0,0,(VLOOKUP($A6,'1v -beneficirani'!$A$14:AQ$371,AA$3,FALSE))/12*$R$3+$R$2)</f>
        <v>0</v>
      </c>
      <c r="AG6" s="50">
        <f t="shared" ref="AG6:AG69" si="3">IF(AF6=0,0,+(AF6-$R$2)/$R$3)</f>
        <v>0</v>
      </c>
      <c r="AH6" s="50">
        <f t="shared" ref="AH6:AH69" si="4">+AG6*$R$1</f>
        <v>0</v>
      </c>
      <c r="AI6" s="50">
        <f>X6+AC6-AH6</f>
        <v>0</v>
      </c>
      <c r="AJ6" s="50">
        <f>+AI6*(AE$3+VLOOKUP(A6,'1v -beneficirani'!$A$14:$T$348,$AJ$1,FALSE)*100)/100</f>
        <v>0</v>
      </c>
      <c r="AK6" s="50">
        <f t="shared" ref="AK6:AL69" si="5">+AI6*(100+$AF$1)/100</f>
        <v>0</v>
      </c>
      <c r="AL6" s="50">
        <f t="shared" si="5"/>
        <v>0</v>
      </c>
    </row>
    <row r="7" spans="1:38" x14ac:dyDescent="0.2">
      <c r="A7">
        <f>+IF(MAX(A$4:A6)+1&lt;=A$1,A6+1,0)</f>
        <v>0</v>
      </c>
      <c r="B7" s="301">
        <f t="shared" ref="B7:D22" si="6">+IF(A7&gt;0,B6,0)</f>
        <v>0</v>
      </c>
      <c r="C7">
        <f t="shared" si="6"/>
        <v>0</v>
      </c>
      <c r="D7" s="494">
        <f t="shared" si="6"/>
        <v>0</v>
      </c>
      <c r="E7">
        <f>IF(A7=0,0,+VLOOKUP($A7,'1v -beneficirani'!$A$14:$C$371,2,FALSE))</f>
        <v>0</v>
      </c>
      <c r="G7">
        <f>+VLOOKUP($A7,'1v -beneficirani'!$A$14:$N$371,14,FALSE)</f>
        <v>0</v>
      </c>
      <c r="H7">
        <f>+VLOOKUP($A7,'1v -beneficirani'!$A$14:$G$371,H$3,FALSE)</f>
        <v>0</v>
      </c>
      <c r="I7">
        <f>+VLOOKUP($A7,'1v -beneficirani'!$A$14:H$371,I$3,FALSE)</f>
        <v>0</v>
      </c>
      <c r="J7">
        <f>+VLOOKUP($A7,'1v -beneficirani'!$A$14:I$371,J$3,FALSE)</f>
        <v>0</v>
      </c>
      <c r="N7">
        <f>+VLOOKUP($A7,'1v -beneficirani'!$A$14:J$371,K$3,FALSE)</f>
        <v>0</v>
      </c>
      <c r="O7">
        <f>+VLOOKUP($A7,'1v -beneficirani'!$A$14:K$371,L$3,FALSE)</f>
        <v>0</v>
      </c>
      <c r="P7">
        <f>+VLOOKUP($A7,'1v -beneficirani'!$A$14:L$371,M$3,FALSE)</f>
        <v>0</v>
      </c>
      <c r="T7" s="50">
        <f>IF(H7=0,0,+(VLOOKUP($A7,'1v -beneficirani'!$A$14:AE$371,O$3,FALSE)/12*0.701/$H7+$R$2)*$H7)</f>
        <v>0</v>
      </c>
      <c r="U7" s="50">
        <f>IF(N7=0,0,+(VLOOKUP($A7,'1v -beneficirani'!$A$14:AF$371,P$3,FALSE)/12*0.701/$N7+$R$2)*$N7)</f>
        <v>0</v>
      </c>
      <c r="V7" s="50">
        <f>IF(T7+U7=0,0,(VLOOKUP($A7,'1v -beneficirani'!$A$14:AG$371,Q$3,FALSE))/12*$R$3+$R$2)</f>
        <v>0</v>
      </c>
      <c r="W7" s="50">
        <f>IF(V7=0,0,+(V7-$R$2)/$R$3)</f>
        <v>0</v>
      </c>
      <c r="X7" s="50">
        <f t="shared" si="0"/>
        <v>0</v>
      </c>
      <c r="Y7" s="50">
        <f>IF(I7=0,0,+(VLOOKUP($A7,'1v -beneficirani'!$A$14:AJ$371,T$3,FALSE)/12*0.701/$I7+$R$2)*$I7)</f>
        <v>0</v>
      </c>
      <c r="Z7" s="50">
        <f>IF(O7=0,0,+(VLOOKUP($A7,'1v -beneficirani'!$A$14:AK$371,U$3,FALSE)/12*0.701/$O7+$R$2)*$O7)</f>
        <v>0</v>
      </c>
      <c r="AA7" s="50">
        <f>IF(Y7+Z7=0,0,(VLOOKUP($A7,'1v -beneficirani'!$A$14:AL$371,V$3,FALSE))/12*$R$3+$R$2)</f>
        <v>0</v>
      </c>
      <c r="AB7" s="50">
        <f t="shared" si="1"/>
        <v>0</v>
      </c>
      <c r="AC7" s="50">
        <f t="shared" si="2"/>
        <v>0</v>
      </c>
      <c r="AD7" s="50">
        <f>IF(J7=0,0,+(VLOOKUP($A7,'1v -beneficirani'!$A$14:AO$371,Y$3,FALSE)/12*0.701/$J7+$R$2)*$J7)</f>
        <v>0</v>
      </c>
      <c r="AE7" s="50">
        <f>IF(P7=0,0,+(VLOOKUP($A7,'1v -beneficirani'!$A$14:AP$371,Z$3,FALSE)/12*0.701/$P7+$R$2)*$P7)</f>
        <v>0</v>
      </c>
      <c r="AF7" s="50">
        <f>IF(AD7+AE7=0,0,(VLOOKUP($A7,'1v -beneficirani'!$A$14:AQ$371,AA$3,FALSE))/12*$R$3+$R$2)</f>
        <v>0</v>
      </c>
      <c r="AG7" s="50">
        <f t="shared" si="3"/>
        <v>0</v>
      </c>
      <c r="AH7" s="50">
        <f t="shared" si="4"/>
        <v>0</v>
      </c>
      <c r="AI7" s="50">
        <f>X7+AC7-AH7</f>
        <v>0</v>
      </c>
      <c r="AJ7" s="50">
        <f>+AI7*(AE$3+VLOOKUP(A7,'1v -beneficirani'!$A$14:$T$348,$AJ$1,FALSE)*100)/100</f>
        <v>0</v>
      </c>
      <c r="AK7" s="50">
        <f t="shared" si="5"/>
        <v>0</v>
      </c>
      <c r="AL7" s="50">
        <f t="shared" si="5"/>
        <v>0</v>
      </c>
    </row>
    <row r="8" spans="1:38" x14ac:dyDescent="0.2">
      <c r="A8">
        <f>+IF(MAX(A$4:A7)+1&lt;=A$1,A7+1,0)</f>
        <v>0</v>
      </c>
      <c r="B8" s="301">
        <f t="shared" si="6"/>
        <v>0</v>
      </c>
      <c r="C8">
        <f t="shared" si="6"/>
        <v>0</v>
      </c>
      <c r="D8" s="494">
        <f t="shared" si="6"/>
        <v>0</v>
      </c>
      <c r="E8">
        <f>IF(A8=0,0,+VLOOKUP($A8,'1v -beneficirani'!$A$14:$C$371,2,FALSE))</f>
        <v>0</v>
      </c>
      <c r="G8">
        <f>+VLOOKUP($A8,'1v -beneficirani'!$A$14:$N$371,14,FALSE)</f>
        <v>0</v>
      </c>
      <c r="H8">
        <f>+VLOOKUP($A8,'1v -beneficirani'!$A$14:$G$371,H$3,FALSE)</f>
        <v>0</v>
      </c>
      <c r="I8">
        <f>+VLOOKUP($A8,'1v -beneficirani'!$A$14:H$371,I$3,FALSE)</f>
        <v>0</v>
      </c>
      <c r="J8">
        <f>+VLOOKUP($A8,'1v -beneficirani'!$A$14:I$371,J$3,FALSE)</f>
        <v>0</v>
      </c>
      <c r="N8">
        <f>+VLOOKUP($A8,'1v -beneficirani'!$A$14:J$371,K$3,FALSE)</f>
        <v>0</v>
      </c>
      <c r="O8">
        <f>+VLOOKUP($A8,'1v -beneficirani'!$A$14:K$371,L$3,FALSE)</f>
        <v>0</v>
      </c>
      <c r="P8">
        <f>+VLOOKUP($A8,'1v -beneficirani'!$A$14:L$371,M$3,FALSE)</f>
        <v>0</v>
      </c>
      <c r="T8" s="50">
        <f>IF(H8=0,0,+(VLOOKUP($A8,'1v -beneficirani'!$A$14:AE$371,O$3,FALSE)/12*0.701/$H8+$R$2)*$H8)</f>
        <v>0</v>
      </c>
      <c r="U8" s="50">
        <f>IF(N8=0,0,+(VLOOKUP($A8,'1v -beneficirani'!$A$14:AF$371,P$3,FALSE)/12*0.701/$N8+$R$2)*$N8)</f>
        <v>0</v>
      </c>
      <c r="V8" s="50">
        <f>IF(T8+U8=0,0,(VLOOKUP($A8,'1v -beneficirani'!$A$14:AG$371,Q$3,FALSE))/12*$R$3+$R$2)</f>
        <v>0</v>
      </c>
      <c r="W8" s="50">
        <f t="shared" ref="W8:W71" si="7">IF(V8=0,0,+(V8-$R$2)/$R$3)</f>
        <v>0</v>
      </c>
      <c r="X8" s="50">
        <f t="shared" si="0"/>
        <v>0</v>
      </c>
      <c r="Y8" s="50">
        <f>IF(I8=0,0,+(VLOOKUP($A8,'1v -beneficirani'!$A$14:AJ$371,T$3,FALSE)/12*0.701/$I8+$R$2)*$I8)</f>
        <v>0</v>
      </c>
      <c r="Z8" s="50">
        <f>IF(O8=0,0,+(VLOOKUP($A8,'1v -beneficirani'!$A$14:AK$371,U$3,FALSE)/12*0.701/$O8+$R$2)*$O8)</f>
        <v>0</v>
      </c>
      <c r="AA8" s="50">
        <f>IF(Y8+Z8=0,0,(VLOOKUP($A8,'1v -beneficirani'!$A$14:AL$371,V$3,FALSE))/12*$R$3+$R$2)</f>
        <v>0</v>
      </c>
      <c r="AB8" s="50">
        <f t="shared" si="1"/>
        <v>0</v>
      </c>
      <c r="AC8" s="50">
        <f t="shared" si="2"/>
        <v>0</v>
      </c>
      <c r="AD8" s="50">
        <f>IF(J8=0,0,+(VLOOKUP($A8,'1v -beneficirani'!$A$14:AO$371,Y$3,FALSE)/12*0.701/$J8+$R$2)*$J8)</f>
        <v>0</v>
      </c>
      <c r="AE8" s="50">
        <f>IF(P8=0,0,+(VLOOKUP($A8,'1v -beneficirani'!$A$14:AP$371,Z$3,FALSE)/12*0.701/$P8+$R$2)*$P8)</f>
        <v>0</v>
      </c>
      <c r="AF8" s="50">
        <f>IF(AD8+AE8=0,0,(VLOOKUP($A8,'1v -beneficirani'!$A$14:AQ$371,AA$3,FALSE))/12*$R$3+$R$2)</f>
        <v>0</v>
      </c>
      <c r="AG8" s="50">
        <f t="shared" si="3"/>
        <v>0</v>
      </c>
      <c r="AH8" s="50">
        <f t="shared" si="4"/>
        <v>0</v>
      </c>
      <c r="AI8" s="50">
        <f t="shared" ref="AI8:AI71" si="8">X8+AC8-AH8</f>
        <v>0</v>
      </c>
      <c r="AJ8" s="50">
        <f>+AI8*(AE$3+VLOOKUP(A8,'1v -beneficirani'!$A$14:$T$348,$AJ$1,FALSE)*100)/100</f>
        <v>0</v>
      </c>
      <c r="AK8" s="50">
        <f t="shared" si="5"/>
        <v>0</v>
      </c>
      <c r="AL8" s="50">
        <f t="shared" si="5"/>
        <v>0</v>
      </c>
    </row>
    <row r="9" spans="1:38" x14ac:dyDescent="0.2">
      <c r="A9">
        <f>+IF(MAX(A$4:A8)+1&lt;=A$1,A8+1,0)</f>
        <v>0</v>
      </c>
      <c r="B9" s="301">
        <f t="shared" si="6"/>
        <v>0</v>
      </c>
      <c r="C9">
        <f t="shared" si="6"/>
        <v>0</v>
      </c>
      <c r="D9" s="494">
        <f t="shared" si="6"/>
        <v>0</v>
      </c>
      <c r="E9">
        <f>IF(A9=0,0,+VLOOKUP($A9,'1v -beneficirani'!$A$14:$C$371,2,FALSE))</f>
        <v>0</v>
      </c>
      <c r="G9">
        <f>+VLOOKUP($A9,'1v -beneficirani'!$A$14:$N$371,14,FALSE)</f>
        <v>0</v>
      </c>
      <c r="H9">
        <f>+VLOOKUP($A9,'1v -beneficirani'!$A$14:$G$371,H$3,FALSE)</f>
        <v>0</v>
      </c>
      <c r="I9">
        <f>+VLOOKUP($A9,'1v -beneficirani'!$A$14:H$371,I$3,FALSE)</f>
        <v>0</v>
      </c>
      <c r="J9">
        <f>+VLOOKUP($A9,'1v -beneficirani'!$A$14:I$371,J$3,FALSE)</f>
        <v>0</v>
      </c>
      <c r="N9">
        <f>+VLOOKUP($A9,'1v -beneficirani'!$A$14:J$371,K$3,FALSE)</f>
        <v>0</v>
      </c>
      <c r="O9">
        <f>+VLOOKUP($A9,'1v -beneficirani'!$A$14:K$371,L$3,FALSE)</f>
        <v>0</v>
      </c>
      <c r="P9">
        <f>+VLOOKUP($A9,'1v -beneficirani'!$A$14:L$371,M$3,FALSE)</f>
        <v>0</v>
      </c>
      <c r="T9" s="50">
        <f>IF(H9=0,0,+(VLOOKUP($A9,'1v -beneficirani'!$A$14:AE$371,O$3,FALSE)/12*0.701/$H9+$R$2)*$H9)</f>
        <v>0</v>
      </c>
      <c r="U9" s="50">
        <f>IF(N9=0,0,+(VLOOKUP($A9,'1v -beneficirani'!$A$14:AF$371,P$3,FALSE)/12*0.701/$N9+$R$2)*$N9)</f>
        <v>0</v>
      </c>
      <c r="V9" s="50">
        <f>IF(T9+U9=0,0,(VLOOKUP($A9,'1v -beneficirani'!$A$14:AG$371,Q$3,FALSE))/12*$R$3+$R$2)</f>
        <v>0</v>
      </c>
      <c r="W9" s="50">
        <f t="shared" si="7"/>
        <v>0</v>
      </c>
      <c r="X9" s="50">
        <f t="shared" si="0"/>
        <v>0</v>
      </c>
      <c r="Y9" s="50">
        <f>IF(I9=0,0,+(VLOOKUP($A9,'1v -beneficirani'!$A$14:AJ$371,T$3,FALSE)/12*0.701/$I9+$R$2)*$I9)</f>
        <v>0</v>
      </c>
      <c r="Z9" s="50">
        <f>IF(O9=0,0,+(VLOOKUP($A9,'1v -beneficirani'!$A$14:AK$371,U$3,FALSE)/12*0.701/$O9+$R$2)*$O9)</f>
        <v>0</v>
      </c>
      <c r="AA9" s="50">
        <f>IF(Y9+Z9=0,0,(VLOOKUP($A9,'1v -beneficirani'!$A$14:AL$371,V$3,FALSE))/12*$R$3+$R$2)</f>
        <v>0</v>
      </c>
      <c r="AB9" s="50">
        <f t="shared" si="1"/>
        <v>0</v>
      </c>
      <c r="AC9" s="50">
        <f t="shared" si="2"/>
        <v>0</v>
      </c>
      <c r="AD9" s="50">
        <f>IF(J9=0,0,+(VLOOKUP($A9,'1v -beneficirani'!$A$14:AO$371,Y$3,FALSE)/12*0.701/$J9+$R$2)*$J9)</f>
        <v>0</v>
      </c>
      <c r="AE9" s="50">
        <f>IF(P9=0,0,+(VLOOKUP($A9,'1v -beneficirani'!$A$14:AP$371,Z$3,FALSE)/12*0.701/$P9+$R$2)*$P9)</f>
        <v>0</v>
      </c>
      <c r="AF9" s="50">
        <f>IF(AD9+AE9=0,0,(VLOOKUP($A9,'1v -beneficirani'!$A$14:AQ$371,AA$3,FALSE))/12*$R$3+$R$2)</f>
        <v>0</v>
      </c>
      <c r="AG9" s="50">
        <f t="shared" si="3"/>
        <v>0</v>
      </c>
      <c r="AH9" s="50">
        <f t="shared" si="4"/>
        <v>0</v>
      </c>
      <c r="AI9" s="50">
        <f t="shared" si="8"/>
        <v>0</v>
      </c>
      <c r="AJ9" s="50">
        <f>+AI9*(AE$3+VLOOKUP(A9,'1v -beneficirani'!$A$14:$T$348,$AJ$1,FALSE)*100)/100</f>
        <v>0</v>
      </c>
      <c r="AK9" s="50">
        <f t="shared" si="5"/>
        <v>0</v>
      </c>
      <c r="AL9" s="50">
        <f t="shared" si="5"/>
        <v>0</v>
      </c>
    </row>
    <row r="10" spans="1:38" x14ac:dyDescent="0.2">
      <c r="A10">
        <f>+IF(MAX(A$4:A9)+1&lt;=A$1,A9+1,0)</f>
        <v>0</v>
      </c>
      <c r="B10" s="301">
        <f t="shared" si="6"/>
        <v>0</v>
      </c>
      <c r="C10">
        <f t="shared" si="6"/>
        <v>0</v>
      </c>
      <c r="D10" s="494">
        <f t="shared" si="6"/>
        <v>0</v>
      </c>
      <c r="E10">
        <f>IF(A10=0,0,+VLOOKUP($A10,'1v -beneficirani'!$A$14:$C$371,2,FALSE))</f>
        <v>0</v>
      </c>
      <c r="G10">
        <f>+VLOOKUP($A10,'1v -beneficirani'!$A$14:$N$371,14,FALSE)</f>
        <v>0</v>
      </c>
      <c r="H10">
        <f>+VLOOKUP($A10,'1v -beneficirani'!$A$14:$G$371,H$3,FALSE)</f>
        <v>0</v>
      </c>
      <c r="I10">
        <f>+VLOOKUP($A10,'1v -beneficirani'!$A$14:H$371,I$3,FALSE)</f>
        <v>0</v>
      </c>
      <c r="J10">
        <f>+VLOOKUP($A10,'1v -beneficirani'!$A$14:I$371,J$3,FALSE)</f>
        <v>0</v>
      </c>
      <c r="N10">
        <f>+VLOOKUP($A10,'1v -beneficirani'!$A$14:J$371,K$3,FALSE)</f>
        <v>0</v>
      </c>
      <c r="O10">
        <f>+VLOOKUP($A10,'1v -beneficirani'!$A$14:K$371,L$3,FALSE)</f>
        <v>0</v>
      </c>
      <c r="P10">
        <f>+VLOOKUP($A10,'1v -beneficirani'!$A$14:L$371,M$3,FALSE)</f>
        <v>0</v>
      </c>
      <c r="T10" s="50">
        <f>IF(H10=0,0,+(VLOOKUP($A10,'1v -beneficirani'!$A$14:AE$371,O$3,FALSE)/12*0.701/$H10+$R$2)*$H10)</f>
        <v>0</v>
      </c>
      <c r="U10" s="50">
        <f>IF(N10=0,0,+(VLOOKUP($A10,'1v -beneficirani'!$A$14:AF$371,P$3,FALSE)/12*0.701/$N10+$R$2)*$N10)</f>
        <v>0</v>
      </c>
      <c r="V10" s="50">
        <f>IF(T10+U10=0,0,(VLOOKUP($A10,'1v -beneficirani'!$A$14:AG$371,Q$3,FALSE))/12*$R$3+$R$2)</f>
        <v>0</v>
      </c>
      <c r="W10" s="50">
        <f t="shared" si="7"/>
        <v>0</v>
      </c>
      <c r="X10" s="50">
        <f t="shared" si="0"/>
        <v>0</v>
      </c>
      <c r="Y10" s="50">
        <f>IF(I10=0,0,+(VLOOKUP($A10,'1v -beneficirani'!$A$14:AJ$371,T$3,FALSE)/12*0.701/$I10+$R$2)*$I10)</f>
        <v>0</v>
      </c>
      <c r="Z10" s="50">
        <f>IF(O10=0,0,+(VLOOKUP($A10,'1v -beneficirani'!$A$14:AK$371,U$3,FALSE)/12*0.701/$O10+$R$2)*$O10)</f>
        <v>0</v>
      </c>
      <c r="AA10" s="50">
        <f>IF(Y10+Z10=0,0,(VLOOKUP($A10,'1v -beneficirani'!$A$14:AL$371,V$3,FALSE))/12*$R$3+$R$2)</f>
        <v>0</v>
      </c>
      <c r="AB10" s="50">
        <f t="shared" si="1"/>
        <v>0</v>
      </c>
      <c r="AC10" s="50">
        <f t="shared" si="2"/>
        <v>0</v>
      </c>
      <c r="AD10" s="50">
        <f>IF(J10=0,0,+(VLOOKUP($A10,'1v -beneficirani'!$A$14:AO$371,Y$3,FALSE)/12*0.701/$J10+$R$2)*$J10)</f>
        <v>0</v>
      </c>
      <c r="AE10" s="50">
        <f>IF(P10=0,0,+(VLOOKUP($A10,'1v -beneficirani'!$A$14:AP$371,Z$3,FALSE)/12*0.701/$P10+$R$2)*$P10)</f>
        <v>0</v>
      </c>
      <c r="AF10" s="50">
        <f>IF(AD10+AE10=0,0,(VLOOKUP($A10,'1v -beneficirani'!$A$14:AQ$371,AA$3,FALSE))/12*$R$3+$R$2)</f>
        <v>0</v>
      </c>
      <c r="AG10" s="50">
        <f t="shared" si="3"/>
        <v>0</v>
      </c>
      <c r="AH10" s="50">
        <f t="shared" si="4"/>
        <v>0</v>
      </c>
      <c r="AI10" s="50">
        <f t="shared" si="8"/>
        <v>0</v>
      </c>
      <c r="AJ10" s="50">
        <f>+AI10*(AE$3+VLOOKUP(A10,'1v -beneficirani'!$A$14:$T$348,$AJ$1,FALSE)*100)/100</f>
        <v>0</v>
      </c>
      <c r="AK10" s="50">
        <f t="shared" si="5"/>
        <v>0</v>
      </c>
      <c r="AL10" s="50">
        <f t="shared" si="5"/>
        <v>0</v>
      </c>
    </row>
    <row r="11" spans="1:38" x14ac:dyDescent="0.2">
      <c r="A11">
        <f>+IF(MAX(A$4:A10)+1&lt;=A$1,A10+1,0)</f>
        <v>0</v>
      </c>
      <c r="B11" s="301">
        <f t="shared" si="6"/>
        <v>0</v>
      </c>
      <c r="C11">
        <f t="shared" si="6"/>
        <v>0</v>
      </c>
      <c r="D11" s="494">
        <f t="shared" si="6"/>
        <v>0</v>
      </c>
      <c r="E11">
        <f>IF(A11=0,0,+VLOOKUP($A11,'1v -beneficirani'!$A$14:$C$371,2,FALSE))</f>
        <v>0</v>
      </c>
      <c r="G11">
        <f>+VLOOKUP($A11,'1v -beneficirani'!$A$14:$N$371,14,FALSE)</f>
        <v>0</v>
      </c>
      <c r="H11">
        <f>+VLOOKUP($A11,'1v -beneficirani'!$A$14:$G$371,H$3,FALSE)</f>
        <v>0</v>
      </c>
      <c r="I11">
        <f>+VLOOKUP($A11,'1v -beneficirani'!$A$14:H$371,I$3,FALSE)</f>
        <v>0</v>
      </c>
      <c r="J11">
        <f>+VLOOKUP($A11,'1v -beneficirani'!$A$14:I$371,J$3,FALSE)</f>
        <v>0</v>
      </c>
      <c r="N11">
        <f>+VLOOKUP($A11,'1v -beneficirani'!$A$14:J$371,K$3,FALSE)</f>
        <v>0</v>
      </c>
      <c r="O11">
        <f>+VLOOKUP($A11,'1v -beneficirani'!$A$14:K$371,L$3,FALSE)</f>
        <v>0</v>
      </c>
      <c r="P11">
        <f>+VLOOKUP($A11,'1v -beneficirani'!$A$14:L$371,M$3,FALSE)</f>
        <v>0</v>
      </c>
      <c r="T11" s="50">
        <f>IF(H11=0,0,+(VLOOKUP($A11,'1v -beneficirani'!$A$14:AE$371,O$3,FALSE)/12*0.701/$H11+$R$2)*$H11)</f>
        <v>0</v>
      </c>
      <c r="U11" s="50">
        <f>IF(N11=0,0,+(VLOOKUP($A11,'1v -beneficirani'!$A$14:AF$371,P$3,FALSE)/12*0.701/$N11+$R$2)*$N11)</f>
        <v>0</v>
      </c>
      <c r="V11" s="50">
        <f>IF(T11+U11=0,0,(VLOOKUP($A11,'1v -beneficirani'!$A$14:AG$371,Q$3,FALSE))/12*$R$3+$R$2)</f>
        <v>0</v>
      </c>
      <c r="W11" s="50">
        <f t="shared" si="7"/>
        <v>0</v>
      </c>
      <c r="X11" s="50">
        <f t="shared" si="0"/>
        <v>0</v>
      </c>
      <c r="Y11" s="50">
        <f>IF(I11=0,0,+(VLOOKUP($A11,'1v -beneficirani'!$A$14:AJ$371,T$3,FALSE)/12*0.701/$I11+$R$2)*$I11)</f>
        <v>0</v>
      </c>
      <c r="Z11" s="50">
        <f>IF(O11=0,0,+(VLOOKUP($A11,'1v -beneficirani'!$A$14:AK$371,U$3,FALSE)/12*0.701/$O11+$R$2)*$O11)</f>
        <v>0</v>
      </c>
      <c r="AA11" s="50">
        <f>IF(Y11+Z11=0,0,(VLOOKUP($A11,'1v -beneficirani'!$A$14:AL$371,V$3,FALSE))/12*$R$3+$R$2)</f>
        <v>0</v>
      </c>
      <c r="AB11" s="50">
        <f t="shared" si="1"/>
        <v>0</v>
      </c>
      <c r="AC11" s="50">
        <f t="shared" si="2"/>
        <v>0</v>
      </c>
      <c r="AD11" s="50">
        <f>IF(J11=0,0,+(VLOOKUP($A11,'1v -beneficirani'!$A$14:AO$371,Y$3,FALSE)/12*0.701/$J11+$R$2)*$J11)</f>
        <v>0</v>
      </c>
      <c r="AE11" s="50">
        <f>IF(P11=0,0,+(VLOOKUP($A11,'1v -beneficirani'!$A$14:AP$371,Z$3,FALSE)/12*0.701/$P11+$R$2)*$P11)</f>
        <v>0</v>
      </c>
      <c r="AF11" s="50">
        <f>IF(AD11+AE11=0,0,(VLOOKUP($A11,'1v -beneficirani'!$A$14:AQ$371,AA$3,FALSE))/12*$R$3+$R$2)</f>
        <v>0</v>
      </c>
      <c r="AG11" s="50">
        <f t="shared" si="3"/>
        <v>0</v>
      </c>
      <c r="AH11" s="50">
        <f t="shared" si="4"/>
        <v>0</v>
      </c>
      <c r="AI11" s="50">
        <f t="shared" si="8"/>
        <v>0</v>
      </c>
      <c r="AJ11" s="50">
        <f>+AI11*(AE$3+VLOOKUP(A11,'1v -beneficirani'!$A$14:$T$348,$AJ$1,FALSE)*100)/100</f>
        <v>0</v>
      </c>
      <c r="AK11" s="50">
        <f t="shared" si="5"/>
        <v>0</v>
      </c>
      <c r="AL11" s="50">
        <f t="shared" si="5"/>
        <v>0</v>
      </c>
    </row>
    <row r="12" spans="1:38" x14ac:dyDescent="0.2">
      <c r="A12">
        <f>+IF(MAX(A$4:A11)+1&lt;=A$1,A11+1,0)</f>
        <v>0</v>
      </c>
      <c r="B12" s="301">
        <f t="shared" si="6"/>
        <v>0</v>
      </c>
      <c r="C12">
        <f t="shared" si="6"/>
        <v>0</v>
      </c>
      <c r="D12" s="494">
        <f t="shared" si="6"/>
        <v>0</v>
      </c>
      <c r="E12">
        <f>IF(A12=0,0,+VLOOKUP($A12,'1v -beneficirani'!$A$14:$C$371,2,FALSE))</f>
        <v>0</v>
      </c>
      <c r="G12">
        <f>+VLOOKUP($A12,'1v -beneficirani'!$A$14:$N$371,14,FALSE)</f>
        <v>0</v>
      </c>
      <c r="H12">
        <f>+VLOOKUP($A12,'1v -beneficirani'!$A$14:$G$371,H$3,FALSE)</f>
        <v>0</v>
      </c>
      <c r="I12">
        <f>+VLOOKUP($A12,'1v -beneficirani'!$A$14:H$371,I$3,FALSE)</f>
        <v>0</v>
      </c>
      <c r="J12">
        <f>+VLOOKUP($A12,'1v -beneficirani'!$A$14:I$371,J$3,FALSE)</f>
        <v>0</v>
      </c>
      <c r="N12">
        <f>+VLOOKUP($A12,'1v -beneficirani'!$A$14:J$371,K$3,FALSE)</f>
        <v>0</v>
      </c>
      <c r="O12">
        <f>+VLOOKUP($A12,'1v -beneficirani'!$A$14:K$371,L$3,FALSE)</f>
        <v>0</v>
      </c>
      <c r="P12">
        <f>+VLOOKUP($A12,'1v -beneficirani'!$A$14:L$371,M$3,FALSE)</f>
        <v>0</v>
      </c>
      <c r="T12" s="50">
        <f>IF(H12=0,0,+(VLOOKUP($A12,'1v -beneficirani'!$A$14:AE$371,O$3,FALSE)/12*0.701/$H12+$R$2)*$H12)</f>
        <v>0</v>
      </c>
      <c r="U12" s="50">
        <f>IF(N12=0,0,+(VLOOKUP($A12,'1v -beneficirani'!$A$14:AF$371,P$3,FALSE)/12*0.701/$N12+$R$2)*$N12)</f>
        <v>0</v>
      </c>
      <c r="V12" s="50">
        <f>IF(T12+U12=0,0,(VLOOKUP($A12,'1v -beneficirani'!$A$14:AG$371,Q$3,FALSE))/12*$R$3+$R$2)</f>
        <v>0</v>
      </c>
      <c r="W12" s="50">
        <f t="shared" si="7"/>
        <v>0</v>
      </c>
      <c r="X12" s="50">
        <f t="shared" si="0"/>
        <v>0</v>
      </c>
      <c r="Y12" s="50">
        <f>IF(I12=0,0,+(VLOOKUP($A12,'1v -beneficirani'!$A$14:AJ$371,T$3,FALSE)/12*0.701/$I12+$R$2)*$I12)</f>
        <v>0</v>
      </c>
      <c r="Z12" s="50">
        <f>IF(O12=0,0,+(VLOOKUP($A12,'1v -beneficirani'!$A$14:AK$371,U$3,FALSE)/12*0.701/$O12+$R$2)*$O12)</f>
        <v>0</v>
      </c>
      <c r="AA12" s="50">
        <f>IF(Y12+Z12=0,0,(VLOOKUP($A12,'1v -beneficirani'!$A$14:AL$371,V$3,FALSE))/12*$R$3+$R$2)</f>
        <v>0</v>
      </c>
      <c r="AB12" s="50">
        <f t="shared" si="1"/>
        <v>0</v>
      </c>
      <c r="AC12" s="50">
        <f t="shared" si="2"/>
        <v>0</v>
      </c>
      <c r="AD12" s="50">
        <f>IF(J12=0,0,+(VLOOKUP($A12,'1v -beneficirani'!$A$14:AO$371,Y$3,FALSE)/12*0.701/$J12+$R$2)*$J12)</f>
        <v>0</v>
      </c>
      <c r="AE12" s="50">
        <f>IF(P12=0,0,+(VLOOKUP($A12,'1v -beneficirani'!$A$14:AP$371,Z$3,FALSE)/12*0.701/$P12+$R$2)*$P12)</f>
        <v>0</v>
      </c>
      <c r="AF12" s="50">
        <f>IF(AD12+AE12=0,0,(VLOOKUP($A12,'1v -beneficirani'!$A$14:AQ$371,AA$3,FALSE))/12*$R$3+$R$2)</f>
        <v>0</v>
      </c>
      <c r="AG12" s="50">
        <f t="shared" si="3"/>
        <v>0</v>
      </c>
      <c r="AH12" s="50">
        <f t="shared" si="4"/>
        <v>0</v>
      </c>
      <c r="AI12" s="50">
        <f t="shared" si="8"/>
        <v>0</v>
      </c>
      <c r="AJ12" s="50">
        <f>+AI12*(AE$3+VLOOKUP(A12,'1v -beneficirani'!$A$14:$T$348,$AJ$1,FALSE)*100)/100</f>
        <v>0</v>
      </c>
      <c r="AK12" s="50">
        <f t="shared" si="5"/>
        <v>0</v>
      </c>
      <c r="AL12" s="50">
        <f t="shared" si="5"/>
        <v>0</v>
      </c>
    </row>
    <row r="13" spans="1:38" x14ac:dyDescent="0.2">
      <c r="A13">
        <f>+IF(MAX(A$5:A12)+1&lt;=A$1,A12+1,0)</f>
        <v>0</v>
      </c>
      <c r="B13" s="301">
        <f t="shared" si="6"/>
        <v>0</v>
      </c>
      <c r="C13">
        <f t="shared" si="6"/>
        <v>0</v>
      </c>
      <c r="D13" s="494">
        <f t="shared" si="6"/>
        <v>0</v>
      </c>
      <c r="E13">
        <f>IF(A13=0,0,+VLOOKUP($A13,'1v -beneficirani'!$A$14:$C$371,2,FALSE))</f>
        <v>0</v>
      </c>
      <c r="G13">
        <f>+VLOOKUP($A13,'1v -beneficirani'!$A$14:$N$371,14,FALSE)</f>
        <v>0</v>
      </c>
      <c r="H13">
        <f>+VLOOKUP($A13,'1v -beneficirani'!$A$14:$G$371,H$3,FALSE)</f>
        <v>0</v>
      </c>
      <c r="I13">
        <f>+VLOOKUP($A13,'1v -beneficirani'!$A$14:H$371,I$3,FALSE)</f>
        <v>0</v>
      </c>
      <c r="J13">
        <f>+VLOOKUP($A13,'1v -beneficirani'!$A$14:I$371,J$3,FALSE)</f>
        <v>0</v>
      </c>
      <c r="N13">
        <f>+VLOOKUP($A13,'1v -beneficirani'!$A$14:J$371,K$3,FALSE)</f>
        <v>0</v>
      </c>
      <c r="O13">
        <f>+VLOOKUP($A13,'1v -beneficirani'!$A$14:K$371,L$3,FALSE)</f>
        <v>0</v>
      </c>
      <c r="P13">
        <f>+VLOOKUP($A13,'1v -beneficirani'!$A$14:L$371,M$3,FALSE)</f>
        <v>0</v>
      </c>
      <c r="T13" s="50">
        <f>IF(H13=0,0,+(VLOOKUP($A13,'1v -beneficirani'!$A$14:AE$371,O$3,FALSE)/12*0.701/$H13+$R$2)*$H13)</f>
        <v>0</v>
      </c>
      <c r="U13" s="50">
        <f>IF(N13=0,0,+(VLOOKUP($A13,'1v -beneficirani'!$A$14:AF$371,P$3,FALSE)/12*0.701/$N13+$R$2)*$N13)</f>
        <v>0</v>
      </c>
      <c r="V13" s="50">
        <f>IF(T13+U13=0,0,(VLOOKUP($A13,'1v -beneficirani'!$A$14:AG$371,Q$3,FALSE))/12*$R$3+$R$2)</f>
        <v>0</v>
      </c>
      <c r="W13" s="50">
        <f t="shared" si="7"/>
        <v>0</v>
      </c>
      <c r="X13" s="50">
        <f t="shared" si="0"/>
        <v>0</v>
      </c>
      <c r="Y13" s="50">
        <f>IF(I13=0,0,+(VLOOKUP($A13,'1v -beneficirani'!$A$14:AJ$371,T$3,FALSE)/12*0.701/$I13+$R$2)*$I13)</f>
        <v>0</v>
      </c>
      <c r="Z13" s="50">
        <f>IF(O13=0,0,+(VLOOKUP($A13,'1v -beneficirani'!$A$14:AK$371,U$3,FALSE)/12*0.701/$O13+$R$2)*$O13)</f>
        <v>0</v>
      </c>
      <c r="AA13" s="50">
        <f>IF(Y13+Z13=0,0,(VLOOKUP($A13,'1v -beneficirani'!$A$14:AL$371,V$3,FALSE))/12*$R$3+$R$2)</f>
        <v>0</v>
      </c>
      <c r="AB13" s="50">
        <f t="shared" si="1"/>
        <v>0</v>
      </c>
      <c r="AC13" s="50">
        <f t="shared" si="2"/>
        <v>0</v>
      </c>
      <c r="AD13" s="50">
        <f>IF(J13=0,0,+(VLOOKUP($A13,'1v -beneficirani'!$A$14:AO$371,Y$3,FALSE)/12*0.701/$J13+$R$2)*$J13)</f>
        <v>0</v>
      </c>
      <c r="AE13" s="50">
        <f>IF(P13=0,0,+(VLOOKUP($A13,'1v -beneficirani'!$A$14:AP$371,Z$3,FALSE)/12*0.701/$P13+$R$2)*$P13)</f>
        <v>0</v>
      </c>
      <c r="AF13" s="50">
        <f>IF(AD13+AE13=0,0,(VLOOKUP($A13,'1v -beneficirani'!$A$14:AQ$371,AA$3,FALSE))/12*$R$3+$R$2)</f>
        <v>0</v>
      </c>
      <c r="AG13" s="50">
        <f t="shared" si="3"/>
        <v>0</v>
      </c>
      <c r="AH13" s="50">
        <f t="shared" si="4"/>
        <v>0</v>
      </c>
      <c r="AI13" s="50">
        <f t="shared" si="8"/>
        <v>0</v>
      </c>
      <c r="AJ13" s="50">
        <f>+AI13*(AE$3+VLOOKUP(A13,'1v -beneficirani'!$A$14:$T$348,$AJ$1,FALSE)*100)/100</f>
        <v>0</v>
      </c>
      <c r="AK13" s="50">
        <f t="shared" si="5"/>
        <v>0</v>
      </c>
      <c r="AL13" s="50">
        <f t="shared" si="5"/>
        <v>0</v>
      </c>
    </row>
    <row r="14" spans="1:38" x14ac:dyDescent="0.2">
      <c r="A14">
        <f>+IF(MAX(A$5:A13)+1&lt;=A$1,A13+1,0)</f>
        <v>0</v>
      </c>
      <c r="B14" s="301">
        <f t="shared" si="6"/>
        <v>0</v>
      </c>
      <c r="C14">
        <f t="shared" si="6"/>
        <v>0</v>
      </c>
      <c r="D14" s="494">
        <f t="shared" si="6"/>
        <v>0</v>
      </c>
      <c r="E14">
        <f>IF(A14=0,0,+VLOOKUP($A14,'1v -beneficirani'!$A$14:$C$371,2,FALSE))</f>
        <v>0</v>
      </c>
      <c r="G14">
        <f>+VLOOKUP($A14,'1v -beneficirani'!$A$14:$N$371,14,FALSE)</f>
        <v>0</v>
      </c>
      <c r="H14">
        <f>+VLOOKUP($A14,'1v -beneficirani'!$A$14:$G$371,H$3,FALSE)</f>
        <v>0</v>
      </c>
      <c r="I14">
        <f>+VLOOKUP($A14,'1v -beneficirani'!$A$14:H$371,I$3,FALSE)</f>
        <v>0</v>
      </c>
      <c r="J14">
        <f>+VLOOKUP($A14,'1v -beneficirani'!$A$14:I$371,J$3,FALSE)</f>
        <v>0</v>
      </c>
      <c r="N14">
        <f>+VLOOKUP($A14,'1v -beneficirani'!$A$14:J$371,K$3,FALSE)</f>
        <v>0</v>
      </c>
      <c r="O14">
        <f>+VLOOKUP($A14,'1v -beneficirani'!$A$14:K$371,L$3,FALSE)</f>
        <v>0</v>
      </c>
      <c r="P14">
        <f>+VLOOKUP($A14,'1v -beneficirani'!$A$14:L$371,M$3,FALSE)</f>
        <v>0</v>
      </c>
      <c r="T14" s="50">
        <f>IF(H14=0,0,+(VLOOKUP($A14,'1v -beneficirani'!$A$14:AE$371,O$3,FALSE)/12*0.701/$H14+$R$2)*$H14)</f>
        <v>0</v>
      </c>
      <c r="U14" s="50">
        <f>IF(N14=0,0,+(VLOOKUP($A14,'1v -beneficirani'!$A$14:AF$371,P$3,FALSE)/12*0.701/$N14+$R$2)*$N14)</f>
        <v>0</v>
      </c>
      <c r="V14" s="50">
        <f>IF(T14+U14=0,0,(VLOOKUP($A14,'1v -beneficirani'!$A$14:AG$371,Q$3,FALSE))/12*$R$3+$R$2)</f>
        <v>0</v>
      </c>
      <c r="W14" s="50">
        <f t="shared" si="7"/>
        <v>0</v>
      </c>
      <c r="X14" s="50">
        <f t="shared" si="0"/>
        <v>0</v>
      </c>
      <c r="Y14" s="50">
        <f>IF(I14=0,0,+(VLOOKUP($A14,'1v -beneficirani'!$A$14:AJ$371,T$3,FALSE)/12*0.701/$I14+$R$2)*$I14)</f>
        <v>0</v>
      </c>
      <c r="Z14" s="50">
        <f>IF(O14=0,0,+(VLOOKUP($A14,'1v -beneficirani'!$A$14:AK$371,U$3,FALSE)/12*0.701/$O14+$R$2)*$O14)</f>
        <v>0</v>
      </c>
      <c r="AA14" s="50">
        <f>IF(Y14+Z14=0,0,(VLOOKUP($A14,'1v -beneficirani'!$A$14:AL$371,V$3,FALSE))/12*$R$3+$R$2)</f>
        <v>0</v>
      </c>
      <c r="AB14" s="50">
        <f t="shared" si="1"/>
        <v>0</v>
      </c>
      <c r="AC14" s="50">
        <f t="shared" si="2"/>
        <v>0</v>
      </c>
      <c r="AD14" s="50">
        <f>IF(J14=0,0,+(VLOOKUP($A14,'1v -beneficirani'!$A$14:AO$371,Y$3,FALSE)/12*0.701/$J14+$R$2)*$J14)</f>
        <v>0</v>
      </c>
      <c r="AE14" s="50">
        <f>IF(P14=0,0,+(VLOOKUP($A14,'1v -beneficirani'!$A$14:AP$371,Z$3,FALSE)/12*0.701/$P14+$R$2)*$P14)</f>
        <v>0</v>
      </c>
      <c r="AF14" s="50">
        <f>IF(AD14+AE14=0,0,(VLOOKUP($A14,'1v -beneficirani'!$A$14:AQ$371,AA$3,FALSE))/12*$R$3+$R$2)</f>
        <v>0</v>
      </c>
      <c r="AG14" s="50">
        <f t="shared" si="3"/>
        <v>0</v>
      </c>
      <c r="AH14" s="50">
        <f t="shared" si="4"/>
        <v>0</v>
      </c>
      <c r="AI14" s="50">
        <f t="shared" si="8"/>
        <v>0</v>
      </c>
      <c r="AJ14" s="50">
        <f>+AI14*(AE$3+VLOOKUP(A14,'1v -beneficirani'!$A$14:$T$348,$AJ$1,FALSE)*100)/100</f>
        <v>0</v>
      </c>
      <c r="AK14" s="50">
        <f t="shared" si="5"/>
        <v>0</v>
      </c>
      <c r="AL14" s="50">
        <f t="shared" si="5"/>
        <v>0</v>
      </c>
    </row>
    <row r="15" spans="1:38" x14ac:dyDescent="0.2">
      <c r="A15">
        <f>+IF(MAX(A$5:A14)+1&lt;=A$1,A14+1,0)</f>
        <v>0</v>
      </c>
      <c r="B15" s="301">
        <f t="shared" si="6"/>
        <v>0</v>
      </c>
      <c r="C15">
        <f t="shared" si="6"/>
        <v>0</v>
      </c>
      <c r="D15" s="494">
        <f t="shared" si="6"/>
        <v>0</v>
      </c>
      <c r="E15">
        <f>IF(A15=0,0,+VLOOKUP($A15,'1v -beneficirani'!$A$14:$C$371,2,FALSE))</f>
        <v>0</v>
      </c>
      <c r="G15">
        <f>+VLOOKUP($A15,'1v -beneficirani'!$A$14:$N$371,14,FALSE)</f>
        <v>0</v>
      </c>
      <c r="H15">
        <f>+VLOOKUP($A15,'1v -beneficirani'!$A$14:$G$371,H$3,FALSE)</f>
        <v>0</v>
      </c>
      <c r="I15">
        <f>+VLOOKUP($A15,'1v -beneficirani'!$A$14:H$371,I$3,FALSE)</f>
        <v>0</v>
      </c>
      <c r="J15">
        <f>+VLOOKUP($A15,'1v -beneficirani'!$A$14:I$371,J$3,FALSE)</f>
        <v>0</v>
      </c>
      <c r="N15">
        <f>+VLOOKUP($A15,'1v -beneficirani'!$A$14:J$371,K$3,FALSE)</f>
        <v>0</v>
      </c>
      <c r="O15">
        <f>+VLOOKUP($A15,'1v -beneficirani'!$A$14:K$371,L$3,FALSE)</f>
        <v>0</v>
      </c>
      <c r="P15">
        <f>+VLOOKUP($A15,'1v -beneficirani'!$A$14:L$371,M$3,FALSE)</f>
        <v>0</v>
      </c>
      <c r="T15" s="50">
        <f>IF(H15=0,0,+(VLOOKUP($A15,'1v -beneficirani'!$A$14:AE$371,O$3,FALSE)/12*0.701/$H15+$R$2)*$H15)</f>
        <v>0</v>
      </c>
      <c r="U15" s="50">
        <f>IF(N15=0,0,+(VLOOKUP($A15,'1v -beneficirani'!$A$14:AF$371,P$3,FALSE)/12*0.701/$N15+$R$2)*$N15)</f>
        <v>0</v>
      </c>
      <c r="V15" s="50">
        <f>IF(T15+U15=0,0,(VLOOKUP($A15,'1v -beneficirani'!$A$14:AG$371,Q$3,FALSE))/12*$R$3+$R$2)</f>
        <v>0</v>
      </c>
      <c r="W15" s="50">
        <f t="shared" si="7"/>
        <v>0</v>
      </c>
      <c r="X15" s="50">
        <f t="shared" si="0"/>
        <v>0</v>
      </c>
      <c r="Y15" s="50">
        <f>IF(I15=0,0,+(VLOOKUP($A15,'1v -beneficirani'!$A$14:AJ$371,T$3,FALSE)/12*0.701/$I15+$R$2)*$I15)</f>
        <v>0</v>
      </c>
      <c r="Z15" s="50">
        <f>IF(O15=0,0,+(VLOOKUP($A15,'1v -beneficirani'!$A$14:AK$371,U$3,FALSE)/12*0.701/$O15+$R$2)*$O15)</f>
        <v>0</v>
      </c>
      <c r="AA15" s="50">
        <f>IF(Y15+Z15=0,0,(VLOOKUP($A15,'1v -beneficirani'!$A$14:AL$371,V$3,FALSE))/12*$R$3+$R$2)</f>
        <v>0</v>
      </c>
      <c r="AB15" s="50">
        <f t="shared" si="1"/>
        <v>0</v>
      </c>
      <c r="AC15" s="50">
        <f t="shared" si="2"/>
        <v>0</v>
      </c>
      <c r="AD15" s="50">
        <f>IF(J15=0,0,+(VLOOKUP($A15,'1v -beneficirani'!$A$14:AO$371,Y$3,FALSE)/12*0.701/$J15+$R$2)*$J15)</f>
        <v>0</v>
      </c>
      <c r="AE15" s="50">
        <f>IF(P15=0,0,+(VLOOKUP($A15,'1v -beneficirani'!$A$14:AP$371,Z$3,FALSE)/12*0.701/$P15+$R$2)*$P15)</f>
        <v>0</v>
      </c>
      <c r="AF15" s="50">
        <f>IF(AD15+AE15=0,0,(VLOOKUP($A15,'1v -beneficirani'!$A$14:AQ$371,AA$3,FALSE))/12*$R$3+$R$2)</f>
        <v>0</v>
      </c>
      <c r="AG15" s="50">
        <f t="shared" si="3"/>
        <v>0</v>
      </c>
      <c r="AH15" s="50">
        <f t="shared" si="4"/>
        <v>0</v>
      </c>
      <c r="AI15" s="50">
        <f t="shared" si="8"/>
        <v>0</v>
      </c>
      <c r="AJ15" s="50">
        <f>+AI15*(AE$3+VLOOKUP(A15,'1v -beneficirani'!$A$14:$T$348,$AJ$1,FALSE)*100)/100</f>
        <v>0</v>
      </c>
      <c r="AK15" s="50">
        <f t="shared" si="5"/>
        <v>0</v>
      </c>
      <c r="AL15" s="50">
        <f t="shared" si="5"/>
        <v>0</v>
      </c>
    </row>
    <row r="16" spans="1:38" x14ac:dyDescent="0.2">
      <c r="A16">
        <f>+IF(MAX(A$5:A15)+1&lt;=A$1,A15+1,0)</f>
        <v>0</v>
      </c>
      <c r="B16" s="301">
        <f t="shared" si="6"/>
        <v>0</v>
      </c>
      <c r="C16">
        <f t="shared" si="6"/>
        <v>0</v>
      </c>
      <c r="D16" s="494">
        <f t="shared" si="6"/>
        <v>0</v>
      </c>
      <c r="E16">
        <f>IF(A16=0,0,+VLOOKUP($A16,'1v -beneficirani'!$A$14:$C$371,2,FALSE))</f>
        <v>0</v>
      </c>
      <c r="G16">
        <f>+VLOOKUP($A16,'1v -beneficirani'!$A$14:$N$371,14,FALSE)</f>
        <v>0</v>
      </c>
      <c r="H16">
        <f>+VLOOKUP($A16,'1v -beneficirani'!$A$14:$G$371,H$3,FALSE)</f>
        <v>0</v>
      </c>
      <c r="I16">
        <f>+VLOOKUP($A16,'1v -beneficirani'!$A$14:H$371,I$3,FALSE)</f>
        <v>0</v>
      </c>
      <c r="J16">
        <f>+VLOOKUP($A16,'1v -beneficirani'!$A$14:I$371,J$3,FALSE)</f>
        <v>0</v>
      </c>
      <c r="N16">
        <f>+VLOOKUP($A16,'1v -beneficirani'!$A$14:J$371,K$3,FALSE)</f>
        <v>0</v>
      </c>
      <c r="O16">
        <f>+VLOOKUP($A16,'1v -beneficirani'!$A$14:K$371,L$3,FALSE)</f>
        <v>0</v>
      </c>
      <c r="P16">
        <f>+VLOOKUP($A16,'1v -beneficirani'!$A$14:L$371,M$3,FALSE)</f>
        <v>0</v>
      </c>
      <c r="T16" s="50">
        <f>IF(H16=0,0,+(VLOOKUP($A16,'1v -beneficirani'!$A$14:AE$371,O$3,FALSE)/12*0.701/$H16+$R$2)*$H16)</f>
        <v>0</v>
      </c>
      <c r="U16" s="50">
        <f>IF(N16=0,0,+(VLOOKUP($A16,'1v -beneficirani'!$A$14:AF$371,P$3,FALSE)/12*0.701/$N16+$R$2)*$N16)</f>
        <v>0</v>
      </c>
      <c r="V16" s="50">
        <f>IF(T16+U16=0,0,(VLOOKUP($A16,'1v -beneficirani'!$A$14:AG$371,Q$3,FALSE))/12*$R$3+$R$2)</f>
        <v>0</v>
      </c>
      <c r="W16" s="50">
        <f t="shared" si="7"/>
        <v>0</v>
      </c>
      <c r="X16" s="50">
        <f t="shared" si="0"/>
        <v>0</v>
      </c>
      <c r="Y16" s="50">
        <f>IF(I16=0,0,+(VLOOKUP($A16,'1v -beneficirani'!$A$14:AJ$371,T$3,FALSE)/12*0.701/$I16+$R$2)*$I16)</f>
        <v>0</v>
      </c>
      <c r="Z16" s="50">
        <f>IF(O16=0,0,+(VLOOKUP($A16,'1v -beneficirani'!$A$14:AK$371,U$3,FALSE)/12*0.701/$O16+$R$2)*$O16)</f>
        <v>0</v>
      </c>
      <c r="AA16" s="50">
        <f>IF(Y16+Z16=0,0,(VLOOKUP($A16,'1v -beneficirani'!$A$14:AL$371,V$3,FALSE))/12*$R$3+$R$2)</f>
        <v>0</v>
      </c>
      <c r="AB16" s="50">
        <f t="shared" si="1"/>
        <v>0</v>
      </c>
      <c r="AC16" s="50">
        <f t="shared" si="2"/>
        <v>0</v>
      </c>
      <c r="AD16" s="50">
        <f>IF(J16=0,0,+(VLOOKUP($A16,'1v -beneficirani'!$A$14:AO$371,Y$3,FALSE)/12*0.701/$J16+$R$2)*$J16)</f>
        <v>0</v>
      </c>
      <c r="AE16" s="50">
        <f>IF(P16=0,0,+(VLOOKUP($A16,'1v -beneficirani'!$A$14:AP$371,Z$3,FALSE)/12*0.701/$P16+$R$2)*$P16)</f>
        <v>0</v>
      </c>
      <c r="AF16" s="50">
        <f>IF(AD16+AE16=0,0,(VLOOKUP($A16,'1v -beneficirani'!$A$14:AQ$371,AA$3,FALSE))/12*$R$3+$R$2)</f>
        <v>0</v>
      </c>
      <c r="AG16" s="50">
        <f t="shared" si="3"/>
        <v>0</v>
      </c>
      <c r="AH16" s="50">
        <f t="shared" si="4"/>
        <v>0</v>
      </c>
      <c r="AI16" s="50">
        <f t="shared" si="8"/>
        <v>0</v>
      </c>
      <c r="AJ16" s="50">
        <f>+AI16*(AE$3+VLOOKUP(A16,'1v -beneficirani'!$A$14:$T$348,$AJ$1,FALSE)*100)/100</f>
        <v>0</v>
      </c>
      <c r="AK16" s="50">
        <f t="shared" si="5"/>
        <v>0</v>
      </c>
      <c r="AL16" s="50">
        <f t="shared" si="5"/>
        <v>0</v>
      </c>
    </row>
    <row r="17" spans="1:38" x14ac:dyDescent="0.2">
      <c r="A17">
        <f>+IF(MAX(A$5:A16)+1&lt;=A$1,A16+1,0)</f>
        <v>0</v>
      </c>
      <c r="B17" s="301">
        <f t="shared" si="6"/>
        <v>0</v>
      </c>
      <c r="C17">
        <f t="shared" si="6"/>
        <v>0</v>
      </c>
      <c r="D17" s="494">
        <f t="shared" si="6"/>
        <v>0</v>
      </c>
      <c r="E17">
        <f>IF(A17=0,0,+VLOOKUP($A17,'1v -beneficirani'!$A$14:$C$371,2,FALSE))</f>
        <v>0</v>
      </c>
      <c r="G17">
        <f>+VLOOKUP($A17,'1v -beneficirani'!$A$14:$N$371,14,FALSE)</f>
        <v>0</v>
      </c>
      <c r="H17">
        <f>+VLOOKUP($A17,'1v -beneficirani'!$A$14:$G$371,H$3,FALSE)</f>
        <v>0</v>
      </c>
      <c r="I17">
        <f>+VLOOKUP($A17,'1v -beneficirani'!$A$14:H$371,I$3,FALSE)</f>
        <v>0</v>
      </c>
      <c r="J17">
        <f>+VLOOKUP($A17,'1v -beneficirani'!$A$14:I$371,J$3,FALSE)</f>
        <v>0</v>
      </c>
      <c r="N17">
        <f>+VLOOKUP($A17,'1v -beneficirani'!$A$14:J$371,K$3,FALSE)</f>
        <v>0</v>
      </c>
      <c r="O17">
        <f>+VLOOKUP($A17,'1v -beneficirani'!$A$14:K$371,L$3,FALSE)</f>
        <v>0</v>
      </c>
      <c r="P17">
        <f>+VLOOKUP($A17,'1v -beneficirani'!$A$14:L$371,M$3,FALSE)</f>
        <v>0</v>
      </c>
      <c r="T17" s="50">
        <f>IF(H17=0,0,+(VLOOKUP($A17,'1v -beneficirani'!$A$14:AE$371,O$3,FALSE)/12*0.701/$H17+$R$2)*$H17)</f>
        <v>0</v>
      </c>
      <c r="U17" s="50">
        <f>IF(N17=0,0,+(VLOOKUP($A17,'1v -beneficirani'!$A$14:AF$371,P$3,FALSE)/12*0.701/$N17+$R$2)*$N17)</f>
        <v>0</v>
      </c>
      <c r="V17" s="50">
        <f>IF(T17+U17=0,0,(VLOOKUP($A17,'1v -beneficirani'!$A$14:AG$371,Q$3,FALSE))/12*$R$3+$R$2)</f>
        <v>0</v>
      </c>
      <c r="W17" s="50">
        <f t="shared" si="7"/>
        <v>0</v>
      </c>
      <c r="X17" s="50">
        <f t="shared" si="0"/>
        <v>0</v>
      </c>
      <c r="Y17" s="50">
        <f>IF(I17=0,0,+(VLOOKUP($A17,'1v -beneficirani'!$A$14:AJ$371,T$3,FALSE)/12*0.701/$I17+$R$2)*$I17)</f>
        <v>0</v>
      </c>
      <c r="Z17" s="50">
        <f>IF(O17=0,0,+(VLOOKUP($A17,'1v -beneficirani'!$A$14:AK$371,U$3,FALSE)/12*0.701/$O17+$R$2)*$O17)</f>
        <v>0</v>
      </c>
      <c r="AA17" s="50">
        <f>IF(Y17+Z17=0,0,(VLOOKUP($A17,'1v -beneficirani'!$A$14:AL$371,V$3,FALSE))/12*$R$3+$R$2)</f>
        <v>0</v>
      </c>
      <c r="AB17" s="50">
        <f t="shared" si="1"/>
        <v>0</v>
      </c>
      <c r="AC17" s="50">
        <f t="shared" si="2"/>
        <v>0</v>
      </c>
      <c r="AD17" s="50">
        <f>IF(J17=0,0,+(VLOOKUP($A17,'1v -beneficirani'!$A$14:AO$371,Y$3,FALSE)/12*0.701/$J17+$R$2)*$J17)</f>
        <v>0</v>
      </c>
      <c r="AE17" s="50">
        <f>IF(P17=0,0,+(VLOOKUP($A17,'1v -beneficirani'!$A$14:AP$371,Z$3,FALSE)/12*0.701/$P17+$R$2)*$P17)</f>
        <v>0</v>
      </c>
      <c r="AF17" s="50">
        <f>IF(AD17+AE17=0,0,(VLOOKUP($A17,'1v -beneficirani'!$A$14:AQ$371,AA$3,FALSE))/12*$R$3+$R$2)</f>
        <v>0</v>
      </c>
      <c r="AG17" s="50">
        <f t="shared" si="3"/>
        <v>0</v>
      </c>
      <c r="AH17" s="50">
        <f t="shared" si="4"/>
        <v>0</v>
      </c>
      <c r="AI17" s="50">
        <f t="shared" si="8"/>
        <v>0</v>
      </c>
      <c r="AJ17" s="50">
        <f>+AI17*(AE$3+VLOOKUP(A17,'1v -beneficirani'!$A$14:$T$348,$AJ$1,FALSE)*100)/100</f>
        <v>0</v>
      </c>
      <c r="AK17" s="50">
        <f t="shared" si="5"/>
        <v>0</v>
      </c>
      <c r="AL17" s="50">
        <f t="shared" si="5"/>
        <v>0</v>
      </c>
    </row>
    <row r="18" spans="1:38" x14ac:dyDescent="0.2">
      <c r="A18">
        <f>+IF(MAX(A$5:A17)+1&lt;=A$1,A17+1,0)</f>
        <v>0</v>
      </c>
      <c r="B18" s="301">
        <f t="shared" si="6"/>
        <v>0</v>
      </c>
      <c r="C18">
        <f t="shared" si="6"/>
        <v>0</v>
      </c>
      <c r="D18" s="494">
        <f t="shared" si="6"/>
        <v>0</v>
      </c>
      <c r="E18">
        <f>IF(A18=0,0,+VLOOKUP($A18,'1v -beneficirani'!$A$14:$C$371,2,FALSE))</f>
        <v>0</v>
      </c>
      <c r="G18">
        <f>+VLOOKUP($A18,'1v -beneficirani'!$A$14:$N$371,14,FALSE)</f>
        <v>0</v>
      </c>
      <c r="H18">
        <f>+VLOOKUP($A18,'1v -beneficirani'!$A$14:$G$371,H$3,FALSE)</f>
        <v>0</v>
      </c>
      <c r="I18">
        <f>+VLOOKUP($A18,'1v -beneficirani'!$A$14:H$371,I$3,FALSE)</f>
        <v>0</v>
      </c>
      <c r="J18">
        <f>+VLOOKUP($A18,'1v -beneficirani'!$A$14:I$371,J$3,FALSE)</f>
        <v>0</v>
      </c>
      <c r="N18">
        <f>+VLOOKUP($A18,'1v -beneficirani'!$A$14:J$371,K$3,FALSE)</f>
        <v>0</v>
      </c>
      <c r="O18">
        <f>+VLOOKUP($A18,'1v -beneficirani'!$A$14:K$371,L$3,FALSE)</f>
        <v>0</v>
      </c>
      <c r="P18">
        <f>+VLOOKUP($A18,'1v -beneficirani'!$A$14:L$371,M$3,FALSE)</f>
        <v>0</v>
      </c>
      <c r="T18" s="50">
        <f>IF(H18=0,0,+(VLOOKUP($A18,'1v -beneficirani'!$A$14:AE$371,O$3,FALSE)/12*0.701/$H18+$R$2)*$H18)</f>
        <v>0</v>
      </c>
      <c r="U18" s="50">
        <f>IF(N18=0,0,+(VLOOKUP($A18,'1v -beneficirani'!$A$14:AF$371,P$3,FALSE)/12*0.701/$N18+$R$2)*$N18)</f>
        <v>0</v>
      </c>
      <c r="V18" s="50">
        <f>IF(T18+U18=0,0,(VLOOKUP($A18,'1v -beneficirani'!$A$14:AG$371,Q$3,FALSE))/12*$R$3+$R$2)</f>
        <v>0</v>
      </c>
      <c r="W18" s="50">
        <f t="shared" si="7"/>
        <v>0</v>
      </c>
      <c r="X18" s="50">
        <f t="shared" si="0"/>
        <v>0</v>
      </c>
      <c r="Y18" s="50">
        <f>IF(I18=0,0,+(VLOOKUP($A18,'1v -beneficirani'!$A$14:AJ$371,T$3,FALSE)/12*0.701/$I18+$R$2)*$I18)</f>
        <v>0</v>
      </c>
      <c r="Z18" s="50">
        <f>IF(O18=0,0,+(VLOOKUP($A18,'1v -beneficirani'!$A$14:AK$371,U$3,FALSE)/12*0.701/$O18+$R$2)*$O18)</f>
        <v>0</v>
      </c>
      <c r="AA18" s="50">
        <f>IF(Y18+Z18=0,0,(VLOOKUP($A18,'1v -beneficirani'!$A$14:AL$371,V$3,FALSE))/12*$R$3+$R$2)</f>
        <v>0</v>
      </c>
      <c r="AB18" s="50">
        <f t="shared" si="1"/>
        <v>0</v>
      </c>
      <c r="AC18" s="50">
        <f t="shared" si="2"/>
        <v>0</v>
      </c>
      <c r="AD18" s="50">
        <f>IF(J18=0,0,+(VLOOKUP($A18,'1v -beneficirani'!$A$14:AO$371,Y$3,FALSE)/12*0.701/$J18+$R$2)*$J18)</f>
        <v>0</v>
      </c>
      <c r="AE18" s="50">
        <f>IF(P18=0,0,+(VLOOKUP($A18,'1v -beneficirani'!$A$14:AP$371,Z$3,FALSE)/12*0.701/$P18+$R$2)*$P18)</f>
        <v>0</v>
      </c>
      <c r="AF18" s="50">
        <f>IF(AD18+AE18=0,0,(VLOOKUP($A18,'1v -beneficirani'!$A$14:AQ$371,AA$3,FALSE))/12*$R$3+$R$2)</f>
        <v>0</v>
      </c>
      <c r="AG18" s="50">
        <f t="shared" si="3"/>
        <v>0</v>
      </c>
      <c r="AH18" s="50">
        <f t="shared" si="4"/>
        <v>0</v>
      </c>
      <c r="AI18" s="50">
        <f t="shared" si="8"/>
        <v>0</v>
      </c>
      <c r="AJ18" s="50">
        <f>+AI18*(AE$3+VLOOKUP(A18,'1v -beneficirani'!$A$14:$T$348,$AJ$1,FALSE)*100)/100</f>
        <v>0</v>
      </c>
      <c r="AK18" s="50">
        <f t="shared" si="5"/>
        <v>0</v>
      </c>
      <c r="AL18" s="50">
        <f t="shared" si="5"/>
        <v>0</v>
      </c>
    </row>
    <row r="19" spans="1:38" x14ac:dyDescent="0.2">
      <c r="A19">
        <f>+IF(MAX(A$5:A18)+1&lt;=A$1,A18+1,0)</f>
        <v>0</v>
      </c>
      <c r="B19" s="301">
        <f t="shared" si="6"/>
        <v>0</v>
      </c>
      <c r="C19">
        <f t="shared" si="6"/>
        <v>0</v>
      </c>
      <c r="D19" s="494">
        <f t="shared" si="6"/>
        <v>0</v>
      </c>
      <c r="E19">
        <f>IF(A19=0,0,+VLOOKUP($A19,'1v -beneficirani'!$A$14:$C$371,2,FALSE))</f>
        <v>0</v>
      </c>
      <c r="G19">
        <f>+VLOOKUP($A19,'1v -beneficirani'!$A$14:$N$371,14,FALSE)</f>
        <v>0</v>
      </c>
      <c r="H19">
        <f>+VLOOKUP($A19,'1v -beneficirani'!$A$14:$G$371,H$3,FALSE)</f>
        <v>0</v>
      </c>
      <c r="I19">
        <f>+VLOOKUP($A19,'1v -beneficirani'!$A$14:H$371,I$3,FALSE)</f>
        <v>0</v>
      </c>
      <c r="J19">
        <f>+VLOOKUP($A19,'1v -beneficirani'!$A$14:I$371,J$3,FALSE)</f>
        <v>0</v>
      </c>
      <c r="N19">
        <f>+VLOOKUP($A19,'1v -beneficirani'!$A$14:J$371,K$3,FALSE)</f>
        <v>0</v>
      </c>
      <c r="O19">
        <f>+VLOOKUP($A19,'1v -beneficirani'!$A$14:K$371,L$3,FALSE)</f>
        <v>0</v>
      </c>
      <c r="P19">
        <f>+VLOOKUP($A19,'1v -beneficirani'!$A$14:L$371,M$3,FALSE)</f>
        <v>0</v>
      </c>
      <c r="T19" s="50">
        <f>IF(H19=0,0,+(VLOOKUP($A19,'1v -beneficirani'!$A$14:AE$371,O$3,FALSE)/12*0.701/$H19+$R$2)*$H19)</f>
        <v>0</v>
      </c>
      <c r="U19" s="50">
        <f>IF(N19=0,0,+(VLOOKUP($A19,'1v -beneficirani'!$A$14:AF$371,P$3,FALSE)/12*0.701/$N19+$R$2)*$N19)</f>
        <v>0</v>
      </c>
      <c r="V19" s="50">
        <f>IF(T19+U19=0,0,(VLOOKUP($A19,'1v -beneficirani'!$A$14:AG$371,Q$3,FALSE))/12*$R$3+$R$2)</f>
        <v>0</v>
      </c>
      <c r="W19" s="50">
        <f t="shared" si="7"/>
        <v>0</v>
      </c>
      <c r="X19" s="50">
        <f t="shared" si="0"/>
        <v>0</v>
      </c>
      <c r="Y19" s="50">
        <f>IF(I19=0,0,+(VLOOKUP($A19,'1v -beneficirani'!$A$14:AJ$371,T$3,FALSE)/12*0.701/$I19+$R$2)*$I19)</f>
        <v>0</v>
      </c>
      <c r="Z19" s="50">
        <f>IF(O19=0,0,+(VLOOKUP($A19,'1v -beneficirani'!$A$14:AK$371,U$3,FALSE)/12*0.701/$O19+$R$2)*$O19)</f>
        <v>0</v>
      </c>
      <c r="AA19" s="50">
        <f>IF(Y19+Z19=0,0,(VLOOKUP($A19,'1v -beneficirani'!$A$14:AL$371,V$3,FALSE))/12*$R$3+$R$2)</f>
        <v>0</v>
      </c>
      <c r="AB19" s="50">
        <f t="shared" si="1"/>
        <v>0</v>
      </c>
      <c r="AC19" s="50">
        <f t="shared" si="2"/>
        <v>0</v>
      </c>
      <c r="AD19" s="50">
        <f>IF(J19=0,0,+(VLOOKUP($A19,'1v -beneficirani'!$A$14:AO$371,Y$3,FALSE)/12*0.701/$J19+$R$2)*$J19)</f>
        <v>0</v>
      </c>
      <c r="AE19" s="50">
        <f>IF(P19=0,0,+(VLOOKUP($A19,'1v -beneficirani'!$A$14:AP$371,Z$3,FALSE)/12*0.701/$P19+$R$2)*$P19)</f>
        <v>0</v>
      </c>
      <c r="AF19" s="50">
        <f>IF(AD19+AE19=0,0,(VLOOKUP($A19,'1v -beneficirani'!$A$14:AQ$371,AA$3,FALSE))/12*$R$3+$R$2)</f>
        <v>0</v>
      </c>
      <c r="AG19" s="50">
        <f t="shared" si="3"/>
        <v>0</v>
      </c>
      <c r="AH19" s="50">
        <f t="shared" si="4"/>
        <v>0</v>
      </c>
      <c r="AI19" s="50">
        <f t="shared" si="8"/>
        <v>0</v>
      </c>
      <c r="AJ19" s="50">
        <f>+AI19*(AE$3+VLOOKUP(A19,'1v -beneficirani'!$A$14:$T$348,$AJ$1,FALSE)*100)/100</f>
        <v>0</v>
      </c>
      <c r="AK19" s="50">
        <f t="shared" si="5"/>
        <v>0</v>
      </c>
      <c r="AL19" s="50">
        <f t="shared" si="5"/>
        <v>0</v>
      </c>
    </row>
    <row r="20" spans="1:38" x14ac:dyDescent="0.2">
      <c r="A20">
        <f>+IF(MAX(A$5:A19)+1&lt;=A$1,A19+1,0)</f>
        <v>0</v>
      </c>
      <c r="B20" s="301">
        <f t="shared" si="6"/>
        <v>0</v>
      </c>
      <c r="C20">
        <f t="shared" si="6"/>
        <v>0</v>
      </c>
      <c r="D20" s="494">
        <f t="shared" si="6"/>
        <v>0</v>
      </c>
      <c r="E20">
        <f>IF(A20=0,0,+VLOOKUP($A20,'1v -beneficirani'!$A$14:$C$371,2,FALSE))</f>
        <v>0</v>
      </c>
      <c r="G20">
        <f>+VLOOKUP($A20,'1v -beneficirani'!$A$14:$N$371,14,FALSE)</f>
        <v>0</v>
      </c>
      <c r="H20">
        <f>+VLOOKUP($A20,'1v -beneficirani'!$A$14:$G$371,H$3,FALSE)</f>
        <v>0</v>
      </c>
      <c r="I20">
        <f>+VLOOKUP($A20,'1v -beneficirani'!$A$14:H$371,I$3,FALSE)</f>
        <v>0</v>
      </c>
      <c r="J20">
        <f>+VLOOKUP($A20,'1v -beneficirani'!$A$14:I$371,J$3,FALSE)</f>
        <v>0</v>
      </c>
      <c r="N20">
        <f>+VLOOKUP($A20,'1v -beneficirani'!$A$14:J$371,K$3,FALSE)</f>
        <v>0</v>
      </c>
      <c r="O20">
        <f>+VLOOKUP($A20,'1v -beneficirani'!$A$14:K$371,L$3,FALSE)</f>
        <v>0</v>
      </c>
      <c r="P20">
        <f>+VLOOKUP($A20,'1v -beneficirani'!$A$14:L$371,M$3,FALSE)</f>
        <v>0</v>
      </c>
      <c r="T20" s="50">
        <f>IF(H20=0,0,+(VLOOKUP($A20,'1v -beneficirani'!$A$14:AE$371,O$3,FALSE)/12*0.701/$H20+$R$2)*$H20)</f>
        <v>0</v>
      </c>
      <c r="U20" s="50">
        <f>IF(N20=0,0,+(VLOOKUP($A20,'1v -beneficirani'!$A$14:AF$371,P$3,FALSE)/12*0.701/$N20+$R$2)*$N20)</f>
        <v>0</v>
      </c>
      <c r="V20" s="50">
        <f>IF(T20+U20=0,0,(VLOOKUP($A20,'1v -beneficirani'!$A$14:AG$371,Q$3,FALSE))/12*$R$3+$R$2)</f>
        <v>0</v>
      </c>
      <c r="W20" s="50">
        <f t="shared" si="7"/>
        <v>0</v>
      </c>
      <c r="X20" s="50">
        <f t="shared" si="0"/>
        <v>0</v>
      </c>
      <c r="Y20" s="50">
        <f>IF(I20=0,0,+(VLOOKUP($A20,'1v -beneficirani'!$A$14:AJ$371,T$3,FALSE)/12*0.701/$I20+$R$2)*$I20)</f>
        <v>0</v>
      </c>
      <c r="Z20" s="50">
        <f>IF(O20=0,0,+(VLOOKUP($A20,'1v -beneficirani'!$A$14:AK$371,U$3,FALSE)/12*0.701/$O20+$R$2)*$O20)</f>
        <v>0</v>
      </c>
      <c r="AA20" s="50">
        <f>IF(Y20+Z20=0,0,(VLOOKUP($A20,'1v -beneficirani'!$A$14:AL$371,V$3,FALSE))/12*$R$3+$R$2)</f>
        <v>0</v>
      </c>
      <c r="AB20" s="50">
        <f t="shared" si="1"/>
        <v>0</v>
      </c>
      <c r="AC20" s="50">
        <f t="shared" si="2"/>
        <v>0</v>
      </c>
      <c r="AD20" s="50">
        <f>IF(J20=0,0,+(VLOOKUP($A20,'1v -beneficirani'!$A$14:AO$371,Y$3,FALSE)/12*0.701/$J20+$R$2)*$J20)</f>
        <v>0</v>
      </c>
      <c r="AE20" s="50">
        <f>IF(P20=0,0,+(VLOOKUP($A20,'1v -beneficirani'!$A$14:AP$371,Z$3,FALSE)/12*0.701/$P20+$R$2)*$P20)</f>
        <v>0</v>
      </c>
      <c r="AF20" s="50">
        <f>IF(AD20+AE20=0,0,(VLOOKUP($A20,'1v -beneficirani'!$A$14:AQ$371,AA$3,FALSE))/12*$R$3+$R$2)</f>
        <v>0</v>
      </c>
      <c r="AG20" s="50">
        <f t="shared" si="3"/>
        <v>0</v>
      </c>
      <c r="AH20" s="50">
        <f t="shared" si="4"/>
        <v>0</v>
      </c>
      <c r="AI20" s="50">
        <f t="shared" si="8"/>
        <v>0</v>
      </c>
      <c r="AJ20" s="50">
        <f>+AI20*(AE$3+VLOOKUP(A20,'1v -beneficirani'!$A$14:$T$348,$AJ$1,FALSE)*100)/100</f>
        <v>0</v>
      </c>
      <c r="AK20" s="50">
        <f t="shared" si="5"/>
        <v>0</v>
      </c>
      <c r="AL20" s="50">
        <f t="shared" si="5"/>
        <v>0</v>
      </c>
    </row>
    <row r="21" spans="1:38" x14ac:dyDescent="0.2">
      <c r="A21">
        <f>+IF(MAX(A$5:A20)+1&lt;=A$1,A20+1,0)</f>
        <v>0</v>
      </c>
      <c r="B21" s="301">
        <f t="shared" si="6"/>
        <v>0</v>
      </c>
      <c r="C21">
        <f t="shared" si="6"/>
        <v>0</v>
      </c>
      <c r="D21" s="494">
        <f t="shared" si="6"/>
        <v>0</v>
      </c>
      <c r="E21">
        <f>IF(A21=0,0,+VLOOKUP($A21,'1v -beneficirani'!$A$14:$C$371,2,FALSE))</f>
        <v>0</v>
      </c>
      <c r="G21">
        <f>+VLOOKUP($A21,'1v -beneficirani'!$A$14:$N$371,14,FALSE)</f>
        <v>0</v>
      </c>
      <c r="H21">
        <f>+VLOOKUP($A21,'1v -beneficirani'!$A$14:$G$371,H$3,FALSE)</f>
        <v>0</v>
      </c>
      <c r="I21">
        <f>+VLOOKUP($A21,'1v -beneficirani'!$A$14:H$371,I$3,FALSE)</f>
        <v>0</v>
      </c>
      <c r="J21">
        <f>+VLOOKUP($A21,'1v -beneficirani'!$A$14:I$371,J$3,FALSE)</f>
        <v>0</v>
      </c>
      <c r="N21">
        <f>+VLOOKUP($A21,'1v -beneficirani'!$A$14:J$371,K$3,FALSE)</f>
        <v>0</v>
      </c>
      <c r="O21">
        <f>+VLOOKUP($A21,'1v -beneficirani'!$A$14:K$371,L$3,FALSE)</f>
        <v>0</v>
      </c>
      <c r="P21">
        <f>+VLOOKUP($A21,'1v -beneficirani'!$A$14:L$371,M$3,FALSE)</f>
        <v>0</v>
      </c>
      <c r="T21" s="50">
        <f>IF(H21=0,0,+(VLOOKUP($A21,'1v -beneficirani'!$A$14:AE$371,O$3,FALSE)/12*0.701/$H21+$R$2)*$H21)</f>
        <v>0</v>
      </c>
      <c r="U21" s="50">
        <f>IF(N21=0,0,+(VLOOKUP($A21,'1v -beneficirani'!$A$14:AF$371,P$3,FALSE)/12*0.701/$N21+$R$2)*$N21)</f>
        <v>0</v>
      </c>
      <c r="V21" s="50">
        <f>IF(T21+U21=0,0,(VLOOKUP($A21,'1v -beneficirani'!$A$14:AG$371,Q$3,FALSE))/12*$R$3+$R$2)</f>
        <v>0</v>
      </c>
      <c r="W21" s="50">
        <f t="shared" si="7"/>
        <v>0</v>
      </c>
      <c r="X21" s="50">
        <f t="shared" si="0"/>
        <v>0</v>
      </c>
      <c r="Y21" s="50">
        <f>IF(I21=0,0,+(VLOOKUP($A21,'1v -beneficirani'!$A$14:AJ$371,T$3,FALSE)/12*0.701/$I21+$R$2)*$I21)</f>
        <v>0</v>
      </c>
      <c r="Z21" s="50">
        <f>IF(O21=0,0,+(VLOOKUP($A21,'1v -beneficirani'!$A$14:AK$371,U$3,FALSE)/12*0.701/$O21+$R$2)*$O21)</f>
        <v>0</v>
      </c>
      <c r="AA21" s="50">
        <f>IF(Y21+Z21=0,0,(VLOOKUP($A21,'1v -beneficirani'!$A$14:AL$371,V$3,FALSE))/12*$R$3+$R$2)</f>
        <v>0</v>
      </c>
      <c r="AB21" s="50">
        <f t="shared" si="1"/>
        <v>0</v>
      </c>
      <c r="AC21" s="50">
        <f t="shared" si="2"/>
        <v>0</v>
      </c>
      <c r="AD21" s="50">
        <f>IF(J21=0,0,+(VLOOKUP($A21,'1v -beneficirani'!$A$14:AO$371,Y$3,FALSE)/12*0.701/$J21+$R$2)*$J21)</f>
        <v>0</v>
      </c>
      <c r="AE21" s="50">
        <f>IF(P21=0,0,+(VLOOKUP($A21,'1v -beneficirani'!$A$14:AP$371,Z$3,FALSE)/12*0.701/$P21+$R$2)*$P21)</f>
        <v>0</v>
      </c>
      <c r="AF21" s="50">
        <f>IF(AD21+AE21=0,0,(VLOOKUP($A21,'1v -beneficirani'!$A$14:AQ$371,AA$3,FALSE))/12*$R$3+$R$2)</f>
        <v>0</v>
      </c>
      <c r="AG21" s="50">
        <f t="shared" si="3"/>
        <v>0</v>
      </c>
      <c r="AH21" s="50">
        <f t="shared" si="4"/>
        <v>0</v>
      </c>
      <c r="AI21" s="50">
        <f t="shared" si="8"/>
        <v>0</v>
      </c>
      <c r="AJ21" s="50">
        <f>+AI21*(AE$3+VLOOKUP(A21,'1v -beneficirani'!$A$14:$T$348,$AJ$1,FALSE)*100)/100</f>
        <v>0</v>
      </c>
      <c r="AK21" s="50">
        <f t="shared" si="5"/>
        <v>0</v>
      </c>
      <c r="AL21" s="50">
        <f t="shared" si="5"/>
        <v>0</v>
      </c>
    </row>
    <row r="22" spans="1:38" x14ac:dyDescent="0.2">
      <c r="A22">
        <f>+IF(MAX(A$5:A21)+1&lt;=A$1,A21+1,0)</f>
        <v>0</v>
      </c>
      <c r="B22" s="301">
        <f t="shared" si="6"/>
        <v>0</v>
      </c>
      <c r="C22">
        <f t="shared" si="6"/>
        <v>0</v>
      </c>
      <c r="D22" s="494">
        <f t="shared" si="6"/>
        <v>0</v>
      </c>
      <c r="E22">
        <f>IF(A22=0,0,+VLOOKUP($A22,'1v -beneficirani'!$A$14:$C$371,2,FALSE))</f>
        <v>0</v>
      </c>
      <c r="G22">
        <f>+VLOOKUP($A22,'1v -beneficirani'!$A$14:$N$371,14,FALSE)</f>
        <v>0</v>
      </c>
      <c r="H22">
        <f>+VLOOKUP($A22,'1v -beneficirani'!$A$14:$G$371,H$3,FALSE)</f>
        <v>0</v>
      </c>
      <c r="I22">
        <f>+VLOOKUP($A22,'1v -beneficirani'!$A$14:H$371,I$3,FALSE)</f>
        <v>0</v>
      </c>
      <c r="J22">
        <f>+VLOOKUP($A22,'1v -beneficirani'!$A$14:I$371,J$3,FALSE)</f>
        <v>0</v>
      </c>
      <c r="N22">
        <f>+VLOOKUP($A22,'1v -beneficirani'!$A$14:J$371,K$3,FALSE)</f>
        <v>0</v>
      </c>
      <c r="O22">
        <f>+VLOOKUP($A22,'1v -beneficirani'!$A$14:K$371,L$3,FALSE)</f>
        <v>0</v>
      </c>
      <c r="P22">
        <f>+VLOOKUP($A22,'1v -beneficirani'!$A$14:L$371,M$3,FALSE)</f>
        <v>0</v>
      </c>
      <c r="T22" s="50">
        <f>IF(H22=0,0,+(VLOOKUP($A22,'1v -beneficirani'!$A$14:AE$371,O$3,FALSE)/12*0.701/$H22+$R$2)*$H22)</f>
        <v>0</v>
      </c>
      <c r="U22" s="50">
        <f>IF(N22=0,0,+(VLOOKUP($A22,'1v -beneficirani'!$A$14:AF$371,P$3,FALSE)/12*0.701/$N22+$R$2)*$N22)</f>
        <v>0</v>
      </c>
      <c r="V22" s="50">
        <f>IF(T22+U22=0,0,(VLOOKUP($A22,'1v -beneficirani'!$A$14:AG$371,Q$3,FALSE))/12*$R$3+$R$2)</f>
        <v>0</v>
      </c>
      <c r="W22" s="50">
        <f t="shared" si="7"/>
        <v>0</v>
      </c>
      <c r="X22" s="50">
        <f t="shared" si="0"/>
        <v>0</v>
      </c>
      <c r="Y22" s="50">
        <f>IF(I22=0,0,+(VLOOKUP($A22,'1v -beneficirani'!$A$14:AJ$371,T$3,FALSE)/12*0.701/$I22+$R$2)*$I22)</f>
        <v>0</v>
      </c>
      <c r="Z22" s="50">
        <f>IF(O22=0,0,+(VLOOKUP($A22,'1v -beneficirani'!$A$14:AK$371,U$3,FALSE)/12*0.701/$O22+$R$2)*$O22)</f>
        <v>0</v>
      </c>
      <c r="AA22" s="50">
        <f>IF(Y22+Z22=0,0,(VLOOKUP($A22,'1v -beneficirani'!$A$14:AL$371,V$3,FALSE))/12*$R$3+$R$2)</f>
        <v>0</v>
      </c>
      <c r="AB22" s="50">
        <f t="shared" si="1"/>
        <v>0</v>
      </c>
      <c r="AC22" s="50">
        <f t="shared" si="2"/>
        <v>0</v>
      </c>
      <c r="AD22" s="50">
        <f>IF(J22=0,0,+(VLOOKUP($A22,'1v -beneficirani'!$A$14:AO$371,Y$3,FALSE)/12*0.701/$J22+$R$2)*$J22)</f>
        <v>0</v>
      </c>
      <c r="AE22" s="50">
        <f>IF(P22=0,0,+(VLOOKUP($A22,'1v -beneficirani'!$A$14:AP$371,Z$3,FALSE)/12*0.701/$P22+$R$2)*$P22)</f>
        <v>0</v>
      </c>
      <c r="AF22" s="50">
        <f>IF(AD22+AE22=0,0,(VLOOKUP($A22,'1v -beneficirani'!$A$14:AQ$371,AA$3,FALSE))/12*$R$3+$R$2)</f>
        <v>0</v>
      </c>
      <c r="AG22" s="50">
        <f t="shared" si="3"/>
        <v>0</v>
      </c>
      <c r="AH22" s="50">
        <f t="shared" si="4"/>
        <v>0</v>
      </c>
      <c r="AI22" s="50">
        <f t="shared" si="8"/>
        <v>0</v>
      </c>
      <c r="AJ22" s="50">
        <f>+AI22*(AE$3+VLOOKUP(A22,'1v -beneficirani'!$A$14:$T$348,$AJ$1,FALSE)*100)/100</f>
        <v>0</v>
      </c>
      <c r="AK22" s="50">
        <f t="shared" si="5"/>
        <v>0</v>
      </c>
      <c r="AL22" s="50">
        <f t="shared" si="5"/>
        <v>0</v>
      </c>
    </row>
    <row r="23" spans="1:38" x14ac:dyDescent="0.2">
      <c r="A23">
        <f>+IF(MAX(A$5:A22)+1&lt;=A$1,A22+1,0)</f>
        <v>0</v>
      </c>
      <c r="B23" s="301">
        <f t="shared" ref="B23:D38" si="9">+IF(A23&gt;0,B22,0)</f>
        <v>0</v>
      </c>
      <c r="C23">
        <f t="shared" si="9"/>
        <v>0</v>
      </c>
      <c r="D23" s="494">
        <f t="shared" si="9"/>
        <v>0</v>
      </c>
      <c r="E23">
        <f>IF(A23=0,0,+VLOOKUP($A23,'1v -beneficirani'!$A$14:$C$371,2,FALSE))</f>
        <v>0</v>
      </c>
      <c r="G23">
        <f>+VLOOKUP($A23,'1v -beneficirani'!$A$14:$N$371,14,FALSE)</f>
        <v>0</v>
      </c>
      <c r="H23">
        <f>+VLOOKUP($A23,'1v -beneficirani'!$A$14:$G$371,H$3,FALSE)</f>
        <v>0</v>
      </c>
      <c r="I23">
        <f>+VLOOKUP($A23,'1v -beneficirani'!$A$14:H$371,I$3,FALSE)</f>
        <v>0</v>
      </c>
      <c r="J23">
        <f>+VLOOKUP($A23,'1v -beneficirani'!$A$14:I$371,J$3,FALSE)</f>
        <v>0</v>
      </c>
      <c r="N23">
        <f>+VLOOKUP($A23,'1v -beneficirani'!$A$14:J$371,K$3,FALSE)</f>
        <v>0</v>
      </c>
      <c r="O23">
        <f>+VLOOKUP($A23,'1v -beneficirani'!$A$14:K$371,L$3,FALSE)</f>
        <v>0</v>
      </c>
      <c r="P23">
        <f>+VLOOKUP($A23,'1v -beneficirani'!$A$14:L$371,M$3,FALSE)</f>
        <v>0</v>
      </c>
      <c r="T23" s="50">
        <f>IF(H23=0,0,+(VLOOKUP($A23,'1v -beneficirani'!$A$14:AE$371,O$3,FALSE)/12*0.701/$H23+$R$2)*$H23)</f>
        <v>0</v>
      </c>
      <c r="U23" s="50">
        <f>IF(N23=0,0,+(VLOOKUP($A23,'1v -beneficirani'!$A$14:AF$371,P$3,FALSE)/12*0.701/$N23+$R$2)*$N23)</f>
        <v>0</v>
      </c>
      <c r="V23" s="50">
        <f>IF(T23+U23=0,0,(VLOOKUP($A23,'1v -beneficirani'!$A$14:AG$371,Q$3,FALSE))/12*$R$3+$R$2)</f>
        <v>0</v>
      </c>
      <c r="W23" s="50">
        <f t="shared" si="7"/>
        <v>0</v>
      </c>
      <c r="X23" s="50">
        <f t="shared" si="0"/>
        <v>0</v>
      </c>
      <c r="Y23" s="50">
        <f>IF(I23=0,0,+(VLOOKUP($A23,'1v -beneficirani'!$A$14:AJ$371,T$3,FALSE)/12*0.701/$I23+$R$2)*$I23)</f>
        <v>0</v>
      </c>
      <c r="Z23" s="50">
        <f>IF(O23=0,0,+(VLOOKUP($A23,'1v -beneficirani'!$A$14:AK$371,U$3,FALSE)/12*0.701/$O23+$R$2)*$O23)</f>
        <v>0</v>
      </c>
      <c r="AA23" s="50">
        <f>IF(Y23+Z23=0,0,(VLOOKUP($A23,'1v -beneficirani'!$A$14:AL$371,V$3,FALSE))/12*$R$3+$R$2)</f>
        <v>0</v>
      </c>
      <c r="AB23" s="50">
        <f t="shared" si="1"/>
        <v>0</v>
      </c>
      <c r="AC23" s="50">
        <f t="shared" si="2"/>
        <v>0</v>
      </c>
      <c r="AD23" s="50">
        <f>IF(J23=0,0,+(VLOOKUP($A23,'1v -beneficirani'!$A$14:AO$371,Y$3,FALSE)/12*0.701/$J23+$R$2)*$J23)</f>
        <v>0</v>
      </c>
      <c r="AE23" s="50">
        <f>IF(P23=0,0,+(VLOOKUP($A23,'1v -beneficirani'!$A$14:AP$371,Z$3,FALSE)/12*0.701/$P23+$R$2)*$P23)</f>
        <v>0</v>
      </c>
      <c r="AF23" s="50">
        <f>IF(AD23+AE23=0,0,(VLOOKUP($A23,'1v -beneficirani'!$A$14:AQ$371,AA$3,FALSE))/12*$R$3+$R$2)</f>
        <v>0</v>
      </c>
      <c r="AG23" s="50">
        <f t="shared" si="3"/>
        <v>0</v>
      </c>
      <c r="AH23" s="50">
        <f t="shared" si="4"/>
        <v>0</v>
      </c>
      <c r="AI23" s="50">
        <f t="shared" si="8"/>
        <v>0</v>
      </c>
      <c r="AJ23" s="50">
        <f>+AI23*(AE$3+VLOOKUP(A23,'1v -beneficirani'!$A$14:$T$348,$AJ$1,FALSE)*100)/100</f>
        <v>0</v>
      </c>
      <c r="AK23" s="50">
        <f t="shared" si="5"/>
        <v>0</v>
      </c>
      <c r="AL23" s="50">
        <f t="shared" si="5"/>
        <v>0</v>
      </c>
    </row>
    <row r="24" spans="1:38" x14ac:dyDescent="0.2">
      <c r="A24">
        <f>+IF(MAX(A$5:A23)+1&lt;=A$1,A23+1,0)</f>
        <v>0</v>
      </c>
      <c r="B24" s="301">
        <f t="shared" si="9"/>
        <v>0</v>
      </c>
      <c r="C24">
        <f t="shared" si="9"/>
        <v>0</v>
      </c>
      <c r="D24" s="494">
        <f t="shared" si="9"/>
        <v>0</v>
      </c>
      <c r="E24">
        <f>IF(A24=0,0,+VLOOKUP($A24,'1v -beneficirani'!$A$14:$C$371,2,FALSE))</f>
        <v>0</v>
      </c>
      <c r="G24">
        <f>+VLOOKUP($A24,'1v -beneficirani'!$A$14:$N$371,14,FALSE)</f>
        <v>0</v>
      </c>
      <c r="H24">
        <f>+VLOOKUP($A24,'1v -beneficirani'!$A$14:$G$371,H$3,FALSE)</f>
        <v>0</v>
      </c>
      <c r="I24">
        <f>+VLOOKUP($A24,'1v -beneficirani'!$A$14:H$371,I$3,FALSE)</f>
        <v>0</v>
      </c>
      <c r="J24">
        <f>+VLOOKUP($A24,'1v -beneficirani'!$A$14:I$371,J$3,FALSE)</f>
        <v>0</v>
      </c>
      <c r="N24">
        <f>+VLOOKUP($A24,'1v -beneficirani'!$A$14:J$371,K$3,FALSE)</f>
        <v>0</v>
      </c>
      <c r="O24">
        <f>+VLOOKUP($A24,'1v -beneficirani'!$A$14:K$371,L$3,FALSE)</f>
        <v>0</v>
      </c>
      <c r="P24">
        <f>+VLOOKUP($A24,'1v -beneficirani'!$A$14:L$371,M$3,FALSE)</f>
        <v>0</v>
      </c>
      <c r="T24" s="50">
        <f>IF(H24=0,0,+(VLOOKUP($A24,'1v -beneficirani'!$A$14:AE$371,O$3,FALSE)/12*0.701/$H24+$R$2)*$H24)</f>
        <v>0</v>
      </c>
      <c r="U24" s="50">
        <f>IF(N24=0,0,+(VLOOKUP($A24,'1v -beneficirani'!$A$14:AF$371,P$3,FALSE)/12*0.701/$N24+$R$2)*$N24)</f>
        <v>0</v>
      </c>
      <c r="V24" s="50">
        <f>IF(T24+U24=0,0,(VLOOKUP($A24,'1v -beneficirani'!$A$14:AG$371,Q$3,FALSE))/12*$R$3+$R$2)</f>
        <v>0</v>
      </c>
      <c r="W24" s="50">
        <f t="shared" si="7"/>
        <v>0</v>
      </c>
      <c r="X24" s="50">
        <f t="shared" si="0"/>
        <v>0</v>
      </c>
      <c r="Y24" s="50">
        <f>IF(I24=0,0,+(VLOOKUP($A24,'1v -beneficirani'!$A$14:AJ$371,T$3,FALSE)/12*0.701/$I24+$R$2)*$I24)</f>
        <v>0</v>
      </c>
      <c r="Z24" s="50">
        <f>IF(O24=0,0,+(VLOOKUP($A24,'1v -beneficirani'!$A$14:AK$371,U$3,FALSE)/12*0.701/$O24+$R$2)*$O24)</f>
        <v>0</v>
      </c>
      <c r="AA24" s="50">
        <f>IF(Y24+Z24=0,0,(VLOOKUP($A24,'1v -beneficirani'!$A$14:AL$371,V$3,FALSE))/12*$R$3+$R$2)</f>
        <v>0</v>
      </c>
      <c r="AB24" s="50">
        <f t="shared" si="1"/>
        <v>0</v>
      </c>
      <c r="AC24" s="50">
        <f t="shared" si="2"/>
        <v>0</v>
      </c>
      <c r="AD24" s="50">
        <f>IF(J24=0,0,+(VLOOKUP($A24,'1v -beneficirani'!$A$14:AO$371,Y$3,FALSE)/12*0.701/$J24+$R$2)*$J24)</f>
        <v>0</v>
      </c>
      <c r="AE24" s="50">
        <f>IF(P24=0,0,+(VLOOKUP($A24,'1v -beneficirani'!$A$14:AP$371,Z$3,FALSE)/12*0.701/$P24+$R$2)*$P24)</f>
        <v>0</v>
      </c>
      <c r="AF24" s="50">
        <f>IF(AD24+AE24=0,0,(VLOOKUP($A24,'1v -beneficirani'!$A$14:AQ$371,AA$3,FALSE))/12*$R$3+$R$2)</f>
        <v>0</v>
      </c>
      <c r="AG24" s="50">
        <f t="shared" si="3"/>
        <v>0</v>
      </c>
      <c r="AH24" s="50">
        <f t="shared" si="4"/>
        <v>0</v>
      </c>
      <c r="AI24" s="50">
        <f t="shared" si="8"/>
        <v>0</v>
      </c>
      <c r="AJ24" s="50">
        <f>+AI24*(AE$3+VLOOKUP(A24,'1v -beneficirani'!$A$14:$T$348,$AJ$1,FALSE)*100)/100</f>
        <v>0</v>
      </c>
      <c r="AK24" s="50">
        <f t="shared" si="5"/>
        <v>0</v>
      </c>
      <c r="AL24" s="50">
        <f t="shared" si="5"/>
        <v>0</v>
      </c>
    </row>
    <row r="25" spans="1:38" x14ac:dyDescent="0.2">
      <c r="A25">
        <f>+IF(MAX(A$5:A24)+1&lt;=A$1,A24+1,0)</f>
        <v>0</v>
      </c>
      <c r="B25" s="301">
        <f t="shared" si="9"/>
        <v>0</v>
      </c>
      <c r="C25">
        <f t="shared" si="9"/>
        <v>0</v>
      </c>
      <c r="D25" s="494">
        <f t="shared" si="9"/>
        <v>0</v>
      </c>
      <c r="E25">
        <f>IF(A25=0,0,+VLOOKUP($A25,'1v -beneficirani'!$A$14:$C$371,2,FALSE))</f>
        <v>0</v>
      </c>
      <c r="G25">
        <f>+VLOOKUP($A25,'1v -beneficirani'!$A$14:$N$371,14,FALSE)</f>
        <v>0</v>
      </c>
      <c r="H25">
        <f>+VLOOKUP($A25,'1v -beneficirani'!$A$14:$G$371,H$3,FALSE)</f>
        <v>0</v>
      </c>
      <c r="I25">
        <f>+VLOOKUP($A25,'1v -beneficirani'!$A$14:H$371,I$3,FALSE)</f>
        <v>0</v>
      </c>
      <c r="J25">
        <f>+VLOOKUP($A25,'1v -beneficirani'!$A$14:I$371,J$3,FALSE)</f>
        <v>0</v>
      </c>
      <c r="N25">
        <f>+VLOOKUP($A25,'1v -beneficirani'!$A$14:J$371,K$3,FALSE)</f>
        <v>0</v>
      </c>
      <c r="O25">
        <f>+VLOOKUP($A25,'1v -beneficirani'!$A$14:K$371,L$3,FALSE)</f>
        <v>0</v>
      </c>
      <c r="P25">
        <f>+VLOOKUP($A25,'1v -beneficirani'!$A$14:L$371,M$3,FALSE)</f>
        <v>0</v>
      </c>
      <c r="T25" s="50">
        <f>IF(H25=0,0,+(VLOOKUP($A25,'1v -beneficirani'!$A$14:AE$371,O$3,FALSE)/12*0.701/$H25+$R$2)*$H25)</f>
        <v>0</v>
      </c>
      <c r="U25" s="50">
        <f>IF(N25=0,0,+(VLOOKUP($A25,'1v -beneficirani'!$A$14:AF$371,P$3,FALSE)/12*0.701/$N25+$R$2)*$N25)</f>
        <v>0</v>
      </c>
      <c r="V25" s="50">
        <f>IF(T25+U25=0,0,(VLOOKUP($A25,'1v -beneficirani'!$A$14:AG$371,Q$3,FALSE))/12*$R$3+$R$2)</f>
        <v>0</v>
      </c>
      <c r="W25" s="50">
        <f t="shared" si="7"/>
        <v>0</v>
      </c>
      <c r="X25" s="50">
        <f t="shared" si="0"/>
        <v>0</v>
      </c>
      <c r="Y25" s="50">
        <f>IF(I25=0,0,+(VLOOKUP($A25,'1v -beneficirani'!$A$14:AJ$371,T$3,FALSE)/12*0.701/$I25+$R$2)*$I25)</f>
        <v>0</v>
      </c>
      <c r="Z25" s="50">
        <f>IF(O25=0,0,+(VLOOKUP($A25,'1v -beneficirani'!$A$14:AK$371,U$3,FALSE)/12*0.701/$O25+$R$2)*$O25)</f>
        <v>0</v>
      </c>
      <c r="AA25" s="50">
        <f>IF(Y25+Z25=0,0,(VLOOKUP($A25,'1v -beneficirani'!$A$14:AL$371,V$3,FALSE))/12*$R$3+$R$2)</f>
        <v>0</v>
      </c>
      <c r="AB25" s="50">
        <f t="shared" si="1"/>
        <v>0</v>
      </c>
      <c r="AC25" s="50">
        <f t="shared" si="2"/>
        <v>0</v>
      </c>
      <c r="AD25" s="50">
        <f>IF(J25=0,0,+(VLOOKUP($A25,'1v -beneficirani'!$A$14:AO$371,Y$3,FALSE)/12*0.701/$J25+$R$2)*$J25)</f>
        <v>0</v>
      </c>
      <c r="AE25" s="50">
        <f>IF(P25=0,0,+(VLOOKUP($A25,'1v -beneficirani'!$A$14:AP$371,Z$3,FALSE)/12*0.701/$P25+$R$2)*$P25)</f>
        <v>0</v>
      </c>
      <c r="AF25" s="50">
        <f>IF(AD25+AE25=0,0,(VLOOKUP($A25,'1v -beneficirani'!$A$14:AQ$371,AA$3,FALSE))/12*$R$3+$R$2)</f>
        <v>0</v>
      </c>
      <c r="AG25" s="50">
        <f t="shared" si="3"/>
        <v>0</v>
      </c>
      <c r="AH25" s="50">
        <f t="shared" si="4"/>
        <v>0</v>
      </c>
      <c r="AI25" s="50">
        <f t="shared" si="8"/>
        <v>0</v>
      </c>
      <c r="AJ25" s="50">
        <f>+AI25*(AE$3+VLOOKUP(A25,'1v -beneficirani'!$A$14:$T$348,$AJ$1,FALSE)*100)/100</f>
        <v>0</v>
      </c>
      <c r="AK25" s="50">
        <f t="shared" si="5"/>
        <v>0</v>
      </c>
      <c r="AL25" s="50">
        <f t="shared" si="5"/>
        <v>0</v>
      </c>
    </row>
    <row r="26" spans="1:38" x14ac:dyDescent="0.2">
      <c r="A26">
        <f>+IF(MAX(A$5:A25)+1&lt;=A$1,A25+1,0)</f>
        <v>0</v>
      </c>
      <c r="B26" s="301">
        <f t="shared" si="9"/>
        <v>0</v>
      </c>
      <c r="C26">
        <f t="shared" si="9"/>
        <v>0</v>
      </c>
      <c r="D26" s="494">
        <f t="shared" si="9"/>
        <v>0</v>
      </c>
      <c r="E26">
        <f>IF(A26=0,0,+VLOOKUP($A26,'1v -beneficirani'!$A$14:$C$371,2,FALSE))</f>
        <v>0</v>
      </c>
      <c r="G26">
        <f>+VLOOKUP($A26,'1v -beneficirani'!$A$14:$N$371,14,FALSE)</f>
        <v>0</v>
      </c>
      <c r="H26">
        <f>+VLOOKUP($A26,'1v -beneficirani'!$A$14:$G$371,H$3,FALSE)</f>
        <v>0</v>
      </c>
      <c r="I26">
        <f>+VLOOKUP($A26,'1v -beneficirani'!$A$14:H$371,I$3,FALSE)</f>
        <v>0</v>
      </c>
      <c r="J26">
        <f>+VLOOKUP($A26,'1v -beneficirani'!$A$14:I$371,J$3,FALSE)</f>
        <v>0</v>
      </c>
      <c r="N26">
        <f>+VLOOKUP($A26,'1v -beneficirani'!$A$14:J$371,K$3,FALSE)</f>
        <v>0</v>
      </c>
      <c r="O26">
        <f>+VLOOKUP($A26,'1v -beneficirani'!$A$14:K$371,L$3,FALSE)</f>
        <v>0</v>
      </c>
      <c r="P26">
        <f>+VLOOKUP($A26,'1v -beneficirani'!$A$14:L$371,M$3,FALSE)</f>
        <v>0</v>
      </c>
      <c r="T26" s="50">
        <f>IF(H26=0,0,+(VLOOKUP($A26,'1v -beneficirani'!$A$14:AE$371,O$3,FALSE)/12*0.701/$H26+$R$2)*$H26)</f>
        <v>0</v>
      </c>
      <c r="U26" s="50">
        <f>IF(N26=0,0,+(VLOOKUP($A26,'1v -beneficirani'!$A$14:AF$371,P$3,FALSE)/12*0.701/$N26+$R$2)*$N26)</f>
        <v>0</v>
      </c>
      <c r="V26" s="50">
        <f>IF(T26+U26=0,0,(VLOOKUP($A26,'1v -beneficirani'!$A$14:AG$371,Q$3,FALSE))/12*$R$3+$R$2)</f>
        <v>0</v>
      </c>
      <c r="W26" s="50">
        <f t="shared" si="7"/>
        <v>0</v>
      </c>
      <c r="X26" s="50">
        <f t="shared" si="0"/>
        <v>0</v>
      </c>
      <c r="Y26" s="50">
        <f>IF(I26=0,0,+(VLOOKUP($A26,'1v -beneficirani'!$A$14:AJ$371,T$3,FALSE)/12*0.701/$I26+$R$2)*$I26)</f>
        <v>0</v>
      </c>
      <c r="Z26" s="50">
        <f>IF(O26=0,0,+(VLOOKUP($A26,'1v -beneficirani'!$A$14:AK$371,U$3,FALSE)/12*0.701/$O26+$R$2)*$O26)</f>
        <v>0</v>
      </c>
      <c r="AA26" s="50">
        <f>IF(Y26+Z26=0,0,(VLOOKUP($A26,'1v -beneficirani'!$A$14:AL$371,V$3,FALSE))/12*$R$3+$R$2)</f>
        <v>0</v>
      </c>
      <c r="AB26" s="50">
        <f t="shared" si="1"/>
        <v>0</v>
      </c>
      <c r="AC26" s="50">
        <f t="shared" si="2"/>
        <v>0</v>
      </c>
      <c r="AD26" s="50">
        <f>IF(J26=0,0,+(VLOOKUP($A26,'1v -beneficirani'!$A$14:AO$371,Y$3,FALSE)/12*0.701/$J26+$R$2)*$J26)</f>
        <v>0</v>
      </c>
      <c r="AE26" s="50">
        <f>IF(P26=0,0,+(VLOOKUP($A26,'1v -beneficirani'!$A$14:AP$371,Z$3,FALSE)/12*0.701/$P26+$R$2)*$P26)</f>
        <v>0</v>
      </c>
      <c r="AF26" s="50">
        <f>IF(AD26+AE26=0,0,(VLOOKUP($A26,'1v -beneficirani'!$A$14:AQ$371,AA$3,FALSE))/12*$R$3+$R$2)</f>
        <v>0</v>
      </c>
      <c r="AG26" s="50">
        <f t="shared" si="3"/>
        <v>0</v>
      </c>
      <c r="AH26" s="50">
        <f t="shared" si="4"/>
        <v>0</v>
      </c>
      <c r="AI26" s="50">
        <f t="shared" si="8"/>
        <v>0</v>
      </c>
      <c r="AJ26" s="50">
        <f>+AI26*(AE$3+VLOOKUP(A26,'1v -beneficirani'!$A$14:$T$348,$AJ$1,FALSE)*100)/100</f>
        <v>0</v>
      </c>
      <c r="AK26" s="50">
        <f t="shared" si="5"/>
        <v>0</v>
      </c>
      <c r="AL26" s="50">
        <f t="shared" si="5"/>
        <v>0</v>
      </c>
    </row>
    <row r="27" spans="1:38" x14ac:dyDescent="0.2">
      <c r="A27">
        <f>+IF(MAX(A$5:A26)+1&lt;=A$1,A26+1,0)</f>
        <v>0</v>
      </c>
      <c r="B27" s="301">
        <f t="shared" si="9"/>
        <v>0</v>
      </c>
      <c r="C27">
        <f t="shared" si="9"/>
        <v>0</v>
      </c>
      <c r="D27" s="494">
        <f t="shared" si="9"/>
        <v>0</v>
      </c>
      <c r="E27">
        <f>IF(A27=0,0,+VLOOKUP($A27,'1v -beneficirani'!$A$14:$C$371,2,FALSE))</f>
        <v>0</v>
      </c>
      <c r="G27">
        <f>+VLOOKUP($A27,'1v -beneficirani'!$A$14:$N$371,14,FALSE)</f>
        <v>0</v>
      </c>
      <c r="H27">
        <f>+VLOOKUP($A27,'1v -beneficirani'!$A$14:$G$371,H$3,FALSE)</f>
        <v>0</v>
      </c>
      <c r="I27">
        <f>+VLOOKUP($A27,'1v -beneficirani'!$A$14:H$371,I$3,FALSE)</f>
        <v>0</v>
      </c>
      <c r="J27">
        <f>+VLOOKUP($A27,'1v -beneficirani'!$A$14:I$371,J$3,FALSE)</f>
        <v>0</v>
      </c>
      <c r="N27">
        <f>+VLOOKUP($A27,'1v -beneficirani'!$A$14:J$371,K$3,FALSE)</f>
        <v>0</v>
      </c>
      <c r="O27">
        <f>+VLOOKUP($A27,'1v -beneficirani'!$A$14:K$371,L$3,FALSE)</f>
        <v>0</v>
      </c>
      <c r="P27">
        <f>+VLOOKUP($A27,'1v -beneficirani'!$A$14:L$371,M$3,FALSE)</f>
        <v>0</v>
      </c>
      <c r="T27" s="50">
        <f>IF(H27=0,0,+(VLOOKUP($A27,'1v -beneficirani'!$A$14:AE$371,O$3,FALSE)/12*0.701/$H27+$R$2)*$H27)</f>
        <v>0</v>
      </c>
      <c r="U27" s="50">
        <f>IF(N27=0,0,+(VLOOKUP($A27,'1v -beneficirani'!$A$14:AF$371,P$3,FALSE)/12*0.701/$N27+$R$2)*$N27)</f>
        <v>0</v>
      </c>
      <c r="V27" s="50">
        <f>IF(T27+U27=0,0,(VLOOKUP($A27,'1v -beneficirani'!$A$14:AG$371,Q$3,FALSE))/12*$R$3+$R$2)</f>
        <v>0</v>
      </c>
      <c r="W27" s="50">
        <f t="shared" si="7"/>
        <v>0</v>
      </c>
      <c r="X27" s="50">
        <f t="shared" si="0"/>
        <v>0</v>
      </c>
      <c r="Y27" s="50">
        <f>IF(I27=0,0,+(VLOOKUP($A27,'1v -beneficirani'!$A$14:AJ$371,T$3,FALSE)/12*0.701/$I27+$R$2)*$I27)</f>
        <v>0</v>
      </c>
      <c r="Z27" s="50">
        <f>IF(O27=0,0,+(VLOOKUP($A27,'1v -beneficirani'!$A$14:AK$371,U$3,FALSE)/12*0.701/$O27+$R$2)*$O27)</f>
        <v>0</v>
      </c>
      <c r="AA27" s="50">
        <f>IF(Y27+Z27=0,0,(VLOOKUP($A27,'1v -beneficirani'!$A$14:AL$371,V$3,FALSE))/12*$R$3+$R$2)</f>
        <v>0</v>
      </c>
      <c r="AB27" s="50">
        <f t="shared" si="1"/>
        <v>0</v>
      </c>
      <c r="AC27" s="50">
        <f t="shared" si="2"/>
        <v>0</v>
      </c>
      <c r="AD27" s="50">
        <f>IF(J27=0,0,+(VLOOKUP($A27,'1v -beneficirani'!$A$14:AO$371,Y$3,FALSE)/12*0.701/$J27+$R$2)*$J27)</f>
        <v>0</v>
      </c>
      <c r="AE27" s="50">
        <f>IF(P27=0,0,+(VLOOKUP($A27,'1v -beneficirani'!$A$14:AP$371,Z$3,FALSE)/12*0.701/$P27+$R$2)*$P27)</f>
        <v>0</v>
      </c>
      <c r="AF27" s="50">
        <f>IF(AD27+AE27=0,0,(VLOOKUP($A27,'1v -beneficirani'!$A$14:AQ$371,AA$3,FALSE))/12*$R$3+$R$2)</f>
        <v>0</v>
      </c>
      <c r="AG27" s="50">
        <f t="shared" si="3"/>
        <v>0</v>
      </c>
      <c r="AH27" s="50">
        <f t="shared" si="4"/>
        <v>0</v>
      </c>
      <c r="AI27" s="50">
        <f t="shared" si="8"/>
        <v>0</v>
      </c>
      <c r="AJ27" s="50">
        <f>+AI27*(AE$3+VLOOKUP(A27,'1v -beneficirani'!$A$14:$T$348,$AJ$1,FALSE)*100)/100</f>
        <v>0</v>
      </c>
      <c r="AK27" s="50">
        <f t="shared" si="5"/>
        <v>0</v>
      </c>
      <c r="AL27" s="50">
        <f t="shared" si="5"/>
        <v>0</v>
      </c>
    </row>
    <row r="28" spans="1:38" x14ac:dyDescent="0.2">
      <c r="A28">
        <f>+IF(MAX(A$5:A27)+1&lt;=A$1,A27+1,0)</f>
        <v>0</v>
      </c>
      <c r="B28" s="301">
        <f t="shared" si="9"/>
        <v>0</v>
      </c>
      <c r="C28">
        <f t="shared" si="9"/>
        <v>0</v>
      </c>
      <c r="D28" s="494">
        <f t="shared" si="9"/>
        <v>0</v>
      </c>
      <c r="E28">
        <f>IF(A28=0,0,+VLOOKUP($A28,'1v -beneficirani'!$A$14:$C$371,2,FALSE))</f>
        <v>0</v>
      </c>
      <c r="G28">
        <f>+VLOOKUP($A28,'1v -beneficirani'!$A$14:$N$371,14,FALSE)</f>
        <v>0</v>
      </c>
      <c r="H28">
        <f>+VLOOKUP($A28,'1v -beneficirani'!$A$14:$G$371,H$3,FALSE)</f>
        <v>0</v>
      </c>
      <c r="I28">
        <f>+VLOOKUP($A28,'1v -beneficirani'!$A$14:H$371,I$3,FALSE)</f>
        <v>0</v>
      </c>
      <c r="J28">
        <f>+VLOOKUP($A28,'1v -beneficirani'!$A$14:I$371,J$3,FALSE)</f>
        <v>0</v>
      </c>
      <c r="N28">
        <f>+VLOOKUP($A28,'1v -beneficirani'!$A$14:J$371,K$3,FALSE)</f>
        <v>0</v>
      </c>
      <c r="O28">
        <f>+VLOOKUP($A28,'1v -beneficirani'!$A$14:K$371,L$3,FALSE)</f>
        <v>0</v>
      </c>
      <c r="P28">
        <f>+VLOOKUP($A28,'1v -beneficirani'!$A$14:L$371,M$3,FALSE)</f>
        <v>0</v>
      </c>
      <c r="T28" s="50">
        <f>IF(H28=0,0,+(VLOOKUP($A28,'1v -beneficirani'!$A$14:AE$371,O$3,FALSE)/12*0.701/$H28+$R$2)*$H28)</f>
        <v>0</v>
      </c>
      <c r="U28" s="50">
        <f>IF(N28=0,0,+(VLOOKUP($A28,'1v -beneficirani'!$A$14:AF$371,P$3,FALSE)/12*0.701/$N28+$R$2)*$N28)</f>
        <v>0</v>
      </c>
      <c r="V28" s="50">
        <f>IF(T28+U28=0,0,(VLOOKUP($A28,'1v -beneficirani'!$A$14:AG$371,Q$3,FALSE))/12*$R$3+$R$2)</f>
        <v>0</v>
      </c>
      <c r="W28" s="50">
        <f t="shared" si="7"/>
        <v>0</v>
      </c>
      <c r="X28" s="50">
        <f t="shared" si="0"/>
        <v>0</v>
      </c>
      <c r="Y28" s="50">
        <f>IF(I28=0,0,+(VLOOKUP($A28,'1v -beneficirani'!$A$14:AJ$371,T$3,FALSE)/12*0.701/$I28+$R$2)*$I28)</f>
        <v>0</v>
      </c>
      <c r="Z28" s="50">
        <f>IF(O28=0,0,+(VLOOKUP($A28,'1v -beneficirani'!$A$14:AK$371,U$3,FALSE)/12*0.701/$O28+$R$2)*$O28)</f>
        <v>0</v>
      </c>
      <c r="AA28" s="50">
        <f>IF(Y28+Z28=0,0,(VLOOKUP($A28,'1v -beneficirani'!$A$14:AL$371,V$3,FALSE))/12*$R$3+$R$2)</f>
        <v>0</v>
      </c>
      <c r="AB28" s="50">
        <f t="shared" si="1"/>
        <v>0</v>
      </c>
      <c r="AC28" s="50">
        <f t="shared" si="2"/>
        <v>0</v>
      </c>
      <c r="AD28" s="50">
        <f>IF(J28=0,0,+(VLOOKUP($A28,'1v -beneficirani'!$A$14:AO$371,Y$3,FALSE)/12*0.701/$J28+$R$2)*$J28)</f>
        <v>0</v>
      </c>
      <c r="AE28" s="50">
        <f>IF(P28=0,0,+(VLOOKUP($A28,'1v -beneficirani'!$A$14:AP$371,Z$3,FALSE)/12*0.701/$P28+$R$2)*$P28)</f>
        <v>0</v>
      </c>
      <c r="AF28" s="50">
        <f>IF(AD28+AE28=0,0,(VLOOKUP($A28,'1v -beneficirani'!$A$14:AQ$371,AA$3,FALSE))/12*$R$3+$R$2)</f>
        <v>0</v>
      </c>
      <c r="AG28" s="50">
        <f t="shared" si="3"/>
        <v>0</v>
      </c>
      <c r="AH28" s="50">
        <f t="shared" si="4"/>
        <v>0</v>
      </c>
      <c r="AI28" s="50">
        <f t="shared" si="8"/>
        <v>0</v>
      </c>
      <c r="AJ28" s="50">
        <f>+AI28*(AE$3+VLOOKUP(A28,'1v -beneficirani'!$A$14:$T$348,$AJ$1,FALSE)*100)/100</f>
        <v>0</v>
      </c>
      <c r="AK28" s="50">
        <f t="shared" si="5"/>
        <v>0</v>
      </c>
      <c r="AL28" s="50">
        <f t="shared" si="5"/>
        <v>0</v>
      </c>
    </row>
    <row r="29" spans="1:38" x14ac:dyDescent="0.2">
      <c r="A29">
        <f>+IF(MAX(A$5:A28)+1&lt;=A$1,A28+1,0)</f>
        <v>0</v>
      </c>
      <c r="B29" s="301">
        <f t="shared" si="9"/>
        <v>0</v>
      </c>
      <c r="C29">
        <f t="shared" si="9"/>
        <v>0</v>
      </c>
      <c r="D29" s="494">
        <f t="shared" si="9"/>
        <v>0</v>
      </c>
      <c r="E29">
        <f>IF(A29=0,0,+VLOOKUP($A29,'1v -beneficirani'!$A$14:$C$371,2,FALSE))</f>
        <v>0</v>
      </c>
      <c r="G29">
        <f>+VLOOKUP($A29,'1v -beneficirani'!$A$14:$N$371,14,FALSE)</f>
        <v>0</v>
      </c>
      <c r="H29">
        <f>+VLOOKUP($A29,'1v -beneficirani'!$A$14:$G$371,H$3,FALSE)</f>
        <v>0</v>
      </c>
      <c r="I29">
        <f>+VLOOKUP($A29,'1v -beneficirani'!$A$14:H$371,I$3,FALSE)</f>
        <v>0</v>
      </c>
      <c r="J29">
        <f>+VLOOKUP($A29,'1v -beneficirani'!$A$14:I$371,J$3,FALSE)</f>
        <v>0</v>
      </c>
      <c r="N29">
        <f>+VLOOKUP($A29,'1v -beneficirani'!$A$14:J$371,K$3,FALSE)</f>
        <v>0</v>
      </c>
      <c r="O29">
        <f>+VLOOKUP($A29,'1v -beneficirani'!$A$14:K$371,L$3,FALSE)</f>
        <v>0</v>
      </c>
      <c r="P29">
        <f>+VLOOKUP($A29,'1v -beneficirani'!$A$14:L$371,M$3,FALSE)</f>
        <v>0</v>
      </c>
      <c r="T29" s="50">
        <f>IF(H29=0,0,+(VLOOKUP($A29,'1v -beneficirani'!$A$14:AE$371,O$3,FALSE)/12*0.701/$H29+$R$2)*$H29)</f>
        <v>0</v>
      </c>
      <c r="U29" s="50">
        <f>IF(N29=0,0,+(VLOOKUP($A29,'1v -beneficirani'!$A$14:AF$371,P$3,FALSE)/12*0.701/$N29+$R$2)*$N29)</f>
        <v>0</v>
      </c>
      <c r="V29" s="50">
        <f>IF(T29+U29=0,0,(VLOOKUP($A29,'1v -beneficirani'!$A$14:AG$371,Q$3,FALSE))/12*$R$3+$R$2)</f>
        <v>0</v>
      </c>
      <c r="W29" s="50">
        <f t="shared" si="7"/>
        <v>0</v>
      </c>
      <c r="X29" s="50">
        <f t="shared" si="0"/>
        <v>0</v>
      </c>
      <c r="Y29" s="50">
        <f>IF(I29=0,0,+(VLOOKUP($A29,'1v -beneficirani'!$A$14:AJ$371,T$3,FALSE)/12*0.701/$I29+$R$2)*$I29)</f>
        <v>0</v>
      </c>
      <c r="Z29" s="50">
        <f>IF(O29=0,0,+(VLOOKUP($A29,'1v -beneficirani'!$A$14:AK$371,U$3,FALSE)/12*0.701/$O29+$R$2)*$O29)</f>
        <v>0</v>
      </c>
      <c r="AA29" s="50">
        <f>IF(Y29+Z29=0,0,(VLOOKUP($A29,'1v -beneficirani'!$A$14:AL$371,V$3,FALSE))/12*$R$3+$R$2)</f>
        <v>0</v>
      </c>
      <c r="AB29" s="50">
        <f t="shared" si="1"/>
        <v>0</v>
      </c>
      <c r="AC29" s="50">
        <f t="shared" si="2"/>
        <v>0</v>
      </c>
      <c r="AD29" s="50">
        <f>IF(J29=0,0,+(VLOOKUP($A29,'1v -beneficirani'!$A$14:AO$371,Y$3,FALSE)/12*0.701/$J29+$R$2)*$J29)</f>
        <v>0</v>
      </c>
      <c r="AE29" s="50">
        <f>IF(P29=0,0,+(VLOOKUP($A29,'1v -beneficirani'!$A$14:AP$371,Z$3,FALSE)/12*0.701/$P29+$R$2)*$P29)</f>
        <v>0</v>
      </c>
      <c r="AF29" s="50">
        <f>IF(AD29+AE29=0,0,(VLOOKUP($A29,'1v -beneficirani'!$A$14:AQ$371,AA$3,FALSE))/12*$R$3+$R$2)</f>
        <v>0</v>
      </c>
      <c r="AG29" s="50">
        <f t="shared" si="3"/>
        <v>0</v>
      </c>
      <c r="AH29" s="50">
        <f t="shared" si="4"/>
        <v>0</v>
      </c>
      <c r="AI29" s="50">
        <f t="shared" si="8"/>
        <v>0</v>
      </c>
      <c r="AJ29" s="50">
        <f>+AI29*(AE$3+VLOOKUP(A29,'1v -beneficirani'!$A$14:$T$348,$AJ$1,FALSE)*100)/100</f>
        <v>0</v>
      </c>
      <c r="AK29" s="50">
        <f t="shared" si="5"/>
        <v>0</v>
      </c>
      <c r="AL29" s="50">
        <f t="shared" si="5"/>
        <v>0</v>
      </c>
    </row>
    <row r="30" spans="1:38" x14ac:dyDescent="0.2">
      <c r="A30">
        <f>+IF(MAX(A$5:A29)+1&lt;=A$1,A29+1,0)</f>
        <v>0</v>
      </c>
      <c r="B30" s="301">
        <f t="shared" si="9"/>
        <v>0</v>
      </c>
      <c r="C30">
        <f t="shared" si="9"/>
        <v>0</v>
      </c>
      <c r="D30" s="494">
        <f t="shared" si="9"/>
        <v>0</v>
      </c>
      <c r="E30">
        <f>IF(A30=0,0,+VLOOKUP($A30,'1v -beneficirani'!$A$14:$C$371,2,FALSE))</f>
        <v>0</v>
      </c>
      <c r="G30">
        <f>+VLOOKUP($A30,'1v -beneficirani'!$A$14:$N$371,14,FALSE)</f>
        <v>0</v>
      </c>
      <c r="H30">
        <f>+VLOOKUP($A30,'1v -beneficirani'!$A$14:$G$371,H$3,FALSE)</f>
        <v>0</v>
      </c>
      <c r="I30">
        <f>+VLOOKUP($A30,'1v -beneficirani'!$A$14:H$371,I$3,FALSE)</f>
        <v>0</v>
      </c>
      <c r="J30">
        <f>+VLOOKUP($A30,'1v -beneficirani'!$A$14:I$371,J$3,FALSE)</f>
        <v>0</v>
      </c>
      <c r="N30">
        <f>+VLOOKUP($A30,'1v -beneficirani'!$A$14:J$371,K$3,FALSE)</f>
        <v>0</v>
      </c>
      <c r="O30">
        <f>+VLOOKUP($A30,'1v -beneficirani'!$A$14:K$371,L$3,FALSE)</f>
        <v>0</v>
      </c>
      <c r="P30">
        <f>+VLOOKUP($A30,'1v -beneficirani'!$A$14:L$371,M$3,FALSE)</f>
        <v>0</v>
      </c>
      <c r="T30" s="50">
        <f>IF(H30=0,0,+(VLOOKUP($A30,'1v -beneficirani'!$A$14:AE$371,O$3,FALSE)/12*0.701/$H30+$R$2)*$H30)</f>
        <v>0</v>
      </c>
      <c r="U30" s="50">
        <f>IF(N30=0,0,+(VLOOKUP($A30,'1v -beneficirani'!$A$14:AF$371,P$3,FALSE)/12*0.701/$N30+$R$2)*$N30)</f>
        <v>0</v>
      </c>
      <c r="V30" s="50">
        <f>IF(T30+U30=0,0,(VLOOKUP($A30,'1v -beneficirani'!$A$14:AG$371,Q$3,FALSE))/12*$R$3+$R$2)</f>
        <v>0</v>
      </c>
      <c r="W30" s="50">
        <f t="shared" si="7"/>
        <v>0</v>
      </c>
      <c r="X30" s="50">
        <f t="shared" si="0"/>
        <v>0</v>
      </c>
      <c r="Y30" s="50">
        <f>IF(I30=0,0,+(VLOOKUP($A30,'1v -beneficirani'!$A$14:AJ$371,T$3,FALSE)/12*0.701/$I30+$R$2)*$I30)</f>
        <v>0</v>
      </c>
      <c r="Z30" s="50">
        <f>IF(O30=0,0,+(VLOOKUP($A30,'1v -beneficirani'!$A$14:AK$371,U$3,FALSE)/12*0.701/$O30+$R$2)*$O30)</f>
        <v>0</v>
      </c>
      <c r="AA30" s="50">
        <f>IF(Y30+Z30=0,0,(VLOOKUP($A30,'1v -beneficirani'!$A$14:AL$371,V$3,FALSE))/12*$R$3+$R$2)</f>
        <v>0</v>
      </c>
      <c r="AB30" s="50">
        <f t="shared" si="1"/>
        <v>0</v>
      </c>
      <c r="AC30" s="50">
        <f t="shared" si="2"/>
        <v>0</v>
      </c>
      <c r="AD30" s="50">
        <f>IF(J30=0,0,+(VLOOKUP($A30,'1v -beneficirani'!$A$14:AO$371,Y$3,FALSE)/12*0.701/$J30+$R$2)*$J30)</f>
        <v>0</v>
      </c>
      <c r="AE30" s="50">
        <f>IF(P30=0,0,+(VLOOKUP($A30,'1v -beneficirani'!$A$14:AP$371,Z$3,FALSE)/12*0.701/$P30+$R$2)*$P30)</f>
        <v>0</v>
      </c>
      <c r="AF30" s="50">
        <f>IF(AD30+AE30=0,0,(VLOOKUP($A30,'1v -beneficirani'!$A$14:AQ$371,AA$3,FALSE))/12*$R$3+$R$2)</f>
        <v>0</v>
      </c>
      <c r="AG30" s="50">
        <f t="shared" si="3"/>
        <v>0</v>
      </c>
      <c r="AH30" s="50">
        <f t="shared" si="4"/>
        <v>0</v>
      </c>
      <c r="AI30" s="50">
        <f t="shared" si="8"/>
        <v>0</v>
      </c>
      <c r="AJ30" s="50">
        <f>+AI30*(AE$3+VLOOKUP(A30,'1v -beneficirani'!$A$14:$T$348,$AJ$1,FALSE)*100)/100</f>
        <v>0</v>
      </c>
      <c r="AK30" s="50">
        <f t="shared" si="5"/>
        <v>0</v>
      </c>
      <c r="AL30" s="50">
        <f t="shared" si="5"/>
        <v>0</v>
      </c>
    </row>
    <row r="31" spans="1:38" x14ac:dyDescent="0.2">
      <c r="A31">
        <f>+IF(MAX(A$5:A30)+1&lt;=A$1,A30+1,0)</f>
        <v>0</v>
      </c>
      <c r="B31" s="301">
        <f t="shared" si="9"/>
        <v>0</v>
      </c>
      <c r="C31">
        <f t="shared" si="9"/>
        <v>0</v>
      </c>
      <c r="D31" s="494">
        <f t="shared" si="9"/>
        <v>0</v>
      </c>
      <c r="E31">
        <f>IF(A31=0,0,+VLOOKUP($A31,'1v -beneficirani'!$A$14:$C$371,2,FALSE))</f>
        <v>0</v>
      </c>
      <c r="G31">
        <f>+VLOOKUP($A31,'1v -beneficirani'!$A$14:$N$371,14,FALSE)</f>
        <v>0</v>
      </c>
      <c r="H31">
        <f>+VLOOKUP($A31,'1v -beneficirani'!$A$14:$G$371,H$3,FALSE)</f>
        <v>0</v>
      </c>
      <c r="I31">
        <f>+VLOOKUP($A31,'1v -beneficirani'!$A$14:H$371,I$3,FALSE)</f>
        <v>0</v>
      </c>
      <c r="J31">
        <f>+VLOOKUP($A31,'1v -beneficirani'!$A$14:I$371,J$3,FALSE)</f>
        <v>0</v>
      </c>
      <c r="N31">
        <f>+VLOOKUP($A31,'1v -beneficirani'!$A$14:J$371,K$3,FALSE)</f>
        <v>0</v>
      </c>
      <c r="O31">
        <f>+VLOOKUP($A31,'1v -beneficirani'!$A$14:K$371,L$3,FALSE)</f>
        <v>0</v>
      </c>
      <c r="P31">
        <f>+VLOOKUP($A31,'1v -beneficirani'!$A$14:L$371,M$3,FALSE)</f>
        <v>0</v>
      </c>
      <c r="T31" s="50">
        <f>IF(H31=0,0,+(VLOOKUP($A31,'1v -beneficirani'!$A$14:AE$371,O$3,FALSE)/12*0.701/$H31+$R$2)*$H31)</f>
        <v>0</v>
      </c>
      <c r="U31" s="50">
        <f>IF(N31=0,0,+(VLOOKUP($A31,'1v -beneficirani'!$A$14:AF$371,P$3,FALSE)/12*0.701/$N31+$R$2)*$N31)</f>
        <v>0</v>
      </c>
      <c r="V31" s="50">
        <f>IF(T31+U31=0,0,(VLOOKUP($A31,'1v -beneficirani'!$A$14:AG$371,Q$3,FALSE))/12*$R$3+$R$2)</f>
        <v>0</v>
      </c>
      <c r="W31" s="50">
        <f t="shared" si="7"/>
        <v>0</v>
      </c>
      <c r="X31" s="50">
        <f t="shared" si="0"/>
        <v>0</v>
      </c>
      <c r="Y31" s="50">
        <f>IF(I31=0,0,+(VLOOKUP($A31,'1v -beneficirani'!$A$14:AJ$371,T$3,FALSE)/12*0.701/$I31+$R$2)*$I31)</f>
        <v>0</v>
      </c>
      <c r="Z31" s="50">
        <f>IF(O31=0,0,+(VLOOKUP($A31,'1v -beneficirani'!$A$14:AK$371,U$3,FALSE)/12*0.701/$O31+$R$2)*$O31)</f>
        <v>0</v>
      </c>
      <c r="AA31" s="50">
        <f>IF(Y31+Z31=0,0,(VLOOKUP($A31,'1v -beneficirani'!$A$14:AL$371,V$3,FALSE))/12*$R$3+$R$2)</f>
        <v>0</v>
      </c>
      <c r="AB31" s="50">
        <f t="shared" si="1"/>
        <v>0</v>
      </c>
      <c r="AC31" s="50">
        <f t="shared" si="2"/>
        <v>0</v>
      </c>
      <c r="AD31" s="50">
        <f>IF(J31=0,0,+(VLOOKUP($A31,'1v -beneficirani'!$A$14:AO$371,Y$3,FALSE)/12*0.701/$J31+$R$2)*$J31)</f>
        <v>0</v>
      </c>
      <c r="AE31" s="50">
        <f>IF(P31=0,0,+(VLOOKUP($A31,'1v -beneficirani'!$A$14:AP$371,Z$3,FALSE)/12*0.701/$P31+$R$2)*$P31)</f>
        <v>0</v>
      </c>
      <c r="AF31" s="50">
        <f>IF(AD31+AE31=0,0,(VLOOKUP($A31,'1v -beneficirani'!$A$14:AQ$371,AA$3,FALSE))/12*$R$3+$R$2)</f>
        <v>0</v>
      </c>
      <c r="AG31" s="50">
        <f t="shared" si="3"/>
        <v>0</v>
      </c>
      <c r="AH31" s="50">
        <f t="shared" si="4"/>
        <v>0</v>
      </c>
      <c r="AI31" s="50">
        <f t="shared" si="8"/>
        <v>0</v>
      </c>
      <c r="AJ31" s="50">
        <f>+AI31*(AE$3+VLOOKUP(A31,'1v -beneficirani'!$A$14:$T$348,$AJ$1,FALSE)*100)/100</f>
        <v>0</v>
      </c>
      <c r="AK31" s="50">
        <f t="shared" si="5"/>
        <v>0</v>
      </c>
      <c r="AL31" s="50">
        <f t="shared" si="5"/>
        <v>0</v>
      </c>
    </row>
    <row r="32" spans="1:38" x14ac:dyDescent="0.2">
      <c r="A32">
        <f>+IF(MAX(A$5:A31)+1&lt;=A$1,A31+1,0)</f>
        <v>0</v>
      </c>
      <c r="B32" s="301">
        <f t="shared" si="9"/>
        <v>0</v>
      </c>
      <c r="C32">
        <f t="shared" si="9"/>
        <v>0</v>
      </c>
      <c r="D32" s="494">
        <f t="shared" si="9"/>
        <v>0</v>
      </c>
      <c r="E32">
        <f>IF(A32=0,0,+VLOOKUP($A32,'1v -beneficirani'!$A$14:$C$371,2,FALSE))</f>
        <v>0</v>
      </c>
      <c r="G32">
        <f>+VLOOKUP($A32,'1v -beneficirani'!$A$14:$N$371,14,FALSE)</f>
        <v>0</v>
      </c>
      <c r="H32">
        <f>+VLOOKUP($A32,'1v -beneficirani'!$A$14:$G$371,H$3,FALSE)</f>
        <v>0</v>
      </c>
      <c r="I32">
        <f>+VLOOKUP($A32,'1v -beneficirani'!$A$14:H$371,I$3,FALSE)</f>
        <v>0</v>
      </c>
      <c r="J32">
        <f>+VLOOKUP($A32,'1v -beneficirani'!$A$14:I$371,J$3,FALSE)</f>
        <v>0</v>
      </c>
      <c r="N32">
        <f>+VLOOKUP($A32,'1v -beneficirani'!$A$14:J$371,K$3,FALSE)</f>
        <v>0</v>
      </c>
      <c r="O32">
        <f>+VLOOKUP($A32,'1v -beneficirani'!$A$14:K$371,L$3,FALSE)</f>
        <v>0</v>
      </c>
      <c r="P32">
        <f>+VLOOKUP($A32,'1v -beneficirani'!$A$14:L$371,M$3,FALSE)</f>
        <v>0</v>
      </c>
      <c r="T32" s="50">
        <f>IF(H32=0,0,+(VLOOKUP($A32,'1v -beneficirani'!$A$14:AE$371,O$3,FALSE)/12*0.701/$H32+$R$2)*$H32)</f>
        <v>0</v>
      </c>
      <c r="U32" s="50">
        <f>IF(N32=0,0,+(VLOOKUP($A32,'1v -beneficirani'!$A$14:AF$371,P$3,FALSE)/12*0.701/$N32+$R$2)*$N32)</f>
        <v>0</v>
      </c>
      <c r="V32" s="50">
        <f>IF(T32+U32=0,0,(VLOOKUP($A32,'1v -beneficirani'!$A$14:AG$371,Q$3,FALSE))/12*$R$3+$R$2)</f>
        <v>0</v>
      </c>
      <c r="W32" s="50">
        <f t="shared" si="7"/>
        <v>0</v>
      </c>
      <c r="X32" s="50">
        <f t="shared" si="0"/>
        <v>0</v>
      </c>
      <c r="Y32" s="50">
        <f>IF(I32=0,0,+(VLOOKUP($A32,'1v -beneficirani'!$A$14:AJ$371,T$3,FALSE)/12*0.701/$I32+$R$2)*$I32)</f>
        <v>0</v>
      </c>
      <c r="Z32" s="50">
        <f>IF(O32=0,0,+(VLOOKUP($A32,'1v -beneficirani'!$A$14:AK$371,U$3,FALSE)/12*0.701/$O32+$R$2)*$O32)</f>
        <v>0</v>
      </c>
      <c r="AA32" s="50">
        <f>IF(Y32+Z32=0,0,(VLOOKUP($A32,'1v -beneficirani'!$A$14:AL$371,V$3,FALSE))/12*$R$3+$R$2)</f>
        <v>0</v>
      </c>
      <c r="AB32" s="50">
        <f t="shared" si="1"/>
        <v>0</v>
      </c>
      <c r="AC32" s="50">
        <f t="shared" si="2"/>
        <v>0</v>
      </c>
      <c r="AD32" s="50">
        <f>IF(J32=0,0,+(VLOOKUP($A32,'1v -beneficirani'!$A$14:AO$371,Y$3,FALSE)/12*0.701/$J32+$R$2)*$J32)</f>
        <v>0</v>
      </c>
      <c r="AE32" s="50">
        <f>IF(P32=0,0,+(VLOOKUP($A32,'1v -beneficirani'!$A$14:AP$371,Z$3,FALSE)/12*0.701/$P32+$R$2)*$P32)</f>
        <v>0</v>
      </c>
      <c r="AF32" s="50">
        <f>IF(AD32+AE32=0,0,(VLOOKUP($A32,'1v -beneficirani'!$A$14:AQ$371,AA$3,FALSE))/12*$R$3+$R$2)</f>
        <v>0</v>
      </c>
      <c r="AG32" s="50">
        <f t="shared" si="3"/>
        <v>0</v>
      </c>
      <c r="AH32" s="50">
        <f t="shared" si="4"/>
        <v>0</v>
      </c>
      <c r="AI32" s="50">
        <f t="shared" si="8"/>
        <v>0</v>
      </c>
      <c r="AJ32" s="50">
        <f>+AI32*(AE$3+VLOOKUP(A32,'1v -beneficirani'!$A$14:$T$348,$AJ$1,FALSE)*100)/100</f>
        <v>0</v>
      </c>
      <c r="AK32" s="50">
        <f t="shared" si="5"/>
        <v>0</v>
      </c>
      <c r="AL32" s="50">
        <f t="shared" si="5"/>
        <v>0</v>
      </c>
    </row>
    <row r="33" spans="1:38" x14ac:dyDescent="0.2">
      <c r="A33">
        <f>+IF(MAX(A$5:A32)+1&lt;=A$1,A32+1,0)</f>
        <v>0</v>
      </c>
      <c r="B33" s="301">
        <f t="shared" si="9"/>
        <v>0</v>
      </c>
      <c r="C33">
        <f t="shared" si="9"/>
        <v>0</v>
      </c>
      <c r="D33" s="494">
        <f t="shared" si="9"/>
        <v>0</v>
      </c>
      <c r="E33">
        <f>IF(A33=0,0,+VLOOKUP($A33,'1v -beneficirani'!$A$14:$C$371,2,FALSE))</f>
        <v>0</v>
      </c>
      <c r="G33">
        <f>+VLOOKUP($A33,'1v -beneficirani'!$A$14:$N$371,14,FALSE)</f>
        <v>0</v>
      </c>
      <c r="H33">
        <f>+VLOOKUP($A33,'1v -beneficirani'!$A$14:$G$371,H$3,FALSE)</f>
        <v>0</v>
      </c>
      <c r="I33">
        <f>+VLOOKUP($A33,'1v -beneficirani'!$A$14:H$371,I$3,FALSE)</f>
        <v>0</v>
      </c>
      <c r="J33">
        <f>+VLOOKUP($A33,'1v -beneficirani'!$A$14:I$371,J$3,FALSE)</f>
        <v>0</v>
      </c>
      <c r="N33">
        <f>+VLOOKUP($A33,'1v -beneficirani'!$A$14:J$371,K$3,FALSE)</f>
        <v>0</v>
      </c>
      <c r="O33">
        <f>+VLOOKUP($A33,'1v -beneficirani'!$A$14:K$371,L$3,FALSE)</f>
        <v>0</v>
      </c>
      <c r="P33">
        <f>+VLOOKUP($A33,'1v -beneficirani'!$A$14:L$371,M$3,FALSE)</f>
        <v>0</v>
      </c>
      <c r="T33" s="50">
        <f>IF(H33=0,0,+(VLOOKUP($A33,'1v -beneficirani'!$A$14:AE$371,O$3,FALSE)/12*0.701/$H33+$R$2)*$H33)</f>
        <v>0</v>
      </c>
      <c r="U33" s="50">
        <f>IF(N33=0,0,+(VLOOKUP($A33,'1v -beneficirani'!$A$14:AF$371,P$3,FALSE)/12*0.701/$N33+$R$2)*$N33)</f>
        <v>0</v>
      </c>
      <c r="V33" s="50">
        <f>IF(T33+U33=0,0,(VLOOKUP($A33,'1v -beneficirani'!$A$14:AG$371,Q$3,FALSE))/12*$R$3+$R$2)</f>
        <v>0</v>
      </c>
      <c r="W33" s="50">
        <f t="shared" si="7"/>
        <v>0</v>
      </c>
      <c r="X33" s="50">
        <f t="shared" si="0"/>
        <v>0</v>
      </c>
      <c r="Y33" s="50">
        <f>IF(I33=0,0,+(VLOOKUP($A33,'1v -beneficirani'!$A$14:AJ$371,T$3,FALSE)/12*0.701/$I33+$R$2)*$I33)</f>
        <v>0</v>
      </c>
      <c r="Z33" s="50">
        <f>IF(O33=0,0,+(VLOOKUP($A33,'1v -beneficirani'!$A$14:AK$371,U$3,FALSE)/12*0.701/$O33+$R$2)*$O33)</f>
        <v>0</v>
      </c>
      <c r="AA33" s="50">
        <f>IF(Y33+Z33=0,0,(VLOOKUP($A33,'1v -beneficirani'!$A$14:AL$371,V$3,FALSE))/12*$R$3+$R$2)</f>
        <v>0</v>
      </c>
      <c r="AB33" s="50">
        <f t="shared" si="1"/>
        <v>0</v>
      </c>
      <c r="AC33" s="50">
        <f t="shared" si="2"/>
        <v>0</v>
      </c>
      <c r="AD33" s="50">
        <f>IF(J33=0,0,+(VLOOKUP($A33,'1v -beneficirani'!$A$14:AO$371,Y$3,FALSE)/12*0.701/$J33+$R$2)*$J33)</f>
        <v>0</v>
      </c>
      <c r="AE33" s="50">
        <f>IF(P33=0,0,+(VLOOKUP($A33,'1v -beneficirani'!$A$14:AP$371,Z$3,FALSE)/12*0.701/$P33+$R$2)*$P33)</f>
        <v>0</v>
      </c>
      <c r="AF33" s="50">
        <f>IF(AD33+AE33=0,0,(VLOOKUP($A33,'1v -beneficirani'!$A$14:AQ$371,AA$3,FALSE))/12*$R$3+$R$2)</f>
        <v>0</v>
      </c>
      <c r="AG33" s="50">
        <f t="shared" si="3"/>
        <v>0</v>
      </c>
      <c r="AH33" s="50">
        <f t="shared" si="4"/>
        <v>0</v>
      </c>
      <c r="AI33" s="50">
        <f t="shared" si="8"/>
        <v>0</v>
      </c>
      <c r="AJ33" s="50">
        <f>+AI33*(AE$3+VLOOKUP(A33,'1v -beneficirani'!$A$14:$T$348,$AJ$1,FALSE)*100)/100</f>
        <v>0</v>
      </c>
      <c r="AK33" s="50">
        <f t="shared" si="5"/>
        <v>0</v>
      </c>
      <c r="AL33" s="50">
        <f t="shared" si="5"/>
        <v>0</v>
      </c>
    </row>
    <row r="34" spans="1:38" x14ac:dyDescent="0.2">
      <c r="A34">
        <f>+IF(MAX(A$5:A33)+1&lt;=A$1,A33+1,0)</f>
        <v>0</v>
      </c>
      <c r="B34" s="301">
        <f t="shared" si="9"/>
        <v>0</v>
      </c>
      <c r="C34">
        <f t="shared" si="9"/>
        <v>0</v>
      </c>
      <c r="D34" s="494">
        <f t="shared" si="9"/>
        <v>0</v>
      </c>
      <c r="E34">
        <f>IF(A34=0,0,+VLOOKUP($A34,'1v -beneficirani'!$A$14:$C$371,2,FALSE))</f>
        <v>0</v>
      </c>
      <c r="G34">
        <f>+VLOOKUP($A34,'1v -beneficirani'!$A$14:$N$371,14,FALSE)</f>
        <v>0</v>
      </c>
      <c r="H34">
        <f>+VLOOKUP($A34,'1v -beneficirani'!$A$14:$G$371,H$3,FALSE)</f>
        <v>0</v>
      </c>
      <c r="I34">
        <f>+VLOOKUP($A34,'1v -beneficirani'!$A$14:H$371,I$3,FALSE)</f>
        <v>0</v>
      </c>
      <c r="J34">
        <f>+VLOOKUP($A34,'1v -beneficirani'!$A$14:I$371,J$3,FALSE)</f>
        <v>0</v>
      </c>
      <c r="N34">
        <f>+VLOOKUP($A34,'1v -beneficirani'!$A$14:J$371,K$3,FALSE)</f>
        <v>0</v>
      </c>
      <c r="O34">
        <f>+VLOOKUP($A34,'1v -beneficirani'!$A$14:K$371,L$3,FALSE)</f>
        <v>0</v>
      </c>
      <c r="P34">
        <f>+VLOOKUP($A34,'1v -beneficirani'!$A$14:L$371,M$3,FALSE)</f>
        <v>0</v>
      </c>
      <c r="T34" s="50">
        <f>IF(H34=0,0,+(VLOOKUP($A34,'1v -beneficirani'!$A$14:AE$371,O$3,FALSE)/12*0.701/$H34+$R$2)*$H34)</f>
        <v>0</v>
      </c>
      <c r="U34" s="50">
        <f>IF(N34=0,0,+(VLOOKUP($A34,'1v -beneficirani'!$A$14:AF$371,P$3,FALSE)/12*0.701/$N34+$R$2)*$N34)</f>
        <v>0</v>
      </c>
      <c r="V34" s="50">
        <f>IF(T34+U34=0,0,(VLOOKUP($A34,'1v -beneficirani'!$A$14:AG$371,Q$3,FALSE))/12*$R$3+$R$2)</f>
        <v>0</v>
      </c>
      <c r="W34" s="50">
        <f t="shared" si="7"/>
        <v>0</v>
      </c>
      <c r="X34" s="50">
        <f t="shared" si="0"/>
        <v>0</v>
      </c>
      <c r="Y34" s="50">
        <f>IF(I34=0,0,+(VLOOKUP($A34,'1v -beneficirani'!$A$14:AJ$371,T$3,FALSE)/12*0.701/$I34+$R$2)*$I34)</f>
        <v>0</v>
      </c>
      <c r="Z34" s="50">
        <f>IF(O34=0,0,+(VLOOKUP($A34,'1v -beneficirani'!$A$14:AK$371,U$3,FALSE)/12*0.701/$O34+$R$2)*$O34)</f>
        <v>0</v>
      </c>
      <c r="AA34" s="50">
        <f>IF(Y34+Z34=0,0,(VLOOKUP($A34,'1v -beneficirani'!$A$14:AL$371,V$3,FALSE))/12*$R$3+$R$2)</f>
        <v>0</v>
      </c>
      <c r="AB34" s="50">
        <f t="shared" si="1"/>
        <v>0</v>
      </c>
      <c r="AC34" s="50">
        <f t="shared" si="2"/>
        <v>0</v>
      </c>
      <c r="AD34" s="50">
        <f>IF(J34=0,0,+(VLOOKUP($A34,'1v -beneficirani'!$A$14:AO$371,Y$3,FALSE)/12*0.701/$J34+$R$2)*$J34)</f>
        <v>0</v>
      </c>
      <c r="AE34" s="50">
        <f>IF(P34=0,0,+(VLOOKUP($A34,'1v -beneficirani'!$A$14:AP$371,Z$3,FALSE)/12*0.701/$P34+$R$2)*$P34)</f>
        <v>0</v>
      </c>
      <c r="AF34" s="50">
        <f>IF(AD34+AE34=0,0,(VLOOKUP($A34,'1v -beneficirani'!$A$14:AQ$371,AA$3,FALSE))/12*$R$3+$R$2)</f>
        <v>0</v>
      </c>
      <c r="AG34" s="50">
        <f t="shared" si="3"/>
        <v>0</v>
      </c>
      <c r="AH34" s="50">
        <f t="shared" si="4"/>
        <v>0</v>
      </c>
      <c r="AI34" s="50">
        <f t="shared" si="8"/>
        <v>0</v>
      </c>
      <c r="AJ34" s="50">
        <f>+AI34*(AE$3+VLOOKUP(A34,'1v -beneficirani'!$A$14:$T$348,$AJ$1,FALSE)*100)/100</f>
        <v>0</v>
      </c>
      <c r="AK34" s="50">
        <f t="shared" si="5"/>
        <v>0</v>
      </c>
      <c r="AL34" s="50">
        <f t="shared" si="5"/>
        <v>0</v>
      </c>
    </row>
    <row r="35" spans="1:38" x14ac:dyDescent="0.2">
      <c r="A35">
        <f>+IF(MAX(A$5:A34)+1&lt;=A$1,A34+1,0)</f>
        <v>0</v>
      </c>
      <c r="B35" s="301">
        <f t="shared" si="9"/>
        <v>0</v>
      </c>
      <c r="C35">
        <f t="shared" si="9"/>
        <v>0</v>
      </c>
      <c r="D35" s="494">
        <f t="shared" si="9"/>
        <v>0</v>
      </c>
      <c r="E35">
        <f>IF(A35=0,0,+VLOOKUP($A35,'1v -beneficirani'!$A$14:$C$371,2,FALSE))</f>
        <v>0</v>
      </c>
      <c r="G35">
        <f>+VLOOKUP($A35,'1v -beneficirani'!$A$14:$N$371,14,FALSE)</f>
        <v>0</v>
      </c>
      <c r="H35">
        <f>+VLOOKUP($A35,'1v -beneficirani'!$A$14:$G$371,H$3,FALSE)</f>
        <v>0</v>
      </c>
      <c r="I35">
        <f>+VLOOKUP($A35,'1v -beneficirani'!$A$14:H$371,I$3,FALSE)</f>
        <v>0</v>
      </c>
      <c r="J35">
        <f>+VLOOKUP($A35,'1v -beneficirani'!$A$14:I$371,J$3,FALSE)</f>
        <v>0</v>
      </c>
      <c r="N35">
        <f>+VLOOKUP($A35,'1v -beneficirani'!$A$14:J$371,K$3,FALSE)</f>
        <v>0</v>
      </c>
      <c r="O35">
        <f>+VLOOKUP($A35,'1v -beneficirani'!$A$14:K$371,L$3,FALSE)</f>
        <v>0</v>
      </c>
      <c r="P35">
        <f>+VLOOKUP($A35,'1v -beneficirani'!$A$14:L$371,M$3,FALSE)</f>
        <v>0</v>
      </c>
      <c r="T35" s="50">
        <f>IF(H35=0,0,+(VLOOKUP($A35,'1v -beneficirani'!$A$14:AE$371,O$3,FALSE)/12*0.701/$H35+$R$2)*$H35)</f>
        <v>0</v>
      </c>
      <c r="U35" s="50">
        <f>IF(N35=0,0,+(VLOOKUP($A35,'1v -beneficirani'!$A$14:AF$371,P$3,FALSE)/12*0.701/$N35+$R$2)*$N35)</f>
        <v>0</v>
      </c>
      <c r="V35" s="50">
        <f>IF(T35+U35=0,0,(VLOOKUP($A35,'1v -beneficirani'!$A$14:AG$371,Q$3,FALSE))/12*$R$3+$R$2)</f>
        <v>0</v>
      </c>
      <c r="W35" s="50">
        <f t="shared" si="7"/>
        <v>0</v>
      </c>
      <c r="X35" s="50">
        <f t="shared" si="0"/>
        <v>0</v>
      </c>
      <c r="Y35" s="50">
        <f>IF(I35=0,0,+(VLOOKUP($A35,'1v -beneficirani'!$A$14:AJ$371,T$3,FALSE)/12*0.701/$I35+$R$2)*$I35)</f>
        <v>0</v>
      </c>
      <c r="Z35" s="50">
        <f>IF(O35=0,0,+(VLOOKUP($A35,'1v -beneficirani'!$A$14:AK$371,U$3,FALSE)/12*0.701/$O35+$R$2)*$O35)</f>
        <v>0</v>
      </c>
      <c r="AA35" s="50">
        <f>IF(Y35+Z35=0,0,(VLOOKUP($A35,'1v -beneficirani'!$A$14:AL$371,V$3,FALSE))/12*$R$3+$R$2)</f>
        <v>0</v>
      </c>
      <c r="AB35" s="50">
        <f t="shared" si="1"/>
        <v>0</v>
      </c>
      <c r="AC35" s="50">
        <f t="shared" si="2"/>
        <v>0</v>
      </c>
      <c r="AD35" s="50">
        <f>IF(J35=0,0,+(VLOOKUP($A35,'1v -beneficirani'!$A$14:AO$371,Y$3,FALSE)/12*0.701/$J35+$R$2)*$J35)</f>
        <v>0</v>
      </c>
      <c r="AE35" s="50">
        <f>IF(P35=0,0,+(VLOOKUP($A35,'1v -beneficirani'!$A$14:AP$371,Z$3,FALSE)/12*0.701/$P35+$R$2)*$P35)</f>
        <v>0</v>
      </c>
      <c r="AF35" s="50">
        <f>IF(AD35+AE35=0,0,(VLOOKUP($A35,'1v -beneficirani'!$A$14:AQ$371,AA$3,FALSE))/12*$R$3+$R$2)</f>
        <v>0</v>
      </c>
      <c r="AG35" s="50">
        <f t="shared" si="3"/>
        <v>0</v>
      </c>
      <c r="AH35" s="50">
        <f t="shared" si="4"/>
        <v>0</v>
      </c>
      <c r="AI35" s="50">
        <f t="shared" si="8"/>
        <v>0</v>
      </c>
      <c r="AJ35" s="50">
        <f>+AI35*(AE$3+VLOOKUP(A35,'1v -beneficirani'!$A$14:$T$348,$AJ$1,FALSE)*100)/100</f>
        <v>0</v>
      </c>
      <c r="AK35" s="50">
        <f t="shared" si="5"/>
        <v>0</v>
      </c>
      <c r="AL35" s="50">
        <f t="shared" si="5"/>
        <v>0</v>
      </c>
    </row>
    <row r="36" spans="1:38" x14ac:dyDescent="0.2">
      <c r="A36">
        <f>+IF(MAX(A$5:A35)+1&lt;=A$1,A35+1,0)</f>
        <v>0</v>
      </c>
      <c r="B36" s="301">
        <f t="shared" si="9"/>
        <v>0</v>
      </c>
      <c r="C36">
        <f t="shared" si="9"/>
        <v>0</v>
      </c>
      <c r="D36" s="494">
        <f t="shared" si="9"/>
        <v>0</v>
      </c>
      <c r="E36">
        <f>IF(A36=0,0,+VLOOKUP($A36,'1v -beneficirani'!$A$14:$C$371,2,FALSE))</f>
        <v>0</v>
      </c>
      <c r="G36">
        <f>+VLOOKUP($A36,'1v -beneficirani'!$A$14:$N$371,14,FALSE)</f>
        <v>0</v>
      </c>
      <c r="H36">
        <f>+VLOOKUP($A36,'1v -beneficirani'!$A$14:$G$371,H$3,FALSE)</f>
        <v>0</v>
      </c>
      <c r="I36">
        <f>+VLOOKUP($A36,'1v -beneficirani'!$A$14:H$371,I$3,FALSE)</f>
        <v>0</v>
      </c>
      <c r="J36">
        <f>+VLOOKUP($A36,'1v -beneficirani'!$A$14:I$371,J$3,FALSE)</f>
        <v>0</v>
      </c>
      <c r="N36">
        <f>+VLOOKUP($A36,'1v -beneficirani'!$A$14:J$371,K$3,FALSE)</f>
        <v>0</v>
      </c>
      <c r="O36">
        <f>+VLOOKUP($A36,'1v -beneficirani'!$A$14:K$371,L$3,FALSE)</f>
        <v>0</v>
      </c>
      <c r="P36">
        <f>+VLOOKUP($A36,'1v -beneficirani'!$A$14:L$371,M$3,FALSE)</f>
        <v>0</v>
      </c>
      <c r="T36" s="50">
        <f>IF(H36=0,0,+(VLOOKUP($A36,'1v -beneficirani'!$A$14:AE$371,O$3,FALSE)/12*0.701/$H36+$R$2)*$H36)</f>
        <v>0</v>
      </c>
      <c r="U36" s="50">
        <f>IF(N36=0,0,+(VLOOKUP($A36,'1v -beneficirani'!$A$14:AF$371,P$3,FALSE)/12*0.701/$N36+$R$2)*$N36)</f>
        <v>0</v>
      </c>
      <c r="V36" s="50">
        <f>IF(T36+U36=0,0,(VLOOKUP($A36,'1v -beneficirani'!$A$14:AG$371,Q$3,FALSE))/12*$R$3+$R$2)</f>
        <v>0</v>
      </c>
      <c r="W36" s="50">
        <f t="shared" si="7"/>
        <v>0</v>
      </c>
      <c r="X36" s="50">
        <f t="shared" si="0"/>
        <v>0</v>
      </c>
      <c r="Y36" s="50">
        <f>IF(I36=0,0,+(VLOOKUP($A36,'1v -beneficirani'!$A$14:AJ$371,T$3,FALSE)/12*0.701/$I36+$R$2)*$I36)</f>
        <v>0</v>
      </c>
      <c r="Z36" s="50">
        <f>IF(O36=0,0,+(VLOOKUP($A36,'1v -beneficirani'!$A$14:AK$371,U$3,FALSE)/12*0.701/$O36+$R$2)*$O36)</f>
        <v>0</v>
      </c>
      <c r="AA36" s="50">
        <f>IF(Y36+Z36=0,0,(VLOOKUP($A36,'1v -beneficirani'!$A$14:AL$371,V$3,FALSE))/12*$R$3+$R$2)</f>
        <v>0</v>
      </c>
      <c r="AB36" s="50">
        <f t="shared" si="1"/>
        <v>0</v>
      </c>
      <c r="AC36" s="50">
        <f t="shared" si="2"/>
        <v>0</v>
      </c>
      <c r="AD36" s="50">
        <f>IF(J36=0,0,+(VLOOKUP($A36,'1v -beneficirani'!$A$14:AO$371,Y$3,FALSE)/12*0.701/$J36+$R$2)*$J36)</f>
        <v>0</v>
      </c>
      <c r="AE36" s="50">
        <f>IF(P36=0,0,+(VLOOKUP($A36,'1v -beneficirani'!$A$14:AP$371,Z$3,FALSE)/12*0.701/$P36+$R$2)*$P36)</f>
        <v>0</v>
      </c>
      <c r="AF36" s="50">
        <f>IF(AD36+AE36=0,0,(VLOOKUP($A36,'1v -beneficirani'!$A$14:AQ$371,AA$3,FALSE))/12*$R$3+$R$2)</f>
        <v>0</v>
      </c>
      <c r="AG36" s="50">
        <f t="shared" si="3"/>
        <v>0</v>
      </c>
      <c r="AH36" s="50">
        <f t="shared" si="4"/>
        <v>0</v>
      </c>
      <c r="AI36" s="50">
        <f t="shared" si="8"/>
        <v>0</v>
      </c>
      <c r="AJ36" s="50">
        <f>+AI36*(AE$3+VLOOKUP(A36,'1v -beneficirani'!$A$14:$T$348,$AJ$1,FALSE)*100)/100</f>
        <v>0</v>
      </c>
      <c r="AK36" s="50">
        <f t="shared" si="5"/>
        <v>0</v>
      </c>
      <c r="AL36" s="50">
        <f t="shared" si="5"/>
        <v>0</v>
      </c>
    </row>
    <row r="37" spans="1:38" x14ac:dyDescent="0.2">
      <c r="A37">
        <f>+IF(MAX(A$5:A36)+1&lt;=A$1,A36+1,0)</f>
        <v>0</v>
      </c>
      <c r="B37" s="301">
        <f t="shared" si="9"/>
        <v>0</v>
      </c>
      <c r="C37">
        <f t="shared" si="9"/>
        <v>0</v>
      </c>
      <c r="D37" s="494">
        <f t="shared" si="9"/>
        <v>0</v>
      </c>
      <c r="E37">
        <f>IF(A37=0,0,+VLOOKUP($A37,'1v -beneficirani'!$A$14:$C$371,2,FALSE))</f>
        <v>0</v>
      </c>
      <c r="G37">
        <f>+VLOOKUP($A37,'1v -beneficirani'!$A$14:$N$371,14,FALSE)</f>
        <v>0</v>
      </c>
      <c r="H37">
        <f>+VLOOKUP($A37,'1v -beneficirani'!$A$14:$G$371,H$3,FALSE)</f>
        <v>0</v>
      </c>
      <c r="I37">
        <f>+VLOOKUP($A37,'1v -beneficirani'!$A$14:H$371,I$3,FALSE)</f>
        <v>0</v>
      </c>
      <c r="J37">
        <f>+VLOOKUP($A37,'1v -beneficirani'!$A$14:I$371,J$3,FALSE)</f>
        <v>0</v>
      </c>
      <c r="N37">
        <f>+VLOOKUP($A37,'1v -beneficirani'!$A$14:J$371,K$3,FALSE)</f>
        <v>0</v>
      </c>
      <c r="O37">
        <f>+VLOOKUP($A37,'1v -beneficirani'!$A$14:K$371,L$3,FALSE)</f>
        <v>0</v>
      </c>
      <c r="P37">
        <f>+VLOOKUP($A37,'1v -beneficirani'!$A$14:L$371,M$3,FALSE)</f>
        <v>0</v>
      </c>
      <c r="T37" s="50">
        <f>IF(H37=0,0,+(VLOOKUP($A37,'1v -beneficirani'!$A$14:AE$371,O$3,FALSE)/12*0.701/$H37+$R$2)*$H37)</f>
        <v>0</v>
      </c>
      <c r="U37" s="50">
        <f>IF(N37=0,0,+(VLOOKUP($A37,'1v -beneficirani'!$A$14:AF$371,P$3,FALSE)/12*0.701/$N37+$R$2)*$N37)</f>
        <v>0</v>
      </c>
      <c r="V37" s="50">
        <f>IF(T37+U37=0,0,(VLOOKUP($A37,'1v -beneficirani'!$A$14:AG$371,Q$3,FALSE))/12*$R$3+$R$2)</f>
        <v>0</v>
      </c>
      <c r="W37" s="50">
        <f t="shared" si="7"/>
        <v>0</v>
      </c>
      <c r="X37" s="50">
        <f t="shared" si="0"/>
        <v>0</v>
      </c>
      <c r="Y37" s="50">
        <f>IF(I37=0,0,+(VLOOKUP($A37,'1v -beneficirani'!$A$14:AJ$371,T$3,FALSE)/12*0.701/$I37+$R$2)*$I37)</f>
        <v>0</v>
      </c>
      <c r="Z37" s="50">
        <f>IF(O37=0,0,+(VLOOKUP($A37,'1v -beneficirani'!$A$14:AK$371,U$3,FALSE)/12*0.701/$O37+$R$2)*$O37)</f>
        <v>0</v>
      </c>
      <c r="AA37" s="50">
        <f>IF(Y37+Z37=0,0,(VLOOKUP($A37,'1v -beneficirani'!$A$14:AL$371,V$3,FALSE))/12*$R$3+$R$2)</f>
        <v>0</v>
      </c>
      <c r="AB37" s="50">
        <f t="shared" si="1"/>
        <v>0</v>
      </c>
      <c r="AC37" s="50">
        <f t="shared" si="2"/>
        <v>0</v>
      </c>
      <c r="AD37" s="50">
        <f>IF(J37=0,0,+(VLOOKUP($A37,'1v -beneficirani'!$A$14:AO$371,Y$3,FALSE)/12*0.701/$J37+$R$2)*$J37)</f>
        <v>0</v>
      </c>
      <c r="AE37" s="50">
        <f>IF(P37=0,0,+(VLOOKUP($A37,'1v -beneficirani'!$A$14:AP$371,Z$3,FALSE)/12*0.701/$P37+$R$2)*$P37)</f>
        <v>0</v>
      </c>
      <c r="AF37" s="50">
        <f>IF(AD37+AE37=0,0,(VLOOKUP($A37,'1v -beneficirani'!$A$14:AQ$371,AA$3,FALSE))/12*$R$3+$R$2)</f>
        <v>0</v>
      </c>
      <c r="AG37" s="50">
        <f t="shared" si="3"/>
        <v>0</v>
      </c>
      <c r="AH37" s="50">
        <f t="shared" si="4"/>
        <v>0</v>
      </c>
      <c r="AI37" s="50">
        <f t="shared" si="8"/>
        <v>0</v>
      </c>
      <c r="AJ37" s="50">
        <f>+AI37*(AE$3+VLOOKUP(A37,'1v -beneficirani'!$A$14:$T$348,$AJ$1,FALSE)*100)/100</f>
        <v>0</v>
      </c>
      <c r="AK37" s="50">
        <f t="shared" si="5"/>
        <v>0</v>
      </c>
      <c r="AL37" s="50">
        <f t="shared" si="5"/>
        <v>0</v>
      </c>
    </row>
    <row r="38" spans="1:38" x14ac:dyDescent="0.2">
      <c r="A38">
        <f>+IF(MAX(A$5:A37)+1&lt;=A$1,A37+1,0)</f>
        <v>0</v>
      </c>
      <c r="B38" s="301">
        <f t="shared" si="9"/>
        <v>0</v>
      </c>
      <c r="C38">
        <f t="shared" si="9"/>
        <v>0</v>
      </c>
      <c r="D38" s="494">
        <f t="shared" si="9"/>
        <v>0</v>
      </c>
      <c r="E38">
        <f>IF(A38=0,0,+VLOOKUP($A38,'1v -beneficirani'!$A$14:$C$371,2,FALSE))</f>
        <v>0</v>
      </c>
      <c r="G38">
        <f>+VLOOKUP($A38,'1v -beneficirani'!$A$14:$N$371,14,FALSE)</f>
        <v>0</v>
      </c>
      <c r="H38">
        <f>+VLOOKUP($A38,'1v -beneficirani'!$A$14:$G$371,H$3,FALSE)</f>
        <v>0</v>
      </c>
      <c r="I38">
        <f>+VLOOKUP($A38,'1v -beneficirani'!$A$14:H$371,I$3,FALSE)</f>
        <v>0</v>
      </c>
      <c r="J38">
        <f>+VLOOKUP($A38,'1v -beneficirani'!$A$14:I$371,J$3,FALSE)</f>
        <v>0</v>
      </c>
      <c r="N38">
        <f>+VLOOKUP($A38,'1v -beneficirani'!$A$14:J$371,K$3,FALSE)</f>
        <v>0</v>
      </c>
      <c r="O38">
        <f>+VLOOKUP($A38,'1v -beneficirani'!$A$14:K$371,L$3,FALSE)</f>
        <v>0</v>
      </c>
      <c r="P38">
        <f>+VLOOKUP($A38,'1v -beneficirani'!$A$14:L$371,M$3,FALSE)</f>
        <v>0</v>
      </c>
      <c r="T38" s="50">
        <f>IF(H38=0,0,+(VLOOKUP($A38,'1v -beneficirani'!$A$14:AE$371,O$3,FALSE)/12*0.701/$H38+$R$2)*$H38)</f>
        <v>0</v>
      </c>
      <c r="U38" s="50">
        <f>IF(N38=0,0,+(VLOOKUP($A38,'1v -beneficirani'!$A$14:AF$371,P$3,FALSE)/12*0.701/$N38+$R$2)*$N38)</f>
        <v>0</v>
      </c>
      <c r="V38" s="50">
        <f>IF(T38+U38=0,0,(VLOOKUP($A38,'1v -beneficirani'!$A$14:AG$371,Q$3,FALSE))/12*$R$3+$R$2)</f>
        <v>0</v>
      </c>
      <c r="W38" s="50">
        <f t="shared" si="7"/>
        <v>0</v>
      </c>
      <c r="X38" s="50">
        <f t="shared" si="0"/>
        <v>0</v>
      </c>
      <c r="Y38" s="50">
        <f>IF(I38=0,0,+(VLOOKUP($A38,'1v -beneficirani'!$A$14:AJ$371,T$3,FALSE)/12*0.701/$I38+$R$2)*$I38)</f>
        <v>0</v>
      </c>
      <c r="Z38" s="50">
        <f>IF(O38=0,0,+(VLOOKUP($A38,'1v -beneficirani'!$A$14:AK$371,U$3,FALSE)/12*0.701/$O38+$R$2)*$O38)</f>
        <v>0</v>
      </c>
      <c r="AA38" s="50">
        <f>IF(Y38+Z38=0,0,(VLOOKUP($A38,'1v -beneficirani'!$A$14:AL$371,V$3,FALSE))/12*$R$3+$R$2)</f>
        <v>0</v>
      </c>
      <c r="AB38" s="50">
        <f t="shared" si="1"/>
        <v>0</v>
      </c>
      <c r="AC38" s="50">
        <f t="shared" si="2"/>
        <v>0</v>
      </c>
      <c r="AD38" s="50">
        <f>IF(J38=0,0,+(VLOOKUP($A38,'1v -beneficirani'!$A$14:AO$371,Y$3,FALSE)/12*0.701/$J38+$R$2)*$J38)</f>
        <v>0</v>
      </c>
      <c r="AE38" s="50">
        <f>IF(P38=0,0,+(VLOOKUP($A38,'1v -beneficirani'!$A$14:AP$371,Z$3,FALSE)/12*0.701/$P38+$R$2)*$P38)</f>
        <v>0</v>
      </c>
      <c r="AF38" s="50">
        <f>IF(AD38+AE38=0,0,(VLOOKUP($A38,'1v -beneficirani'!$A$14:AQ$371,AA$3,FALSE))/12*$R$3+$R$2)</f>
        <v>0</v>
      </c>
      <c r="AG38" s="50">
        <f t="shared" si="3"/>
        <v>0</v>
      </c>
      <c r="AH38" s="50">
        <f t="shared" si="4"/>
        <v>0</v>
      </c>
      <c r="AI38" s="50">
        <f t="shared" si="8"/>
        <v>0</v>
      </c>
      <c r="AJ38" s="50">
        <f>+AI38*(AE$3+VLOOKUP(A38,'1v -beneficirani'!$A$14:$T$348,$AJ$1,FALSE)*100)/100</f>
        <v>0</v>
      </c>
      <c r="AK38" s="50">
        <f t="shared" si="5"/>
        <v>0</v>
      </c>
      <c r="AL38" s="50">
        <f t="shared" si="5"/>
        <v>0</v>
      </c>
    </row>
    <row r="39" spans="1:38" x14ac:dyDescent="0.2">
      <c r="A39">
        <f>+IF(MAX(A$5:A38)+1&lt;=A$1,A38+1,0)</f>
        <v>0</v>
      </c>
      <c r="B39" s="301">
        <f t="shared" ref="B39:D54" si="10">+IF(A39&gt;0,B38,0)</f>
        <v>0</v>
      </c>
      <c r="C39">
        <f t="shared" si="10"/>
        <v>0</v>
      </c>
      <c r="D39" s="494">
        <f t="shared" si="10"/>
        <v>0</v>
      </c>
      <c r="E39">
        <f>IF(A39=0,0,+VLOOKUP($A39,'1v -beneficirani'!$A$14:$C$371,2,FALSE))</f>
        <v>0</v>
      </c>
      <c r="G39">
        <f>+VLOOKUP($A39,'1v -beneficirani'!$A$14:$N$371,14,FALSE)</f>
        <v>0</v>
      </c>
      <c r="H39">
        <f>+VLOOKUP($A39,'1v -beneficirani'!$A$14:$G$371,H$3,FALSE)</f>
        <v>0</v>
      </c>
      <c r="I39">
        <f>+VLOOKUP($A39,'1v -beneficirani'!$A$14:H$371,I$3,FALSE)</f>
        <v>0</v>
      </c>
      <c r="J39">
        <f>+VLOOKUP($A39,'1v -beneficirani'!$A$14:I$371,J$3,FALSE)</f>
        <v>0</v>
      </c>
      <c r="N39">
        <f>+VLOOKUP($A39,'1v -beneficirani'!$A$14:J$371,K$3,FALSE)</f>
        <v>0</v>
      </c>
      <c r="O39">
        <f>+VLOOKUP($A39,'1v -beneficirani'!$A$14:K$371,L$3,FALSE)</f>
        <v>0</v>
      </c>
      <c r="P39">
        <f>+VLOOKUP($A39,'1v -beneficirani'!$A$14:L$371,M$3,FALSE)</f>
        <v>0</v>
      </c>
      <c r="T39" s="50">
        <f>IF(H39=0,0,+(VLOOKUP($A39,'1v -beneficirani'!$A$14:AE$371,O$3,FALSE)/12*0.701/$H39+$R$2)*$H39)</f>
        <v>0</v>
      </c>
      <c r="U39" s="50">
        <f>IF(N39=0,0,+(VLOOKUP($A39,'1v -beneficirani'!$A$14:AF$371,P$3,FALSE)/12*0.701/$N39+$R$2)*$N39)</f>
        <v>0</v>
      </c>
      <c r="V39" s="50">
        <f>IF(T39+U39=0,0,(VLOOKUP($A39,'1v -beneficirani'!$A$14:AG$371,Q$3,FALSE))/12*$R$3+$R$2)</f>
        <v>0</v>
      </c>
      <c r="W39" s="50">
        <f t="shared" si="7"/>
        <v>0</v>
      </c>
      <c r="X39" s="50">
        <f t="shared" si="0"/>
        <v>0</v>
      </c>
      <c r="Y39" s="50">
        <f>IF(I39=0,0,+(VLOOKUP($A39,'1v -beneficirani'!$A$14:AJ$371,T$3,FALSE)/12*0.701/$I39+$R$2)*$I39)</f>
        <v>0</v>
      </c>
      <c r="Z39" s="50">
        <f>IF(O39=0,0,+(VLOOKUP($A39,'1v -beneficirani'!$A$14:AK$371,U$3,FALSE)/12*0.701/$O39+$R$2)*$O39)</f>
        <v>0</v>
      </c>
      <c r="AA39" s="50">
        <f>IF(Y39+Z39=0,0,(VLOOKUP($A39,'1v -beneficirani'!$A$14:AL$371,V$3,FALSE))/12*$R$3+$R$2)</f>
        <v>0</v>
      </c>
      <c r="AB39" s="50">
        <f t="shared" si="1"/>
        <v>0</v>
      </c>
      <c r="AC39" s="50">
        <f t="shared" si="2"/>
        <v>0</v>
      </c>
      <c r="AD39" s="50">
        <f>IF(J39=0,0,+(VLOOKUP($A39,'1v -beneficirani'!$A$14:AO$371,Y$3,FALSE)/12*0.701/$J39+$R$2)*$J39)</f>
        <v>0</v>
      </c>
      <c r="AE39" s="50">
        <f>IF(P39=0,0,+(VLOOKUP($A39,'1v -beneficirani'!$A$14:AP$371,Z$3,FALSE)/12*0.701/$P39+$R$2)*$P39)</f>
        <v>0</v>
      </c>
      <c r="AF39" s="50">
        <f>IF(AD39+AE39=0,0,(VLOOKUP($A39,'1v -beneficirani'!$A$14:AQ$371,AA$3,FALSE))/12*$R$3+$R$2)</f>
        <v>0</v>
      </c>
      <c r="AG39" s="50">
        <f t="shared" si="3"/>
        <v>0</v>
      </c>
      <c r="AH39" s="50">
        <f t="shared" si="4"/>
        <v>0</v>
      </c>
      <c r="AI39" s="50">
        <f t="shared" si="8"/>
        <v>0</v>
      </c>
      <c r="AJ39" s="50">
        <f>+AI39*(AE$3+VLOOKUP(A39,'1v -beneficirani'!$A$14:$T$348,$AJ$1,FALSE)*100)/100</f>
        <v>0</v>
      </c>
      <c r="AK39" s="50">
        <f t="shared" si="5"/>
        <v>0</v>
      </c>
      <c r="AL39" s="50">
        <f t="shared" si="5"/>
        <v>0</v>
      </c>
    </row>
    <row r="40" spans="1:38" x14ac:dyDescent="0.2">
      <c r="A40">
        <f>+IF(MAX(A$5:A39)+1&lt;=A$1,A39+1,0)</f>
        <v>0</v>
      </c>
      <c r="B40" s="301">
        <f t="shared" si="10"/>
        <v>0</v>
      </c>
      <c r="C40">
        <f t="shared" si="10"/>
        <v>0</v>
      </c>
      <c r="D40" s="494">
        <f t="shared" si="10"/>
        <v>0</v>
      </c>
      <c r="E40">
        <f>IF(A40=0,0,+VLOOKUP($A40,'1v -beneficirani'!$A$14:$C$371,2,FALSE))</f>
        <v>0</v>
      </c>
      <c r="G40">
        <f>+VLOOKUP($A40,'1v -beneficirani'!$A$14:$N$371,14,FALSE)</f>
        <v>0</v>
      </c>
      <c r="H40">
        <f>+VLOOKUP($A40,'1v -beneficirani'!$A$14:$G$371,H$3,FALSE)</f>
        <v>0</v>
      </c>
      <c r="I40">
        <f>+VLOOKUP($A40,'1v -beneficirani'!$A$14:H$371,I$3,FALSE)</f>
        <v>0</v>
      </c>
      <c r="J40">
        <f>+VLOOKUP($A40,'1v -beneficirani'!$A$14:I$371,J$3,FALSE)</f>
        <v>0</v>
      </c>
      <c r="N40">
        <f>+VLOOKUP($A40,'1v -beneficirani'!$A$14:J$371,K$3,FALSE)</f>
        <v>0</v>
      </c>
      <c r="O40">
        <f>+VLOOKUP($A40,'1v -beneficirani'!$A$14:K$371,L$3,FALSE)</f>
        <v>0</v>
      </c>
      <c r="P40">
        <f>+VLOOKUP($A40,'1v -beneficirani'!$A$14:L$371,M$3,FALSE)</f>
        <v>0</v>
      </c>
      <c r="T40" s="50">
        <f>IF(H40=0,0,+(VLOOKUP($A40,'1v -beneficirani'!$A$14:AE$371,O$3,FALSE)/12*0.701/$H40+$R$2)*$H40)</f>
        <v>0</v>
      </c>
      <c r="U40" s="50">
        <f>IF(N40=0,0,+(VLOOKUP($A40,'1v -beneficirani'!$A$14:AF$371,P$3,FALSE)/12*0.701/$N40+$R$2)*$N40)</f>
        <v>0</v>
      </c>
      <c r="V40" s="50">
        <f>IF(T40+U40=0,0,(VLOOKUP($A40,'1v -beneficirani'!$A$14:AG$371,Q$3,FALSE))/12*$R$3+$R$2)</f>
        <v>0</v>
      </c>
      <c r="W40" s="50">
        <f t="shared" si="7"/>
        <v>0</v>
      </c>
      <c r="X40" s="50">
        <f t="shared" si="0"/>
        <v>0</v>
      </c>
      <c r="Y40" s="50">
        <f>IF(I40=0,0,+(VLOOKUP($A40,'1v -beneficirani'!$A$14:AJ$371,T$3,FALSE)/12*0.701/$I40+$R$2)*$I40)</f>
        <v>0</v>
      </c>
      <c r="Z40" s="50">
        <f>IF(O40=0,0,+(VLOOKUP($A40,'1v -beneficirani'!$A$14:AK$371,U$3,FALSE)/12*0.701/$O40+$R$2)*$O40)</f>
        <v>0</v>
      </c>
      <c r="AA40" s="50">
        <f>IF(Y40+Z40=0,0,(VLOOKUP($A40,'1v -beneficirani'!$A$14:AL$371,V$3,FALSE))/12*$R$3+$R$2)</f>
        <v>0</v>
      </c>
      <c r="AB40" s="50">
        <f t="shared" si="1"/>
        <v>0</v>
      </c>
      <c r="AC40" s="50">
        <f t="shared" si="2"/>
        <v>0</v>
      </c>
      <c r="AD40" s="50">
        <f>IF(J40=0,0,+(VLOOKUP($A40,'1v -beneficirani'!$A$14:AO$371,Y$3,FALSE)/12*0.701/$J40+$R$2)*$J40)</f>
        <v>0</v>
      </c>
      <c r="AE40" s="50">
        <f>IF(P40=0,0,+(VLOOKUP($A40,'1v -beneficirani'!$A$14:AP$371,Z$3,FALSE)/12*0.701/$P40+$R$2)*$P40)</f>
        <v>0</v>
      </c>
      <c r="AF40" s="50">
        <f>IF(AD40+AE40=0,0,(VLOOKUP($A40,'1v -beneficirani'!$A$14:AQ$371,AA$3,FALSE))/12*$R$3+$R$2)</f>
        <v>0</v>
      </c>
      <c r="AG40" s="50">
        <f t="shared" si="3"/>
        <v>0</v>
      </c>
      <c r="AH40" s="50">
        <f t="shared" si="4"/>
        <v>0</v>
      </c>
      <c r="AI40" s="50">
        <f t="shared" si="8"/>
        <v>0</v>
      </c>
      <c r="AJ40" s="50">
        <f>+AI40*(AE$3+VLOOKUP(A40,'1v -beneficirani'!$A$14:$T$348,$AJ$1,FALSE)*100)/100</f>
        <v>0</v>
      </c>
      <c r="AK40" s="50">
        <f t="shared" si="5"/>
        <v>0</v>
      </c>
      <c r="AL40" s="50">
        <f t="shared" si="5"/>
        <v>0</v>
      </c>
    </row>
    <row r="41" spans="1:38" x14ac:dyDescent="0.2">
      <c r="A41">
        <f>+IF(MAX(A$5:A40)+1&lt;=A$1,A40+1,0)</f>
        <v>0</v>
      </c>
      <c r="B41" s="301">
        <f t="shared" si="10"/>
        <v>0</v>
      </c>
      <c r="C41">
        <f t="shared" si="10"/>
        <v>0</v>
      </c>
      <c r="D41" s="494">
        <f t="shared" si="10"/>
        <v>0</v>
      </c>
      <c r="E41">
        <f>IF(A41=0,0,+VLOOKUP($A41,'1v -beneficirani'!$A$14:$C$371,2,FALSE))</f>
        <v>0</v>
      </c>
      <c r="G41">
        <f>+VLOOKUP($A41,'1v -beneficirani'!$A$14:$N$371,14,FALSE)</f>
        <v>0</v>
      </c>
      <c r="H41">
        <f>+VLOOKUP($A41,'1v -beneficirani'!$A$14:$G$371,H$3,FALSE)</f>
        <v>0</v>
      </c>
      <c r="I41">
        <f>+VLOOKUP($A41,'1v -beneficirani'!$A$14:H$371,I$3,FALSE)</f>
        <v>0</v>
      </c>
      <c r="J41">
        <f>+VLOOKUP($A41,'1v -beneficirani'!$A$14:I$371,J$3,FALSE)</f>
        <v>0</v>
      </c>
      <c r="N41">
        <f>+VLOOKUP($A41,'1v -beneficirani'!$A$14:J$371,K$3,FALSE)</f>
        <v>0</v>
      </c>
      <c r="O41">
        <f>+VLOOKUP($A41,'1v -beneficirani'!$A$14:K$371,L$3,FALSE)</f>
        <v>0</v>
      </c>
      <c r="P41">
        <f>+VLOOKUP($A41,'1v -beneficirani'!$A$14:L$371,M$3,FALSE)</f>
        <v>0</v>
      </c>
      <c r="T41" s="50">
        <f>IF(H41=0,0,+(VLOOKUP($A41,'1v -beneficirani'!$A$14:AE$371,O$3,FALSE)/12*0.701/$H41+$R$2)*$H41)</f>
        <v>0</v>
      </c>
      <c r="U41" s="50">
        <f>IF(N41=0,0,+(VLOOKUP($A41,'1v -beneficirani'!$A$14:AF$371,P$3,FALSE)/12*0.701/$N41+$R$2)*$N41)</f>
        <v>0</v>
      </c>
      <c r="V41" s="50">
        <f>IF(T41+U41=0,0,(VLOOKUP($A41,'1v -beneficirani'!$A$14:AG$371,Q$3,FALSE))/12*$R$3+$R$2)</f>
        <v>0</v>
      </c>
      <c r="W41" s="50">
        <f t="shared" si="7"/>
        <v>0</v>
      </c>
      <c r="X41" s="50">
        <f t="shared" si="0"/>
        <v>0</v>
      </c>
      <c r="Y41" s="50">
        <f>IF(I41=0,0,+(VLOOKUP($A41,'1v -beneficirani'!$A$14:AJ$371,T$3,FALSE)/12*0.701/$I41+$R$2)*$I41)</f>
        <v>0</v>
      </c>
      <c r="Z41" s="50">
        <f>IF(O41=0,0,+(VLOOKUP($A41,'1v -beneficirani'!$A$14:AK$371,U$3,FALSE)/12*0.701/$O41+$R$2)*$O41)</f>
        <v>0</v>
      </c>
      <c r="AA41" s="50">
        <f>IF(Y41+Z41=0,0,(VLOOKUP($A41,'1v -beneficirani'!$A$14:AL$371,V$3,FALSE))/12*$R$3+$R$2)</f>
        <v>0</v>
      </c>
      <c r="AB41" s="50">
        <f t="shared" si="1"/>
        <v>0</v>
      </c>
      <c r="AC41" s="50">
        <f t="shared" si="2"/>
        <v>0</v>
      </c>
      <c r="AD41" s="50">
        <f>IF(J41=0,0,+(VLOOKUP($A41,'1v -beneficirani'!$A$14:AO$371,Y$3,FALSE)/12*0.701/$J41+$R$2)*$J41)</f>
        <v>0</v>
      </c>
      <c r="AE41" s="50">
        <f>IF(P41=0,0,+(VLOOKUP($A41,'1v -beneficirani'!$A$14:AP$371,Z$3,FALSE)/12*0.701/$P41+$R$2)*$P41)</f>
        <v>0</v>
      </c>
      <c r="AF41" s="50">
        <f>IF(AD41+AE41=0,0,(VLOOKUP($A41,'1v -beneficirani'!$A$14:AQ$371,AA$3,FALSE))/12*$R$3+$R$2)</f>
        <v>0</v>
      </c>
      <c r="AG41" s="50">
        <f t="shared" si="3"/>
        <v>0</v>
      </c>
      <c r="AH41" s="50">
        <f t="shared" si="4"/>
        <v>0</v>
      </c>
      <c r="AI41" s="50">
        <f t="shared" si="8"/>
        <v>0</v>
      </c>
      <c r="AJ41" s="50">
        <f>+AI41*(AE$3+VLOOKUP(A41,'1v -beneficirani'!$A$14:$T$348,$AJ$1,FALSE)*100)/100</f>
        <v>0</v>
      </c>
      <c r="AK41" s="50">
        <f t="shared" si="5"/>
        <v>0</v>
      </c>
      <c r="AL41" s="50">
        <f t="shared" si="5"/>
        <v>0</v>
      </c>
    </row>
    <row r="42" spans="1:38" x14ac:dyDescent="0.2">
      <c r="A42">
        <f>+IF(MAX(A$5:A41)+1&lt;=A$1,A41+1,0)</f>
        <v>0</v>
      </c>
      <c r="B42" s="301">
        <f t="shared" si="10"/>
        <v>0</v>
      </c>
      <c r="C42">
        <f t="shared" si="10"/>
        <v>0</v>
      </c>
      <c r="D42" s="494">
        <f t="shared" si="10"/>
        <v>0</v>
      </c>
      <c r="E42">
        <f>IF(A42=0,0,+VLOOKUP($A42,'1v -beneficirani'!$A$14:$C$371,2,FALSE))</f>
        <v>0</v>
      </c>
      <c r="G42">
        <f>+VLOOKUP($A42,'1v -beneficirani'!$A$14:$N$371,14,FALSE)</f>
        <v>0</v>
      </c>
      <c r="H42">
        <f>+VLOOKUP($A42,'1v -beneficirani'!$A$14:$G$371,H$3,FALSE)</f>
        <v>0</v>
      </c>
      <c r="I42">
        <f>+VLOOKUP($A42,'1v -beneficirani'!$A$14:H$371,I$3,FALSE)</f>
        <v>0</v>
      </c>
      <c r="J42">
        <f>+VLOOKUP($A42,'1v -beneficirani'!$A$14:I$371,J$3,FALSE)</f>
        <v>0</v>
      </c>
      <c r="N42">
        <f>+VLOOKUP($A42,'1v -beneficirani'!$A$14:J$371,K$3,FALSE)</f>
        <v>0</v>
      </c>
      <c r="O42">
        <f>+VLOOKUP($A42,'1v -beneficirani'!$A$14:K$371,L$3,FALSE)</f>
        <v>0</v>
      </c>
      <c r="P42">
        <f>+VLOOKUP($A42,'1v -beneficirani'!$A$14:L$371,M$3,FALSE)</f>
        <v>0</v>
      </c>
      <c r="T42" s="50">
        <f>IF(H42=0,0,+(VLOOKUP($A42,'1v -beneficirani'!$A$14:AE$371,O$3,FALSE)/12*0.701/$H42+$R$2)*$H42)</f>
        <v>0</v>
      </c>
      <c r="U42" s="50">
        <f>IF(N42=0,0,+(VLOOKUP($A42,'1v -beneficirani'!$A$14:AF$371,P$3,FALSE)/12*0.701/$N42+$R$2)*$N42)</f>
        <v>0</v>
      </c>
      <c r="V42" s="50">
        <f>IF(T42+U42=0,0,(VLOOKUP($A42,'1v -beneficirani'!$A$14:AG$371,Q$3,FALSE))/12*$R$3+$R$2)</f>
        <v>0</v>
      </c>
      <c r="W42" s="50">
        <f t="shared" si="7"/>
        <v>0</v>
      </c>
      <c r="X42" s="50">
        <f t="shared" si="0"/>
        <v>0</v>
      </c>
      <c r="Y42" s="50">
        <f>IF(I42=0,0,+(VLOOKUP($A42,'1v -beneficirani'!$A$14:AJ$371,T$3,FALSE)/12*0.701/$I42+$R$2)*$I42)</f>
        <v>0</v>
      </c>
      <c r="Z42" s="50">
        <f>IF(O42=0,0,+(VLOOKUP($A42,'1v -beneficirani'!$A$14:AK$371,U$3,FALSE)/12*0.701/$O42+$R$2)*$O42)</f>
        <v>0</v>
      </c>
      <c r="AA42" s="50">
        <f>IF(Y42+Z42=0,0,(VLOOKUP($A42,'1v -beneficirani'!$A$14:AL$371,V$3,FALSE))/12*$R$3+$R$2)</f>
        <v>0</v>
      </c>
      <c r="AB42" s="50">
        <f t="shared" si="1"/>
        <v>0</v>
      </c>
      <c r="AC42" s="50">
        <f t="shared" si="2"/>
        <v>0</v>
      </c>
      <c r="AD42" s="50">
        <f>IF(J42=0,0,+(VLOOKUP($A42,'1v -beneficirani'!$A$14:AO$371,Y$3,FALSE)/12*0.701/$J42+$R$2)*$J42)</f>
        <v>0</v>
      </c>
      <c r="AE42" s="50">
        <f>IF(P42=0,0,+(VLOOKUP($A42,'1v -beneficirani'!$A$14:AP$371,Z$3,FALSE)/12*0.701/$P42+$R$2)*$P42)</f>
        <v>0</v>
      </c>
      <c r="AF42" s="50">
        <f>IF(AD42+AE42=0,0,(VLOOKUP($A42,'1v -beneficirani'!$A$14:AQ$371,AA$3,FALSE))/12*$R$3+$R$2)</f>
        <v>0</v>
      </c>
      <c r="AG42" s="50">
        <f t="shared" si="3"/>
        <v>0</v>
      </c>
      <c r="AH42" s="50">
        <f t="shared" si="4"/>
        <v>0</v>
      </c>
      <c r="AI42" s="50">
        <f t="shared" si="8"/>
        <v>0</v>
      </c>
      <c r="AJ42" s="50">
        <f>+AI42*(AE$3+VLOOKUP(A42,'1v -beneficirani'!$A$14:$T$348,$AJ$1,FALSE)*100)/100</f>
        <v>0</v>
      </c>
      <c r="AK42" s="50">
        <f t="shared" si="5"/>
        <v>0</v>
      </c>
      <c r="AL42" s="50">
        <f t="shared" si="5"/>
        <v>0</v>
      </c>
    </row>
    <row r="43" spans="1:38" x14ac:dyDescent="0.2">
      <c r="A43">
        <f>+IF(MAX(A$5:A42)+1&lt;=A$1,A42+1,0)</f>
        <v>0</v>
      </c>
      <c r="B43" s="301">
        <f t="shared" si="10"/>
        <v>0</v>
      </c>
      <c r="C43">
        <f t="shared" si="10"/>
        <v>0</v>
      </c>
      <c r="D43" s="494">
        <f t="shared" si="10"/>
        <v>0</v>
      </c>
      <c r="E43">
        <f>IF(A43=0,0,+VLOOKUP($A43,'1v -beneficirani'!$A$14:$C$371,2,FALSE))</f>
        <v>0</v>
      </c>
      <c r="G43">
        <f>+VLOOKUP($A43,'1v -beneficirani'!$A$14:$N$371,14,FALSE)</f>
        <v>0</v>
      </c>
      <c r="H43">
        <f>+VLOOKUP($A43,'1v -beneficirani'!$A$14:$G$371,H$3,FALSE)</f>
        <v>0</v>
      </c>
      <c r="I43">
        <f>+VLOOKUP($A43,'1v -beneficirani'!$A$14:H$371,I$3,FALSE)</f>
        <v>0</v>
      </c>
      <c r="J43">
        <f>+VLOOKUP($A43,'1v -beneficirani'!$A$14:I$371,J$3,FALSE)</f>
        <v>0</v>
      </c>
      <c r="N43">
        <f>+VLOOKUP($A43,'1v -beneficirani'!$A$14:J$371,K$3,FALSE)</f>
        <v>0</v>
      </c>
      <c r="O43">
        <f>+VLOOKUP($A43,'1v -beneficirani'!$A$14:K$371,L$3,FALSE)</f>
        <v>0</v>
      </c>
      <c r="P43">
        <f>+VLOOKUP($A43,'1v -beneficirani'!$A$14:L$371,M$3,FALSE)</f>
        <v>0</v>
      </c>
      <c r="T43" s="50">
        <f>IF(H43=0,0,+(VLOOKUP($A43,'1v -beneficirani'!$A$14:AE$371,O$3,FALSE)/12*0.701/$H43+$R$2)*$H43)</f>
        <v>0</v>
      </c>
      <c r="U43" s="50">
        <f>IF(N43=0,0,+(VLOOKUP($A43,'1v -beneficirani'!$A$14:AF$371,P$3,FALSE)/12*0.701/$N43+$R$2)*$N43)</f>
        <v>0</v>
      </c>
      <c r="V43" s="50">
        <f>IF(T43+U43=0,0,(VLOOKUP($A43,'1v -beneficirani'!$A$14:AG$371,Q$3,FALSE))/12*$R$3+$R$2)</f>
        <v>0</v>
      </c>
      <c r="W43" s="50">
        <f t="shared" si="7"/>
        <v>0</v>
      </c>
      <c r="X43" s="50">
        <f t="shared" si="0"/>
        <v>0</v>
      </c>
      <c r="Y43" s="50">
        <f>IF(I43=0,0,+(VLOOKUP($A43,'1v -beneficirani'!$A$14:AJ$371,T$3,FALSE)/12*0.701/$I43+$R$2)*$I43)</f>
        <v>0</v>
      </c>
      <c r="Z43" s="50">
        <f>IF(O43=0,0,+(VLOOKUP($A43,'1v -beneficirani'!$A$14:AK$371,U$3,FALSE)/12*0.701/$O43+$R$2)*$O43)</f>
        <v>0</v>
      </c>
      <c r="AA43" s="50">
        <f>IF(Y43+Z43=0,0,(VLOOKUP($A43,'1v -beneficirani'!$A$14:AL$371,V$3,FALSE))/12*$R$3+$R$2)</f>
        <v>0</v>
      </c>
      <c r="AB43" s="50">
        <f t="shared" si="1"/>
        <v>0</v>
      </c>
      <c r="AC43" s="50">
        <f t="shared" si="2"/>
        <v>0</v>
      </c>
      <c r="AD43" s="50">
        <f>IF(J43=0,0,+(VLOOKUP($A43,'1v -beneficirani'!$A$14:AO$371,Y$3,FALSE)/12*0.701/$J43+$R$2)*$J43)</f>
        <v>0</v>
      </c>
      <c r="AE43" s="50">
        <f>IF(P43=0,0,+(VLOOKUP($A43,'1v -beneficirani'!$A$14:AP$371,Z$3,FALSE)/12*0.701/$P43+$R$2)*$P43)</f>
        <v>0</v>
      </c>
      <c r="AF43" s="50">
        <f>IF(AD43+AE43=0,0,(VLOOKUP($A43,'1v -beneficirani'!$A$14:AQ$371,AA$3,FALSE))/12*$R$3+$R$2)</f>
        <v>0</v>
      </c>
      <c r="AG43" s="50">
        <f t="shared" si="3"/>
        <v>0</v>
      </c>
      <c r="AH43" s="50">
        <f t="shared" si="4"/>
        <v>0</v>
      </c>
      <c r="AI43" s="50">
        <f t="shared" si="8"/>
        <v>0</v>
      </c>
      <c r="AJ43" s="50">
        <f>+AI43*(AE$3+VLOOKUP(A43,'1v -beneficirani'!$A$14:$T$348,$AJ$1,FALSE)*100)/100</f>
        <v>0</v>
      </c>
      <c r="AK43" s="50">
        <f t="shared" si="5"/>
        <v>0</v>
      </c>
      <c r="AL43" s="50">
        <f t="shared" si="5"/>
        <v>0</v>
      </c>
    </row>
    <row r="44" spans="1:38" x14ac:dyDescent="0.2">
      <c r="A44">
        <f>+IF(MAX(A$5:A43)+1&lt;=A$1,A43+1,0)</f>
        <v>0</v>
      </c>
      <c r="B44" s="301">
        <f t="shared" si="10"/>
        <v>0</v>
      </c>
      <c r="C44">
        <f t="shared" si="10"/>
        <v>0</v>
      </c>
      <c r="D44" s="494">
        <f t="shared" si="10"/>
        <v>0</v>
      </c>
      <c r="E44">
        <f>IF(A44=0,0,+VLOOKUP($A44,'1v -beneficirani'!$A$14:$C$371,2,FALSE))</f>
        <v>0</v>
      </c>
      <c r="G44">
        <f>+VLOOKUP($A44,'1v -beneficirani'!$A$14:$N$371,14,FALSE)</f>
        <v>0</v>
      </c>
      <c r="H44">
        <f>+VLOOKUP($A44,'1v -beneficirani'!$A$14:$G$371,H$3,FALSE)</f>
        <v>0</v>
      </c>
      <c r="I44">
        <f>+VLOOKUP($A44,'1v -beneficirani'!$A$14:H$371,I$3,FALSE)</f>
        <v>0</v>
      </c>
      <c r="J44">
        <f>+VLOOKUP($A44,'1v -beneficirani'!$A$14:I$371,J$3,FALSE)</f>
        <v>0</v>
      </c>
      <c r="N44">
        <f>+VLOOKUP($A44,'1v -beneficirani'!$A$14:J$371,K$3,FALSE)</f>
        <v>0</v>
      </c>
      <c r="O44">
        <f>+VLOOKUP($A44,'1v -beneficirani'!$A$14:K$371,L$3,FALSE)</f>
        <v>0</v>
      </c>
      <c r="P44">
        <f>+VLOOKUP($A44,'1v -beneficirani'!$A$14:L$371,M$3,FALSE)</f>
        <v>0</v>
      </c>
      <c r="T44" s="50">
        <f>IF(H44=0,0,+(VLOOKUP($A44,'1v -beneficirani'!$A$14:AE$371,O$3,FALSE)/12*0.701/$H44+$R$2)*$H44)</f>
        <v>0</v>
      </c>
      <c r="U44" s="50">
        <f>IF(N44=0,0,+(VLOOKUP($A44,'1v -beneficirani'!$A$14:AF$371,P$3,FALSE)/12*0.701/$N44+$R$2)*$N44)</f>
        <v>0</v>
      </c>
      <c r="V44" s="50">
        <f>IF(T44+U44=0,0,(VLOOKUP($A44,'1v -beneficirani'!$A$14:AG$371,Q$3,FALSE))/12*$R$3+$R$2)</f>
        <v>0</v>
      </c>
      <c r="W44" s="50">
        <f t="shared" si="7"/>
        <v>0</v>
      </c>
      <c r="X44" s="50">
        <f t="shared" si="0"/>
        <v>0</v>
      </c>
      <c r="Y44" s="50">
        <f>IF(I44=0,0,+(VLOOKUP($A44,'1v -beneficirani'!$A$14:AJ$371,T$3,FALSE)/12*0.701/$I44+$R$2)*$I44)</f>
        <v>0</v>
      </c>
      <c r="Z44" s="50">
        <f>IF(O44=0,0,+(VLOOKUP($A44,'1v -beneficirani'!$A$14:AK$371,U$3,FALSE)/12*0.701/$O44+$R$2)*$O44)</f>
        <v>0</v>
      </c>
      <c r="AA44" s="50">
        <f>IF(Y44+Z44=0,0,(VLOOKUP($A44,'1v -beneficirani'!$A$14:AL$371,V$3,FALSE))/12*$R$3+$R$2)</f>
        <v>0</v>
      </c>
      <c r="AB44" s="50">
        <f t="shared" si="1"/>
        <v>0</v>
      </c>
      <c r="AC44" s="50">
        <f t="shared" si="2"/>
        <v>0</v>
      </c>
      <c r="AD44" s="50">
        <f>IF(J44=0,0,+(VLOOKUP($A44,'1v -beneficirani'!$A$14:AO$371,Y$3,FALSE)/12*0.701/$J44+$R$2)*$J44)</f>
        <v>0</v>
      </c>
      <c r="AE44" s="50">
        <f>IF(P44=0,0,+(VLOOKUP($A44,'1v -beneficirani'!$A$14:AP$371,Z$3,FALSE)/12*0.701/$P44+$R$2)*$P44)</f>
        <v>0</v>
      </c>
      <c r="AF44" s="50">
        <f>IF(AD44+AE44=0,0,(VLOOKUP($A44,'1v -beneficirani'!$A$14:AQ$371,AA$3,FALSE))/12*$R$3+$R$2)</f>
        <v>0</v>
      </c>
      <c r="AG44" s="50">
        <f t="shared" si="3"/>
        <v>0</v>
      </c>
      <c r="AH44" s="50">
        <f t="shared" si="4"/>
        <v>0</v>
      </c>
      <c r="AI44" s="50">
        <f t="shared" si="8"/>
        <v>0</v>
      </c>
      <c r="AJ44" s="50">
        <f>+AI44*(AE$3+VLOOKUP(A44,'1v -beneficirani'!$A$14:$T$348,$AJ$1,FALSE)*100)/100</f>
        <v>0</v>
      </c>
      <c r="AK44" s="50">
        <f t="shared" si="5"/>
        <v>0</v>
      </c>
      <c r="AL44" s="50">
        <f t="shared" si="5"/>
        <v>0</v>
      </c>
    </row>
    <row r="45" spans="1:38" x14ac:dyDescent="0.2">
      <c r="A45">
        <f>+IF(MAX(A$5:A44)+1&lt;=A$1,A44+1,0)</f>
        <v>0</v>
      </c>
      <c r="B45" s="301">
        <f t="shared" si="10"/>
        <v>0</v>
      </c>
      <c r="C45">
        <f t="shared" si="10"/>
        <v>0</v>
      </c>
      <c r="D45" s="494">
        <f t="shared" si="10"/>
        <v>0</v>
      </c>
      <c r="E45">
        <f>IF(A45=0,0,+VLOOKUP($A45,'1v -beneficirani'!$A$14:$C$371,2,FALSE))</f>
        <v>0</v>
      </c>
      <c r="G45">
        <f>+VLOOKUP($A45,'1v -beneficirani'!$A$14:$N$371,14,FALSE)</f>
        <v>0</v>
      </c>
      <c r="H45">
        <f>+VLOOKUP($A45,'1v -beneficirani'!$A$14:$G$371,H$3,FALSE)</f>
        <v>0</v>
      </c>
      <c r="I45">
        <f>+VLOOKUP($A45,'1v -beneficirani'!$A$14:H$371,I$3,FALSE)</f>
        <v>0</v>
      </c>
      <c r="J45">
        <f>+VLOOKUP($A45,'1v -beneficirani'!$A$14:I$371,J$3,FALSE)</f>
        <v>0</v>
      </c>
      <c r="N45">
        <f>+VLOOKUP($A45,'1v -beneficirani'!$A$14:J$371,K$3,FALSE)</f>
        <v>0</v>
      </c>
      <c r="O45">
        <f>+VLOOKUP($A45,'1v -beneficirani'!$A$14:K$371,L$3,FALSE)</f>
        <v>0</v>
      </c>
      <c r="P45">
        <f>+VLOOKUP($A45,'1v -beneficirani'!$A$14:L$371,M$3,FALSE)</f>
        <v>0</v>
      </c>
      <c r="T45" s="50">
        <f>IF(H45=0,0,+(VLOOKUP($A45,'1v -beneficirani'!$A$14:AE$371,O$3,FALSE)/12*0.701/$H45+$R$2)*$H45)</f>
        <v>0</v>
      </c>
      <c r="U45" s="50">
        <f>IF(N45=0,0,+(VLOOKUP($A45,'1v -beneficirani'!$A$14:AF$371,P$3,FALSE)/12*0.701/$N45+$R$2)*$N45)</f>
        <v>0</v>
      </c>
      <c r="V45" s="50">
        <f>IF(T45+U45=0,0,(VLOOKUP($A45,'1v -beneficirani'!$A$14:AG$371,Q$3,FALSE))/12*$R$3+$R$2)</f>
        <v>0</v>
      </c>
      <c r="W45" s="50">
        <f t="shared" si="7"/>
        <v>0</v>
      </c>
      <c r="X45" s="50">
        <f t="shared" si="0"/>
        <v>0</v>
      </c>
      <c r="Y45" s="50">
        <f>IF(I45=0,0,+(VLOOKUP($A45,'1v -beneficirani'!$A$14:AJ$371,T$3,FALSE)/12*0.701/$I45+$R$2)*$I45)</f>
        <v>0</v>
      </c>
      <c r="Z45" s="50">
        <f>IF(O45=0,0,+(VLOOKUP($A45,'1v -beneficirani'!$A$14:AK$371,U$3,FALSE)/12*0.701/$O45+$R$2)*$O45)</f>
        <v>0</v>
      </c>
      <c r="AA45" s="50">
        <f>IF(Y45+Z45=0,0,(VLOOKUP($A45,'1v -beneficirani'!$A$14:AL$371,V$3,FALSE))/12*$R$3+$R$2)</f>
        <v>0</v>
      </c>
      <c r="AB45" s="50">
        <f t="shared" si="1"/>
        <v>0</v>
      </c>
      <c r="AC45" s="50">
        <f t="shared" si="2"/>
        <v>0</v>
      </c>
      <c r="AD45" s="50">
        <f>IF(J45=0,0,+(VLOOKUP($A45,'1v -beneficirani'!$A$14:AO$371,Y$3,FALSE)/12*0.701/$J45+$R$2)*$J45)</f>
        <v>0</v>
      </c>
      <c r="AE45" s="50">
        <f>IF(P45=0,0,+(VLOOKUP($A45,'1v -beneficirani'!$A$14:AP$371,Z$3,FALSE)/12*0.701/$P45+$R$2)*$P45)</f>
        <v>0</v>
      </c>
      <c r="AF45" s="50">
        <f>IF(AD45+AE45=0,0,(VLOOKUP($A45,'1v -beneficirani'!$A$14:AQ$371,AA$3,FALSE))/12*$R$3+$R$2)</f>
        <v>0</v>
      </c>
      <c r="AG45" s="50">
        <f t="shared" si="3"/>
        <v>0</v>
      </c>
      <c r="AH45" s="50">
        <f t="shared" si="4"/>
        <v>0</v>
      </c>
      <c r="AI45" s="50">
        <f t="shared" si="8"/>
        <v>0</v>
      </c>
      <c r="AJ45" s="50">
        <f>+AI45*(AE$3+VLOOKUP(A45,'1v -beneficirani'!$A$14:$T$348,$AJ$1,FALSE)*100)/100</f>
        <v>0</v>
      </c>
      <c r="AK45" s="50">
        <f t="shared" si="5"/>
        <v>0</v>
      </c>
      <c r="AL45" s="50">
        <f t="shared" si="5"/>
        <v>0</v>
      </c>
    </row>
    <row r="46" spans="1:38" x14ac:dyDescent="0.2">
      <c r="A46">
        <f>+IF(MAX(A$5:A45)+1&lt;=A$1,A45+1,0)</f>
        <v>0</v>
      </c>
      <c r="B46" s="301">
        <f t="shared" si="10"/>
        <v>0</v>
      </c>
      <c r="C46">
        <f t="shared" si="10"/>
        <v>0</v>
      </c>
      <c r="D46" s="494">
        <f t="shared" si="10"/>
        <v>0</v>
      </c>
      <c r="E46">
        <f>IF(A46=0,0,+VLOOKUP($A46,'1v -beneficirani'!$A$14:$C$371,2,FALSE))</f>
        <v>0</v>
      </c>
      <c r="G46">
        <f>+VLOOKUP($A46,'1v -beneficirani'!$A$14:$N$371,14,FALSE)</f>
        <v>0</v>
      </c>
      <c r="H46">
        <f>+VLOOKUP($A46,'1v -beneficirani'!$A$14:$G$371,H$3,FALSE)</f>
        <v>0</v>
      </c>
      <c r="I46">
        <f>+VLOOKUP($A46,'1v -beneficirani'!$A$14:H$371,I$3,FALSE)</f>
        <v>0</v>
      </c>
      <c r="J46">
        <f>+VLOOKUP($A46,'1v -beneficirani'!$A$14:I$371,J$3,FALSE)</f>
        <v>0</v>
      </c>
      <c r="N46">
        <f>+VLOOKUP($A46,'1v -beneficirani'!$A$14:J$371,K$3,FALSE)</f>
        <v>0</v>
      </c>
      <c r="O46">
        <f>+VLOOKUP($A46,'1v -beneficirani'!$A$14:K$371,L$3,FALSE)</f>
        <v>0</v>
      </c>
      <c r="P46">
        <f>+VLOOKUP($A46,'1v -beneficirani'!$A$14:L$371,M$3,FALSE)</f>
        <v>0</v>
      </c>
      <c r="T46" s="50">
        <f>IF(H46=0,0,+(VLOOKUP($A46,'1v -beneficirani'!$A$14:AE$371,O$3,FALSE)/12*0.701/$H46+$R$2)*$H46)</f>
        <v>0</v>
      </c>
      <c r="U46" s="50">
        <f>IF(N46=0,0,+(VLOOKUP($A46,'1v -beneficirani'!$A$14:AF$371,P$3,FALSE)/12*0.701/$N46+$R$2)*$N46)</f>
        <v>0</v>
      </c>
      <c r="V46" s="50">
        <f>IF(T46+U46=0,0,(VLOOKUP($A46,'1v -beneficirani'!$A$14:AG$371,Q$3,FALSE))/12*$R$3+$R$2)</f>
        <v>0</v>
      </c>
      <c r="W46" s="50">
        <f t="shared" si="7"/>
        <v>0</v>
      </c>
      <c r="X46" s="50">
        <f t="shared" si="0"/>
        <v>0</v>
      </c>
      <c r="Y46" s="50">
        <f>IF(I46=0,0,+(VLOOKUP($A46,'1v -beneficirani'!$A$14:AJ$371,T$3,FALSE)/12*0.701/$I46+$R$2)*$I46)</f>
        <v>0</v>
      </c>
      <c r="Z46" s="50">
        <f>IF(O46=0,0,+(VLOOKUP($A46,'1v -beneficirani'!$A$14:AK$371,U$3,FALSE)/12*0.701/$O46+$R$2)*$O46)</f>
        <v>0</v>
      </c>
      <c r="AA46" s="50">
        <f>IF(Y46+Z46=0,0,(VLOOKUP($A46,'1v -beneficirani'!$A$14:AL$371,V$3,FALSE))/12*$R$3+$R$2)</f>
        <v>0</v>
      </c>
      <c r="AB46" s="50">
        <f t="shared" si="1"/>
        <v>0</v>
      </c>
      <c r="AC46" s="50">
        <f t="shared" si="2"/>
        <v>0</v>
      </c>
      <c r="AD46" s="50">
        <f>IF(J46=0,0,+(VLOOKUP($A46,'1v -beneficirani'!$A$14:AO$371,Y$3,FALSE)/12*0.701/$J46+$R$2)*$J46)</f>
        <v>0</v>
      </c>
      <c r="AE46" s="50">
        <f>IF(P46=0,0,+(VLOOKUP($A46,'1v -beneficirani'!$A$14:AP$371,Z$3,FALSE)/12*0.701/$P46+$R$2)*$P46)</f>
        <v>0</v>
      </c>
      <c r="AF46" s="50">
        <f>IF(AD46+AE46=0,0,(VLOOKUP($A46,'1v -beneficirani'!$A$14:AQ$371,AA$3,FALSE))/12*$R$3+$R$2)</f>
        <v>0</v>
      </c>
      <c r="AG46" s="50">
        <f t="shared" si="3"/>
        <v>0</v>
      </c>
      <c r="AH46" s="50">
        <f t="shared" si="4"/>
        <v>0</v>
      </c>
      <c r="AI46" s="50">
        <f t="shared" si="8"/>
        <v>0</v>
      </c>
      <c r="AJ46" s="50">
        <f>+AI46*(AE$3+VLOOKUP(A46,'1v -beneficirani'!$A$14:$T$348,$AJ$1,FALSE)*100)/100</f>
        <v>0</v>
      </c>
      <c r="AK46" s="50">
        <f t="shared" si="5"/>
        <v>0</v>
      </c>
      <c r="AL46" s="50">
        <f t="shared" si="5"/>
        <v>0</v>
      </c>
    </row>
    <row r="47" spans="1:38" x14ac:dyDescent="0.2">
      <c r="A47">
        <f>+IF(MAX(A$5:A46)+1&lt;=A$1,A46+1,0)</f>
        <v>0</v>
      </c>
      <c r="B47" s="301">
        <f t="shared" si="10"/>
        <v>0</v>
      </c>
      <c r="C47">
        <f t="shared" si="10"/>
        <v>0</v>
      </c>
      <c r="D47" s="494">
        <f t="shared" si="10"/>
        <v>0</v>
      </c>
      <c r="E47">
        <f>IF(A47=0,0,+VLOOKUP($A47,'1v -beneficirani'!$A$14:$C$371,2,FALSE))</f>
        <v>0</v>
      </c>
      <c r="G47">
        <f>+VLOOKUP($A47,'1v -beneficirani'!$A$14:$N$371,14,FALSE)</f>
        <v>0</v>
      </c>
      <c r="H47">
        <f>+VLOOKUP($A47,'1v -beneficirani'!$A$14:$G$371,H$3,FALSE)</f>
        <v>0</v>
      </c>
      <c r="I47">
        <f>+VLOOKUP($A47,'1v -beneficirani'!$A$14:H$371,I$3,FALSE)</f>
        <v>0</v>
      </c>
      <c r="J47">
        <f>+VLOOKUP($A47,'1v -beneficirani'!$A$14:I$371,J$3,FALSE)</f>
        <v>0</v>
      </c>
      <c r="N47">
        <f>+VLOOKUP($A47,'1v -beneficirani'!$A$14:J$371,K$3,FALSE)</f>
        <v>0</v>
      </c>
      <c r="O47">
        <f>+VLOOKUP($A47,'1v -beneficirani'!$A$14:K$371,L$3,FALSE)</f>
        <v>0</v>
      </c>
      <c r="P47">
        <f>+VLOOKUP($A47,'1v -beneficirani'!$A$14:L$371,M$3,FALSE)</f>
        <v>0</v>
      </c>
      <c r="T47" s="50">
        <f>IF(H47=0,0,+(VLOOKUP($A47,'1v -beneficirani'!$A$14:AE$371,O$3,FALSE)/12*0.701/$H47+$R$2)*$H47)</f>
        <v>0</v>
      </c>
      <c r="U47" s="50">
        <f>IF(N47=0,0,+(VLOOKUP($A47,'1v -beneficirani'!$A$14:AF$371,P$3,FALSE)/12*0.701/$N47+$R$2)*$N47)</f>
        <v>0</v>
      </c>
      <c r="V47" s="50">
        <f>IF(T47+U47=0,0,(VLOOKUP($A47,'1v -beneficirani'!$A$14:AG$371,Q$3,FALSE))/12*$R$3+$R$2)</f>
        <v>0</v>
      </c>
      <c r="W47" s="50">
        <f t="shared" si="7"/>
        <v>0</v>
      </c>
      <c r="X47" s="50">
        <f t="shared" si="0"/>
        <v>0</v>
      </c>
      <c r="Y47" s="50">
        <f>IF(I47=0,0,+(VLOOKUP($A47,'1v -beneficirani'!$A$14:AJ$371,T$3,FALSE)/12*0.701/$I47+$R$2)*$I47)</f>
        <v>0</v>
      </c>
      <c r="Z47" s="50">
        <f>IF(O47=0,0,+(VLOOKUP($A47,'1v -beneficirani'!$A$14:AK$371,U$3,FALSE)/12*0.701/$O47+$R$2)*$O47)</f>
        <v>0</v>
      </c>
      <c r="AA47" s="50">
        <f>IF(Y47+Z47=0,0,(VLOOKUP($A47,'1v -beneficirani'!$A$14:AL$371,V$3,FALSE))/12*$R$3+$R$2)</f>
        <v>0</v>
      </c>
      <c r="AB47" s="50">
        <f t="shared" si="1"/>
        <v>0</v>
      </c>
      <c r="AC47" s="50">
        <f t="shared" si="2"/>
        <v>0</v>
      </c>
      <c r="AD47" s="50">
        <f>IF(J47=0,0,+(VLOOKUP($A47,'1v -beneficirani'!$A$14:AO$371,Y$3,FALSE)/12*0.701/$J47+$R$2)*$J47)</f>
        <v>0</v>
      </c>
      <c r="AE47" s="50">
        <f>IF(P47=0,0,+(VLOOKUP($A47,'1v -beneficirani'!$A$14:AP$371,Z$3,FALSE)/12*0.701/$P47+$R$2)*$P47)</f>
        <v>0</v>
      </c>
      <c r="AF47" s="50">
        <f>IF(AD47+AE47=0,0,(VLOOKUP($A47,'1v -beneficirani'!$A$14:AQ$371,AA$3,FALSE))/12*$R$3+$R$2)</f>
        <v>0</v>
      </c>
      <c r="AG47" s="50">
        <f t="shared" si="3"/>
        <v>0</v>
      </c>
      <c r="AH47" s="50">
        <f t="shared" si="4"/>
        <v>0</v>
      </c>
      <c r="AI47" s="50">
        <f t="shared" si="8"/>
        <v>0</v>
      </c>
      <c r="AJ47" s="50">
        <f>+AI47*(AE$3+VLOOKUP(A47,'1v -beneficirani'!$A$14:$T$348,$AJ$1,FALSE)*100)/100</f>
        <v>0</v>
      </c>
      <c r="AK47" s="50">
        <f t="shared" si="5"/>
        <v>0</v>
      </c>
      <c r="AL47" s="50">
        <f t="shared" si="5"/>
        <v>0</v>
      </c>
    </row>
    <row r="48" spans="1:38" x14ac:dyDescent="0.2">
      <c r="A48">
        <f>+IF(MAX(A$5:A47)+1&lt;=A$1,A47+1,0)</f>
        <v>0</v>
      </c>
      <c r="B48" s="301">
        <f t="shared" si="10"/>
        <v>0</v>
      </c>
      <c r="C48">
        <f t="shared" si="10"/>
        <v>0</v>
      </c>
      <c r="D48" s="494">
        <f t="shared" si="10"/>
        <v>0</v>
      </c>
      <c r="E48">
        <f>IF(A48=0,0,+VLOOKUP($A48,'1v -beneficirani'!$A$14:$C$371,2,FALSE))</f>
        <v>0</v>
      </c>
      <c r="G48">
        <f>+VLOOKUP($A48,'1v -beneficirani'!$A$14:$N$371,14,FALSE)</f>
        <v>0</v>
      </c>
      <c r="H48">
        <f>+VLOOKUP($A48,'1v -beneficirani'!$A$14:$G$371,H$3,FALSE)</f>
        <v>0</v>
      </c>
      <c r="I48">
        <f>+VLOOKUP($A48,'1v -beneficirani'!$A$14:H$371,I$3,FALSE)</f>
        <v>0</v>
      </c>
      <c r="J48">
        <f>+VLOOKUP($A48,'1v -beneficirani'!$A$14:I$371,J$3,FALSE)</f>
        <v>0</v>
      </c>
      <c r="N48">
        <f>+VLOOKUP($A48,'1v -beneficirani'!$A$14:J$371,K$3,FALSE)</f>
        <v>0</v>
      </c>
      <c r="O48">
        <f>+VLOOKUP($A48,'1v -beneficirani'!$A$14:K$371,L$3,FALSE)</f>
        <v>0</v>
      </c>
      <c r="P48">
        <f>+VLOOKUP($A48,'1v -beneficirani'!$A$14:L$371,M$3,FALSE)</f>
        <v>0</v>
      </c>
      <c r="T48" s="50">
        <f>IF(H48=0,0,+(VLOOKUP($A48,'1v -beneficirani'!$A$14:AE$371,O$3,FALSE)/12*0.701/$H48+$R$2)*$H48)</f>
        <v>0</v>
      </c>
      <c r="U48" s="50">
        <f>IF(N48=0,0,+(VLOOKUP($A48,'1v -beneficirani'!$A$14:AF$371,P$3,FALSE)/12*0.701/$N48+$R$2)*$N48)</f>
        <v>0</v>
      </c>
      <c r="V48" s="50">
        <f>IF(T48+U48=0,0,(VLOOKUP($A48,'1v -beneficirani'!$A$14:AG$371,Q$3,FALSE))/12*$R$3+$R$2)</f>
        <v>0</v>
      </c>
      <c r="W48" s="50">
        <f t="shared" si="7"/>
        <v>0</v>
      </c>
      <c r="X48" s="50">
        <f t="shared" si="0"/>
        <v>0</v>
      </c>
      <c r="Y48" s="50">
        <f>IF(I48=0,0,+(VLOOKUP($A48,'1v -beneficirani'!$A$14:AJ$371,T$3,FALSE)/12*0.701/$I48+$R$2)*$I48)</f>
        <v>0</v>
      </c>
      <c r="Z48" s="50">
        <f>IF(O48=0,0,+(VLOOKUP($A48,'1v -beneficirani'!$A$14:AK$371,U$3,FALSE)/12*0.701/$O48+$R$2)*$O48)</f>
        <v>0</v>
      </c>
      <c r="AA48" s="50">
        <f>IF(Y48+Z48=0,0,(VLOOKUP($A48,'1v -beneficirani'!$A$14:AL$371,V$3,FALSE))/12*$R$3+$R$2)</f>
        <v>0</v>
      </c>
      <c r="AB48" s="50">
        <f t="shared" si="1"/>
        <v>0</v>
      </c>
      <c r="AC48" s="50">
        <f t="shared" si="2"/>
        <v>0</v>
      </c>
      <c r="AD48" s="50">
        <f>IF(J48=0,0,+(VLOOKUP($A48,'1v -beneficirani'!$A$14:AO$371,Y$3,FALSE)/12*0.701/$J48+$R$2)*$J48)</f>
        <v>0</v>
      </c>
      <c r="AE48" s="50">
        <f>IF(P48=0,0,+(VLOOKUP($A48,'1v -beneficirani'!$A$14:AP$371,Z$3,FALSE)/12*0.701/$P48+$R$2)*$P48)</f>
        <v>0</v>
      </c>
      <c r="AF48" s="50">
        <f>IF(AD48+AE48=0,0,(VLOOKUP($A48,'1v -beneficirani'!$A$14:AQ$371,AA$3,FALSE))/12*$R$3+$R$2)</f>
        <v>0</v>
      </c>
      <c r="AG48" s="50">
        <f t="shared" si="3"/>
        <v>0</v>
      </c>
      <c r="AH48" s="50">
        <f t="shared" si="4"/>
        <v>0</v>
      </c>
      <c r="AI48" s="50">
        <f t="shared" si="8"/>
        <v>0</v>
      </c>
      <c r="AJ48" s="50">
        <f>+AI48*(AE$3+VLOOKUP(A48,'1v -beneficirani'!$A$14:$T$348,$AJ$1,FALSE)*100)/100</f>
        <v>0</v>
      </c>
      <c r="AK48" s="50">
        <f t="shared" si="5"/>
        <v>0</v>
      </c>
      <c r="AL48" s="50">
        <f t="shared" si="5"/>
        <v>0</v>
      </c>
    </row>
    <row r="49" spans="1:38" x14ac:dyDescent="0.2">
      <c r="A49">
        <f>+IF(MAX(A$5:A48)+1&lt;=A$1,A48+1,0)</f>
        <v>0</v>
      </c>
      <c r="B49" s="301">
        <f t="shared" si="10"/>
        <v>0</v>
      </c>
      <c r="C49">
        <f t="shared" si="10"/>
        <v>0</v>
      </c>
      <c r="D49" s="494">
        <f t="shared" si="10"/>
        <v>0</v>
      </c>
      <c r="E49">
        <f>IF(A49=0,0,+VLOOKUP($A49,'1v -beneficirani'!$A$14:$C$371,2,FALSE))</f>
        <v>0</v>
      </c>
      <c r="G49">
        <f>+VLOOKUP($A49,'1v -beneficirani'!$A$14:$N$371,14,FALSE)</f>
        <v>0</v>
      </c>
      <c r="H49">
        <f>+VLOOKUP($A49,'1v -beneficirani'!$A$14:$G$371,H$3,FALSE)</f>
        <v>0</v>
      </c>
      <c r="I49">
        <f>+VLOOKUP($A49,'1v -beneficirani'!$A$14:H$371,I$3,FALSE)</f>
        <v>0</v>
      </c>
      <c r="J49">
        <f>+VLOOKUP($A49,'1v -beneficirani'!$A$14:I$371,J$3,FALSE)</f>
        <v>0</v>
      </c>
      <c r="N49">
        <f>+VLOOKUP($A49,'1v -beneficirani'!$A$14:J$371,K$3,FALSE)</f>
        <v>0</v>
      </c>
      <c r="O49">
        <f>+VLOOKUP($A49,'1v -beneficirani'!$A$14:K$371,L$3,FALSE)</f>
        <v>0</v>
      </c>
      <c r="P49">
        <f>+VLOOKUP($A49,'1v -beneficirani'!$A$14:L$371,M$3,FALSE)</f>
        <v>0</v>
      </c>
      <c r="T49" s="50">
        <f>IF(H49=0,0,+(VLOOKUP($A49,'1v -beneficirani'!$A$14:AE$371,O$3,FALSE)/12*0.701/$H49+$R$2)*$H49)</f>
        <v>0</v>
      </c>
      <c r="U49" s="50">
        <f>IF(N49=0,0,+(VLOOKUP($A49,'1v -beneficirani'!$A$14:AF$371,P$3,FALSE)/12*0.701/$N49+$R$2)*$N49)</f>
        <v>0</v>
      </c>
      <c r="V49" s="50">
        <f>IF(T49+U49=0,0,(VLOOKUP($A49,'1v -beneficirani'!$A$14:AG$371,Q$3,FALSE))/12*$R$3+$R$2)</f>
        <v>0</v>
      </c>
      <c r="W49" s="50">
        <f t="shared" si="7"/>
        <v>0</v>
      </c>
      <c r="X49" s="50">
        <f t="shared" si="0"/>
        <v>0</v>
      </c>
      <c r="Y49" s="50">
        <f>IF(I49=0,0,+(VLOOKUP($A49,'1v -beneficirani'!$A$14:AJ$371,T$3,FALSE)/12*0.701/$I49+$R$2)*$I49)</f>
        <v>0</v>
      </c>
      <c r="Z49" s="50">
        <f>IF(O49=0,0,+(VLOOKUP($A49,'1v -beneficirani'!$A$14:AK$371,U$3,FALSE)/12*0.701/$O49+$R$2)*$O49)</f>
        <v>0</v>
      </c>
      <c r="AA49" s="50">
        <f>IF(Y49+Z49=0,0,(VLOOKUP($A49,'1v -beneficirani'!$A$14:AL$371,V$3,FALSE))/12*$R$3+$R$2)</f>
        <v>0</v>
      </c>
      <c r="AB49" s="50">
        <f t="shared" si="1"/>
        <v>0</v>
      </c>
      <c r="AC49" s="50">
        <f t="shared" si="2"/>
        <v>0</v>
      </c>
      <c r="AD49" s="50">
        <f>IF(J49=0,0,+(VLOOKUP($A49,'1v -beneficirani'!$A$14:AO$371,Y$3,FALSE)/12*0.701/$J49+$R$2)*$J49)</f>
        <v>0</v>
      </c>
      <c r="AE49" s="50">
        <f>IF(P49=0,0,+(VLOOKUP($A49,'1v -beneficirani'!$A$14:AP$371,Z$3,FALSE)/12*0.701/$P49+$R$2)*$P49)</f>
        <v>0</v>
      </c>
      <c r="AF49" s="50">
        <f>IF(AD49+AE49=0,0,(VLOOKUP($A49,'1v -beneficirani'!$A$14:AQ$371,AA$3,FALSE))/12*$R$3+$R$2)</f>
        <v>0</v>
      </c>
      <c r="AG49" s="50">
        <f t="shared" si="3"/>
        <v>0</v>
      </c>
      <c r="AH49" s="50">
        <f t="shared" si="4"/>
        <v>0</v>
      </c>
      <c r="AI49" s="50">
        <f t="shared" si="8"/>
        <v>0</v>
      </c>
      <c r="AJ49" s="50">
        <f>+AI49*(AE$3+VLOOKUP(A49,'1v -beneficirani'!$A$14:$T$348,$AJ$1,FALSE)*100)/100</f>
        <v>0</v>
      </c>
      <c r="AK49" s="50">
        <f t="shared" si="5"/>
        <v>0</v>
      </c>
      <c r="AL49" s="50">
        <f t="shared" si="5"/>
        <v>0</v>
      </c>
    </row>
    <row r="50" spans="1:38" x14ac:dyDescent="0.2">
      <c r="A50">
        <f>+IF(MAX(A$5:A49)+1&lt;=A$1,A49+1,0)</f>
        <v>0</v>
      </c>
      <c r="B50" s="301">
        <f t="shared" si="10"/>
        <v>0</v>
      </c>
      <c r="C50">
        <f t="shared" si="10"/>
        <v>0</v>
      </c>
      <c r="D50" s="494">
        <f t="shared" si="10"/>
        <v>0</v>
      </c>
      <c r="E50">
        <f>IF(A50=0,0,+VLOOKUP($A50,'1v -beneficirani'!$A$14:$C$371,2,FALSE))</f>
        <v>0</v>
      </c>
      <c r="G50">
        <f>+VLOOKUP($A50,'1v -beneficirani'!$A$14:$N$371,14,FALSE)</f>
        <v>0</v>
      </c>
      <c r="H50">
        <f>+VLOOKUP($A50,'1v -beneficirani'!$A$14:$G$371,H$3,FALSE)</f>
        <v>0</v>
      </c>
      <c r="I50">
        <f>+VLOOKUP($A50,'1v -beneficirani'!$A$14:H$371,I$3,FALSE)</f>
        <v>0</v>
      </c>
      <c r="J50">
        <f>+VLOOKUP($A50,'1v -beneficirani'!$A$14:I$371,J$3,FALSE)</f>
        <v>0</v>
      </c>
      <c r="N50">
        <f>+VLOOKUP($A50,'1v -beneficirani'!$A$14:J$371,K$3,FALSE)</f>
        <v>0</v>
      </c>
      <c r="O50">
        <f>+VLOOKUP($A50,'1v -beneficirani'!$A$14:K$371,L$3,FALSE)</f>
        <v>0</v>
      </c>
      <c r="P50">
        <f>+VLOOKUP($A50,'1v -beneficirani'!$A$14:L$371,M$3,FALSE)</f>
        <v>0</v>
      </c>
      <c r="T50" s="50">
        <f>IF(H50=0,0,+(VLOOKUP($A50,'1v -beneficirani'!$A$14:AE$371,O$3,FALSE)/12*0.701/$H50+$R$2)*$H50)</f>
        <v>0</v>
      </c>
      <c r="U50" s="50">
        <f>IF(N50=0,0,+(VLOOKUP($A50,'1v -beneficirani'!$A$14:AF$371,P$3,FALSE)/12*0.701/$N50+$R$2)*$N50)</f>
        <v>0</v>
      </c>
      <c r="V50" s="50">
        <f>IF(T50+U50=0,0,(VLOOKUP($A50,'1v -beneficirani'!$A$14:AG$371,Q$3,FALSE))/12*$R$3+$R$2)</f>
        <v>0</v>
      </c>
      <c r="W50" s="50">
        <f t="shared" si="7"/>
        <v>0</v>
      </c>
      <c r="X50" s="50">
        <f t="shared" si="0"/>
        <v>0</v>
      </c>
      <c r="Y50" s="50">
        <f>IF(I50=0,0,+(VLOOKUP($A50,'1v -beneficirani'!$A$14:AJ$371,T$3,FALSE)/12*0.701/$I50+$R$2)*$I50)</f>
        <v>0</v>
      </c>
      <c r="Z50" s="50">
        <f>IF(O50=0,0,+(VLOOKUP($A50,'1v -beneficirani'!$A$14:AK$371,U$3,FALSE)/12*0.701/$O50+$R$2)*$O50)</f>
        <v>0</v>
      </c>
      <c r="AA50" s="50">
        <f>IF(Y50+Z50=0,0,(VLOOKUP($A50,'1v -beneficirani'!$A$14:AL$371,V$3,FALSE))/12*$R$3+$R$2)</f>
        <v>0</v>
      </c>
      <c r="AB50" s="50">
        <f t="shared" si="1"/>
        <v>0</v>
      </c>
      <c r="AC50" s="50">
        <f t="shared" si="2"/>
        <v>0</v>
      </c>
      <c r="AD50" s="50">
        <f>IF(J50=0,0,+(VLOOKUP($A50,'1v -beneficirani'!$A$14:AO$371,Y$3,FALSE)/12*0.701/$J50+$R$2)*$J50)</f>
        <v>0</v>
      </c>
      <c r="AE50" s="50">
        <f>IF(P50=0,0,+(VLOOKUP($A50,'1v -beneficirani'!$A$14:AP$371,Z$3,FALSE)/12*0.701/$P50+$R$2)*$P50)</f>
        <v>0</v>
      </c>
      <c r="AF50" s="50">
        <f>IF(AD50+AE50=0,0,(VLOOKUP($A50,'1v -beneficirani'!$A$14:AQ$371,AA$3,FALSE))/12*$R$3+$R$2)</f>
        <v>0</v>
      </c>
      <c r="AG50" s="50">
        <f t="shared" si="3"/>
        <v>0</v>
      </c>
      <c r="AH50" s="50">
        <f t="shared" si="4"/>
        <v>0</v>
      </c>
      <c r="AI50" s="50">
        <f t="shared" si="8"/>
        <v>0</v>
      </c>
      <c r="AJ50" s="50">
        <f>+AI50*(AE$3+VLOOKUP(A50,'1v -beneficirani'!$A$14:$T$348,$AJ$1,FALSE)*100)/100</f>
        <v>0</v>
      </c>
      <c r="AK50" s="50">
        <f t="shared" si="5"/>
        <v>0</v>
      </c>
      <c r="AL50" s="50">
        <f t="shared" si="5"/>
        <v>0</v>
      </c>
    </row>
    <row r="51" spans="1:38" x14ac:dyDescent="0.2">
      <c r="A51">
        <f>+IF(MAX(A$5:A50)+1&lt;=A$1,A50+1,0)</f>
        <v>0</v>
      </c>
      <c r="B51" s="301">
        <f t="shared" si="10"/>
        <v>0</v>
      </c>
      <c r="C51">
        <f t="shared" si="10"/>
        <v>0</v>
      </c>
      <c r="D51" s="494">
        <f t="shared" si="10"/>
        <v>0</v>
      </c>
      <c r="E51">
        <f>IF(A51=0,0,+VLOOKUP($A51,'1v -beneficirani'!$A$14:$C$371,2,FALSE))</f>
        <v>0</v>
      </c>
      <c r="G51">
        <f>+VLOOKUP($A51,'1v -beneficirani'!$A$14:$N$371,14,FALSE)</f>
        <v>0</v>
      </c>
      <c r="H51">
        <f>+VLOOKUP($A51,'1v -beneficirani'!$A$14:$G$371,H$3,FALSE)</f>
        <v>0</v>
      </c>
      <c r="I51">
        <f>+VLOOKUP($A51,'1v -beneficirani'!$A$14:H$371,I$3,FALSE)</f>
        <v>0</v>
      </c>
      <c r="J51">
        <f>+VLOOKUP($A51,'1v -beneficirani'!$A$14:I$371,J$3,FALSE)</f>
        <v>0</v>
      </c>
      <c r="N51">
        <f>+VLOOKUP($A51,'1v -beneficirani'!$A$14:J$371,K$3,FALSE)</f>
        <v>0</v>
      </c>
      <c r="O51">
        <f>+VLOOKUP($A51,'1v -beneficirani'!$A$14:K$371,L$3,FALSE)</f>
        <v>0</v>
      </c>
      <c r="P51">
        <f>+VLOOKUP($A51,'1v -beneficirani'!$A$14:L$371,M$3,FALSE)</f>
        <v>0</v>
      </c>
      <c r="T51" s="50">
        <f>IF(H51=0,0,+(VLOOKUP($A51,'1v -beneficirani'!$A$14:AE$371,O$3,FALSE)/12*0.701/$H51+$R$2)*$H51)</f>
        <v>0</v>
      </c>
      <c r="U51" s="50">
        <f>IF(N51=0,0,+(VLOOKUP($A51,'1v -beneficirani'!$A$14:AF$371,P$3,FALSE)/12*0.701/$N51+$R$2)*$N51)</f>
        <v>0</v>
      </c>
      <c r="V51" s="50">
        <f>IF(T51+U51=0,0,(VLOOKUP($A51,'1v -beneficirani'!$A$14:AG$371,Q$3,FALSE))/12*$R$3+$R$2)</f>
        <v>0</v>
      </c>
      <c r="W51" s="50">
        <f t="shared" si="7"/>
        <v>0</v>
      </c>
      <c r="X51" s="50">
        <f t="shared" si="0"/>
        <v>0</v>
      </c>
      <c r="Y51" s="50">
        <f>IF(I51=0,0,+(VLOOKUP($A51,'1v -beneficirani'!$A$14:AJ$371,T$3,FALSE)/12*0.701/$I51+$R$2)*$I51)</f>
        <v>0</v>
      </c>
      <c r="Z51" s="50">
        <f>IF(O51=0,0,+(VLOOKUP($A51,'1v -beneficirani'!$A$14:AK$371,U$3,FALSE)/12*0.701/$O51+$R$2)*$O51)</f>
        <v>0</v>
      </c>
      <c r="AA51" s="50">
        <f>IF(Y51+Z51=0,0,(VLOOKUP($A51,'1v -beneficirani'!$A$14:AL$371,V$3,FALSE))/12*$R$3+$R$2)</f>
        <v>0</v>
      </c>
      <c r="AB51" s="50">
        <f t="shared" si="1"/>
        <v>0</v>
      </c>
      <c r="AC51" s="50">
        <f t="shared" si="2"/>
        <v>0</v>
      </c>
      <c r="AD51" s="50">
        <f>IF(J51=0,0,+(VLOOKUP($A51,'1v -beneficirani'!$A$14:AO$371,Y$3,FALSE)/12*0.701/$J51+$R$2)*$J51)</f>
        <v>0</v>
      </c>
      <c r="AE51" s="50">
        <f>IF(P51=0,0,+(VLOOKUP($A51,'1v -beneficirani'!$A$14:AP$371,Z$3,FALSE)/12*0.701/$P51+$R$2)*$P51)</f>
        <v>0</v>
      </c>
      <c r="AF51" s="50">
        <f>IF(AD51+AE51=0,0,(VLOOKUP($A51,'1v -beneficirani'!$A$14:AQ$371,AA$3,FALSE))/12*$R$3+$R$2)</f>
        <v>0</v>
      </c>
      <c r="AG51" s="50">
        <f t="shared" si="3"/>
        <v>0</v>
      </c>
      <c r="AH51" s="50">
        <f t="shared" si="4"/>
        <v>0</v>
      </c>
      <c r="AI51" s="50">
        <f t="shared" si="8"/>
        <v>0</v>
      </c>
      <c r="AJ51" s="50">
        <f>+AI51*(AE$3+VLOOKUP(A51,'1v -beneficirani'!$A$14:$T$348,$AJ$1,FALSE)*100)/100</f>
        <v>0</v>
      </c>
      <c r="AK51" s="50">
        <f t="shared" si="5"/>
        <v>0</v>
      </c>
      <c r="AL51" s="50">
        <f t="shared" si="5"/>
        <v>0</v>
      </c>
    </row>
    <row r="52" spans="1:38" x14ac:dyDescent="0.2">
      <c r="A52">
        <f>+IF(MAX(A$5:A51)+1&lt;=A$1,A51+1,0)</f>
        <v>0</v>
      </c>
      <c r="B52" s="301">
        <f t="shared" si="10"/>
        <v>0</v>
      </c>
      <c r="C52">
        <f t="shared" si="10"/>
        <v>0</v>
      </c>
      <c r="D52" s="494">
        <f t="shared" si="10"/>
        <v>0</v>
      </c>
      <c r="E52">
        <f>IF(A52=0,0,+VLOOKUP($A52,'1v -beneficirani'!$A$14:$C$371,2,FALSE))</f>
        <v>0</v>
      </c>
      <c r="G52">
        <f>+VLOOKUP($A52,'1v -beneficirani'!$A$14:$N$371,14,FALSE)</f>
        <v>0</v>
      </c>
      <c r="H52">
        <f>+VLOOKUP($A52,'1v -beneficirani'!$A$14:$G$371,H$3,FALSE)</f>
        <v>0</v>
      </c>
      <c r="I52">
        <f>+VLOOKUP($A52,'1v -beneficirani'!$A$14:H$371,I$3,FALSE)</f>
        <v>0</v>
      </c>
      <c r="J52">
        <f>+VLOOKUP($A52,'1v -beneficirani'!$A$14:I$371,J$3,FALSE)</f>
        <v>0</v>
      </c>
      <c r="N52">
        <f>+VLOOKUP($A52,'1v -beneficirani'!$A$14:J$371,K$3,FALSE)</f>
        <v>0</v>
      </c>
      <c r="O52">
        <f>+VLOOKUP($A52,'1v -beneficirani'!$A$14:K$371,L$3,FALSE)</f>
        <v>0</v>
      </c>
      <c r="P52">
        <f>+VLOOKUP($A52,'1v -beneficirani'!$A$14:L$371,M$3,FALSE)</f>
        <v>0</v>
      </c>
      <c r="T52" s="50">
        <f>IF(H52=0,0,+(VLOOKUP($A52,'1v -beneficirani'!$A$14:AE$371,O$3,FALSE)/12*0.701/$H52+$R$2)*$H52)</f>
        <v>0</v>
      </c>
      <c r="U52" s="50">
        <f>IF(N52=0,0,+(VLOOKUP($A52,'1v -beneficirani'!$A$14:AF$371,P$3,FALSE)/12*0.701/$N52+$R$2)*$N52)</f>
        <v>0</v>
      </c>
      <c r="V52" s="50">
        <f>IF(T52+U52=0,0,(VLOOKUP($A52,'1v -beneficirani'!$A$14:AG$371,Q$3,FALSE))/12*$R$3+$R$2)</f>
        <v>0</v>
      </c>
      <c r="W52" s="50">
        <f t="shared" si="7"/>
        <v>0</v>
      </c>
      <c r="X52" s="50">
        <f t="shared" si="0"/>
        <v>0</v>
      </c>
      <c r="Y52" s="50">
        <f>IF(I52=0,0,+(VLOOKUP($A52,'1v -beneficirani'!$A$14:AJ$371,T$3,FALSE)/12*0.701/$I52+$R$2)*$I52)</f>
        <v>0</v>
      </c>
      <c r="Z52" s="50">
        <f>IF(O52=0,0,+(VLOOKUP($A52,'1v -beneficirani'!$A$14:AK$371,U$3,FALSE)/12*0.701/$O52+$R$2)*$O52)</f>
        <v>0</v>
      </c>
      <c r="AA52" s="50">
        <f>IF(Y52+Z52=0,0,(VLOOKUP($A52,'1v -beneficirani'!$A$14:AL$371,V$3,FALSE))/12*$R$3+$R$2)</f>
        <v>0</v>
      </c>
      <c r="AB52" s="50">
        <f t="shared" si="1"/>
        <v>0</v>
      </c>
      <c r="AC52" s="50">
        <f t="shared" si="2"/>
        <v>0</v>
      </c>
      <c r="AD52" s="50">
        <f>IF(J52=0,0,+(VLOOKUP($A52,'1v -beneficirani'!$A$14:AO$371,Y$3,FALSE)/12*0.701/$J52+$R$2)*$J52)</f>
        <v>0</v>
      </c>
      <c r="AE52" s="50">
        <f>IF(P52=0,0,+(VLOOKUP($A52,'1v -beneficirani'!$A$14:AP$371,Z$3,FALSE)/12*0.701/$P52+$R$2)*$P52)</f>
        <v>0</v>
      </c>
      <c r="AF52" s="50">
        <f>IF(AD52+AE52=0,0,(VLOOKUP($A52,'1v -beneficirani'!$A$14:AQ$371,AA$3,FALSE))/12*$R$3+$R$2)</f>
        <v>0</v>
      </c>
      <c r="AG52" s="50">
        <f t="shared" si="3"/>
        <v>0</v>
      </c>
      <c r="AH52" s="50">
        <f t="shared" si="4"/>
        <v>0</v>
      </c>
      <c r="AI52" s="50">
        <f t="shared" si="8"/>
        <v>0</v>
      </c>
      <c r="AJ52" s="50">
        <f>+AI52*(AE$3+VLOOKUP(A52,'1v -beneficirani'!$A$14:$T$348,$AJ$1,FALSE)*100)/100</f>
        <v>0</v>
      </c>
      <c r="AK52" s="50">
        <f t="shared" si="5"/>
        <v>0</v>
      </c>
      <c r="AL52" s="50">
        <f t="shared" si="5"/>
        <v>0</v>
      </c>
    </row>
    <row r="53" spans="1:38" x14ac:dyDescent="0.2">
      <c r="A53">
        <f>+IF(MAX(A$5:A52)+1&lt;=A$1,A52+1,0)</f>
        <v>0</v>
      </c>
      <c r="B53" s="301">
        <f t="shared" si="10"/>
        <v>0</v>
      </c>
      <c r="C53">
        <f t="shared" si="10"/>
        <v>0</v>
      </c>
      <c r="D53" s="494">
        <f t="shared" si="10"/>
        <v>0</v>
      </c>
      <c r="E53">
        <f>IF(A53=0,0,+VLOOKUP($A53,'1v -beneficirani'!$A$14:$C$371,2,FALSE))</f>
        <v>0</v>
      </c>
      <c r="G53">
        <f>+VLOOKUP($A53,'1v -beneficirani'!$A$14:$N$371,14,FALSE)</f>
        <v>0</v>
      </c>
      <c r="H53">
        <f>+VLOOKUP($A53,'1v -beneficirani'!$A$14:$G$371,H$3,FALSE)</f>
        <v>0</v>
      </c>
      <c r="I53">
        <f>+VLOOKUP($A53,'1v -beneficirani'!$A$14:H$371,I$3,FALSE)</f>
        <v>0</v>
      </c>
      <c r="J53">
        <f>+VLOOKUP($A53,'1v -beneficirani'!$A$14:I$371,J$3,FALSE)</f>
        <v>0</v>
      </c>
      <c r="N53">
        <f>+VLOOKUP($A53,'1v -beneficirani'!$A$14:J$371,K$3,FALSE)</f>
        <v>0</v>
      </c>
      <c r="O53">
        <f>+VLOOKUP($A53,'1v -beneficirani'!$A$14:K$371,L$3,FALSE)</f>
        <v>0</v>
      </c>
      <c r="P53">
        <f>+VLOOKUP($A53,'1v -beneficirani'!$A$14:L$371,M$3,FALSE)</f>
        <v>0</v>
      </c>
      <c r="T53" s="50">
        <f>IF(H53=0,0,+(VLOOKUP($A53,'1v -beneficirani'!$A$14:AE$371,O$3,FALSE)/12*0.701/$H53+$R$2)*$H53)</f>
        <v>0</v>
      </c>
      <c r="U53" s="50">
        <f>IF(N53=0,0,+(VLOOKUP($A53,'1v -beneficirani'!$A$14:AF$371,P$3,FALSE)/12*0.701/$N53+$R$2)*$N53)</f>
        <v>0</v>
      </c>
      <c r="V53" s="50">
        <f>IF(T53+U53=0,0,(VLOOKUP($A53,'1v -beneficirani'!$A$14:AG$371,Q$3,FALSE))/12*$R$3+$R$2)</f>
        <v>0</v>
      </c>
      <c r="W53" s="50">
        <f t="shared" si="7"/>
        <v>0</v>
      </c>
      <c r="X53" s="50">
        <f t="shared" si="0"/>
        <v>0</v>
      </c>
      <c r="Y53" s="50">
        <f>IF(I53=0,0,+(VLOOKUP($A53,'1v -beneficirani'!$A$14:AJ$371,T$3,FALSE)/12*0.701/$I53+$R$2)*$I53)</f>
        <v>0</v>
      </c>
      <c r="Z53" s="50">
        <f>IF(O53=0,0,+(VLOOKUP($A53,'1v -beneficirani'!$A$14:AK$371,U$3,FALSE)/12*0.701/$O53+$R$2)*$O53)</f>
        <v>0</v>
      </c>
      <c r="AA53" s="50">
        <f>IF(Y53+Z53=0,0,(VLOOKUP($A53,'1v -beneficirani'!$A$14:AL$371,V$3,FALSE))/12*$R$3+$R$2)</f>
        <v>0</v>
      </c>
      <c r="AB53" s="50">
        <f t="shared" si="1"/>
        <v>0</v>
      </c>
      <c r="AC53" s="50">
        <f t="shared" si="2"/>
        <v>0</v>
      </c>
      <c r="AD53" s="50">
        <f>IF(J53=0,0,+(VLOOKUP($A53,'1v -beneficirani'!$A$14:AO$371,Y$3,FALSE)/12*0.701/$J53+$R$2)*$J53)</f>
        <v>0</v>
      </c>
      <c r="AE53" s="50">
        <f>IF(P53=0,0,+(VLOOKUP($A53,'1v -beneficirani'!$A$14:AP$371,Z$3,FALSE)/12*0.701/$P53+$R$2)*$P53)</f>
        <v>0</v>
      </c>
      <c r="AF53" s="50">
        <f>IF(AD53+AE53=0,0,(VLOOKUP($A53,'1v -beneficirani'!$A$14:AQ$371,AA$3,FALSE))/12*$R$3+$R$2)</f>
        <v>0</v>
      </c>
      <c r="AG53" s="50">
        <f t="shared" si="3"/>
        <v>0</v>
      </c>
      <c r="AH53" s="50">
        <f t="shared" si="4"/>
        <v>0</v>
      </c>
      <c r="AI53" s="50">
        <f t="shared" si="8"/>
        <v>0</v>
      </c>
      <c r="AJ53" s="50">
        <f>+AI53*(AE$3+VLOOKUP(A53,'1v -beneficirani'!$A$14:$T$348,$AJ$1,FALSE)*100)/100</f>
        <v>0</v>
      </c>
      <c r="AK53" s="50">
        <f t="shared" si="5"/>
        <v>0</v>
      </c>
      <c r="AL53" s="50">
        <f t="shared" si="5"/>
        <v>0</v>
      </c>
    </row>
    <row r="54" spans="1:38" x14ac:dyDescent="0.2">
      <c r="A54">
        <f>+IF(MAX(A$5:A53)+1&lt;=A$1,A53+1,0)</f>
        <v>0</v>
      </c>
      <c r="B54" s="301">
        <f t="shared" si="10"/>
        <v>0</v>
      </c>
      <c r="C54">
        <f t="shared" si="10"/>
        <v>0</v>
      </c>
      <c r="D54" s="494">
        <f t="shared" si="10"/>
        <v>0</v>
      </c>
      <c r="E54">
        <f>IF(A54=0,0,+VLOOKUP($A54,'1v -beneficirani'!$A$14:$C$371,2,FALSE))</f>
        <v>0</v>
      </c>
      <c r="G54">
        <f>+VLOOKUP($A54,'1v -beneficirani'!$A$14:$N$371,14,FALSE)</f>
        <v>0</v>
      </c>
      <c r="H54">
        <f>+VLOOKUP($A54,'1v -beneficirani'!$A$14:$G$371,H$3,FALSE)</f>
        <v>0</v>
      </c>
      <c r="I54">
        <f>+VLOOKUP($A54,'1v -beneficirani'!$A$14:H$371,I$3,FALSE)</f>
        <v>0</v>
      </c>
      <c r="J54">
        <f>+VLOOKUP($A54,'1v -beneficirani'!$A$14:I$371,J$3,FALSE)</f>
        <v>0</v>
      </c>
      <c r="N54">
        <f>+VLOOKUP($A54,'1v -beneficirani'!$A$14:J$371,K$3,FALSE)</f>
        <v>0</v>
      </c>
      <c r="O54">
        <f>+VLOOKUP($A54,'1v -beneficirani'!$A$14:K$371,L$3,FALSE)</f>
        <v>0</v>
      </c>
      <c r="P54">
        <f>+VLOOKUP($A54,'1v -beneficirani'!$A$14:L$371,M$3,FALSE)</f>
        <v>0</v>
      </c>
      <c r="T54" s="50">
        <f>IF(H54=0,0,+(VLOOKUP($A54,'1v -beneficirani'!$A$14:AE$371,O$3,FALSE)/12*0.701/$H54+$R$2)*$H54)</f>
        <v>0</v>
      </c>
      <c r="U54" s="50">
        <f>IF(N54=0,0,+(VLOOKUP($A54,'1v -beneficirani'!$A$14:AF$371,P$3,FALSE)/12*0.701/$N54+$R$2)*$N54)</f>
        <v>0</v>
      </c>
      <c r="V54" s="50">
        <f>IF(T54+U54=0,0,(VLOOKUP($A54,'1v -beneficirani'!$A$14:AG$371,Q$3,FALSE))/12*$R$3+$R$2)</f>
        <v>0</v>
      </c>
      <c r="W54" s="50">
        <f t="shared" si="7"/>
        <v>0</v>
      </c>
      <c r="X54" s="50">
        <f t="shared" si="0"/>
        <v>0</v>
      </c>
      <c r="Y54" s="50">
        <f>IF(I54=0,0,+(VLOOKUP($A54,'1v -beneficirani'!$A$14:AJ$371,T$3,FALSE)/12*0.701/$I54+$R$2)*$I54)</f>
        <v>0</v>
      </c>
      <c r="Z54" s="50">
        <f>IF(O54=0,0,+(VLOOKUP($A54,'1v -beneficirani'!$A$14:AK$371,U$3,FALSE)/12*0.701/$O54+$R$2)*$O54)</f>
        <v>0</v>
      </c>
      <c r="AA54" s="50">
        <f>IF(Y54+Z54=0,0,(VLOOKUP($A54,'1v -beneficirani'!$A$14:AL$371,V$3,FALSE))/12*$R$3+$R$2)</f>
        <v>0</v>
      </c>
      <c r="AB54" s="50">
        <f t="shared" si="1"/>
        <v>0</v>
      </c>
      <c r="AC54" s="50">
        <f t="shared" si="2"/>
        <v>0</v>
      </c>
      <c r="AD54" s="50">
        <f>IF(J54=0,0,+(VLOOKUP($A54,'1v -beneficirani'!$A$14:AO$371,Y$3,FALSE)/12*0.701/$J54+$R$2)*$J54)</f>
        <v>0</v>
      </c>
      <c r="AE54" s="50">
        <f>IF(P54=0,0,+(VLOOKUP($A54,'1v -beneficirani'!$A$14:AP$371,Z$3,FALSE)/12*0.701/$P54+$R$2)*$P54)</f>
        <v>0</v>
      </c>
      <c r="AF54" s="50">
        <f>IF(AD54+AE54=0,0,(VLOOKUP($A54,'1v -beneficirani'!$A$14:AQ$371,AA$3,FALSE))/12*$R$3+$R$2)</f>
        <v>0</v>
      </c>
      <c r="AG54" s="50">
        <f t="shared" si="3"/>
        <v>0</v>
      </c>
      <c r="AH54" s="50">
        <f t="shared" si="4"/>
        <v>0</v>
      </c>
      <c r="AI54" s="50">
        <f t="shared" si="8"/>
        <v>0</v>
      </c>
      <c r="AJ54" s="50">
        <f>+AI54*(AE$3+VLOOKUP(A54,'1v -beneficirani'!$A$14:$T$348,$AJ$1,FALSE)*100)/100</f>
        <v>0</v>
      </c>
      <c r="AK54" s="50">
        <f t="shared" si="5"/>
        <v>0</v>
      </c>
      <c r="AL54" s="50">
        <f t="shared" si="5"/>
        <v>0</v>
      </c>
    </row>
    <row r="55" spans="1:38" x14ac:dyDescent="0.2">
      <c r="A55">
        <f>+IF(MAX(A$5:A54)+1&lt;=A$1,A54+1,0)</f>
        <v>0</v>
      </c>
      <c r="B55" s="301">
        <f t="shared" ref="B55:D70" si="11">+IF(A55&gt;0,B54,0)</f>
        <v>0</v>
      </c>
      <c r="C55">
        <f t="shared" si="11"/>
        <v>0</v>
      </c>
      <c r="D55" s="494">
        <f t="shared" si="11"/>
        <v>0</v>
      </c>
      <c r="E55">
        <f>IF(A55=0,0,+VLOOKUP($A55,'1v -beneficirani'!$A$14:$C$371,2,FALSE))</f>
        <v>0</v>
      </c>
      <c r="G55">
        <f>+VLOOKUP($A55,'1v -beneficirani'!$A$14:$N$371,14,FALSE)</f>
        <v>0</v>
      </c>
      <c r="H55">
        <f>+VLOOKUP($A55,'1v -beneficirani'!$A$14:$G$371,H$3,FALSE)</f>
        <v>0</v>
      </c>
      <c r="I55">
        <f>+VLOOKUP($A55,'1v -beneficirani'!$A$14:H$371,I$3,FALSE)</f>
        <v>0</v>
      </c>
      <c r="J55">
        <f>+VLOOKUP($A55,'1v -beneficirani'!$A$14:I$371,J$3,FALSE)</f>
        <v>0</v>
      </c>
      <c r="N55">
        <f>+VLOOKUP($A55,'1v -beneficirani'!$A$14:J$371,K$3,FALSE)</f>
        <v>0</v>
      </c>
      <c r="O55">
        <f>+VLOOKUP($A55,'1v -beneficirani'!$A$14:K$371,L$3,FALSE)</f>
        <v>0</v>
      </c>
      <c r="P55">
        <f>+VLOOKUP($A55,'1v -beneficirani'!$A$14:L$371,M$3,FALSE)</f>
        <v>0</v>
      </c>
      <c r="T55" s="50">
        <f>IF(H55=0,0,+(VLOOKUP($A55,'1v -beneficirani'!$A$14:AE$371,O$3,FALSE)/12*0.701/$H55+$R$2)*$H55)</f>
        <v>0</v>
      </c>
      <c r="U55" s="50">
        <f>IF(N55=0,0,+(VLOOKUP($A55,'1v -beneficirani'!$A$14:AF$371,P$3,FALSE)/12*0.701/$N55+$R$2)*$N55)</f>
        <v>0</v>
      </c>
      <c r="V55" s="50">
        <f>IF(T55+U55=0,0,(VLOOKUP($A55,'1v -beneficirani'!$A$14:AG$371,Q$3,FALSE))/12*$R$3+$R$2)</f>
        <v>0</v>
      </c>
      <c r="W55" s="50">
        <f t="shared" si="7"/>
        <v>0</v>
      </c>
      <c r="X55" s="50">
        <f t="shared" si="0"/>
        <v>0</v>
      </c>
      <c r="Y55" s="50">
        <f>IF(I55=0,0,+(VLOOKUP($A55,'1v -beneficirani'!$A$14:AJ$371,T$3,FALSE)/12*0.701/$I55+$R$2)*$I55)</f>
        <v>0</v>
      </c>
      <c r="Z55" s="50">
        <f>IF(O55=0,0,+(VLOOKUP($A55,'1v -beneficirani'!$A$14:AK$371,U$3,FALSE)/12*0.701/$O55+$R$2)*$O55)</f>
        <v>0</v>
      </c>
      <c r="AA55" s="50">
        <f>IF(Y55+Z55=0,0,(VLOOKUP($A55,'1v -beneficirani'!$A$14:AL$371,V$3,FALSE))/12*$R$3+$R$2)</f>
        <v>0</v>
      </c>
      <c r="AB55" s="50">
        <f t="shared" si="1"/>
        <v>0</v>
      </c>
      <c r="AC55" s="50">
        <f t="shared" si="2"/>
        <v>0</v>
      </c>
      <c r="AD55" s="50">
        <f>IF(J55=0,0,+(VLOOKUP($A55,'1v -beneficirani'!$A$14:AO$371,Y$3,FALSE)/12*0.701/$J55+$R$2)*$J55)</f>
        <v>0</v>
      </c>
      <c r="AE55" s="50">
        <f>IF(P55=0,0,+(VLOOKUP($A55,'1v -beneficirani'!$A$14:AP$371,Z$3,FALSE)/12*0.701/$P55+$R$2)*$P55)</f>
        <v>0</v>
      </c>
      <c r="AF55" s="50">
        <f>IF(AD55+AE55=0,0,(VLOOKUP($A55,'1v -beneficirani'!$A$14:AQ$371,AA$3,FALSE))/12*$R$3+$R$2)</f>
        <v>0</v>
      </c>
      <c r="AG55" s="50">
        <f t="shared" si="3"/>
        <v>0</v>
      </c>
      <c r="AH55" s="50">
        <f t="shared" si="4"/>
        <v>0</v>
      </c>
      <c r="AI55" s="50">
        <f t="shared" si="8"/>
        <v>0</v>
      </c>
      <c r="AJ55" s="50">
        <f>+AI55*(AE$3+VLOOKUP(A55,'1v -beneficirani'!$A$14:$T$348,$AJ$1,FALSE)*100)/100</f>
        <v>0</v>
      </c>
      <c r="AK55" s="50">
        <f t="shared" si="5"/>
        <v>0</v>
      </c>
      <c r="AL55" s="50">
        <f t="shared" si="5"/>
        <v>0</v>
      </c>
    </row>
    <row r="56" spans="1:38" x14ac:dyDescent="0.2">
      <c r="A56">
        <f>+IF(MAX(A$5:A55)+1&lt;=A$1,A55+1,0)</f>
        <v>0</v>
      </c>
      <c r="B56" s="301">
        <f t="shared" si="11"/>
        <v>0</v>
      </c>
      <c r="C56">
        <f t="shared" si="11"/>
        <v>0</v>
      </c>
      <c r="D56" s="494">
        <f t="shared" si="11"/>
        <v>0</v>
      </c>
      <c r="E56">
        <f>IF(A56=0,0,+VLOOKUP($A56,'1v -beneficirani'!$A$14:$C$371,2,FALSE))</f>
        <v>0</v>
      </c>
      <c r="G56">
        <f>+VLOOKUP($A56,'1v -beneficirani'!$A$14:$N$371,14,FALSE)</f>
        <v>0</v>
      </c>
      <c r="H56">
        <f>+VLOOKUP($A56,'1v -beneficirani'!$A$14:$G$371,H$3,FALSE)</f>
        <v>0</v>
      </c>
      <c r="I56">
        <f>+VLOOKUP($A56,'1v -beneficirani'!$A$14:H$371,I$3,FALSE)</f>
        <v>0</v>
      </c>
      <c r="J56">
        <f>+VLOOKUP($A56,'1v -beneficirani'!$A$14:I$371,J$3,FALSE)</f>
        <v>0</v>
      </c>
      <c r="N56">
        <f>+VLOOKUP($A56,'1v -beneficirani'!$A$14:J$371,K$3,FALSE)</f>
        <v>0</v>
      </c>
      <c r="O56">
        <f>+VLOOKUP($A56,'1v -beneficirani'!$A$14:K$371,L$3,FALSE)</f>
        <v>0</v>
      </c>
      <c r="P56">
        <f>+VLOOKUP($A56,'1v -beneficirani'!$A$14:L$371,M$3,FALSE)</f>
        <v>0</v>
      </c>
      <c r="T56" s="50">
        <f>IF(H56=0,0,+(VLOOKUP($A56,'1v -beneficirani'!$A$14:AE$371,O$3,FALSE)/12*0.701/$H56+$R$2)*$H56)</f>
        <v>0</v>
      </c>
      <c r="U56" s="50">
        <f>IF(N56=0,0,+(VLOOKUP($A56,'1v -beneficirani'!$A$14:AF$371,P$3,FALSE)/12*0.701/$N56+$R$2)*$N56)</f>
        <v>0</v>
      </c>
      <c r="V56" s="50">
        <f>IF(T56+U56=0,0,(VLOOKUP($A56,'1v -beneficirani'!$A$14:AG$371,Q$3,FALSE))/12*$R$3+$R$2)</f>
        <v>0</v>
      </c>
      <c r="W56" s="50">
        <f t="shared" si="7"/>
        <v>0</v>
      </c>
      <c r="X56" s="50">
        <f t="shared" si="0"/>
        <v>0</v>
      </c>
      <c r="Y56" s="50">
        <f>IF(I56=0,0,+(VLOOKUP($A56,'1v -beneficirani'!$A$14:AJ$371,T$3,FALSE)/12*0.701/$I56+$R$2)*$I56)</f>
        <v>0</v>
      </c>
      <c r="Z56" s="50">
        <f>IF(O56=0,0,+(VLOOKUP($A56,'1v -beneficirani'!$A$14:AK$371,U$3,FALSE)/12*0.701/$O56+$R$2)*$O56)</f>
        <v>0</v>
      </c>
      <c r="AA56" s="50">
        <f>IF(Y56+Z56=0,0,(VLOOKUP($A56,'1v -beneficirani'!$A$14:AL$371,V$3,FALSE))/12*$R$3+$R$2)</f>
        <v>0</v>
      </c>
      <c r="AB56" s="50">
        <f t="shared" si="1"/>
        <v>0</v>
      </c>
      <c r="AC56" s="50">
        <f t="shared" si="2"/>
        <v>0</v>
      </c>
      <c r="AD56" s="50">
        <f>IF(J56=0,0,+(VLOOKUP($A56,'1v -beneficirani'!$A$14:AO$371,Y$3,FALSE)/12*0.701/$J56+$R$2)*$J56)</f>
        <v>0</v>
      </c>
      <c r="AE56" s="50">
        <f>IF(P56=0,0,+(VLOOKUP($A56,'1v -beneficirani'!$A$14:AP$371,Z$3,FALSE)/12*0.701/$P56+$R$2)*$P56)</f>
        <v>0</v>
      </c>
      <c r="AF56" s="50">
        <f>IF(AD56+AE56=0,0,(VLOOKUP($A56,'1v -beneficirani'!$A$14:AQ$371,AA$3,FALSE))/12*$R$3+$R$2)</f>
        <v>0</v>
      </c>
      <c r="AG56" s="50">
        <f t="shared" si="3"/>
        <v>0</v>
      </c>
      <c r="AH56" s="50">
        <f t="shared" si="4"/>
        <v>0</v>
      </c>
      <c r="AI56" s="50">
        <f t="shared" si="8"/>
        <v>0</v>
      </c>
      <c r="AJ56" s="50">
        <f>+AI56*(AE$3+VLOOKUP(A56,'1v -beneficirani'!$A$14:$T$348,$AJ$1,FALSE)*100)/100</f>
        <v>0</v>
      </c>
      <c r="AK56" s="50">
        <f t="shared" si="5"/>
        <v>0</v>
      </c>
      <c r="AL56" s="50">
        <f t="shared" si="5"/>
        <v>0</v>
      </c>
    </row>
    <row r="57" spans="1:38" x14ac:dyDescent="0.2">
      <c r="A57">
        <f>+IF(MAX(A$5:A56)+1&lt;=A$1,A56+1,0)</f>
        <v>0</v>
      </c>
      <c r="B57" s="301">
        <f t="shared" si="11"/>
        <v>0</v>
      </c>
      <c r="C57">
        <f t="shared" si="11"/>
        <v>0</v>
      </c>
      <c r="D57" s="494">
        <f t="shared" si="11"/>
        <v>0</v>
      </c>
      <c r="E57">
        <f>IF(A57=0,0,+VLOOKUP($A57,'1v -beneficirani'!$A$14:$C$371,2,FALSE))</f>
        <v>0</v>
      </c>
      <c r="G57">
        <f>+VLOOKUP($A57,'1v -beneficirani'!$A$14:$N$371,14,FALSE)</f>
        <v>0</v>
      </c>
      <c r="H57">
        <f>+VLOOKUP($A57,'1v -beneficirani'!$A$14:$G$371,H$3,FALSE)</f>
        <v>0</v>
      </c>
      <c r="I57">
        <f>+VLOOKUP($A57,'1v -beneficirani'!$A$14:H$371,I$3,FALSE)</f>
        <v>0</v>
      </c>
      <c r="J57">
        <f>+VLOOKUP($A57,'1v -beneficirani'!$A$14:I$371,J$3,FALSE)</f>
        <v>0</v>
      </c>
      <c r="N57">
        <f>+VLOOKUP($A57,'1v -beneficirani'!$A$14:J$371,K$3,FALSE)</f>
        <v>0</v>
      </c>
      <c r="O57">
        <f>+VLOOKUP($A57,'1v -beneficirani'!$A$14:K$371,L$3,FALSE)</f>
        <v>0</v>
      </c>
      <c r="P57">
        <f>+VLOOKUP($A57,'1v -beneficirani'!$A$14:L$371,M$3,FALSE)</f>
        <v>0</v>
      </c>
      <c r="T57" s="50">
        <f>IF(H57=0,0,+(VLOOKUP($A57,'1v -beneficirani'!$A$14:AE$371,O$3,FALSE)/12*0.701/$H57+$R$2)*$H57)</f>
        <v>0</v>
      </c>
      <c r="U57" s="50">
        <f>IF(N57=0,0,+(VLOOKUP($A57,'1v -beneficirani'!$A$14:AF$371,P$3,FALSE)/12*0.701/$N57+$R$2)*$N57)</f>
        <v>0</v>
      </c>
      <c r="V57" s="50">
        <f>IF(T57+U57=0,0,(VLOOKUP($A57,'1v -beneficirani'!$A$14:AG$371,Q$3,FALSE))/12*$R$3+$R$2)</f>
        <v>0</v>
      </c>
      <c r="W57" s="50">
        <f t="shared" si="7"/>
        <v>0</v>
      </c>
      <c r="X57" s="50">
        <f t="shared" si="0"/>
        <v>0</v>
      </c>
      <c r="Y57" s="50">
        <f>IF(I57=0,0,+(VLOOKUP($A57,'1v -beneficirani'!$A$14:AJ$371,T$3,FALSE)/12*0.701/$I57+$R$2)*$I57)</f>
        <v>0</v>
      </c>
      <c r="Z57" s="50">
        <f>IF(O57=0,0,+(VLOOKUP($A57,'1v -beneficirani'!$A$14:AK$371,U$3,FALSE)/12*0.701/$O57+$R$2)*$O57)</f>
        <v>0</v>
      </c>
      <c r="AA57" s="50">
        <f>IF(Y57+Z57=0,0,(VLOOKUP($A57,'1v -beneficirani'!$A$14:AL$371,V$3,FALSE))/12*$R$3+$R$2)</f>
        <v>0</v>
      </c>
      <c r="AB57" s="50">
        <f t="shared" si="1"/>
        <v>0</v>
      </c>
      <c r="AC57" s="50">
        <f t="shared" si="2"/>
        <v>0</v>
      </c>
      <c r="AD57" s="50">
        <f>IF(J57=0,0,+(VLOOKUP($A57,'1v -beneficirani'!$A$14:AO$371,Y$3,FALSE)/12*0.701/$J57+$R$2)*$J57)</f>
        <v>0</v>
      </c>
      <c r="AE57" s="50">
        <f>IF(P57=0,0,+(VLOOKUP($A57,'1v -beneficirani'!$A$14:AP$371,Z$3,FALSE)/12*0.701/$P57+$R$2)*$P57)</f>
        <v>0</v>
      </c>
      <c r="AF57" s="50">
        <f>IF(AD57+AE57=0,0,(VLOOKUP($A57,'1v -beneficirani'!$A$14:AQ$371,AA$3,FALSE))/12*$R$3+$R$2)</f>
        <v>0</v>
      </c>
      <c r="AG57" s="50">
        <f t="shared" si="3"/>
        <v>0</v>
      </c>
      <c r="AH57" s="50">
        <f t="shared" si="4"/>
        <v>0</v>
      </c>
      <c r="AI57" s="50">
        <f t="shared" si="8"/>
        <v>0</v>
      </c>
      <c r="AJ57" s="50">
        <f>+AI57*(AE$3+VLOOKUP(A57,'1v -beneficirani'!$A$14:$T$348,$AJ$1,FALSE)*100)/100</f>
        <v>0</v>
      </c>
      <c r="AK57" s="50">
        <f t="shared" si="5"/>
        <v>0</v>
      </c>
      <c r="AL57" s="50">
        <f t="shared" si="5"/>
        <v>0</v>
      </c>
    </row>
    <row r="58" spans="1:38" x14ac:dyDescent="0.2">
      <c r="A58">
        <f>+IF(MAX(A$5:A57)+1&lt;=A$1,A57+1,0)</f>
        <v>0</v>
      </c>
      <c r="B58" s="301">
        <f t="shared" si="11"/>
        <v>0</v>
      </c>
      <c r="C58">
        <f t="shared" si="11"/>
        <v>0</v>
      </c>
      <c r="D58" s="494">
        <f t="shared" si="11"/>
        <v>0</v>
      </c>
      <c r="E58">
        <f>IF(A58=0,0,+VLOOKUP($A58,'1v -beneficirani'!$A$14:$C$371,2,FALSE))</f>
        <v>0</v>
      </c>
      <c r="G58">
        <f>+VLOOKUP($A58,'1v -beneficirani'!$A$14:$N$371,14,FALSE)</f>
        <v>0</v>
      </c>
      <c r="H58">
        <f>+VLOOKUP($A58,'1v -beneficirani'!$A$14:$G$371,H$3,FALSE)</f>
        <v>0</v>
      </c>
      <c r="I58">
        <f>+VLOOKUP($A58,'1v -beneficirani'!$A$14:H$371,I$3,FALSE)</f>
        <v>0</v>
      </c>
      <c r="J58">
        <f>+VLOOKUP($A58,'1v -beneficirani'!$A$14:I$371,J$3,FALSE)</f>
        <v>0</v>
      </c>
      <c r="N58">
        <f>+VLOOKUP($A58,'1v -beneficirani'!$A$14:J$371,K$3,FALSE)</f>
        <v>0</v>
      </c>
      <c r="O58">
        <f>+VLOOKUP($A58,'1v -beneficirani'!$A$14:K$371,L$3,FALSE)</f>
        <v>0</v>
      </c>
      <c r="P58">
        <f>+VLOOKUP($A58,'1v -beneficirani'!$A$14:L$371,M$3,FALSE)</f>
        <v>0</v>
      </c>
      <c r="T58" s="50">
        <f>IF(H58=0,0,+(VLOOKUP($A58,'1v -beneficirani'!$A$14:AE$371,O$3,FALSE)/12*0.701/$H58+$R$2)*$H58)</f>
        <v>0</v>
      </c>
      <c r="U58" s="50">
        <f>IF(N58=0,0,+(VLOOKUP($A58,'1v -beneficirani'!$A$14:AF$371,P$3,FALSE)/12*0.701/$N58+$R$2)*$N58)</f>
        <v>0</v>
      </c>
      <c r="V58" s="50">
        <f>IF(T58+U58=0,0,(VLOOKUP($A58,'1v -beneficirani'!$A$14:AG$371,Q$3,FALSE))/12*$R$3+$R$2)</f>
        <v>0</v>
      </c>
      <c r="W58" s="50">
        <f t="shared" si="7"/>
        <v>0</v>
      </c>
      <c r="X58" s="50">
        <f t="shared" si="0"/>
        <v>0</v>
      </c>
      <c r="Y58" s="50">
        <f>IF(I58=0,0,+(VLOOKUP($A58,'1v -beneficirani'!$A$14:AJ$371,T$3,FALSE)/12*0.701/$I58+$R$2)*$I58)</f>
        <v>0</v>
      </c>
      <c r="Z58" s="50">
        <f>IF(O58=0,0,+(VLOOKUP($A58,'1v -beneficirani'!$A$14:AK$371,U$3,FALSE)/12*0.701/$O58+$R$2)*$O58)</f>
        <v>0</v>
      </c>
      <c r="AA58" s="50">
        <f>IF(Y58+Z58=0,0,(VLOOKUP($A58,'1v -beneficirani'!$A$14:AL$371,V$3,FALSE))/12*$R$3+$R$2)</f>
        <v>0</v>
      </c>
      <c r="AB58" s="50">
        <f t="shared" si="1"/>
        <v>0</v>
      </c>
      <c r="AC58" s="50">
        <f t="shared" si="2"/>
        <v>0</v>
      </c>
      <c r="AD58" s="50">
        <f>IF(J58=0,0,+(VLOOKUP($A58,'1v -beneficirani'!$A$14:AO$371,Y$3,FALSE)/12*0.701/$J58+$R$2)*$J58)</f>
        <v>0</v>
      </c>
      <c r="AE58" s="50">
        <f>IF(P58=0,0,+(VLOOKUP($A58,'1v -beneficirani'!$A$14:AP$371,Z$3,FALSE)/12*0.701/$P58+$R$2)*$P58)</f>
        <v>0</v>
      </c>
      <c r="AF58" s="50">
        <f>IF(AD58+AE58=0,0,(VLOOKUP($A58,'1v -beneficirani'!$A$14:AQ$371,AA$3,FALSE))/12*$R$3+$R$2)</f>
        <v>0</v>
      </c>
      <c r="AG58" s="50">
        <f t="shared" si="3"/>
        <v>0</v>
      </c>
      <c r="AH58" s="50">
        <f t="shared" si="4"/>
        <v>0</v>
      </c>
      <c r="AI58" s="50">
        <f t="shared" si="8"/>
        <v>0</v>
      </c>
      <c r="AJ58" s="50">
        <f>+AI58*(AE$3+VLOOKUP(A58,'1v -beneficirani'!$A$14:$T$348,$AJ$1,FALSE)*100)/100</f>
        <v>0</v>
      </c>
      <c r="AK58" s="50">
        <f t="shared" si="5"/>
        <v>0</v>
      </c>
      <c r="AL58" s="50">
        <f t="shared" si="5"/>
        <v>0</v>
      </c>
    </row>
    <row r="59" spans="1:38" x14ac:dyDescent="0.2">
      <c r="A59">
        <f>+IF(MAX(A$5:A58)+1&lt;=A$1,A58+1,0)</f>
        <v>0</v>
      </c>
      <c r="B59" s="301">
        <f t="shared" si="11"/>
        <v>0</v>
      </c>
      <c r="C59">
        <f t="shared" si="11"/>
        <v>0</v>
      </c>
      <c r="D59" s="494">
        <f t="shared" si="11"/>
        <v>0</v>
      </c>
      <c r="E59">
        <f>IF(A59=0,0,+VLOOKUP($A59,'1v -beneficirani'!$A$14:$C$371,2,FALSE))</f>
        <v>0</v>
      </c>
      <c r="G59">
        <f>+VLOOKUP($A59,'1v -beneficirani'!$A$14:$N$371,14,FALSE)</f>
        <v>0</v>
      </c>
      <c r="H59">
        <f>+VLOOKUP($A59,'1v -beneficirani'!$A$14:$G$371,H$3,FALSE)</f>
        <v>0</v>
      </c>
      <c r="I59">
        <f>+VLOOKUP($A59,'1v -beneficirani'!$A$14:H$371,I$3,FALSE)</f>
        <v>0</v>
      </c>
      <c r="J59">
        <f>+VLOOKUP($A59,'1v -beneficirani'!$A$14:I$371,J$3,FALSE)</f>
        <v>0</v>
      </c>
      <c r="N59">
        <f>+VLOOKUP($A59,'1v -beneficirani'!$A$14:J$371,K$3,FALSE)</f>
        <v>0</v>
      </c>
      <c r="O59">
        <f>+VLOOKUP($A59,'1v -beneficirani'!$A$14:K$371,L$3,FALSE)</f>
        <v>0</v>
      </c>
      <c r="P59">
        <f>+VLOOKUP($A59,'1v -beneficirani'!$A$14:L$371,M$3,FALSE)</f>
        <v>0</v>
      </c>
      <c r="T59" s="50">
        <f>IF(H59=0,0,+(VLOOKUP($A59,'1v -beneficirani'!$A$14:AE$371,O$3,FALSE)/12*0.701/$H59+$R$2)*$H59)</f>
        <v>0</v>
      </c>
      <c r="U59" s="50">
        <f>IF(N59=0,0,+(VLOOKUP($A59,'1v -beneficirani'!$A$14:AF$371,P$3,FALSE)/12*0.701/$N59+$R$2)*$N59)</f>
        <v>0</v>
      </c>
      <c r="V59" s="50">
        <f>IF(T59+U59=0,0,(VLOOKUP($A59,'1v -beneficirani'!$A$14:AG$371,Q$3,FALSE))/12*$R$3+$R$2)</f>
        <v>0</v>
      </c>
      <c r="W59" s="50">
        <f t="shared" si="7"/>
        <v>0</v>
      </c>
      <c r="X59" s="50">
        <f t="shared" si="0"/>
        <v>0</v>
      </c>
      <c r="Y59" s="50">
        <f>IF(I59=0,0,+(VLOOKUP($A59,'1v -beneficirani'!$A$14:AJ$371,T$3,FALSE)/12*0.701/$I59+$R$2)*$I59)</f>
        <v>0</v>
      </c>
      <c r="Z59" s="50">
        <f>IF(O59=0,0,+(VLOOKUP($A59,'1v -beneficirani'!$A$14:AK$371,U$3,FALSE)/12*0.701/$O59+$R$2)*$O59)</f>
        <v>0</v>
      </c>
      <c r="AA59" s="50">
        <f>IF(Y59+Z59=0,0,(VLOOKUP($A59,'1v -beneficirani'!$A$14:AL$371,V$3,FALSE))/12*$R$3+$R$2)</f>
        <v>0</v>
      </c>
      <c r="AB59" s="50">
        <f t="shared" si="1"/>
        <v>0</v>
      </c>
      <c r="AC59" s="50">
        <f t="shared" si="2"/>
        <v>0</v>
      </c>
      <c r="AD59" s="50">
        <f>IF(J59=0,0,+(VLOOKUP($A59,'1v -beneficirani'!$A$14:AO$371,Y$3,FALSE)/12*0.701/$J59+$R$2)*$J59)</f>
        <v>0</v>
      </c>
      <c r="AE59" s="50">
        <f>IF(P59=0,0,+(VLOOKUP($A59,'1v -beneficirani'!$A$14:AP$371,Z$3,FALSE)/12*0.701/$P59+$R$2)*$P59)</f>
        <v>0</v>
      </c>
      <c r="AF59" s="50">
        <f>IF(AD59+AE59=0,0,(VLOOKUP($A59,'1v -beneficirani'!$A$14:AQ$371,AA$3,FALSE))/12*$R$3+$R$2)</f>
        <v>0</v>
      </c>
      <c r="AG59" s="50">
        <f t="shared" si="3"/>
        <v>0</v>
      </c>
      <c r="AH59" s="50">
        <f t="shared" si="4"/>
        <v>0</v>
      </c>
      <c r="AI59" s="50">
        <f t="shared" si="8"/>
        <v>0</v>
      </c>
      <c r="AJ59" s="50">
        <f>+AI59*(AE$3+VLOOKUP(A59,'1v -beneficirani'!$A$14:$T$348,$AJ$1,FALSE)*100)/100</f>
        <v>0</v>
      </c>
      <c r="AK59" s="50">
        <f t="shared" si="5"/>
        <v>0</v>
      </c>
      <c r="AL59" s="50">
        <f t="shared" si="5"/>
        <v>0</v>
      </c>
    </row>
    <row r="60" spans="1:38" x14ac:dyDescent="0.2">
      <c r="A60">
        <f>+IF(MAX(A$5:A59)+1&lt;=A$1,A59+1,0)</f>
        <v>0</v>
      </c>
      <c r="B60" s="301">
        <f t="shared" si="11"/>
        <v>0</v>
      </c>
      <c r="C60">
        <f t="shared" si="11"/>
        <v>0</v>
      </c>
      <c r="D60" s="494">
        <f t="shared" si="11"/>
        <v>0</v>
      </c>
      <c r="E60">
        <f>IF(A60=0,0,+VLOOKUP($A60,'1v -beneficirani'!$A$14:$C$371,2,FALSE))</f>
        <v>0</v>
      </c>
      <c r="G60">
        <f>+VLOOKUP($A60,'1v -beneficirani'!$A$14:$N$371,14,FALSE)</f>
        <v>0</v>
      </c>
      <c r="H60">
        <f>+VLOOKUP($A60,'1v -beneficirani'!$A$14:$G$371,H$3,FALSE)</f>
        <v>0</v>
      </c>
      <c r="I60">
        <f>+VLOOKUP($A60,'1v -beneficirani'!$A$14:H$371,I$3,FALSE)</f>
        <v>0</v>
      </c>
      <c r="J60">
        <f>+VLOOKUP($A60,'1v -beneficirani'!$A$14:I$371,J$3,FALSE)</f>
        <v>0</v>
      </c>
      <c r="N60">
        <f>+VLOOKUP($A60,'1v -beneficirani'!$A$14:J$371,K$3,FALSE)</f>
        <v>0</v>
      </c>
      <c r="O60">
        <f>+VLOOKUP($A60,'1v -beneficirani'!$A$14:K$371,L$3,FALSE)</f>
        <v>0</v>
      </c>
      <c r="P60">
        <f>+VLOOKUP($A60,'1v -beneficirani'!$A$14:L$371,M$3,FALSE)</f>
        <v>0</v>
      </c>
      <c r="T60" s="50">
        <f>IF(H60=0,0,+(VLOOKUP($A60,'1v -beneficirani'!$A$14:AE$371,O$3,FALSE)/12*0.701/$H60+$R$2)*$H60)</f>
        <v>0</v>
      </c>
      <c r="U60" s="50">
        <f>IF(N60=0,0,+(VLOOKUP($A60,'1v -beneficirani'!$A$14:AF$371,P$3,FALSE)/12*0.701/$N60+$R$2)*$N60)</f>
        <v>0</v>
      </c>
      <c r="V60" s="50">
        <f>IF(T60+U60=0,0,(VLOOKUP($A60,'1v -beneficirani'!$A$14:AG$371,Q$3,FALSE))/12*$R$3+$R$2)</f>
        <v>0</v>
      </c>
      <c r="W60" s="50">
        <f t="shared" si="7"/>
        <v>0</v>
      </c>
      <c r="X60" s="50">
        <f t="shared" si="0"/>
        <v>0</v>
      </c>
      <c r="Y60" s="50">
        <f>IF(I60=0,0,+(VLOOKUP($A60,'1v -beneficirani'!$A$14:AJ$371,T$3,FALSE)/12*0.701/$I60+$R$2)*$I60)</f>
        <v>0</v>
      </c>
      <c r="Z60" s="50">
        <f>IF(O60=0,0,+(VLOOKUP($A60,'1v -beneficirani'!$A$14:AK$371,U$3,FALSE)/12*0.701/$O60+$R$2)*$O60)</f>
        <v>0</v>
      </c>
      <c r="AA60" s="50">
        <f>IF(Y60+Z60=0,0,(VLOOKUP($A60,'1v -beneficirani'!$A$14:AL$371,V$3,FALSE))/12*$R$3+$R$2)</f>
        <v>0</v>
      </c>
      <c r="AB60" s="50">
        <f t="shared" si="1"/>
        <v>0</v>
      </c>
      <c r="AC60" s="50">
        <f t="shared" si="2"/>
        <v>0</v>
      </c>
      <c r="AD60" s="50">
        <f>IF(J60=0,0,+(VLOOKUP($A60,'1v -beneficirani'!$A$14:AO$371,Y$3,FALSE)/12*0.701/$J60+$R$2)*$J60)</f>
        <v>0</v>
      </c>
      <c r="AE60" s="50">
        <f>IF(P60=0,0,+(VLOOKUP($A60,'1v -beneficirani'!$A$14:AP$371,Z$3,FALSE)/12*0.701/$P60+$R$2)*$P60)</f>
        <v>0</v>
      </c>
      <c r="AF60" s="50">
        <f>IF(AD60+AE60=0,0,(VLOOKUP($A60,'1v -beneficirani'!$A$14:AQ$371,AA$3,FALSE))/12*$R$3+$R$2)</f>
        <v>0</v>
      </c>
      <c r="AG60" s="50">
        <f t="shared" si="3"/>
        <v>0</v>
      </c>
      <c r="AH60" s="50">
        <f t="shared" si="4"/>
        <v>0</v>
      </c>
      <c r="AI60" s="50">
        <f t="shared" si="8"/>
        <v>0</v>
      </c>
      <c r="AJ60" s="50">
        <f>+AI60*(AE$3+VLOOKUP(A60,'1v -beneficirani'!$A$14:$T$348,$AJ$1,FALSE)*100)/100</f>
        <v>0</v>
      </c>
      <c r="AK60" s="50">
        <f t="shared" si="5"/>
        <v>0</v>
      </c>
      <c r="AL60" s="50">
        <f t="shared" si="5"/>
        <v>0</v>
      </c>
    </row>
    <row r="61" spans="1:38" x14ac:dyDescent="0.2">
      <c r="A61">
        <f>+IF(MAX(A$5:A60)+1&lt;=A$1,A60+1,0)</f>
        <v>0</v>
      </c>
      <c r="B61" s="301">
        <f t="shared" si="11"/>
        <v>0</v>
      </c>
      <c r="C61">
        <f t="shared" si="11"/>
        <v>0</v>
      </c>
      <c r="D61" s="494">
        <f t="shared" si="11"/>
        <v>0</v>
      </c>
      <c r="E61">
        <f>IF(A61=0,0,+VLOOKUP($A61,'1v -beneficirani'!$A$14:$C$371,2,FALSE))</f>
        <v>0</v>
      </c>
      <c r="G61">
        <f>+VLOOKUP($A61,'1v -beneficirani'!$A$14:$N$371,14,FALSE)</f>
        <v>0</v>
      </c>
      <c r="H61">
        <f>+VLOOKUP($A61,'1v -beneficirani'!$A$14:$G$371,H$3,FALSE)</f>
        <v>0</v>
      </c>
      <c r="I61">
        <f>+VLOOKUP($A61,'1v -beneficirani'!$A$14:H$371,I$3,FALSE)</f>
        <v>0</v>
      </c>
      <c r="J61">
        <f>+VLOOKUP($A61,'1v -beneficirani'!$A$14:I$371,J$3,FALSE)</f>
        <v>0</v>
      </c>
      <c r="N61">
        <f>+VLOOKUP($A61,'1v -beneficirani'!$A$14:J$371,K$3,FALSE)</f>
        <v>0</v>
      </c>
      <c r="O61">
        <f>+VLOOKUP($A61,'1v -beneficirani'!$A$14:K$371,L$3,FALSE)</f>
        <v>0</v>
      </c>
      <c r="P61">
        <f>+VLOOKUP($A61,'1v -beneficirani'!$A$14:L$371,M$3,FALSE)</f>
        <v>0</v>
      </c>
      <c r="T61" s="50">
        <f>IF(H61=0,0,+(VLOOKUP($A61,'1v -beneficirani'!$A$14:AE$371,O$3,FALSE)/12*0.701/$H61+$R$2)*$H61)</f>
        <v>0</v>
      </c>
      <c r="U61" s="50">
        <f>IF(N61=0,0,+(VLOOKUP($A61,'1v -beneficirani'!$A$14:AF$371,P$3,FALSE)/12*0.701/$N61+$R$2)*$N61)</f>
        <v>0</v>
      </c>
      <c r="V61" s="50">
        <f>IF(T61+U61=0,0,(VLOOKUP($A61,'1v -beneficirani'!$A$14:AG$371,Q$3,FALSE))/12*$R$3+$R$2)</f>
        <v>0</v>
      </c>
      <c r="W61" s="50">
        <f t="shared" si="7"/>
        <v>0</v>
      </c>
      <c r="X61" s="50">
        <f t="shared" si="0"/>
        <v>0</v>
      </c>
      <c r="Y61" s="50">
        <f>IF(I61=0,0,+(VLOOKUP($A61,'1v -beneficirani'!$A$14:AJ$371,T$3,FALSE)/12*0.701/$I61+$R$2)*$I61)</f>
        <v>0</v>
      </c>
      <c r="Z61" s="50">
        <f>IF(O61=0,0,+(VLOOKUP($A61,'1v -beneficirani'!$A$14:AK$371,U$3,FALSE)/12*0.701/$O61+$R$2)*$O61)</f>
        <v>0</v>
      </c>
      <c r="AA61" s="50">
        <f>IF(Y61+Z61=0,0,(VLOOKUP($A61,'1v -beneficirani'!$A$14:AL$371,V$3,FALSE))/12*$R$3+$R$2)</f>
        <v>0</v>
      </c>
      <c r="AB61" s="50">
        <f t="shared" si="1"/>
        <v>0</v>
      </c>
      <c r="AC61" s="50">
        <f t="shared" si="2"/>
        <v>0</v>
      </c>
      <c r="AD61" s="50">
        <f>IF(J61=0,0,+(VLOOKUP($A61,'1v -beneficirani'!$A$14:AO$371,Y$3,FALSE)/12*0.701/$J61+$R$2)*$J61)</f>
        <v>0</v>
      </c>
      <c r="AE61" s="50">
        <f>IF(P61=0,0,+(VLOOKUP($A61,'1v -beneficirani'!$A$14:AP$371,Z$3,FALSE)/12*0.701/$P61+$R$2)*$P61)</f>
        <v>0</v>
      </c>
      <c r="AF61" s="50">
        <f>IF(AD61+AE61=0,0,(VLOOKUP($A61,'1v -beneficirani'!$A$14:AQ$371,AA$3,FALSE))/12*$R$3+$R$2)</f>
        <v>0</v>
      </c>
      <c r="AG61" s="50">
        <f t="shared" si="3"/>
        <v>0</v>
      </c>
      <c r="AH61" s="50">
        <f t="shared" si="4"/>
        <v>0</v>
      </c>
      <c r="AI61" s="50">
        <f t="shared" si="8"/>
        <v>0</v>
      </c>
      <c r="AJ61" s="50">
        <f>+AI61*(AE$3+VLOOKUP(A61,'1v -beneficirani'!$A$14:$T$348,$AJ$1,FALSE)*100)/100</f>
        <v>0</v>
      </c>
      <c r="AK61" s="50">
        <f t="shared" si="5"/>
        <v>0</v>
      </c>
      <c r="AL61" s="50">
        <f t="shared" si="5"/>
        <v>0</v>
      </c>
    </row>
    <row r="62" spans="1:38" x14ac:dyDescent="0.2">
      <c r="A62">
        <f>+IF(MAX(A$5:A61)+1&lt;=A$1,A61+1,0)</f>
        <v>0</v>
      </c>
      <c r="B62" s="301">
        <f t="shared" si="11"/>
        <v>0</v>
      </c>
      <c r="C62">
        <f t="shared" si="11"/>
        <v>0</v>
      </c>
      <c r="D62" s="494">
        <f t="shared" si="11"/>
        <v>0</v>
      </c>
      <c r="E62">
        <f>IF(A62=0,0,+VLOOKUP($A62,'1v -beneficirani'!$A$14:$C$371,2,FALSE))</f>
        <v>0</v>
      </c>
      <c r="G62">
        <f>+VLOOKUP($A62,'1v -beneficirani'!$A$14:$N$371,14,FALSE)</f>
        <v>0</v>
      </c>
      <c r="H62">
        <f>+VLOOKUP($A62,'1v -beneficirani'!$A$14:$G$371,H$3,FALSE)</f>
        <v>0</v>
      </c>
      <c r="I62">
        <f>+VLOOKUP($A62,'1v -beneficirani'!$A$14:H$371,I$3,FALSE)</f>
        <v>0</v>
      </c>
      <c r="J62">
        <f>+VLOOKUP($A62,'1v -beneficirani'!$A$14:I$371,J$3,FALSE)</f>
        <v>0</v>
      </c>
      <c r="N62">
        <f>+VLOOKUP($A62,'1v -beneficirani'!$A$14:J$371,K$3,FALSE)</f>
        <v>0</v>
      </c>
      <c r="O62">
        <f>+VLOOKUP($A62,'1v -beneficirani'!$A$14:K$371,L$3,FALSE)</f>
        <v>0</v>
      </c>
      <c r="P62">
        <f>+VLOOKUP($A62,'1v -beneficirani'!$A$14:L$371,M$3,FALSE)</f>
        <v>0</v>
      </c>
      <c r="T62" s="50">
        <f>IF(H62=0,0,+(VLOOKUP($A62,'1v -beneficirani'!$A$14:AE$371,O$3,FALSE)/12*0.701/$H62+$R$2)*$H62)</f>
        <v>0</v>
      </c>
      <c r="U62" s="50">
        <f>IF(N62=0,0,+(VLOOKUP($A62,'1v -beneficirani'!$A$14:AF$371,P$3,FALSE)/12*0.701/$N62+$R$2)*$N62)</f>
        <v>0</v>
      </c>
      <c r="V62" s="50">
        <f>IF(T62+U62=0,0,(VLOOKUP($A62,'1v -beneficirani'!$A$14:AG$371,Q$3,FALSE))/12*$R$3+$R$2)</f>
        <v>0</v>
      </c>
      <c r="W62" s="50">
        <f t="shared" si="7"/>
        <v>0</v>
      </c>
      <c r="X62" s="50">
        <f t="shared" si="0"/>
        <v>0</v>
      </c>
      <c r="Y62" s="50">
        <f>IF(I62=0,0,+(VLOOKUP($A62,'1v -beneficirani'!$A$14:AJ$371,T$3,FALSE)/12*0.701/$I62+$R$2)*$I62)</f>
        <v>0</v>
      </c>
      <c r="Z62" s="50">
        <f>IF(O62=0,0,+(VLOOKUP($A62,'1v -beneficirani'!$A$14:AK$371,U$3,FALSE)/12*0.701/$O62+$R$2)*$O62)</f>
        <v>0</v>
      </c>
      <c r="AA62" s="50">
        <f>IF(Y62+Z62=0,0,(VLOOKUP($A62,'1v -beneficirani'!$A$14:AL$371,V$3,FALSE))/12*$R$3+$R$2)</f>
        <v>0</v>
      </c>
      <c r="AB62" s="50">
        <f t="shared" si="1"/>
        <v>0</v>
      </c>
      <c r="AC62" s="50">
        <f t="shared" si="2"/>
        <v>0</v>
      </c>
      <c r="AD62" s="50">
        <f>IF(J62=0,0,+(VLOOKUP($A62,'1v -beneficirani'!$A$14:AO$371,Y$3,FALSE)/12*0.701/$J62+$R$2)*$J62)</f>
        <v>0</v>
      </c>
      <c r="AE62" s="50">
        <f>IF(P62=0,0,+(VLOOKUP($A62,'1v -beneficirani'!$A$14:AP$371,Z$3,FALSE)/12*0.701/$P62+$R$2)*$P62)</f>
        <v>0</v>
      </c>
      <c r="AF62" s="50">
        <f>IF(AD62+AE62=0,0,(VLOOKUP($A62,'1v -beneficirani'!$A$14:AQ$371,AA$3,FALSE))/12*$R$3+$R$2)</f>
        <v>0</v>
      </c>
      <c r="AG62" s="50">
        <f t="shared" si="3"/>
        <v>0</v>
      </c>
      <c r="AH62" s="50">
        <f t="shared" si="4"/>
        <v>0</v>
      </c>
      <c r="AI62" s="50">
        <f t="shared" si="8"/>
        <v>0</v>
      </c>
      <c r="AJ62" s="50">
        <f>+AI62*(AE$3+VLOOKUP(A62,'1v -beneficirani'!$A$14:$T$348,$AJ$1,FALSE)*100)/100</f>
        <v>0</v>
      </c>
      <c r="AK62" s="50">
        <f t="shared" si="5"/>
        <v>0</v>
      </c>
      <c r="AL62" s="50">
        <f t="shared" si="5"/>
        <v>0</v>
      </c>
    </row>
    <row r="63" spans="1:38" x14ac:dyDescent="0.2">
      <c r="A63">
        <f>+IF(MAX(A$5:A62)+1&lt;=A$1,A62+1,0)</f>
        <v>0</v>
      </c>
      <c r="B63" s="301">
        <f t="shared" si="11"/>
        <v>0</v>
      </c>
      <c r="C63">
        <f t="shared" si="11"/>
        <v>0</v>
      </c>
      <c r="D63" s="494">
        <f t="shared" si="11"/>
        <v>0</v>
      </c>
      <c r="E63">
        <f>IF(A63=0,0,+VLOOKUP($A63,'1v -beneficirani'!$A$14:$C$371,2,FALSE))</f>
        <v>0</v>
      </c>
      <c r="G63">
        <f>+VLOOKUP($A63,'1v -beneficirani'!$A$14:$N$371,14,FALSE)</f>
        <v>0</v>
      </c>
      <c r="H63">
        <f>+VLOOKUP($A63,'1v -beneficirani'!$A$14:$G$371,H$3,FALSE)</f>
        <v>0</v>
      </c>
      <c r="I63">
        <f>+VLOOKUP($A63,'1v -beneficirani'!$A$14:H$371,I$3,FALSE)</f>
        <v>0</v>
      </c>
      <c r="J63">
        <f>+VLOOKUP($A63,'1v -beneficirani'!$A$14:I$371,J$3,FALSE)</f>
        <v>0</v>
      </c>
      <c r="N63">
        <f>+VLOOKUP($A63,'1v -beneficirani'!$A$14:J$371,K$3,FALSE)</f>
        <v>0</v>
      </c>
      <c r="O63">
        <f>+VLOOKUP($A63,'1v -beneficirani'!$A$14:K$371,L$3,FALSE)</f>
        <v>0</v>
      </c>
      <c r="P63">
        <f>+VLOOKUP($A63,'1v -beneficirani'!$A$14:L$371,M$3,FALSE)</f>
        <v>0</v>
      </c>
      <c r="T63" s="50">
        <f>IF(H63=0,0,+(VLOOKUP($A63,'1v -beneficirani'!$A$14:AE$371,O$3,FALSE)/12*0.701/$H63+$R$2)*$H63)</f>
        <v>0</v>
      </c>
      <c r="U63" s="50">
        <f>IF(N63=0,0,+(VLOOKUP($A63,'1v -beneficirani'!$A$14:AF$371,P$3,FALSE)/12*0.701/$N63+$R$2)*$N63)</f>
        <v>0</v>
      </c>
      <c r="V63" s="50">
        <f>IF(T63+U63=0,0,(VLOOKUP($A63,'1v -beneficirani'!$A$14:AG$371,Q$3,FALSE))/12*$R$3+$R$2)</f>
        <v>0</v>
      </c>
      <c r="W63" s="50">
        <f t="shared" si="7"/>
        <v>0</v>
      </c>
      <c r="X63" s="50">
        <f t="shared" si="0"/>
        <v>0</v>
      </c>
      <c r="Y63" s="50">
        <f>IF(I63=0,0,+(VLOOKUP($A63,'1v -beneficirani'!$A$14:AJ$371,T$3,FALSE)/12*0.701/$I63+$R$2)*$I63)</f>
        <v>0</v>
      </c>
      <c r="Z63" s="50">
        <f>IF(O63=0,0,+(VLOOKUP($A63,'1v -beneficirani'!$A$14:AK$371,U$3,FALSE)/12*0.701/$O63+$R$2)*$O63)</f>
        <v>0</v>
      </c>
      <c r="AA63" s="50">
        <f>IF(Y63+Z63=0,0,(VLOOKUP($A63,'1v -beneficirani'!$A$14:AL$371,V$3,FALSE))/12*$R$3+$R$2)</f>
        <v>0</v>
      </c>
      <c r="AB63" s="50">
        <f t="shared" si="1"/>
        <v>0</v>
      </c>
      <c r="AC63" s="50">
        <f t="shared" si="2"/>
        <v>0</v>
      </c>
      <c r="AD63" s="50">
        <f>IF(J63=0,0,+(VLOOKUP($A63,'1v -beneficirani'!$A$14:AO$371,Y$3,FALSE)/12*0.701/$J63+$R$2)*$J63)</f>
        <v>0</v>
      </c>
      <c r="AE63" s="50">
        <f>IF(P63=0,0,+(VLOOKUP($A63,'1v -beneficirani'!$A$14:AP$371,Z$3,FALSE)/12*0.701/$P63+$R$2)*$P63)</f>
        <v>0</v>
      </c>
      <c r="AF63" s="50">
        <f>IF(AD63+AE63=0,0,(VLOOKUP($A63,'1v -beneficirani'!$A$14:AQ$371,AA$3,FALSE))/12*$R$3+$R$2)</f>
        <v>0</v>
      </c>
      <c r="AG63" s="50">
        <f t="shared" si="3"/>
        <v>0</v>
      </c>
      <c r="AH63" s="50">
        <f t="shared" si="4"/>
        <v>0</v>
      </c>
      <c r="AI63" s="50">
        <f t="shared" si="8"/>
        <v>0</v>
      </c>
      <c r="AJ63" s="50">
        <f>+AI63*(AE$3+VLOOKUP(A63,'1v -beneficirani'!$A$14:$T$348,$AJ$1,FALSE)*100)/100</f>
        <v>0</v>
      </c>
      <c r="AK63" s="50">
        <f t="shared" si="5"/>
        <v>0</v>
      </c>
      <c r="AL63" s="50">
        <f t="shared" si="5"/>
        <v>0</v>
      </c>
    </row>
    <row r="64" spans="1:38" x14ac:dyDescent="0.2">
      <c r="A64">
        <f>+IF(MAX(A$5:A63)+1&lt;=A$1,A63+1,0)</f>
        <v>0</v>
      </c>
      <c r="B64" s="301">
        <f t="shared" si="11"/>
        <v>0</v>
      </c>
      <c r="C64">
        <f t="shared" si="11"/>
        <v>0</v>
      </c>
      <c r="D64" s="494">
        <f t="shared" si="11"/>
        <v>0</v>
      </c>
      <c r="E64">
        <f>IF(A64=0,0,+VLOOKUP($A64,'1v -beneficirani'!$A$14:$C$371,2,FALSE))</f>
        <v>0</v>
      </c>
      <c r="G64">
        <f>+VLOOKUP($A64,'1v -beneficirani'!$A$14:$N$371,14,FALSE)</f>
        <v>0</v>
      </c>
      <c r="H64">
        <f>+VLOOKUP($A64,'1v -beneficirani'!$A$14:$G$371,H$3,FALSE)</f>
        <v>0</v>
      </c>
      <c r="I64">
        <f>+VLOOKUP($A64,'1v -beneficirani'!$A$14:H$371,I$3,FALSE)</f>
        <v>0</v>
      </c>
      <c r="J64">
        <f>+VLOOKUP($A64,'1v -beneficirani'!$A$14:I$371,J$3,FALSE)</f>
        <v>0</v>
      </c>
      <c r="N64">
        <f>+VLOOKUP($A64,'1v -beneficirani'!$A$14:J$371,K$3,FALSE)</f>
        <v>0</v>
      </c>
      <c r="O64">
        <f>+VLOOKUP($A64,'1v -beneficirani'!$A$14:K$371,L$3,FALSE)</f>
        <v>0</v>
      </c>
      <c r="P64">
        <f>+VLOOKUP($A64,'1v -beneficirani'!$A$14:L$371,M$3,FALSE)</f>
        <v>0</v>
      </c>
      <c r="T64" s="50">
        <f>IF(H64=0,0,+(VLOOKUP($A64,'1v -beneficirani'!$A$14:AE$371,O$3,FALSE)/12*0.701/$H64+$R$2)*$H64)</f>
        <v>0</v>
      </c>
      <c r="U64" s="50">
        <f>IF(N64=0,0,+(VLOOKUP($A64,'1v -beneficirani'!$A$14:AF$371,P$3,FALSE)/12*0.701/$N64+$R$2)*$N64)</f>
        <v>0</v>
      </c>
      <c r="V64" s="50">
        <f>IF(T64+U64=0,0,(VLOOKUP($A64,'1v -beneficirani'!$A$14:AG$371,Q$3,FALSE))/12*$R$3+$R$2)</f>
        <v>0</v>
      </c>
      <c r="W64" s="50">
        <f t="shared" si="7"/>
        <v>0</v>
      </c>
      <c r="X64" s="50">
        <f t="shared" si="0"/>
        <v>0</v>
      </c>
      <c r="Y64" s="50">
        <f>IF(I64=0,0,+(VLOOKUP($A64,'1v -beneficirani'!$A$14:AJ$371,T$3,FALSE)/12*0.701/$I64+$R$2)*$I64)</f>
        <v>0</v>
      </c>
      <c r="Z64" s="50">
        <f>IF(O64=0,0,+(VLOOKUP($A64,'1v -beneficirani'!$A$14:AK$371,U$3,FALSE)/12*0.701/$O64+$R$2)*$O64)</f>
        <v>0</v>
      </c>
      <c r="AA64" s="50">
        <f>IF(Y64+Z64=0,0,(VLOOKUP($A64,'1v -beneficirani'!$A$14:AL$371,V$3,FALSE))/12*$R$3+$R$2)</f>
        <v>0</v>
      </c>
      <c r="AB64" s="50">
        <f t="shared" si="1"/>
        <v>0</v>
      </c>
      <c r="AC64" s="50">
        <f t="shared" si="2"/>
        <v>0</v>
      </c>
      <c r="AD64" s="50">
        <f>IF(J64=0,0,+(VLOOKUP($A64,'1v -beneficirani'!$A$14:AO$371,Y$3,FALSE)/12*0.701/$J64+$R$2)*$J64)</f>
        <v>0</v>
      </c>
      <c r="AE64" s="50">
        <f>IF(P64=0,0,+(VLOOKUP($A64,'1v -beneficirani'!$A$14:AP$371,Z$3,FALSE)/12*0.701/$P64+$R$2)*$P64)</f>
        <v>0</v>
      </c>
      <c r="AF64" s="50">
        <f>IF(AD64+AE64=0,0,(VLOOKUP($A64,'1v -beneficirani'!$A$14:AQ$371,AA$3,FALSE))/12*$R$3+$R$2)</f>
        <v>0</v>
      </c>
      <c r="AG64" s="50">
        <f t="shared" si="3"/>
        <v>0</v>
      </c>
      <c r="AH64" s="50">
        <f t="shared" si="4"/>
        <v>0</v>
      </c>
      <c r="AI64" s="50">
        <f t="shared" si="8"/>
        <v>0</v>
      </c>
      <c r="AJ64" s="50">
        <f>+AI64*(AE$3+VLOOKUP(A64,'1v -beneficirani'!$A$14:$T$348,$AJ$1,FALSE)*100)/100</f>
        <v>0</v>
      </c>
      <c r="AK64" s="50">
        <f t="shared" si="5"/>
        <v>0</v>
      </c>
      <c r="AL64" s="50">
        <f t="shared" si="5"/>
        <v>0</v>
      </c>
    </row>
    <row r="65" spans="1:38" x14ac:dyDescent="0.2">
      <c r="A65">
        <f>+IF(MAX(A$5:A64)+1&lt;=A$1,A64+1,0)</f>
        <v>0</v>
      </c>
      <c r="B65" s="301">
        <f t="shared" si="11"/>
        <v>0</v>
      </c>
      <c r="C65">
        <f t="shared" si="11"/>
        <v>0</v>
      </c>
      <c r="D65" s="494">
        <f t="shared" si="11"/>
        <v>0</v>
      </c>
      <c r="E65">
        <f>IF(A65=0,0,+VLOOKUP($A65,'1v -beneficirani'!$A$14:$C$371,2,FALSE))</f>
        <v>0</v>
      </c>
      <c r="G65">
        <f>+VLOOKUP($A65,'1v -beneficirani'!$A$14:$N$371,14,FALSE)</f>
        <v>0</v>
      </c>
      <c r="H65">
        <f>+VLOOKUP($A65,'1v -beneficirani'!$A$14:$G$371,H$3,FALSE)</f>
        <v>0</v>
      </c>
      <c r="I65">
        <f>+VLOOKUP($A65,'1v -beneficirani'!$A$14:H$371,I$3,FALSE)</f>
        <v>0</v>
      </c>
      <c r="J65">
        <f>+VLOOKUP($A65,'1v -beneficirani'!$A$14:I$371,J$3,FALSE)</f>
        <v>0</v>
      </c>
      <c r="N65">
        <f>+VLOOKUP($A65,'1v -beneficirani'!$A$14:J$371,K$3,FALSE)</f>
        <v>0</v>
      </c>
      <c r="O65">
        <f>+VLOOKUP($A65,'1v -beneficirani'!$A$14:K$371,L$3,FALSE)</f>
        <v>0</v>
      </c>
      <c r="P65">
        <f>+VLOOKUP($A65,'1v -beneficirani'!$A$14:L$371,M$3,FALSE)</f>
        <v>0</v>
      </c>
      <c r="T65" s="50">
        <f>IF(H65=0,0,+(VLOOKUP($A65,'1v -beneficirani'!$A$14:AE$371,O$3,FALSE)/12*0.701/$H65+$R$2)*$H65)</f>
        <v>0</v>
      </c>
      <c r="U65" s="50">
        <f>IF(N65=0,0,+(VLOOKUP($A65,'1v -beneficirani'!$A$14:AF$371,P$3,FALSE)/12*0.701/$N65+$R$2)*$N65)</f>
        <v>0</v>
      </c>
      <c r="V65" s="50">
        <f>IF(T65+U65=0,0,(VLOOKUP($A65,'1v -beneficirani'!$A$14:AG$371,Q$3,FALSE))/12*$R$3+$R$2)</f>
        <v>0</v>
      </c>
      <c r="W65" s="50">
        <f t="shared" si="7"/>
        <v>0</v>
      </c>
      <c r="X65" s="50">
        <f t="shared" si="0"/>
        <v>0</v>
      </c>
      <c r="Y65" s="50">
        <f>IF(I65=0,0,+(VLOOKUP($A65,'1v -beneficirani'!$A$14:AJ$371,T$3,FALSE)/12*0.701/$I65+$R$2)*$I65)</f>
        <v>0</v>
      </c>
      <c r="Z65" s="50">
        <f>IF(O65=0,0,+(VLOOKUP($A65,'1v -beneficirani'!$A$14:AK$371,U$3,FALSE)/12*0.701/$O65+$R$2)*$O65)</f>
        <v>0</v>
      </c>
      <c r="AA65" s="50">
        <f>IF(Y65+Z65=0,0,(VLOOKUP($A65,'1v -beneficirani'!$A$14:AL$371,V$3,FALSE))/12*$R$3+$R$2)</f>
        <v>0</v>
      </c>
      <c r="AB65" s="50">
        <f t="shared" si="1"/>
        <v>0</v>
      </c>
      <c r="AC65" s="50">
        <f t="shared" si="2"/>
        <v>0</v>
      </c>
      <c r="AD65" s="50">
        <f>IF(J65=0,0,+(VLOOKUP($A65,'1v -beneficirani'!$A$14:AO$371,Y$3,FALSE)/12*0.701/$J65+$R$2)*$J65)</f>
        <v>0</v>
      </c>
      <c r="AE65" s="50">
        <f>IF(P65=0,0,+(VLOOKUP($A65,'1v -beneficirani'!$A$14:AP$371,Z$3,FALSE)/12*0.701/$P65+$R$2)*$P65)</f>
        <v>0</v>
      </c>
      <c r="AF65" s="50">
        <f>IF(AD65+AE65=0,0,(VLOOKUP($A65,'1v -beneficirani'!$A$14:AQ$371,AA$3,FALSE))/12*$R$3+$R$2)</f>
        <v>0</v>
      </c>
      <c r="AG65" s="50">
        <f t="shared" si="3"/>
        <v>0</v>
      </c>
      <c r="AH65" s="50">
        <f t="shared" si="4"/>
        <v>0</v>
      </c>
      <c r="AI65" s="50">
        <f t="shared" si="8"/>
        <v>0</v>
      </c>
      <c r="AJ65" s="50">
        <f>+AI65*(AE$3+VLOOKUP(A65,'1v -beneficirani'!$A$14:$T$348,$AJ$1,FALSE)*100)/100</f>
        <v>0</v>
      </c>
      <c r="AK65" s="50">
        <f t="shared" si="5"/>
        <v>0</v>
      </c>
      <c r="AL65" s="50">
        <f t="shared" si="5"/>
        <v>0</v>
      </c>
    </row>
    <row r="66" spans="1:38" x14ac:dyDescent="0.2">
      <c r="A66">
        <f>+IF(MAX(A$5:A65)+1&lt;=A$1,A65+1,0)</f>
        <v>0</v>
      </c>
      <c r="B66" s="301">
        <f t="shared" si="11"/>
        <v>0</v>
      </c>
      <c r="C66">
        <f t="shared" si="11"/>
        <v>0</v>
      </c>
      <c r="D66" s="494">
        <f t="shared" si="11"/>
        <v>0</v>
      </c>
      <c r="E66">
        <f>IF(A66=0,0,+VLOOKUP($A66,'1v -beneficirani'!$A$14:$C$371,2,FALSE))</f>
        <v>0</v>
      </c>
      <c r="G66">
        <f>+VLOOKUP($A66,'1v -beneficirani'!$A$14:$N$371,14,FALSE)</f>
        <v>0</v>
      </c>
      <c r="H66">
        <f>+VLOOKUP($A66,'1v -beneficirani'!$A$14:$G$371,H$3,FALSE)</f>
        <v>0</v>
      </c>
      <c r="I66">
        <f>+VLOOKUP($A66,'1v -beneficirani'!$A$14:H$371,I$3,FALSE)</f>
        <v>0</v>
      </c>
      <c r="J66">
        <f>+VLOOKUP($A66,'1v -beneficirani'!$A$14:I$371,J$3,FALSE)</f>
        <v>0</v>
      </c>
      <c r="N66">
        <f>+VLOOKUP($A66,'1v -beneficirani'!$A$14:J$371,K$3,FALSE)</f>
        <v>0</v>
      </c>
      <c r="O66">
        <f>+VLOOKUP($A66,'1v -beneficirani'!$A$14:K$371,L$3,FALSE)</f>
        <v>0</v>
      </c>
      <c r="P66">
        <f>+VLOOKUP($A66,'1v -beneficirani'!$A$14:L$371,M$3,FALSE)</f>
        <v>0</v>
      </c>
      <c r="T66" s="50">
        <f>IF(H66=0,0,+(VLOOKUP($A66,'1v -beneficirani'!$A$14:AE$371,O$3,FALSE)/12*0.701/$H66+$R$2)*$H66)</f>
        <v>0</v>
      </c>
      <c r="U66" s="50">
        <f>IF(N66=0,0,+(VLOOKUP($A66,'1v -beneficirani'!$A$14:AF$371,P$3,FALSE)/12*0.701/$N66+$R$2)*$N66)</f>
        <v>0</v>
      </c>
      <c r="V66" s="50">
        <f>IF(T66+U66=0,0,(VLOOKUP($A66,'1v -beneficirani'!$A$14:AG$371,Q$3,FALSE))/12*$R$3+$R$2)</f>
        <v>0</v>
      </c>
      <c r="W66" s="50">
        <f t="shared" si="7"/>
        <v>0</v>
      </c>
      <c r="X66" s="50">
        <f t="shared" si="0"/>
        <v>0</v>
      </c>
      <c r="Y66" s="50">
        <f>IF(I66=0,0,+(VLOOKUP($A66,'1v -beneficirani'!$A$14:AJ$371,T$3,FALSE)/12*0.701/$I66+$R$2)*$I66)</f>
        <v>0</v>
      </c>
      <c r="Z66" s="50">
        <f>IF(O66=0,0,+(VLOOKUP($A66,'1v -beneficirani'!$A$14:AK$371,U$3,FALSE)/12*0.701/$O66+$R$2)*$O66)</f>
        <v>0</v>
      </c>
      <c r="AA66" s="50">
        <f>IF(Y66+Z66=0,0,(VLOOKUP($A66,'1v -beneficirani'!$A$14:AL$371,V$3,FALSE))/12*$R$3+$R$2)</f>
        <v>0</v>
      </c>
      <c r="AB66" s="50">
        <f t="shared" si="1"/>
        <v>0</v>
      </c>
      <c r="AC66" s="50">
        <f t="shared" si="2"/>
        <v>0</v>
      </c>
      <c r="AD66" s="50">
        <f>IF(J66=0,0,+(VLOOKUP($A66,'1v -beneficirani'!$A$14:AO$371,Y$3,FALSE)/12*0.701/$J66+$R$2)*$J66)</f>
        <v>0</v>
      </c>
      <c r="AE66" s="50">
        <f>IF(P66=0,0,+(VLOOKUP($A66,'1v -beneficirani'!$A$14:AP$371,Z$3,FALSE)/12*0.701/$P66+$R$2)*$P66)</f>
        <v>0</v>
      </c>
      <c r="AF66" s="50">
        <f>IF(AD66+AE66=0,0,(VLOOKUP($A66,'1v -beneficirani'!$A$14:AQ$371,AA$3,FALSE))/12*$R$3+$R$2)</f>
        <v>0</v>
      </c>
      <c r="AG66" s="50">
        <f t="shared" si="3"/>
        <v>0</v>
      </c>
      <c r="AH66" s="50">
        <f t="shared" si="4"/>
        <v>0</v>
      </c>
      <c r="AI66" s="50">
        <f t="shared" si="8"/>
        <v>0</v>
      </c>
      <c r="AJ66" s="50">
        <f>+AI66*(AE$3+VLOOKUP(A66,'1v -beneficirani'!$A$14:$T$348,$AJ$1,FALSE)*100)/100</f>
        <v>0</v>
      </c>
      <c r="AK66" s="50">
        <f t="shared" si="5"/>
        <v>0</v>
      </c>
      <c r="AL66" s="50">
        <f t="shared" si="5"/>
        <v>0</v>
      </c>
    </row>
    <row r="67" spans="1:38" x14ac:dyDescent="0.2">
      <c r="A67">
        <f>+IF(MAX(A$5:A66)+1&lt;=A$1,A66+1,0)</f>
        <v>0</v>
      </c>
      <c r="B67" s="301">
        <f t="shared" si="11"/>
        <v>0</v>
      </c>
      <c r="C67">
        <f t="shared" si="11"/>
        <v>0</v>
      </c>
      <c r="D67" s="494">
        <f t="shared" si="11"/>
        <v>0</v>
      </c>
      <c r="E67">
        <f>IF(A67=0,0,+VLOOKUP($A67,'1v -beneficirani'!$A$14:$C$371,2,FALSE))</f>
        <v>0</v>
      </c>
      <c r="G67">
        <f>+VLOOKUP($A67,'1v -beneficirani'!$A$14:$N$371,14,FALSE)</f>
        <v>0</v>
      </c>
      <c r="H67">
        <f>+VLOOKUP($A67,'1v -beneficirani'!$A$14:$G$371,H$3,FALSE)</f>
        <v>0</v>
      </c>
      <c r="I67">
        <f>+VLOOKUP($A67,'1v -beneficirani'!$A$14:H$371,I$3,FALSE)</f>
        <v>0</v>
      </c>
      <c r="J67">
        <f>+VLOOKUP($A67,'1v -beneficirani'!$A$14:I$371,J$3,FALSE)</f>
        <v>0</v>
      </c>
      <c r="N67">
        <f>+VLOOKUP($A67,'1v -beneficirani'!$A$14:J$371,K$3,FALSE)</f>
        <v>0</v>
      </c>
      <c r="O67">
        <f>+VLOOKUP($A67,'1v -beneficirani'!$A$14:K$371,L$3,FALSE)</f>
        <v>0</v>
      </c>
      <c r="P67">
        <f>+VLOOKUP($A67,'1v -beneficirani'!$A$14:L$371,M$3,FALSE)</f>
        <v>0</v>
      </c>
      <c r="T67" s="50">
        <f>IF(H67=0,0,+(VLOOKUP($A67,'1v -beneficirani'!$A$14:AE$371,O$3,FALSE)/12*0.701/$H67+$R$2)*$H67)</f>
        <v>0</v>
      </c>
      <c r="U67" s="50">
        <f>IF(N67=0,0,+(VLOOKUP($A67,'1v -beneficirani'!$A$14:AF$371,P$3,FALSE)/12*0.701/$N67+$R$2)*$N67)</f>
        <v>0</v>
      </c>
      <c r="V67" s="50">
        <f>IF(T67+U67=0,0,(VLOOKUP($A67,'1v -beneficirani'!$A$14:AG$371,Q$3,FALSE))/12*$R$3+$R$2)</f>
        <v>0</v>
      </c>
      <c r="W67" s="50">
        <f t="shared" si="7"/>
        <v>0</v>
      </c>
      <c r="X67" s="50">
        <f t="shared" si="0"/>
        <v>0</v>
      </c>
      <c r="Y67" s="50">
        <f>IF(I67=0,0,+(VLOOKUP($A67,'1v -beneficirani'!$A$14:AJ$371,T$3,FALSE)/12*0.701/$I67+$R$2)*$I67)</f>
        <v>0</v>
      </c>
      <c r="Z67" s="50">
        <f>IF(O67=0,0,+(VLOOKUP($A67,'1v -beneficirani'!$A$14:AK$371,U$3,FALSE)/12*0.701/$O67+$R$2)*$O67)</f>
        <v>0</v>
      </c>
      <c r="AA67" s="50">
        <f>IF(Y67+Z67=0,0,(VLOOKUP($A67,'1v -beneficirani'!$A$14:AL$371,V$3,FALSE))/12*$R$3+$R$2)</f>
        <v>0</v>
      </c>
      <c r="AB67" s="50">
        <f t="shared" si="1"/>
        <v>0</v>
      </c>
      <c r="AC67" s="50">
        <f t="shared" si="2"/>
        <v>0</v>
      </c>
      <c r="AD67" s="50">
        <f>IF(J67=0,0,+(VLOOKUP($A67,'1v -beneficirani'!$A$14:AO$371,Y$3,FALSE)/12*0.701/$J67+$R$2)*$J67)</f>
        <v>0</v>
      </c>
      <c r="AE67" s="50">
        <f>IF(P67=0,0,+(VLOOKUP($A67,'1v -beneficirani'!$A$14:AP$371,Z$3,FALSE)/12*0.701/$P67+$R$2)*$P67)</f>
        <v>0</v>
      </c>
      <c r="AF67" s="50">
        <f>IF(AD67+AE67=0,0,(VLOOKUP($A67,'1v -beneficirani'!$A$14:AQ$371,AA$3,FALSE))/12*$R$3+$R$2)</f>
        <v>0</v>
      </c>
      <c r="AG67" s="50">
        <f t="shared" si="3"/>
        <v>0</v>
      </c>
      <c r="AH67" s="50">
        <f t="shared" si="4"/>
        <v>0</v>
      </c>
      <c r="AI67" s="50">
        <f t="shared" si="8"/>
        <v>0</v>
      </c>
      <c r="AJ67" s="50">
        <f>+AI67*(AE$3+VLOOKUP(A67,'1v -beneficirani'!$A$14:$T$348,$AJ$1,FALSE)*100)/100</f>
        <v>0</v>
      </c>
      <c r="AK67" s="50">
        <f t="shared" si="5"/>
        <v>0</v>
      </c>
      <c r="AL67" s="50">
        <f t="shared" si="5"/>
        <v>0</v>
      </c>
    </row>
    <row r="68" spans="1:38" x14ac:dyDescent="0.2">
      <c r="A68">
        <f>+IF(MAX(A$5:A67)+1&lt;=A$1,A67+1,0)</f>
        <v>0</v>
      </c>
      <c r="B68" s="301">
        <f t="shared" si="11"/>
        <v>0</v>
      </c>
      <c r="C68">
        <f t="shared" si="11"/>
        <v>0</v>
      </c>
      <c r="D68" s="494">
        <f t="shared" si="11"/>
        <v>0</v>
      </c>
      <c r="E68">
        <f>IF(A68=0,0,+VLOOKUP($A68,'1v -beneficirani'!$A$14:$C$371,2,FALSE))</f>
        <v>0</v>
      </c>
      <c r="G68">
        <f>+VLOOKUP($A68,'1v -beneficirani'!$A$14:$N$371,14,FALSE)</f>
        <v>0</v>
      </c>
      <c r="H68">
        <f>+VLOOKUP($A68,'1v -beneficirani'!$A$14:$G$371,H$3,FALSE)</f>
        <v>0</v>
      </c>
      <c r="I68">
        <f>+VLOOKUP($A68,'1v -beneficirani'!$A$14:H$371,I$3,FALSE)</f>
        <v>0</v>
      </c>
      <c r="J68">
        <f>+VLOOKUP($A68,'1v -beneficirani'!$A$14:I$371,J$3,FALSE)</f>
        <v>0</v>
      </c>
      <c r="N68">
        <f>+VLOOKUP($A68,'1v -beneficirani'!$A$14:J$371,K$3,FALSE)</f>
        <v>0</v>
      </c>
      <c r="O68">
        <f>+VLOOKUP($A68,'1v -beneficirani'!$A$14:K$371,L$3,FALSE)</f>
        <v>0</v>
      </c>
      <c r="P68">
        <f>+VLOOKUP($A68,'1v -beneficirani'!$A$14:L$371,M$3,FALSE)</f>
        <v>0</v>
      </c>
      <c r="T68" s="50">
        <f>IF(H68=0,0,+(VLOOKUP($A68,'1v -beneficirani'!$A$14:AE$371,O$3,FALSE)/12*0.701/$H68+$R$2)*$H68)</f>
        <v>0</v>
      </c>
      <c r="U68" s="50">
        <f>IF(N68=0,0,+(VLOOKUP($A68,'1v -beneficirani'!$A$14:AF$371,P$3,FALSE)/12*0.701/$N68+$R$2)*$N68)</f>
        <v>0</v>
      </c>
      <c r="V68" s="50">
        <f>IF(T68+U68=0,0,(VLOOKUP($A68,'1v -beneficirani'!$A$14:AG$371,Q$3,FALSE))/12*$R$3+$R$2)</f>
        <v>0</v>
      </c>
      <c r="W68" s="50">
        <f t="shared" si="7"/>
        <v>0</v>
      </c>
      <c r="X68" s="50">
        <f t="shared" si="0"/>
        <v>0</v>
      </c>
      <c r="Y68" s="50">
        <f>IF(I68=0,0,+(VLOOKUP($A68,'1v -beneficirani'!$A$14:AJ$371,T$3,FALSE)/12*0.701/$I68+$R$2)*$I68)</f>
        <v>0</v>
      </c>
      <c r="Z68" s="50">
        <f>IF(O68=0,0,+(VLOOKUP($A68,'1v -beneficirani'!$A$14:AK$371,U$3,FALSE)/12*0.701/$O68+$R$2)*$O68)</f>
        <v>0</v>
      </c>
      <c r="AA68" s="50">
        <f>IF(Y68+Z68=0,0,(VLOOKUP($A68,'1v -beneficirani'!$A$14:AL$371,V$3,FALSE))/12*$R$3+$R$2)</f>
        <v>0</v>
      </c>
      <c r="AB68" s="50">
        <f t="shared" si="1"/>
        <v>0</v>
      </c>
      <c r="AC68" s="50">
        <f t="shared" si="2"/>
        <v>0</v>
      </c>
      <c r="AD68" s="50">
        <f>IF(J68=0,0,+(VLOOKUP($A68,'1v -beneficirani'!$A$14:AO$371,Y$3,FALSE)/12*0.701/$J68+$R$2)*$J68)</f>
        <v>0</v>
      </c>
      <c r="AE68" s="50">
        <f>IF(P68=0,0,+(VLOOKUP($A68,'1v -beneficirani'!$A$14:AP$371,Z$3,FALSE)/12*0.701/$P68+$R$2)*$P68)</f>
        <v>0</v>
      </c>
      <c r="AF68" s="50">
        <f>IF(AD68+AE68=0,0,(VLOOKUP($A68,'1v -beneficirani'!$A$14:AQ$371,AA$3,FALSE))/12*$R$3+$R$2)</f>
        <v>0</v>
      </c>
      <c r="AG68" s="50">
        <f t="shared" si="3"/>
        <v>0</v>
      </c>
      <c r="AH68" s="50">
        <f t="shared" si="4"/>
        <v>0</v>
      </c>
      <c r="AI68" s="50">
        <f t="shared" si="8"/>
        <v>0</v>
      </c>
      <c r="AJ68" s="50">
        <f>+AI68*(AE$3+VLOOKUP(A68,'1v -beneficirani'!$A$14:$T$348,$AJ$1,FALSE)*100)/100</f>
        <v>0</v>
      </c>
      <c r="AK68" s="50">
        <f t="shared" si="5"/>
        <v>0</v>
      </c>
      <c r="AL68" s="50">
        <f t="shared" si="5"/>
        <v>0</v>
      </c>
    </row>
    <row r="69" spans="1:38" x14ac:dyDescent="0.2">
      <c r="A69">
        <f>+IF(MAX(A$5:A68)+1&lt;=A$1,A68+1,0)</f>
        <v>0</v>
      </c>
      <c r="B69" s="301">
        <f t="shared" si="11"/>
        <v>0</v>
      </c>
      <c r="C69">
        <f t="shared" si="11"/>
        <v>0</v>
      </c>
      <c r="D69" s="494">
        <f t="shared" si="11"/>
        <v>0</v>
      </c>
      <c r="E69">
        <f>IF(A69=0,0,+VLOOKUP($A69,'1v -beneficirani'!$A$14:$C$371,2,FALSE))</f>
        <v>0</v>
      </c>
      <c r="G69">
        <f>+VLOOKUP($A69,'1v -beneficirani'!$A$14:$N$371,14,FALSE)</f>
        <v>0</v>
      </c>
      <c r="H69">
        <f>+VLOOKUP($A69,'1v -beneficirani'!$A$14:$G$371,H$3,FALSE)</f>
        <v>0</v>
      </c>
      <c r="I69">
        <f>+VLOOKUP($A69,'1v -beneficirani'!$A$14:H$371,I$3,FALSE)</f>
        <v>0</v>
      </c>
      <c r="J69">
        <f>+VLOOKUP($A69,'1v -beneficirani'!$A$14:I$371,J$3,FALSE)</f>
        <v>0</v>
      </c>
      <c r="N69">
        <f>+VLOOKUP($A69,'1v -beneficirani'!$A$14:J$371,K$3,FALSE)</f>
        <v>0</v>
      </c>
      <c r="O69">
        <f>+VLOOKUP($A69,'1v -beneficirani'!$A$14:K$371,L$3,FALSE)</f>
        <v>0</v>
      </c>
      <c r="P69">
        <f>+VLOOKUP($A69,'1v -beneficirani'!$A$14:L$371,M$3,FALSE)</f>
        <v>0</v>
      </c>
      <c r="T69" s="50">
        <f>IF(H69=0,0,+(VLOOKUP($A69,'1v -beneficirani'!$A$14:AE$371,O$3,FALSE)/12*0.701/$H69+$R$2)*$H69)</f>
        <v>0</v>
      </c>
      <c r="U69" s="50">
        <f>IF(N69=0,0,+(VLOOKUP($A69,'1v -beneficirani'!$A$14:AF$371,P$3,FALSE)/12*0.701/$N69+$R$2)*$N69)</f>
        <v>0</v>
      </c>
      <c r="V69" s="50">
        <f>IF(T69+U69=0,0,(VLOOKUP($A69,'1v -beneficirani'!$A$14:AG$371,Q$3,FALSE))/12*$R$3+$R$2)</f>
        <v>0</v>
      </c>
      <c r="W69" s="50">
        <f t="shared" si="7"/>
        <v>0</v>
      </c>
      <c r="X69" s="50">
        <f t="shared" si="0"/>
        <v>0</v>
      </c>
      <c r="Y69" s="50">
        <f>IF(I69=0,0,+(VLOOKUP($A69,'1v -beneficirani'!$A$14:AJ$371,T$3,FALSE)/12*0.701/$I69+$R$2)*$I69)</f>
        <v>0</v>
      </c>
      <c r="Z69" s="50">
        <f>IF(O69=0,0,+(VLOOKUP($A69,'1v -beneficirani'!$A$14:AK$371,U$3,FALSE)/12*0.701/$O69+$R$2)*$O69)</f>
        <v>0</v>
      </c>
      <c r="AA69" s="50">
        <f>IF(Y69+Z69=0,0,(VLOOKUP($A69,'1v -beneficirani'!$A$14:AL$371,V$3,FALSE))/12*$R$3+$R$2)</f>
        <v>0</v>
      </c>
      <c r="AB69" s="50">
        <f t="shared" si="1"/>
        <v>0</v>
      </c>
      <c r="AC69" s="50">
        <f t="shared" si="2"/>
        <v>0</v>
      </c>
      <c r="AD69" s="50">
        <f>IF(J69=0,0,+(VLOOKUP($A69,'1v -beneficirani'!$A$14:AO$371,Y$3,FALSE)/12*0.701/$J69+$R$2)*$J69)</f>
        <v>0</v>
      </c>
      <c r="AE69" s="50">
        <f>IF(P69=0,0,+(VLOOKUP($A69,'1v -beneficirani'!$A$14:AP$371,Z$3,FALSE)/12*0.701/$P69+$R$2)*$P69)</f>
        <v>0</v>
      </c>
      <c r="AF69" s="50">
        <f>IF(AD69+AE69=0,0,(VLOOKUP($A69,'1v -beneficirani'!$A$14:AQ$371,AA$3,FALSE))/12*$R$3+$R$2)</f>
        <v>0</v>
      </c>
      <c r="AG69" s="50">
        <f t="shared" si="3"/>
        <v>0</v>
      </c>
      <c r="AH69" s="50">
        <f t="shared" si="4"/>
        <v>0</v>
      </c>
      <c r="AI69" s="50">
        <f t="shared" si="8"/>
        <v>0</v>
      </c>
      <c r="AJ69" s="50">
        <f>+AI69*(AE$3+VLOOKUP(A69,'1v -beneficirani'!$A$14:$T$348,$AJ$1,FALSE)*100)/100</f>
        <v>0</v>
      </c>
      <c r="AK69" s="50">
        <f t="shared" si="5"/>
        <v>0</v>
      </c>
      <c r="AL69" s="50">
        <f t="shared" si="5"/>
        <v>0</v>
      </c>
    </row>
    <row r="70" spans="1:38" x14ac:dyDescent="0.2">
      <c r="A70">
        <f>+IF(MAX(A$5:A69)+1&lt;=A$1,A69+1,0)</f>
        <v>0</v>
      </c>
      <c r="B70" s="301">
        <f t="shared" si="11"/>
        <v>0</v>
      </c>
      <c r="C70">
        <f t="shared" si="11"/>
        <v>0</v>
      </c>
      <c r="D70" s="494">
        <f t="shared" si="11"/>
        <v>0</v>
      </c>
      <c r="E70">
        <f>IF(A70=0,0,+VLOOKUP($A70,'1v -beneficirani'!$A$14:$C$371,2,FALSE))</f>
        <v>0</v>
      </c>
      <c r="G70">
        <f>+VLOOKUP($A70,'1v -beneficirani'!$A$14:$N$371,14,FALSE)</f>
        <v>0</v>
      </c>
      <c r="H70">
        <f>+VLOOKUP($A70,'1v -beneficirani'!$A$14:$G$371,H$3,FALSE)</f>
        <v>0</v>
      </c>
      <c r="I70">
        <f>+VLOOKUP($A70,'1v -beneficirani'!$A$14:H$371,I$3,FALSE)</f>
        <v>0</v>
      </c>
      <c r="J70">
        <f>+VLOOKUP($A70,'1v -beneficirani'!$A$14:I$371,J$3,FALSE)</f>
        <v>0</v>
      </c>
      <c r="N70">
        <f>+VLOOKUP($A70,'1v -beneficirani'!$A$14:J$371,K$3,FALSE)</f>
        <v>0</v>
      </c>
      <c r="O70">
        <f>+VLOOKUP($A70,'1v -beneficirani'!$A$14:K$371,L$3,FALSE)</f>
        <v>0</v>
      </c>
      <c r="P70">
        <f>+VLOOKUP($A70,'1v -beneficirani'!$A$14:L$371,M$3,FALSE)</f>
        <v>0</v>
      </c>
      <c r="T70" s="50">
        <f>IF(H70=0,0,+(VLOOKUP($A70,'1v -beneficirani'!$A$14:AE$371,O$3,FALSE)/12*0.701/$H70+$R$2)*$H70)</f>
        <v>0</v>
      </c>
      <c r="U70" s="50">
        <f>IF(N70=0,0,+(VLOOKUP($A70,'1v -beneficirani'!$A$14:AF$371,P$3,FALSE)/12*0.701/$N70+$R$2)*$N70)</f>
        <v>0</v>
      </c>
      <c r="V70" s="50">
        <f>IF(T70+U70=0,0,(VLOOKUP($A70,'1v -beneficirani'!$A$14:AG$371,Q$3,FALSE))/12*$R$3+$R$2)</f>
        <v>0</v>
      </c>
      <c r="W70" s="50">
        <f t="shared" si="7"/>
        <v>0</v>
      </c>
      <c r="X70" s="50">
        <f t="shared" ref="X70:X133" si="12">+W70*$R$1</f>
        <v>0</v>
      </c>
      <c r="Y70" s="50">
        <f>IF(I70=0,0,+(VLOOKUP($A70,'1v -beneficirani'!$A$14:AJ$371,T$3,FALSE)/12*0.701/$I70+$R$2)*$I70)</f>
        <v>0</v>
      </c>
      <c r="Z70" s="50">
        <f>IF(O70=0,0,+(VLOOKUP($A70,'1v -beneficirani'!$A$14:AK$371,U$3,FALSE)/12*0.701/$O70+$R$2)*$O70)</f>
        <v>0</v>
      </c>
      <c r="AA70" s="50">
        <f>IF(Y70+Z70=0,0,(VLOOKUP($A70,'1v -beneficirani'!$A$14:AL$371,V$3,FALSE))/12*$R$3+$R$2)</f>
        <v>0</v>
      </c>
      <c r="AB70" s="50">
        <f t="shared" ref="AB70:AB133" si="13">IF(AA70=0,0,+(AA70-$R$2)/$R$3)</f>
        <v>0</v>
      </c>
      <c r="AC70" s="50">
        <f t="shared" ref="AC70:AC133" si="14">+AB70*$R$1</f>
        <v>0</v>
      </c>
      <c r="AD70" s="50">
        <f>IF(J70=0,0,+(VLOOKUP($A70,'1v -beneficirani'!$A$14:AO$371,Y$3,FALSE)/12*0.701/$J70+$R$2)*$J70)</f>
        <v>0</v>
      </c>
      <c r="AE70" s="50">
        <f>IF(P70=0,0,+(VLOOKUP($A70,'1v -beneficirani'!$A$14:AP$371,Z$3,FALSE)/12*0.701/$P70+$R$2)*$P70)</f>
        <v>0</v>
      </c>
      <c r="AF70" s="50">
        <f>IF(AD70+AE70=0,0,(VLOOKUP($A70,'1v -beneficirani'!$A$14:AQ$371,AA$3,FALSE))/12*$R$3+$R$2)</f>
        <v>0</v>
      </c>
      <c r="AG70" s="50">
        <f t="shared" ref="AG70:AG133" si="15">IF(AF70=0,0,+(AF70-$R$2)/$R$3)</f>
        <v>0</v>
      </c>
      <c r="AH70" s="50">
        <f t="shared" ref="AH70:AH133" si="16">+AG70*$R$1</f>
        <v>0</v>
      </c>
      <c r="AI70" s="50">
        <f t="shared" si="8"/>
        <v>0</v>
      </c>
      <c r="AJ70" s="50">
        <f>+AI70*(AE$3+VLOOKUP(A70,'1v -beneficirani'!$A$14:$T$348,$AJ$1,FALSE)*100)/100</f>
        <v>0</v>
      </c>
      <c r="AK70" s="50">
        <f t="shared" ref="AK70:AL133" si="17">+AI70*(100+$AF$1)/100</f>
        <v>0</v>
      </c>
      <c r="AL70" s="50">
        <f t="shared" si="17"/>
        <v>0</v>
      </c>
    </row>
    <row r="71" spans="1:38" x14ac:dyDescent="0.2">
      <c r="A71">
        <f>+IF(MAX(A$5:A70)+1&lt;=A$1,A70+1,0)</f>
        <v>0</v>
      </c>
      <c r="B71" s="301">
        <f t="shared" ref="B71:D86" si="18">+IF(A71&gt;0,B70,0)</f>
        <v>0</v>
      </c>
      <c r="C71">
        <f t="shared" si="18"/>
        <v>0</v>
      </c>
      <c r="D71" s="494">
        <f t="shared" si="18"/>
        <v>0</v>
      </c>
      <c r="E71">
        <f>IF(A71=0,0,+VLOOKUP($A71,'1v -beneficirani'!$A$14:$C$371,2,FALSE))</f>
        <v>0</v>
      </c>
      <c r="G71">
        <f>+VLOOKUP($A71,'1v -beneficirani'!$A$14:$N$371,14,FALSE)</f>
        <v>0</v>
      </c>
      <c r="H71">
        <f>+VLOOKUP($A71,'1v -beneficirani'!$A$14:$G$371,H$3,FALSE)</f>
        <v>0</v>
      </c>
      <c r="I71">
        <f>+VLOOKUP($A71,'1v -beneficirani'!$A$14:H$371,I$3,FALSE)</f>
        <v>0</v>
      </c>
      <c r="J71">
        <f>+VLOOKUP($A71,'1v -beneficirani'!$A$14:I$371,J$3,FALSE)</f>
        <v>0</v>
      </c>
      <c r="N71">
        <f>+VLOOKUP($A71,'1v -beneficirani'!$A$14:J$371,K$3,FALSE)</f>
        <v>0</v>
      </c>
      <c r="O71">
        <f>+VLOOKUP($A71,'1v -beneficirani'!$A$14:K$371,L$3,FALSE)</f>
        <v>0</v>
      </c>
      <c r="P71">
        <f>+VLOOKUP($A71,'1v -beneficirani'!$A$14:L$371,M$3,FALSE)</f>
        <v>0</v>
      </c>
      <c r="T71" s="50">
        <f>IF(H71=0,0,+(VLOOKUP($A71,'1v -beneficirani'!$A$14:AE$371,O$3,FALSE)/12*0.701/$H71+$R$2)*$H71)</f>
        <v>0</v>
      </c>
      <c r="U71" s="50">
        <f>IF(N71=0,0,+(VLOOKUP($A71,'1v -beneficirani'!$A$14:AF$371,P$3,FALSE)/12*0.701/$N71+$R$2)*$N71)</f>
        <v>0</v>
      </c>
      <c r="V71" s="50">
        <f>IF(T71+U71=0,0,(VLOOKUP($A71,'1v -beneficirani'!$A$14:AG$371,Q$3,FALSE))/12*$R$3+$R$2)</f>
        <v>0</v>
      </c>
      <c r="W71" s="50">
        <f t="shared" si="7"/>
        <v>0</v>
      </c>
      <c r="X71" s="50">
        <f t="shared" si="12"/>
        <v>0</v>
      </c>
      <c r="Y71" s="50">
        <f>IF(I71=0,0,+(VLOOKUP($A71,'1v -beneficirani'!$A$14:AJ$371,T$3,FALSE)/12*0.701/$I71+$R$2)*$I71)</f>
        <v>0</v>
      </c>
      <c r="Z71" s="50">
        <f>IF(O71=0,0,+(VLOOKUP($A71,'1v -beneficirani'!$A$14:AK$371,U$3,FALSE)/12*0.701/$O71+$R$2)*$O71)</f>
        <v>0</v>
      </c>
      <c r="AA71" s="50">
        <f>IF(Y71+Z71=0,0,(VLOOKUP($A71,'1v -beneficirani'!$A$14:AL$371,V$3,FALSE))/12*$R$3+$R$2)</f>
        <v>0</v>
      </c>
      <c r="AB71" s="50">
        <f t="shared" si="13"/>
        <v>0</v>
      </c>
      <c r="AC71" s="50">
        <f t="shared" si="14"/>
        <v>0</v>
      </c>
      <c r="AD71" s="50">
        <f>IF(J71=0,0,+(VLOOKUP($A71,'1v -beneficirani'!$A$14:AO$371,Y$3,FALSE)/12*0.701/$J71+$R$2)*$J71)</f>
        <v>0</v>
      </c>
      <c r="AE71" s="50">
        <f>IF(P71=0,0,+(VLOOKUP($A71,'1v -beneficirani'!$A$14:AP$371,Z$3,FALSE)/12*0.701/$P71+$R$2)*$P71)</f>
        <v>0</v>
      </c>
      <c r="AF71" s="50">
        <f>IF(AD71+AE71=0,0,(VLOOKUP($A71,'1v -beneficirani'!$A$14:AQ$371,AA$3,FALSE))/12*$R$3+$R$2)</f>
        <v>0</v>
      </c>
      <c r="AG71" s="50">
        <f t="shared" si="15"/>
        <v>0</v>
      </c>
      <c r="AH71" s="50">
        <f t="shared" si="16"/>
        <v>0</v>
      </c>
      <c r="AI71" s="50">
        <f t="shared" si="8"/>
        <v>0</v>
      </c>
      <c r="AJ71" s="50">
        <f>+AI71*(AE$3+VLOOKUP(A71,'1v -beneficirani'!$A$14:$T$348,$AJ$1,FALSE)*100)/100</f>
        <v>0</v>
      </c>
      <c r="AK71" s="50">
        <f t="shared" si="17"/>
        <v>0</v>
      </c>
      <c r="AL71" s="50">
        <f t="shared" si="17"/>
        <v>0</v>
      </c>
    </row>
    <row r="72" spans="1:38" x14ac:dyDescent="0.2">
      <c r="A72">
        <f>+IF(MAX(A$5:A71)+1&lt;=A$1,A71+1,0)</f>
        <v>0</v>
      </c>
      <c r="B72" s="301">
        <f t="shared" si="18"/>
        <v>0</v>
      </c>
      <c r="C72">
        <f t="shared" si="18"/>
        <v>0</v>
      </c>
      <c r="D72" s="494">
        <f t="shared" si="18"/>
        <v>0</v>
      </c>
      <c r="E72">
        <f>IF(A72=0,0,+VLOOKUP($A72,'1v -beneficirani'!$A$14:$C$371,2,FALSE))</f>
        <v>0</v>
      </c>
      <c r="G72">
        <f>+VLOOKUP($A72,'1v -beneficirani'!$A$14:$N$371,14,FALSE)</f>
        <v>0</v>
      </c>
      <c r="H72">
        <f>+VLOOKUP($A72,'1v -beneficirani'!$A$14:$G$371,H$3,FALSE)</f>
        <v>0</v>
      </c>
      <c r="I72">
        <f>+VLOOKUP($A72,'1v -beneficirani'!$A$14:H$371,I$3,FALSE)</f>
        <v>0</v>
      </c>
      <c r="J72">
        <f>+VLOOKUP($A72,'1v -beneficirani'!$A$14:I$371,J$3,FALSE)</f>
        <v>0</v>
      </c>
      <c r="N72">
        <f>+VLOOKUP($A72,'1v -beneficirani'!$A$14:J$371,K$3,FALSE)</f>
        <v>0</v>
      </c>
      <c r="O72">
        <f>+VLOOKUP($A72,'1v -beneficirani'!$A$14:K$371,L$3,FALSE)</f>
        <v>0</v>
      </c>
      <c r="P72">
        <f>+VLOOKUP($A72,'1v -beneficirani'!$A$14:L$371,M$3,FALSE)</f>
        <v>0</v>
      </c>
      <c r="T72" s="50">
        <f>IF(H72=0,0,+(VLOOKUP($A72,'1v -beneficirani'!$A$14:AE$371,O$3,FALSE)/12*0.701/$H72+$R$2)*$H72)</f>
        <v>0</v>
      </c>
      <c r="U72" s="50">
        <f>IF(N72=0,0,+(VLOOKUP($A72,'1v -beneficirani'!$A$14:AF$371,P$3,FALSE)/12*0.701/$N72+$R$2)*$N72)</f>
        <v>0</v>
      </c>
      <c r="V72" s="50">
        <f>IF(T72+U72=0,0,(VLOOKUP($A72,'1v -beneficirani'!$A$14:AG$371,Q$3,FALSE))/12*$R$3+$R$2)</f>
        <v>0</v>
      </c>
      <c r="W72" s="50">
        <f t="shared" ref="W72:W135" si="19">IF(V72=0,0,+(V72-$R$2)/$R$3)</f>
        <v>0</v>
      </c>
      <c r="X72" s="50">
        <f t="shared" si="12"/>
        <v>0</v>
      </c>
      <c r="Y72" s="50">
        <f>IF(I72=0,0,+(VLOOKUP($A72,'1v -beneficirani'!$A$14:AJ$371,T$3,FALSE)/12*0.701/$I72+$R$2)*$I72)</f>
        <v>0</v>
      </c>
      <c r="Z72" s="50">
        <f>IF(O72=0,0,+(VLOOKUP($A72,'1v -beneficirani'!$A$14:AK$371,U$3,FALSE)/12*0.701/$O72+$R$2)*$O72)</f>
        <v>0</v>
      </c>
      <c r="AA72" s="50">
        <f>IF(Y72+Z72=0,0,(VLOOKUP($A72,'1v -beneficirani'!$A$14:AL$371,V$3,FALSE))/12*$R$3+$R$2)</f>
        <v>0</v>
      </c>
      <c r="AB72" s="50">
        <f t="shared" si="13"/>
        <v>0</v>
      </c>
      <c r="AC72" s="50">
        <f t="shared" si="14"/>
        <v>0</v>
      </c>
      <c r="AD72" s="50">
        <f>IF(J72=0,0,+(VLOOKUP($A72,'1v -beneficirani'!$A$14:AO$371,Y$3,FALSE)/12*0.701/$J72+$R$2)*$J72)</f>
        <v>0</v>
      </c>
      <c r="AE72" s="50">
        <f>IF(P72=0,0,+(VLOOKUP($A72,'1v -beneficirani'!$A$14:AP$371,Z$3,FALSE)/12*0.701/$P72+$R$2)*$P72)</f>
        <v>0</v>
      </c>
      <c r="AF72" s="50">
        <f>IF(AD72+AE72=0,0,(VLOOKUP($A72,'1v -beneficirani'!$A$14:AQ$371,AA$3,FALSE))/12*$R$3+$R$2)</f>
        <v>0</v>
      </c>
      <c r="AG72" s="50">
        <f t="shared" si="15"/>
        <v>0</v>
      </c>
      <c r="AH72" s="50">
        <f t="shared" si="16"/>
        <v>0</v>
      </c>
      <c r="AI72" s="50">
        <f t="shared" ref="AI72:AI135" si="20">X72+AC72-AH72</f>
        <v>0</v>
      </c>
      <c r="AJ72" s="50">
        <f>+AI72*(AE$3+VLOOKUP(A72,'1v -beneficirani'!$A$14:$T$348,$AJ$1,FALSE)*100)/100</f>
        <v>0</v>
      </c>
      <c r="AK72" s="50">
        <f t="shared" si="17"/>
        <v>0</v>
      </c>
      <c r="AL72" s="50">
        <f t="shared" si="17"/>
        <v>0</v>
      </c>
    </row>
    <row r="73" spans="1:38" x14ac:dyDescent="0.2">
      <c r="A73">
        <f>+IF(MAX(A$5:A72)+1&lt;=A$1,A72+1,0)</f>
        <v>0</v>
      </c>
      <c r="B73" s="301">
        <f t="shared" si="18"/>
        <v>0</v>
      </c>
      <c r="C73">
        <f t="shared" si="18"/>
        <v>0</v>
      </c>
      <c r="D73" s="494">
        <f t="shared" si="18"/>
        <v>0</v>
      </c>
      <c r="E73">
        <f>IF(A73=0,0,+VLOOKUP($A73,'1v -beneficirani'!$A$14:$C$371,2,FALSE))</f>
        <v>0</v>
      </c>
      <c r="G73">
        <f>+VLOOKUP($A73,'1v -beneficirani'!$A$14:$N$371,14,FALSE)</f>
        <v>0</v>
      </c>
      <c r="H73">
        <f>+VLOOKUP($A73,'1v -beneficirani'!$A$14:$G$371,H$3,FALSE)</f>
        <v>0</v>
      </c>
      <c r="I73">
        <f>+VLOOKUP($A73,'1v -beneficirani'!$A$14:H$371,I$3,FALSE)</f>
        <v>0</v>
      </c>
      <c r="J73">
        <f>+VLOOKUP($A73,'1v -beneficirani'!$A$14:I$371,J$3,FALSE)</f>
        <v>0</v>
      </c>
      <c r="N73">
        <f>+VLOOKUP($A73,'1v -beneficirani'!$A$14:J$371,K$3,FALSE)</f>
        <v>0</v>
      </c>
      <c r="O73">
        <f>+VLOOKUP($A73,'1v -beneficirani'!$A$14:K$371,L$3,FALSE)</f>
        <v>0</v>
      </c>
      <c r="P73">
        <f>+VLOOKUP($A73,'1v -beneficirani'!$A$14:L$371,M$3,FALSE)</f>
        <v>0</v>
      </c>
      <c r="T73" s="50">
        <f>IF(H73=0,0,+(VLOOKUP($A73,'1v -beneficirani'!$A$14:AE$371,O$3,FALSE)/12*0.701/$H73+$R$2)*$H73)</f>
        <v>0</v>
      </c>
      <c r="U73" s="50">
        <f>IF(N73=0,0,+(VLOOKUP($A73,'1v -beneficirani'!$A$14:AF$371,P$3,FALSE)/12*0.701/$N73+$R$2)*$N73)</f>
        <v>0</v>
      </c>
      <c r="V73" s="50">
        <f>IF(T73+U73=0,0,(VLOOKUP($A73,'1v -beneficirani'!$A$14:AG$371,Q$3,FALSE))/12*$R$3+$R$2)</f>
        <v>0</v>
      </c>
      <c r="W73" s="50">
        <f t="shared" si="19"/>
        <v>0</v>
      </c>
      <c r="X73" s="50">
        <f t="shared" si="12"/>
        <v>0</v>
      </c>
      <c r="Y73" s="50">
        <f>IF(I73=0,0,+(VLOOKUP($A73,'1v -beneficirani'!$A$14:AJ$371,T$3,FALSE)/12*0.701/$I73+$R$2)*$I73)</f>
        <v>0</v>
      </c>
      <c r="Z73" s="50">
        <f>IF(O73=0,0,+(VLOOKUP($A73,'1v -beneficirani'!$A$14:AK$371,U$3,FALSE)/12*0.701/$O73+$R$2)*$O73)</f>
        <v>0</v>
      </c>
      <c r="AA73" s="50">
        <f>IF(Y73+Z73=0,0,(VLOOKUP($A73,'1v -beneficirani'!$A$14:AL$371,V$3,FALSE))/12*$R$3+$R$2)</f>
        <v>0</v>
      </c>
      <c r="AB73" s="50">
        <f t="shared" si="13"/>
        <v>0</v>
      </c>
      <c r="AC73" s="50">
        <f t="shared" si="14"/>
        <v>0</v>
      </c>
      <c r="AD73" s="50">
        <f>IF(J73=0,0,+(VLOOKUP($A73,'1v -beneficirani'!$A$14:AO$371,Y$3,FALSE)/12*0.701/$J73+$R$2)*$J73)</f>
        <v>0</v>
      </c>
      <c r="AE73" s="50">
        <f>IF(P73=0,0,+(VLOOKUP($A73,'1v -beneficirani'!$A$14:AP$371,Z$3,FALSE)/12*0.701/$P73+$R$2)*$P73)</f>
        <v>0</v>
      </c>
      <c r="AF73" s="50">
        <f>IF(AD73+AE73=0,0,(VLOOKUP($A73,'1v -beneficirani'!$A$14:AQ$371,AA$3,FALSE))/12*$R$3+$R$2)</f>
        <v>0</v>
      </c>
      <c r="AG73" s="50">
        <f t="shared" si="15"/>
        <v>0</v>
      </c>
      <c r="AH73" s="50">
        <f t="shared" si="16"/>
        <v>0</v>
      </c>
      <c r="AI73" s="50">
        <f t="shared" si="20"/>
        <v>0</v>
      </c>
      <c r="AJ73" s="50">
        <f>+AI73*(AE$3+VLOOKUP(A73,'1v -beneficirani'!$A$14:$T$348,$AJ$1,FALSE)*100)/100</f>
        <v>0</v>
      </c>
      <c r="AK73" s="50">
        <f t="shared" si="17"/>
        <v>0</v>
      </c>
      <c r="AL73" s="50">
        <f t="shared" si="17"/>
        <v>0</v>
      </c>
    </row>
    <row r="74" spans="1:38" x14ac:dyDescent="0.2">
      <c r="A74">
        <f>+IF(MAX(A$5:A73)+1&lt;=A$1,A73+1,0)</f>
        <v>0</v>
      </c>
      <c r="B74" s="301">
        <f t="shared" si="18"/>
        <v>0</v>
      </c>
      <c r="C74">
        <f t="shared" si="18"/>
        <v>0</v>
      </c>
      <c r="D74" s="494">
        <f t="shared" si="18"/>
        <v>0</v>
      </c>
      <c r="E74">
        <f>IF(A74=0,0,+VLOOKUP($A74,'1v -beneficirani'!$A$14:$C$371,2,FALSE))</f>
        <v>0</v>
      </c>
      <c r="G74">
        <f>+VLOOKUP($A74,'1v -beneficirani'!$A$14:$N$371,14,FALSE)</f>
        <v>0</v>
      </c>
      <c r="H74">
        <f>+VLOOKUP($A74,'1v -beneficirani'!$A$14:$G$371,H$3,FALSE)</f>
        <v>0</v>
      </c>
      <c r="I74">
        <f>+VLOOKUP($A74,'1v -beneficirani'!$A$14:H$371,I$3,FALSE)</f>
        <v>0</v>
      </c>
      <c r="J74">
        <f>+VLOOKUP($A74,'1v -beneficirani'!$A$14:I$371,J$3,FALSE)</f>
        <v>0</v>
      </c>
      <c r="N74">
        <f>+VLOOKUP($A74,'1v -beneficirani'!$A$14:J$371,K$3,FALSE)</f>
        <v>0</v>
      </c>
      <c r="O74">
        <f>+VLOOKUP($A74,'1v -beneficirani'!$A$14:K$371,L$3,FALSE)</f>
        <v>0</v>
      </c>
      <c r="P74">
        <f>+VLOOKUP($A74,'1v -beneficirani'!$A$14:L$371,M$3,FALSE)</f>
        <v>0</v>
      </c>
      <c r="T74" s="50">
        <f>IF(H74=0,0,+(VLOOKUP($A74,'1v -beneficirani'!$A$14:AE$371,O$3,FALSE)/12*0.701/$H74+$R$2)*$H74)</f>
        <v>0</v>
      </c>
      <c r="U74" s="50">
        <f>IF(N74=0,0,+(VLOOKUP($A74,'1v -beneficirani'!$A$14:AF$371,P$3,FALSE)/12*0.701/$N74+$R$2)*$N74)</f>
        <v>0</v>
      </c>
      <c r="V74" s="50">
        <f>IF(T74+U74=0,0,(VLOOKUP($A74,'1v -beneficirani'!$A$14:AG$371,Q$3,FALSE))/12*$R$3+$R$2)</f>
        <v>0</v>
      </c>
      <c r="W74" s="50">
        <f t="shared" si="19"/>
        <v>0</v>
      </c>
      <c r="X74" s="50">
        <f t="shared" si="12"/>
        <v>0</v>
      </c>
      <c r="Y74" s="50">
        <f>IF(I74=0,0,+(VLOOKUP($A74,'1v -beneficirani'!$A$14:AJ$371,T$3,FALSE)/12*0.701/$I74+$R$2)*$I74)</f>
        <v>0</v>
      </c>
      <c r="Z74" s="50">
        <f>IF(O74=0,0,+(VLOOKUP($A74,'1v -beneficirani'!$A$14:AK$371,U$3,FALSE)/12*0.701/$O74+$R$2)*$O74)</f>
        <v>0</v>
      </c>
      <c r="AA74" s="50">
        <f>IF(Y74+Z74=0,0,(VLOOKUP($A74,'1v -beneficirani'!$A$14:AL$371,V$3,FALSE))/12*$R$3+$R$2)</f>
        <v>0</v>
      </c>
      <c r="AB74" s="50">
        <f t="shared" si="13"/>
        <v>0</v>
      </c>
      <c r="AC74" s="50">
        <f t="shared" si="14"/>
        <v>0</v>
      </c>
      <c r="AD74" s="50">
        <f>IF(J74=0,0,+(VLOOKUP($A74,'1v -beneficirani'!$A$14:AO$371,Y$3,FALSE)/12*0.701/$J74+$R$2)*$J74)</f>
        <v>0</v>
      </c>
      <c r="AE74" s="50">
        <f>IF(P74=0,0,+(VLOOKUP($A74,'1v -beneficirani'!$A$14:AP$371,Z$3,FALSE)/12*0.701/$P74+$R$2)*$P74)</f>
        <v>0</v>
      </c>
      <c r="AF74" s="50">
        <f>IF(AD74+AE74=0,0,(VLOOKUP($A74,'1v -beneficirani'!$A$14:AQ$371,AA$3,FALSE))/12*$R$3+$R$2)</f>
        <v>0</v>
      </c>
      <c r="AG74" s="50">
        <f t="shared" si="15"/>
        <v>0</v>
      </c>
      <c r="AH74" s="50">
        <f t="shared" si="16"/>
        <v>0</v>
      </c>
      <c r="AI74" s="50">
        <f t="shared" si="20"/>
        <v>0</v>
      </c>
      <c r="AJ74" s="50">
        <f>+AI74*(AE$3+VLOOKUP(A74,'1v -beneficirani'!$A$14:$T$348,$AJ$1,FALSE)*100)/100</f>
        <v>0</v>
      </c>
      <c r="AK74" s="50">
        <f t="shared" si="17"/>
        <v>0</v>
      </c>
      <c r="AL74" s="50">
        <f t="shared" si="17"/>
        <v>0</v>
      </c>
    </row>
    <row r="75" spans="1:38" x14ac:dyDescent="0.2">
      <c r="A75">
        <f>+IF(MAX(A$5:A74)+1&lt;=A$1,A74+1,0)</f>
        <v>0</v>
      </c>
      <c r="B75" s="301">
        <f t="shared" si="18"/>
        <v>0</v>
      </c>
      <c r="C75">
        <f t="shared" si="18"/>
        <v>0</v>
      </c>
      <c r="D75" s="494">
        <f t="shared" si="18"/>
        <v>0</v>
      </c>
      <c r="E75">
        <f>IF(A75=0,0,+VLOOKUP($A75,'1v -beneficirani'!$A$14:$C$371,2,FALSE))</f>
        <v>0</v>
      </c>
      <c r="G75">
        <f>+VLOOKUP($A75,'1v -beneficirani'!$A$14:$N$371,14,FALSE)</f>
        <v>0</v>
      </c>
      <c r="H75">
        <f>+VLOOKUP($A75,'1v -beneficirani'!$A$14:$G$371,H$3,FALSE)</f>
        <v>0</v>
      </c>
      <c r="I75">
        <f>+VLOOKUP($A75,'1v -beneficirani'!$A$14:H$371,I$3,FALSE)</f>
        <v>0</v>
      </c>
      <c r="J75">
        <f>+VLOOKUP($A75,'1v -beneficirani'!$A$14:I$371,J$3,FALSE)</f>
        <v>0</v>
      </c>
      <c r="N75">
        <f>+VLOOKUP($A75,'1v -beneficirani'!$A$14:J$371,K$3,FALSE)</f>
        <v>0</v>
      </c>
      <c r="O75">
        <f>+VLOOKUP($A75,'1v -beneficirani'!$A$14:K$371,L$3,FALSE)</f>
        <v>0</v>
      </c>
      <c r="P75">
        <f>+VLOOKUP($A75,'1v -beneficirani'!$A$14:L$371,M$3,FALSE)</f>
        <v>0</v>
      </c>
      <c r="T75" s="50">
        <f>IF(H75=0,0,+(VLOOKUP($A75,'1v -beneficirani'!$A$14:AE$371,O$3,FALSE)/12*0.701/$H75+$R$2)*$H75)</f>
        <v>0</v>
      </c>
      <c r="U75" s="50">
        <f>IF(N75=0,0,+(VLOOKUP($A75,'1v -beneficirani'!$A$14:AF$371,P$3,FALSE)/12*0.701/$N75+$R$2)*$N75)</f>
        <v>0</v>
      </c>
      <c r="V75" s="50">
        <f>IF(T75+U75=0,0,(VLOOKUP($A75,'1v -beneficirani'!$A$14:AG$371,Q$3,FALSE))/12*$R$3+$R$2)</f>
        <v>0</v>
      </c>
      <c r="W75" s="50">
        <f t="shared" si="19"/>
        <v>0</v>
      </c>
      <c r="X75" s="50">
        <f t="shared" si="12"/>
        <v>0</v>
      </c>
      <c r="Y75" s="50">
        <f>IF(I75=0,0,+(VLOOKUP($A75,'1v -beneficirani'!$A$14:AJ$371,T$3,FALSE)/12*0.701/$I75+$R$2)*$I75)</f>
        <v>0</v>
      </c>
      <c r="Z75" s="50">
        <f>IF(O75=0,0,+(VLOOKUP($A75,'1v -beneficirani'!$A$14:AK$371,U$3,FALSE)/12*0.701/$O75+$R$2)*$O75)</f>
        <v>0</v>
      </c>
      <c r="AA75" s="50">
        <f>IF(Y75+Z75=0,0,(VLOOKUP($A75,'1v -beneficirani'!$A$14:AL$371,V$3,FALSE))/12*$R$3+$R$2)</f>
        <v>0</v>
      </c>
      <c r="AB75" s="50">
        <f t="shared" si="13"/>
        <v>0</v>
      </c>
      <c r="AC75" s="50">
        <f t="shared" si="14"/>
        <v>0</v>
      </c>
      <c r="AD75" s="50">
        <f>IF(J75=0,0,+(VLOOKUP($A75,'1v -beneficirani'!$A$14:AO$371,Y$3,FALSE)/12*0.701/$J75+$R$2)*$J75)</f>
        <v>0</v>
      </c>
      <c r="AE75" s="50">
        <f>IF(P75=0,0,+(VLOOKUP($A75,'1v -beneficirani'!$A$14:AP$371,Z$3,FALSE)/12*0.701/$P75+$R$2)*$P75)</f>
        <v>0</v>
      </c>
      <c r="AF75" s="50">
        <f>IF(AD75+AE75=0,0,(VLOOKUP($A75,'1v -beneficirani'!$A$14:AQ$371,AA$3,FALSE))/12*$R$3+$R$2)</f>
        <v>0</v>
      </c>
      <c r="AG75" s="50">
        <f t="shared" si="15"/>
        <v>0</v>
      </c>
      <c r="AH75" s="50">
        <f t="shared" si="16"/>
        <v>0</v>
      </c>
      <c r="AI75" s="50">
        <f t="shared" si="20"/>
        <v>0</v>
      </c>
      <c r="AJ75" s="50">
        <f>+AI75*(AE$3+VLOOKUP(A75,'1v -beneficirani'!$A$14:$T$348,$AJ$1,FALSE)*100)/100</f>
        <v>0</v>
      </c>
      <c r="AK75" s="50">
        <f t="shared" si="17"/>
        <v>0</v>
      </c>
      <c r="AL75" s="50">
        <f t="shared" si="17"/>
        <v>0</v>
      </c>
    </row>
    <row r="76" spans="1:38" x14ac:dyDescent="0.2">
      <c r="A76">
        <f>+IF(MAX(A$5:A75)+1&lt;=A$1,A75+1,0)</f>
        <v>0</v>
      </c>
      <c r="B76" s="301">
        <f t="shared" si="18"/>
        <v>0</v>
      </c>
      <c r="C76">
        <f t="shared" si="18"/>
        <v>0</v>
      </c>
      <c r="D76" s="494">
        <f t="shared" si="18"/>
        <v>0</v>
      </c>
      <c r="E76">
        <f>IF(A76=0,0,+VLOOKUP($A76,'1v -beneficirani'!$A$14:$C$371,2,FALSE))</f>
        <v>0</v>
      </c>
      <c r="G76">
        <f>+VLOOKUP($A76,'1v -beneficirani'!$A$14:$N$371,14,FALSE)</f>
        <v>0</v>
      </c>
      <c r="H76">
        <f>+VLOOKUP($A76,'1v -beneficirani'!$A$14:$G$371,H$3,FALSE)</f>
        <v>0</v>
      </c>
      <c r="I76">
        <f>+VLOOKUP($A76,'1v -beneficirani'!$A$14:H$371,I$3,FALSE)</f>
        <v>0</v>
      </c>
      <c r="J76">
        <f>+VLOOKUP($A76,'1v -beneficirani'!$A$14:I$371,J$3,FALSE)</f>
        <v>0</v>
      </c>
      <c r="N76">
        <f>+VLOOKUP($A76,'1v -beneficirani'!$A$14:J$371,K$3,FALSE)</f>
        <v>0</v>
      </c>
      <c r="O76">
        <f>+VLOOKUP($A76,'1v -beneficirani'!$A$14:K$371,L$3,FALSE)</f>
        <v>0</v>
      </c>
      <c r="P76">
        <f>+VLOOKUP($A76,'1v -beneficirani'!$A$14:L$371,M$3,FALSE)</f>
        <v>0</v>
      </c>
      <c r="T76" s="50">
        <f>IF(H76=0,0,+(VLOOKUP($A76,'1v -beneficirani'!$A$14:AE$371,O$3,FALSE)/12*0.701/$H76+$R$2)*$H76)</f>
        <v>0</v>
      </c>
      <c r="U76" s="50">
        <f>IF(N76=0,0,+(VLOOKUP($A76,'1v -beneficirani'!$A$14:AF$371,P$3,FALSE)/12*0.701/$N76+$R$2)*$N76)</f>
        <v>0</v>
      </c>
      <c r="V76" s="50">
        <f>IF(T76+U76=0,0,(VLOOKUP($A76,'1v -beneficirani'!$A$14:AG$371,Q$3,FALSE))/12*$R$3+$R$2)</f>
        <v>0</v>
      </c>
      <c r="W76" s="50">
        <f t="shared" si="19"/>
        <v>0</v>
      </c>
      <c r="X76" s="50">
        <f t="shared" si="12"/>
        <v>0</v>
      </c>
      <c r="Y76" s="50">
        <f>IF(I76=0,0,+(VLOOKUP($A76,'1v -beneficirani'!$A$14:AJ$371,T$3,FALSE)/12*0.701/$I76+$R$2)*$I76)</f>
        <v>0</v>
      </c>
      <c r="Z76" s="50">
        <f>IF(O76=0,0,+(VLOOKUP($A76,'1v -beneficirani'!$A$14:AK$371,U$3,FALSE)/12*0.701/$O76+$R$2)*$O76)</f>
        <v>0</v>
      </c>
      <c r="AA76" s="50">
        <f>IF(Y76+Z76=0,0,(VLOOKUP($A76,'1v -beneficirani'!$A$14:AL$371,V$3,FALSE))/12*$R$3+$R$2)</f>
        <v>0</v>
      </c>
      <c r="AB76" s="50">
        <f t="shared" si="13"/>
        <v>0</v>
      </c>
      <c r="AC76" s="50">
        <f t="shared" si="14"/>
        <v>0</v>
      </c>
      <c r="AD76" s="50">
        <f>IF(J76=0,0,+(VLOOKUP($A76,'1v -beneficirani'!$A$14:AO$371,Y$3,FALSE)/12*0.701/$J76+$R$2)*$J76)</f>
        <v>0</v>
      </c>
      <c r="AE76" s="50">
        <f>IF(P76=0,0,+(VLOOKUP($A76,'1v -beneficirani'!$A$14:AP$371,Z$3,FALSE)/12*0.701/$P76+$R$2)*$P76)</f>
        <v>0</v>
      </c>
      <c r="AF76" s="50">
        <f>IF(AD76+AE76=0,0,(VLOOKUP($A76,'1v -beneficirani'!$A$14:AQ$371,AA$3,FALSE))/12*$R$3+$R$2)</f>
        <v>0</v>
      </c>
      <c r="AG76" s="50">
        <f t="shared" si="15"/>
        <v>0</v>
      </c>
      <c r="AH76" s="50">
        <f t="shared" si="16"/>
        <v>0</v>
      </c>
      <c r="AI76" s="50">
        <f t="shared" si="20"/>
        <v>0</v>
      </c>
      <c r="AJ76" s="50">
        <f>+AI76*(AE$3+VLOOKUP(A76,'1v -beneficirani'!$A$14:$T$348,$AJ$1,FALSE)*100)/100</f>
        <v>0</v>
      </c>
      <c r="AK76" s="50">
        <f t="shared" si="17"/>
        <v>0</v>
      </c>
      <c r="AL76" s="50">
        <f t="shared" si="17"/>
        <v>0</v>
      </c>
    </row>
    <row r="77" spans="1:38" x14ac:dyDescent="0.2">
      <c r="A77">
        <f>+IF(MAX(A$5:A76)+1&lt;=A$1,A76+1,0)</f>
        <v>0</v>
      </c>
      <c r="B77" s="301">
        <f t="shared" si="18"/>
        <v>0</v>
      </c>
      <c r="C77">
        <f t="shared" si="18"/>
        <v>0</v>
      </c>
      <c r="D77" s="494">
        <f t="shared" si="18"/>
        <v>0</v>
      </c>
      <c r="E77">
        <f>IF(A77=0,0,+VLOOKUP($A77,'1v -beneficirani'!$A$14:$C$371,2,FALSE))</f>
        <v>0</v>
      </c>
      <c r="G77">
        <f>+VLOOKUP($A77,'1v -beneficirani'!$A$14:$N$371,14,FALSE)</f>
        <v>0</v>
      </c>
      <c r="H77">
        <f>+VLOOKUP($A77,'1v -beneficirani'!$A$14:$G$371,H$3,FALSE)</f>
        <v>0</v>
      </c>
      <c r="I77">
        <f>+VLOOKUP($A77,'1v -beneficirani'!$A$14:H$371,I$3,FALSE)</f>
        <v>0</v>
      </c>
      <c r="J77">
        <f>+VLOOKUP($A77,'1v -beneficirani'!$A$14:I$371,J$3,FALSE)</f>
        <v>0</v>
      </c>
      <c r="N77">
        <f>+VLOOKUP($A77,'1v -beneficirani'!$A$14:J$371,K$3,FALSE)</f>
        <v>0</v>
      </c>
      <c r="O77">
        <f>+VLOOKUP($A77,'1v -beneficirani'!$A$14:K$371,L$3,FALSE)</f>
        <v>0</v>
      </c>
      <c r="P77">
        <f>+VLOOKUP($A77,'1v -beneficirani'!$A$14:L$371,M$3,FALSE)</f>
        <v>0</v>
      </c>
      <c r="T77" s="50">
        <f>IF(H77=0,0,+(VLOOKUP($A77,'1v -beneficirani'!$A$14:AE$371,O$3,FALSE)/12*0.701/$H77+$R$2)*$H77)</f>
        <v>0</v>
      </c>
      <c r="U77" s="50">
        <f>IF(N77=0,0,+(VLOOKUP($A77,'1v -beneficirani'!$A$14:AF$371,P$3,FALSE)/12*0.701/$N77+$R$2)*$N77)</f>
        <v>0</v>
      </c>
      <c r="V77" s="50">
        <f>IF(T77+U77=0,0,(VLOOKUP($A77,'1v -beneficirani'!$A$14:AG$371,Q$3,FALSE))/12*$R$3+$R$2)</f>
        <v>0</v>
      </c>
      <c r="W77" s="50">
        <f t="shared" si="19"/>
        <v>0</v>
      </c>
      <c r="X77" s="50">
        <f t="shared" si="12"/>
        <v>0</v>
      </c>
      <c r="Y77" s="50">
        <f>IF(I77=0,0,+(VLOOKUP($A77,'1v -beneficirani'!$A$14:AJ$371,T$3,FALSE)/12*0.701/$I77+$R$2)*$I77)</f>
        <v>0</v>
      </c>
      <c r="Z77" s="50">
        <f>IF(O77=0,0,+(VLOOKUP($A77,'1v -beneficirani'!$A$14:AK$371,U$3,FALSE)/12*0.701/$O77+$R$2)*$O77)</f>
        <v>0</v>
      </c>
      <c r="AA77" s="50">
        <f>IF(Y77+Z77=0,0,(VLOOKUP($A77,'1v -beneficirani'!$A$14:AL$371,V$3,FALSE))/12*$R$3+$R$2)</f>
        <v>0</v>
      </c>
      <c r="AB77" s="50">
        <f t="shared" si="13"/>
        <v>0</v>
      </c>
      <c r="AC77" s="50">
        <f t="shared" si="14"/>
        <v>0</v>
      </c>
      <c r="AD77" s="50">
        <f>IF(J77=0,0,+(VLOOKUP($A77,'1v -beneficirani'!$A$14:AO$371,Y$3,FALSE)/12*0.701/$J77+$R$2)*$J77)</f>
        <v>0</v>
      </c>
      <c r="AE77" s="50">
        <f>IF(P77=0,0,+(VLOOKUP($A77,'1v -beneficirani'!$A$14:AP$371,Z$3,FALSE)/12*0.701/$P77+$R$2)*$P77)</f>
        <v>0</v>
      </c>
      <c r="AF77" s="50">
        <f>IF(AD77+AE77=0,0,(VLOOKUP($A77,'1v -beneficirani'!$A$14:AQ$371,AA$3,FALSE))/12*$R$3+$R$2)</f>
        <v>0</v>
      </c>
      <c r="AG77" s="50">
        <f t="shared" si="15"/>
        <v>0</v>
      </c>
      <c r="AH77" s="50">
        <f t="shared" si="16"/>
        <v>0</v>
      </c>
      <c r="AI77" s="50">
        <f t="shared" si="20"/>
        <v>0</v>
      </c>
      <c r="AJ77" s="50">
        <f>+AI77*(AE$3+VLOOKUP(A77,'1v -beneficirani'!$A$14:$T$348,$AJ$1,FALSE)*100)/100</f>
        <v>0</v>
      </c>
      <c r="AK77" s="50">
        <f t="shared" si="17"/>
        <v>0</v>
      </c>
      <c r="AL77" s="50">
        <f t="shared" si="17"/>
        <v>0</v>
      </c>
    </row>
    <row r="78" spans="1:38" x14ac:dyDescent="0.2">
      <c r="A78">
        <f>+IF(MAX(A$5:A77)+1&lt;=A$1,A77+1,0)</f>
        <v>0</v>
      </c>
      <c r="B78" s="301">
        <f t="shared" si="18"/>
        <v>0</v>
      </c>
      <c r="C78">
        <f t="shared" si="18"/>
        <v>0</v>
      </c>
      <c r="D78" s="494">
        <f t="shared" si="18"/>
        <v>0</v>
      </c>
      <c r="E78">
        <f>IF(A78=0,0,+VLOOKUP($A78,'1v -beneficirani'!$A$14:$C$371,2,FALSE))</f>
        <v>0</v>
      </c>
      <c r="G78">
        <f>+VLOOKUP($A78,'1v -beneficirani'!$A$14:$N$371,14,FALSE)</f>
        <v>0</v>
      </c>
      <c r="H78">
        <f>+VLOOKUP($A78,'1v -beneficirani'!$A$14:$G$371,H$3,FALSE)</f>
        <v>0</v>
      </c>
      <c r="I78">
        <f>+VLOOKUP($A78,'1v -beneficirani'!$A$14:H$371,I$3,FALSE)</f>
        <v>0</v>
      </c>
      <c r="J78">
        <f>+VLOOKUP($A78,'1v -beneficirani'!$A$14:I$371,J$3,FALSE)</f>
        <v>0</v>
      </c>
      <c r="N78">
        <f>+VLOOKUP($A78,'1v -beneficirani'!$A$14:J$371,K$3,FALSE)</f>
        <v>0</v>
      </c>
      <c r="O78">
        <f>+VLOOKUP($A78,'1v -beneficirani'!$A$14:K$371,L$3,FALSE)</f>
        <v>0</v>
      </c>
      <c r="P78">
        <f>+VLOOKUP($A78,'1v -beneficirani'!$A$14:L$371,M$3,FALSE)</f>
        <v>0</v>
      </c>
      <c r="T78" s="50">
        <f>IF(H78=0,0,+(VLOOKUP($A78,'1v -beneficirani'!$A$14:AE$371,O$3,FALSE)/12*0.701/$H78+$R$2)*$H78)</f>
        <v>0</v>
      </c>
      <c r="U78" s="50">
        <f>IF(N78=0,0,+(VLOOKUP($A78,'1v -beneficirani'!$A$14:AF$371,P$3,FALSE)/12*0.701/$N78+$R$2)*$N78)</f>
        <v>0</v>
      </c>
      <c r="V78" s="50">
        <f>IF(T78+U78=0,0,(VLOOKUP($A78,'1v -beneficirani'!$A$14:AG$371,Q$3,FALSE))/12*$R$3+$R$2)</f>
        <v>0</v>
      </c>
      <c r="W78" s="50">
        <f t="shared" si="19"/>
        <v>0</v>
      </c>
      <c r="X78" s="50">
        <f t="shared" si="12"/>
        <v>0</v>
      </c>
      <c r="Y78" s="50">
        <f>IF(I78=0,0,+(VLOOKUP($A78,'1v -beneficirani'!$A$14:AJ$371,T$3,FALSE)/12*0.701/$I78+$R$2)*$I78)</f>
        <v>0</v>
      </c>
      <c r="Z78" s="50">
        <f>IF(O78=0,0,+(VLOOKUP($A78,'1v -beneficirani'!$A$14:AK$371,U$3,FALSE)/12*0.701/$O78+$R$2)*$O78)</f>
        <v>0</v>
      </c>
      <c r="AA78" s="50">
        <f>IF(Y78+Z78=0,0,(VLOOKUP($A78,'1v -beneficirani'!$A$14:AL$371,V$3,FALSE))/12*$R$3+$R$2)</f>
        <v>0</v>
      </c>
      <c r="AB78" s="50">
        <f t="shared" si="13"/>
        <v>0</v>
      </c>
      <c r="AC78" s="50">
        <f t="shared" si="14"/>
        <v>0</v>
      </c>
      <c r="AD78" s="50">
        <f>IF(J78=0,0,+(VLOOKUP($A78,'1v -beneficirani'!$A$14:AO$371,Y$3,FALSE)/12*0.701/$J78+$R$2)*$J78)</f>
        <v>0</v>
      </c>
      <c r="AE78" s="50">
        <f>IF(P78=0,0,+(VLOOKUP($A78,'1v -beneficirani'!$A$14:AP$371,Z$3,FALSE)/12*0.701/$P78+$R$2)*$P78)</f>
        <v>0</v>
      </c>
      <c r="AF78" s="50">
        <f>IF(AD78+AE78=0,0,(VLOOKUP($A78,'1v -beneficirani'!$A$14:AQ$371,AA$3,FALSE))/12*$R$3+$R$2)</f>
        <v>0</v>
      </c>
      <c r="AG78" s="50">
        <f t="shared" si="15"/>
        <v>0</v>
      </c>
      <c r="AH78" s="50">
        <f t="shared" si="16"/>
        <v>0</v>
      </c>
      <c r="AI78" s="50">
        <f t="shared" si="20"/>
        <v>0</v>
      </c>
      <c r="AJ78" s="50">
        <f>+AI78*(AE$3+VLOOKUP(A78,'1v -beneficirani'!$A$14:$T$348,$AJ$1,FALSE)*100)/100</f>
        <v>0</v>
      </c>
      <c r="AK78" s="50">
        <f t="shared" si="17"/>
        <v>0</v>
      </c>
      <c r="AL78" s="50">
        <f t="shared" si="17"/>
        <v>0</v>
      </c>
    </row>
    <row r="79" spans="1:38" x14ac:dyDescent="0.2">
      <c r="A79">
        <f>+IF(MAX(A$5:A78)+1&lt;=A$1,A78+1,0)</f>
        <v>0</v>
      </c>
      <c r="B79" s="301">
        <f t="shared" si="18"/>
        <v>0</v>
      </c>
      <c r="C79">
        <f t="shared" si="18"/>
        <v>0</v>
      </c>
      <c r="D79" s="494">
        <f t="shared" si="18"/>
        <v>0</v>
      </c>
      <c r="E79">
        <f>IF(A79=0,0,+VLOOKUP($A79,'1v -beneficirani'!$A$14:$C$371,2,FALSE))</f>
        <v>0</v>
      </c>
      <c r="G79">
        <f>+VLOOKUP($A79,'1v -beneficirani'!$A$14:$N$371,14,FALSE)</f>
        <v>0</v>
      </c>
      <c r="H79">
        <f>+VLOOKUP($A79,'1v -beneficirani'!$A$14:$G$371,H$3,FALSE)</f>
        <v>0</v>
      </c>
      <c r="I79">
        <f>+VLOOKUP($A79,'1v -beneficirani'!$A$14:H$371,I$3,FALSE)</f>
        <v>0</v>
      </c>
      <c r="J79">
        <f>+VLOOKUP($A79,'1v -beneficirani'!$A$14:I$371,J$3,FALSE)</f>
        <v>0</v>
      </c>
      <c r="N79">
        <f>+VLOOKUP($A79,'1v -beneficirani'!$A$14:J$371,K$3,FALSE)</f>
        <v>0</v>
      </c>
      <c r="O79">
        <f>+VLOOKUP($A79,'1v -beneficirani'!$A$14:K$371,L$3,FALSE)</f>
        <v>0</v>
      </c>
      <c r="P79">
        <f>+VLOOKUP($A79,'1v -beneficirani'!$A$14:L$371,M$3,FALSE)</f>
        <v>0</v>
      </c>
      <c r="T79" s="50">
        <f>IF(H79=0,0,+(VLOOKUP($A79,'1v -beneficirani'!$A$14:AE$371,O$3,FALSE)/12*0.701/$H79+$R$2)*$H79)</f>
        <v>0</v>
      </c>
      <c r="U79" s="50">
        <f>IF(N79=0,0,+(VLOOKUP($A79,'1v -beneficirani'!$A$14:AF$371,P$3,FALSE)/12*0.701/$N79+$R$2)*$N79)</f>
        <v>0</v>
      </c>
      <c r="V79" s="50">
        <f>IF(T79+U79=0,0,(VLOOKUP($A79,'1v -beneficirani'!$A$14:AG$371,Q$3,FALSE))/12*$R$3+$R$2)</f>
        <v>0</v>
      </c>
      <c r="W79" s="50">
        <f t="shared" si="19"/>
        <v>0</v>
      </c>
      <c r="X79" s="50">
        <f t="shared" si="12"/>
        <v>0</v>
      </c>
      <c r="Y79" s="50">
        <f>IF(I79=0,0,+(VLOOKUP($A79,'1v -beneficirani'!$A$14:AJ$371,T$3,FALSE)/12*0.701/$I79+$R$2)*$I79)</f>
        <v>0</v>
      </c>
      <c r="Z79" s="50">
        <f>IF(O79=0,0,+(VLOOKUP($A79,'1v -beneficirani'!$A$14:AK$371,U$3,FALSE)/12*0.701/$O79+$R$2)*$O79)</f>
        <v>0</v>
      </c>
      <c r="AA79" s="50">
        <f>IF(Y79+Z79=0,0,(VLOOKUP($A79,'1v -beneficirani'!$A$14:AL$371,V$3,FALSE))/12*$R$3+$R$2)</f>
        <v>0</v>
      </c>
      <c r="AB79" s="50">
        <f t="shared" si="13"/>
        <v>0</v>
      </c>
      <c r="AC79" s="50">
        <f t="shared" si="14"/>
        <v>0</v>
      </c>
      <c r="AD79" s="50">
        <f>IF(J79=0,0,+(VLOOKUP($A79,'1v -beneficirani'!$A$14:AO$371,Y$3,FALSE)/12*0.701/$J79+$R$2)*$J79)</f>
        <v>0</v>
      </c>
      <c r="AE79" s="50">
        <f>IF(P79=0,0,+(VLOOKUP($A79,'1v -beneficirani'!$A$14:AP$371,Z$3,FALSE)/12*0.701/$P79+$R$2)*$P79)</f>
        <v>0</v>
      </c>
      <c r="AF79" s="50">
        <f>IF(AD79+AE79=0,0,(VLOOKUP($A79,'1v -beneficirani'!$A$14:AQ$371,AA$3,FALSE))/12*$R$3+$R$2)</f>
        <v>0</v>
      </c>
      <c r="AG79" s="50">
        <f t="shared" si="15"/>
        <v>0</v>
      </c>
      <c r="AH79" s="50">
        <f t="shared" si="16"/>
        <v>0</v>
      </c>
      <c r="AI79" s="50">
        <f t="shared" si="20"/>
        <v>0</v>
      </c>
      <c r="AJ79" s="50">
        <f>+AI79*(AE$3+VLOOKUP(A79,'1v -beneficirani'!$A$14:$T$348,$AJ$1,FALSE)*100)/100</f>
        <v>0</v>
      </c>
      <c r="AK79" s="50">
        <f t="shared" si="17"/>
        <v>0</v>
      </c>
      <c r="AL79" s="50">
        <f t="shared" si="17"/>
        <v>0</v>
      </c>
    </row>
    <row r="80" spans="1:38" x14ac:dyDescent="0.2">
      <c r="A80">
        <f>+IF(MAX(A$5:A79)+1&lt;=A$1,A79+1,0)</f>
        <v>0</v>
      </c>
      <c r="B80" s="301">
        <f t="shared" si="18"/>
        <v>0</v>
      </c>
      <c r="C80">
        <f t="shared" si="18"/>
        <v>0</v>
      </c>
      <c r="D80" s="494">
        <f t="shared" si="18"/>
        <v>0</v>
      </c>
      <c r="E80">
        <f>IF(A80=0,0,+VLOOKUP($A80,'1v -beneficirani'!$A$14:$C$371,2,FALSE))</f>
        <v>0</v>
      </c>
      <c r="G80">
        <f>+VLOOKUP($A80,'1v -beneficirani'!$A$14:$N$371,14,FALSE)</f>
        <v>0</v>
      </c>
      <c r="H80">
        <f>+VLOOKUP($A80,'1v -beneficirani'!$A$14:$G$371,H$3,FALSE)</f>
        <v>0</v>
      </c>
      <c r="I80">
        <f>+VLOOKUP($A80,'1v -beneficirani'!$A$14:H$371,I$3,FALSE)</f>
        <v>0</v>
      </c>
      <c r="J80">
        <f>+VLOOKUP($A80,'1v -beneficirani'!$A$14:I$371,J$3,FALSE)</f>
        <v>0</v>
      </c>
      <c r="N80">
        <f>+VLOOKUP($A80,'1v -beneficirani'!$A$14:J$371,K$3,FALSE)</f>
        <v>0</v>
      </c>
      <c r="O80">
        <f>+VLOOKUP($A80,'1v -beneficirani'!$A$14:K$371,L$3,FALSE)</f>
        <v>0</v>
      </c>
      <c r="P80">
        <f>+VLOOKUP($A80,'1v -beneficirani'!$A$14:L$371,M$3,FALSE)</f>
        <v>0</v>
      </c>
      <c r="T80" s="50">
        <f>IF(H80=0,0,+(VLOOKUP($A80,'1v -beneficirani'!$A$14:AE$371,O$3,FALSE)/12*0.701/$H80+$R$2)*$H80)</f>
        <v>0</v>
      </c>
      <c r="U80" s="50">
        <f>IF(N80=0,0,+(VLOOKUP($A80,'1v -beneficirani'!$A$14:AF$371,P$3,FALSE)/12*0.701/$N80+$R$2)*$N80)</f>
        <v>0</v>
      </c>
      <c r="V80" s="50">
        <f>IF(T80+U80=0,0,(VLOOKUP($A80,'1v -beneficirani'!$A$14:AG$371,Q$3,FALSE))/12*$R$3+$R$2)</f>
        <v>0</v>
      </c>
      <c r="W80" s="50">
        <f t="shared" si="19"/>
        <v>0</v>
      </c>
      <c r="X80" s="50">
        <f t="shared" si="12"/>
        <v>0</v>
      </c>
      <c r="Y80" s="50">
        <f>IF(I80=0,0,+(VLOOKUP($A80,'1v -beneficirani'!$A$14:AJ$371,T$3,FALSE)/12*0.701/$I80+$R$2)*$I80)</f>
        <v>0</v>
      </c>
      <c r="Z80" s="50">
        <f>IF(O80=0,0,+(VLOOKUP($A80,'1v -beneficirani'!$A$14:AK$371,U$3,FALSE)/12*0.701/$O80+$R$2)*$O80)</f>
        <v>0</v>
      </c>
      <c r="AA80" s="50">
        <f>IF(Y80+Z80=0,0,(VLOOKUP($A80,'1v -beneficirani'!$A$14:AL$371,V$3,FALSE))/12*$R$3+$R$2)</f>
        <v>0</v>
      </c>
      <c r="AB80" s="50">
        <f t="shared" si="13"/>
        <v>0</v>
      </c>
      <c r="AC80" s="50">
        <f t="shared" si="14"/>
        <v>0</v>
      </c>
      <c r="AD80" s="50">
        <f>IF(J80=0,0,+(VLOOKUP($A80,'1v -beneficirani'!$A$14:AO$371,Y$3,FALSE)/12*0.701/$J80+$R$2)*$J80)</f>
        <v>0</v>
      </c>
      <c r="AE80" s="50">
        <f>IF(P80=0,0,+(VLOOKUP($A80,'1v -beneficirani'!$A$14:AP$371,Z$3,FALSE)/12*0.701/$P80+$R$2)*$P80)</f>
        <v>0</v>
      </c>
      <c r="AF80" s="50">
        <f>IF(AD80+AE80=0,0,(VLOOKUP($A80,'1v -beneficirani'!$A$14:AQ$371,AA$3,FALSE))/12*$R$3+$R$2)</f>
        <v>0</v>
      </c>
      <c r="AG80" s="50">
        <f t="shared" si="15"/>
        <v>0</v>
      </c>
      <c r="AH80" s="50">
        <f t="shared" si="16"/>
        <v>0</v>
      </c>
      <c r="AI80" s="50">
        <f t="shared" si="20"/>
        <v>0</v>
      </c>
      <c r="AJ80" s="50">
        <f>+AI80*(AE$3+VLOOKUP(A80,'1v -beneficirani'!$A$14:$T$348,$AJ$1,FALSE)*100)/100</f>
        <v>0</v>
      </c>
      <c r="AK80" s="50">
        <f t="shared" si="17"/>
        <v>0</v>
      </c>
      <c r="AL80" s="50">
        <f t="shared" si="17"/>
        <v>0</v>
      </c>
    </row>
    <row r="81" spans="1:38" x14ac:dyDescent="0.2">
      <c r="A81">
        <f>+IF(MAX(A$5:A80)+1&lt;=A$1,A80+1,0)</f>
        <v>0</v>
      </c>
      <c r="B81" s="301">
        <f t="shared" si="18"/>
        <v>0</v>
      </c>
      <c r="C81">
        <f t="shared" si="18"/>
        <v>0</v>
      </c>
      <c r="D81" s="494">
        <f t="shared" si="18"/>
        <v>0</v>
      </c>
      <c r="E81">
        <f>IF(A81=0,0,+VLOOKUP($A81,'1v -beneficirani'!$A$14:$C$371,2,FALSE))</f>
        <v>0</v>
      </c>
      <c r="G81">
        <f>+VLOOKUP($A81,'1v -beneficirani'!$A$14:$N$371,14,FALSE)</f>
        <v>0</v>
      </c>
      <c r="H81">
        <f>+VLOOKUP($A81,'1v -beneficirani'!$A$14:$G$371,H$3,FALSE)</f>
        <v>0</v>
      </c>
      <c r="I81">
        <f>+VLOOKUP($A81,'1v -beneficirani'!$A$14:H$371,I$3,FALSE)</f>
        <v>0</v>
      </c>
      <c r="J81">
        <f>+VLOOKUP($A81,'1v -beneficirani'!$A$14:I$371,J$3,FALSE)</f>
        <v>0</v>
      </c>
      <c r="N81">
        <f>+VLOOKUP($A81,'1v -beneficirani'!$A$14:J$371,K$3,FALSE)</f>
        <v>0</v>
      </c>
      <c r="O81">
        <f>+VLOOKUP($A81,'1v -beneficirani'!$A$14:K$371,L$3,FALSE)</f>
        <v>0</v>
      </c>
      <c r="P81">
        <f>+VLOOKUP($A81,'1v -beneficirani'!$A$14:L$371,M$3,FALSE)</f>
        <v>0</v>
      </c>
      <c r="T81" s="50">
        <f>IF(H81=0,0,+(VLOOKUP($A81,'1v -beneficirani'!$A$14:AE$371,O$3,FALSE)/12*0.701/$H81+$R$2)*$H81)</f>
        <v>0</v>
      </c>
      <c r="U81" s="50">
        <f>IF(N81=0,0,+(VLOOKUP($A81,'1v -beneficirani'!$A$14:AF$371,P$3,FALSE)/12*0.701/$N81+$R$2)*$N81)</f>
        <v>0</v>
      </c>
      <c r="V81" s="50">
        <f>IF(T81+U81=0,0,(VLOOKUP($A81,'1v -beneficirani'!$A$14:AG$371,Q$3,FALSE))/12*$R$3+$R$2)</f>
        <v>0</v>
      </c>
      <c r="W81" s="50">
        <f t="shared" si="19"/>
        <v>0</v>
      </c>
      <c r="X81" s="50">
        <f t="shared" si="12"/>
        <v>0</v>
      </c>
      <c r="Y81" s="50">
        <f>IF(I81=0,0,+(VLOOKUP($A81,'1v -beneficirani'!$A$14:AJ$371,T$3,FALSE)/12*0.701/$I81+$R$2)*$I81)</f>
        <v>0</v>
      </c>
      <c r="Z81" s="50">
        <f>IF(O81=0,0,+(VLOOKUP($A81,'1v -beneficirani'!$A$14:AK$371,U$3,FALSE)/12*0.701/$O81+$R$2)*$O81)</f>
        <v>0</v>
      </c>
      <c r="AA81" s="50">
        <f>IF(Y81+Z81=0,0,(VLOOKUP($A81,'1v -beneficirani'!$A$14:AL$371,V$3,FALSE))/12*$R$3+$R$2)</f>
        <v>0</v>
      </c>
      <c r="AB81" s="50">
        <f t="shared" si="13"/>
        <v>0</v>
      </c>
      <c r="AC81" s="50">
        <f t="shared" si="14"/>
        <v>0</v>
      </c>
      <c r="AD81" s="50">
        <f>IF(J81=0,0,+(VLOOKUP($A81,'1v -beneficirani'!$A$14:AO$371,Y$3,FALSE)/12*0.701/$J81+$R$2)*$J81)</f>
        <v>0</v>
      </c>
      <c r="AE81" s="50">
        <f>IF(P81=0,0,+(VLOOKUP($A81,'1v -beneficirani'!$A$14:AP$371,Z$3,FALSE)/12*0.701/$P81+$R$2)*$P81)</f>
        <v>0</v>
      </c>
      <c r="AF81" s="50">
        <f>IF(AD81+AE81=0,0,(VLOOKUP($A81,'1v -beneficirani'!$A$14:AQ$371,AA$3,FALSE))/12*$R$3+$R$2)</f>
        <v>0</v>
      </c>
      <c r="AG81" s="50">
        <f t="shared" si="15"/>
        <v>0</v>
      </c>
      <c r="AH81" s="50">
        <f t="shared" si="16"/>
        <v>0</v>
      </c>
      <c r="AI81" s="50">
        <f t="shared" si="20"/>
        <v>0</v>
      </c>
      <c r="AJ81" s="50">
        <f>+AI81*(AE$3+VLOOKUP(A81,'1v -beneficirani'!$A$14:$T$348,$AJ$1,FALSE)*100)/100</f>
        <v>0</v>
      </c>
      <c r="AK81" s="50">
        <f t="shared" si="17"/>
        <v>0</v>
      </c>
      <c r="AL81" s="50">
        <f t="shared" si="17"/>
        <v>0</v>
      </c>
    </row>
    <row r="82" spans="1:38" x14ac:dyDescent="0.2">
      <c r="A82">
        <f>+IF(MAX(A$5:A81)+1&lt;=A$1,A81+1,0)</f>
        <v>0</v>
      </c>
      <c r="B82" s="301">
        <f t="shared" si="18"/>
        <v>0</v>
      </c>
      <c r="C82">
        <f t="shared" si="18"/>
        <v>0</v>
      </c>
      <c r="D82" s="494">
        <f t="shared" si="18"/>
        <v>0</v>
      </c>
      <c r="E82">
        <f>IF(A82=0,0,+VLOOKUP($A82,'1v -beneficirani'!$A$14:$C$371,2,FALSE))</f>
        <v>0</v>
      </c>
      <c r="G82">
        <f>+VLOOKUP($A82,'1v -beneficirani'!$A$14:$N$371,14,FALSE)</f>
        <v>0</v>
      </c>
      <c r="H82">
        <f>+VLOOKUP($A82,'1v -beneficirani'!$A$14:$G$371,H$3,FALSE)</f>
        <v>0</v>
      </c>
      <c r="I82">
        <f>+VLOOKUP($A82,'1v -beneficirani'!$A$14:H$371,I$3,FALSE)</f>
        <v>0</v>
      </c>
      <c r="J82">
        <f>+VLOOKUP($A82,'1v -beneficirani'!$A$14:I$371,J$3,FALSE)</f>
        <v>0</v>
      </c>
      <c r="N82">
        <f>+VLOOKUP($A82,'1v -beneficirani'!$A$14:J$371,K$3,FALSE)</f>
        <v>0</v>
      </c>
      <c r="O82">
        <f>+VLOOKUP($A82,'1v -beneficirani'!$A$14:K$371,L$3,FALSE)</f>
        <v>0</v>
      </c>
      <c r="P82">
        <f>+VLOOKUP($A82,'1v -beneficirani'!$A$14:L$371,M$3,FALSE)</f>
        <v>0</v>
      </c>
      <c r="T82" s="50">
        <f>IF(H82=0,0,+(VLOOKUP($A82,'1v -beneficirani'!$A$14:AE$371,O$3,FALSE)/12*0.701/$H82+$R$2)*$H82)</f>
        <v>0</v>
      </c>
      <c r="U82" s="50">
        <f>IF(N82=0,0,+(VLOOKUP($A82,'1v -beneficirani'!$A$14:AF$371,P$3,FALSE)/12*0.701/$N82+$R$2)*$N82)</f>
        <v>0</v>
      </c>
      <c r="V82" s="50">
        <f>IF(T82+U82=0,0,(VLOOKUP($A82,'1v -beneficirani'!$A$14:AG$371,Q$3,FALSE))/12*$R$3+$R$2)</f>
        <v>0</v>
      </c>
      <c r="W82" s="50">
        <f t="shared" si="19"/>
        <v>0</v>
      </c>
      <c r="X82" s="50">
        <f t="shared" si="12"/>
        <v>0</v>
      </c>
      <c r="Y82" s="50">
        <f>IF(I82=0,0,+(VLOOKUP($A82,'1v -beneficirani'!$A$14:AJ$371,T$3,FALSE)/12*0.701/$I82+$R$2)*$I82)</f>
        <v>0</v>
      </c>
      <c r="Z82" s="50">
        <f>IF(O82=0,0,+(VLOOKUP($A82,'1v -beneficirani'!$A$14:AK$371,U$3,FALSE)/12*0.701/$O82+$R$2)*$O82)</f>
        <v>0</v>
      </c>
      <c r="AA82" s="50">
        <f>IF(Y82+Z82=0,0,(VLOOKUP($A82,'1v -beneficirani'!$A$14:AL$371,V$3,FALSE))/12*$R$3+$R$2)</f>
        <v>0</v>
      </c>
      <c r="AB82" s="50">
        <f t="shared" si="13"/>
        <v>0</v>
      </c>
      <c r="AC82" s="50">
        <f t="shared" si="14"/>
        <v>0</v>
      </c>
      <c r="AD82" s="50">
        <f>IF(J82=0,0,+(VLOOKUP($A82,'1v -beneficirani'!$A$14:AO$371,Y$3,FALSE)/12*0.701/$J82+$R$2)*$J82)</f>
        <v>0</v>
      </c>
      <c r="AE82" s="50">
        <f>IF(P82=0,0,+(VLOOKUP($A82,'1v -beneficirani'!$A$14:AP$371,Z$3,FALSE)/12*0.701/$P82+$R$2)*$P82)</f>
        <v>0</v>
      </c>
      <c r="AF82" s="50">
        <f>IF(AD82+AE82=0,0,(VLOOKUP($A82,'1v -beneficirani'!$A$14:AQ$371,AA$3,FALSE))/12*$R$3+$R$2)</f>
        <v>0</v>
      </c>
      <c r="AG82" s="50">
        <f t="shared" si="15"/>
        <v>0</v>
      </c>
      <c r="AH82" s="50">
        <f t="shared" si="16"/>
        <v>0</v>
      </c>
      <c r="AI82" s="50">
        <f t="shared" si="20"/>
        <v>0</v>
      </c>
      <c r="AJ82" s="50">
        <f>+AI82*(AE$3+VLOOKUP(A82,'1v -beneficirani'!$A$14:$T$348,$AJ$1,FALSE)*100)/100</f>
        <v>0</v>
      </c>
      <c r="AK82" s="50">
        <f t="shared" si="17"/>
        <v>0</v>
      </c>
      <c r="AL82" s="50">
        <f t="shared" si="17"/>
        <v>0</v>
      </c>
    </row>
    <row r="83" spans="1:38" x14ac:dyDescent="0.2">
      <c r="A83">
        <f>+IF(MAX(A$5:A82)+1&lt;=A$1,A82+1,0)</f>
        <v>0</v>
      </c>
      <c r="B83" s="301">
        <f t="shared" si="18"/>
        <v>0</v>
      </c>
      <c r="C83">
        <f t="shared" si="18"/>
        <v>0</v>
      </c>
      <c r="D83" s="494">
        <f t="shared" si="18"/>
        <v>0</v>
      </c>
      <c r="E83">
        <f>IF(A83=0,0,+VLOOKUP($A83,'1v -beneficirani'!$A$14:$C$371,2,FALSE))</f>
        <v>0</v>
      </c>
      <c r="G83">
        <f>+VLOOKUP($A83,'1v -beneficirani'!$A$14:$N$371,14,FALSE)</f>
        <v>0</v>
      </c>
      <c r="H83">
        <f>+VLOOKUP($A83,'1v -beneficirani'!$A$14:$G$371,H$3,FALSE)</f>
        <v>0</v>
      </c>
      <c r="I83">
        <f>+VLOOKUP($A83,'1v -beneficirani'!$A$14:H$371,I$3,FALSE)</f>
        <v>0</v>
      </c>
      <c r="J83">
        <f>+VLOOKUP($A83,'1v -beneficirani'!$A$14:I$371,J$3,FALSE)</f>
        <v>0</v>
      </c>
      <c r="N83">
        <f>+VLOOKUP($A83,'1v -beneficirani'!$A$14:J$371,K$3,FALSE)</f>
        <v>0</v>
      </c>
      <c r="O83">
        <f>+VLOOKUP($A83,'1v -beneficirani'!$A$14:K$371,L$3,FALSE)</f>
        <v>0</v>
      </c>
      <c r="P83">
        <f>+VLOOKUP($A83,'1v -beneficirani'!$A$14:L$371,M$3,FALSE)</f>
        <v>0</v>
      </c>
      <c r="T83" s="50">
        <f>IF(H83=0,0,+(VLOOKUP($A83,'1v -beneficirani'!$A$14:AE$371,O$3,FALSE)/12*0.701/$H83+$R$2)*$H83)</f>
        <v>0</v>
      </c>
      <c r="U83" s="50">
        <f>IF(N83=0,0,+(VLOOKUP($A83,'1v -beneficirani'!$A$14:AF$371,P$3,FALSE)/12*0.701/$N83+$R$2)*$N83)</f>
        <v>0</v>
      </c>
      <c r="V83" s="50">
        <f>IF(T83+U83=0,0,(VLOOKUP($A83,'1v -beneficirani'!$A$14:AG$371,Q$3,FALSE))/12*$R$3+$R$2)</f>
        <v>0</v>
      </c>
      <c r="W83" s="50">
        <f t="shared" si="19"/>
        <v>0</v>
      </c>
      <c r="X83" s="50">
        <f t="shared" si="12"/>
        <v>0</v>
      </c>
      <c r="Y83" s="50">
        <f>IF(I83=0,0,+(VLOOKUP($A83,'1v -beneficirani'!$A$14:AJ$371,T$3,FALSE)/12*0.701/$I83+$R$2)*$I83)</f>
        <v>0</v>
      </c>
      <c r="Z83" s="50">
        <f>IF(O83=0,0,+(VLOOKUP($A83,'1v -beneficirani'!$A$14:AK$371,U$3,FALSE)/12*0.701/$O83+$R$2)*$O83)</f>
        <v>0</v>
      </c>
      <c r="AA83" s="50">
        <f>IF(Y83+Z83=0,0,(VLOOKUP($A83,'1v -beneficirani'!$A$14:AL$371,V$3,FALSE))/12*$R$3+$R$2)</f>
        <v>0</v>
      </c>
      <c r="AB83" s="50">
        <f t="shared" si="13"/>
        <v>0</v>
      </c>
      <c r="AC83" s="50">
        <f t="shared" si="14"/>
        <v>0</v>
      </c>
      <c r="AD83" s="50">
        <f>IF(J83=0,0,+(VLOOKUP($A83,'1v -beneficirani'!$A$14:AO$371,Y$3,FALSE)/12*0.701/$J83+$R$2)*$J83)</f>
        <v>0</v>
      </c>
      <c r="AE83" s="50">
        <f>IF(P83=0,0,+(VLOOKUP($A83,'1v -beneficirani'!$A$14:AP$371,Z$3,FALSE)/12*0.701/$P83+$R$2)*$P83)</f>
        <v>0</v>
      </c>
      <c r="AF83" s="50">
        <f>IF(AD83+AE83=0,0,(VLOOKUP($A83,'1v -beneficirani'!$A$14:AQ$371,AA$3,FALSE))/12*$R$3+$R$2)</f>
        <v>0</v>
      </c>
      <c r="AG83" s="50">
        <f t="shared" si="15"/>
        <v>0</v>
      </c>
      <c r="AH83" s="50">
        <f t="shared" si="16"/>
        <v>0</v>
      </c>
      <c r="AI83" s="50">
        <f t="shared" si="20"/>
        <v>0</v>
      </c>
      <c r="AJ83" s="50">
        <f>+AI83*(AE$3+VLOOKUP(A83,'1v -beneficirani'!$A$14:$T$348,$AJ$1,FALSE)*100)/100</f>
        <v>0</v>
      </c>
      <c r="AK83" s="50">
        <f t="shared" si="17"/>
        <v>0</v>
      </c>
      <c r="AL83" s="50">
        <f t="shared" si="17"/>
        <v>0</v>
      </c>
    </row>
    <row r="84" spans="1:38" x14ac:dyDescent="0.2">
      <c r="A84">
        <f>+IF(MAX(A$5:A83)+1&lt;=A$1,A83+1,0)</f>
        <v>0</v>
      </c>
      <c r="B84" s="301">
        <f t="shared" si="18"/>
        <v>0</v>
      </c>
      <c r="C84">
        <f t="shared" si="18"/>
        <v>0</v>
      </c>
      <c r="D84" s="494">
        <f t="shared" si="18"/>
        <v>0</v>
      </c>
      <c r="E84">
        <f>IF(A84=0,0,+VLOOKUP($A84,'1v -beneficirani'!$A$14:$C$371,2,FALSE))</f>
        <v>0</v>
      </c>
      <c r="G84">
        <f>+VLOOKUP($A84,'1v -beneficirani'!$A$14:$N$371,14,FALSE)</f>
        <v>0</v>
      </c>
      <c r="H84">
        <f>+VLOOKUP($A84,'1v -beneficirani'!$A$14:$G$371,H$3,FALSE)</f>
        <v>0</v>
      </c>
      <c r="I84">
        <f>+VLOOKUP($A84,'1v -beneficirani'!$A$14:H$371,I$3,FALSE)</f>
        <v>0</v>
      </c>
      <c r="J84">
        <f>+VLOOKUP($A84,'1v -beneficirani'!$A$14:I$371,J$3,FALSE)</f>
        <v>0</v>
      </c>
      <c r="N84">
        <f>+VLOOKUP($A84,'1v -beneficirani'!$A$14:J$371,K$3,FALSE)</f>
        <v>0</v>
      </c>
      <c r="O84">
        <f>+VLOOKUP($A84,'1v -beneficirani'!$A$14:K$371,L$3,FALSE)</f>
        <v>0</v>
      </c>
      <c r="P84">
        <f>+VLOOKUP($A84,'1v -beneficirani'!$A$14:L$371,M$3,FALSE)</f>
        <v>0</v>
      </c>
      <c r="T84" s="50">
        <f>IF(H84=0,0,+(VLOOKUP($A84,'1v -beneficirani'!$A$14:AE$371,O$3,FALSE)/12*0.701/$H84+$R$2)*$H84)</f>
        <v>0</v>
      </c>
      <c r="U84" s="50">
        <f>IF(N84=0,0,+(VLOOKUP($A84,'1v -beneficirani'!$A$14:AF$371,P$3,FALSE)/12*0.701/$N84+$R$2)*$N84)</f>
        <v>0</v>
      </c>
      <c r="V84" s="50">
        <f>IF(T84+U84=0,0,(VLOOKUP($A84,'1v -beneficirani'!$A$14:AG$371,Q$3,FALSE))/12*$R$3+$R$2)</f>
        <v>0</v>
      </c>
      <c r="W84" s="50">
        <f t="shared" si="19"/>
        <v>0</v>
      </c>
      <c r="X84" s="50">
        <f t="shared" si="12"/>
        <v>0</v>
      </c>
      <c r="Y84" s="50">
        <f>IF(I84=0,0,+(VLOOKUP($A84,'1v -beneficirani'!$A$14:AJ$371,T$3,FALSE)/12*0.701/$I84+$R$2)*$I84)</f>
        <v>0</v>
      </c>
      <c r="Z84" s="50">
        <f>IF(O84=0,0,+(VLOOKUP($A84,'1v -beneficirani'!$A$14:AK$371,U$3,FALSE)/12*0.701/$O84+$R$2)*$O84)</f>
        <v>0</v>
      </c>
      <c r="AA84" s="50">
        <f>IF(Y84+Z84=0,0,(VLOOKUP($A84,'1v -beneficirani'!$A$14:AL$371,V$3,FALSE))/12*$R$3+$R$2)</f>
        <v>0</v>
      </c>
      <c r="AB84" s="50">
        <f t="shared" si="13"/>
        <v>0</v>
      </c>
      <c r="AC84" s="50">
        <f t="shared" si="14"/>
        <v>0</v>
      </c>
      <c r="AD84" s="50">
        <f>IF(J84=0,0,+(VLOOKUP($A84,'1v -beneficirani'!$A$14:AO$371,Y$3,FALSE)/12*0.701/$J84+$R$2)*$J84)</f>
        <v>0</v>
      </c>
      <c r="AE84" s="50">
        <f>IF(P84=0,0,+(VLOOKUP($A84,'1v -beneficirani'!$A$14:AP$371,Z$3,FALSE)/12*0.701/$P84+$R$2)*$P84)</f>
        <v>0</v>
      </c>
      <c r="AF84" s="50">
        <f>IF(AD84+AE84=0,0,(VLOOKUP($A84,'1v -beneficirani'!$A$14:AQ$371,AA$3,FALSE))/12*$R$3+$R$2)</f>
        <v>0</v>
      </c>
      <c r="AG84" s="50">
        <f t="shared" si="15"/>
        <v>0</v>
      </c>
      <c r="AH84" s="50">
        <f t="shared" si="16"/>
        <v>0</v>
      </c>
      <c r="AI84" s="50">
        <f t="shared" si="20"/>
        <v>0</v>
      </c>
      <c r="AJ84" s="50">
        <f>+AI84*(AE$3+VLOOKUP(A84,'1v -beneficirani'!$A$14:$T$348,$AJ$1,FALSE)*100)/100</f>
        <v>0</v>
      </c>
      <c r="AK84" s="50">
        <f t="shared" si="17"/>
        <v>0</v>
      </c>
      <c r="AL84" s="50">
        <f t="shared" si="17"/>
        <v>0</v>
      </c>
    </row>
    <row r="85" spans="1:38" x14ac:dyDescent="0.2">
      <c r="A85">
        <f>+IF(MAX(A$5:A84)+1&lt;=A$1,A84+1,0)</f>
        <v>0</v>
      </c>
      <c r="B85" s="301">
        <f t="shared" si="18"/>
        <v>0</v>
      </c>
      <c r="C85">
        <f t="shared" si="18"/>
        <v>0</v>
      </c>
      <c r="D85" s="494">
        <f t="shared" si="18"/>
        <v>0</v>
      </c>
      <c r="E85">
        <f>IF(A85=0,0,+VLOOKUP($A85,'1v -beneficirani'!$A$14:$C$371,2,FALSE))</f>
        <v>0</v>
      </c>
      <c r="G85">
        <f>+VLOOKUP($A85,'1v -beneficirani'!$A$14:$N$371,14,FALSE)</f>
        <v>0</v>
      </c>
      <c r="H85">
        <f>+VLOOKUP($A85,'1v -beneficirani'!$A$14:$G$371,H$3,FALSE)</f>
        <v>0</v>
      </c>
      <c r="I85">
        <f>+VLOOKUP($A85,'1v -beneficirani'!$A$14:H$371,I$3,FALSE)</f>
        <v>0</v>
      </c>
      <c r="J85">
        <f>+VLOOKUP($A85,'1v -beneficirani'!$A$14:I$371,J$3,FALSE)</f>
        <v>0</v>
      </c>
      <c r="N85">
        <f>+VLOOKUP($A85,'1v -beneficirani'!$A$14:J$371,K$3,FALSE)</f>
        <v>0</v>
      </c>
      <c r="O85">
        <f>+VLOOKUP($A85,'1v -beneficirani'!$A$14:K$371,L$3,FALSE)</f>
        <v>0</v>
      </c>
      <c r="P85">
        <f>+VLOOKUP($A85,'1v -beneficirani'!$A$14:L$371,M$3,FALSE)</f>
        <v>0</v>
      </c>
      <c r="T85" s="50">
        <f>IF(H85=0,0,+(VLOOKUP($A85,'1v -beneficirani'!$A$14:AE$371,O$3,FALSE)/12*0.701/$H85+$R$2)*$H85)</f>
        <v>0</v>
      </c>
      <c r="U85" s="50">
        <f>IF(N85=0,0,+(VLOOKUP($A85,'1v -beneficirani'!$A$14:AF$371,P$3,FALSE)/12*0.701/$N85+$R$2)*$N85)</f>
        <v>0</v>
      </c>
      <c r="V85" s="50">
        <f>IF(T85+U85=0,0,(VLOOKUP($A85,'1v -beneficirani'!$A$14:AG$371,Q$3,FALSE))/12*$R$3+$R$2)</f>
        <v>0</v>
      </c>
      <c r="W85" s="50">
        <f t="shared" si="19"/>
        <v>0</v>
      </c>
      <c r="X85" s="50">
        <f t="shared" si="12"/>
        <v>0</v>
      </c>
      <c r="Y85" s="50">
        <f>IF(I85=0,0,+(VLOOKUP($A85,'1v -beneficirani'!$A$14:AJ$371,T$3,FALSE)/12*0.701/$I85+$R$2)*$I85)</f>
        <v>0</v>
      </c>
      <c r="Z85" s="50">
        <f>IF(O85=0,0,+(VLOOKUP($A85,'1v -beneficirani'!$A$14:AK$371,U$3,FALSE)/12*0.701/$O85+$R$2)*$O85)</f>
        <v>0</v>
      </c>
      <c r="AA85" s="50">
        <f>IF(Y85+Z85=0,0,(VLOOKUP($A85,'1v -beneficirani'!$A$14:AL$371,V$3,FALSE))/12*$R$3+$R$2)</f>
        <v>0</v>
      </c>
      <c r="AB85" s="50">
        <f t="shared" si="13"/>
        <v>0</v>
      </c>
      <c r="AC85" s="50">
        <f t="shared" si="14"/>
        <v>0</v>
      </c>
      <c r="AD85" s="50">
        <f>IF(J85=0,0,+(VLOOKUP($A85,'1v -beneficirani'!$A$14:AO$371,Y$3,FALSE)/12*0.701/$J85+$R$2)*$J85)</f>
        <v>0</v>
      </c>
      <c r="AE85" s="50">
        <f>IF(P85=0,0,+(VLOOKUP($A85,'1v -beneficirani'!$A$14:AP$371,Z$3,FALSE)/12*0.701/$P85+$R$2)*$P85)</f>
        <v>0</v>
      </c>
      <c r="AF85" s="50">
        <f>IF(AD85+AE85=0,0,(VLOOKUP($A85,'1v -beneficirani'!$A$14:AQ$371,AA$3,FALSE))/12*$R$3+$R$2)</f>
        <v>0</v>
      </c>
      <c r="AG85" s="50">
        <f t="shared" si="15"/>
        <v>0</v>
      </c>
      <c r="AH85" s="50">
        <f t="shared" si="16"/>
        <v>0</v>
      </c>
      <c r="AI85" s="50">
        <f t="shared" si="20"/>
        <v>0</v>
      </c>
      <c r="AJ85" s="50">
        <f>+AI85*(AE$3+VLOOKUP(A85,'1v -beneficirani'!$A$14:$T$348,$AJ$1,FALSE)*100)/100</f>
        <v>0</v>
      </c>
      <c r="AK85" s="50">
        <f t="shared" si="17"/>
        <v>0</v>
      </c>
      <c r="AL85" s="50">
        <f t="shared" si="17"/>
        <v>0</v>
      </c>
    </row>
    <row r="86" spans="1:38" x14ac:dyDescent="0.2">
      <c r="A86">
        <f>+IF(MAX(A$5:A85)+1&lt;=A$1,A85+1,0)</f>
        <v>0</v>
      </c>
      <c r="B86" s="301">
        <f t="shared" si="18"/>
        <v>0</v>
      </c>
      <c r="C86">
        <f t="shared" si="18"/>
        <v>0</v>
      </c>
      <c r="D86" s="494">
        <f t="shared" si="18"/>
        <v>0</v>
      </c>
      <c r="E86">
        <f>IF(A86=0,0,+VLOOKUP($A86,'1v -beneficirani'!$A$14:$C$371,2,FALSE))</f>
        <v>0</v>
      </c>
      <c r="G86">
        <f>+VLOOKUP($A86,'1v -beneficirani'!$A$14:$N$371,14,FALSE)</f>
        <v>0</v>
      </c>
      <c r="H86">
        <f>+VLOOKUP($A86,'1v -beneficirani'!$A$14:$G$371,H$3,FALSE)</f>
        <v>0</v>
      </c>
      <c r="I86">
        <f>+VLOOKUP($A86,'1v -beneficirani'!$A$14:H$371,I$3,FALSE)</f>
        <v>0</v>
      </c>
      <c r="J86">
        <f>+VLOOKUP($A86,'1v -beneficirani'!$A$14:I$371,J$3,FALSE)</f>
        <v>0</v>
      </c>
      <c r="N86">
        <f>+VLOOKUP($A86,'1v -beneficirani'!$A$14:J$371,K$3,FALSE)</f>
        <v>0</v>
      </c>
      <c r="O86">
        <f>+VLOOKUP($A86,'1v -beneficirani'!$A$14:K$371,L$3,FALSE)</f>
        <v>0</v>
      </c>
      <c r="P86">
        <f>+VLOOKUP($A86,'1v -beneficirani'!$A$14:L$371,M$3,FALSE)</f>
        <v>0</v>
      </c>
      <c r="T86" s="50">
        <f>IF(H86=0,0,+(VLOOKUP($A86,'1v -beneficirani'!$A$14:AE$371,O$3,FALSE)/12*0.701/$H86+$R$2)*$H86)</f>
        <v>0</v>
      </c>
      <c r="U86" s="50">
        <f>IF(N86=0,0,+(VLOOKUP($A86,'1v -beneficirani'!$A$14:AF$371,P$3,FALSE)/12*0.701/$N86+$R$2)*$N86)</f>
        <v>0</v>
      </c>
      <c r="V86" s="50">
        <f>IF(T86+U86=0,0,(VLOOKUP($A86,'1v -beneficirani'!$A$14:AG$371,Q$3,FALSE))/12*$R$3+$R$2)</f>
        <v>0</v>
      </c>
      <c r="W86" s="50">
        <f t="shared" si="19"/>
        <v>0</v>
      </c>
      <c r="X86" s="50">
        <f t="shared" si="12"/>
        <v>0</v>
      </c>
      <c r="Y86" s="50">
        <f>IF(I86=0,0,+(VLOOKUP($A86,'1v -beneficirani'!$A$14:AJ$371,T$3,FALSE)/12*0.701/$I86+$R$2)*$I86)</f>
        <v>0</v>
      </c>
      <c r="Z86" s="50">
        <f>IF(O86=0,0,+(VLOOKUP($A86,'1v -beneficirani'!$A$14:AK$371,U$3,FALSE)/12*0.701/$O86+$R$2)*$O86)</f>
        <v>0</v>
      </c>
      <c r="AA86" s="50">
        <f>IF(Y86+Z86=0,0,(VLOOKUP($A86,'1v -beneficirani'!$A$14:AL$371,V$3,FALSE))/12*$R$3+$R$2)</f>
        <v>0</v>
      </c>
      <c r="AB86" s="50">
        <f t="shared" si="13"/>
        <v>0</v>
      </c>
      <c r="AC86" s="50">
        <f t="shared" si="14"/>
        <v>0</v>
      </c>
      <c r="AD86" s="50">
        <f>IF(J86=0,0,+(VLOOKUP($A86,'1v -beneficirani'!$A$14:AO$371,Y$3,FALSE)/12*0.701/$J86+$R$2)*$J86)</f>
        <v>0</v>
      </c>
      <c r="AE86" s="50">
        <f>IF(P86=0,0,+(VLOOKUP($A86,'1v -beneficirani'!$A$14:AP$371,Z$3,FALSE)/12*0.701/$P86+$R$2)*$P86)</f>
        <v>0</v>
      </c>
      <c r="AF86" s="50">
        <f>IF(AD86+AE86=0,0,(VLOOKUP($A86,'1v -beneficirani'!$A$14:AQ$371,AA$3,FALSE))/12*$R$3+$R$2)</f>
        <v>0</v>
      </c>
      <c r="AG86" s="50">
        <f t="shared" si="15"/>
        <v>0</v>
      </c>
      <c r="AH86" s="50">
        <f t="shared" si="16"/>
        <v>0</v>
      </c>
      <c r="AI86" s="50">
        <f t="shared" si="20"/>
        <v>0</v>
      </c>
      <c r="AJ86" s="50">
        <f>+AI86*(AE$3+VLOOKUP(A86,'1v -beneficirani'!$A$14:$T$348,$AJ$1,FALSE)*100)/100</f>
        <v>0</v>
      </c>
      <c r="AK86" s="50">
        <f t="shared" si="17"/>
        <v>0</v>
      </c>
      <c r="AL86" s="50">
        <f t="shared" si="17"/>
        <v>0</v>
      </c>
    </row>
    <row r="87" spans="1:38" x14ac:dyDescent="0.2">
      <c r="A87">
        <f>+IF(MAX(A$5:A86)+1&lt;=A$1,A86+1,0)</f>
        <v>0</v>
      </c>
      <c r="B87" s="301">
        <f t="shared" ref="B87:D102" si="21">+IF(A87&gt;0,B86,0)</f>
        <v>0</v>
      </c>
      <c r="C87">
        <f t="shared" si="21"/>
        <v>0</v>
      </c>
      <c r="D87" s="494">
        <f t="shared" si="21"/>
        <v>0</v>
      </c>
      <c r="E87">
        <f>IF(A87=0,0,+VLOOKUP($A87,'1v -beneficirani'!$A$14:$C$371,2,FALSE))</f>
        <v>0</v>
      </c>
      <c r="G87">
        <f>+VLOOKUP($A87,'1v -beneficirani'!$A$14:$N$371,14,FALSE)</f>
        <v>0</v>
      </c>
      <c r="H87">
        <f>+VLOOKUP($A87,'1v -beneficirani'!$A$14:$G$371,H$3,FALSE)</f>
        <v>0</v>
      </c>
      <c r="I87">
        <f>+VLOOKUP($A87,'1v -beneficirani'!$A$14:H$371,I$3,FALSE)</f>
        <v>0</v>
      </c>
      <c r="J87">
        <f>+VLOOKUP($A87,'1v -beneficirani'!$A$14:I$371,J$3,FALSE)</f>
        <v>0</v>
      </c>
      <c r="N87">
        <f>+VLOOKUP($A87,'1v -beneficirani'!$A$14:J$371,K$3,FALSE)</f>
        <v>0</v>
      </c>
      <c r="O87">
        <f>+VLOOKUP($A87,'1v -beneficirani'!$A$14:K$371,L$3,FALSE)</f>
        <v>0</v>
      </c>
      <c r="P87">
        <f>+VLOOKUP($A87,'1v -beneficirani'!$A$14:L$371,M$3,FALSE)</f>
        <v>0</v>
      </c>
      <c r="T87" s="50">
        <f>IF(H87=0,0,+(VLOOKUP($A87,'1v -beneficirani'!$A$14:AE$371,O$3,FALSE)/12*0.701/$H87+$R$2)*$H87)</f>
        <v>0</v>
      </c>
      <c r="U87" s="50">
        <f>IF(N87=0,0,+(VLOOKUP($A87,'1v -beneficirani'!$A$14:AF$371,P$3,FALSE)/12*0.701/$N87+$R$2)*$N87)</f>
        <v>0</v>
      </c>
      <c r="V87" s="50">
        <f>IF(T87+U87=0,0,(VLOOKUP($A87,'1v -beneficirani'!$A$14:AG$371,Q$3,FALSE))/12*$R$3+$R$2)</f>
        <v>0</v>
      </c>
      <c r="W87" s="50">
        <f t="shared" si="19"/>
        <v>0</v>
      </c>
      <c r="X87" s="50">
        <f t="shared" si="12"/>
        <v>0</v>
      </c>
      <c r="Y87" s="50">
        <f>IF(I87=0,0,+(VLOOKUP($A87,'1v -beneficirani'!$A$14:AJ$371,T$3,FALSE)/12*0.701/$I87+$R$2)*$I87)</f>
        <v>0</v>
      </c>
      <c r="Z87" s="50">
        <f>IF(O87=0,0,+(VLOOKUP($A87,'1v -beneficirani'!$A$14:AK$371,U$3,FALSE)/12*0.701/$O87+$R$2)*$O87)</f>
        <v>0</v>
      </c>
      <c r="AA87" s="50">
        <f>IF(Y87+Z87=0,0,(VLOOKUP($A87,'1v -beneficirani'!$A$14:AL$371,V$3,FALSE))/12*$R$3+$R$2)</f>
        <v>0</v>
      </c>
      <c r="AB87" s="50">
        <f t="shared" si="13"/>
        <v>0</v>
      </c>
      <c r="AC87" s="50">
        <f t="shared" si="14"/>
        <v>0</v>
      </c>
      <c r="AD87" s="50">
        <f>IF(J87=0,0,+(VLOOKUP($A87,'1v -beneficirani'!$A$14:AO$371,Y$3,FALSE)/12*0.701/$J87+$R$2)*$J87)</f>
        <v>0</v>
      </c>
      <c r="AE87" s="50">
        <f>IF(P87=0,0,+(VLOOKUP($A87,'1v -beneficirani'!$A$14:AP$371,Z$3,FALSE)/12*0.701/$P87+$R$2)*$P87)</f>
        <v>0</v>
      </c>
      <c r="AF87" s="50">
        <f>IF(AD87+AE87=0,0,(VLOOKUP($A87,'1v -beneficirani'!$A$14:AQ$371,AA$3,FALSE))/12*$R$3+$R$2)</f>
        <v>0</v>
      </c>
      <c r="AG87" s="50">
        <f t="shared" si="15"/>
        <v>0</v>
      </c>
      <c r="AH87" s="50">
        <f t="shared" si="16"/>
        <v>0</v>
      </c>
      <c r="AI87" s="50">
        <f t="shared" si="20"/>
        <v>0</v>
      </c>
      <c r="AJ87" s="50">
        <f>+AI87*(AE$3+VLOOKUP(A87,'1v -beneficirani'!$A$14:$T$348,$AJ$1,FALSE)*100)/100</f>
        <v>0</v>
      </c>
      <c r="AK87" s="50">
        <f t="shared" si="17"/>
        <v>0</v>
      </c>
      <c r="AL87" s="50">
        <f t="shared" si="17"/>
        <v>0</v>
      </c>
    </row>
    <row r="88" spans="1:38" x14ac:dyDescent="0.2">
      <c r="A88">
        <f>+IF(MAX(A$5:A87)+1&lt;=A$1,A87+1,0)</f>
        <v>0</v>
      </c>
      <c r="B88" s="301">
        <f t="shared" si="21"/>
        <v>0</v>
      </c>
      <c r="C88">
        <f t="shared" si="21"/>
        <v>0</v>
      </c>
      <c r="D88" s="494">
        <f t="shared" si="21"/>
        <v>0</v>
      </c>
      <c r="E88">
        <f>IF(A88=0,0,+VLOOKUP($A88,'1v -beneficirani'!$A$14:$C$371,2,FALSE))</f>
        <v>0</v>
      </c>
      <c r="G88">
        <f>+VLOOKUP($A88,'1v -beneficirani'!$A$14:$N$371,14,FALSE)</f>
        <v>0</v>
      </c>
      <c r="H88">
        <f>+VLOOKUP($A88,'1v -beneficirani'!$A$14:$G$371,H$3,FALSE)</f>
        <v>0</v>
      </c>
      <c r="I88">
        <f>+VLOOKUP($A88,'1v -beneficirani'!$A$14:H$371,I$3,FALSE)</f>
        <v>0</v>
      </c>
      <c r="J88">
        <f>+VLOOKUP($A88,'1v -beneficirani'!$A$14:I$371,J$3,FALSE)</f>
        <v>0</v>
      </c>
      <c r="N88">
        <f>+VLOOKUP($A88,'1v -beneficirani'!$A$14:J$371,K$3,FALSE)</f>
        <v>0</v>
      </c>
      <c r="O88">
        <f>+VLOOKUP($A88,'1v -beneficirani'!$A$14:K$371,L$3,FALSE)</f>
        <v>0</v>
      </c>
      <c r="P88">
        <f>+VLOOKUP($A88,'1v -beneficirani'!$A$14:L$371,M$3,FALSE)</f>
        <v>0</v>
      </c>
      <c r="T88" s="50">
        <f>IF(H88=0,0,+(VLOOKUP($A88,'1v -beneficirani'!$A$14:AE$371,O$3,FALSE)/12*0.701/$H88+$R$2)*$H88)</f>
        <v>0</v>
      </c>
      <c r="U88" s="50">
        <f>IF(N88=0,0,+(VLOOKUP($A88,'1v -beneficirani'!$A$14:AF$371,P$3,FALSE)/12*0.701/$N88+$R$2)*$N88)</f>
        <v>0</v>
      </c>
      <c r="V88" s="50">
        <f>IF(T88+U88=0,0,(VLOOKUP($A88,'1v -beneficirani'!$A$14:AG$371,Q$3,FALSE))/12*$R$3+$R$2)</f>
        <v>0</v>
      </c>
      <c r="W88" s="50">
        <f t="shared" si="19"/>
        <v>0</v>
      </c>
      <c r="X88" s="50">
        <f t="shared" si="12"/>
        <v>0</v>
      </c>
      <c r="Y88" s="50">
        <f>IF(I88=0,0,+(VLOOKUP($A88,'1v -beneficirani'!$A$14:AJ$371,T$3,FALSE)/12*0.701/$I88+$R$2)*$I88)</f>
        <v>0</v>
      </c>
      <c r="Z88" s="50">
        <f>IF(O88=0,0,+(VLOOKUP($A88,'1v -beneficirani'!$A$14:AK$371,U$3,FALSE)/12*0.701/$O88+$R$2)*$O88)</f>
        <v>0</v>
      </c>
      <c r="AA88" s="50">
        <f>IF(Y88+Z88=0,0,(VLOOKUP($A88,'1v -beneficirani'!$A$14:AL$371,V$3,FALSE))/12*$R$3+$R$2)</f>
        <v>0</v>
      </c>
      <c r="AB88" s="50">
        <f t="shared" si="13"/>
        <v>0</v>
      </c>
      <c r="AC88" s="50">
        <f t="shared" si="14"/>
        <v>0</v>
      </c>
      <c r="AD88" s="50">
        <f>IF(J88=0,0,+(VLOOKUP($A88,'1v -beneficirani'!$A$14:AO$371,Y$3,FALSE)/12*0.701/$J88+$R$2)*$J88)</f>
        <v>0</v>
      </c>
      <c r="AE88" s="50">
        <f>IF(P88=0,0,+(VLOOKUP($A88,'1v -beneficirani'!$A$14:AP$371,Z$3,FALSE)/12*0.701/$P88+$R$2)*$P88)</f>
        <v>0</v>
      </c>
      <c r="AF88" s="50">
        <f>IF(AD88+AE88=0,0,(VLOOKUP($A88,'1v -beneficirani'!$A$14:AQ$371,AA$3,FALSE))/12*$R$3+$R$2)</f>
        <v>0</v>
      </c>
      <c r="AG88" s="50">
        <f t="shared" si="15"/>
        <v>0</v>
      </c>
      <c r="AH88" s="50">
        <f t="shared" si="16"/>
        <v>0</v>
      </c>
      <c r="AI88" s="50">
        <f t="shared" si="20"/>
        <v>0</v>
      </c>
      <c r="AJ88" s="50">
        <f>+AI88*(AE$3+VLOOKUP(A88,'1v -beneficirani'!$A$14:$T$348,$AJ$1,FALSE)*100)/100</f>
        <v>0</v>
      </c>
      <c r="AK88" s="50">
        <f t="shared" si="17"/>
        <v>0</v>
      </c>
      <c r="AL88" s="50">
        <f t="shared" si="17"/>
        <v>0</v>
      </c>
    </row>
    <row r="89" spans="1:38" x14ac:dyDescent="0.2">
      <c r="A89">
        <f>+IF(MAX(A$5:A88)+1&lt;=A$1,A88+1,0)</f>
        <v>0</v>
      </c>
      <c r="B89" s="301">
        <f t="shared" si="21"/>
        <v>0</v>
      </c>
      <c r="C89">
        <f t="shared" si="21"/>
        <v>0</v>
      </c>
      <c r="D89" s="494">
        <f t="shared" si="21"/>
        <v>0</v>
      </c>
      <c r="E89">
        <f>IF(A89=0,0,+VLOOKUP($A89,'1v -beneficirani'!$A$14:$C$371,2,FALSE))</f>
        <v>0</v>
      </c>
      <c r="G89">
        <f>+VLOOKUP($A89,'1v -beneficirani'!$A$14:$N$371,14,FALSE)</f>
        <v>0</v>
      </c>
      <c r="H89">
        <f>+VLOOKUP($A89,'1v -beneficirani'!$A$14:$G$371,H$3,FALSE)</f>
        <v>0</v>
      </c>
      <c r="I89">
        <f>+VLOOKUP($A89,'1v -beneficirani'!$A$14:H$371,I$3,FALSE)</f>
        <v>0</v>
      </c>
      <c r="J89">
        <f>+VLOOKUP($A89,'1v -beneficirani'!$A$14:I$371,J$3,FALSE)</f>
        <v>0</v>
      </c>
      <c r="N89">
        <f>+VLOOKUP($A89,'1v -beneficirani'!$A$14:J$371,K$3,FALSE)</f>
        <v>0</v>
      </c>
      <c r="O89">
        <f>+VLOOKUP($A89,'1v -beneficirani'!$A$14:K$371,L$3,FALSE)</f>
        <v>0</v>
      </c>
      <c r="P89">
        <f>+VLOOKUP($A89,'1v -beneficirani'!$A$14:L$371,M$3,FALSE)</f>
        <v>0</v>
      </c>
      <c r="T89" s="50">
        <f>IF(H89=0,0,+(VLOOKUP($A89,'1v -beneficirani'!$A$14:AE$371,O$3,FALSE)/12*0.701/$H89+$R$2)*$H89)</f>
        <v>0</v>
      </c>
      <c r="U89" s="50">
        <f>IF(N89=0,0,+(VLOOKUP($A89,'1v -beneficirani'!$A$14:AF$371,P$3,FALSE)/12*0.701/$N89+$R$2)*$N89)</f>
        <v>0</v>
      </c>
      <c r="V89" s="50">
        <f>IF(T89+U89=0,0,(VLOOKUP($A89,'1v -beneficirani'!$A$14:AG$371,Q$3,FALSE))/12*$R$3+$R$2)</f>
        <v>0</v>
      </c>
      <c r="W89" s="50">
        <f t="shared" si="19"/>
        <v>0</v>
      </c>
      <c r="X89" s="50">
        <f t="shared" si="12"/>
        <v>0</v>
      </c>
      <c r="Y89" s="50">
        <f>IF(I89=0,0,+(VLOOKUP($A89,'1v -beneficirani'!$A$14:AJ$371,T$3,FALSE)/12*0.701/$I89+$R$2)*$I89)</f>
        <v>0</v>
      </c>
      <c r="Z89" s="50">
        <f>IF(O89=0,0,+(VLOOKUP($A89,'1v -beneficirani'!$A$14:AK$371,U$3,FALSE)/12*0.701/$O89+$R$2)*$O89)</f>
        <v>0</v>
      </c>
      <c r="AA89" s="50">
        <f>IF(Y89+Z89=0,0,(VLOOKUP($A89,'1v -beneficirani'!$A$14:AL$371,V$3,FALSE))/12*$R$3+$R$2)</f>
        <v>0</v>
      </c>
      <c r="AB89" s="50">
        <f t="shared" si="13"/>
        <v>0</v>
      </c>
      <c r="AC89" s="50">
        <f t="shared" si="14"/>
        <v>0</v>
      </c>
      <c r="AD89" s="50">
        <f>IF(J89=0,0,+(VLOOKUP($A89,'1v -beneficirani'!$A$14:AO$371,Y$3,FALSE)/12*0.701/$J89+$R$2)*$J89)</f>
        <v>0</v>
      </c>
      <c r="AE89" s="50">
        <f>IF(P89=0,0,+(VLOOKUP($A89,'1v -beneficirani'!$A$14:AP$371,Z$3,FALSE)/12*0.701/$P89+$R$2)*$P89)</f>
        <v>0</v>
      </c>
      <c r="AF89" s="50">
        <f>IF(AD89+AE89=0,0,(VLOOKUP($A89,'1v -beneficirani'!$A$14:AQ$371,AA$3,FALSE))/12*$R$3+$R$2)</f>
        <v>0</v>
      </c>
      <c r="AG89" s="50">
        <f t="shared" si="15"/>
        <v>0</v>
      </c>
      <c r="AH89" s="50">
        <f t="shared" si="16"/>
        <v>0</v>
      </c>
      <c r="AI89" s="50">
        <f t="shared" si="20"/>
        <v>0</v>
      </c>
      <c r="AJ89" s="50">
        <f>+AI89*(AE$3+VLOOKUP(A89,'1v -beneficirani'!$A$14:$T$348,$AJ$1,FALSE)*100)/100</f>
        <v>0</v>
      </c>
      <c r="AK89" s="50">
        <f t="shared" si="17"/>
        <v>0</v>
      </c>
      <c r="AL89" s="50">
        <f t="shared" si="17"/>
        <v>0</v>
      </c>
    </row>
    <row r="90" spans="1:38" x14ac:dyDescent="0.2">
      <c r="A90">
        <f>+IF(MAX(A$5:A89)+1&lt;=A$1,A89+1,0)</f>
        <v>0</v>
      </c>
      <c r="B90" s="301">
        <f t="shared" si="21"/>
        <v>0</v>
      </c>
      <c r="C90">
        <f t="shared" si="21"/>
        <v>0</v>
      </c>
      <c r="D90" s="494">
        <f t="shared" si="21"/>
        <v>0</v>
      </c>
      <c r="E90">
        <f>IF(A90=0,0,+VLOOKUP($A90,'1v -beneficirani'!$A$14:$C$371,2,FALSE))</f>
        <v>0</v>
      </c>
      <c r="G90">
        <f>+VLOOKUP($A90,'1v -beneficirani'!$A$14:$N$371,14,FALSE)</f>
        <v>0</v>
      </c>
      <c r="H90">
        <f>+VLOOKUP($A90,'1v -beneficirani'!$A$14:$G$371,H$3,FALSE)</f>
        <v>0</v>
      </c>
      <c r="I90">
        <f>+VLOOKUP($A90,'1v -beneficirani'!$A$14:H$371,I$3,FALSE)</f>
        <v>0</v>
      </c>
      <c r="J90">
        <f>+VLOOKUP($A90,'1v -beneficirani'!$A$14:I$371,J$3,FALSE)</f>
        <v>0</v>
      </c>
      <c r="N90">
        <f>+VLOOKUP($A90,'1v -beneficirani'!$A$14:J$371,K$3,FALSE)</f>
        <v>0</v>
      </c>
      <c r="O90">
        <f>+VLOOKUP($A90,'1v -beneficirani'!$A$14:K$371,L$3,FALSE)</f>
        <v>0</v>
      </c>
      <c r="P90">
        <f>+VLOOKUP($A90,'1v -beneficirani'!$A$14:L$371,M$3,FALSE)</f>
        <v>0</v>
      </c>
      <c r="T90" s="50">
        <f>IF(H90=0,0,+(VLOOKUP($A90,'1v -beneficirani'!$A$14:AE$371,O$3,FALSE)/12*0.701/$H90+$R$2)*$H90)</f>
        <v>0</v>
      </c>
      <c r="U90" s="50">
        <f>IF(N90=0,0,+(VLOOKUP($A90,'1v -beneficirani'!$A$14:AF$371,P$3,FALSE)/12*0.701/$N90+$R$2)*$N90)</f>
        <v>0</v>
      </c>
      <c r="V90" s="50">
        <f>IF(T90+U90=0,0,(VLOOKUP($A90,'1v -beneficirani'!$A$14:AG$371,Q$3,FALSE))/12*$R$3+$R$2)</f>
        <v>0</v>
      </c>
      <c r="W90" s="50">
        <f t="shared" si="19"/>
        <v>0</v>
      </c>
      <c r="X90" s="50">
        <f t="shared" si="12"/>
        <v>0</v>
      </c>
      <c r="Y90" s="50">
        <f>IF(I90=0,0,+(VLOOKUP($A90,'1v -beneficirani'!$A$14:AJ$371,T$3,FALSE)/12*0.701/$I90+$R$2)*$I90)</f>
        <v>0</v>
      </c>
      <c r="Z90" s="50">
        <f>IF(O90=0,0,+(VLOOKUP($A90,'1v -beneficirani'!$A$14:AK$371,U$3,FALSE)/12*0.701/$O90+$R$2)*$O90)</f>
        <v>0</v>
      </c>
      <c r="AA90" s="50">
        <f>IF(Y90+Z90=0,0,(VLOOKUP($A90,'1v -beneficirani'!$A$14:AL$371,V$3,FALSE))/12*$R$3+$R$2)</f>
        <v>0</v>
      </c>
      <c r="AB90" s="50">
        <f t="shared" si="13"/>
        <v>0</v>
      </c>
      <c r="AC90" s="50">
        <f t="shared" si="14"/>
        <v>0</v>
      </c>
      <c r="AD90" s="50">
        <f>IF(J90=0,0,+(VLOOKUP($A90,'1v -beneficirani'!$A$14:AO$371,Y$3,FALSE)/12*0.701/$J90+$R$2)*$J90)</f>
        <v>0</v>
      </c>
      <c r="AE90" s="50">
        <f>IF(P90=0,0,+(VLOOKUP($A90,'1v -beneficirani'!$A$14:AP$371,Z$3,FALSE)/12*0.701/$P90+$R$2)*$P90)</f>
        <v>0</v>
      </c>
      <c r="AF90" s="50">
        <f>IF(AD90+AE90=0,0,(VLOOKUP($A90,'1v -beneficirani'!$A$14:AQ$371,AA$3,FALSE))/12*$R$3+$R$2)</f>
        <v>0</v>
      </c>
      <c r="AG90" s="50">
        <f t="shared" si="15"/>
        <v>0</v>
      </c>
      <c r="AH90" s="50">
        <f t="shared" si="16"/>
        <v>0</v>
      </c>
      <c r="AI90" s="50">
        <f t="shared" si="20"/>
        <v>0</v>
      </c>
      <c r="AJ90" s="50">
        <f>+AI90*(AE$3+VLOOKUP(A90,'1v -beneficirani'!$A$14:$T$348,$AJ$1,FALSE)*100)/100</f>
        <v>0</v>
      </c>
      <c r="AK90" s="50">
        <f t="shared" si="17"/>
        <v>0</v>
      </c>
      <c r="AL90" s="50">
        <f t="shared" si="17"/>
        <v>0</v>
      </c>
    </row>
    <row r="91" spans="1:38" x14ac:dyDescent="0.2">
      <c r="A91">
        <f>+IF(MAX(A$5:A90)+1&lt;=A$1,A90+1,0)</f>
        <v>0</v>
      </c>
      <c r="B91" s="301">
        <f t="shared" si="21"/>
        <v>0</v>
      </c>
      <c r="C91">
        <f t="shared" si="21"/>
        <v>0</v>
      </c>
      <c r="D91" s="494">
        <f t="shared" si="21"/>
        <v>0</v>
      </c>
      <c r="E91">
        <f>IF(A91=0,0,+VLOOKUP($A91,'1v -beneficirani'!$A$14:$C$371,2,FALSE))</f>
        <v>0</v>
      </c>
      <c r="G91">
        <f>+VLOOKUP($A91,'1v -beneficirani'!$A$14:$N$371,14,FALSE)</f>
        <v>0</v>
      </c>
      <c r="H91">
        <f>+VLOOKUP($A91,'1v -beneficirani'!$A$14:$G$371,H$3,FALSE)</f>
        <v>0</v>
      </c>
      <c r="I91">
        <f>+VLOOKUP($A91,'1v -beneficirani'!$A$14:H$371,I$3,FALSE)</f>
        <v>0</v>
      </c>
      <c r="J91">
        <f>+VLOOKUP($A91,'1v -beneficirani'!$A$14:I$371,J$3,FALSE)</f>
        <v>0</v>
      </c>
      <c r="N91">
        <f>+VLOOKUP($A91,'1v -beneficirani'!$A$14:J$371,K$3,FALSE)</f>
        <v>0</v>
      </c>
      <c r="O91">
        <f>+VLOOKUP($A91,'1v -beneficirani'!$A$14:K$371,L$3,FALSE)</f>
        <v>0</v>
      </c>
      <c r="P91">
        <f>+VLOOKUP($A91,'1v -beneficirani'!$A$14:L$371,M$3,FALSE)</f>
        <v>0</v>
      </c>
      <c r="T91" s="50">
        <f>IF(H91=0,0,+(VLOOKUP($A91,'1v -beneficirani'!$A$14:AE$371,O$3,FALSE)/12*0.701/$H91+$R$2)*$H91)</f>
        <v>0</v>
      </c>
      <c r="U91" s="50">
        <f>IF(N91=0,0,+(VLOOKUP($A91,'1v -beneficirani'!$A$14:AF$371,P$3,FALSE)/12*0.701/$N91+$R$2)*$N91)</f>
        <v>0</v>
      </c>
      <c r="V91" s="50">
        <f>IF(T91+U91=0,0,(VLOOKUP($A91,'1v -beneficirani'!$A$14:AG$371,Q$3,FALSE))/12*$R$3+$R$2)</f>
        <v>0</v>
      </c>
      <c r="W91" s="50">
        <f t="shared" si="19"/>
        <v>0</v>
      </c>
      <c r="X91" s="50">
        <f t="shared" si="12"/>
        <v>0</v>
      </c>
      <c r="Y91" s="50">
        <f>IF(I91=0,0,+(VLOOKUP($A91,'1v -beneficirani'!$A$14:AJ$371,T$3,FALSE)/12*0.701/$I91+$R$2)*$I91)</f>
        <v>0</v>
      </c>
      <c r="Z91" s="50">
        <f>IF(O91=0,0,+(VLOOKUP($A91,'1v -beneficirani'!$A$14:AK$371,U$3,FALSE)/12*0.701/$O91+$R$2)*$O91)</f>
        <v>0</v>
      </c>
      <c r="AA91" s="50">
        <f>IF(Y91+Z91=0,0,(VLOOKUP($A91,'1v -beneficirani'!$A$14:AL$371,V$3,FALSE))/12*$R$3+$R$2)</f>
        <v>0</v>
      </c>
      <c r="AB91" s="50">
        <f t="shared" si="13"/>
        <v>0</v>
      </c>
      <c r="AC91" s="50">
        <f t="shared" si="14"/>
        <v>0</v>
      </c>
      <c r="AD91" s="50">
        <f>IF(J91=0,0,+(VLOOKUP($A91,'1v -beneficirani'!$A$14:AO$371,Y$3,FALSE)/12*0.701/$J91+$R$2)*$J91)</f>
        <v>0</v>
      </c>
      <c r="AE91" s="50">
        <f>IF(P91=0,0,+(VLOOKUP($A91,'1v -beneficirani'!$A$14:AP$371,Z$3,FALSE)/12*0.701/$P91+$R$2)*$P91)</f>
        <v>0</v>
      </c>
      <c r="AF91" s="50">
        <f>IF(AD91+AE91=0,0,(VLOOKUP($A91,'1v -beneficirani'!$A$14:AQ$371,AA$3,FALSE))/12*$R$3+$R$2)</f>
        <v>0</v>
      </c>
      <c r="AG91" s="50">
        <f t="shared" si="15"/>
        <v>0</v>
      </c>
      <c r="AH91" s="50">
        <f t="shared" si="16"/>
        <v>0</v>
      </c>
      <c r="AI91" s="50">
        <f t="shared" si="20"/>
        <v>0</v>
      </c>
      <c r="AJ91" s="50">
        <f>+AI91*(AE$3+VLOOKUP(A91,'1v -beneficirani'!$A$14:$T$348,$AJ$1,FALSE)*100)/100</f>
        <v>0</v>
      </c>
      <c r="AK91" s="50">
        <f t="shared" si="17"/>
        <v>0</v>
      </c>
      <c r="AL91" s="50">
        <f t="shared" si="17"/>
        <v>0</v>
      </c>
    </row>
    <row r="92" spans="1:38" x14ac:dyDescent="0.2">
      <c r="A92">
        <f>+IF(MAX(A$5:A91)+1&lt;=A$1,A91+1,0)</f>
        <v>0</v>
      </c>
      <c r="B92" s="301">
        <f t="shared" si="21"/>
        <v>0</v>
      </c>
      <c r="C92">
        <f t="shared" si="21"/>
        <v>0</v>
      </c>
      <c r="D92" s="494">
        <f t="shared" si="21"/>
        <v>0</v>
      </c>
      <c r="E92">
        <f>IF(A92=0,0,+VLOOKUP($A92,'1v -beneficirani'!$A$14:$C$371,2,FALSE))</f>
        <v>0</v>
      </c>
      <c r="G92">
        <f>+VLOOKUP($A92,'1v -beneficirani'!$A$14:$N$371,14,FALSE)</f>
        <v>0</v>
      </c>
      <c r="H92">
        <f>+VLOOKUP($A92,'1v -beneficirani'!$A$14:$G$371,H$3,FALSE)</f>
        <v>0</v>
      </c>
      <c r="I92">
        <f>+VLOOKUP($A92,'1v -beneficirani'!$A$14:H$371,I$3,FALSE)</f>
        <v>0</v>
      </c>
      <c r="J92">
        <f>+VLOOKUP($A92,'1v -beneficirani'!$A$14:I$371,J$3,FALSE)</f>
        <v>0</v>
      </c>
      <c r="N92">
        <f>+VLOOKUP($A92,'1v -beneficirani'!$A$14:J$371,K$3,FALSE)</f>
        <v>0</v>
      </c>
      <c r="O92">
        <f>+VLOOKUP($A92,'1v -beneficirani'!$A$14:K$371,L$3,FALSE)</f>
        <v>0</v>
      </c>
      <c r="P92">
        <f>+VLOOKUP($A92,'1v -beneficirani'!$A$14:L$371,M$3,FALSE)</f>
        <v>0</v>
      </c>
      <c r="T92" s="50">
        <f>IF(H92=0,0,+(VLOOKUP($A92,'1v -beneficirani'!$A$14:AE$371,O$3,FALSE)/12*0.701/$H92+$R$2)*$H92)</f>
        <v>0</v>
      </c>
      <c r="U92" s="50">
        <f>IF(N92=0,0,+(VLOOKUP($A92,'1v -beneficirani'!$A$14:AF$371,P$3,FALSE)/12*0.701/$N92+$R$2)*$N92)</f>
        <v>0</v>
      </c>
      <c r="V92" s="50">
        <f>IF(T92+U92=0,0,(VLOOKUP($A92,'1v -beneficirani'!$A$14:AG$371,Q$3,FALSE))/12*$R$3+$R$2)</f>
        <v>0</v>
      </c>
      <c r="W92" s="50">
        <f t="shared" si="19"/>
        <v>0</v>
      </c>
      <c r="X92" s="50">
        <f t="shared" si="12"/>
        <v>0</v>
      </c>
      <c r="Y92" s="50">
        <f>IF(I92=0,0,+(VLOOKUP($A92,'1v -beneficirani'!$A$14:AJ$371,T$3,FALSE)/12*0.701/$I92+$R$2)*$I92)</f>
        <v>0</v>
      </c>
      <c r="Z92" s="50">
        <f>IF(O92=0,0,+(VLOOKUP($A92,'1v -beneficirani'!$A$14:AK$371,U$3,FALSE)/12*0.701/$O92+$R$2)*$O92)</f>
        <v>0</v>
      </c>
      <c r="AA92" s="50">
        <f>IF(Y92+Z92=0,0,(VLOOKUP($A92,'1v -beneficirani'!$A$14:AL$371,V$3,FALSE))/12*$R$3+$R$2)</f>
        <v>0</v>
      </c>
      <c r="AB92" s="50">
        <f t="shared" si="13"/>
        <v>0</v>
      </c>
      <c r="AC92" s="50">
        <f t="shared" si="14"/>
        <v>0</v>
      </c>
      <c r="AD92" s="50">
        <f>IF(J92=0,0,+(VLOOKUP($A92,'1v -beneficirani'!$A$14:AO$371,Y$3,FALSE)/12*0.701/$J92+$R$2)*$J92)</f>
        <v>0</v>
      </c>
      <c r="AE92" s="50">
        <f>IF(P92=0,0,+(VLOOKUP($A92,'1v -beneficirani'!$A$14:AP$371,Z$3,FALSE)/12*0.701/$P92+$R$2)*$P92)</f>
        <v>0</v>
      </c>
      <c r="AF92" s="50">
        <f>IF(AD92+AE92=0,0,(VLOOKUP($A92,'1v -beneficirani'!$A$14:AQ$371,AA$3,FALSE))/12*$R$3+$R$2)</f>
        <v>0</v>
      </c>
      <c r="AG92" s="50">
        <f t="shared" si="15"/>
        <v>0</v>
      </c>
      <c r="AH92" s="50">
        <f t="shared" si="16"/>
        <v>0</v>
      </c>
      <c r="AI92" s="50">
        <f t="shared" si="20"/>
        <v>0</v>
      </c>
      <c r="AJ92" s="50">
        <f>+AI92*(AE$3+VLOOKUP(A92,'1v -beneficirani'!$A$14:$T$348,$AJ$1,FALSE)*100)/100</f>
        <v>0</v>
      </c>
      <c r="AK92" s="50">
        <f t="shared" si="17"/>
        <v>0</v>
      </c>
      <c r="AL92" s="50">
        <f t="shared" si="17"/>
        <v>0</v>
      </c>
    </row>
    <row r="93" spans="1:38" x14ac:dyDescent="0.2">
      <c r="A93">
        <f>+IF(MAX(A$5:A92)+1&lt;=A$1,A92+1,0)</f>
        <v>0</v>
      </c>
      <c r="B93" s="301">
        <f t="shared" si="21"/>
        <v>0</v>
      </c>
      <c r="C93">
        <f t="shared" si="21"/>
        <v>0</v>
      </c>
      <c r="D93" s="494">
        <f t="shared" si="21"/>
        <v>0</v>
      </c>
      <c r="E93">
        <f>IF(A93=0,0,+VLOOKUP($A93,'1v -beneficirani'!$A$14:$C$371,2,FALSE))</f>
        <v>0</v>
      </c>
      <c r="G93">
        <f>+VLOOKUP($A93,'1v -beneficirani'!$A$14:$N$371,14,FALSE)</f>
        <v>0</v>
      </c>
      <c r="H93">
        <f>+VLOOKUP($A93,'1v -beneficirani'!$A$14:$G$371,H$3,FALSE)</f>
        <v>0</v>
      </c>
      <c r="I93">
        <f>+VLOOKUP($A93,'1v -beneficirani'!$A$14:H$371,I$3,FALSE)</f>
        <v>0</v>
      </c>
      <c r="J93">
        <f>+VLOOKUP($A93,'1v -beneficirani'!$A$14:I$371,J$3,FALSE)</f>
        <v>0</v>
      </c>
      <c r="N93">
        <f>+VLOOKUP($A93,'1v -beneficirani'!$A$14:J$371,K$3,FALSE)</f>
        <v>0</v>
      </c>
      <c r="O93">
        <f>+VLOOKUP($A93,'1v -beneficirani'!$A$14:K$371,L$3,FALSE)</f>
        <v>0</v>
      </c>
      <c r="P93">
        <f>+VLOOKUP($A93,'1v -beneficirani'!$A$14:L$371,M$3,FALSE)</f>
        <v>0</v>
      </c>
      <c r="T93" s="50">
        <f>IF(H93=0,0,+(VLOOKUP($A93,'1v -beneficirani'!$A$14:AE$371,O$3,FALSE)/12*0.701/$H93+$R$2)*$H93)</f>
        <v>0</v>
      </c>
      <c r="U93" s="50">
        <f>IF(N93=0,0,+(VLOOKUP($A93,'1v -beneficirani'!$A$14:AF$371,P$3,FALSE)/12*0.701/$N93+$R$2)*$N93)</f>
        <v>0</v>
      </c>
      <c r="V93" s="50">
        <f>IF(T93+U93=0,0,(VLOOKUP($A93,'1v -beneficirani'!$A$14:AG$371,Q$3,FALSE))/12*$R$3+$R$2)</f>
        <v>0</v>
      </c>
      <c r="W93" s="50">
        <f t="shared" si="19"/>
        <v>0</v>
      </c>
      <c r="X93" s="50">
        <f t="shared" si="12"/>
        <v>0</v>
      </c>
      <c r="Y93" s="50">
        <f>IF(I93=0,0,+(VLOOKUP($A93,'1v -beneficirani'!$A$14:AJ$371,T$3,FALSE)/12*0.701/$I93+$R$2)*$I93)</f>
        <v>0</v>
      </c>
      <c r="Z93" s="50">
        <f>IF(O93=0,0,+(VLOOKUP($A93,'1v -beneficirani'!$A$14:AK$371,U$3,FALSE)/12*0.701/$O93+$R$2)*$O93)</f>
        <v>0</v>
      </c>
      <c r="AA93" s="50">
        <f>IF(Y93+Z93=0,0,(VLOOKUP($A93,'1v -beneficirani'!$A$14:AL$371,V$3,FALSE))/12*$R$3+$R$2)</f>
        <v>0</v>
      </c>
      <c r="AB93" s="50">
        <f t="shared" si="13"/>
        <v>0</v>
      </c>
      <c r="AC93" s="50">
        <f t="shared" si="14"/>
        <v>0</v>
      </c>
      <c r="AD93" s="50">
        <f>IF(J93=0,0,+(VLOOKUP($A93,'1v -beneficirani'!$A$14:AO$371,Y$3,FALSE)/12*0.701/$J93+$R$2)*$J93)</f>
        <v>0</v>
      </c>
      <c r="AE93" s="50">
        <f>IF(P93=0,0,+(VLOOKUP($A93,'1v -beneficirani'!$A$14:AP$371,Z$3,FALSE)/12*0.701/$P93+$R$2)*$P93)</f>
        <v>0</v>
      </c>
      <c r="AF93" s="50">
        <f>IF(AD93+AE93=0,0,(VLOOKUP($A93,'1v -beneficirani'!$A$14:AQ$371,AA$3,FALSE))/12*$R$3+$R$2)</f>
        <v>0</v>
      </c>
      <c r="AG93" s="50">
        <f t="shared" si="15"/>
        <v>0</v>
      </c>
      <c r="AH93" s="50">
        <f t="shared" si="16"/>
        <v>0</v>
      </c>
      <c r="AI93" s="50">
        <f t="shared" si="20"/>
        <v>0</v>
      </c>
      <c r="AJ93" s="50">
        <f>+AI93*(AE$3+VLOOKUP(A93,'1v -beneficirani'!$A$14:$T$348,$AJ$1,FALSE)*100)/100</f>
        <v>0</v>
      </c>
      <c r="AK93" s="50">
        <f t="shared" si="17"/>
        <v>0</v>
      </c>
      <c r="AL93" s="50">
        <f t="shared" si="17"/>
        <v>0</v>
      </c>
    </row>
    <row r="94" spans="1:38" x14ac:dyDescent="0.2">
      <c r="A94">
        <f>+IF(MAX(A$5:A93)+1&lt;=A$1,A93+1,0)</f>
        <v>0</v>
      </c>
      <c r="B94" s="301">
        <f t="shared" si="21"/>
        <v>0</v>
      </c>
      <c r="C94">
        <f t="shared" si="21"/>
        <v>0</v>
      </c>
      <c r="D94" s="494">
        <f t="shared" si="21"/>
        <v>0</v>
      </c>
      <c r="E94">
        <f>IF(A94=0,0,+VLOOKUP($A94,'1v -beneficirani'!$A$14:$C$371,2,FALSE))</f>
        <v>0</v>
      </c>
      <c r="G94">
        <f>+VLOOKUP($A94,'1v -beneficirani'!$A$14:$N$371,14,FALSE)</f>
        <v>0</v>
      </c>
      <c r="H94">
        <f>+VLOOKUP($A94,'1v -beneficirani'!$A$14:$G$371,H$3,FALSE)</f>
        <v>0</v>
      </c>
      <c r="I94">
        <f>+VLOOKUP($A94,'1v -beneficirani'!$A$14:H$371,I$3,FALSE)</f>
        <v>0</v>
      </c>
      <c r="J94">
        <f>+VLOOKUP($A94,'1v -beneficirani'!$A$14:I$371,J$3,FALSE)</f>
        <v>0</v>
      </c>
      <c r="N94">
        <f>+VLOOKUP($A94,'1v -beneficirani'!$A$14:J$371,K$3,FALSE)</f>
        <v>0</v>
      </c>
      <c r="O94">
        <f>+VLOOKUP($A94,'1v -beneficirani'!$A$14:K$371,L$3,FALSE)</f>
        <v>0</v>
      </c>
      <c r="P94">
        <f>+VLOOKUP($A94,'1v -beneficirani'!$A$14:L$371,M$3,FALSE)</f>
        <v>0</v>
      </c>
      <c r="T94" s="50">
        <f>IF(H94=0,0,+(VLOOKUP($A94,'1v -beneficirani'!$A$14:AE$371,O$3,FALSE)/12*0.701/$H94+$R$2)*$H94)</f>
        <v>0</v>
      </c>
      <c r="U94" s="50">
        <f>IF(N94=0,0,+(VLOOKUP($A94,'1v -beneficirani'!$A$14:AF$371,P$3,FALSE)/12*0.701/$N94+$R$2)*$N94)</f>
        <v>0</v>
      </c>
      <c r="V94" s="50">
        <f>IF(T94+U94=0,0,(VLOOKUP($A94,'1v -beneficirani'!$A$14:AG$371,Q$3,FALSE))/12*$R$3+$R$2)</f>
        <v>0</v>
      </c>
      <c r="W94" s="50">
        <f t="shared" si="19"/>
        <v>0</v>
      </c>
      <c r="X94" s="50">
        <f t="shared" si="12"/>
        <v>0</v>
      </c>
      <c r="Y94" s="50">
        <f>IF(I94=0,0,+(VLOOKUP($A94,'1v -beneficirani'!$A$14:AJ$371,T$3,FALSE)/12*0.701/$I94+$R$2)*$I94)</f>
        <v>0</v>
      </c>
      <c r="Z94" s="50">
        <f>IF(O94=0,0,+(VLOOKUP($A94,'1v -beneficirani'!$A$14:AK$371,U$3,FALSE)/12*0.701/$O94+$R$2)*$O94)</f>
        <v>0</v>
      </c>
      <c r="AA94" s="50">
        <f>IF(Y94+Z94=0,0,(VLOOKUP($A94,'1v -beneficirani'!$A$14:AL$371,V$3,FALSE))/12*$R$3+$R$2)</f>
        <v>0</v>
      </c>
      <c r="AB94" s="50">
        <f t="shared" si="13"/>
        <v>0</v>
      </c>
      <c r="AC94" s="50">
        <f t="shared" si="14"/>
        <v>0</v>
      </c>
      <c r="AD94" s="50">
        <f>IF(J94=0,0,+(VLOOKUP($A94,'1v -beneficirani'!$A$14:AO$371,Y$3,FALSE)/12*0.701/$J94+$R$2)*$J94)</f>
        <v>0</v>
      </c>
      <c r="AE94" s="50">
        <f>IF(P94=0,0,+(VLOOKUP($A94,'1v -beneficirani'!$A$14:AP$371,Z$3,FALSE)/12*0.701/$P94+$R$2)*$P94)</f>
        <v>0</v>
      </c>
      <c r="AF94" s="50">
        <f>IF(AD94+AE94=0,0,(VLOOKUP($A94,'1v -beneficirani'!$A$14:AQ$371,AA$3,FALSE))/12*$R$3+$R$2)</f>
        <v>0</v>
      </c>
      <c r="AG94" s="50">
        <f t="shared" si="15"/>
        <v>0</v>
      </c>
      <c r="AH94" s="50">
        <f t="shared" si="16"/>
        <v>0</v>
      </c>
      <c r="AI94" s="50">
        <f t="shared" si="20"/>
        <v>0</v>
      </c>
      <c r="AJ94" s="50">
        <f>+AI94*(AE$3+VLOOKUP(A94,'1v -beneficirani'!$A$14:$T$348,$AJ$1,FALSE)*100)/100</f>
        <v>0</v>
      </c>
      <c r="AK94" s="50">
        <f t="shared" si="17"/>
        <v>0</v>
      </c>
      <c r="AL94" s="50">
        <f t="shared" si="17"/>
        <v>0</v>
      </c>
    </row>
    <row r="95" spans="1:38" x14ac:dyDescent="0.2">
      <c r="A95">
        <f>+IF(MAX(A$5:A94)+1&lt;=A$1,A94+1,0)</f>
        <v>0</v>
      </c>
      <c r="B95" s="301">
        <f t="shared" si="21"/>
        <v>0</v>
      </c>
      <c r="C95">
        <f t="shared" si="21"/>
        <v>0</v>
      </c>
      <c r="D95" s="494">
        <f t="shared" si="21"/>
        <v>0</v>
      </c>
      <c r="E95">
        <f>IF(A95=0,0,+VLOOKUP($A95,'1v -beneficirani'!$A$14:$C$371,2,FALSE))</f>
        <v>0</v>
      </c>
      <c r="G95">
        <f>+VLOOKUP($A95,'1v -beneficirani'!$A$14:$N$371,14,FALSE)</f>
        <v>0</v>
      </c>
      <c r="H95">
        <f>+VLOOKUP($A95,'1v -beneficirani'!$A$14:$G$371,H$3,FALSE)</f>
        <v>0</v>
      </c>
      <c r="I95">
        <f>+VLOOKUP($A95,'1v -beneficirani'!$A$14:H$371,I$3,FALSE)</f>
        <v>0</v>
      </c>
      <c r="J95">
        <f>+VLOOKUP($A95,'1v -beneficirani'!$A$14:I$371,J$3,FALSE)</f>
        <v>0</v>
      </c>
      <c r="N95">
        <f>+VLOOKUP($A95,'1v -beneficirani'!$A$14:J$371,K$3,FALSE)</f>
        <v>0</v>
      </c>
      <c r="O95">
        <f>+VLOOKUP($A95,'1v -beneficirani'!$A$14:K$371,L$3,FALSE)</f>
        <v>0</v>
      </c>
      <c r="P95">
        <f>+VLOOKUP($A95,'1v -beneficirani'!$A$14:L$371,M$3,FALSE)</f>
        <v>0</v>
      </c>
      <c r="T95" s="50">
        <f>IF(H95=0,0,+(VLOOKUP($A95,'1v -beneficirani'!$A$14:AE$371,O$3,FALSE)/12*0.701/$H95+$R$2)*$H95)</f>
        <v>0</v>
      </c>
      <c r="U95" s="50">
        <f>IF(N95=0,0,+(VLOOKUP($A95,'1v -beneficirani'!$A$14:AF$371,P$3,FALSE)/12*0.701/$N95+$R$2)*$N95)</f>
        <v>0</v>
      </c>
      <c r="V95" s="50">
        <f>IF(T95+U95=0,0,(VLOOKUP($A95,'1v -beneficirani'!$A$14:AG$371,Q$3,FALSE))/12*$R$3+$R$2)</f>
        <v>0</v>
      </c>
      <c r="W95" s="50">
        <f t="shared" si="19"/>
        <v>0</v>
      </c>
      <c r="X95" s="50">
        <f t="shared" si="12"/>
        <v>0</v>
      </c>
      <c r="Y95" s="50">
        <f>IF(I95=0,0,+(VLOOKUP($A95,'1v -beneficirani'!$A$14:AJ$371,T$3,FALSE)/12*0.701/$I95+$R$2)*$I95)</f>
        <v>0</v>
      </c>
      <c r="Z95" s="50">
        <f>IF(O95=0,0,+(VLOOKUP($A95,'1v -beneficirani'!$A$14:AK$371,U$3,FALSE)/12*0.701/$O95+$R$2)*$O95)</f>
        <v>0</v>
      </c>
      <c r="AA95" s="50">
        <f>IF(Y95+Z95=0,0,(VLOOKUP($A95,'1v -beneficirani'!$A$14:AL$371,V$3,FALSE))/12*$R$3+$R$2)</f>
        <v>0</v>
      </c>
      <c r="AB95" s="50">
        <f t="shared" si="13"/>
        <v>0</v>
      </c>
      <c r="AC95" s="50">
        <f t="shared" si="14"/>
        <v>0</v>
      </c>
      <c r="AD95" s="50">
        <f>IF(J95=0,0,+(VLOOKUP($A95,'1v -beneficirani'!$A$14:AO$371,Y$3,FALSE)/12*0.701/$J95+$R$2)*$J95)</f>
        <v>0</v>
      </c>
      <c r="AE95" s="50">
        <f>IF(P95=0,0,+(VLOOKUP($A95,'1v -beneficirani'!$A$14:AP$371,Z$3,FALSE)/12*0.701/$P95+$R$2)*$P95)</f>
        <v>0</v>
      </c>
      <c r="AF95" s="50">
        <f>IF(AD95+AE95=0,0,(VLOOKUP($A95,'1v -beneficirani'!$A$14:AQ$371,AA$3,FALSE))/12*$R$3+$R$2)</f>
        <v>0</v>
      </c>
      <c r="AG95" s="50">
        <f t="shared" si="15"/>
        <v>0</v>
      </c>
      <c r="AH95" s="50">
        <f t="shared" si="16"/>
        <v>0</v>
      </c>
      <c r="AI95" s="50">
        <f t="shared" si="20"/>
        <v>0</v>
      </c>
      <c r="AJ95" s="50">
        <f>+AI95*(AE$3+VLOOKUP(A95,'1v -beneficirani'!$A$14:$T$348,$AJ$1,FALSE)*100)/100</f>
        <v>0</v>
      </c>
      <c r="AK95" s="50">
        <f t="shared" si="17"/>
        <v>0</v>
      </c>
      <c r="AL95" s="50">
        <f t="shared" si="17"/>
        <v>0</v>
      </c>
    </row>
    <row r="96" spans="1:38" x14ac:dyDescent="0.2">
      <c r="A96">
        <f>+IF(MAX(A$5:A95)+1&lt;=A$1,A95+1,0)</f>
        <v>0</v>
      </c>
      <c r="B96" s="301">
        <f t="shared" si="21"/>
        <v>0</v>
      </c>
      <c r="C96">
        <f t="shared" si="21"/>
        <v>0</v>
      </c>
      <c r="D96" s="494">
        <f t="shared" si="21"/>
        <v>0</v>
      </c>
      <c r="E96">
        <f>IF(A96=0,0,+VLOOKUP($A96,'1v -beneficirani'!$A$14:$C$371,2,FALSE))</f>
        <v>0</v>
      </c>
      <c r="G96">
        <f>+VLOOKUP($A96,'1v -beneficirani'!$A$14:$N$371,14,FALSE)</f>
        <v>0</v>
      </c>
      <c r="H96">
        <f>+VLOOKUP($A96,'1v -beneficirani'!$A$14:$G$371,H$3,FALSE)</f>
        <v>0</v>
      </c>
      <c r="I96">
        <f>+VLOOKUP($A96,'1v -beneficirani'!$A$14:H$371,I$3,FALSE)</f>
        <v>0</v>
      </c>
      <c r="J96">
        <f>+VLOOKUP($A96,'1v -beneficirani'!$A$14:I$371,J$3,FALSE)</f>
        <v>0</v>
      </c>
      <c r="N96">
        <f>+VLOOKUP($A96,'1v -beneficirani'!$A$14:J$371,K$3,FALSE)</f>
        <v>0</v>
      </c>
      <c r="O96">
        <f>+VLOOKUP($A96,'1v -beneficirani'!$A$14:K$371,L$3,FALSE)</f>
        <v>0</v>
      </c>
      <c r="P96">
        <f>+VLOOKUP($A96,'1v -beneficirani'!$A$14:L$371,M$3,FALSE)</f>
        <v>0</v>
      </c>
      <c r="T96" s="50">
        <f>IF(H96=0,0,+(VLOOKUP($A96,'1v -beneficirani'!$A$14:AE$371,O$3,FALSE)/12*0.701/$H96+$R$2)*$H96)</f>
        <v>0</v>
      </c>
      <c r="U96" s="50">
        <f>IF(N96=0,0,+(VLOOKUP($A96,'1v -beneficirani'!$A$14:AF$371,P$3,FALSE)/12*0.701/$N96+$R$2)*$N96)</f>
        <v>0</v>
      </c>
      <c r="V96" s="50">
        <f>IF(T96+U96=0,0,(VLOOKUP($A96,'1v -beneficirani'!$A$14:AG$371,Q$3,FALSE))/12*$R$3+$R$2)</f>
        <v>0</v>
      </c>
      <c r="W96" s="50">
        <f t="shared" si="19"/>
        <v>0</v>
      </c>
      <c r="X96" s="50">
        <f t="shared" si="12"/>
        <v>0</v>
      </c>
      <c r="Y96" s="50">
        <f>IF(I96=0,0,+(VLOOKUP($A96,'1v -beneficirani'!$A$14:AJ$371,T$3,FALSE)/12*0.701/$I96+$R$2)*$I96)</f>
        <v>0</v>
      </c>
      <c r="Z96" s="50">
        <f>IF(O96=0,0,+(VLOOKUP($A96,'1v -beneficirani'!$A$14:AK$371,U$3,FALSE)/12*0.701/$O96+$R$2)*$O96)</f>
        <v>0</v>
      </c>
      <c r="AA96" s="50">
        <f>IF(Y96+Z96=0,0,(VLOOKUP($A96,'1v -beneficirani'!$A$14:AL$371,V$3,FALSE))/12*$R$3+$R$2)</f>
        <v>0</v>
      </c>
      <c r="AB96" s="50">
        <f t="shared" si="13"/>
        <v>0</v>
      </c>
      <c r="AC96" s="50">
        <f t="shared" si="14"/>
        <v>0</v>
      </c>
      <c r="AD96" s="50">
        <f>IF(J96=0,0,+(VLOOKUP($A96,'1v -beneficirani'!$A$14:AO$371,Y$3,FALSE)/12*0.701/$J96+$R$2)*$J96)</f>
        <v>0</v>
      </c>
      <c r="AE96" s="50">
        <f>IF(P96=0,0,+(VLOOKUP($A96,'1v -beneficirani'!$A$14:AP$371,Z$3,FALSE)/12*0.701/$P96+$R$2)*$P96)</f>
        <v>0</v>
      </c>
      <c r="AF96" s="50">
        <f>IF(AD96+AE96=0,0,(VLOOKUP($A96,'1v -beneficirani'!$A$14:AQ$371,AA$3,FALSE))/12*$R$3+$R$2)</f>
        <v>0</v>
      </c>
      <c r="AG96" s="50">
        <f t="shared" si="15"/>
        <v>0</v>
      </c>
      <c r="AH96" s="50">
        <f t="shared" si="16"/>
        <v>0</v>
      </c>
      <c r="AI96" s="50">
        <f t="shared" si="20"/>
        <v>0</v>
      </c>
      <c r="AJ96" s="50">
        <f>+AI96*(AE$3+VLOOKUP(A96,'1v -beneficirani'!$A$14:$T$348,$AJ$1,FALSE)*100)/100</f>
        <v>0</v>
      </c>
      <c r="AK96" s="50">
        <f t="shared" si="17"/>
        <v>0</v>
      </c>
      <c r="AL96" s="50">
        <f t="shared" si="17"/>
        <v>0</v>
      </c>
    </row>
    <row r="97" spans="1:38" x14ac:dyDescent="0.2">
      <c r="A97">
        <f>+IF(MAX(A$5:A96)+1&lt;=A$1,A96+1,0)</f>
        <v>0</v>
      </c>
      <c r="B97" s="301">
        <f t="shared" si="21"/>
        <v>0</v>
      </c>
      <c r="C97">
        <f t="shared" si="21"/>
        <v>0</v>
      </c>
      <c r="D97" s="494">
        <f t="shared" si="21"/>
        <v>0</v>
      </c>
      <c r="E97">
        <f>IF(A97=0,0,+VLOOKUP($A97,'1v -beneficirani'!$A$14:$C$371,2,FALSE))</f>
        <v>0</v>
      </c>
      <c r="G97">
        <f>+VLOOKUP($A97,'1v -beneficirani'!$A$14:$N$371,14,FALSE)</f>
        <v>0</v>
      </c>
      <c r="H97">
        <f>+VLOOKUP($A97,'1v -beneficirani'!$A$14:$G$371,H$3,FALSE)</f>
        <v>0</v>
      </c>
      <c r="I97">
        <f>+VLOOKUP($A97,'1v -beneficirani'!$A$14:H$371,I$3,FALSE)</f>
        <v>0</v>
      </c>
      <c r="J97">
        <f>+VLOOKUP($A97,'1v -beneficirani'!$A$14:I$371,J$3,FALSE)</f>
        <v>0</v>
      </c>
      <c r="N97">
        <f>+VLOOKUP($A97,'1v -beneficirani'!$A$14:J$371,K$3,FALSE)</f>
        <v>0</v>
      </c>
      <c r="O97">
        <f>+VLOOKUP($A97,'1v -beneficirani'!$A$14:K$371,L$3,FALSE)</f>
        <v>0</v>
      </c>
      <c r="P97">
        <f>+VLOOKUP($A97,'1v -beneficirani'!$A$14:L$371,M$3,FALSE)</f>
        <v>0</v>
      </c>
      <c r="T97" s="50">
        <f>IF(H97=0,0,+(VLOOKUP($A97,'1v -beneficirani'!$A$14:AE$371,O$3,FALSE)/12*0.701/$H97+$R$2)*$H97)</f>
        <v>0</v>
      </c>
      <c r="U97" s="50">
        <f>IF(N97=0,0,+(VLOOKUP($A97,'1v -beneficirani'!$A$14:AF$371,P$3,FALSE)/12*0.701/$N97+$R$2)*$N97)</f>
        <v>0</v>
      </c>
      <c r="V97" s="50">
        <f>IF(T97+U97=0,0,(VLOOKUP($A97,'1v -beneficirani'!$A$14:AG$371,Q$3,FALSE))/12*$R$3+$R$2)</f>
        <v>0</v>
      </c>
      <c r="W97" s="50">
        <f t="shared" si="19"/>
        <v>0</v>
      </c>
      <c r="X97" s="50">
        <f t="shared" si="12"/>
        <v>0</v>
      </c>
      <c r="Y97" s="50">
        <f>IF(I97=0,0,+(VLOOKUP($A97,'1v -beneficirani'!$A$14:AJ$371,T$3,FALSE)/12*0.701/$I97+$R$2)*$I97)</f>
        <v>0</v>
      </c>
      <c r="Z97" s="50">
        <f>IF(O97=0,0,+(VLOOKUP($A97,'1v -beneficirani'!$A$14:AK$371,U$3,FALSE)/12*0.701/$O97+$R$2)*$O97)</f>
        <v>0</v>
      </c>
      <c r="AA97" s="50">
        <f>IF(Y97+Z97=0,0,(VLOOKUP($A97,'1v -beneficirani'!$A$14:AL$371,V$3,FALSE))/12*$R$3+$R$2)</f>
        <v>0</v>
      </c>
      <c r="AB97" s="50">
        <f t="shared" si="13"/>
        <v>0</v>
      </c>
      <c r="AC97" s="50">
        <f t="shared" si="14"/>
        <v>0</v>
      </c>
      <c r="AD97" s="50">
        <f>IF(J97=0,0,+(VLOOKUP($A97,'1v -beneficirani'!$A$14:AO$371,Y$3,FALSE)/12*0.701/$J97+$R$2)*$J97)</f>
        <v>0</v>
      </c>
      <c r="AE97" s="50">
        <f>IF(P97=0,0,+(VLOOKUP($A97,'1v -beneficirani'!$A$14:AP$371,Z$3,FALSE)/12*0.701/$P97+$R$2)*$P97)</f>
        <v>0</v>
      </c>
      <c r="AF97" s="50">
        <f>IF(AD97+AE97=0,0,(VLOOKUP($A97,'1v -beneficirani'!$A$14:AQ$371,AA$3,FALSE))/12*$R$3+$R$2)</f>
        <v>0</v>
      </c>
      <c r="AG97" s="50">
        <f t="shared" si="15"/>
        <v>0</v>
      </c>
      <c r="AH97" s="50">
        <f t="shared" si="16"/>
        <v>0</v>
      </c>
      <c r="AI97" s="50">
        <f t="shared" si="20"/>
        <v>0</v>
      </c>
      <c r="AJ97" s="50">
        <f>+AI97*(AE$3+VLOOKUP(A97,'1v -beneficirani'!$A$14:$T$348,$AJ$1,FALSE)*100)/100</f>
        <v>0</v>
      </c>
      <c r="AK97" s="50">
        <f t="shared" si="17"/>
        <v>0</v>
      </c>
      <c r="AL97" s="50">
        <f t="shared" si="17"/>
        <v>0</v>
      </c>
    </row>
    <row r="98" spans="1:38" x14ac:dyDescent="0.2">
      <c r="A98">
        <f>+IF(MAX(A$5:A97)+1&lt;=A$1,A97+1,0)</f>
        <v>0</v>
      </c>
      <c r="B98" s="301">
        <f t="shared" si="21"/>
        <v>0</v>
      </c>
      <c r="C98">
        <f t="shared" si="21"/>
        <v>0</v>
      </c>
      <c r="D98" s="494">
        <f t="shared" si="21"/>
        <v>0</v>
      </c>
      <c r="E98">
        <f>IF(A98=0,0,+VLOOKUP($A98,'1v -beneficirani'!$A$14:$C$371,2,FALSE))</f>
        <v>0</v>
      </c>
      <c r="G98">
        <f>+VLOOKUP($A98,'1v -beneficirani'!$A$14:$N$371,14,FALSE)</f>
        <v>0</v>
      </c>
      <c r="H98">
        <f>+VLOOKUP($A98,'1v -beneficirani'!$A$14:$G$371,H$3,FALSE)</f>
        <v>0</v>
      </c>
      <c r="I98">
        <f>+VLOOKUP($A98,'1v -beneficirani'!$A$14:H$371,I$3,FALSE)</f>
        <v>0</v>
      </c>
      <c r="J98">
        <f>+VLOOKUP($A98,'1v -beneficirani'!$A$14:I$371,J$3,FALSE)</f>
        <v>0</v>
      </c>
      <c r="N98">
        <f>+VLOOKUP($A98,'1v -beneficirani'!$A$14:J$371,K$3,FALSE)</f>
        <v>0</v>
      </c>
      <c r="O98">
        <f>+VLOOKUP($A98,'1v -beneficirani'!$A$14:K$371,L$3,FALSE)</f>
        <v>0</v>
      </c>
      <c r="P98">
        <f>+VLOOKUP($A98,'1v -beneficirani'!$A$14:L$371,M$3,FALSE)</f>
        <v>0</v>
      </c>
      <c r="T98" s="50">
        <f>IF(H98=0,0,+(VLOOKUP($A98,'1v -beneficirani'!$A$14:AE$371,O$3,FALSE)/12*0.701/$H98+$R$2)*$H98)</f>
        <v>0</v>
      </c>
      <c r="U98" s="50">
        <f>IF(N98=0,0,+(VLOOKUP($A98,'1v -beneficirani'!$A$14:AF$371,P$3,FALSE)/12*0.701/$N98+$R$2)*$N98)</f>
        <v>0</v>
      </c>
      <c r="V98" s="50">
        <f>IF(T98+U98=0,0,(VLOOKUP($A98,'1v -beneficirani'!$A$14:AG$371,Q$3,FALSE))/12*$R$3+$R$2)</f>
        <v>0</v>
      </c>
      <c r="W98" s="50">
        <f t="shared" si="19"/>
        <v>0</v>
      </c>
      <c r="X98" s="50">
        <f t="shared" si="12"/>
        <v>0</v>
      </c>
      <c r="Y98" s="50">
        <f>IF(I98=0,0,+(VLOOKUP($A98,'1v -beneficirani'!$A$14:AJ$371,T$3,FALSE)/12*0.701/$I98+$R$2)*$I98)</f>
        <v>0</v>
      </c>
      <c r="Z98" s="50">
        <f>IF(O98=0,0,+(VLOOKUP($A98,'1v -beneficirani'!$A$14:AK$371,U$3,FALSE)/12*0.701/$O98+$R$2)*$O98)</f>
        <v>0</v>
      </c>
      <c r="AA98" s="50">
        <f>IF(Y98+Z98=0,0,(VLOOKUP($A98,'1v -beneficirani'!$A$14:AL$371,V$3,FALSE))/12*$R$3+$R$2)</f>
        <v>0</v>
      </c>
      <c r="AB98" s="50">
        <f t="shared" si="13"/>
        <v>0</v>
      </c>
      <c r="AC98" s="50">
        <f t="shared" si="14"/>
        <v>0</v>
      </c>
      <c r="AD98" s="50">
        <f>IF(J98=0,0,+(VLOOKUP($A98,'1v -beneficirani'!$A$14:AO$371,Y$3,FALSE)/12*0.701/$J98+$R$2)*$J98)</f>
        <v>0</v>
      </c>
      <c r="AE98" s="50">
        <f>IF(P98=0,0,+(VLOOKUP($A98,'1v -beneficirani'!$A$14:AP$371,Z$3,FALSE)/12*0.701/$P98+$R$2)*$P98)</f>
        <v>0</v>
      </c>
      <c r="AF98" s="50">
        <f>IF(AD98+AE98=0,0,(VLOOKUP($A98,'1v -beneficirani'!$A$14:AQ$371,AA$3,FALSE))/12*$R$3+$R$2)</f>
        <v>0</v>
      </c>
      <c r="AG98" s="50">
        <f t="shared" si="15"/>
        <v>0</v>
      </c>
      <c r="AH98" s="50">
        <f t="shared" si="16"/>
        <v>0</v>
      </c>
      <c r="AI98" s="50">
        <f t="shared" si="20"/>
        <v>0</v>
      </c>
      <c r="AJ98" s="50">
        <f>+AI98*(AE$3+VLOOKUP(A98,'1v -beneficirani'!$A$14:$T$348,$AJ$1,FALSE)*100)/100</f>
        <v>0</v>
      </c>
      <c r="AK98" s="50">
        <f t="shared" si="17"/>
        <v>0</v>
      </c>
      <c r="AL98" s="50">
        <f t="shared" si="17"/>
        <v>0</v>
      </c>
    </row>
    <row r="99" spans="1:38" x14ac:dyDescent="0.2">
      <c r="A99">
        <f>+IF(MAX(A$5:A98)+1&lt;=A$1,A98+1,0)</f>
        <v>0</v>
      </c>
      <c r="B99" s="301">
        <f t="shared" si="21"/>
        <v>0</v>
      </c>
      <c r="C99">
        <f t="shared" si="21"/>
        <v>0</v>
      </c>
      <c r="D99" s="494">
        <f t="shared" si="21"/>
        <v>0</v>
      </c>
      <c r="E99">
        <f>IF(A99=0,0,+VLOOKUP($A99,'1v -beneficirani'!$A$14:$C$371,2,FALSE))</f>
        <v>0</v>
      </c>
      <c r="G99">
        <f>+VLOOKUP($A99,'1v -beneficirani'!$A$14:$N$371,14,FALSE)</f>
        <v>0</v>
      </c>
      <c r="H99">
        <f>+VLOOKUP($A99,'1v -beneficirani'!$A$14:$G$371,H$3,FALSE)</f>
        <v>0</v>
      </c>
      <c r="I99">
        <f>+VLOOKUP($A99,'1v -beneficirani'!$A$14:H$371,I$3,FALSE)</f>
        <v>0</v>
      </c>
      <c r="J99">
        <f>+VLOOKUP($A99,'1v -beneficirani'!$A$14:I$371,J$3,FALSE)</f>
        <v>0</v>
      </c>
      <c r="N99">
        <f>+VLOOKUP($A99,'1v -beneficirani'!$A$14:J$371,K$3,FALSE)</f>
        <v>0</v>
      </c>
      <c r="O99">
        <f>+VLOOKUP($A99,'1v -beneficirani'!$A$14:K$371,L$3,FALSE)</f>
        <v>0</v>
      </c>
      <c r="P99">
        <f>+VLOOKUP($A99,'1v -beneficirani'!$A$14:L$371,M$3,FALSE)</f>
        <v>0</v>
      </c>
      <c r="T99" s="50">
        <f>IF(H99=0,0,+(VLOOKUP($A99,'1v -beneficirani'!$A$14:AE$371,O$3,FALSE)/12*0.701/$H99+$R$2)*$H99)</f>
        <v>0</v>
      </c>
      <c r="U99" s="50">
        <f>IF(N99=0,0,+(VLOOKUP($A99,'1v -beneficirani'!$A$14:AF$371,P$3,FALSE)/12*0.701/$N99+$R$2)*$N99)</f>
        <v>0</v>
      </c>
      <c r="V99" s="50">
        <f>IF(T99+U99=0,0,(VLOOKUP($A99,'1v -beneficirani'!$A$14:AG$371,Q$3,FALSE))/12*$R$3+$R$2)</f>
        <v>0</v>
      </c>
      <c r="W99" s="50">
        <f t="shared" si="19"/>
        <v>0</v>
      </c>
      <c r="X99" s="50">
        <f t="shared" si="12"/>
        <v>0</v>
      </c>
      <c r="Y99" s="50">
        <f>IF(I99=0,0,+(VLOOKUP($A99,'1v -beneficirani'!$A$14:AJ$371,T$3,FALSE)/12*0.701/$I99+$R$2)*$I99)</f>
        <v>0</v>
      </c>
      <c r="Z99" s="50">
        <f>IF(O99=0,0,+(VLOOKUP($A99,'1v -beneficirani'!$A$14:AK$371,U$3,FALSE)/12*0.701/$O99+$R$2)*$O99)</f>
        <v>0</v>
      </c>
      <c r="AA99" s="50">
        <f>IF(Y99+Z99=0,0,(VLOOKUP($A99,'1v -beneficirani'!$A$14:AL$371,V$3,FALSE))/12*$R$3+$R$2)</f>
        <v>0</v>
      </c>
      <c r="AB99" s="50">
        <f t="shared" si="13"/>
        <v>0</v>
      </c>
      <c r="AC99" s="50">
        <f t="shared" si="14"/>
        <v>0</v>
      </c>
      <c r="AD99" s="50">
        <f>IF(J99=0,0,+(VLOOKUP($A99,'1v -beneficirani'!$A$14:AO$371,Y$3,FALSE)/12*0.701/$J99+$R$2)*$J99)</f>
        <v>0</v>
      </c>
      <c r="AE99" s="50">
        <f>IF(P99=0,0,+(VLOOKUP($A99,'1v -beneficirani'!$A$14:AP$371,Z$3,FALSE)/12*0.701/$P99+$R$2)*$P99)</f>
        <v>0</v>
      </c>
      <c r="AF99" s="50">
        <f>IF(AD99+AE99=0,0,(VLOOKUP($A99,'1v -beneficirani'!$A$14:AQ$371,AA$3,FALSE))/12*$R$3+$R$2)</f>
        <v>0</v>
      </c>
      <c r="AG99" s="50">
        <f t="shared" si="15"/>
        <v>0</v>
      </c>
      <c r="AH99" s="50">
        <f t="shared" si="16"/>
        <v>0</v>
      </c>
      <c r="AI99" s="50">
        <f t="shared" si="20"/>
        <v>0</v>
      </c>
      <c r="AJ99" s="50">
        <f>+AI99*(AE$3+VLOOKUP(A99,'1v -beneficirani'!$A$14:$T$348,$AJ$1,FALSE)*100)/100</f>
        <v>0</v>
      </c>
      <c r="AK99" s="50">
        <f t="shared" si="17"/>
        <v>0</v>
      </c>
      <c r="AL99" s="50">
        <f t="shared" si="17"/>
        <v>0</v>
      </c>
    </row>
    <row r="100" spans="1:38" x14ac:dyDescent="0.2">
      <c r="A100">
        <f>+IF(MAX(A$5:A99)+1&lt;=A$1,A99+1,0)</f>
        <v>0</v>
      </c>
      <c r="B100" s="301">
        <f t="shared" si="21"/>
        <v>0</v>
      </c>
      <c r="C100">
        <f t="shared" si="21"/>
        <v>0</v>
      </c>
      <c r="D100" s="494">
        <f t="shared" si="21"/>
        <v>0</v>
      </c>
      <c r="E100">
        <f>IF(A100=0,0,+VLOOKUP($A100,'1v -beneficirani'!$A$14:$C$371,2,FALSE))</f>
        <v>0</v>
      </c>
      <c r="G100">
        <f>+VLOOKUP($A100,'1v -beneficirani'!$A$14:$N$371,14,FALSE)</f>
        <v>0</v>
      </c>
      <c r="H100">
        <f>+VLOOKUP($A100,'1v -beneficirani'!$A$14:$G$371,H$3,FALSE)</f>
        <v>0</v>
      </c>
      <c r="I100">
        <f>+VLOOKUP($A100,'1v -beneficirani'!$A$14:H$371,I$3,FALSE)</f>
        <v>0</v>
      </c>
      <c r="J100">
        <f>+VLOOKUP($A100,'1v -beneficirani'!$A$14:I$371,J$3,FALSE)</f>
        <v>0</v>
      </c>
      <c r="N100">
        <f>+VLOOKUP($A100,'1v -beneficirani'!$A$14:J$371,K$3,FALSE)</f>
        <v>0</v>
      </c>
      <c r="O100">
        <f>+VLOOKUP($A100,'1v -beneficirani'!$A$14:K$371,L$3,FALSE)</f>
        <v>0</v>
      </c>
      <c r="P100">
        <f>+VLOOKUP($A100,'1v -beneficirani'!$A$14:L$371,M$3,FALSE)</f>
        <v>0</v>
      </c>
      <c r="T100" s="50">
        <f>IF(H100=0,0,+(VLOOKUP($A100,'1v -beneficirani'!$A$14:AE$371,O$3,FALSE)/12*0.701/$H100+$R$2)*$H100)</f>
        <v>0</v>
      </c>
      <c r="U100" s="50">
        <f>IF(N100=0,0,+(VLOOKUP($A100,'1v -beneficirani'!$A$14:AF$371,P$3,FALSE)/12*0.701/$N100+$R$2)*$N100)</f>
        <v>0</v>
      </c>
      <c r="V100" s="50">
        <f>IF(T100+U100=0,0,(VLOOKUP($A100,'1v -beneficirani'!$A$14:AG$371,Q$3,FALSE))/12*$R$3+$R$2)</f>
        <v>0</v>
      </c>
      <c r="W100" s="50">
        <f t="shared" si="19"/>
        <v>0</v>
      </c>
      <c r="X100" s="50">
        <f t="shared" si="12"/>
        <v>0</v>
      </c>
      <c r="Y100" s="50">
        <f>IF(I100=0,0,+(VLOOKUP($A100,'1v -beneficirani'!$A$14:AJ$371,T$3,FALSE)/12*0.701/$I100+$R$2)*$I100)</f>
        <v>0</v>
      </c>
      <c r="Z100" s="50">
        <f>IF(O100=0,0,+(VLOOKUP($A100,'1v -beneficirani'!$A$14:AK$371,U$3,FALSE)/12*0.701/$O100+$R$2)*$O100)</f>
        <v>0</v>
      </c>
      <c r="AA100" s="50">
        <f>IF(Y100+Z100=0,0,(VLOOKUP($A100,'1v -beneficirani'!$A$14:AL$371,V$3,FALSE))/12*$R$3+$R$2)</f>
        <v>0</v>
      </c>
      <c r="AB100" s="50">
        <f t="shared" si="13"/>
        <v>0</v>
      </c>
      <c r="AC100" s="50">
        <f t="shared" si="14"/>
        <v>0</v>
      </c>
      <c r="AD100" s="50">
        <f>IF(J100=0,0,+(VLOOKUP($A100,'1v -beneficirani'!$A$14:AO$371,Y$3,FALSE)/12*0.701/$J100+$R$2)*$J100)</f>
        <v>0</v>
      </c>
      <c r="AE100" s="50">
        <f>IF(P100=0,0,+(VLOOKUP($A100,'1v -beneficirani'!$A$14:AP$371,Z$3,FALSE)/12*0.701/$P100+$R$2)*$P100)</f>
        <v>0</v>
      </c>
      <c r="AF100" s="50">
        <f>IF(AD100+AE100=0,0,(VLOOKUP($A100,'1v -beneficirani'!$A$14:AQ$371,AA$3,FALSE))/12*$R$3+$R$2)</f>
        <v>0</v>
      </c>
      <c r="AG100" s="50">
        <f t="shared" si="15"/>
        <v>0</v>
      </c>
      <c r="AH100" s="50">
        <f t="shared" si="16"/>
        <v>0</v>
      </c>
      <c r="AI100" s="50">
        <f t="shared" si="20"/>
        <v>0</v>
      </c>
      <c r="AJ100" s="50">
        <f>+AI100*(AE$3+VLOOKUP(A100,'1v -beneficirani'!$A$14:$T$348,$AJ$1,FALSE)*100)/100</f>
        <v>0</v>
      </c>
      <c r="AK100" s="50">
        <f t="shared" si="17"/>
        <v>0</v>
      </c>
      <c r="AL100" s="50">
        <f t="shared" si="17"/>
        <v>0</v>
      </c>
    </row>
    <row r="101" spans="1:38" x14ac:dyDescent="0.2">
      <c r="A101">
        <f>+IF(MAX(A$5:A100)+1&lt;=A$1,A100+1,0)</f>
        <v>0</v>
      </c>
      <c r="B101" s="301">
        <f t="shared" si="21"/>
        <v>0</v>
      </c>
      <c r="C101">
        <f t="shared" si="21"/>
        <v>0</v>
      </c>
      <c r="D101" s="494">
        <f t="shared" si="21"/>
        <v>0</v>
      </c>
      <c r="E101">
        <f>IF(A101=0,0,+VLOOKUP($A101,'1v -beneficirani'!$A$14:$C$371,2,FALSE))</f>
        <v>0</v>
      </c>
      <c r="G101">
        <f>+VLOOKUP($A101,'1v -beneficirani'!$A$14:$N$371,14,FALSE)</f>
        <v>0</v>
      </c>
      <c r="H101">
        <f>+VLOOKUP($A101,'1v -beneficirani'!$A$14:$G$371,H$3,FALSE)</f>
        <v>0</v>
      </c>
      <c r="I101">
        <f>+VLOOKUP($A101,'1v -beneficirani'!$A$14:H$371,I$3,FALSE)</f>
        <v>0</v>
      </c>
      <c r="J101">
        <f>+VLOOKUP($A101,'1v -beneficirani'!$A$14:I$371,J$3,FALSE)</f>
        <v>0</v>
      </c>
      <c r="N101">
        <f>+VLOOKUP($A101,'1v -beneficirani'!$A$14:J$371,K$3,FALSE)</f>
        <v>0</v>
      </c>
      <c r="O101">
        <f>+VLOOKUP($A101,'1v -beneficirani'!$A$14:K$371,L$3,FALSE)</f>
        <v>0</v>
      </c>
      <c r="P101">
        <f>+VLOOKUP($A101,'1v -beneficirani'!$A$14:L$371,M$3,FALSE)</f>
        <v>0</v>
      </c>
      <c r="T101" s="50">
        <f>IF(H101=0,0,+(VLOOKUP($A101,'1v -beneficirani'!$A$14:AE$371,O$3,FALSE)/12*0.701/$H101+$R$2)*$H101)</f>
        <v>0</v>
      </c>
      <c r="U101" s="50">
        <f>IF(N101=0,0,+(VLOOKUP($A101,'1v -beneficirani'!$A$14:AF$371,P$3,FALSE)/12*0.701/$N101+$R$2)*$N101)</f>
        <v>0</v>
      </c>
      <c r="V101" s="50">
        <f>IF(T101+U101=0,0,(VLOOKUP($A101,'1v -beneficirani'!$A$14:AG$371,Q$3,FALSE))/12*$R$3+$R$2)</f>
        <v>0</v>
      </c>
      <c r="W101" s="50">
        <f t="shared" si="19"/>
        <v>0</v>
      </c>
      <c r="X101" s="50">
        <f t="shared" si="12"/>
        <v>0</v>
      </c>
      <c r="Y101" s="50">
        <f>IF(I101=0,0,+(VLOOKUP($A101,'1v -beneficirani'!$A$14:AJ$371,T$3,FALSE)/12*0.701/$I101+$R$2)*$I101)</f>
        <v>0</v>
      </c>
      <c r="Z101" s="50">
        <f>IF(O101=0,0,+(VLOOKUP($A101,'1v -beneficirani'!$A$14:AK$371,U$3,FALSE)/12*0.701/$O101+$R$2)*$O101)</f>
        <v>0</v>
      </c>
      <c r="AA101" s="50">
        <f>IF(Y101+Z101=0,0,(VLOOKUP($A101,'1v -beneficirani'!$A$14:AL$371,V$3,FALSE))/12*$R$3+$R$2)</f>
        <v>0</v>
      </c>
      <c r="AB101" s="50">
        <f t="shared" si="13"/>
        <v>0</v>
      </c>
      <c r="AC101" s="50">
        <f t="shared" si="14"/>
        <v>0</v>
      </c>
      <c r="AD101" s="50">
        <f>IF(J101=0,0,+(VLOOKUP($A101,'1v -beneficirani'!$A$14:AO$371,Y$3,FALSE)/12*0.701/$J101+$R$2)*$J101)</f>
        <v>0</v>
      </c>
      <c r="AE101" s="50">
        <f>IF(P101=0,0,+(VLOOKUP($A101,'1v -beneficirani'!$A$14:AP$371,Z$3,FALSE)/12*0.701/$P101+$R$2)*$P101)</f>
        <v>0</v>
      </c>
      <c r="AF101" s="50">
        <f>IF(AD101+AE101=0,0,(VLOOKUP($A101,'1v -beneficirani'!$A$14:AQ$371,AA$3,FALSE))/12*$R$3+$R$2)</f>
        <v>0</v>
      </c>
      <c r="AG101" s="50">
        <f t="shared" si="15"/>
        <v>0</v>
      </c>
      <c r="AH101" s="50">
        <f t="shared" si="16"/>
        <v>0</v>
      </c>
      <c r="AI101" s="50">
        <f t="shared" si="20"/>
        <v>0</v>
      </c>
      <c r="AJ101" s="50">
        <f>+AI101*(AE$3+VLOOKUP(A101,'1v -beneficirani'!$A$14:$T$348,$AJ$1,FALSE)*100)/100</f>
        <v>0</v>
      </c>
      <c r="AK101" s="50">
        <f t="shared" si="17"/>
        <v>0</v>
      </c>
      <c r="AL101" s="50">
        <f t="shared" si="17"/>
        <v>0</v>
      </c>
    </row>
    <row r="102" spans="1:38" x14ac:dyDescent="0.2">
      <c r="A102">
        <f>+IF(MAX(A$5:A101)+1&lt;=A$1,A101+1,0)</f>
        <v>0</v>
      </c>
      <c r="B102" s="301">
        <f t="shared" si="21"/>
        <v>0</v>
      </c>
      <c r="C102">
        <f t="shared" si="21"/>
        <v>0</v>
      </c>
      <c r="D102" s="494">
        <f t="shared" si="21"/>
        <v>0</v>
      </c>
      <c r="E102">
        <f>IF(A102=0,0,+VLOOKUP($A102,'1v -beneficirani'!$A$14:$C$371,2,FALSE))</f>
        <v>0</v>
      </c>
      <c r="G102">
        <f>+VLOOKUP($A102,'1v -beneficirani'!$A$14:$N$371,14,FALSE)</f>
        <v>0</v>
      </c>
      <c r="H102">
        <f>+VLOOKUP($A102,'1v -beneficirani'!$A$14:$G$371,H$3,FALSE)</f>
        <v>0</v>
      </c>
      <c r="I102">
        <f>+VLOOKUP($A102,'1v -beneficirani'!$A$14:H$371,I$3,FALSE)</f>
        <v>0</v>
      </c>
      <c r="J102">
        <f>+VLOOKUP($A102,'1v -beneficirani'!$A$14:I$371,J$3,FALSE)</f>
        <v>0</v>
      </c>
      <c r="N102">
        <f>+VLOOKUP($A102,'1v -beneficirani'!$A$14:J$371,K$3,FALSE)</f>
        <v>0</v>
      </c>
      <c r="O102">
        <f>+VLOOKUP($A102,'1v -beneficirani'!$A$14:K$371,L$3,FALSE)</f>
        <v>0</v>
      </c>
      <c r="P102">
        <f>+VLOOKUP($A102,'1v -beneficirani'!$A$14:L$371,M$3,FALSE)</f>
        <v>0</v>
      </c>
      <c r="T102" s="50">
        <f>IF(H102=0,0,+(VLOOKUP($A102,'1v -beneficirani'!$A$14:AE$371,O$3,FALSE)/12*0.701/$H102+$R$2)*$H102)</f>
        <v>0</v>
      </c>
      <c r="U102" s="50">
        <f>IF(N102=0,0,+(VLOOKUP($A102,'1v -beneficirani'!$A$14:AF$371,P$3,FALSE)/12*0.701/$N102+$R$2)*$N102)</f>
        <v>0</v>
      </c>
      <c r="V102" s="50">
        <f>IF(T102+U102=0,0,(VLOOKUP($A102,'1v -beneficirani'!$A$14:AG$371,Q$3,FALSE))/12*$R$3+$R$2)</f>
        <v>0</v>
      </c>
      <c r="W102" s="50">
        <f t="shared" si="19"/>
        <v>0</v>
      </c>
      <c r="X102" s="50">
        <f t="shared" si="12"/>
        <v>0</v>
      </c>
      <c r="Y102" s="50">
        <f>IF(I102=0,0,+(VLOOKUP($A102,'1v -beneficirani'!$A$14:AJ$371,T$3,FALSE)/12*0.701/$I102+$R$2)*$I102)</f>
        <v>0</v>
      </c>
      <c r="Z102" s="50">
        <f>IF(O102=0,0,+(VLOOKUP($A102,'1v -beneficirani'!$A$14:AK$371,U$3,FALSE)/12*0.701/$O102+$R$2)*$O102)</f>
        <v>0</v>
      </c>
      <c r="AA102" s="50">
        <f>IF(Y102+Z102=0,0,(VLOOKUP($A102,'1v -beneficirani'!$A$14:AL$371,V$3,FALSE))/12*$R$3+$R$2)</f>
        <v>0</v>
      </c>
      <c r="AB102" s="50">
        <f t="shared" si="13"/>
        <v>0</v>
      </c>
      <c r="AC102" s="50">
        <f t="shared" si="14"/>
        <v>0</v>
      </c>
      <c r="AD102" s="50">
        <f>IF(J102=0,0,+(VLOOKUP($A102,'1v -beneficirani'!$A$14:AO$371,Y$3,FALSE)/12*0.701/$J102+$R$2)*$J102)</f>
        <v>0</v>
      </c>
      <c r="AE102" s="50">
        <f>IF(P102=0,0,+(VLOOKUP($A102,'1v -beneficirani'!$A$14:AP$371,Z$3,FALSE)/12*0.701/$P102+$R$2)*$P102)</f>
        <v>0</v>
      </c>
      <c r="AF102" s="50">
        <f>IF(AD102+AE102=0,0,(VLOOKUP($A102,'1v -beneficirani'!$A$14:AQ$371,AA$3,FALSE))/12*$R$3+$R$2)</f>
        <v>0</v>
      </c>
      <c r="AG102" s="50">
        <f t="shared" si="15"/>
        <v>0</v>
      </c>
      <c r="AH102" s="50">
        <f t="shared" si="16"/>
        <v>0</v>
      </c>
      <c r="AI102" s="50">
        <f t="shared" si="20"/>
        <v>0</v>
      </c>
      <c r="AJ102" s="50">
        <f>+AI102*(AE$3+VLOOKUP(A102,'1v -beneficirani'!$A$14:$T$348,$AJ$1,FALSE)*100)/100</f>
        <v>0</v>
      </c>
      <c r="AK102" s="50">
        <f t="shared" si="17"/>
        <v>0</v>
      </c>
      <c r="AL102" s="50">
        <f t="shared" si="17"/>
        <v>0</v>
      </c>
    </row>
    <row r="103" spans="1:38" x14ac:dyDescent="0.2">
      <c r="A103">
        <f>+IF(MAX(A$5:A102)+1&lt;=A$1,A102+1,0)</f>
        <v>0</v>
      </c>
      <c r="B103" s="301">
        <f t="shared" ref="B103:D118" si="22">+IF(A103&gt;0,B102,0)</f>
        <v>0</v>
      </c>
      <c r="C103">
        <f t="shared" si="22"/>
        <v>0</v>
      </c>
      <c r="D103" s="494">
        <f t="shared" si="22"/>
        <v>0</v>
      </c>
      <c r="E103">
        <f>IF(A103=0,0,+VLOOKUP($A103,'1v -beneficirani'!$A$14:$C$371,2,FALSE))</f>
        <v>0</v>
      </c>
      <c r="G103">
        <f>+VLOOKUP($A103,'1v -beneficirani'!$A$14:$N$371,14,FALSE)</f>
        <v>0</v>
      </c>
      <c r="H103">
        <f>+VLOOKUP($A103,'1v -beneficirani'!$A$14:$G$371,H$3,FALSE)</f>
        <v>0</v>
      </c>
      <c r="I103">
        <f>+VLOOKUP($A103,'1v -beneficirani'!$A$14:H$371,I$3,FALSE)</f>
        <v>0</v>
      </c>
      <c r="J103">
        <f>+VLOOKUP($A103,'1v -beneficirani'!$A$14:I$371,J$3,FALSE)</f>
        <v>0</v>
      </c>
      <c r="N103">
        <f>+VLOOKUP($A103,'1v -beneficirani'!$A$14:J$371,K$3,FALSE)</f>
        <v>0</v>
      </c>
      <c r="O103">
        <f>+VLOOKUP($A103,'1v -beneficirani'!$A$14:K$371,L$3,FALSE)</f>
        <v>0</v>
      </c>
      <c r="P103">
        <f>+VLOOKUP($A103,'1v -beneficirani'!$A$14:L$371,M$3,FALSE)</f>
        <v>0</v>
      </c>
      <c r="T103" s="50">
        <f>IF(H103=0,0,+(VLOOKUP($A103,'1v -beneficirani'!$A$14:AE$371,O$3,FALSE)/12*0.701/$H103+$R$2)*$H103)</f>
        <v>0</v>
      </c>
      <c r="U103" s="50">
        <f>IF(N103=0,0,+(VLOOKUP($A103,'1v -beneficirani'!$A$14:AF$371,P$3,FALSE)/12*0.701/$N103+$R$2)*$N103)</f>
        <v>0</v>
      </c>
      <c r="V103" s="50">
        <f>IF(T103+U103=0,0,(VLOOKUP($A103,'1v -beneficirani'!$A$14:AG$371,Q$3,FALSE))/12*$R$3+$R$2)</f>
        <v>0</v>
      </c>
      <c r="W103" s="50">
        <f t="shared" si="19"/>
        <v>0</v>
      </c>
      <c r="X103" s="50">
        <f t="shared" si="12"/>
        <v>0</v>
      </c>
      <c r="Y103" s="50">
        <f>IF(I103=0,0,+(VLOOKUP($A103,'1v -beneficirani'!$A$14:AJ$371,T$3,FALSE)/12*0.701/$I103+$R$2)*$I103)</f>
        <v>0</v>
      </c>
      <c r="Z103" s="50">
        <f>IF(O103=0,0,+(VLOOKUP($A103,'1v -beneficirani'!$A$14:AK$371,U$3,FALSE)/12*0.701/$O103+$R$2)*$O103)</f>
        <v>0</v>
      </c>
      <c r="AA103" s="50">
        <f>IF(Y103+Z103=0,0,(VLOOKUP($A103,'1v -beneficirani'!$A$14:AL$371,V$3,FALSE))/12*$R$3+$R$2)</f>
        <v>0</v>
      </c>
      <c r="AB103" s="50">
        <f t="shared" si="13"/>
        <v>0</v>
      </c>
      <c r="AC103" s="50">
        <f t="shared" si="14"/>
        <v>0</v>
      </c>
      <c r="AD103" s="50">
        <f>IF(J103=0,0,+(VLOOKUP($A103,'1v -beneficirani'!$A$14:AO$371,Y$3,FALSE)/12*0.701/$J103+$R$2)*$J103)</f>
        <v>0</v>
      </c>
      <c r="AE103" s="50">
        <f>IF(P103=0,0,+(VLOOKUP($A103,'1v -beneficirani'!$A$14:AP$371,Z$3,FALSE)/12*0.701/$P103+$R$2)*$P103)</f>
        <v>0</v>
      </c>
      <c r="AF103" s="50">
        <f>IF(AD103+AE103=0,0,(VLOOKUP($A103,'1v -beneficirani'!$A$14:AQ$371,AA$3,FALSE))/12*$R$3+$R$2)</f>
        <v>0</v>
      </c>
      <c r="AG103" s="50">
        <f t="shared" si="15"/>
        <v>0</v>
      </c>
      <c r="AH103" s="50">
        <f t="shared" si="16"/>
        <v>0</v>
      </c>
      <c r="AI103" s="50">
        <f t="shared" si="20"/>
        <v>0</v>
      </c>
      <c r="AJ103" s="50">
        <f>+AI103*(AE$3+VLOOKUP(A103,'1v -beneficirani'!$A$14:$T$348,$AJ$1,FALSE)*100)/100</f>
        <v>0</v>
      </c>
      <c r="AK103" s="50">
        <f t="shared" si="17"/>
        <v>0</v>
      </c>
      <c r="AL103" s="50">
        <f t="shared" si="17"/>
        <v>0</v>
      </c>
    </row>
    <row r="104" spans="1:38" x14ac:dyDescent="0.2">
      <c r="A104">
        <f>+IF(MAX(A$5:A103)+1&lt;=A$1,A103+1,0)</f>
        <v>0</v>
      </c>
      <c r="B104" s="301">
        <f t="shared" si="22"/>
        <v>0</v>
      </c>
      <c r="C104">
        <f t="shared" si="22"/>
        <v>0</v>
      </c>
      <c r="D104" s="494">
        <f t="shared" si="22"/>
        <v>0</v>
      </c>
      <c r="E104">
        <f>IF(A104=0,0,+VLOOKUP($A104,'1v -beneficirani'!$A$14:$C$371,2,FALSE))</f>
        <v>0</v>
      </c>
      <c r="G104">
        <f>+VLOOKUP($A104,'1v -beneficirani'!$A$14:$N$371,14,FALSE)</f>
        <v>0</v>
      </c>
      <c r="H104">
        <f>+VLOOKUP($A104,'1v -beneficirani'!$A$14:$G$371,H$3,FALSE)</f>
        <v>0</v>
      </c>
      <c r="I104">
        <f>+VLOOKUP($A104,'1v -beneficirani'!$A$14:H$371,I$3,FALSE)</f>
        <v>0</v>
      </c>
      <c r="J104">
        <f>+VLOOKUP($A104,'1v -beneficirani'!$A$14:I$371,J$3,FALSE)</f>
        <v>0</v>
      </c>
      <c r="N104">
        <f>+VLOOKUP($A104,'1v -beneficirani'!$A$14:J$371,K$3,FALSE)</f>
        <v>0</v>
      </c>
      <c r="O104">
        <f>+VLOOKUP($A104,'1v -beneficirani'!$A$14:K$371,L$3,FALSE)</f>
        <v>0</v>
      </c>
      <c r="P104">
        <f>+VLOOKUP($A104,'1v -beneficirani'!$A$14:L$371,M$3,FALSE)</f>
        <v>0</v>
      </c>
      <c r="T104" s="50">
        <f>IF(H104=0,0,+(VLOOKUP($A104,'1v -beneficirani'!$A$14:AE$371,O$3,FALSE)/12*0.701/$H104+$R$2)*$H104)</f>
        <v>0</v>
      </c>
      <c r="U104" s="50">
        <f>IF(N104=0,0,+(VLOOKUP($A104,'1v -beneficirani'!$A$14:AF$371,P$3,FALSE)/12*0.701/$N104+$R$2)*$N104)</f>
        <v>0</v>
      </c>
      <c r="V104" s="50">
        <f>IF(T104+U104=0,0,(VLOOKUP($A104,'1v -beneficirani'!$A$14:AG$371,Q$3,FALSE))/12*$R$3+$R$2)</f>
        <v>0</v>
      </c>
      <c r="W104" s="50">
        <f t="shared" si="19"/>
        <v>0</v>
      </c>
      <c r="X104" s="50">
        <f t="shared" si="12"/>
        <v>0</v>
      </c>
      <c r="Y104" s="50">
        <f>IF(I104=0,0,+(VLOOKUP($A104,'1v -beneficirani'!$A$14:AJ$371,T$3,FALSE)/12*0.701/$I104+$R$2)*$I104)</f>
        <v>0</v>
      </c>
      <c r="Z104" s="50">
        <f>IF(O104=0,0,+(VLOOKUP($A104,'1v -beneficirani'!$A$14:AK$371,U$3,FALSE)/12*0.701/$O104+$R$2)*$O104)</f>
        <v>0</v>
      </c>
      <c r="AA104" s="50">
        <f>IF(Y104+Z104=0,0,(VLOOKUP($A104,'1v -beneficirani'!$A$14:AL$371,V$3,FALSE))/12*$R$3+$R$2)</f>
        <v>0</v>
      </c>
      <c r="AB104" s="50">
        <f t="shared" si="13"/>
        <v>0</v>
      </c>
      <c r="AC104" s="50">
        <f t="shared" si="14"/>
        <v>0</v>
      </c>
      <c r="AD104" s="50">
        <f>IF(J104=0,0,+(VLOOKUP($A104,'1v -beneficirani'!$A$14:AO$371,Y$3,FALSE)/12*0.701/$J104+$R$2)*$J104)</f>
        <v>0</v>
      </c>
      <c r="AE104" s="50">
        <f>IF(P104=0,0,+(VLOOKUP($A104,'1v -beneficirani'!$A$14:AP$371,Z$3,FALSE)/12*0.701/$P104+$R$2)*$P104)</f>
        <v>0</v>
      </c>
      <c r="AF104" s="50">
        <f>IF(AD104+AE104=0,0,(VLOOKUP($A104,'1v -beneficirani'!$A$14:AQ$371,AA$3,FALSE))/12*$R$3+$R$2)</f>
        <v>0</v>
      </c>
      <c r="AG104" s="50">
        <f t="shared" si="15"/>
        <v>0</v>
      </c>
      <c r="AH104" s="50">
        <f t="shared" si="16"/>
        <v>0</v>
      </c>
      <c r="AI104" s="50">
        <f t="shared" si="20"/>
        <v>0</v>
      </c>
      <c r="AJ104" s="50">
        <f>+AI104*(AE$3+VLOOKUP(A104,'1v -beneficirani'!$A$14:$T$348,$AJ$1,FALSE)*100)/100</f>
        <v>0</v>
      </c>
      <c r="AK104" s="50">
        <f t="shared" si="17"/>
        <v>0</v>
      </c>
      <c r="AL104" s="50">
        <f t="shared" si="17"/>
        <v>0</v>
      </c>
    </row>
    <row r="105" spans="1:38" x14ac:dyDescent="0.2">
      <c r="A105">
        <f>+IF(MAX(A$5:A104)+1&lt;=A$1,A104+1,0)</f>
        <v>0</v>
      </c>
      <c r="B105" s="301">
        <f t="shared" si="22"/>
        <v>0</v>
      </c>
      <c r="C105">
        <f t="shared" si="22"/>
        <v>0</v>
      </c>
      <c r="D105" s="494">
        <f t="shared" si="22"/>
        <v>0</v>
      </c>
      <c r="E105">
        <f>IF(A105=0,0,+VLOOKUP($A105,'1v -beneficirani'!$A$14:$C$371,2,FALSE))</f>
        <v>0</v>
      </c>
      <c r="G105">
        <f>+VLOOKUP($A105,'1v -beneficirani'!$A$14:$N$371,14,FALSE)</f>
        <v>0</v>
      </c>
      <c r="H105">
        <f>+VLOOKUP($A105,'1v -beneficirani'!$A$14:$G$371,H$3,FALSE)</f>
        <v>0</v>
      </c>
      <c r="I105">
        <f>+VLOOKUP($A105,'1v -beneficirani'!$A$14:H$371,I$3,FALSE)</f>
        <v>0</v>
      </c>
      <c r="J105">
        <f>+VLOOKUP($A105,'1v -beneficirani'!$A$14:I$371,J$3,FALSE)</f>
        <v>0</v>
      </c>
      <c r="N105">
        <f>+VLOOKUP($A105,'1v -beneficirani'!$A$14:J$371,K$3,FALSE)</f>
        <v>0</v>
      </c>
      <c r="O105">
        <f>+VLOOKUP($A105,'1v -beneficirani'!$A$14:K$371,L$3,FALSE)</f>
        <v>0</v>
      </c>
      <c r="P105">
        <f>+VLOOKUP($A105,'1v -beneficirani'!$A$14:L$371,M$3,FALSE)</f>
        <v>0</v>
      </c>
      <c r="T105" s="50">
        <f>IF(H105=0,0,+(VLOOKUP($A105,'1v -beneficirani'!$A$14:AE$371,O$3,FALSE)/12*0.701/$H105+$R$2)*$H105)</f>
        <v>0</v>
      </c>
      <c r="U105" s="50">
        <f>IF(N105=0,0,+(VLOOKUP($A105,'1v -beneficirani'!$A$14:AF$371,P$3,FALSE)/12*0.701/$N105+$R$2)*$N105)</f>
        <v>0</v>
      </c>
      <c r="V105" s="50">
        <f>IF(T105+U105=0,0,(VLOOKUP($A105,'1v -beneficirani'!$A$14:AG$371,Q$3,FALSE))/12*$R$3+$R$2)</f>
        <v>0</v>
      </c>
      <c r="W105" s="50">
        <f t="shared" si="19"/>
        <v>0</v>
      </c>
      <c r="X105" s="50">
        <f t="shared" si="12"/>
        <v>0</v>
      </c>
      <c r="Y105" s="50">
        <f>IF(I105=0,0,+(VLOOKUP($A105,'1v -beneficirani'!$A$14:AJ$371,T$3,FALSE)/12*0.701/$I105+$R$2)*$I105)</f>
        <v>0</v>
      </c>
      <c r="Z105" s="50">
        <f>IF(O105=0,0,+(VLOOKUP($A105,'1v -beneficirani'!$A$14:AK$371,U$3,FALSE)/12*0.701/$O105+$R$2)*$O105)</f>
        <v>0</v>
      </c>
      <c r="AA105" s="50">
        <f>IF(Y105+Z105=0,0,(VLOOKUP($A105,'1v -beneficirani'!$A$14:AL$371,V$3,FALSE))/12*$R$3+$R$2)</f>
        <v>0</v>
      </c>
      <c r="AB105" s="50">
        <f t="shared" si="13"/>
        <v>0</v>
      </c>
      <c r="AC105" s="50">
        <f t="shared" si="14"/>
        <v>0</v>
      </c>
      <c r="AD105" s="50">
        <f>IF(J105=0,0,+(VLOOKUP($A105,'1v -beneficirani'!$A$14:AO$371,Y$3,FALSE)/12*0.701/$J105+$R$2)*$J105)</f>
        <v>0</v>
      </c>
      <c r="AE105" s="50">
        <f>IF(P105=0,0,+(VLOOKUP($A105,'1v -beneficirani'!$A$14:AP$371,Z$3,FALSE)/12*0.701/$P105+$R$2)*$P105)</f>
        <v>0</v>
      </c>
      <c r="AF105" s="50">
        <f>IF(AD105+AE105=0,0,(VLOOKUP($A105,'1v -beneficirani'!$A$14:AQ$371,AA$3,FALSE))/12*$R$3+$R$2)</f>
        <v>0</v>
      </c>
      <c r="AG105" s="50">
        <f t="shared" si="15"/>
        <v>0</v>
      </c>
      <c r="AH105" s="50">
        <f t="shared" si="16"/>
        <v>0</v>
      </c>
      <c r="AI105" s="50">
        <f t="shared" si="20"/>
        <v>0</v>
      </c>
      <c r="AJ105" s="50">
        <f>+AI105*(AE$3+VLOOKUP(A105,'1v -beneficirani'!$A$14:$T$348,$AJ$1,FALSE)*100)/100</f>
        <v>0</v>
      </c>
      <c r="AK105" s="50">
        <f t="shared" si="17"/>
        <v>0</v>
      </c>
      <c r="AL105" s="50">
        <f t="shared" si="17"/>
        <v>0</v>
      </c>
    </row>
    <row r="106" spans="1:38" x14ac:dyDescent="0.2">
      <c r="A106">
        <f>+IF(MAX(A$5:A105)+1&lt;=A$1,A105+1,0)</f>
        <v>0</v>
      </c>
      <c r="B106" s="301">
        <f t="shared" si="22"/>
        <v>0</v>
      </c>
      <c r="C106">
        <f t="shared" si="22"/>
        <v>0</v>
      </c>
      <c r="D106" s="494">
        <f t="shared" si="22"/>
        <v>0</v>
      </c>
      <c r="E106">
        <f>IF(A106=0,0,+VLOOKUP($A106,'1v -beneficirani'!$A$14:$C$371,2,FALSE))</f>
        <v>0</v>
      </c>
      <c r="G106">
        <f>+VLOOKUP($A106,'1v -beneficirani'!$A$14:$N$371,14,FALSE)</f>
        <v>0</v>
      </c>
      <c r="H106">
        <f>+VLOOKUP($A106,'1v -beneficirani'!$A$14:$G$371,H$3,FALSE)</f>
        <v>0</v>
      </c>
      <c r="I106">
        <f>+VLOOKUP($A106,'1v -beneficirani'!$A$14:H$371,I$3,FALSE)</f>
        <v>0</v>
      </c>
      <c r="J106">
        <f>+VLOOKUP($A106,'1v -beneficirani'!$A$14:I$371,J$3,FALSE)</f>
        <v>0</v>
      </c>
      <c r="N106">
        <f>+VLOOKUP($A106,'1v -beneficirani'!$A$14:J$371,K$3,FALSE)</f>
        <v>0</v>
      </c>
      <c r="O106">
        <f>+VLOOKUP($A106,'1v -beneficirani'!$A$14:K$371,L$3,FALSE)</f>
        <v>0</v>
      </c>
      <c r="P106">
        <f>+VLOOKUP($A106,'1v -beneficirani'!$A$14:L$371,M$3,FALSE)</f>
        <v>0</v>
      </c>
      <c r="T106" s="50">
        <f>IF(H106=0,0,+(VLOOKUP($A106,'1v -beneficirani'!$A$14:AE$371,O$3,FALSE)/12*0.701/$H106+$R$2)*$H106)</f>
        <v>0</v>
      </c>
      <c r="U106" s="50">
        <f>IF(N106=0,0,+(VLOOKUP($A106,'1v -beneficirani'!$A$14:AF$371,P$3,FALSE)/12*0.701/$N106+$R$2)*$N106)</f>
        <v>0</v>
      </c>
      <c r="V106" s="50">
        <f>IF(T106+U106=0,0,(VLOOKUP($A106,'1v -beneficirani'!$A$14:AG$371,Q$3,FALSE))/12*$R$3+$R$2)</f>
        <v>0</v>
      </c>
      <c r="W106" s="50">
        <f t="shared" si="19"/>
        <v>0</v>
      </c>
      <c r="X106" s="50">
        <f t="shared" si="12"/>
        <v>0</v>
      </c>
      <c r="Y106" s="50">
        <f>IF(I106=0,0,+(VLOOKUP($A106,'1v -beneficirani'!$A$14:AJ$371,T$3,FALSE)/12*0.701/$I106+$R$2)*$I106)</f>
        <v>0</v>
      </c>
      <c r="Z106" s="50">
        <f>IF(O106=0,0,+(VLOOKUP($A106,'1v -beneficirani'!$A$14:AK$371,U$3,FALSE)/12*0.701/$O106+$R$2)*$O106)</f>
        <v>0</v>
      </c>
      <c r="AA106" s="50">
        <f>IF(Y106+Z106=0,0,(VLOOKUP($A106,'1v -beneficirani'!$A$14:AL$371,V$3,FALSE))/12*$R$3+$R$2)</f>
        <v>0</v>
      </c>
      <c r="AB106" s="50">
        <f t="shared" si="13"/>
        <v>0</v>
      </c>
      <c r="AC106" s="50">
        <f t="shared" si="14"/>
        <v>0</v>
      </c>
      <c r="AD106" s="50">
        <f>IF(J106=0,0,+(VLOOKUP($A106,'1v -beneficirani'!$A$14:AO$371,Y$3,FALSE)/12*0.701/$J106+$R$2)*$J106)</f>
        <v>0</v>
      </c>
      <c r="AE106" s="50">
        <f>IF(P106=0,0,+(VLOOKUP($A106,'1v -beneficirani'!$A$14:AP$371,Z$3,FALSE)/12*0.701/$P106+$R$2)*$P106)</f>
        <v>0</v>
      </c>
      <c r="AF106" s="50">
        <f>IF(AD106+AE106=0,0,(VLOOKUP($A106,'1v -beneficirani'!$A$14:AQ$371,AA$3,FALSE))/12*$R$3+$R$2)</f>
        <v>0</v>
      </c>
      <c r="AG106" s="50">
        <f t="shared" si="15"/>
        <v>0</v>
      </c>
      <c r="AH106" s="50">
        <f t="shared" si="16"/>
        <v>0</v>
      </c>
      <c r="AI106" s="50">
        <f t="shared" si="20"/>
        <v>0</v>
      </c>
      <c r="AJ106" s="50">
        <f>+AI106*(AE$3+VLOOKUP(A106,'1v -beneficirani'!$A$14:$T$348,$AJ$1,FALSE)*100)/100</f>
        <v>0</v>
      </c>
      <c r="AK106" s="50">
        <f t="shared" si="17"/>
        <v>0</v>
      </c>
      <c r="AL106" s="50">
        <f t="shared" si="17"/>
        <v>0</v>
      </c>
    </row>
    <row r="107" spans="1:38" x14ac:dyDescent="0.2">
      <c r="A107">
        <f>+IF(MAX(A$5:A106)+1&lt;=A$1,A106+1,0)</f>
        <v>0</v>
      </c>
      <c r="B107" s="301">
        <f t="shared" si="22"/>
        <v>0</v>
      </c>
      <c r="C107">
        <f t="shared" si="22"/>
        <v>0</v>
      </c>
      <c r="D107" s="494">
        <f t="shared" si="22"/>
        <v>0</v>
      </c>
      <c r="E107">
        <f>IF(A107=0,0,+VLOOKUP($A107,'1v -beneficirani'!$A$14:$C$371,2,FALSE))</f>
        <v>0</v>
      </c>
      <c r="G107">
        <f>+VLOOKUP($A107,'1v -beneficirani'!$A$14:$N$371,14,FALSE)</f>
        <v>0</v>
      </c>
      <c r="H107">
        <f>+VLOOKUP($A107,'1v -beneficirani'!$A$14:$G$371,H$3,FALSE)</f>
        <v>0</v>
      </c>
      <c r="I107">
        <f>+VLOOKUP($A107,'1v -beneficirani'!$A$14:H$371,I$3,FALSE)</f>
        <v>0</v>
      </c>
      <c r="J107">
        <f>+VLOOKUP($A107,'1v -beneficirani'!$A$14:I$371,J$3,FALSE)</f>
        <v>0</v>
      </c>
      <c r="N107">
        <f>+VLOOKUP($A107,'1v -beneficirani'!$A$14:J$371,K$3,FALSE)</f>
        <v>0</v>
      </c>
      <c r="O107">
        <f>+VLOOKUP($A107,'1v -beneficirani'!$A$14:K$371,L$3,FALSE)</f>
        <v>0</v>
      </c>
      <c r="P107">
        <f>+VLOOKUP($A107,'1v -beneficirani'!$A$14:L$371,M$3,FALSE)</f>
        <v>0</v>
      </c>
      <c r="T107" s="50">
        <f>IF(H107=0,0,+(VLOOKUP($A107,'1v -beneficirani'!$A$14:AE$371,O$3,FALSE)/12*0.701/$H107+$R$2)*$H107)</f>
        <v>0</v>
      </c>
      <c r="U107" s="50">
        <f>IF(N107=0,0,+(VLOOKUP($A107,'1v -beneficirani'!$A$14:AF$371,P$3,FALSE)/12*0.701/$N107+$R$2)*$N107)</f>
        <v>0</v>
      </c>
      <c r="V107" s="50">
        <f>IF(T107+U107=0,0,(VLOOKUP($A107,'1v -beneficirani'!$A$14:AG$371,Q$3,FALSE))/12*$R$3+$R$2)</f>
        <v>0</v>
      </c>
      <c r="W107" s="50">
        <f t="shared" si="19"/>
        <v>0</v>
      </c>
      <c r="X107" s="50">
        <f t="shared" si="12"/>
        <v>0</v>
      </c>
      <c r="Y107" s="50">
        <f>IF(I107=0,0,+(VLOOKUP($A107,'1v -beneficirani'!$A$14:AJ$371,T$3,FALSE)/12*0.701/$I107+$R$2)*$I107)</f>
        <v>0</v>
      </c>
      <c r="Z107" s="50">
        <f>IF(O107=0,0,+(VLOOKUP($A107,'1v -beneficirani'!$A$14:AK$371,U$3,FALSE)/12*0.701/$O107+$R$2)*$O107)</f>
        <v>0</v>
      </c>
      <c r="AA107" s="50">
        <f>IF(Y107+Z107=0,0,(VLOOKUP($A107,'1v -beneficirani'!$A$14:AL$371,V$3,FALSE))/12*$R$3+$R$2)</f>
        <v>0</v>
      </c>
      <c r="AB107" s="50">
        <f t="shared" si="13"/>
        <v>0</v>
      </c>
      <c r="AC107" s="50">
        <f t="shared" si="14"/>
        <v>0</v>
      </c>
      <c r="AD107" s="50">
        <f>IF(J107=0,0,+(VLOOKUP($A107,'1v -beneficirani'!$A$14:AO$371,Y$3,FALSE)/12*0.701/$J107+$R$2)*$J107)</f>
        <v>0</v>
      </c>
      <c r="AE107" s="50">
        <f>IF(P107=0,0,+(VLOOKUP($A107,'1v -beneficirani'!$A$14:AP$371,Z$3,FALSE)/12*0.701/$P107+$R$2)*$P107)</f>
        <v>0</v>
      </c>
      <c r="AF107" s="50">
        <f>IF(AD107+AE107=0,0,(VLOOKUP($A107,'1v -beneficirani'!$A$14:AQ$371,AA$3,FALSE))/12*$R$3+$R$2)</f>
        <v>0</v>
      </c>
      <c r="AG107" s="50">
        <f t="shared" si="15"/>
        <v>0</v>
      </c>
      <c r="AH107" s="50">
        <f t="shared" si="16"/>
        <v>0</v>
      </c>
      <c r="AI107" s="50">
        <f t="shared" si="20"/>
        <v>0</v>
      </c>
      <c r="AJ107" s="50">
        <f>+AI107*(AE$3+VLOOKUP(A107,'1v -beneficirani'!$A$14:$T$348,$AJ$1,FALSE)*100)/100</f>
        <v>0</v>
      </c>
      <c r="AK107" s="50">
        <f t="shared" si="17"/>
        <v>0</v>
      </c>
      <c r="AL107" s="50">
        <f t="shared" si="17"/>
        <v>0</v>
      </c>
    </row>
    <row r="108" spans="1:38" x14ac:dyDescent="0.2">
      <c r="A108">
        <f>+IF(MAX(A$5:A107)+1&lt;=A$1,A107+1,0)</f>
        <v>0</v>
      </c>
      <c r="B108" s="301">
        <f t="shared" si="22"/>
        <v>0</v>
      </c>
      <c r="C108">
        <f t="shared" si="22"/>
        <v>0</v>
      </c>
      <c r="D108" s="494">
        <f t="shared" si="22"/>
        <v>0</v>
      </c>
      <c r="E108">
        <f>IF(A108=0,0,+VLOOKUP($A108,'1v -beneficirani'!$A$14:$C$371,2,FALSE))</f>
        <v>0</v>
      </c>
      <c r="G108">
        <f>+VLOOKUP($A108,'1v -beneficirani'!$A$14:$N$371,14,FALSE)</f>
        <v>0</v>
      </c>
      <c r="H108">
        <f>+VLOOKUP($A108,'1v -beneficirani'!$A$14:$G$371,H$3,FALSE)</f>
        <v>0</v>
      </c>
      <c r="I108">
        <f>+VLOOKUP($A108,'1v -beneficirani'!$A$14:H$371,I$3,FALSE)</f>
        <v>0</v>
      </c>
      <c r="J108">
        <f>+VLOOKUP($A108,'1v -beneficirani'!$A$14:I$371,J$3,FALSE)</f>
        <v>0</v>
      </c>
      <c r="N108">
        <f>+VLOOKUP($A108,'1v -beneficirani'!$A$14:J$371,K$3,FALSE)</f>
        <v>0</v>
      </c>
      <c r="O108">
        <f>+VLOOKUP($A108,'1v -beneficirani'!$A$14:K$371,L$3,FALSE)</f>
        <v>0</v>
      </c>
      <c r="P108">
        <f>+VLOOKUP($A108,'1v -beneficirani'!$A$14:L$371,M$3,FALSE)</f>
        <v>0</v>
      </c>
      <c r="T108" s="50">
        <f>IF(H108=0,0,+(VLOOKUP($A108,'1v -beneficirani'!$A$14:AE$371,O$3,FALSE)/12*0.701/$H108+$R$2)*$H108)</f>
        <v>0</v>
      </c>
      <c r="U108" s="50">
        <f>IF(N108=0,0,+(VLOOKUP($A108,'1v -beneficirani'!$A$14:AF$371,P$3,FALSE)/12*0.701/$N108+$R$2)*$N108)</f>
        <v>0</v>
      </c>
      <c r="V108" s="50">
        <f>IF(T108+U108=0,0,(VLOOKUP($A108,'1v -beneficirani'!$A$14:AG$371,Q$3,FALSE))/12*$R$3+$R$2)</f>
        <v>0</v>
      </c>
      <c r="W108" s="50">
        <f t="shared" si="19"/>
        <v>0</v>
      </c>
      <c r="X108" s="50">
        <f t="shared" si="12"/>
        <v>0</v>
      </c>
      <c r="Y108" s="50">
        <f>IF(I108=0,0,+(VLOOKUP($A108,'1v -beneficirani'!$A$14:AJ$371,T$3,FALSE)/12*0.701/$I108+$R$2)*$I108)</f>
        <v>0</v>
      </c>
      <c r="Z108" s="50">
        <f>IF(O108=0,0,+(VLOOKUP($A108,'1v -beneficirani'!$A$14:AK$371,U$3,FALSE)/12*0.701/$O108+$R$2)*$O108)</f>
        <v>0</v>
      </c>
      <c r="AA108" s="50">
        <f>IF(Y108+Z108=0,0,(VLOOKUP($A108,'1v -beneficirani'!$A$14:AL$371,V$3,FALSE))/12*$R$3+$R$2)</f>
        <v>0</v>
      </c>
      <c r="AB108" s="50">
        <f t="shared" si="13"/>
        <v>0</v>
      </c>
      <c r="AC108" s="50">
        <f t="shared" si="14"/>
        <v>0</v>
      </c>
      <c r="AD108" s="50">
        <f>IF(J108=0,0,+(VLOOKUP($A108,'1v -beneficirani'!$A$14:AO$371,Y$3,FALSE)/12*0.701/$J108+$R$2)*$J108)</f>
        <v>0</v>
      </c>
      <c r="AE108" s="50">
        <f>IF(P108=0,0,+(VLOOKUP($A108,'1v -beneficirani'!$A$14:AP$371,Z$3,FALSE)/12*0.701/$P108+$R$2)*$P108)</f>
        <v>0</v>
      </c>
      <c r="AF108" s="50">
        <f>IF(AD108+AE108=0,0,(VLOOKUP($A108,'1v -beneficirani'!$A$14:AQ$371,AA$3,FALSE))/12*$R$3+$R$2)</f>
        <v>0</v>
      </c>
      <c r="AG108" s="50">
        <f t="shared" si="15"/>
        <v>0</v>
      </c>
      <c r="AH108" s="50">
        <f t="shared" si="16"/>
        <v>0</v>
      </c>
      <c r="AI108" s="50">
        <f t="shared" si="20"/>
        <v>0</v>
      </c>
      <c r="AJ108" s="50">
        <f>+AI108*(AE$3+VLOOKUP(A108,'1v -beneficirani'!$A$14:$T$348,$AJ$1,FALSE)*100)/100</f>
        <v>0</v>
      </c>
      <c r="AK108" s="50">
        <f t="shared" si="17"/>
        <v>0</v>
      </c>
      <c r="AL108" s="50">
        <f t="shared" si="17"/>
        <v>0</v>
      </c>
    </row>
    <row r="109" spans="1:38" x14ac:dyDescent="0.2">
      <c r="A109">
        <f>+IF(MAX(A$5:A108)+1&lt;=A$1,A108+1,0)</f>
        <v>0</v>
      </c>
      <c r="B109" s="301">
        <f t="shared" si="22"/>
        <v>0</v>
      </c>
      <c r="C109">
        <f t="shared" si="22"/>
        <v>0</v>
      </c>
      <c r="D109" s="494">
        <f t="shared" si="22"/>
        <v>0</v>
      </c>
      <c r="E109">
        <f>IF(A109=0,0,+VLOOKUP($A109,'1v -beneficirani'!$A$14:$C$371,2,FALSE))</f>
        <v>0</v>
      </c>
      <c r="G109">
        <f>+VLOOKUP($A109,'1v -beneficirani'!$A$14:$N$371,14,FALSE)</f>
        <v>0</v>
      </c>
      <c r="H109">
        <f>+VLOOKUP($A109,'1v -beneficirani'!$A$14:$G$371,H$3,FALSE)</f>
        <v>0</v>
      </c>
      <c r="I109">
        <f>+VLOOKUP($A109,'1v -beneficirani'!$A$14:H$371,I$3,FALSE)</f>
        <v>0</v>
      </c>
      <c r="J109">
        <f>+VLOOKUP($A109,'1v -beneficirani'!$A$14:I$371,J$3,FALSE)</f>
        <v>0</v>
      </c>
      <c r="N109">
        <f>+VLOOKUP($A109,'1v -beneficirani'!$A$14:J$371,K$3,FALSE)</f>
        <v>0</v>
      </c>
      <c r="O109">
        <f>+VLOOKUP($A109,'1v -beneficirani'!$A$14:K$371,L$3,FALSE)</f>
        <v>0</v>
      </c>
      <c r="P109">
        <f>+VLOOKUP($A109,'1v -beneficirani'!$A$14:L$371,M$3,FALSE)</f>
        <v>0</v>
      </c>
      <c r="T109" s="50">
        <f>IF(H109=0,0,+(VLOOKUP($A109,'1v -beneficirani'!$A$14:AE$371,O$3,FALSE)/12*0.701/$H109+$R$2)*$H109)</f>
        <v>0</v>
      </c>
      <c r="U109" s="50">
        <f>IF(N109=0,0,+(VLOOKUP($A109,'1v -beneficirani'!$A$14:AF$371,P$3,FALSE)/12*0.701/$N109+$R$2)*$N109)</f>
        <v>0</v>
      </c>
      <c r="V109" s="50">
        <f>IF(T109+U109=0,0,(VLOOKUP($A109,'1v -beneficirani'!$A$14:AG$371,Q$3,FALSE))/12*$R$3+$R$2)</f>
        <v>0</v>
      </c>
      <c r="W109" s="50">
        <f t="shared" si="19"/>
        <v>0</v>
      </c>
      <c r="X109" s="50">
        <f t="shared" si="12"/>
        <v>0</v>
      </c>
      <c r="Y109" s="50">
        <f>IF(I109=0,0,+(VLOOKUP($A109,'1v -beneficirani'!$A$14:AJ$371,T$3,FALSE)/12*0.701/$I109+$R$2)*$I109)</f>
        <v>0</v>
      </c>
      <c r="Z109" s="50">
        <f>IF(O109=0,0,+(VLOOKUP($A109,'1v -beneficirani'!$A$14:AK$371,U$3,FALSE)/12*0.701/$O109+$R$2)*$O109)</f>
        <v>0</v>
      </c>
      <c r="AA109" s="50">
        <f>IF(Y109+Z109=0,0,(VLOOKUP($A109,'1v -beneficirani'!$A$14:AL$371,V$3,FALSE))/12*$R$3+$R$2)</f>
        <v>0</v>
      </c>
      <c r="AB109" s="50">
        <f t="shared" si="13"/>
        <v>0</v>
      </c>
      <c r="AC109" s="50">
        <f t="shared" si="14"/>
        <v>0</v>
      </c>
      <c r="AD109" s="50">
        <f>IF(J109=0,0,+(VLOOKUP($A109,'1v -beneficirani'!$A$14:AO$371,Y$3,FALSE)/12*0.701/$J109+$R$2)*$J109)</f>
        <v>0</v>
      </c>
      <c r="AE109" s="50">
        <f>IF(P109=0,0,+(VLOOKUP($A109,'1v -beneficirani'!$A$14:AP$371,Z$3,FALSE)/12*0.701/$P109+$R$2)*$P109)</f>
        <v>0</v>
      </c>
      <c r="AF109" s="50">
        <f>IF(AD109+AE109=0,0,(VLOOKUP($A109,'1v -beneficirani'!$A$14:AQ$371,AA$3,FALSE))/12*$R$3+$R$2)</f>
        <v>0</v>
      </c>
      <c r="AG109" s="50">
        <f t="shared" si="15"/>
        <v>0</v>
      </c>
      <c r="AH109" s="50">
        <f t="shared" si="16"/>
        <v>0</v>
      </c>
      <c r="AI109" s="50">
        <f t="shared" si="20"/>
        <v>0</v>
      </c>
      <c r="AJ109" s="50">
        <f>+AI109*(AE$3+VLOOKUP(A109,'1v -beneficirani'!$A$14:$T$348,$AJ$1,FALSE)*100)/100</f>
        <v>0</v>
      </c>
      <c r="AK109" s="50">
        <f t="shared" si="17"/>
        <v>0</v>
      </c>
      <c r="AL109" s="50">
        <f t="shared" si="17"/>
        <v>0</v>
      </c>
    </row>
    <row r="110" spans="1:38" x14ac:dyDescent="0.2">
      <c r="A110">
        <f>+IF(MAX(A$5:A109)+1&lt;=A$1,A109+1,0)</f>
        <v>0</v>
      </c>
      <c r="B110" s="301">
        <f t="shared" si="22"/>
        <v>0</v>
      </c>
      <c r="C110">
        <f t="shared" si="22"/>
        <v>0</v>
      </c>
      <c r="D110" s="494">
        <f t="shared" si="22"/>
        <v>0</v>
      </c>
      <c r="E110">
        <f>IF(A110=0,0,+VLOOKUP($A110,'1v -beneficirani'!$A$14:$C$371,2,FALSE))</f>
        <v>0</v>
      </c>
      <c r="G110">
        <f>+VLOOKUP($A110,'1v -beneficirani'!$A$14:$N$371,14,FALSE)</f>
        <v>0</v>
      </c>
      <c r="H110">
        <f>+VLOOKUP($A110,'1v -beneficirani'!$A$14:$G$371,H$3,FALSE)</f>
        <v>0</v>
      </c>
      <c r="I110">
        <f>+VLOOKUP($A110,'1v -beneficirani'!$A$14:H$371,I$3,FALSE)</f>
        <v>0</v>
      </c>
      <c r="J110">
        <f>+VLOOKUP($A110,'1v -beneficirani'!$A$14:I$371,J$3,FALSE)</f>
        <v>0</v>
      </c>
      <c r="N110">
        <f>+VLOOKUP($A110,'1v -beneficirani'!$A$14:J$371,K$3,FALSE)</f>
        <v>0</v>
      </c>
      <c r="O110">
        <f>+VLOOKUP($A110,'1v -beneficirani'!$A$14:K$371,L$3,FALSE)</f>
        <v>0</v>
      </c>
      <c r="P110">
        <f>+VLOOKUP($A110,'1v -beneficirani'!$A$14:L$371,M$3,FALSE)</f>
        <v>0</v>
      </c>
      <c r="T110" s="50">
        <f>IF(H110=0,0,+(VLOOKUP($A110,'1v -beneficirani'!$A$14:AE$371,O$3,FALSE)/12*0.701/$H110+$R$2)*$H110)</f>
        <v>0</v>
      </c>
      <c r="U110" s="50">
        <f>IF(N110=0,0,+(VLOOKUP($A110,'1v -beneficirani'!$A$14:AF$371,P$3,FALSE)/12*0.701/$N110+$R$2)*$N110)</f>
        <v>0</v>
      </c>
      <c r="V110" s="50">
        <f>IF(T110+U110=0,0,(VLOOKUP($A110,'1v -beneficirani'!$A$14:AG$371,Q$3,FALSE))/12*$R$3+$R$2)</f>
        <v>0</v>
      </c>
      <c r="W110" s="50">
        <f t="shared" si="19"/>
        <v>0</v>
      </c>
      <c r="X110" s="50">
        <f t="shared" si="12"/>
        <v>0</v>
      </c>
      <c r="Y110" s="50">
        <f>IF(I110=0,0,+(VLOOKUP($A110,'1v -beneficirani'!$A$14:AJ$371,T$3,FALSE)/12*0.701/$I110+$R$2)*$I110)</f>
        <v>0</v>
      </c>
      <c r="Z110" s="50">
        <f>IF(O110=0,0,+(VLOOKUP($A110,'1v -beneficirani'!$A$14:AK$371,U$3,FALSE)/12*0.701/$O110+$R$2)*$O110)</f>
        <v>0</v>
      </c>
      <c r="AA110" s="50">
        <f>IF(Y110+Z110=0,0,(VLOOKUP($A110,'1v -beneficirani'!$A$14:AL$371,V$3,FALSE))/12*$R$3+$R$2)</f>
        <v>0</v>
      </c>
      <c r="AB110" s="50">
        <f t="shared" si="13"/>
        <v>0</v>
      </c>
      <c r="AC110" s="50">
        <f t="shared" si="14"/>
        <v>0</v>
      </c>
      <c r="AD110" s="50">
        <f>IF(J110=0,0,+(VLOOKUP($A110,'1v -beneficirani'!$A$14:AO$371,Y$3,FALSE)/12*0.701/$J110+$R$2)*$J110)</f>
        <v>0</v>
      </c>
      <c r="AE110" s="50">
        <f>IF(P110=0,0,+(VLOOKUP($A110,'1v -beneficirani'!$A$14:AP$371,Z$3,FALSE)/12*0.701/$P110+$R$2)*$P110)</f>
        <v>0</v>
      </c>
      <c r="AF110" s="50">
        <f>IF(AD110+AE110=0,0,(VLOOKUP($A110,'1v -beneficirani'!$A$14:AQ$371,AA$3,FALSE))/12*$R$3+$R$2)</f>
        <v>0</v>
      </c>
      <c r="AG110" s="50">
        <f t="shared" si="15"/>
        <v>0</v>
      </c>
      <c r="AH110" s="50">
        <f t="shared" si="16"/>
        <v>0</v>
      </c>
      <c r="AI110" s="50">
        <f t="shared" si="20"/>
        <v>0</v>
      </c>
      <c r="AJ110" s="50">
        <f>+AI110*(AE$3+VLOOKUP(A110,'1v -beneficirani'!$A$14:$T$348,$AJ$1,FALSE)*100)/100</f>
        <v>0</v>
      </c>
      <c r="AK110" s="50">
        <f t="shared" si="17"/>
        <v>0</v>
      </c>
      <c r="AL110" s="50">
        <f t="shared" si="17"/>
        <v>0</v>
      </c>
    </row>
    <row r="111" spans="1:38" x14ac:dyDescent="0.2">
      <c r="A111">
        <f>+IF(MAX(A$5:A110)+1&lt;=A$1,A110+1,0)</f>
        <v>0</v>
      </c>
      <c r="B111" s="301">
        <f t="shared" si="22"/>
        <v>0</v>
      </c>
      <c r="C111">
        <f t="shared" si="22"/>
        <v>0</v>
      </c>
      <c r="D111" s="494">
        <f t="shared" si="22"/>
        <v>0</v>
      </c>
      <c r="E111">
        <f>IF(A111=0,0,+VLOOKUP($A111,'1v -beneficirani'!$A$14:$C$371,2,FALSE))</f>
        <v>0</v>
      </c>
      <c r="G111">
        <f>+VLOOKUP($A111,'1v -beneficirani'!$A$14:$N$371,14,FALSE)</f>
        <v>0</v>
      </c>
      <c r="H111">
        <f>+VLOOKUP($A111,'1v -beneficirani'!$A$14:$G$371,H$3,FALSE)</f>
        <v>0</v>
      </c>
      <c r="I111">
        <f>+VLOOKUP($A111,'1v -beneficirani'!$A$14:H$371,I$3,FALSE)</f>
        <v>0</v>
      </c>
      <c r="J111">
        <f>+VLOOKUP($A111,'1v -beneficirani'!$A$14:I$371,J$3,FALSE)</f>
        <v>0</v>
      </c>
      <c r="N111">
        <f>+VLOOKUP($A111,'1v -beneficirani'!$A$14:J$371,K$3,FALSE)</f>
        <v>0</v>
      </c>
      <c r="O111">
        <f>+VLOOKUP($A111,'1v -beneficirani'!$A$14:K$371,L$3,FALSE)</f>
        <v>0</v>
      </c>
      <c r="P111">
        <f>+VLOOKUP($A111,'1v -beneficirani'!$A$14:L$371,M$3,FALSE)</f>
        <v>0</v>
      </c>
      <c r="T111" s="50">
        <f>IF(H111=0,0,+(VLOOKUP($A111,'1v -beneficirani'!$A$14:AE$371,O$3,FALSE)/12*0.701/$H111+$R$2)*$H111)</f>
        <v>0</v>
      </c>
      <c r="U111" s="50">
        <f>IF(N111=0,0,+(VLOOKUP($A111,'1v -beneficirani'!$A$14:AF$371,P$3,FALSE)/12*0.701/$N111+$R$2)*$N111)</f>
        <v>0</v>
      </c>
      <c r="V111" s="50">
        <f>IF(T111+U111=0,0,(VLOOKUP($A111,'1v -beneficirani'!$A$14:AG$371,Q$3,FALSE))/12*$R$3+$R$2)</f>
        <v>0</v>
      </c>
      <c r="W111" s="50">
        <f t="shared" si="19"/>
        <v>0</v>
      </c>
      <c r="X111" s="50">
        <f t="shared" si="12"/>
        <v>0</v>
      </c>
      <c r="Y111" s="50">
        <f>IF(I111=0,0,+(VLOOKUP($A111,'1v -beneficirani'!$A$14:AJ$371,T$3,FALSE)/12*0.701/$I111+$R$2)*$I111)</f>
        <v>0</v>
      </c>
      <c r="Z111" s="50">
        <f>IF(O111=0,0,+(VLOOKUP($A111,'1v -beneficirani'!$A$14:AK$371,U$3,FALSE)/12*0.701/$O111+$R$2)*$O111)</f>
        <v>0</v>
      </c>
      <c r="AA111" s="50">
        <f>IF(Y111+Z111=0,0,(VLOOKUP($A111,'1v -beneficirani'!$A$14:AL$371,V$3,FALSE))/12*$R$3+$R$2)</f>
        <v>0</v>
      </c>
      <c r="AB111" s="50">
        <f t="shared" si="13"/>
        <v>0</v>
      </c>
      <c r="AC111" s="50">
        <f t="shared" si="14"/>
        <v>0</v>
      </c>
      <c r="AD111" s="50">
        <f>IF(J111=0,0,+(VLOOKUP($A111,'1v -beneficirani'!$A$14:AO$371,Y$3,FALSE)/12*0.701/$J111+$R$2)*$J111)</f>
        <v>0</v>
      </c>
      <c r="AE111" s="50">
        <f>IF(P111=0,0,+(VLOOKUP($A111,'1v -beneficirani'!$A$14:AP$371,Z$3,FALSE)/12*0.701/$P111+$R$2)*$P111)</f>
        <v>0</v>
      </c>
      <c r="AF111" s="50">
        <f>IF(AD111+AE111=0,0,(VLOOKUP($A111,'1v -beneficirani'!$A$14:AQ$371,AA$3,FALSE))/12*$R$3+$R$2)</f>
        <v>0</v>
      </c>
      <c r="AG111" s="50">
        <f t="shared" si="15"/>
        <v>0</v>
      </c>
      <c r="AH111" s="50">
        <f t="shared" si="16"/>
        <v>0</v>
      </c>
      <c r="AI111" s="50">
        <f t="shared" si="20"/>
        <v>0</v>
      </c>
      <c r="AJ111" s="50">
        <f>+AI111*(AE$3+VLOOKUP(A111,'1v -beneficirani'!$A$14:$T$348,$AJ$1,FALSE)*100)/100</f>
        <v>0</v>
      </c>
      <c r="AK111" s="50">
        <f t="shared" si="17"/>
        <v>0</v>
      </c>
      <c r="AL111" s="50">
        <f t="shared" si="17"/>
        <v>0</v>
      </c>
    </row>
    <row r="112" spans="1:38" x14ac:dyDescent="0.2">
      <c r="A112">
        <f>+IF(MAX(A$5:A111)+1&lt;=A$1,A111+1,0)</f>
        <v>0</v>
      </c>
      <c r="B112" s="301">
        <f t="shared" si="22"/>
        <v>0</v>
      </c>
      <c r="C112">
        <f t="shared" si="22"/>
        <v>0</v>
      </c>
      <c r="D112" s="494">
        <f t="shared" si="22"/>
        <v>0</v>
      </c>
      <c r="E112">
        <f>IF(A112=0,0,+VLOOKUP($A112,'1v -beneficirani'!$A$14:$C$371,2,FALSE))</f>
        <v>0</v>
      </c>
      <c r="G112">
        <f>+VLOOKUP($A112,'1v -beneficirani'!$A$14:$N$371,14,FALSE)</f>
        <v>0</v>
      </c>
      <c r="H112">
        <f>+VLOOKUP($A112,'1v -beneficirani'!$A$14:$G$371,H$3,FALSE)</f>
        <v>0</v>
      </c>
      <c r="I112">
        <f>+VLOOKUP($A112,'1v -beneficirani'!$A$14:H$371,I$3,FALSE)</f>
        <v>0</v>
      </c>
      <c r="J112">
        <f>+VLOOKUP($A112,'1v -beneficirani'!$A$14:I$371,J$3,FALSE)</f>
        <v>0</v>
      </c>
      <c r="N112">
        <f>+VLOOKUP($A112,'1v -beneficirani'!$A$14:J$371,K$3,FALSE)</f>
        <v>0</v>
      </c>
      <c r="O112">
        <f>+VLOOKUP($A112,'1v -beneficirani'!$A$14:K$371,L$3,FALSE)</f>
        <v>0</v>
      </c>
      <c r="P112">
        <f>+VLOOKUP($A112,'1v -beneficirani'!$A$14:L$371,M$3,FALSE)</f>
        <v>0</v>
      </c>
      <c r="T112" s="50">
        <f>IF(H112=0,0,+(VLOOKUP($A112,'1v -beneficirani'!$A$14:AE$371,O$3,FALSE)/12*0.701/$H112+$R$2)*$H112)</f>
        <v>0</v>
      </c>
      <c r="U112" s="50">
        <f>IF(N112=0,0,+(VLOOKUP($A112,'1v -beneficirani'!$A$14:AF$371,P$3,FALSE)/12*0.701/$N112+$R$2)*$N112)</f>
        <v>0</v>
      </c>
      <c r="V112" s="50">
        <f>IF(T112+U112=0,0,(VLOOKUP($A112,'1v -beneficirani'!$A$14:AG$371,Q$3,FALSE))/12*$R$3+$R$2)</f>
        <v>0</v>
      </c>
      <c r="W112" s="50">
        <f t="shared" si="19"/>
        <v>0</v>
      </c>
      <c r="X112" s="50">
        <f t="shared" si="12"/>
        <v>0</v>
      </c>
      <c r="Y112" s="50">
        <f>IF(I112=0,0,+(VLOOKUP($A112,'1v -beneficirani'!$A$14:AJ$371,T$3,FALSE)/12*0.701/$I112+$R$2)*$I112)</f>
        <v>0</v>
      </c>
      <c r="Z112" s="50">
        <f>IF(O112=0,0,+(VLOOKUP($A112,'1v -beneficirani'!$A$14:AK$371,U$3,FALSE)/12*0.701/$O112+$R$2)*$O112)</f>
        <v>0</v>
      </c>
      <c r="AA112" s="50">
        <f>IF(Y112+Z112=0,0,(VLOOKUP($A112,'1v -beneficirani'!$A$14:AL$371,V$3,FALSE))/12*$R$3+$R$2)</f>
        <v>0</v>
      </c>
      <c r="AB112" s="50">
        <f t="shared" si="13"/>
        <v>0</v>
      </c>
      <c r="AC112" s="50">
        <f t="shared" si="14"/>
        <v>0</v>
      </c>
      <c r="AD112" s="50">
        <f>IF(J112=0,0,+(VLOOKUP($A112,'1v -beneficirani'!$A$14:AO$371,Y$3,FALSE)/12*0.701/$J112+$R$2)*$J112)</f>
        <v>0</v>
      </c>
      <c r="AE112" s="50">
        <f>IF(P112=0,0,+(VLOOKUP($A112,'1v -beneficirani'!$A$14:AP$371,Z$3,FALSE)/12*0.701/$P112+$R$2)*$P112)</f>
        <v>0</v>
      </c>
      <c r="AF112" s="50">
        <f>IF(AD112+AE112=0,0,(VLOOKUP($A112,'1v -beneficirani'!$A$14:AQ$371,AA$3,FALSE))/12*$R$3+$R$2)</f>
        <v>0</v>
      </c>
      <c r="AG112" s="50">
        <f t="shared" si="15"/>
        <v>0</v>
      </c>
      <c r="AH112" s="50">
        <f t="shared" si="16"/>
        <v>0</v>
      </c>
      <c r="AI112" s="50">
        <f t="shared" si="20"/>
        <v>0</v>
      </c>
      <c r="AJ112" s="50">
        <f>+AI112*(AE$3+VLOOKUP(A112,'1v -beneficirani'!$A$14:$T$348,$AJ$1,FALSE)*100)/100</f>
        <v>0</v>
      </c>
      <c r="AK112" s="50">
        <f t="shared" si="17"/>
        <v>0</v>
      </c>
      <c r="AL112" s="50">
        <f t="shared" si="17"/>
        <v>0</v>
      </c>
    </row>
    <row r="113" spans="1:38" x14ac:dyDescent="0.2">
      <c r="A113">
        <f>+IF(MAX(A$5:A112)+1&lt;=A$1,A112+1,0)</f>
        <v>0</v>
      </c>
      <c r="B113" s="301">
        <f t="shared" si="22"/>
        <v>0</v>
      </c>
      <c r="C113">
        <f t="shared" si="22"/>
        <v>0</v>
      </c>
      <c r="D113" s="494">
        <f t="shared" si="22"/>
        <v>0</v>
      </c>
      <c r="E113">
        <f>IF(A113=0,0,+VLOOKUP($A113,'1v -beneficirani'!$A$14:$C$371,2,FALSE))</f>
        <v>0</v>
      </c>
      <c r="G113">
        <f>+VLOOKUP($A113,'1v -beneficirani'!$A$14:$N$371,14,FALSE)</f>
        <v>0</v>
      </c>
      <c r="H113">
        <f>+VLOOKUP($A113,'1v -beneficirani'!$A$14:$G$371,H$3,FALSE)</f>
        <v>0</v>
      </c>
      <c r="I113">
        <f>+VLOOKUP($A113,'1v -beneficirani'!$A$14:H$371,I$3,FALSE)</f>
        <v>0</v>
      </c>
      <c r="J113">
        <f>+VLOOKUP($A113,'1v -beneficirani'!$A$14:I$371,J$3,FALSE)</f>
        <v>0</v>
      </c>
      <c r="N113">
        <f>+VLOOKUP($A113,'1v -beneficirani'!$A$14:J$371,K$3,FALSE)</f>
        <v>0</v>
      </c>
      <c r="O113">
        <f>+VLOOKUP($A113,'1v -beneficirani'!$A$14:K$371,L$3,FALSE)</f>
        <v>0</v>
      </c>
      <c r="P113">
        <f>+VLOOKUP($A113,'1v -beneficirani'!$A$14:L$371,M$3,FALSE)</f>
        <v>0</v>
      </c>
      <c r="T113" s="50">
        <f>IF(H113=0,0,+(VLOOKUP($A113,'1v -beneficirani'!$A$14:AE$371,O$3,FALSE)/12*0.701/$H113+$R$2)*$H113)</f>
        <v>0</v>
      </c>
      <c r="U113" s="50">
        <f>IF(N113=0,0,+(VLOOKUP($A113,'1v -beneficirani'!$A$14:AF$371,P$3,FALSE)/12*0.701/$N113+$R$2)*$N113)</f>
        <v>0</v>
      </c>
      <c r="V113" s="50">
        <f>IF(T113+U113=0,0,(VLOOKUP($A113,'1v -beneficirani'!$A$14:AG$371,Q$3,FALSE))/12*$R$3+$R$2)</f>
        <v>0</v>
      </c>
      <c r="W113" s="50">
        <f t="shared" si="19"/>
        <v>0</v>
      </c>
      <c r="X113" s="50">
        <f t="shared" si="12"/>
        <v>0</v>
      </c>
      <c r="Y113" s="50">
        <f>IF(I113=0,0,+(VLOOKUP($A113,'1v -beneficirani'!$A$14:AJ$371,T$3,FALSE)/12*0.701/$I113+$R$2)*$I113)</f>
        <v>0</v>
      </c>
      <c r="Z113" s="50">
        <f>IF(O113=0,0,+(VLOOKUP($A113,'1v -beneficirani'!$A$14:AK$371,U$3,FALSE)/12*0.701/$O113+$R$2)*$O113)</f>
        <v>0</v>
      </c>
      <c r="AA113" s="50">
        <f>IF(Y113+Z113=0,0,(VLOOKUP($A113,'1v -beneficirani'!$A$14:AL$371,V$3,FALSE))/12*$R$3+$R$2)</f>
        <v>0</v>
      </c>
      <c r="AB113" s="50">
        <f t="shared" si="13"/>
        <v>0</v>
      </c>
      <c r="AC113" s="50">
        <f t="shared" si="14"/>
        <v>0</v>
      </c>
      <c r="AD113" s="50">
        <f>IF(J113=0,0,+(VLOOKUP($A113,'1v -beneficirani'!$A$14:AO$371,Y$3,FALSE)/12*0.701/$J113+$R$2)*$J113)</f>
        <v>0</v>
      </c>
      <c r="AE113" s="50">
        <f>IF(P113=0,0,+(VLOOKUP($A113,'1v -beneficirani'!$A$14:AP$371,Z$3,FALSE)/12*0.701/$P113+$R$2)*$P113)</f>
        <v>0</v>
      </c>
      <c r="AF113" s="50">
        <f>IF(AD113+AE113=0,0,(VLOOKUP($A113,'1v -beneficirani'!$A$14:AQ$371,AA$3,FALSE))/12*$R$3+$R$2)</f>
        <v>0</v>
      </c>
      <c r="AG113" s="50">
        <f t="shared" si="15"/>
        <v>0</v>
      </c>
      <c r="AH113" s="50">
        <f t="shared" si="16"/>
        <v>0</v>
      </c>
      <c r="AI113" s="50">
        <f t="shared" si="20"/>
        <v>0</v>
      </c>
      <c r="AJ113" s="50">
        <f>+AI113*(AE$3+VLOOKUP(A113,'1v -beneficirani'!$A$14:$T$348,$AJ$1,FALSE)*100)/100</f>
        <v>0</v>
      </c>
      <c r="AK113" s="50">
        <f t="shared" si="17"/>
        <v>0</v>
      </c>
      <c r="AL113" s="50">
        <f t="shared" si="17"/>
        <v>0</v>
      </c>
    </row>
    <row r="114" spans="1:38" x14ac:dyDescent="0.2">
      <c r="A114">
        <f>+IF(MAX(A$5:A113)+1&lt;=A$1,A113+1,0)</f>
        <v>0</v>
      </c>
      <c r="B114" s="301">
        <f t="shared" si="22"/>
        <v>0</v>
      </c>
      <c r="C114">
        <f t="shared" si="22"/>
        <v>0</v>
      </c>
      <c r="D114" s="494">
        <f t="shared" si="22"/>
        <v>0</v>
      </c>
      <c r="E114">
        <f>IF(A114=0,0,+VLOOKUP($A114,'1v -beneficirani'!$A$14:$C$371,2,FALSE))</f>
        <v>0</v>
      </c>
      <c r="G114">
        <f>+VLOOKUP($A114,'1v -beneficirani'!$A$14:$N$371,14,FALSE)</f>
        <v>0</v>
      </c>
      <c r="H114">
        <f>+VLOOKUP($A114,'1v -beneficirani'!$A$14:$G$371,H$3,FALSE)</f>
        <v>0</v>
      </c>
      <c r="I114">
        <f>+VLOOKUP($A114,'1v -beneficirani'!$A$14:H$371,I$3,FALSE)</f>
        <v>0</v>
      </c>
      <c r="J114">
        <f>+VLOOKUP($A114,'1v -beneficirani'!$A$14:I$371,J$3,FALSE)</f>
        <v>0</v>
      </c>
      <c r="N114">
        <f>+VLOOKUP($A114,'1v -beneficirani'!$A$14:J$371,K$3,FALSE)</f>
        <v>0</v>
      </c>
      <c r="O114">
        <f>+VLOOKUP($A114,'1v -beneficirani'!$A$14:K$371,L$3,FALSE)</f>
        <v>0</v>
      </c>
      <c r="P114">
        <f>+VLOOKUP($A114,'1v -beneficirani'!$A$14:L$371,M$3,FALSE)</f>
        <v>0</v>
      </c>
      <c r="T114" s="50">
        <f>IF(H114=0,0,+(VLOOKUP($A114,'1v -beneficirani'!$A$14:AE$371,O$3,FALSE)/12*0.701/$H114+$R$2)*$H114)</f>
        <v>0</v>
      </c>
      <c r="U114" s="50">
        <f>IF(N114=0,0,+(VLOOKUP($A114,'1v -beneficirani'!$A$14:AF$371,P$3,FALSE)/12*0.701/$N114+$R$2)*$N114)</f>
        <v>0</v>
      </c>
      <c r="V114" s="50">
        <f>IF(T114+U114=0,0,(VLOOKUP($A114,'1v -beneficirani'!$A$14:AG$371,Q$3,FALSE))/12*$R$3+$R$2)</f>
        <v>0</v>
      </c>
      <c r="W114" s="50">
        <f t="shared" si="19"/>
        <v>0</v>
      </c>
      <c r="X114" s="50">
        <f t="shared" si="12"/>
        <v>0</v>
      </c>
      <c r="Y114" s="50">
        <f>IF(I114=0,0,+(VLOOKUP($A114,'1v -beneficirani'!$A$14:AJ$371,T$3,FALSE)/12*0.701/$I114+$R$2)*$I114)</f>
        <v>0</v>
      </c>
      <c r="Z114" s="50">
        <f>IF(O114=0,0,+(VLOOKUP($A114,'1v -beneficirani'!$A$14:AK$371,U$3,FALSE)/12*0.701/$O114+$R$2)*$O114)</f>
        <v>0</v>
      </c>
      <c r="AA114" s="50">
        <f>IF(Y114+Z114=0,0,(VLOOKUP($A114,'1v -beneficirani'!$A$14:AL$371,V$3,FALSE))/12*$R$3+$R$2)</f>
        <v>0</v>
      </c>
      <c r="AB114" s="50">
        <f t="shared" si="13"/>
        <v>0</v>
      </c>
      <c r="AC114" s="50">
        <f t="shared" si="14"/>
        <v>0</v>
      </c>
      <c r="AD114" s="50">
        <f>IF(J114=0,0,+(VLOOKUP($A114,'1v -beneficirani'!$A$14:AO$371,Y$3,FALSE)/12*0.701/$J114+$R$2)*$J114)</f>
        <v>0</v>
      </c>
      <c r="AE114" s="50">
        <f>IF(P114=0,0,+(VLOOKUP($A114,'1v -beneficirani'!$A$14:AP$371,Z$3,FALSE)/12*0.701/$P114+$R$2)*$P114)</f>
        <v>0</v>
      </c>
      <c r="AF114" s="50">
        <f>IF(AD114+AE114=0,0,(VLOOKUP($A114,'1v -beneficirani'!$A$14:AQ$371,AA$3,FALSE))/12*$R$3+$R$2)</f>
        <v>0</v>
      </c>
      <c r="AG114" s="50">
        <f t="shared" si="15"/>
        <v>0</v>
      </c>
      <c r="AH114" s="50">
        <f t="shared" si="16"/>
        <v>0</v>
      </c>
      <c r="AI114" s="50">
        <f t="shared" si="20"/>
        <v>0</v>
      </c>
      <c r="AJ114" s="50">
        <f>+AI114*(AE$3+VLOOKUP(A114,'1v -beneficirani'!$A$14:$T$348,$AJ$1,FALSE)*100)/100</f>
        <v>0</v>
      </c>
      <c r="AK114" s="50">
        <f t="shared" si="17"/>
        <v>0</v>
      </c>
      <c r="AL114" s="50">
        <f t="shared" si="17"/>
        <v>0</v>
      </c>
    </row>
    <row r="115" spans="1:38" x14ac:dyDescent="0.2">
      <c r="A115">
        <f>+IF(MAX(A$5:A114)+1&lt;=A$1,A114+1,0)</f>
        <v>0</v>
      </c>
      <c r="B115" s="301">
        <f t="shared" si="22"/>
        <v>0</v>
      </c>
      <c r="C115">
        <f t="shared" si="22"/>
        <v>0</v>
      </c>
      <c r="D115" s="494">
        <f t="shared" si="22"/>
        <v>0</v>
      </c>
      <c r="E115">
        <f>IF(A115=0,0,+VLOOKUP($A115,'1v -beneficirani'!$A$14:$C$371,2,FALSE))</f>
        <v>0</v>
      </c>
      <c r="G115">
        <f>+VLOOKUP($A115,'1v -beneficirani'!$A$14:$N$371,14,FALSE)</f>
        <v>0</v>
      </c>
      <c r="H115">
        <f>+VLOOKUP($A115,'1v -beneficirani'!$A$14:$G$371,H$3,FALSE)</f>
        <v>0</v>
      </c>
      <c r="I115">
        <f>+VLOOKUP($A115,'1v -beneficirani'!$A$14:H$371,I$3,FALSE)</f>
        <v>0</v>
      </c>
      <c r="J115">
        <f>+VLOOKUP($A115,'1v -beneficirani'!$A$14:I$371,J$3,FALSE)</f>
        <v>0</v>
      </c>
      <c r="N115">
        <f>+VLOOKUP($A115,'1v -beneficirani'!$A$14:J$371,K$3,FALSE)</f>
        <v>0</v>
      </c>
      <c r="O115">
        <f>+VLOOKUP($A115,'1v -beneficirani'!$A$14:K$371,L$3,FALSE)</f>
        <v>0</v>
      </c>
      <c r="P115">
        <f>+VLOOKUP($A115,'1v -beneficirani'!$A$14:L$371,M$3,FALSE)</f>
        <v>0</v>
      </c>
      <c r="T115" s="50">
        <f>IF(H115=0,0,+(VLOOKUP($A115,'1v -beneficirani'!$A$14:AE$371,O$3,FALSE)/12*0.701/$H115+$R$2)*$H115)</f>
        <v>0</v>
      </c>
      <c r="U115" s="50">
        <f>IF(N115=0,0,+(VLOOKUP($A115,'1v -beneficirani'!$A$14:AF$371,P$3,FALSE)/12*0.701/$N115+$R$2)*$N115)</f>
        <v>0</v>
      </c>
      <c r="V115" s="50">
        <f>IF(T115+U115=0,0,(VLOOKUP($A115,'1v -beneficirani'!$A$14:AG$371,Q$3,FALSE))/12*$R$3+$R$2)</f>
        <v>0</v>
      </c>
      <c r="W115" s="50">
        <f t="shared" si="19"/>
        <v>0</v>
      </c>
      <c r="X115" s="50">
        <f t="shared" si="12"/>
        <v>0</v>
      </c>
      <c r="Y115" s="50">
        <f>IF(I115=0,0,+(VLOOKUP($A115,'1v -beneficirani'!$A$14:AJ$371,T$3,FALSE)/12*0.701/$I115+$R$2)*$I115)</f>
        <v>0</v>
      </c>
      <c r="Z115" s="50">
        <f>IF(O115=0,0,+(VLOOKUP($A115,'1v -beneficirani'!$A$14:AK$371,U$3,FALSE)/12*0.701/$O115+$R$2)*$O115)</f>
        <v>0</v>
      </c>
      <c r="AA115" s="50">
        <f>IF(Y115+Z115=0,0,(VLOOKUP($A115,'1v -beneficirani'!$A$14:AL$371,V$3,FALSE))/12*$R$3+$R$2)</f>
        <v>0</v>
      </c>
      <c r="AB115" s="50">
        <f t="shared" si="13"/>
        <v>0</v>
      </c>
      <c r="AC115" s="50">
        <f t="shared" si="14"/>
        <v>0</v>
      </c>
      <c r="AD115" s="50">
        <f>IF(J115=0,0,+(VLOOKUP($A115,'1v -beneficirani'!$A$14:AO$371,Y$3,FALSE)/12*0.701/$J115+$R$2)*$J115)</f>
        <v>0</v>
      </c>
      <c r="AE115" s="50">
        <f>IF(P115=0,0,+(VLOOKUP($A115,'1v -beneficirani'!$A$14:AP$371,Z$3,FALSE)/12*0.701/$P115+$R$2)*$P115)</f>
        <v>0</v>
      </c>
      <c r="AF115" s="50">
        <f>IF(AD115+AE115=0,0,(VLOOKUP($A115,'1v -beneficirani'!$A$14:AQ$371,AA$3,FALSE))/12*$R$3+$R$2)</f>
        <v>0</v>
      </c>
      <c r="AG115" s="50">
        <f t="shared" si="15"/>
        <v>0</v>
      </c>
      <c r="AH115" s="50">
        <f t="shared" si="16"/>
        <v>0</v>
      </c>
      <c r="AI115" s="50">
        <f t="shared" si="20"/>
        <v>0</v>
      </c>
      <c r="AJ115" s="50">
        <f>+AI115*(AE$3+VLOOKUP(A115,'1v -beneficirani'!$A$14:$T$348,$AJ$1,FALSE)*100)/100</f>
        <v>0</v>
      </c>
      <c r="AK115" s="50">
        <f t="shared" si="17"/>
        <v>0</v>
      </c>
      <c r="AL115" s="50">
        <f t="shared" si="17"/>
        <v>0</v>
      </c>
    </row>
    <row r="116" spans="1:38" x14ac:dyDescent="0.2">
      <c r="A116">
        <f>+IF(MAX(A$5:A115)+1&lt;=A$1,A115+1,0)</f>
        <v>0</v>
      </c>
      <c r="B116" s="301">
        <f t="shared" si="22"/>
        <v>0</v>
      </c>
      <c r="C116">
        <f t="shared" si="22"/>
        <v>0</v>
      </c>
      <c r="D116" s="494">
        <f t="shared" si="22"/>
        <v>0</v>
      </c>
      <c r="E116">
        <f>IF(A116=0,0,+VLOOKUP($A116,'1v -beneficirani'!$A$14:$C$371,2,FALSE))</f>
        <v>0</v>
      </c>
      <c r="G116">
        <f>+VLOOKUP($A116,'1v -beneficirani'!$A$14:$N$371,14,FALSE)</f>
        <v>0</v>
      </c>
      <c r="H116">
        <f>+VLOOKUP($A116,'1v -beneficirani'!$A$14:$G$371,H$3,FALSE)</f>
        <v>0</v>
      </c>
      <c r="I116">
        <f>+VLOOKUP($A116,'1v -beneficirani'!$A$14:H$371,I$3,FALSE)</f>
        <v>0</v>
      </c>
      <c r="J116">
        <f>+VLOOKUP($A116,'1v -beneficirani'!$A$14:I$371,J$3,FALSE)</f>
        <v>0</v>
      </c>
      <c r="N116">
        <f>+VLOOKUP($A116,'1v -beneficirani'!$A$14:J$371,K$3,FALSE)</f>
        <v>0</v>
      </c>
      <c r="O116">
        <f>+VLOOKUP($A116,'1v -beneficirani'!$A$14:K$371,L$3,FALSE)</f>
        <v>0</v>
      </c>
      <c r="P116">
        <f>+VLOOKUP($A116,'1v -beneficirani'!$A$14:L$371,M$3,FALSE)</f>
        <v>0</v>
      </c>
      <c r="T116" s="50">
        <f>IF(H116=0,0,+(VLOOKUP($A116,'1v -beneficirani'!$A$14:AE$371,O$3,FALSE)/12*0.701/$H116+$R$2)*$H116)</f>
        <v>0</v>
      </c>
      <c r="U116" s="50">
        <f>IF(N116=0,0,+(VLOOKUP($A116,'1v -beneficirani'!$A$14:AF$371,P$3,FALSE)/12*0.701/$N116+$R$2)*$N116)</f>
        <v>0</v>
      </c>
      <c r="V116" s="50">
        <f>IF(T116+U116=0,0,(VLOOKUP($A116,'1v -beneficirani'!$A$14:AG$371,Q$3,FALSE))/12*$R$3+$R$2)</f>
        <v>0</v>
      </c>
      <c r="W116" s="50">
        <f t="shared" si="19"/>
        <v>0</v>
      </c>
      <c r="X116" s="50">
        <f t="shared" si="12"/>
        <v>0</v>
      </c>
      <c r="Y116" s="50">
        <f>IF(I116=0,0,+(VLOOKUP($A116,'1v -beneficirani'!$A$14:AJ$371,T$3,FALSE)/12*0.701/$I116+$R$2)*$I116)</f>
        <v>0</v>
      </c>
      <c r="Z116" s="50">
        <f>IF(O116=0,0,+(VLOOKUP($A116,'1v -beneficirani'!$A$14:AK$371,U$3,FALSE)/12*0.701/$O116+$R$2)*$O116)</f>
        <v>0</v>
      </c>
      <c r="AA116" s="50">
        <f>IF(Y116+Z116=0,0,(VLOOKUP($A116,'1v -beneficirani'!$A$14:AL$371,V$3,FALSE))/12*$R$3+$R$2)</f>
        <v>0</v>
      </c>
      <c r="AB116" s="50">
        <f t="shared" si="13"/>
        <v>0</v>
      </c>
      <c r="AC116" s="50">
        <f t="shared" si="14"/>
        <v>0</v>
      </c>
      <c r="AD116" s="50">
        <f>IF(J116=0,0,+(VLOOKUP($A116,'1v -beneficirani'!$A$14:AO$371,Y$3,FALSE)/12*0.701/$J116+$R$2)*$J116)</f>
        <v>0</v>
      </c>
      <c r="AE116" s="50">
        <f>IF(P116=0,0,+(VLOOKUP($A116,'1v -beneficirani'!$A$14:AP$371,Z$3,FALSE)/12*0.701/$P116+$R$2)*$P116)</f>
        <v>0</v>
      </c>
      <c r="AF116" s="50">
        <f>IF(AD116+AE116=0,0,(VLOOKUP($A116,'1v -beneficirani'!$A$14:AQ$371,AA$3,FALSE))/12*$R$3+$R$2)</f>
        <v>0</v>
      </c>
      <c r="AG116" s="50">
        <f t="shared" si="15"/>
        <v>0</v>
      </c>
      <c r="AH116" s="50">
        <f t="shared" si="16"/>
        <v>0</v>
      </c>
      <c r="AI116" s="50">
        <f t="shared" si="20"/>
        <v>0</v>
      </c>
      <c r="AJ116" s="50">
        <f>+AI116*(AE$3+VLOOKUP(A116,'1v -beneficirani'!$A$14:$T$348,$AJ$1,FALSE)*100)/100</f>
        <v>0</v>
      </c>
      <c r="AK116" s="50">
        <f t="shared" si="17"/>
        <v>0</v>
      </c>
      <c r="AL116" s="50">
        <f t="shared" si="17"/>
        <v>0</v>
      </c>
    </row>
    <row r="117" spans="1:38" x14ac:dyDescent="0.2">
      <c r="A117">
        <f>+IF(MAX(A$5:A116)+1&lt;=A$1,A116+1,0)</f>
        <v>0</v>
      </c>
      <c r="B117" s="301">
        <f t="shared" si="22"/>
        <v>0</v>
      </c>
      <c r="C117">
        <f t="shared" si="22"/>
        <v>0</v>
      </c>
      <c r="D117" s="494">
        <f t="shared" si="22"/>
        <v>0</v>
      </c>
      <c r="E117">
        <f>IF(A117=0,0,+VLOOKUP($A117,'1v -beneficirani'!$A$14:$C$371,2,FALSE))</f>
        <v>0</v>
      </c>
      <c r="G117">
        <f>+VLOOKUP($A117,'1v -beneficirani'!$A$14:$N$371,14,FALSE)</f>
        <v>0</v>
      </c>
      <c r="H117">
        <f>+VLOOKUP($A117,'1v -beneficirani'!$A$14:$G$371,H$3,FALSE)</f>
        <v>0</v>
      </c>
      <c r="I117">
        <f>+VLOOKUP($A117,'1v -beneficirani'!$A$14:H$371,I$3,FALSE)</f>
        <v>0</v>
      </c>
      <c r="J117">
        <f>+VLOOKUP($A117,'1v -beneficirani'!$A$14:I$371,J$3,FALSE)</f>
        <v>0</v>
      </c>
      <c r="N117">
        <f>+VLOOKUP($A117,'1v -beneficirani'!$A$14:J$371,K$3,FALSE)</f>
        <v>0</v>
      </c>
      <c r="O117">
        <f>+VLOOKUP($A117,'1v -beneficirani'!$A$14:K$371,L$3,FALSE)</f>
        <v>0</v>
      </c>
      <c r="P117">
        <f>+VLOOKUP($A117,'1v -beneficirani'!$A$14:L$371,M$3,FALSE)</f>
        <v>0</v>
      </c>
      <c r="T117" s="50">
        <f>IF(H117=0,0,+(VLOOKUP($A117,'1v -beneficirani'!$A$14:AE$371,O$3,FALSE)/12*0.701/$H117+$R$2)*$H117)</f>
        <v>0</v>
      </c>
      <c r="U117" s="50">
        <f>IF(N117=0,0,+(VLOOKUP($A117,'1v -beneficirani'!$A$14:AF$371,P$3,FALSE)/12*0.701/$N117+$R$2)*$N117)</f>
        <v>0</v>
      </c>
      <c r="V117" s="50">
        <f>IF(T117+U117=0,0,(VLOOKUP($A117,'1v -beneficirani'!$A$14:AG$371,Q$3,FALSE))/12*$R$3+$R$2)</f>
        <v>0</v>
      </c>
      <c r="W117" s="50">
        <f t="shared" si="19"/>
        <v>0</v>
      </c>
      <c r="X117" s="50">
        <f t="shared" si="12"/>
        <v>0</v>
      </c>
      <c r="Y117" s="50">
        <f>IF(I117=0,0,+(VLOOKUP($A117,'1v -beneficirani'!$A$14:AJ$371,T$3,FALSE)/12*0.701/$I117+$R$2)*$I117)</f>
        <v>0</v>
      </c>
      <c r="Z117" s="50">
        <f>IF(O117=0,0,+(VLOOKUP($A117,'1v -beneficirani'!$A$14:AK$371,U$3,FALSE)/12*0.701/$O117+$R$2)*$O117)</f>
        <v>0</v>
      </c>
      <c r="AA117" s="50">
        <f>IF(Y117+Z117=0,0,(VLOOKUP($A117,'1v -beneficirani'!$A$14:AL$371,V$3,FALSE))/12*$R$3+$R$2)</f>
        <v>0</v>
      </c>
      <c r="AB117" s="50">
        <f t="shared" si="13"/>
        <v>0</v>
      </c>
      <c r="AC117" s="50">
        <f t="shared" si="14"/>
        <v>0</v>
      </c>
      <c r="AD117" s="50">
        <f>IF(J117=0,0,+(VLOOKUP($A117,'1v -beneficirani'!$A$14:AO$371,Y$3,FALSE)/12*0.701/$J117+$R$2)*$J117)</f>
        <v>0</v>
      </c>
      <c r="AE117" s="50">
        <f>IF(P117=0,0,+(VLOOKUP($A117,'1v -beneficirani'!$A$14:AP$371,Z$3,FALSE)/12*0.701/$P117+$R$2)*$P117)</f>
        <v>0</v>
      </c>
      <c r="AF117" s="50">
        <f>IF(AD117+AE117=0,0,(VLOOKUP($A117,'1v -beneficirani'!$A$14:AQ$371,AA$3,FALSE))/12*$R$3+$R$2)</f>
        <v>0</v>
      </c>
      <c r="AG117" s="50">
        <f t="shared" si="15"/>
        <v>0</v>
      </c>
      <c r="AH117" s="50">
        <f t="shared" si="16"/>
        <v>0</v>
      </c>
      <c r="AI117" s="50">
        <f t="shared" si="20"/>
        <v>0</v>
      </c>
      <c r="AJ117" s="50">
        <f>+AI117*(AE$3+VLOOKUP(A117,'1v -beneficirani'!$A$14:$T$348,$AJ$1,FALSE)*100)/100</f>
        <v>0</v>
      </c>
      <c r="AK117" s="50">
        <f t="shared" si="17"/>
        <v>0</v>
      </c>
      <c r="AL117" s="50">
        <f t="shared" si="17"/>
        <v>0</v>
      </c>
    </row>
    <row r="118" spans="1:38" x14ac:dyDescent="0.2">
      <c r="A118">
        <f>+IF(MAX(A$5:A117)+1&lt;=A$1,A117+1,0)</f>
        <v>0</v>
      </c>
      <c r="B118" s="301">
        <f t="shared" si="22"/>
        <v>0</v>
      </c>
      <c r="C118">
        <f t="shared" si="22"/>
        <v>0</v>
      </c>
      <c r="D118" s="494">
        <f t="shared" si="22"/>
        <v>0</v>
      </c>
      <c r="E118">
        <f>IF(A118=0,0,+VLOOKUP($A118,'1v -beneficirani'!$A$14:$C$371,2,FALSE))</f>
        <v>0</v>
      </c>
      <c r="G118">
        <f>+VLOOKUP($A118,'1v -beneficirani'!$A$14:$N$371,14,FALSE)</f>
        <v>0</v>
      </c>
      <c r="H118">
        <f>+VLOOKUP($A118,'1v -beneficirani'!$A$14:$G$371,H$3,FALSE)</f>
        <v>0</v>
      </c>
      <c r="I118">
        <f>+VLOOKUP($A118,'1v -beneficirani'!$A$14:H$371,I$3,FALSE)</f>
        <v>0</v>
      </c>
      <c r="J118">
        <f>+VLOOKUP($A118,'1v -beneficirani'!$A$14:I$371,J$3,FALSE)</f>
        <v>0</v>
      </c>
      <c r="N118">
        <f>+VLOOKUP($A118,'1v -beneficirani'!$A$14:J$371,K$3,FALSE)</f>
        <v>0</v>
      </c>
      <c r="O118">
        <f>+VLOOKUP($A118,'1v -beneficirani'!$A$14:K$371,L$3,FALSE)</f>
        <v>0</v>
      </c>
      <c r="P118">
        <f>+VLOOKUP($A118,'1v -beneficirani'!$A$14:L$371,M$3,FALSE)</f>
        <v>0</v>
      </c>
      <c r="T118" s="50">
        <f>IF(H118=0,0,+(VLOOKUP($A118,'1v -beneficirani'!$A$14:AE$371,O$3,FALSE)/12*0.701/$H118+$R$2)*$H118)</f>
        <v>0</v>
      </c>
      <c r="U118" s="50">
        <f>IF(N118=0,0,+(VLOOKUP($A118,'1v -beneficirani'!$A$14:AF$371,P$3,FALSE)/12*0.701/$N118+$R$2)*$N118)</f>
        <v>0</v>
      </c>
      <c r="V118" s="50">
        <f>IF(T118+U118=0,0,(VLOOKUP($A118,'1v -beneficirani'!$A$14:AG$371,Q$3,FALSE))/12*$R$3+$R$2)</f>
        <v>0</v>
      </c>
      <c r="W118" s="50">
        <f t="shared" si="19"/>
        <v>0</v>
      </c>
      <c r="X118" s="50">
        <f t="shared" si="12"/>
        <v>0</v>
      </c>
      <c r="Y118" s="50">
        <f>IF(I118=0,0,+(VLOOKUP($A118,'1v -beneficirani'!$A$14:AJ$371,T$3,FALSE)/12*0.701/$I118+$R$2)*$I118)</f>
        <v>0</v>
      </c>
      <c r="Z118" s="50">
        <f>IF(O118=0,0,+(VLOOKUP($A118,'1v -beneficirani'!$A$14:AK$371,U$3,FALSE)/12*0.701/$O118+$R$2)*$O118)</f>
        <v>0</v>
      </c>
      <c r="AA118" s="50">
        <f>IF(Y118+Z118=0,0,(VLOOKUP($A118,'1v -beneficirani'!$A$14:AL$371,V$3,FALSE))/12*$R$3+$R$2)</f>
        <v>0</v>
      </c>
      <c r="AB118" s="50">
        <f t="shared" si="13"/>
        <v>0</v>
      </c>
      <c r="AC118" s="50">
        <f t="shared" si="14"/>
        <v>0</v>
      </c>
      <c r="AD118" s="50">
        <f>IF(J118=0,0,+(VLOOKUP($A118,'1v -beneficirani'!$A$14:AO$371,Y$3,FALSE)/12*0.701/$J118+$R$2)*$J118)</f>
        <v>0</v>
      </c>
      <c r="AE118" s="50">
        <f>IF(P118=0,0,+(VLOOKUP($A118,'1v -beneficirani'!$A$14:AP$371,Z$3,FALSE)/12*0.701/$P118+$R$2)*$P118)</f>
        <v>0</v>
      </c>
      <c r="AF118" s="50">
        <f>IF(AD118+AE118=0,0,(VLOOKUP($A118,'1v -beneficirani'!$A$14:AQ$371,AA$3,FALSE))/12*$R$3+$R$2)</f>
        <v>0</v>
      </c>
      <c r="AG118" s="50">
        <f t="shared" si="15"/>
        <v>0</v>
      </c>
      <c r="AH118" s="50">
        <f t="shared" si="16"/>
        <v>0</v>
      </c>
      <c r="AI118" s="50">
        <f t="shared" si="20"/>
        <v>0</v>
      </c>
      <c r="AJ118" s="50">
        <f>+AI118*(AE$3+VLOOKUP(A118,'1v -beneficirani'!$A$14:$T$348,$AJ$1,FALSE)*100)/100</f>
        <v>0</v>
      </c>
      <c r="AK118" s="50">
        <f t="shared" si="17"/>
        <v>0</v>
      </c>
      <c r="AL118" s="50">
        <f t="shared" si="17"/>
        <v>0</v>
      </c>
    </row>
    <row r="119" spans="1:38" x14ac:dyDescent="0.2">
      <c r="A119">
        <f>+IF(MAX(A$5:A118)+1&lt;=A$1,A118+1,0)</f>
        <v>0</v>
      </c>
      <c r="B119" s="301">
        <f t="shared" ref="B119:D134" si="23">+IF(A119&gt;0,B118,0)</f>
        <v>0</v>
      </c>
      <c r="C119">
        <f t="shared" si="23"/>
        <v>0</v>
      </c>
      <c r="D119" s="494">
        <f t="shared" si="23"/>
        <v>0</v>
      </c>
      <c r="E119">
        <f>IF(A119=0,0,+VLOOKUP($A119,'1v -beneficirani'!$A$14:$C$371,2,FALSE))</f>
        <v>0</v>
      </c>
      <c r="G119">
        <f>+VLOOKUP($A119,'1v -beneficirani'!$A$14:$N$371,14,FALSE)</f>
        <v>0</v>
      </c>
      <c r="H119">
        <f>+VLOOKUP($A119,'1v -beneficirani'!$A$14:$G$371,H$3,FALSE)</f>
        <v>0</v>
      </c>
      <c r="I119">
        <f>+VLOOKUP($A119,'1v -beneficirani'!$A$14:H$371,I$3,FALSE)</f>
        <v>0</v>
      </c>
      <c r="J119">
        <f>+VLOOKUP($A119,'1v -beneficirani'!$A$14:I$371,J$3,FALSE)</f>
        <v>0</v>
      </c>
      <c r="N119">
        <f>+VLOOKUP($A119,'1v -beneficirani'!$A$14:J$371,K$3,FALSE)</f>
        <v>0</v>
      </c>
      <c r="O119">
        <f>+VLOOKUP($A119,'1v -beneficirani'!$A$14:K$371,L$3,FALSE)</f>
        <v>0</v>
      </c>
      <c r="P119">
        <f>+VLOOKUP($A119,'1v -beneficirani'!$A$14:L$371,M$3,FALSE)</f>
        <v>0</v>
      </c>
      <c r="T119" s="50">
        <f>IF(H119=0,0,+(VLOOKUP($A119,'1v -beneficirani'!$A$14:AE$371,O$3,FALSE)/12*0.701/$H119+$R$2)*$H119)</f>
        <v>0</v>
      </c>
      <c r="U119" s="50">
        <f>IF(N119=0,0,+(VLOOKUP($A119,'1v -beneficirani'!$A$14:AF$371,P$3,FALSE)/12*0.701/$N119+$R$2)*$N119)</f>
        <v>0</v>
      </c>
      <c r="V119" s="50">
        <f>IF(T119+U119=0,0,(VLOOKUP($A119,'1v -beneficirani'!$A$14:AG$371,Q$3,FALSE))/12*$R$3+$R$2)</f>
        <v>0</v>
      </c>
      <c r="W119" s="50">
        <f t="shared" si="19"/>
        <v>0</v>
      </c>
      <c r="X119" s="50">
        <f t="shared" si="12"/>
        <v>0</v>
      </c>
      <c r="Y119" s="50">
        <f>IF(I119=0,0,+(VLOOKUP($A119,'1v -beneficirani'!$A$14:AJ$371,T$3,FALSE)/12*0.701/$I119+$R$2)*$I119)</f>
        <v>0</v>
      </c>
      <c r="Z119" s="50">
        <f>IF(O119=0,0,+(VLOOKUP($A119,'1v -beneficirani'!$A$14:AK$371,U$3,FALSE)/12*0.701/$O119+$R$2)*$O119)</f>
        <v>0</v>
      </c>
      <c r="AA119" s="50">
        <f>IF(Y119+Z119=0,0,(VLOOKUP($A119,'1v -beneficirani'!$A$14:AL$371,V$3,FALSE))/12*$R$3+$R$2)</f>
        <v>0</v>
      </c>
      <c r="AB119" s="50">
        <f t="shared" si="13"/>
        <v>0</v>
      </c>
      <c r="AC119" s="50">
        <f t="shared" si="14"/>
        <v>0</v>
      </c>
      <c r="AD119" s="50">
        <f>IF(J119=0,0,+(VLOOKUP($A119,'1v -beneficirani'!$A$14:AO$371,Y$3,FALSE)/12*0.701/$J119+$R$2)*$J119)</f>
        <v>0</v>
      </c>
      <c r="AE119" s="50">
        <f>IF(P119=0,0,+(VLOOKUP($A119,'1v -beneficirani'!$A$14:AP$371,Z$3,FALSE)/12*0.701/$P119+$R$2)*$P119)</f>
        <v>0</v>
      </c>
      <c r="AF119" s="50">
        <f>IF(AD119+AE119=0,0,(VLOOKUP($A119,'1v -beneficirani'!$A$14:AQ$371,AA$3,FALSE))/12*$R$3+$R$2)</f>
        <v>0</v>
      </c>
      <c r="AG119" s="50">
        <f t="shared" si="15"/>
        <v>0</v>
      </c>
      <c r="AH119" s="50">
        <f t="shared" si="16"/>
        <v>0</v>
      </c>
      <c r="AI119" s="50">
        <f t="shared" si="20"/>
        <v>0</v>
      </c>
      <c r="AJ119" s="50">
        <f>+AI119*(AE$3+VLOOKUP(A119,'1v -beneficirani'!$A$14:$T$348,$AJ$1,FALSE)*100)/100</f>
        <v>0</v>
      </c>
      <c r="AK119" s="50">
        <f t="shared" si="17"/>
        <v>0</v>
      </c>
      <c r="AL119" s="50">
        <f t="shared" si="17"/>
        <v>0</v>
      </c>
    </row>
    <row r="120" spans="1:38" x14ac:dyDescent="0.2">
      <c r="A120">
        <f>+IF(MAX(A$5:A119)+1&lt;=A$1,A119+1,0)</f>
        <v>0</v>
      </c>
      <c r="B120" s="301">
        <f t="shared" si="23"/>
        <v>0</v>
      </c>
      <c r="C120">
        <f t="shared" si="23"/>
        <v>0</v>
      </c>
      <c r="D120" s="494">
        <f t="shared" si="23"/>
        <v>0</v>
      </c>
      <c r="E120">
        <f>IF(A120=0,0,+VLOOKUP($A120,'1v -beneficirani'!$A$14:$C$371,2,FALSE))</f>
        <v>0</v>
      </c>
      <c r="G120">
        <f>+VLOOKUP($A120,'1v -beneficirani'!$A$14:$N$371,14,FALSE)</f>
        <v>0</v>
      </c>
      <c r="H120">
        <f>+VLOOKUP($A120,'1v -beneficirani'!$A$14:$G$371,H$3,FALSE)</f>
        <v>0</v>
      </c>
      <c r="I120">
        <f>+VLOOKUP($A120,'1v -beneficirani'!$A$14:H$371,I$3,FALSE)</f>
        <v>0</v>
      </c>
      <c r="J120">
        <f>+VLOOKUP($A120,'1v -beneficirani'!$A$14:I$371,J$3,FALSE)</f>
        <v>0</v>
      </c>
      <c r="N120">
        <f>+VLOOKUP($A120,'1v -beneficirani'!$A$14:J$371,K$3,FALSE)</f>
        <v>0</v>
      </c>
      <c r="O120">
        <f>+VLOOKUP($A120,'1v -beneficirani'!$A$14:K$371,L$3,FALSE)</f>
        <v>0</v>
      </c>
      <c r="P120">
        <f>+VLOOKUP($A120,'1v -beneficirani'!$A$14:L$371,M$3,FALSE)</f>
        <v>0</v>
      </c>
      <c r="T120" s="50">
        <f>IF(H120=0,0,+(VLOOKUP($A120,'1v -beneficirani'!$A$14:AE$371,O$3,FALSE)/12*0.701/$H120+$R$2)*$H120)</f>
        <v>0</v>
      </c>
      <c r="U120" s="50">
        <f>IF(N120=0,0,+(VLOOKUP($A120,'1v -beneficirani'!$A$14:AF$371,P$3,FALSE)/12*0.701/$N120+$R$2)*$N120)</f>
        <v>0</v>
      </c>
      <c r="V120" s="50">
        <f>IF(T120+U120=0,0,(VLOOKUP($A120,'1v -beneficirani'!$A$14:AG$371,Q$3,FALSE))/12*$R$3+$R$2)</f>
        <v>0</v>
      </c>
      <c r="W120" s="50">
        <f t="shared" si="19"/>
        <v>0</v>
      </c>
      <c r="X120" s="50">
        <f t="shared" si="12"/>
        <v>0</v>
      </c>
      <c r="Y120" s="50">
        <f>IF(I120=0,0,+(VLOOKUP($A120,'1v -beneficirani'!$A$14:AJ$371,T$3,FALSE)/12*0.701/$I120+$R$2)*$I120)</f>
        <v>0</v>
      </c>
      <c r="Z120" s="50">
        <f>IF(O120=0,0,+(VLOOKUP($A120,'1v -beneficirani'!$A$14:AK$371,U$3,FALSE)/12*0.701/$O120+$R$2)*$O120)</f>
        <v>0</v>
      </c>
      <c r="AA120" s="50">
        <f>IF(Y120+Z120=0,0,(VLOOKUP($A120,'1v -beneficirani'!$A$14:AL$371,V$3,FALSE))/12*$R$3+$R$2)</f>
        <v>0</v>
      </c>
      <c r="AB120" s="50">
        <f t="shared" si="13"/>
        <v>0</v>
      </c>
      <c r="AC120" s="50">
        <f t="shared" si="14"/>
        <v>0</v>
      </c>
      <c r="AD120" s="50">
        <f>IF(J120=0,0,+(VLOOKUP($A120,'1v -beneficirani'!$A$14:AO$371,Y$3,FALSE)/12*0.701/$J120+$R$2)*$J120)</f>
        <v>0</v>
      </c>
      <c r="AE120" s="50">
        <f>IF(P120=0,0,+(VLOOKUP($A120,'1v -beneficirani'!$A$14:AP$371,Z$3,FALSE)/12*0.701/$P120+$R$2)*$P120)</f>
        <v>0</v>
      </c>
      <c r="AF120" s="50">
        <f>IF(AD120+AE120=0,0,(VLOOKUP($A120,'1v -beneficirani'!$A$14:AQ$371,AA$3,FALSE))/12*$R$3+$R$2)</f>
        <v>0</v>
      </c>
      <c r="AG120" s="50">
        <f t="shared" si="15"/>
        <v>0</v>
      </c>
      <c r="AH120" s="50">
        <f t="shared" si="16"/>
        <v>0</v>
      </c>
      <c r="AI120" s="50">
        <f t="shared" si="20"/>
        <v>0</v>
      </c>
      <c r="AJ120" s="50">
        <f>+AI120*(AE$3+VLOOKUP(A120,'1v -beneficirani'!$A$14:$T$348,$AJ$1,FALSE)*100)/100</f>
        <v>0</v>
      </c>
      <c r="AK120" s="50">
        <f t="shared" si="17"/>
        <v>0</v>
      </c>
      <c r="AL120" s="50">
        <f t="shared" si="17"/>
        <v>0</v>
      </c>
    </row>
    <row r="121" spans="1:38" x14ac:dyDescent="0.2">
      <c r="A121">
        <f>+IF(MAX(A$5:A120)+1&lt;=A$1,A120+1,0)</f>
        <v>0</v>
      </c>
      <c r="B121" s="301">
        <f t="shared" si="23"/>
        <v>0</v>
      </c>
      <c r="C121">
        <f t="shared" si="23"/>
        <v>0</v>
      </c>
      <c r="D121" s="494">
        <f t="shared" si="23"/>
        <v>0</v>
      </c>
      <c r="E121">
        <f>IF(A121=0,0,+VLOOKUP($A121,'1v -beneficirani'!$A$14:$C$371,2,FALSE))</f>
        <v>0</v>
      </c>
      <c r="G121">
        <f>+VLOOKUP($A121,'1v -beneficirani'!$A$14:$N$371,14,FALSE)</f>
        <v>0</v>
      </c>
      <c r="H121">
        <f>+VLOOKUP($A121,'1v -beneficirani'!$A$14:$G$371,H$3,FALSE)</f>
        <v>0</v>
      </c>
      <c r="I121">
        <f>+VLOOKUP($A121,'1v -beneficirani'!$A$14:H$371,I$3,FALSE)</f>
        <v>0</v>
      </c>
      <c r="J121">
        <f>+VLOOKUP($A121,'1v -beneficirani'!$A$14:I$371,J$3,FALSE)</f>
        <v>0</v>
      </c>
      <c r="N121">
        <f>+VLOOKUP($A121,'1v -beneficirani'!$A$14:J$371,K$3,FALSE)</f>
        <v>0</v>
      </c>
      <c r="O121">
        <f>+VLOOKUP($A121,'1v -beneficirani'!$A$14:K$371,L$3,FALSE)</f>
        <v>0</v>
      </c>
      <c r="P121">
        <f>+VLOOKUP($A121,'1v -beneficirani'!$A$14:L$371,M$3,FALSE)</f>
        <v>0</v>
      </c>
      <c r="T121" s="50">
        <f>IF(H121=0,0,+(VLOOKUP($A121,'1v -beneficirani'!$A$14:AE$371,O$3,FALSE)/12*0.701/$H121+$R$2)*$H121)</f>
        <v>0</v>
      </c>
      <c r="U121" s="50">
        <f>IF(N121=0,0,+(VLOOKUP($A121,'1v -beneficirani'!$A$14:AF$371,P$3,FALSE)/12*0.701/$N121+$R$2)*$N121)</f>
        <v>0</v>
      </c>
      <c r="V121" s="50">
        <f>IF(T121+U121=0,0,(VLOOKUP($A121,'1v -beneficirani'!$A$14:AG$371,Q$3,FALSE))/12*$R$3+$R$2)</f>
        <v>0</v>
      </c>
      <c r="W121" s="50">
        <f t="shared" si="19"/>
        <v>0</v>
      </c>
      <c r="X121" s="50">
        <f t="shared" si="12"/>
        <v>0</v>
      </c>
      <c r="Y121" s="50">
        <f>IF(I121=0,0,+(VLOOKUP($A121,'1v -beneficirani'!$A$14:AJ$371,T$3,FALSE)/12*0.701/$I121+$R$2)*$I121)</f>
        <v>0</v>
      </c>
      <c r="Z121" s="50">
        <f>IF(O121=0,0,+(VLOOKUP($A121,'1v -beneficirani'!$A$14:AK$371,U$3,FALSE)/12*0.701/$O121+$R$2)*$O121)</f>
        <v>0</v>
      </c>
      <c r="AA121" s="50">
        <f>IF(Y121+Z121=0,0,(VLOOKUP($A121,'1v -beneficirani'!$A$14:AL$371,V$3,FALSE))/12*$R$3+$R$2)</f>
        <v>0</v>
      </c>
      <c r="AB121" s="50">
        <f t="shared" si="13"/>
        <v>0</v>
      </c>
      <c r="AC121" s="50">
        <f t="shared" si="14"/>
        <v>0</v>
      </c>
      <c r="AD121" s="50">
        <f>IF(J121=0,0,+(VLOOKUP($A121,'1v -beneficirani'!$A$14:AO$371,Y$3,FALSE)/12*0.701/$J121+$R$2)*$J121)</f>
        <v>0</v>
      </c>
      <c r="AE121" s="50">
        <f>IF(P121=0,0,+(VLOOKUP($A121,'1v -beneficirani'!$A$14:AP$371,Z$3,FALSE)/12*0.701/$P121+$R$2)*$P121)</f>
        <v>0</v>
      </c>
      <c r="AF121" s="50">
        <f>IF(AD121+AE121=0,0,(VLOOKUP($A121,'1v -beneficirani'!$A$14:AQ$371,AA$3,FALSE))/12*$R$3+$R$2)</f>
        <v>0</v>
      </c>
      <c r="AG121" s="50">
        <f t="shared" si="15"/>
        <v>0</v>
      </c>
      <c r="AH121" s="50">
        <f t="shared" si="16"/>
        <v>0</v>
      </c>
      <c r="AI121" s="50">
        <f t="shared" si="20"/>
        <v>0</v>
      </c>
      <c r="AJ121" s="50">
        <f>+AI121*(AE$3+VLOOKUP(A121,'1v -beneficirani'!$A$14:$T$348,$AJ$1,FALSE)*100)/100</f>
        <v>0</v>
      </c>
      <c r="AK121" s="50">
        <f t="shared" si="17"/>
        <v>0</v>
      </c>
      <c r="AL121" s="50">
        <f t="shared" si="17"/>
        <v>0</v>
      </c>
    </row>
    <row r="122" spans="1:38" x14ac:dyDescent="0.2">
      <c r="A122">
        <f>+IF(MAX(A$5:A121)+1&lt;=A$1,A121+1,0)</f>
        <v>0</v>
      </c>
      <c r="B122" s="301">
        <f t="shared" si="23"/>
        <v>0</v>
      </c>
      <c r="C122">
        <f t="shared" si="23"/>
        <v>0</v>
      </c>
      <c r="D122" s="494">
        <f t="shared" si="23"/>
        <v>0</v>
      </c>
      <c r="E122">
        <f>IF(A122=0,0,+VLOOKUP($A122,'1v -beneficirani'!$A$14:$C$371,2,FALSE))</f>
        <v>0</v>
      </c>
      <c r="G122">
        <f>+VLOOKUP($A122,'1v -beneficirani'!$A$14:$N$371,14,FALSE)</f>
        <v>0</v>
      </c>
      <c r="H122">
        <f>+VLOOKUP($A122,'1v -beneficirani'!$A$14:$G$371,H$3,FALSE)</f>
        <v>0</v>
      </c>
      <c r="I122">
        <f>+VLOOKUP($A122,'1v -beneficirani'!$A$14:H$371,I$3,FALSE)</f>
        <v>0</v>
      </c>
      <c r="J122">
        <f>+VLOOKUP($A122,'1v -beneficirani'!$A$14:I$371,J$3,FALSE)</f>
        <v>0</v>
      </c>
      <c r="N122">
        <f>+VLOOKUP($A122,'1v -beneficirani'!$A$14:J$371,K$3,FALSE)</f>
        <v>0</v>
      </c>
      <c r="O122">
        <f>+VLOOKUP($A122,'1v -beneficirani'!$A$14:K$371,L$3,FALSE)</f>
        <v>0</v>
      </c>
      <c r="P122">
        <f>+VLOOKUP($A122,'1v -beneficirani'!$A$14:L$371,M$3,FALSE)</f>
        <v>0</v>
      </c>
      <c r="T122" s="50">
        <f>IF(H122=0,0,+(VLOOKUP($A122,'1v -beneficirani'!$A$14:AE$371,O$3,FALSE)/12*0.701/$H122+$R$2)*$H122)</f>
        <v>0</v>
      </c>
      <c r="U122" s="50">
        <f>IF(N122=0,0,+(VLOOKUP($A122,'1v -beneficirani'!$A$14:AF$371,P$3,FALSE)/12*0.701/$N122+$R$2)*$N122)</f>
        <v>0</v>
      </c>
      <c r="V122" s="50">
        <f>IF(T122+U122=0,0,(VLOOKUP($A122,'1v -beneficirani'!$A$14:AG$371,Q$3,FALSE))/12*$R$3+$R$2)</f>
        <v>0</v>
      </c>
      <c r="W122" s="50">
        <f t="shared" si="19"/>
        <v>0</v>
      </c>
      <c r="X122" s="50">
        <f t="shared" si="12"/>
        <v>0</v>
      </c>
      <c r="Y122" s="50">
        <f>IF(I122=0,0,+(VLOOKUP($A122,'1v -beneficirani'!$A$14:AJ$371,T$3,FALSE)/12*0.701/$I122+$R$2)*$I122)</f>
        <v>0</v>
      </c>
      <c r="Z122" s="50">
        <f>IF(O122=0,0,+(VLOOKUP($A122,'1v -beneficirani'!$A$14:AK$371,U$3,FALSE)/12*0.701/$O122+$R$2)*$O122)</f>
        <v>0</v>
      </c>
      <c r="AA122" s="50">
        <f>IF(Y122+Z122=0,0,(VLOOKUP($A122,'1v -beneficirani'!$A$14:AL$371,V$3,FALSE))/12*$R$3+$R$2)</f>
        <v>0</v>
      </c>
      <c r="AB122" s="50">
        <f t="shared" si="13"/>
        <v>0</v>
      </c>
      <c r="AC122" s="50">
        <f t="shared" si="14"/>
        <v>0</v>
      </c>
      <c r="AD122" s="50">
        <f>IF(J122=0,0,+(VLOOKUP($A122,'1v -beneficirani'!$A$14:AO$371,Y$3,FALSE)/12*0.701/$J122+$R$2)*$J122)</f>
        <v>0</v>
      </c>
      <c r="AE122" s="50">
        <f>IF(P122=0,0,+(VLOOKUP($A122,'1v -beneficirani'!$A$14:AP$371,Z$3,FALSE)/12*0.701/$P122+$R$2)*$P122)</f>
        <v>0</v>
      </c>
      <c r="AF122" s="50">
        <f>IF(AD122+AE122=0,0,(VLOOKUP($A122,'1v -beneficirani'!$A$14:AQ$371,AA$3,FALSE))/12*$R$3+$R$2)</f>
        <v>0</v>
      </c>
      <c r="AG122" s="50">
        <f t="shared" si="15"/>
        <v>0</v>
      </c>
      <c r="AH122" s="50">
        <f t="shared" si="16"/>
        <v>0</v>
      </c>
      <c r="AI122" s="50">
        <f t="shared" si="20"/>
        <v>0</v>
      </c>
      <c r="AJ122" s="50">
        <f>+AI122*(AE$3+VLOOKUP(A122,'1v -beneficirani'!$A$14:$T$348,$AJ$1,FALSE)*100)/100</f>
        <v>0</v>
      </c>
      <c r="AK122" s="50">
        <f t="shared" si="17"/>
        <v>0</v>
      </c>
      <c r="AL122" s="50">
        <f t="shared" si="17"/>
        <v>0</v>
      </c>
    </row>
    <row r="123" spans="1:38" x14ac:dyDescent="0.2">
      <c r="A123">
        <f>+IF(MAX(A$5:A122)+1&lt;=A$1,A122+1,0)</f>
        <v>0</v>
      </c>
      <c r="B123" s="301">
        <f t="shared" si="23"/>
        <v>0</v>
      </c>
      <c r="C123">
        <f t="shared" si="23"/>
        <v>0</v>
      </c>
      <c r="D123" s="494">
        <f t="shared" si="23"/>
        <v>0</v>
      </c>
      <c r="E123">
        <f>IF(A123=0,0,+VLOOKUP($A123,'1v -beneficirani'!$A$14:$C$371,2,FALSE))</f>
        <v>0</v>
      </c>
      <c r="G123">
        <f>+VLOOKUP($A123,'1v -beneficirani'!$A$14:$N$371,14,FALSE)</f>
        <v>0</v>
      </c>
      <c r="H123">
        <f>+VLOOKUP($A123,'1v -beneficirani'!$A$14:$G$371,H$3,FALSE)</f>
        <v>0</v>
      </c>
      <c r="I123">
        <f>+VLOOKUP($A123,'1v -beneficirani'!$A$14:H$371,I$3,FALSE)</f>
        <v>0</v>
      </c>
      <c r="J123">
        <f>+VLOOKUP($A123,'1v -beneficirani'!$A$14:I$371,J$3,FALSE)</f>
        <v>0</v>
      </c>
      <c r="N123">
        <f>+VLOOKUP($A123,'1v -beneficirani'!$A$14:J$371,K$3,FALSE)</f>
        <v>0</v>
      </c>
      <c r="O123">
        <f>+VLOOKUP($A123,'1v -beneficirani'!$A$14:K$371,L$3,FALSE)</f>
        <v>0</v>
      </c>
      <c r="P123">
        <f>+VLOOKUP($A123,'1v -beneficirani'!$A$14:L$371,M$3,FALSE)</f>
        <v>0</v>
      </c>
      <c r="T123" s="50">
        <f>IF(H123=0,0,+(VLOOKUP($A123,'1v -beneficirani'!$A$14:AE$371,O$3,FALSE)/12*0.701/$H123+$R$2)*$H123)</f>
        <v>0</v>
      </c>
      <c r="U123" s="50">
        <f>IF(N123=0,0,+(VLOOKUP($A123,'1v -beneficirani'!$A$14:AF$371,P$3,FALSE)/12*0.701/$N123+$R$2)*$N123)</f>
        <v>0</v>
      </c>
      <c r="V123" s="50">
        <f>IF(T123+U123=0,0,(VLOOKUP($A123,'1v -beneficirani'!$A$14:AG$371,Q$3,FALSE))/12*$R$3+$R$2)</f>
        <v>0</v>
      </c>
      <c r="W123" s="50">
        <f t="shared" si="19"/>
        <v>0</v>
      </c>
      <c r="X123" s="50">
        <f t="shared" si="12"/>
        <v>0</v>
      </c>
      <c r="Y123" s="50">
        <f>IF(I123=0,0,+(VLOOKUP($A123,'1v -beneficirani'!$A$14:AJ$371,T$3,FALSE)/12*0.701/$I123+$R$2)*$I123)</f>
        <v>0</v>
      </c>
      <c r="Z123" s="50">
        <f>IF(O123=0,0,+(VLOOKUP($A123,'1v -beneficirani'!$A$14:AK$371,U$3,FALSE)/12*0.701/$O123+$R$2)*$O123)</f>
        <v>0</v>
      </c>
      <c r="AA123" s="50">
        <f>IF(Y123+Z123=0,0,(VLOOKUP($A123,'1v -beneficirani'!$A$14:AL$371,V$3,FALSE))/12*$R$3+$R$2)</f>
        <v>0</v>
      </c>
      <c r="AB123" s="50">
        <f t="shared" si="13"/>
        <v>0</v>
      </c>
      <c r="AC123" s="50">
        <f t="shared" si="14"/>
        <v>0</v>
      </c>
      <c r="AD123" s="50">
        <f>IF(J123=0,0,+(VLOOKUP($A123,'1v -beneficirani'!$A$14:AO$371,Y$3,FALSE)/12*0.701/$J123+$R$2)*$J123)</f>
        <v>0</v>
      </c>
      <c r="AE123" s="50">
        <f>IF(P123=0,0,+(VLOOKUP($A123,'1v -beneficirani'!$A$14:AP$371,Z$3,FALSE)/12*0.701/$P123+$R$2)*$P123)</f>
        <v>0</v>
      </c>
      <c r="AF123" s="50">
        <f>IF(AD123+AE123=0,0,(VLOOKUP($A123,'1v -beneficirani'!$A$14:AQ$371,AA$3,FALSE))/12*$R$3+$R$2)</f>
        <v>0</v>
      </c>
      <c r="AG123" s="50">
        <f t="shared" si="15"/>
        <v>0</v>
      </c>
      <c r="AH123" s="50">
        <f t="shared" si="16"/>
        <v>0</v>
      </c>
      <c r="AI123" s="50">
        <f t="shared" si="20"/>
        <v>0</v>
      </c>
      <c r="AJ123" s="50">
        <f>+AI123*(AE$3+VLOOKUP(A123,'1v -beneficirani'!$A$14:$T$348,$AJ$1,FALSE)*100)/100</f>
        <v>0</v>
      </c>
      <c r="AK123" s="50">
        <f t="shared" si="17"/>
        <v>0</v>
      </c>
      <c r="AL123" s="50">
        <f t="shared" si="17"/>
        <v>0</v>
      </c>
    </row>
    <row r="124" spans="1:38" x14ac:dyDescent="0.2">
      <c r="A124">
        <f>+IF(MAX(A$5:A123)+1&lt;=A$1,A123+1,0)</f>
        <v>0</v>
      </c>
      <c r="B124" s="301">
        <f t="shared" si="23"/>
        <v>0</v>
      </c>
      <c r="C124">
        <f t="shared" si="23"/>
        <v>0</v>
      </c>
      <c r="D124" s="494">
        <f t="shared" si="23"/>
        <v>0</v>
      </c>
      <c r="E124">
        <f>IF(A124=0,0,+VLOOKUP($A124,'1v -beneficirani'!$A$14:$C$371,2,FALSE))</f>
        <v>0</v>
      </c>
      <c r="G124">
        <f>+VLOOKUP($A124,'1v -beneficirani'!$A$14:$N$371,14,FALSE)</f>
        <v>0</v>
      </c>
      <c r="H124">
        <f>+VLOOKUP($A124,'1v -beneficirani'!$A$14:$G$371,H$3,FALSE)</f>
        <v>0</v>
      </c>
      <c r="I124">
        <f>+VLOOKUP($A124,'1v -beneficirani'!$A$14:H$371,I$3,FALSE)</f>
        <v>0</v>
      </c>
      <c r="J124">
        <f>+VLOOKUP($A124,'1v -beneficirani'!$A$14:I$371,J$3,FALSE)</f>
        <v>0</v>
      </c>
      <c r="N124">
        <f>+VLOOKUP($A124,'1v -beneficirani'!$A$14:J$371,K$3,FALSE)</f>
        <v>0</v>
      </c>
      <c r="O124">
        <f>+VLOOKUP($A124,'1v -beneficirani'!$A$14:K$371,L$3,FALSE)</f>
        <v>0</v>
      </c>
      <c r="P124">
        <f>+VLOOKUP($A124,'1v -beneficirani'!$A$14:L$371,M$3,FALSE)</f>
        <v>0</v>
      </c>
      <c r="T124" s="50">
        <f>IF(H124=0,0,+(VLOOKUP($A124,'1v -beneficirani'!$A$14:AE$371,O$3,FALSE)/12*0.701/$H124+$R$2)*$H124)</f>
        <v>0</v>
      </c>
      <c r="U124" s="50">
        <f>IF(N124=0,0,+(VLOOKUP($A124,'1v -beneficirani'!$A$14:AF$371,P$3,FALSE)/12*0.701/$N124+$R$2)*$N124)</f>
        <v>0</v>
      </c>
      <c r="V124" s="50">
        <f>IF(T124+U124=0,0,(VLOOKUP($A124,'1v -beneficirani'!$A$14:AG$371,Q$3,FALSE))/12*$R$3+$R$2)</f>
        <v>0</v>
      </c>
      <c r="W124" s="50">
        <f t="shared" si="19"/>
        <v>0</v>
      </c>
      <c r="X124" s="50">
        <f t="shared" si="12"/>
        <v>0</v>
      </c>
      <c r="Y124" s="50">
        <f>IF(I124=0,0,+(VLOOKUP($A124,'1v -beneficirani'!$A$14:AJ$371,T$3,FALSE)/12*0.701/$I124+$R$2)*$I124)</f>
        <v>0</v>
      </c>
      <c r="Z124" s="50">
        <f>IF(O124=0,0,+(VLOOKUP($A124,'1v -beneficirani'!$A$14:AK$371,U$3,FALSE)/12*0.701/$O124+$R$2)*$O124)</f>
        <v>0</v>
      </c>
      <c r="AA124" s="50">
        <f>IF(Y124+Z124=0,0,(VLOOKUP($A124,'1v -beneficirani'!$A$14:AL$371,V$3,FALSE))/12*$R$3+$R$2)</f>
        <v>0</v>
      </c>
      <c r="AB124" s="50">
        <f t="shared" si="13"/>
        <v>0</v>
      </c>
      <c r="AC124" s="50">
        <f t="shared" si="14"/>
        <v>0</v>
      </c>
      <c r="AD124" s="50">
        <f>IF(J124=0,0,+(VLOOKUP($A124,'1v -beneficirani'!$A$14:AO$371,Y$3,FALSE)/12*0.701/$J124+$R$2)*$J124)</f>
        <v>0</v>
      </c>
      <c r="AE124" s="50">
        <f>IF(P124=0,0,+(VLOOKUP($A124,'1v -beneficirani'!$A$14:AP$371,Z$3,FALSE)/12*0.701/$P124+$R$2)*$P124)</f>
        <v>0</v>
      </c>
      <c r="AF124" s="50">
        <f>IF(AD124+AE124=0,0,(VLOOKUP($A124,'1v -beneficirani'!$A$14:AQ$371,AA$3,FALSE))/12*$R$3+$R$2)</f>
        <v>0</v>
      </c>
      <c r="AG124" s="50">
        <f t="shared" si="15"/>
        <v>0</v>
      </c>
      <c r="AH124" s="50">
        <f t="shared" si="16"/>
        <v>0</v>
      </c>
      <c r="AI124" s="50">
        <f t="shared" si="20"/>
        <v>0</v>
      </c>
      <c r="AJ124" s="50">
        <f>+AI124*(AE$3+VLOOKUP(A124,'1v -beneficirani'!$A$14:$T$348,$AJ$1,FALSE)*100)/100</f>
        <v>0</v>
      </c>
      <c r="AK124" s="50">
        <f t="shared" si="17"/>
        <v>0</v>
      </c>
      <c r="AL124" s="50">
        <f t="shared" si="17"/>
        <v>0</v>
      </c>
    </row>
    <row r="125" spans="1:38" x14ac:dyDescent="0.2">
      <c r="A125">
        <f>+IF(MAX(A$5:A124)+1&lt;=A$1,A124+1,0)</f>
        <v>0</v>
      </c>
      <c r="B125" s="301">
        <f t="shared" si="23"/>
        <v>0</v>
      </c>
      <c r="C125">
        <f t="shared" si="23"/>
        <v>0</v>
      </c>
      <c r="D125" s="494">
        <f t="shared" si="23"/>
        <v>0</v>
      </c>
      <c r="E125">
        <f>IF(A125=0,0,+VLOOKUP($A125,'1v -beneficirani'!$A$14:$C$371,2,FALSE))</f>
        <v>0</v>
      </c>
      <c r="G125">
        <f>+VLOOKUP($A125,'1v -beneficirani'!$A$14:$N$371,14,FALSE)</f>
        <v>0</v>
      </c>
      <c r="H125">
        <f>+VLOOKUP($A125,'1v -beneficirani'!$A$14:$G$371,H$3,FALSE)</f>
        <v>0</v>
      </c>
      <c r="I125">
        <f>+VLOOKUP($A125,'1v -beneficirani'!$A$14:H$371,I$3,FALSE)</f>
        <v>0</v>
      </c>
      <c r="J125">
        <f>+VLOOKUP($A125,'1v -beneficirani'!$A$14:I$371,J$3,FALSE)</f>
        <v>0</v>
      </c>
      <c r="N125">
        <f>+VLOOKUP($A125,'1v -beneficirani'!$A$14:J$371,K$3,FALSE)</f>
        <v>0</v>
      </c>
      <c r="O125">
        <f>+VLOOKUP($A125,'1v -beneficirani'!$A$14:K$371,L$3,FALSE)</f>
        <v>0</v>
      </c>
      <c r="P125">
        <f>+VLOOKUP($A125,'1v -beneficirani'!$A$14:L$371,M$3,FALSE)</f>
        <v>0</v>
      </c>
      <c r="T125" s="50">
        <f>IF(H125=0,0,+(VLOOKUP($A125,'1v -beneficirani'!$A$14:AE$371,O$3,FALSE)/12*0.701/$H125+$R$2)*$H125)</f>
        <v>0</v>
      </c>
      <c r="U125" s="50">
        <f>IF(N125=0,0,+(VLOOKUP($A125,'1v -beneficirani'!$A$14:AF$371,P$3,FALSE)/12*0.701/$N125+$R$2)*$N125)</f>
        <v>0</v>
      </c>
      <c r="V125" s="50">
        <f>IF(T125+U125=0,0,(VLOOKUP($A125,'1v -beneficirani'!$A$14:AG$371,Q$3,FALSE))/12*$R$3+$R$2)</f>
        <v>0</v>
      </c>
      <c r="W125" s="50">
        <f t="shared" si="19"/>
        <v>0</v>
      </c>
      <c r="X125" s="50">
        <f t="shared" si="12"/>
        <v>0</v>
      </c>
      <c r="Y125" s="50">
        <f>IF(I125=0,0,+(VLOOKUP($A125,'1v -beneficirani'!$A$14:AJ$371,T$3,FALSE)/12*0.701/$I125+$R$2)*$I125)</f>
        <v>0</v>
      </c>
      <c r="Z125" s="50">
        <f>IF(O125=0,0,+(VLOOKUP($A125,'1v -beneficirani'!$A$14:AK$371,U$3,FALSE)/12*0.701/$O125+$R$2)*$O125)</f>
        <v>0</v>
      </c>
      <c r="AA125" s="50">
        <f>IF(Y125+Z125=0,0,(VLOOKUP($A125,'1v -beneficirani'!$A$14:AL$371,V$3,FALSE))/12*$R$3+$R$2)</f>
        <v>0</v>
      </c>
      <c r="AB125" s="50">
        <f t="shared" si="13"/>
        <v>0</v>
      </c>
      <c r="AC125" s="50">
        <f t="shared" si="14"/>
        <v>0</v>
      </c>
      <c r="AD125" s="50">
        <f>IF(J125=0,0,+(VLOOKUP($A125,'1v -beneficirani'!$A$14:AO$371,Y$3,FALSE)/12*0.701/$J125+$R$2)*$J125)</f>
        <v>0</v>
      </c>
      <c r="AE125" s="50">
        <f>IF(P125=0,0,+(VLOOKUP($A125,'1v -beneficirani'!$A$14:AP$371,Z$3,FALSE)/12*0.701/$P125+$R$2)*$P125)</f>
        <v>0</v>
      </c>
      <c r="AF125" s="50">
        <f>IF(AD125+AE125=0,0,(VLOOKUP($A125,'1v -beneficirani'!$A$14:AQ$371,AA$3,FALSE))/12*$R$3+$R$2)</f>
        <v>0</v>
      </c>
      <c r="AG125" s="50">
        <f t="shared" si="15"/>
        <v>0</v>
      </c>
      <c r="AH125" s="50">
        <f t="shared" si="16"/>
        <v>0</v>
      </c>
      <c r="AI125" s="50">
        <f t="shared" si="20"/>
        <v>0</v>
      </c>
      <c r="AJ125" s="50">
        <f>+AI125*(AE$3+VLOOKUP(A125,'1v -beneficirani'!$A$14:$T$348,$AJ$1,FALSE)*100)/100</f>
        <v>0</v>
      </c>
      <c r="AK125" s="50">
        <f t="shared" si="17"/>
        <v>0</v>
      </c>
      <c r="AL125" s="50">
        <f t="shared" si="17"/>
        <v>0</v>
      </c>
    </row>
    <row r="126" spans="1:38" x14ac:dyDescent="0.2">
      <c r="A126">
        <f>+IF(MAX(A$5:A125)+1&lt;=A$1,A125+1,0)</f>
        <v>0</v>
      </c>
      <c r="B126" s="301">
        <f t="shared" si="23"/>
        <v>0</v>
      </c>
      <c r="C126">
        <f t="shared" si="23"/>
        <v>0</v>
      </c>
      <c r="D126" s="494">
        <f t="shared" si="23"/>
        <v>0</v>
      </c>
      <c r="E126">
        <f>IF(A126=0,0,+VLOOKUP($A126,'1v -beneficirani'!$A$14:$C$371,2,FALSE))</f>
        <v>0</v>
      </c>
      <c r="G126">
        <f>+VLOOKUP($A126,'1v -beneficirani'!$A$14:$N$371,14,FALSE)</f>
        <v>0</v>
      </c>
      <c r="H126">
        <f>+VLOOKUP($A126,'1v -beneficirani'!$A$14:$G$371,H$3,FALSE)</f>
        <v>0</v>
      </c>
      <c r="I126">
        <f>+VLOOKUP($A126,'1v -beneficirani'!$A$14:H$371,I$3,FALSE)</f>
        <v>0</v>
      </c>
      <c r="J126">
        <f>+VLOOKUP($A126,'1v -beneficirani'!$A$14:I$371,J$3,FALSE)</f>
        <v>0</v>
      </c>
      <c r="N126">
        <f>+VLOOKUP($A126,'1v -beneficirani'!$A$14:J$371,K$3,FALSE)</f>
        <v>0</v>
      </c>
      <c r="O126">
        <f>+VLOOKUP($A126,'1v -beneficirani'!$A$14:K$371,L$3,FALSE)</f>
        <v>0</v>
      </c>
      <c r="P126">
        <f>+VLOOKUP($A126,'1v -beneficirani'!$A$14:L$371,M$3,FALSE)</f>
        <v>0</v>
      </c>
      <c r="T126" s="50">
        <f>IF(H126=0,0,+(VLOOKUP($A126,'1v -beneficirani'!$A$14:AE$371,O$3,FALSE)/12*0.701/$H126+$R$2)*$H126)</f>
        <v>0</v>
      </c>
      <c r="U126" s="50">
        <f>IF(N126=0,0,+(VLOOKUP($A126,'1v -beneficirani'!$A$14:AF$371,P$3,FALSE)/12*0.701/$N126+$R$2)*$N126)</f>
        <v>0</v>
      </c>
      <c r="V126" s="50">
        <f>IF(T126+U126=0,0,(VLOOKUP($A126,'1v -beneficirani'!$A$14:AG$371,Q$3,FALSE))/12*$R$3+$R$2)</f>
        <v>0</v>
      </c>
      <c r="W126" s="50">
        <f t="shared" si="19"/>
        <v>0</v>
      </c>
      <c r="X126" s="50">
        <f t="shared" si="12"/>
        <v>0</v>
      </c>
      <c r="Y126" s="50">
        <f>IF(I126=0,0,+(VLOOKUP($A126,'1v -beneficirani'!$A$14:AJ$371,T$3,FALSE)/12*0.701/$I126+$R$2)*$I126)</f>
        <v>0</v>
      </c>
      <c r="Z126" s="50">
        <f>IF(O126=0,0,+(VLOOKUP($A126,'1v -beneficirani'!$A$14:AK$371,U$3,FALSE)/12*0.701/$O126+$R$2)*$O126)</f>
        <v>0</v>
      </c>
      <c r="AA126" s="50">
        <f>IF(Y126+Z126=0,0,(VLOOKUP($A126,'1v -beneficirani'!$A$14:AL$371,V$3,FALSE))/12*$R$3+$R$2)</f>
        <v>0</v>
      </c>
      <c r="AB126" s="50">
        <f t="shared" si="13"/>
        <v>0</v>
      </c>
      <c r="AC126" s="50">
        <f t="shared" si="14"/>
        <v>0</v>
      </c>
      <c r="AD126" s="50">
        <f>IF(J126=0,0,+(VLOOKUP($A126,'1v -beneficirani'!$A$14:AO$371,Y$3,FALSE)/12*0.701/$J126+$R$2)*$J126)</f>
        <v>0</v>
      </c>
      <c r="AE126" s="50">
        <f>IF(P126=0,0,+(VLOOKUP($A126,'1v -beneficirani'!$A$14:AP$371,Z$3,FALSE)/12*0.701/$P126+$R$2)*$P126)</f>
        <v>0</v>
      </c>
      <c r="AF126" s="50">
        <f>IF(AD126+AE126=0,0,(VLOOKUP($A126,'1v -beneficirani'!$A$14:AQ$371,AA$3,FALSE))/12*$R$3+$R$2)</f>
        <v>0</v>
      </c>
      <c r="AG126" s="50">
        <f t="shared" si="15"/>
        <v>0</v>
      </c>
      <c r="AH126" s="50">
        <f t="shared" si="16"/>
        <v>0</v>
      </c>
      <c r="AI126" s="50">
        <f t="shared" si="20"/>
        <v>0</v>
      </c>
      <c r="AJ126" s="50">
        <f>+AI126*(AE$3+VLOOKUP(A126,'1v -beneficirani'!$A$14:$T$348,$AJ$1,FALSE)*100)/100</f>
        <v>0</v>
      </c>
      <c r="AK126" s="50">
        <f t="shared" si="17"/>
        <v>0</v>
      </c>
      <c r="AL126" s="50">
        <f t="shared" si="17"/>
        <v>0</v>
      </c>
    </row>
    <row r="127" spans="1:38" x14ac:dyDescent="0.2">
      <c r="A127">
        <f>+IF(MAX(A$5:A126)+1&lt;=A$1,A126+1,0)</f>
        <v>0</v>
      </c>
      <c r="B127" s="301">
        <f t="shared" si="23"/>
        <v>0</v>
      </c>
      <c r="C127">
        <f t="shared" si="23"/>
        <v>0</v>
      </c>
      <c r="D127" s="494">
        <f t="shared" si="23"/>
        <v>0</v>
      </c>
      <c r="E127">
        <f>IF(A127=0,0,+VLOOKUP($A127,'1v -beneficirani'!$A$14:$C$371,2,FALSE))</f>
        <v>0</v>
      </c>
      <c r="G127">
        <f>+VLOOKUP($A127,'1v -beneficirani'!$A$14:$N$371,14,FALSE)</f>
        <v>0</v>
      </c>
      <c r="H127">
        <f>+VLOOKUP($A127,'1v -beneficirani'!$A$14:$G$371,H$3,FALSE)</f>
        <v>0</v>
      </c>
      <c r="I127">
        <f>+VLOOKUP($A127,'1v -beneficirani'!$A$14:H$371,I$3,FALSE)</f>
        <v>0</v>
      </c>
      <c r="J127">
        <f>+VLOOKUP($A127,'1v -beneficirani'!$A$14:I$371,J$3,FALSE)</f>
        <v>0</v>
      </c>
      <c r="N127">
        <f>+VLOOKUP($A127,'1v -beneficirani'!$A$14:J$371,K$3,FALSE)</f>
        <v>0</v>
      </c>
      <c r="O127">
        <f>+VLOOKUP($A127,'1v -beneficirani'!$A$14:K$371,L$3,FALSE)</f>
        <v>0</v>
      </c>
      <c r="P127">
        <f>+VLOOKUP($A127,'1v -beneficirani'!$A$14:L$371,M$3,FALSE)</f>
        <v>0</v>
      </c>
      <c r="T127" s="50">
        <f>IF(H127=0,0,+(VLOOKUP($A127,'1v -beneficirani'!$A$14:AE$371,O$3,FALSE)/12*0.701/$H127+$R$2)*$H127)</f>
        <v>0</v>
      </c>
      <c r="U127" s="50">
        <f>IF(N127=0,0,+(VLOOKUP($A127,'1v -beneficirani'!$A$14:AF$371,P$3,FALSE)/12*0.701/$N127+$R$2)*$N127)</f>
        <v>0</v>
      </c>
      <c r="V127" s="50">
        <f>IF(T127+U127=0,0,(VLOOKUP($A127,'1v -beneficirani'!$A$14:AG$371,Q$3,FALSE))/12*$R$3+$R$2)</f>
        <v>0</v>
      </c>
      <c r="W127" s="50">
        <f t="shared" si="19"/>
        <v>0</v>
      </c>
      <c r="X127" s="50">
        <f t="shared" si="12"/>
        <v>0</v>
      </c>
      <c r="Y127" s="50">
        <f>IF(I127=0,0,+(VLOOKUP($A127,'1v -beneficirani'!$A$14:AJ$371,T$3,FALSE)/12*0.701/$I127+$R$2)*$I127)</f>
        <v>0</v>
      </c>
      <c r="Z127" s="50">
        <f>IF(O127=0,0,+(VLOOKUP($A127,'1v -beneficirani'!$A$14:AK$371,U$3,FALSE)/12*0.701/$O127+$R$2)*$O127)</f>
        <v>0</v>
      </c>
      <c r="AA127" s="50">
        <f>IF(Y127+Z127=0,0,(VLOOKUP($A127,'1v -beneficirani'!$A$14:AL$371,V$3,FALSE))/12*$R$3+$R$2)</f>
        <v>0</v>
      </c>
      <c r="AB127" s="50">
        <f t="shared" si="13"/>
        <v>0</v>
      </c>
      <c r="AC127" s="50">
        <f t="shared" si="14"/>
        <v>0</v>
      </c>
      <c r="AD127" s="50">
        <f>IF(J127=0,0,+(VLOOKUP($A127,'1v -beneficirani'!$A$14:AO$371,Y$3,FALSE)/12*0.701/$J127+$R$2)*$J127)</f>
        <v>0</v>
      </c>
      <c r="AE127" s="50">
        <f>IF(P127=0,0,+(VLOOKUP($A127,'1v -beneficirani'!$A$14:AP$371,Z$3,FALSE)/12*0.701/$P127+$R$2)*$P127)</f>
        <v>0</v>
      </c>
      <c r="AF127" s="50">
        <f>IF(AD127+AE127=0,0,(VLOOKUP($A127,'1v -beneficirani'!$A$14:AQ$371,AA$3,FALSE))/12*$R$3+$R$2)</f>
        <v>0</v>
      </c>
      <c r="AG127" s="50">
        <f t="shared" si="15"/>
        <v>0</v>
      </c>
      <c r="AH127" s="50">
        <f t="shared" si="16"/>
        <v>0</v>
      </c>
      <c r="AI127" s="50">
        <f t="shared" si="20"/>
        <v>0</v>
      </c>
      <c r="AJ127" s="50">
        <f>+AI127*(AE$3+VLOOKUP(A127,'1v -beneficirani'!$A$14:$T$348,$AJ$1,FALSE)*100)/100</f>
        <v>0</v>
      </c>
      <c r="AK127" s="50">
        <f t="shared" si="17"/>
        <v>0</v>
      </c>
      <c r="AL127" s="50">
        <f t="shared" si="17"/>
        <v>0</v>
      </c>
    </row>
    <row r="128" spans="1:38" x14ac:dyDescent="0.2">
      <c r="A128">
        <f>+IF(MAX(A$5:A127)+1&lt;=A$1,A127+1,0)</f>
        <v>0</v>
      </c>
      <c r="B128" s="301">
        <f t="shared" si="23"/>
        <v>0</v>
      </c>
      <c r="C128">
        <f t="shared" si="23"/>
        <v>0</v>
      </c>
      <c r="D128" s="494">
        <f t="shared" si="23"/>
        <v>0</v>
      </c>
      <c r="E128">
        <f>IF(A128=0,0,+VLOOKUP($A128,'1v -beneficirani'!$A$14:$C$371,2,FALSE))</f>
        <v>0</v>
      </c>
      <c r="G128">
        <f>+VLOOKUP($A128,'1v -beneficirani'!$A$14:$N$371,14,FALSE)</f>
        <v>0</v>
      </c>
      <c r="H128">
        <f>+VLOOKUP($A128,'1v -beneficirani'!$A$14:$G$371,H$3,FALSE)</f>
        <v>0</v>
      </c>
      <c r="I128">
        <f>+VLOOKUP($A128,'1v -beneficirani'!$A$14:H$371,I$3,FALSE)</f>
        <v>0</v>
      </c>
      <c r="J128">
        <f>+VLOOKUP($A128,'1v -beneficirani'!$A$14:I$371,J$3,FALSE)</f>
        <v>0</v>
      </c>
      <c r="N128">
        <f>+VLOOKUP($A128,'1v -beneficirani'!$A$14:J$371,K$3,FALSE)</f>
        <v>0</v>
      </c>
      <c r="O128">
        <f>+VLOOKUP($A128,'1v -beneficirani'!$A$14:K$371,L$3,FALSE)</f>
        <v>0</v>
      </c>
      <c r="P128">
        <f>+VLOOKUP($A128,'1v -beneficirani'!$A$14:L$371,M$3,FALSE)</f>
        <v>0</v>
      </c>
      <c r="T128" s="50">
        <f>IF(H128=0,0,+(VLOOKUP($A128,'1v -beneficirani'!$A$14:AE$371,O$3,FALSE)/12*0.701/$H128+$R$2)*$H128)</f>
        <v>0</v>
      </c>
      <c r="U128" s="50">
        <f>IF(N128=0,0,+(VLOOKUP($A128,'1v -beneficirani'!$A$14:AF$371,P$3,FALSE)/12*0.701/$N128+$R$2)*$N128)</f>
        <v>0</v>
      </c>
      <c r="V128" s="50">
        <f>IF(T128+U128=0,0,(VLOOKUP($A128,'1v -beneficirani'!$A$14:AG$371,Q$3,FALSE))/12*$R$3+$R$2)</f>
        <v>0</v>
      </c>
      <c r="W128" s="50">
        <f t="shared" si="19"/>
        <v>0</v>
      </c>
      <c r="X128" s="50">
        <f t="shared" si="12"/>
        <v>0</v>
      </c>
      <c r="Y128" s="50">
        <f>IF(I128=0,0,+(VLOOKUP($A128,'1v -beneficirani'!$A$14:AJ$371,T$3,FALSE)/12*0.701/$I128+$R$2)*$I128)</f>
        <v>0</v>
      </c>
      <c r="Z128" s="50">
        <f>IF(O128=0,0,+(VLOOKUP($A128,'1v -beneficirani'!$A$14:AK$371,U$3,FALSE)/12*0.701/$O128+$R$2)*$O128)</f>
        <v>0</v>
      </c>
      <c r="AA128" s="50">
        <f>IF(Y128+Z128=0,0,(VLOOKUP($A128,'1v -beneficirani'!$A$14:AL$371,V$3,FALSE))/12*$R$3+$R$2)</f>
        <v>0</v>
      </c>
      <c r="AB128" s="50">
        <f t="shared" si="13"/>
        <v>0</v>
      </c>
      <c r="AC128" s="50">
        <f t="shared" si="14"/>
        <v>0</v>
      </c>
      <c r="AD128" s="50">
        <f>IF(J128=0,0,+(VLOOKUP($A128,'1v -beneficirani'!$A$14:AO$371,Y$3,FALSE)/12*0.701/$J128+$R$2)*$J128)</f>
        <v>0</v>
      </c>
      <c r="AE128" s="50">
        <f>IF(P128=0,0,+(VLOOKUP($A128,'1v -beneficirani'!$A$14:AP$371,Z$3,FALSE)/12*0.701/$P128+$R$2)*$P128)</f>
        <v>0</v>
      </c>
      <c r="AF128" s="50">
        <f>IF(AD128+AE128=0,0,(VLOOKUP($A128,'1v -beneficirani'!$A$14:AQ$371,AA$3,FALSE))/12*$R$3+$R$2)</f>
        <v>0</v>
      </c>
      <c r="AG128" s="50">
        <f t="shared" si="15"/>
        <v>0</v>
      </c>
      <c r="AH128" s="50">
        <f t="shared" si="16"/>
        <v>0</v>
      </c>
      <c r="AI128" s="50">
        <f t="shared" si="20"/>
        <v>0</v>
      </c>
      <c r="AJ128" s="50">
        <f>+AI128*(AE$3+VLOOKUP(A128,'1v -beneficirani'!$A$14:$T$348,$AJ$1,FALSE)*100)/100</f>
        <v>0</v>
      </c>
      <c r="AK128" s="50">
        <f t="shared" si="17"/>
        <v>0</v>
      </c>
      <c r="AL128" s="50">
        <f t="shared" si="17"/>
        <v>0</v>
      </c>
    </row>
    <row r="129" spans="1:38" x14ac:dyDescent="0.2">
      <c r="A129">
        <f>+IF(MAX(A$5:A128)+1&lt;=A$1,A128+1,0)</f>
        <v>0</v>
      </c>
      <c r="B129" s="301">
        <f t="shared" si="23"/>
        <v>0</v>
      </c>
      <c r="C129">
        <f t="shared" si="23"/>
        <v>0</v>
      </c>
      <c r="D129" s="494">
        <f t="shared" si="23"/>
        <v>0</v>
      </c>
      <c r="E129">
        <f>IF(A129=0,0,+VLOOKUP($A129,'1v -beneficirani'!$A$14:$C$371,2,FALSE))</f>
        <v>0</v>
      </c>
      <c r="G129">
        <f>+VLOOKUP($A129,'1v -beneficirani'!$A$14:$N$371,14,FALSE)</f>
        <v>0</v>
      </c>
      <c r="H129">
        <f>+VLOOKUP($A129,'1v -beneficirani'!$A$14:$G$371,H$3,FALSE)</f>
        <v>0</v>
      </c>
      <c r="I129">
        <f>+VLOOKUP($A129,'1v -beneficirani'!$A$14:H$371,I$3,FALSE)</f>
        <v>0</v>
      </c>
      <c r="J129">
        <f>+VLOOKUP($A129,'1v -beneficirani'!$A$14:I$371,J$3,FALSE)</f>
        <v>0</v>
      </c>
      <c r="N129">
        <f>+VLOOKUP($A129,'1v -beneficirani'!$A$14:J$371,K$3,FALSE)</f>
        <v>0</v>
      </c>
      <c r="O129">
        <f>+VLOOKUP($A129,'1v -beneficirani'!$A$14:K$371,L$3,FALSE)</f>
        <v>0</v>
      </c>
      <c r="P129">
        <f>+VLOOKUP($A129,'1v -beneficirani'!$A$14:L$371,M$3,FALSE)</f>
        <v>0</v>
      </c>
      <c r="T129" s="50">
        <f>IF(H129=0,0,+(VLOOKUP($A129,'1v -beneficirani'!$A$14:AE$371,O$3,FALSE)/12*0.701/$H129+$R$2)*$H129)</f>
        <v>0</v>
      </c>
      <c r="U129" s="50">
        <f>IF(N129=0,0,+(VLOOKUP($A129,'1v -beneficirani'!$A$14:AF$371,P$3,FALSE)/12*0.701/$N129+$R$2)*$N129)</f>
        <v>0</v>
      </c>
      <c r="V129" s="50">
        <f>IF(T129+U129=0,0,(VLOOKUP($A129,'1v -beneficirani'!$A$14:AG$371,Q$3,FALSE))/12*$R$3+$R$2)</f>
        <v>0</v>
      </c>
      <c r="W129" s="50">
        <f t="shared" si="19"/>
        <v>0</v>
      </c>
      <c r="X129" s="50">
        <f t="shared" si="12"/>
        <v>0</v>
      </c>
      <c r="Y129" s="50">
        <f>IF(I129=0,0,+(VLOOKUP($A129,'1v -beneficirani'!$A$14:AJ$371,T$3,FALSE)/12*0.701/$I129+$R$2)*$I129)</f>
        <v>0</v>
      </c>
      <c r="Z129" s="50">
        <f>IF(O129=0,0,+(VLOOKUP($A129,'1v -beneficirani'!$A$14:AK$371,U$3,FALSE)/12*0.701/$O129+$R$2)*$O129)</f>
        <v>0</v>
      </c>
      <c r="AA129" s="50">
        <f>IF(Y129+Z129=0,0,(VLOOKUP($A129,'1v -beneficirani'!$A$14:AL$371,V$3,FALSE))/12*$R$3+$R$2)</f>
        <v>0</v>
      </c>
      <c r="AB129" s="50">
        <f t="shared" si="13"/>
        <v>0</v>
      </c>
      <c r="AC129" s="50">
        <f t="shared" si="14"/>
        <v>0</v>
      </c>
      <c r="AD129" s="50">
        <f>IF(J129=0,0,+(VLOOKUP($A129,'1v -beneficirani'!$A$14:AO$371,Y$3,FALSE)/12*0.701/$J129+$R$2)*$J129)</f>
        <v>0</v>
      </c>
      <c r="AE129" s="50">
        <f>IF(P129=0,0,+(VLOOKUP($A129,'1v -beneficirani'!$A$14:AP$371,Z$3,FALSE)/12*0.701/$P129+$R$2)*$P129)</f>
        <v>0</v>
      </c>
      <c r="AF129" s="50">
        <f>IF(AD129+AE129=0,0,(VLOOKUP($A129,'1v -beneficirani'!$A$14:AQ$371,AA$3,FALSE))/12*$R$3+$R$2)</f>
        <v>0</v>
      </c>
      <c r="AG129" s="50">
        <f t="shared" si="15"/>
        <v>0</v>
      </c>
      <c r="AH129" s="50">
        <f t="shared" si="16"/>
        <v>0</v>
      </c>
      <c r="AI129" s="50">
        <f t="shared" si="20"/>
        <v>0</v>
      </c>
      <c r="AJ129" s="50">
        <f>+AI129*(AE$3+VLOOKUP(A129,'1v -beneficirani'!$A$14:$T$348,$AJ$1,FALSE)*100)/100</f>
        <v>0</v>
      </c>
      <c r="AK129" s="50">
        <f t="shared" si="17"/>
        <v>0</v>
      </c>
      <c r="AL129" s="50">
        <f t="shared" si="17"/>
        <v>0</v>
      </c>
    </row>
    <row r="130" spans="1:38" x14ac:dyDescent="0.2">
      <c r="A130">
        <f>+IF(MAX(A$5:A129)+1&lt;=A$1,A129+1,0)</f>
        <v>0</v>
      </c>
      <c r="B130" s="301">
        <f t="shared" si="23"/>
        <v>0</v>
      </c>
      <c r="C130">
        <f t="shared" si="23"/>
        <v>0</v>
      </c>
      <c r="D130" s="494">
        <f t="shared" si="23"/>
        <v>0</v>
      </c>
      <c r="E130">
        <f>IF(A130=0,0,+VLOOKUP($A130,'1v -beneficirani'!$A$14:$C$371,2,FALSE))</f>
        <v>0</v>
      </c>
      <c r="G130">
        <f>+VLOOKUP($A130,'1v -beneficirani'!$A$14:$N$371,14,FALSE)</f>
        <v>0</v>
      </c>
      <c r="H130">
        <f>+VLOOKUP($A130,'1v -beneficirani'!$A$14:$G$371,H$3,FALSE)</f>
        <v>0</v>
      </c>
      <c r="I130">
        <f>+VLOOKUP($A130,'1v -beneficirani'!$A$14:H$371,I$3,FALSE)</f>
        <v>0</v>
      </c>
      <c r="J130">
        <f>+VLOOKUP($A130,'1v -beneficirani'!$A$14:I$371,J$3,FALSE)</f>
        <v>0</v>
      </c>
      <c r="N130">
        <f>+VLOOKUP($A130,'1v -beneficirani'!$A$14:J$371,K$3,FALSE)</f>
        <v>0</v>
      </c>
      <c r="O130">
        <f>+VLOOKUP($A130,'1v -beneficirani'!$A$14:K$371,L$3,FALSE)</f>
        <v>0</v>
      </c>
      <c r="P130">
        <f>+VLOOKUP($A130,'1v -beneficirani'!$A$14:L$371,M$3,FALSE)</f>
        <v>0</v>
      </c>
      <c r="T130" s="50">
        <f>IF(H130=0,0,+(VLOOKUP($A130,'1v -beneficirani'!$A$14:AE$371,O$3,FALSE)/12*0.701/$H130+$R$2)*$H130)</f>
        <v>0</v>
      </c>
      <c r="U130" s="50">
        <f>IF(N130=0,0,+(VLOOKUP($A130,'1v -beneficirani'!$A$14:AF$371,P$3,FALSE)/12*0.701/$N130+$R$2)*$N130)</f>
        <v>0</v>
      </c>
      <c r="V130" s="50">
        <f>IF(T130+U130=0,0,(VLOOKUP($A130,'1v -beneficirani'!$A$14:AG$371,Q$3,FALSE))/12*$R$3+$R$2)</f>
        <v>0</v>
      </c>
      <c r="W130" s="50">
        <f t="shared" si="19"/>
        <v>0</v>
      </c>
      <c r="X130" s="50">
        <f t="shared" si="12"/>
        <v>0</v>
      </c>
      <c r="Y130" s="50">
        <f>IF(I130=0,0,+(VLOOKUP($A130,'1v -beneficirani'!$A$14:AJ$371,T$3,FALSE)/12*0.701/$I130+$R$2)*$I130)</f>
        <v>0</v>
      </c>
      <c r="Z130" s="50">
        <f>IF(O130=0,0,+(VLOOKUP($A130,'1v -beneficirani'!$A$14:AK$371,U$3,FALSE)/12*0.701/$O130+$R$2)*$O130)</f>
        <v>0</v>
      </c>
      <c r="AA130" s="50">
        <f>IF(Y130+Z130=0,0,(VLOOKUP($A130,'1v -beneficirani'!$A$14:AL$371,V$3,FALSE))/12*$R$3+$R$2)</f>
        <v>0</v>
      </c>
      <c r="AB130" s="50">
        <f t="shared" si="13"/>
        <v>0</v>
      </c>
      <c r="AC130" s="50">
        <f t="shared" si="14"/>
        <v>0</v>
      </c>
      <c r="AD130" s="50">
        <f>IF(J130=0,0,+(VLOOKUP($A130,'1v -beneficirani'!$A$14:AO$371,Y$3,FALSE)/12*0.701/$J130+$R$2)*$J130)</f>
        <v>0</v>
      </c>
      <c r="AE130" s="50">
        <f>IF(P130=0,0,+(VLOOKUP($A130,'1v -beneficirani'!$A$14:AP$371,Z$3,FALSE)/12*0.701/$P130+$R$2)*$P130)</f>
        <v>0</v>
      </c>
      <c r="AF130" s="50">
        <f>IF(AD130+AE130=0,0,(VLOOKUP($A130,'1v -beneficirani'!$A$14:AQ$371,AA$3,FALSE))/12*$R$3+$R$2)</f>
        <v>0</v>
      </c>
      <c r="AG130" s="50">
        <f t="shared" si="15"/>
        <v>0</v>
      </c>
      <c r="AH130" s="50">
        <f t="shared" si="16"/>
        <v>0</v>
      </c>
      <c r="AI130" s="50">
        <f t="shared" si="20"/>
        <v>0</v>
      </c>
      <c r="AJ130" s="50">
        <f>+AI130*(AE$3+VLOOKUP(A130,'1v -beneficirani'!$A$14:$T$348,$AJ$1,FALSE)*100)/100</f>
        <v>0</v>
      </c>
      <c r="AK130" s="50">
        <f t="shared" si="17"/>
        <v>0</v>
      </c>
      <c r="AL130" s="50">
        <f t="shared" si="17"/>
        <v>0</v>
      </c>
    </row>
    <row r="131" spans="1:38" x14ac:dyDescent="0.2">
      <c r="A131">
        <f>+IF(MAX(A$5:A130)+1&lt;=A$1,A130+1,0)</f>
        <v>0</v>
      </c>
      <c r="B131" s="301">
        <f t="shared" si="23"/>
        <v>0</v>
      </c>
      <c r="C131">
        <f t="shared" si="23"/>
        <v>0</v>
      </c>
      <c r="D131" s="494">
        <f t="shared" si="23"/>
        <v>0</v>
      </c>
      <c r="E131">
        <f>IF(A131=0,0,+VLOOKUP($A131,'1v -beneficirani'!$A$14:$C$371,2,FALSE))</f>
        <v>0</v>
      </c>
      <c r="G131">
        <f>+VLOOKUP($A131,'1v -beneficirani'!$A$14:$N$371,14,FALSE)</f>
        <v>0</v>
      </c>
      <c r="H131">
        <f>+VLOOKUP($A131,'1v -beneficirani'!$A$14:$G$371,H$3,FALSE)</f>
        <v>0</v>
      </c>
      <c r="I131">
        <f>+VLOOKUP($A131,'1v -beneficirani'!$A$14:H$371,I$3,FALSE)</f>
        <v>0</v>
      </c>
      <c r="J131">
        <f>+VLOOKUP($A131,'1v -beneficirani'!$A$14:I$371,J$3,FALSE)</f>
        <v>0</v>
      </c>
      <c r="N131">
        <f>+VLOOKUP($A131,'1v -beneficirani'!$A$14:J$371,K$3,FALSE)</f>
        <v>0</v>
      </c>
      <c r="O131">
        <f>+VLOOKUP($A131,'1v -beneficirani'!$A$14:K$371,L$3,FALSE)</f>
        <v>0</v>
      </c>
      <c r="P131">
        <f>+VLOOKUP($A131,'1v -beneficirani'!$A$14:L$371,M$3,FALSE)</f>
        <v>0</v>
      </c>
      <c r="T131" s="50">
        <f>IF(H131=0,0,+(VLOOKUP($A131,'1v -beneficirani'!$A$14:AE$371,O$3,FALSE)/12*0.701/$H131+$R$2)*$H131)</f>
        <v>0</v>
      </c>
      <c r="U131" s="50">
        <f>IF(N131=0,0,+(VLOOKUP($A131,'1v -beneficirani'!$A$14:AF$371,P$3,FALSE)/12*0.701/$N131+$R$2)*$N131)</f>
        <v>0</v>
      </c>
      <c r="V131" s="50">
        <f>IF(T131+U131=0,0,(VLOOKUP($A131,'1v -beneficirani'!$A$14:AG$371,Q$3,FALSE))/12*$R$3+$R$2)</f>
        <v>0</v>
      </c>
      <c r="W131" s="50">
        <f t="shared" si="19"/>
        <v>0</v>
      </c>
      <c r="X131" s="50">
        <f t="shared" si="12"/>
        <v>0</v>
      </c>
      <c r="Y131" s="50">
        <f>IF(I131=0,0,+(VLOOKUP($A131,'1v -beneficirani'!$A$14:AJ$371,T$3,FALSE)/12*0.701/$I131+$R$2)*$I131)</f>
        <v>0</v>
      </c>
      <c r="Z131" s="50">
        <f>IF(O131=0,0,+(VLOOKUP($A131,'1v -beneficirani'!$A$14:AK$371,U$3,FALSE)/12*0.701/$O131+$R$2)*$O131)</f>
        <v>0</v>
      </c>
      <c r="AA131" s="50">
        <f>IF(Y131+Z131=0,0,(VLOOKUP($A131,'1v -beneficirani'!$A$14:AL$371,V$3,FALSE))/12*$R$3+$R$2)</f>
        <v>0</v>
      </c>
      <c r="AB131" s="50">
        <f t="shared" si="13"/>
        <v>0</v>
      </c>
      <c r="AC131" s="50">
        <f t="shared" si="14"/>
        <v>0</v>
      </c>
      <c r="AD131" s="50">
        <f>IF(J131=0,0,+(VLOOKUP($A131,'1v -beneficirani'!$A$14:AO$371,Y$3,FALSE)/12*0.701/$J131+$R$2)*$J131)</f>
        <v>0</v>
      </c>
      <c r="AE131" s="50">
        <f>IF(P131=0,0,+(VLOOKUP($A131,'1v -beneficirani'!$A$14:AP$371,Z$3,FALSE)/12*0.701/$P131+$R$2)*$P131)</f>
        <v>0</v>
      </c>
      <c r="AF131" s="50">
        <f>IF(AD131+AE131=0,0,(VLOOKUP($A131,'1v -beneficirani'!$A$14:AQ$371,AA$3,FALSE))/12*$R$3+$R$2)</f>
        <v>0</v>
      </c>
      <c r="AG131" s="50">
        <f t="shared" si="15"/>
        <v>0</v>
      </c>
      <c r="AH131" s="50">
        <f t="shared" si="16"/>
        <v>0</v>
      </c>
      <c r="AI131" s="50">
        <f t="shared" si="20"/>
        <v>0</v>
      </c>
      <c r="AJ131" s="50">
        <f>+AI131*(AE$3+VLOOKUP(A131,'1v -beneficirani'!$A$14:$T$348,$AJ$1,FALSE)*100)/100</f>
        <v>0</v>
      </c>
      <c r="AK131" s="50">
        <f t="shared" si="17"/>
        <v>0</v>
      </c>
      <c r="AL131" s="50">
        <f t="shared" si="17"/>
        <v>0</v>
      </c>
    </row>
    <row r="132" spans="1:38" x14ac:dyDescent="0.2">
      <c r="A132">
        <f>+IF(MAX(A$5:A131)+1&lt;=A$1,A131+1,0)</f>
        <v>0</v>
      </c>
      <c r="B132" s="301">
        <f t="shared" si="23"/>
        <v>0</v>
      </c>
      <c r="C132">
        <f t="shared" si="23"/>
        <v>0</v>
      </c>
      <c r="D132" s="494">
        <f t="shared" si="23"/>
        <v>0</v>
      </c>
      <c r="E132">
        <f>IF(A132=0,0,+VLOOKUP($A132,'1v -beneficirani'!$A$14:$C$371,2,FALSE))</f>
        <v>0</v>
      </c>
      <c r="G132">
        <f>+VLOOKUP($A132,'1v -beneficirani'!$A$14:$N$371,14,FALSE)</f>
        <v>0</v>
      </c>
      <c r="H132">
        <f>+VLOOKUP($A132,'1v -beneficirani'!$A$14:$G$371,H$3,FALSE)</f>
        <v>0</v>
      </c>
      <c r="I132">
        <f>+VLOOKUP($A132,'1v -beneficirani'!$A$14:H$371,I$3,FALSE)</f>
        <v>0</v>
      </c>
      <c r="J132">
        <f>+VLOOKUP($A132,'1v -beneficirani'!$A$14:I$371,J$3,FALSE)</f>
        <v>0</v>
      </c>
      <c r="N132">
        <f>+VLOOKUP($A132,'1v -beneficirani'!$A$14:J$371,K$3,FALSE)</f>
        <v>0</v>
      </c>
      <c r="O132">
        <f>+VLOOKUP($A132,'1v -beneficirani'!$A$14:K$371,L$3,FALSE)</f>
        <v>0</v>
      </c>
      <c r="P132">
        <f>+VLOOKUP($A132,'1v -beneficirani'!$A$14:L$371,M$3,FALSE)</f>
        <v>0</v>
      </c>
      <c r="T132" s="50">
        <f>IF(H132=0,0,+(VLOOKUP($A132,'1v -beneficirani'!$A$14:AE$371,O$3,FALSE)/12*0.701/$H132+$R$2)*$H132)</f>
        <v>0</v>
      </c>
      <c r="U132" s="50">
        <f>IF(N132=0,0,+(VLOOKUP($A132,'1v -beneficirani'!$A$14:AF$371,P$3,FALSE)/12*0.701/$N132+$R$2)*$N132)</f>
        <v>0</v>
      </c>
      <c r="V132" s="50">
        <f>IF(T132+U132=0,0,(VLOOKUP($A132,'1v -beneficirani'!$A$14:AG$371,Q$3,FALSE))/12*$R$3+$R$2)</f>
        <v>0</v>
      </c>
      <c r="W132" s="50">
        <f t="shared" si="19"/>
        <v>0</v>
      </c>
      <c r="X132" s="50">
        <f t="shared" si="12"/>
        <v>0</v>
      </c>
      <c r="Y132" s="50">
        <f>IF(I132=0,0,+(VLOOKUP($A132,'1v -beneficirani'!$A$14:AJ$371,T$3,FALSE)/12*0.701/$I132+$R$2)*$I132)</f>
        <v>0</v>
      </c>
      <c r="Z132" s="50">
        <f>IF(O132=0,0,+(VLOOKUP($A132,'1v -beneficirani'!$A$14:AK$371,U$3,FALSE)/12*0.701/$O132+$R$2)*$O132)</f>
        <v>0</v>
      </c>
      <c r="AA132" s="50">
        <f>IF(Y132+Z132=0,0,(VLOOKUP($A132,'1v -beneficirani'!$A$14:AL$371,V$3,FALSE))/12*$R$3+$R$2)</f>
        <v>0</v>
      </c>
      <c r="AB132" s="50">
        <f t="shared" si="13"/>
        <v>0</v>
      </c>
      <c r="AC132" s="50">
        <f t="shared" si="14"/>
        <v>0</v>
      </c>
      <c r="AD132" s="50">
        <f>IF(J132=0,0,+(VLOOKUP($A132,'1v -beneficirani'!$A$14:AO$371,Y$3,FALSE)/12*0.701/$J132+$R$2)*$J132)</f>
        <v>0</v>
      </c>
      <c r="AE132" s="50">
        <f>IF(P132=0,0,+(VLOOKUP($A132,'1v -beneficirani'!$A$14:AP$371,Z$3,FALSE)/12*0.701/$P132+$R$2)*$P132)</f>
        <v>0</v>
      </c>
      <c r="AF132" s="50">
        <f>IF(AD132+AE132=0,0,(VLOOKUP($A132,'1v -beneficirani'!$A$14:AQ$371,AA$3,FALSE))/12*$R$3+$R$2)</f>
        <v>0</v>
      </c>
      <c r="AG132" s="50">
        <f t="shared" si="15"/>
        <v>0</v>
      </c>
      <c r="AH132" s="50">
        <f t="shared" si="16"/>
        <v>0</v>
      </c>
      <c r="AI132" s="50">
        <f t="shared" si="20"/>
        <v>0</v>
      </c>
      <c r="AJ132" s="50">
        <f>+AI132*(AE$3+VLOOKUP(A132,'1v -beneficirani'!$A$14:$T$348,$AJ$1,FALSE)*100)/100</f>
        <v>0</v>
      </c>
      <c r="AK132" s="50">
        <f t="shared" si="17"/>
        <v>0</v>
      </c>
      <c r="AL132" s="50">
        <f t="shared" si="17"/>
        <v>0</v>
      </c>
    </row>
    <row r="133" spans="1:38" x14ac:dyDescent="0.2">
      <c r="A133">
        <f>+IF(MAX(A$5:A132)+1&lt;=A$1,A132+1,0)</f>
        <v>0</v>
      </c>
      <c r="B133" s="301">
        <f t="shared" si="23"/>
        <v>0</v>
      </c>
      <c r="C133">
        <f t="shared" si="23"/>
        <v>0</v>
      </c>
      <c r="D133" s="494">
        <f t="shared" si="23"/>
        <v>0</v>
      </c>
      <c r="E133">
        <f>IF(A133=0,0,+VLOOKUP($A133,'1v -beneficirani'!$A$14:$C$371,2,FALSE))</f>
        <v>0</v>
      </c>
      <c r="G133">
        <f>+VLOOKUP($A133,'1v -beneficirani'!$A$14:$N$371,14,FALSE)</f>
        <v>0</v>
      </c>
      <c r="H133">
        <f>+VLOOKUP($A133,'1v -beneficirani'!$A$14:$G$371,H$3,FALSE)</f>
        <v>0</v>
      </c>
      <c r="I133">
        <f>+VLOOKUP($A133,'1v -beneficirani'!$A$14:H$371,I$3,FALSE)</f>
        <v>0</v>
      </c>
      <c r="J133">
        <f>+VLOOKUP($A133,'1v -beneficirani'!$A$14:I$371,J$3,FALSE)</f>
        <v>0</v>
      </c>
      <c r="N133">
        <f>+VLOOKUP($A133,'1v -beneficirani'!$A$14:J$371,K$3,FALSE)</f>
        <v>0</v>
      </c>
      <c r="O133">
        <f>+VLOOKUP($A133,'1v -beneficirani'!$A$14:K$371,L$3,FALSE)</f>
        <v>0</v>
      </c>
      <c r="P133">
        <f>+VLOOKUP($A133,'1v -beneficirani'!$A$14:L$371,M$3,FALSE)</f>
        <v>0</v>
      </c>
      <c r="T133" s="50">
        <f>IF(H133=0,0,+(VLOOKUP($A133,'1v -beneficirani'!$A$14:AE$371,O$3,FALSE)/12*0.701/$H133+$R$2)*$H133)</f>
        <v>0</v>
      </c>
      <c r="U133" s="50">
        <f>IF(N133=0,0,+(VLOOKUP($A133,'1v -beneficirani'!$A$14:AF$371,P$3,FALSE)/12*0.701/$N133+$R$2)*$N133)</f>
        <v>0</v>
      </c>
      <c r="V133" s="50">
        <f>IF(T133+U133=0,0,(VLOOKUP($A133,'1v -beneficirani'!$A$14:AG$371,Q$3,FALSE))/12*$R$3+$R$2)</f>
        <v>0</v>
      </c>
      <c r="W133" s="50">
        <f t="shared" si="19"/>
        <v>0</v>
      </c>
      <c r="X133" s="50">
        <f t="shared" si="12"/>
        <v>0</v>
      </c>
      <c r="Y133" s="50">
        <f>IF(I133=0,0,+(VLOOKUP($A133,'1v -beneficirani'!$A$14:AJ$371,T$3,FALSE)/12*0.701/$I133+$R$2)*$I133)</f>
        <v>0</v>
      </c>
      <c r="Z133" s="50">
        <f>IF(O133=0,0,+(VLOOKUP($A133,'1v -beneficirani'!$A$14:AK$371,U$3,FALSE)/12*0.701/$O133+$R$2)*$O133)</f>
        <v>0</v>
      </c>
      <c r="AA133" s="50">
        <f>IF(Y133+Z133=0,0,(VLOOKUP($A133,'1v -beneficirani'!$A$14:AL$371,V$3,FALSE))/12*$R$3+$R$2)</f>
        <v>0</v>
      </c>
      <c r="AB133" s="50">
        <f t="shared" si="13"/>
        <v>0</v>
      </c>
      <c r="AC133" s="50">
        <f t="shared" si="14"/>
        <v>0</v>
      </c>
      <c r="AD133" s="50">
        <f>IF(J133=0,0,+(VLOOKUP($A133,'1v -beneficirani'!$A$14:AO$371,Y$3,FALSE)/12*0.701/$J133+$R$2)*$J133)</f>
        <v>0</v>
      </c>
      <c r="AE133" s="50">
        <f>IF(P133=0,0,+(VLOOKUP($A133,'1v -beneficirani'!$A$14:AP$371,Z$3,FALSE)/12*0.701/$P133+$R$2)*$P133)</f>
        <v>0</v>
      </c>
      <c r="AF133" s="50">
        <f>IF(AD133+AE133=0,0,(VLOOKUP($A133,'1v -beneficirani'!$A$14:AQ$371,AA$3,FALSE))/12*$R$3+$R$2)</f>
        <v>0</v>
      </c>
      <c r="AG133" s="50">
        <f t="shared" si="15"/>
        <v>0</v>
      </c>
      <c r="AH133" s="50">
        <f t="shared" si="16"/>
        <v>0</v>
      </c>
      <c r="AI133" s="50">
        <f t="shared" si="20"/>
        <v>0</v>
      </c>
      <c r="AJ133" s="50">
        <f>+AI133*(AE$3+VLOOKUP(A133,'1v -beneficirani'!$A$14:$T$348,$AJ$1,FALSE)*100)/100</f>
        <v>0</v>
      </c>
      <c r="AK133" s="50">
        <f t="shared" si="17"/>
        <v>0</v>
      </c>
      <c r="AL133" s="50">
        <f t="shared" si="17"/>
        <v>0</v>
      </c>
    </row>
    <row r="134" spans="1:38" x14ac:dyDescent="0.2">
      <c r="A134">
        <f>+IF(MAX(A$5:A133)+1&lt;=A$1,A133+1,0)</f>
        <v>0</v>
      </c>
      <c r="B134" s="301">
        <f t="shared" si="23"/>
        <v>0</v>
      </c>
      <c r="C134">
        <f t="shared" si="23"/>
        <v>0</v>
      </c>
      <c r="D134" s="494">
        <f t="shared" si="23"/>
        <v>0</v>
      </c>
      <c r="E134">
        <f>IF(A134=0,0,+VLOOKUP($A134,'1v -beneficirani'!$A$14:$C$371,2,FALSE))</f>
        <v>0</v>
      </c>
      <c r="G134">
        <f>+VLOOKUP($A134,'1v -beneficirani'!$A$14:$N$371,14,FALSE)</f>
        <v>0</v>
      </c>
      <c r="H134">
        <f>+VLOOKUP($A134,'1v -beneficirani'!$A$14:$G$371,H$3,FALSE)</f>
        <v>0</v>
      </c>
      <c r="I134">
        <f>+VLOOKUP($A134,'1v -beneficirani'!$A$14:H$371,I$3,FALSE)</f>
        <v>0</v>
      </c>
      <c r="J134">
        <f>+VLOOKUP($A134,'1v -beneficirani'!$A$14:I$371,J$3,FALSE)</f>
        <v>0</v>
      </c>
      <c r="N134">
        <f>+VLOOKUP($A134,'1v -beneficirani'!$A$14:J$371,K$3,FALSE)</f>
        <v>0</v>
      </c>
      <c r="O134">
        <f>+VLOOKUP($A134,'1v -beneficirani'!$A$14:K$371,L$3,FALSE)</f>
        <v>0</v>
      </c>
      <c r="P134">
        <f>+VLOOKUP($A134,'1v -beneficirani'!$A$14:L$371,M$3,FALSE)</f>
        <v>0</v>
      </c>
      <c r="T134" s="50">
        <f>IF(H134=0,0,+(VLOOKUP($A134,'1v -beneficirani'!$A$14:AE$371,O$3,FALSE)/12*0.701/$H134+$R$2)*$H134)</f>
        <v>0</v>
      </c>
      <c r="U134" s="50">
        <f>IF(N134=0,0,+(VLOOKUP($A134,'1v -beneficirani'!$A$14:AF$371,P$3,FALSE)/12*0.701/$N134+$R$2)*$N134)</f>
        <v>0</v>
      </c>
      <c r="V134" s="50">
        <f>IF(T134+U134=0,0,(VLOOKUP($A134,'1v -beneficirani'!$A$14:AG$371,Q$3,FALSE))/12*$R$3+$R$2)</f>
        <v>0</v>
      </c>
      <c r="W134" s="50">
        <f t="shared" si="19"/>
        <v>0</v>
      </c>
      <c r="X134" s="50">
        <f t="shared" ref="X134:X197" si="24">+W134*$R$1</f>
        <v>0</v>
      </c>
      <c r="Y134" s="50">
        <f>IF(I134=0,0,+(VLOOKUP($A134,'1v -beneficirani'!$A$14:AJ$371,T$3,FALSE)/12*0.701/$I134+$R$2)*$I134)</f>
        <v>0</v>
      </c>
      <c r="Z134" s="50">
        <f>IF(O134=0,0,+(VLOOKUP($A134,'1v -beneficirani'!$A$14:AK$371,U$3,FALSE)/12*0.701/$O134+$R$2)*$O134)</f>
        <v>0</v>
      </c>
      <c r="AA134" s="50">
        <f>IF(Y134+Z134=0,0,(VLOOKUP($A134,'1v -beneficirani'!$A$14:AL$371,V$3,FALSE))/12*$R$3+$R$2)</f>
        <v>0</v>
      </c>
      <c r="AB134" s="50">
        <f t="shared" ref="AB134:AB197" si="25">IF(AA134=0,0,+(AA134-$R$2)/$R$3)</f>
        <v>0</v>
      </c>
      <c r="AC134" s="50">
        <f t="shared" ref="AC134:AC197" si="26">+AB134*$R$1</f>
        <v>0</v>
      </c>
      <c r="AD134" s="50">
        <f>IF(J134=0,0,+(VLOOKUP($A134,'1v -beneficirani'!$A$14:AO$371,Y$3,FALSE)/12*0.701/$J134+$R$2)*$J134)</f>
        <v>0</v>
      </c>
      <c r="AE134" s="50">
        <f>IF(P134=0,0,+(VLOOKUP($A134,'1v -beneficirani'!$A$14:AP$371,Z$3,FALSE)/12*0.701/$P134+$R$2)*$P134)</f>
        <v>0</v>
      </c>
      <c r="AF134" s="50">
        <f>IF(AD134+AE134=0,0,(VLOOKUP($A134,'1v -beneficirani'!$A$14:AQ$371,AA$3,FALSE))/12*$R$3+$R$2)</f>
        <v>0</v>
      </c>
      <c r="AG134" s="50">
        <f t="shared" ref="AG134:AG197" si="27">IF(AF134=0,0,+(AF134-$R$2)/$R$3)</f>
        <v>0</v>
      </c>
      <c r="AH134" s="50">
        <f t="shared" ref="AH134:AH197" si="28">+AG134*$R$1</f>
        <v>0</v>
      </c>
      <c r="AI134" s="50">
        <f t="shared" si="20"/>
        <v>0</v>
      </c>
      <c r="AJ134" s="50">
        <f>+AI134*(AE$3+VLOOKUP(A134,'1v -beneficirani'!$A$14:$T$348,$AJ$1,FALSE)*100)/100</f>
        <v>0</v>
      </c>
      <c r="AK134" s="50">
        <f t="shared" ref="AK134:AL197" si="29">+AI134*(100+$AF$1)/100</f>
        <v>0</v>
      </c>
      <c r="AL134" s="50">
        <f t="shared" si="29"/>
        <v>0</v>
      </c>
    </row>
    <row r="135" spans="1:38" x14ac:dyDescent="0.2">
      <c r="A135">
        <f>+IF(MAX(A$5:A134)+1&lt;=A$1,A134+1,0)</f>
        <v>0</v>
      </c>
      <c r="B135" s="301">
        <f t="shared" ref="B135:D150" si="30">+IF(A135&gt;0,B134,0)</f>
        <v>0</v>
      </c>
      <c r="C135">
        <f t="shared" si="30"/>
        <v>0</v>
      </c>
      <c r="D135" s="494">
        <f t="shared" si="30"/>
        <v>0</v>
      </c>
      <c r="E135">
        <f>IF(A135=0,0,+VLOOKUP($A135,'1v -beneficirani'!$A$14:$C$371,2,FALSE))</f>
        <v>0</v>
      </c>
      <c r="G135">
        <f>+VLOOKUP($A135,'1v -beneficirani'!$A$14:$N$371,14,FALSE)</f>
        <v>0</v>
      </c>
      <c r="H135">
        <f>+VLOOKUP($A135,'1v -beneficirani'!$A$14:$G$371,H$3,FALSE)</f>
        <v>0</v>
      </c>
      <c r="I135">
        <f>+VLOOKUP($A135,'1v -beneficirani'!$A$14:H$371,I$3,FALSE)</f>
        <v>0</v>
      </c>
      <c r="J135">
        <f>+VLOOKUP($A135,'1v -beneficirani'!$A$14:I$371,J$3,FALSE)</f>
        <v>0</v>
      </c>
      <c r="N135">
        <f>+VLOOKUP($A135,'1v -beneficirani'!$A$14:J$371,K$3,FALSE)</f>
        <v>0</v>
      </c>
      <c r="O135">
        <f>+VLOOKUP($A135,'1v -beneficirani'!$A$14:K$371,L$3,FALSE)</f>
        <v>0</v>
      </c>
      <c r="P135">
        <f>+VLOOKUP($A135,'1v -beneficirani'!$A$14:L$371,M$3,FALSE)</f>
        <v>0</v>
      </c>
      <c r="T135" s="50">
        <f>IF(H135=0,0,+(VLOOKUP($A135,'1v -beneficirani'!$A$14:AE$371,O$3,FALSE)/12*0.701/$H135+$R$2)*$H135)</f>
        <v>0</v>
      </c>
      <c r="U135" s="50">
        <f>IF(N135=0,0,+(VLOOKUP($A135,'1v -beneficirani'!$A$14:AF$371,P$3,FALSE)/12*0.701/$N135+$R$2)*$N135)</f>
        <v>0</v>
      </c>
      <c r="V135" s="50">
        <f>IF(T135+U135=0,0,(VLOOKUP($A135,'1v -beneficirani'!$A$14:AG$371,Q$3,FALSE))/12*$R$3+$R$2)</f>
        <v>0</v>
      </c>
      <c r="W135" s="50">
        <f t="shared" si="19"/>
        <v>0</v>
      </c>
      <c r="X135" s="50">
        <f t="shared" si="24"/>
        <v>0</v>
      </c>
      <c r="Y135" s="50">
        <f>IF(I135=0,0,+(VLOOKUP($A135,'1v -beneficirani'!$A$14:AJ$371,T$3,FALSE)/12*0.701/$I135+$R$2)*$I135)</f>
        <v>0</v>
      </c>
      <c r="Z135" s="50">
        <f>IF(O135=0,0,+(VLOOKUP($A135,'1v -beneficirani'!$A$14:AK$371,U$3,FALSE)/12*0.701/$O135+$R$2)*$O135)</f>
        <v>0</v>
      </c>
      <c r="AA135" s="50">
        <f>IF(Y135+Z135=0,0,(VLOOKUP($A135,'1v -beneficirani'!$A$14:AL$371,V$3,FALSE))/12*$R$3+$R$2)</f>
        <v>0</v>
      </c>
      <c r="AB135" s="50">
        <f t="shared" si="25"/>
        <v>0</v>
      </c>
      <c r="AC135" s="50">
        <f t="shared" si="26"/>
        <v>0</v>
      </c>
      <c r="AD135" s="50">
        <f>IF(J135=0,0,+(VLOOKUP($A135,'1v -beneficirani'!$A$14:AO$371,Y$3,FALSE)/12*0.701/$J135+$R$2)*$J135)</f>
        <v>0</v>
      </c>
      <c r="AE135" s="50">
        <f>IF(P135=0,0,+(VLOOKUP($A135,'1v -beneficirani'!$A$14:AP$371,Z$3,FALSE)/12*0.701/$P135+$R$2)*$P135)</f>
        <v>0</v>
      </c>
      <c r="AF135" s="50">
        <f>IF(AD135+AE135=0,0,(VLOOKUP($A135,'1v -beneficirani'!$A$14:AQ$371,AA$3,FALSE))/12*$R$3+$R$2)</f>
        <v>0</v>
      </c>
      <c r="AG135" s="50">
        <f t="shared" si="27"/>
        <v>0</v>
      </c>
      <c r="AH135" s="50">
        <f t="shared" si="28"/>
        <v>0</v>
      </c>
      <c r="AI135" s="50">
        <f t="shared" si="20"/>
        <v>0</v>
      </c>
      <c r="AJ135" s="50">
        <f>+AI135*(AE$3+VLOOKUP(A135,'1v -beneficirani'!$A$14:$T$348,$AJ$1,FALSE)*100)/100</f>
        <v>0</v>
      </c>
      <c r="AK135" s="50">
        <f t="shared" si="29"/>
        <v>0</v>
      </c>
      <c r="AL135" s="50">
        <f t="shared" si="29"/>
        <v>0</v>
      </c>
    </row>
    <row r="136" spans="1:38" x14ac:dyDescent="0.2">
      <c r="A136">
        <f>+IF(MAX(A$5:A135)+1&lt;=A$1,A135+1,0)</f>
        <v>0</v>
      </c>
      <c r="B136" s="301">
        <f t="shared" si="30"/>
        <v>0</v>
      </c>
      <c r="C136">
        <f t="shared" si="30"/>
        <v>0</v>
      </c>
      <c r="D136" s="494">
        <f t="shared" si="30"/>
        <v>0</v>
      </c>
      <c r="E136">
        <f>IF(A136=0,0,+VLOOKUP($A136,'1v -beneficirani'!$A$14:$C$371,2,FALSE))</f>
        <v>0</v>
      </c>
      <c r="G136">
        <f>+VLOOKUP($A136,'1v -beneficirani'!$A$14:$N$371,14,FALSE)</f>
        <v>0</v>
      </c>
      <c r="H136">
        <f>+VLOOKUP($A136,'1v -beneficirani'!$A$14:$G$371,H$3,FALSE)</f>
        <v>0</v>
      </c>
      <c r="I136">
        <f>+VLOOKUP($A136,'1v -beneficirani'!$A$14:H$371,I$3,FALSE)</f>
        <v>0</v>
      </c>
      <c r="J136">
        <f>+VLOOKUP($A136,'1v -beneficirani'!$A$14:I$371,J$3,FALSE)</f>
        <v>0</v>
      </c>
      <c r="N136">
        <f>+VLOOKUP($A136,'1v -beneficirani'!$A$14:J$371,K$3,FALSE)</f>
        <v>0</v>
      </c>
      <c r="O136">
        <f>+VLOOKUP($A136,'1v -beneficirani'!$A$14:K$371,L$3,FALSE)</f>
        <v>0</v>
      </c>
      <c r="P136">
        <f>+VLOOKUP($A136,'1v -beneficirani'!$A$14:L$371,M$3,FALSE)</f>
        <v>0</v>
      </c>
      <c r="T136" s="50">
        <f>IF(H136=0,0,+(VLOOKUP($A136,'1v -beneficirani'!$A$14:AE$371,O$3,FALSE)/12*0.701/$H136+$R$2)*$H136)</f>
        <v>0</v>
      </c>
      <c r="U136" s="50">
        <f>IF(N136=0,0,+(VLOOKUP($A136,'1v -beneficirani'!$A$14:AF$371,P$3,FALSE)/12*0.701/$N136+$R$2)*$N136)</f>
        <v>0</v>
      </c>
      <c r="V136" s="50">
        <f>IF(T136+U136=0,0,(VLOOKUP($A136,'1v -beneficirani'!$A$14:AG$371,Q$3,FALSE))/12*$R$3+$R$2)</f>
        <v>0</v>
      </c>
      <c r="W136" s="50">
        <f t="shared" ref="W136:W197" si="31">IF(V136=0,0,+(V136-$R$2)/$R$3)</f>
        <v>0</v>
      </c>
      <c r="X136" s="50">
        <f t="shared" si="24"/>
        <v>0</v>
      </c>
      <c r="Y136" s="50">
        <f>IF(I136=0,0,+(VLOOKUP($A136,'1v -beneficirani'!$A$14:AJ$371,T$3,FALSE)/12*0.701/$I136+$R$2)*$I136)</f>
        <v>0</v>
      </c>
      <c r="Z136" s="50">
        <f>IF(O136=0,0,+(VLOOKUP($A136,'1v -beneficirani'!$A$14:AK$371,U$3,FALSE)/12*0.701/$O136+$R$2)*$O136)</f>
        <v>0</v>
      </c>
      <c r="AA136" s="50">
        <f>IF(Y136+Z136=0,0,(VLOOKUP($A136,'1v -beneficirani'!$A$14:AL$371,V$3,FALSE))/12*$R$3+$R$2)</f>
        <v>0</v>
      </c>
      <c r="AB136" s="50">
        <f t="shared" si="25"/>
        <v>0</v>
      </c>
      <c r="AC136" s="50">
        <f t="shared" si="26"/>
        <v>0</v>
      </c>
      <c r="AD136" s="50">
        <f>IF(J136=0,0,+(VLOOKUP($A136,'1v -beneficirani'!$A$14:AO$371,Y$3,FALSE)/12*0.701/$J136+$R$2)*$J136)</f>
        <v>0</v>
      </c>
      <c r="AE136" s="50">
        <f>IF(P136=0,0,+(VLOOKUP($A136,'1v -beneficirani'!$A$14:AP$371,Z$3,FALSE)/12*0.701/$P136+$R$2)*$P136)</f>
        <v>0</v>
      </c>
      <c r="AF136" s="50">
        <f>IF(AD136+AE136=0,0,(VLOOKUP($A136,'1v -beneficirani'!$A$14:AQ$371,AA$3,FALSE))/12*$R$3+$R$2)</f>
        <v>0</v>
      </c>
      <c r="AG136" s="50">
        <f t="shared" si="27"/>
        <v>0</v>
      </c>
      <c r="AH136" s="50">
        <f t="shared" si="28"/>
        <v>0</v>
      </c>
      <c r="AI136" s="50">
        <f t="shared" ref="AI136:AI197" si="32">X136+AC136-AH136</f>
        <v>0</v>
      </c>
      <c r="AJ136" s="50">
        <f>+AI136*(AE$3+VLOOKUP(A136,'1v -beneficirani'!$A$14:$T$348,$AJ$1,FALSE)*100)/100</f>
        <v>0</v>
      </c>
      <c r="AK136" s="50">
        <f t="shared" si="29"/>
        <v>0</v>
      </c>
      <c r="AL136" s="50">
        <f t="shared" si="29"/>
        <v>0</v>
      </c>
    </row>
    <row r="137" spans="1:38" x14ac:dyDescent="0.2">
      <c r="A137">
        <f>+IF(MAX(A$5:A136)+1&lt;=A$1,A136+1,0)</f>
        <v>0</v>
      </c>
      <c r="B137" s="301">
        <f t="shared" si="30"/>
        <v>0</v>
      </c>
      <c r="C137">
        <f t="shared" si="30"/>
        <v>0</v>
      </c>
      <c r="D137" s="494">
        <f t="shared" si="30"/>
        <v>0</v>
      </c>
      <c r="E137">
        <f>IF(A137=0,0,+VLOOKUP($A137,'1v -beneficirani'!$A$14:$C$371,2,FALSE))</f>
        <v>0</v>
      </c>
      <c r="G137">
        <f>+VLOOKUP($A137,'1v -beneficirani'!$A$14:$N$371,14,FALSE)</f>
        <v>0</v>
      </c>
      <c r="H137">
        <f>+VLOOKUP($A137,'1v -beneficirani'!$A$14:$G$371,H$3,FALSE)</f>
        <v>0</v>
      </c>
      <c r="I137">
        <f>+VLOOKUP($A137,'1v -beneficirani'!$A$14:H$371,I$3,FALSE)</f>
        <v>0</v>
      </c>
      <c r="J137">
        <f>+VLOOKUP($A137,'1v -beneficirani'!$A$14:I$371,J$3,FALSE)</f>
        <v>0</v>
      </c>
      <c r="N137">
        <f>+VLOOKUP($A137,'1v -beneficirani'!$A$14:J$371,K$3,FALSE)</f>
        <v>0</v>
      </c>
      <c r="O137">
        <f>+VLOOKUP($A137,'1v -beneficirani'!$A$14:K$371,L$3,FALSE)</f>
        <v>0</v>
      </c>
      <c r="P137">
        <f>+VLOOKUP($A137,'1v -beneficirani'!$A$14:L$371,M$3,FALSE)</f>
        <v>0</v>
      </c>
      <c r="T137" s="50">
        <f>IF(H137=0,0,+(VLOOKUP($A137,'1v -beneficirani'!$A$14:AE$371,O$3,FALSE)/12*0.701/$H137+$R$2)*$H137)</f>
        <v>0</v>
      </c>
      <c r="U137" s="50">
        <f>IF(N137=0,0,+(VLOOKUP($A137,'1v -beneficirani'!$A$14:AF$371,P$3,FALSE)/12*0.701/$N137+$R$2)*$N137)</f>
        <v>0</v>
      </c>
      <c r="V137" s="50">
        <f>IF(T137+U137=0,0,(VLOOKUP($A137,'1v -beneficirani'!$A$14:AG$371,Q$3,FALSE))/12*$R$3+$R$2)</f>
        <v>0</v>
      </c>
      <c r="W137" s="50">
        <f t="shared" si="31"/>
        <v>0</v>
      </c>
      <c r="X137" s="50">
        <f t="shared" si="24"/>
        <v>0</v>
      </c>
      <c r="Y137" s="50">
        <f>IF(I137=0,0,+(VLOOKUP($A137,'1v -beneficirani'!$A$14:AJ$371,T$3,FALSE)/12*0.701/$I137+$R$2)*$I137)</f>
        <v>0</v>
      </c>
      <c r="Z137" s="50">
        <f>IF(O137=0,0,+(VLOOKUP($A137,'1v -beneficirani'!$A$14:AK$371,U$3,FALSE)/12*0.701/$O137+$R$2)*$O137)</f>
        <v>0</v>
      </c>
      <c r="AA137" s="50">
        <f>IF(Y137+Z137=0,0,(VLOOKUP($A137,'1v -beneficirani'!$A$14:AL$371,V$3,FALSE))/12*$R$3+$R$2)</f>
        <v>0</v>
      </c>
      <c r="AB137" s="50">
        <f t="shared" si="25"/>
        <v>0</v>
      </c>
      <c r="AC137" s="50">
        <f t="shared" si="26"/>
        <v>0</v>
      </c>
      <c r="AD137" s="50">
        <f>IF(J137=0,0,+(VLOOKUP($A137,'1v -beneficirani'!$A$14:AO$371,Y$3,FALSE)/12*0.701/$J137+$R$2)*$J137)</f>
        <v>0</v>
      </c>
      <c r="AE137" s="50">
        <f>IF(P137=0,0,+(VLOOKUP($A137,'1v -beneficirani'!$A$14:AP$371,Z$3,FALSE)/12*0.701/$P137+$R$2)*$P137)</f>
        <v>0</v>
      </c>
      <c r="AF137" s="50">
        <f>IF(AD137+AE137=0,0,(VLOOKUP($A137,'1v -beneficirani'!$A$14:AQ$371,AA$3,FALSE))/12*$R$3+$R$2)</f>
        <v>0</v>
      </c>
      <c r="AG137" s="50">
        <f t="shared" si="27"/>
        <v>0</v>
      </c>
      <c r="AH137" s="50">
        <f t="shared" si="28"/>
        <v>0</v>
      </c>
      <c r="AI137" s="50">
        <f t="shared" si="32"/>
        <v>0</v>
      </c>
      <c r="AJ137" s="50">
        <f>+AI137*(AE$3+VLOOKUP(A137,'1v -beneficirani'!$A$14:$T$348,$AJ$1,FALSE)*100)/100</f>
        <v>0</v>
      </c>
      <c r="AK137" s="50">
        <f t="shared" si="29"/>
        <v>0</v>
      </c>
      <c r="AL137" s="50">
        <f t="shared" si="29"/>
        <v>0</v>
      </c>
    </row>
    <row r="138" spans="1:38" x14ac:dyDescent="0.2">
      <c r="A138">
        <f>+IF(MAX(A$5:A137)+1&lt;=A$1,A137+1,0)</f>
        <v>0</v>
      </c>
      <c r="B138" s="301">
        <f t="shared" si="30"/>
        <v>0</v>
      </c>
      <c r="C138">
        <f t="shared" si="30"/>
        <v>0</v>
      </c>
      <c r="D138" s="494">
        <f t="shared" si="30"/>
        <v>0</v>
      </c>
      <c r="E138">
        <f>IF(A138=0,0,+VLOOKUP($A138,'1v -beneficirani'!$A$14:$C$371,2,FALSE))</f>
        <v>0</v>
      </c>
      <c r="G138">
        <f>+VLOOKUP($A138,'1v -beneficirani'!$A$14:$N$371,14,FALSE)</f>
        <v>0</v>
      </c>
      <c r="H138">
        <f>+VLOOKUP($A138,'1v -beneficirani'!$A$14:$G$371,H$3,FALSE)</f>
        <v>0</v>
      </c>
      <c r="I138">
        <f>+VLOOKUP($A138,'1v -beneficirani'!$A$14:H$371,I$3,FALSE)</f>
        <v>0</v>
      </c>
      <c r="J138">
        <f>+VLOOKUP($A138,'1v -beneficirani'!$A$14:I$371,J$3,FALSE)</f>
        <v>0</v>
      </c>
      <c r="N138">
        <f>+VLOOKUP($A138,'1v -beneficirani'!$A$14:J$371,K$3,FALSE)</f>
        <v>0</v>
      </c>
      <c r="O138">
        <f>+VLOOKUP($A138,'1v -beneficirani'!$A$14:K$371,L$3,FALSE)</f>
        <v>0</v>
      </c>
      <c r="P138">
        <f>+VLOOKUP($A138,'1v -beneficirani'!$A$14:L$371,M$3,FALSE)</f>
        <v>0</v>
      </c>
      <c r="T138" s="50">
        <f>IF(H138=0,0,+(VLOOKUP($A138,'1v -beneficirani'!$A$14:AE$371,O$3,FALSE)/12*0.701/$H138+$R$2)*$H138)</f>
        <v>0</v>
      </c>
      <c r="U138" s="50">
        <f>IF(N138=0,0,+(VLOOKUP($A138,'1v -beneficirani'!$A$14:AF$371,P$3,FALSE)/12*0.701/$N138+$R$2)*$N138)</f>
        <v>0</v>
      </c>
      <c r="V138" s="50">
        <f>IF(T138+U138=0,0,(VLOOKUP($A138,'1v -beneficirani'!$A$14:AG$371,Q$3,FALSE))/12*$R$3+$R$2)</f>
        <v>0</v>
      </c>
      <c r="W138" s="50">
        <f t="shared" si="31"/>
        <v>0</v>
      </c>
      <c r="X138" s="50">
        <f t="shared" si="24"/>
        <v>0</v>
      </c>
      <c r="Y138" s="50">
        <f>IF(I138=0,0,+(VLOOKUP($A138,'1v -beneficirani'!$A$14:AJ$371,T$3,FALSE)/12*0.701/$I138+$R$2)*$I138)</f>
        <v>0</v>
      </c>
      <c r="Z138" s="50">
        <f>IF(O138=0,0,+(VLOOKUP($A138,'1v -beneficirani'!$A$14:AK$371,U$3,FALSE)/12*0.701/$O138+$R$2)*$O138)</f>
        <v>0</v>
      </c>
      <c r="AA138" s="50">
        <f>IF(Y138+Z138=0,0,(VLOOKUP($A138,'1v -beneficirani'!$A$14:AL$371,V$3,FALSE))/12*$R$3+$R$2)</f>
        <v>0</v>
      </c>
      <c r="AB138" s="50">
        <f t="shared" si="25"/>
        <v>0</v>
      </c>
      <c r="AC138" s="50">
        <f t="shared" si="26"/>
        <v>0</v>
      </c>
      <c r="AD138" s="50">
        <f>IF(J138=0,0,+(VLOOKUP($A138,'1v -beneficirani'!$A$14:AO$371,Y$3,FALSE)/12*0.701/$J138+$R$2)*$J138)</f>
        <v>0</v>
      </c>
      <c r="AE138" s="50">
        <f>IF(P138=0,0,+(VLOOKUP($A138,'1v -beneficirani'!$A$14:AP$371,Z$3,FALSE)/12*0.701/$P138+$R$2)*$P138)</f>
        <v>0</v>
      </c>
      <c r="AF138" s="50">
        <f>IF(AD138+AE138=0,0,(VLOOKUP($A138,'1v -beneficirani'!$A$14:AQ$371,AA$3,FALSE))/12*$R$3+$R$2)</f>
        <v>0</v>
      </c>
      <c r="AG138" s="50">
        <f t="shared" si="27"/>
        <v>0</v>
      </c>
      <c r="AH138" s="50">
        <f t="shared" si="28"/>
        <v>0</v>
      </c>
      <c r="AI138" s="50">
        <f t="shared" si="32"/>
        <v>0</v>
      </c>
      <c r="AJ138" s="50">
        <f>+AI138*(AE$3+VLOOKUP(A138,'1v -beneficirani'!$A$14:$T$348,$AJ$1,FALSE)*100)/100</f>
        <v>0</v>
      </c>
      <c r="AK138" s="50">
        <f t="shared" si="29"/>
        <v>0</v>
      </c>
      <c r="AL138" s="50">
        <f t="shared" si="29"/>
        <v>0</v>
      </c>
    </row>
    <row r="139" spans="1:38" x14ac:dyDescent="0.2">
      <c r="A139">
        <f>+IF(MAX(A$5:A138)+1&lt;=A$1,A138+1,0)</f>
        <v>0</v>
      </c>
      <c r="B139" s="301">
        <f t="shared" si="30"/>
        <v>0</v>
      </c>
      <c r="C139">
        <f t="shared" si="30"/>
        <v>0</v>
      </c>
      <c r="D139" s="494">
        <f t="shared" si="30"/>
        <v>0</v>
      </c>
      <c r="E139">
        <f>IF(A139=0,0,+VLOOKUP($A139,'1v -beneficirani'!$A$14:$C$371,2,FALSE))</f>
        <v>0</v>
      </c>
      <c r="G139">
        <f>+VLOOKUP($A139,'1v -beneficirani'!$A$14:$N$371,14,FALSE)</f>
        <v>0</v>
      </c>
      <c r="H139">
        <f>+VLOOKUP($A139,'1v -beneficirani'!$A$14:$G$371,H$3,FALSE)</f>
        <v>0</v>
      </c>
      <c r="I139">
        <f>+VLOOKUP($A139,'1v -beneficirani'!$A$14:H$371,I$3,FALSE)</f>
        <v>0</v>
      </c>
      <c r="J139">
        <f>+VLOOKUP($A139,'1v -beneficirani'!$A$14:I$371,J$3,FALSE)</f>
        <v>0</v>
      </c>
      <c r="N139">
        <f>+VLOOKUP($A139,'1v -beneficirani'!$A$14:J$371,K$3,FALSE)</f>
        <v>0</v>
      </c>
      <c r="O139">
        <f>+VLOOKUP($A139,'1v -beneficirani'!$A$14:K$371,L$3,FALSE)</f>
        <v>0</v>
      </c>
      <c r="P139">
        <f>+VLOOKUP($A139,'1v -beneficirani'!$A$14:L$371,M$3,FALSE)</f>
        <v>0</v>
      </c>
      <c r="T139" s="50">
        <f>IF(H139=0,0,+(VLOOKUP($A139,'1v -beneficirani'!$A$14:AE$371,O$3,FALSE)/12*0.701/$H139+$R$2)*$H139)</f>
        <v>0</v>
      </c>
      <c r="U139" s="50">
        <f>IF(N139=0,0,+(VLOOKUP($A139,'1v -beneficirani'!$A$14:AF$371,P$3,FALSE)/12*0.701/$N139+$R$2)*$N139)</f>
        <v>0</v>
      </c>
      <c r="V139" s="50">
        <f>IF(T139+U139=0,0,(VLOOKUP($A139,'1v -beneficirani'!$A$14:AG$371,Q$3,FALSE))/12*$R$3+$R$2)</f>
        <v>0</v>
      </c>
      <c r="W139" s="50">
        <f t="shared" si="31"/>
        <v>0</v>
      </c>
      <c r="X139" s="50">
        <f t="shared" si="24"/>
        <v>0</v>
      </c>
      <c r="Y139" s="50">
        <f>IF(I139=0,0,+(VLOOKUP($A139,'1v -beneficirani'!$A$14:AJ$371,T$3,FALSE)/12*0.701/$I139+$R$2)*$I139)</f>
        <v>0</v>
      </c>
      <c r="Z139" s="50">
        <f>IF(O139=0,0,+(VLOOKUP($A139,'1v -beneficirani'!$A$14:AK$371,U$3,FALSE)/12*0.701/$O139+$R$2)*$O139)</f>
        <v>0</v>
      </c>
      <c r="AA139" s="50">
        <f>IF(Y139+Z139=0,0,(VLOOKUP($A139,'1v -beneficirani'!$A$14:AL$371,V$3,FALSE))/12*$R$3+$R$2)</f>
        <v>0</v>
      </c>
      <c r="AB139" s="50">
        <f t="shared" si="25"/>
        <v>0</v>
      </c>
      <c r="AC139" s="50">
        <f t="shared" si="26"/>
        <v>0</v>
      </c>
      <c r="AD139" s="50">
        <f>IF(J139=0,0,+(VLOOKUP($A139,'1v -beneficirani'!$A$14:AO$371,Y$3,FALSE)/12*0.701/$J139+$R$2)*$J139)</f>
        <v>0</v>
      </c>
      <c r="AE139" s="50">
        <f>IF(P139=0,0,+(VLOOKUP($A139,'1v -beneficirani'!$A$14:AP$371,Z$3,FALSE)/12*0.701/$P139+$R$2)*$P139)</f>
        <v>0</v>
      </c>
      <c r="AF139" s="50">
        <f>IF(AD139+AE139=0,0,(VLOOKUP($A139,'1v -beneficirani'!$A$14:AQ$371,AA$3,FALSE))/12*$R$3+$R$2)</f>
        <v>0</v>
      </c>
      <c r="AG139" s="50">
        <f t="shared" si="27"/>
        <v>0</v>
      </c>
      <c r="AH139" s="50">
        <f t="shared" si="28"/>
        <v>0</v>
      </c>
      <c r="AI139" s="50">
        <f t="shared" si="32"/>
        <v>0</v>
      </c>
      <c r="AJ139" s="50">
        <f>+AI139*(AE$3+VLOOKUP(A139,'1v -beneficirani'!$A$14:$T$348,$AJ$1,FALSE)*100)/100</f>
        <v>0</v>
      </c>
      <c r="AK139" s="50">
        <f t="shared" si="29"/>
        <v>0</v>
      </c>
      <c r="AL139" s="50">
        <f t="shared" si="29"/>
        <v>0</v>
      </c>
    </row>
    <row r="140" spans="1:38" x14ac:dyDescent="0.2">
      <c r="A140">
        <f>+IF(MAX(A$5:A139)+1&lt;=A$1,A139+1,0)</f>
        <v>0</v>
      </c>
      <c r="B140" s="301">
        <f t="shared" si="30"/>
        <v>0</v>
      </c>
      <c r="C140">
        <f t="shared" si="30"/>
        <v>0</v>
      </c>
      <c r="D140" s="494">
        <f t="shared" si="30"/>
        <v>0</v>
      </c>
      <c r="E140">
        <f>IF(A140=0,0,+VLOOKUP($A140,'1v -beneficirani'!$A$14:$C$371,2,FALSE))</f>
        <v>0</v>
      </c>
      <c r="G140">
        <f>+VLOOKUP($A140,'1v -beneficirani'!$A$14:$N$371,14,FALSE)</f>
        <v>0</v>
      </c>
      <c r="H140">
        <f>+VLOOKUP($A140,'1v -beneficirani'!$A$14:$G$371,H$3,FALSE)</f>
        <v>0</v>
      </c>
      <c r="I140">
        <f>+VLOOKUP($A140,'1v -beneficirani'!$A$14:H$371,I$3,FALSE)</f>
        <v>0</v>
      </c>
      <c r="J140">
        <f>+VLOOKUP($A140,'1v -beneficirani'!$A$14:I$371,J$3,FALSE)</f>
        <v>0</v>
      </c>
      <c r="N140">
        <f>+VLOOKUP($A140,'1v -beneficirani'!$A$14:J$371,K$3,FALSE)</f>
        <v>0</v>
      </c>
      <c r="O140">
        <f>+VLOOKUP($A140,'1v -beneficirani'!$A$14:K$371,L$3,FALSE)</f>
        <v>0</v>
      </c>
      <c r="P140">
        <f>+VLOOKUP($A140,'1v -beneficirani'!$A$14:L$371,M$3,FALSE)</f>
        <v>0</v>
      </c>
      <c r="T140" s="50">
        <f>IF(H140=0,0,+(VLOOKUP($A140,'1v -beneficirani'!$A$14:AE$371,O$3,FALSE)/12*0.701/$H140+$R$2)*$H140)</f>
        <v>0</v>
      </c>
      <c r="U140" s="50">
        <f>IF(N140=0,0,+(VLOOKUP($A140,'1v -beneficirani'!$A$14:AF$371,P$3,FALSE)/12*0.701/$N140+$R$2)*$N140)</f>
        <v>0</v>
      </c>
      <c r="V140" s="50">
        <f>IF(T140+U140=0,0,(VLOOKUP($A140,'1v -beneficirani'!$A$14:AG$371,Q$3,FALSE))/12*$R$3+$R$2)</f>
        <v>0</v>
      </c>
      <c r="W140" s="50">
        <f t="shared" si="31"/>
        <v>0</v>
      </c>
      <c r="X140" s="50">
        <f t="shared" si="24"/>
        <v>0</v>
      </c>
      <c r="Y140" s="50">
        <f>IF(I140=0,0,+(VLOOKUP($A140,'1v -beneficirani'!$A$14:AJ$371,T$3,FALSE)/12*0.701/$I140+$R$2)*$I140)</f>
        <v>0</v>
      </c>
      <c r="Z140" s="50">
        <f>IF(O140=0,0,+(VLOOKUP($A140,'1v -beneficirani'!$A$14:AK$371,U$3,FALSE)/12*0.701/$O140+$R$2)*$O140)</f>
        <v>0</v>
      </c>
      <c r="AA140" s="50">
        <f>IF(Y140+Z140=0,0,(VLOOKUP($A140,'1v -beneficirani'!$A$14:AL$371,V$3,FALSE))/12*$R$3+$R$2)</f>
        <v>0</v>
      </c>
      <c r="AB140" s="50">
        <f t="shared" si="25"/>
        <v>0</v>
      </c>
      <c r="AC140" s="50">
        <f t="shared" si="26"/>
        <v>0</v>
      </c>
      <c r="AD140" s="50">
        <f>IF(J140=0,0,+(VLOOKUP($A140,'1v -beneficirani'!$A$14:AO$371,Y$3,FALSE)/12*0.701/$J140+$R$2)*$J140)</f>
        <v>0</v>
      </c>
      <c r="AE140" s="50">
        <f>IF(P140=0,0,+(VLOOKUP($A140,'1v -beneficirani'!$A$14:AP$371,Z$3,FALSE)/12*0.701/$P140+$R$2)*$P140)</f>
        <v>0</v>
      </c>
      <c r="AF140" s="50">
        <f>IF(AD140+AE140=0,0,(VLOOKUP($A140,'1v -beneficirani'!$A$14:AQ$371,AA$3,FALSE))/12*$R$3+$R$2)</f>
        <v>0</v>
      </c>
      <c r="AG140" s="50">
        <f t="shared" si="27"/>
        <v>0</v>
      </c>
      <c r="AH140" s="50">
        <f t="shared" si="28"/>
        <v>0</v>
      </c>
      <c r="AI140" s="50">
        <f t="shared" si="32"/>
        <v>0</v>
      </c>
      <c r="AJ140" s="50">
        <f>+AI140*(AE$3+VLOOKUP(A140,'1v -beneficirani'!$A$14:$T$348,$AJ$1,FALSE)*100)/100</f>
        <v>0</v>
      </c>
      <c r="AK140" s="50">
        <f t="shared" si="29"/>
        <v>0</v>
      </c>
      <c r="AL140" s="50">
        <f t="shared" si="29"/>
        <v>0</v>
      </c>
    </row>
    <row r="141" spans="1:38" x14ac:dyDescent="0.2">
      <c r="A141">
        <f>+IF(MAX(A$5:A140)+1&lt;=A$1,A140+1,0)</f>
        <v>0</v>
      </c>
      <c r="B141" s="301">
        <f t="shared" si="30"/>
        <v>0</v>
      </c>
      <c r="C141">
        <f t="shared" si="30"/>
        <v>0</v>
      </c>
      <c r="D141" s="494">
        <f t="shared" si="30"/>
        <v>0</v>
      </c>
      <c r="E141">
        <f>IF(A141=0,0,+VLOOKUP($A141,'1v -beneficirani'!$A$14:$C$371,2,FALSE))</f>
        <v>0</v>
      </c>
      <c r="G141">
        <f>+VLOOKUP($A141,'1v -beneficirani'!$A$14:$N$371,14,FALSE)</f>
        <v>0</v>
      </c>
      <c r="H141">
        <f>+VLOOKUP($A141,'1v -beneficirani'!$A$14:$G$371,H$3,FALSE)</f>
        <v>0</v>
      </c>
      <c r="I141">
        <f>+VLOOKUP($A141,'1v -beneficirani'!$A$14:H$371,I$3,FALSE)</f>
        <v>0</v>
      </c>
      <c r="J141">
        <f>+VLOOKUP($A141,'1v -beneficirani'!$A$14:I$371,J$3,FALSE)</f>
        <v>0</v>
      </c>
      <c r="N141">
        <f>+VLOOKUP($A141,'1v -beneficirani'!$A$14:J$371,K$3,FALSE)</f>
        <v>0</v>
      </c>
      <c r="O141">
        <f>+VLOOKUP($A141,'1v -beneficirani'!$A$14:K$371,L$3,FALSE)</f>
        <v>0</v>
      </c>
      <c r="P141">
        <f>+VLOOKUP($A141,'1v -beneficirani'!$A$14:L$371,M$3,FALSE)</f>
        <v>0</v>
      </c>
      <c r="T141" s="50">
        <f>IF(H141=0,0,+(VLOOKUP($A141,'1v -beneficirani'!$A$14:AE$371,O$3,FALSE)/12*0.701/$H141+$R$2)*$H141)</f>
        <v>0</v>
      </c>
      <c r="U141" s="50">
        <f>IF(N141=0,0,+(VLOOKUP($A141,'1v -beneficirani'!$A$14:AF$371,P$3,FALSE)/12*0.701/$N141+$R$2)*$N141)</f>
        <v>0</v>
      </c>
      <c r="V141" s="50">
        <f>IF(T141+U141=0,0,(VLOOKUP($A141,'1v -beneficirani'!$A$14:AG$371,Q$3,FALSE))/12*$R$3+$R$2)</f>
        <v>0</v>
      </c>
      <c r="W141" s="50">
        <f t="shared" si="31"/>
        <v>0</v>
      </c>
      <c r="X141" s="50">
        <f t="shared" si="24"/>
        <v>0</v>
      </c>
      <c r="Y141" s="50">
        <f>IF(I141=0,0,+(VLOOKUP($A141,'1v -beneficirani'!$A$14:AJ$371,T$3,FALSE)/12*0.701/$I141+$R$2)*$I141)</f>
        <v>0</v>
      </c>
      <c r="Z141" s="50">
        <f>IF(O141=0,0,+(VLOOKUP($A141,'1v -beneficirani'!$A$14:AK$371,U$3,FALSE)/12*0.701/$O141+$R$2)*$O141)</f>
        <v>0</v>
      </c>
      <c r="AA141" s="50">
        <f>IF(Y141+Z141=0,0,(VLOOKUP($A141,'1v -beneficirani'!$A$14:AL$371,V$3,FALSE))/12*$R$3+$R$2)</f>
        <v>0</v>
      </c>
      <c r="AB141" s="50">
        <f t="shared" si="25"/>
        <v>0</v>
      </c>
      <c r="AC141" s="50">
        <f t="shared" si="26"/>
        <v>0</v>
      </c>
      <c r="AD141" s="50">
        <f>IF(J141=0,0,+(VLOOKUP($A141,'1v -beneficirani'!$A$14:AO$371,Y$3,FALSE)/12*0.701/$J141+$R$2)*$J141)</f>
        <v>0</v>
      </c>
      <c r="AE141" s="50">
        <f>IF(P141=0,0,+(VLOOKUP($A141,'1v -beneficirani'!$A$14:AP$371,Z$3,FALSE)/12*0.701/$P141+$R$2)*$P141)</f>
        <v>0</v>
      </c>
      <c r="AF141" s="50">
        <f>IF(AD141+AE141=0,0,(VLOOKUP($A141,'1v -beneficirani'!$A$14:AQ$371,AA$3,FALSE))/12*$R$3+$R$2)</f>
        <v>0</v>
      </c>
      <c r="AG141" s="50">
        <f t="shared" si="27"/>
        <v>0</v>
      </c>
      <c r="AH141" s="50">
        <f t="shared" si="28"/>
        <v>0</v>
      </c>
      <c r="AI141" s="50">
        <f t="shared" si="32"/>
        <v>0</v>
      </c>
      <c r="AJ141" s="50">
        <f>+AI141*(AE$3+VLOOKUP(A141,'1v -beneficirani'!$A$14:$T$348,$AJ$1,FALSE)*100)/100</f>
        <v>0</v>
      </c>
      <c r="AK141" s="50">
        <f t="shared" si="29"/>
        <v>0</v>
      </c>
      <c r="AL141" s="50">
        <f t="shared" si="29"/>
        <v>0</v>
      </c>
    </row>
    <row r="142" spans="1:38" x14ac:dyDescent="0.2">
      <c r="A142">
        <f>+IF(MAX(A$5:A141)+1&lt;=A$1,A141+1,0)</f>
        <v>0</v>
      </c>
      <c r="B142" s="301">
        <f t="shared" si="30"/>
        <v>0</v>
      </c>
      <c r="C142">
        <f t="shared" si="30"/>
        <v>0</v>
      </c>
      <c r="D142" s="494">
        <f t="shared" si="30"/>
        <v>0</v>
      </c>
      <c r="E142">
        <f>IF(A142=0,0,+VLOOKUP($A142,'1v -beneficirani'!$A$14:$C$371,2,FALSE))</f>
        <v>0</v>
      </c>
      <c r="G142">
        <f>+VLOOKUP($A142,'1v -beneficirani'!$A$14:$N$371,14,FALSE)</f>
        <v>0</v>
      </c>
      <c r="H142">
        <f>+VLOOKUP($A142,'1v -beneficirani'!$A$14:$G$371,H$3,FALSE)</f>
        <v>0</v>
      </c>
      <c r="I142">
        <f>+VLOOKUP($A142,'1v -beneficirani'!$A$14:H$371,I$3,FALSE)</f>
        <v>0</v>
      </c>
      <c r="J142">
        <f>+VLOOKUP($A142,'1v -beneficirani'!$A$14:I$371,J$3,FALSE)</f>
        <v>0</v>
      </c>
      <c r="N142">
        <f>+VLOOKUP($A142,'1v -beneficirani'!$A$14:J$371,K$3,FALSE)</f>
        <v>0</v>
      </c>
      <c r="O142">
        <f>+VLOOKUP($A142,'1v -beneficirani'!$A$14:K$371,L$3,FALSE)</f>
        <v>0</v>
      </c>
      <c r="P142">
        <f>+VLOOKUP($A142,'1v -beneficirani'!$A$14:L$371,M$3,FALSE)</f>
        <v>0</v>
      </c>
      <c r="T142" s="50">
        <f>IF(H142=0,0,+(VLOOKUP($A142,'1v -beneficirani'!$A$14:AE$371,O$3,FALSE)/12*0.701/$H142+$R$2)*$H142)</f>
        <v>0</v>
      </c>
      <c r="U142" s="50">
        <f>IF(N142=0,0,+(VLOOKUP($A142,'1v -beneficirani'!$A$14:AF$371,P$3,FALSE)/12*0.701/$N142+$R$2)*$N142)</f>
        <v>0</v>
      </c>
      <c r="V142" s="50">
        <f>IF(T142+U142=0,0,(VLOOKUP($A142,'1v -beneficirani'!$A$14:AG$371,Q$3,FALSE))/12*$R$3+$R$2)</f>
        <v>0</v>
      </c>
      <c r="W142" s="50">
        <f t="shared" si="31"/>
        <v>0</v>
      </c>
      <c r="X142" s="50">
        <f t="shared" si="24"/>
        <v>0</v>
      </c>
      <c r="Y142" s="50">
        <f>IF(I142=0,0,+(VLOOKUP($A142,'1v -beneficirani'!$A$14:AJ$371,T$3,FALSE)/12*0.701/$I142+$R$2)*$I142)</f>
        <v>0</v>
      </c>
      <c r="Z142" s="50">
        <f>IF(O142=0,0,+(VLOOKUP($A142,'1v -beneficirani'!$A$14:AK$371,U$3,FALSE)/12*0.701/$O142+$R$2)*$O142)</f>
        <v>0</v>
      </c>
      <c r="AA142" s="50">
        <f>IF(Y142+Z142=0,0,(VLOOKUP($A142,'1v -beneficirani'!$A$14:AL$371,V$3,FALSE))/12*$R$3+$R$2)</f>
        <v>0</v>
      </c>
      <c r="AB142" s="50">
        <f t="shared" si="25"/>
        <v>0</v>
      </c>
      <c r="AC142" s="50">
        <f t="shared" si="26"/>
        <v>0</v>
      </c>
      <c r="AD142" s="50">
        <f>IF(J142=0,0,+(VLOOKUP($A142,'1v -beneficirani'!$A$14:AO$371,Y$3,FALSE)/12*0.701/$J142+$R$2)*$J142)</f>
        <v>0</v>
      </c>
      <c r="AE142" s="50">
        <f>IF(P142=0,0,+(VLOOKUP($A142,'1v -beneficirani'!$A$14:AP$371,Z$3,FALSE)/12*0.701/$P142+$R$2)*$P142)</f>
        <v>0</v>
      </c>
      <c r="AF142" s="50">
        <f>IF(AD142+AE142=0,0,(VLOOKUP($A142,'1v -beneficirani'!$A$14:AQ$371,AA$3,FALSE))/12*$R$3+$R$2)</f>
        <v>0</v>
      </c>
      <c r="AG142" s="50">
        <f t="shared" si="27"/>
        <v>0</v>
      </c>
      <c r="AH142" s="50">
        <f t="shared" si="28"/>
        <v>0</v>
      </c>
      <c r="AI142" s="50">
        <f t="shared" si="32"/>
        <v>0</v>
      </c>
      <c r="AJ142" s="50">
        <f>+AI142*(AE$3+VLOOKUP(A142,'1v -beneficirani'!$A$14:$T$348,$AJ$1,FALSE)*100)/100</f>
        <v>0</v>
      </c>
      <c r="AK142" s="50">
        <f t="shared" si="29"/>
        <v>0</v>
      </c>
      <c r="AL142" s="50">
        <f t="shared" si="29"/>
        <v>0</v>
      </c>
    </row>
    <row r="143" spans="1:38" x14ac:dyDescent="0.2">
      <c r="A143">
        <f>+IF(MAX(A$5:A142)+1&lt;=A$1,A142+1,0)</f>
        <v>0</v>
      </c>
      <c r="B143" s="301">
        <f t="shared" si="30"/>
        <v>0</v>
      </c>
      <c r="C143">
        <f t="shared" si="30"/>
        <v>0</v>
      </c>
      <c r="D143" s="494">
        <f t="shared" si="30"/>
        <v>0</v>
      </c>
      <c r="E143">
        <f>IF(A143=0,0,+VLOOKUP($A143,'1v -beneficirani'!$A$14:$C$371,2,FALSE))</f>
        <v>0</v>
      </c>
      <c r="G143">
        <f>+VLOOKUP($A143,'1v -beneficirani'!$A$14:$N$371,14,FALSE)</f>
        <v>0</v>
      </c>
      <c r="H143">
        <f>+VLOOKUP($A143,'1v -beneficirani'!$A$14:$G$371,H$3,FALSE)</f>
        <v>0</v>
      </c>
      <c r="I143">
        <f>+VLOOKUP($A143,'1v -beneficirani'!$A$14:H$371,I$3,FALSE)</f>
        <v>0</v>
      </c>
      <c r="J143">
        <f>+VLOOKUP($A143,'1v -beneficirani'!$A$14:I$371,J$3,FALSE)</f>
        <v>0</v>
      </c>
      <c r="N143">
        <f>+VLOOKUP($A143,'1v -beneficirani'!$A$14:J$371,K$3,FALSE)</f>
        <v>0</v>
      </c>
      <c r="O143">
        <f>+VLOOKUP($A143,'1v -beneficirani'!$A$14:K$371,L$3,FALSE)</f>
        <v>0</v>
      </c>
      <c r="P143">
        <f>+VLOOKUP($A143,'1v -beneficirani'!$A$14:L$371,M$3,FALSE)</f>
        <v>0</v>
      </c>
      <c r="T143" s="50">
        <f>IF(H143=0,0,+(VLOOKUP($A143,'1v -beneficirani'!$A$14:AE$371,O$3,FALSE)/12*0.701/$H143+$R$2)*$H143)</f>
        <v>0</v>
      </c>
      <c r="U143" s="50">
        <f>IF(N143=0,0,+(VLOOKUP($A143,'1v -beneficirani'!$A$14:AF$371,P$3,FALSE)/12*0.701/$N143+$R$2)*$N143)</f>
        <v>0</v>
      </c>
      <c r="V143" s="50">
        <f>IF(T143+U143=0,0,(VLOOKUP($A143,'1v -beneficirani'!$A$14:AG$371,Q$3,FALSE))/12*$R$3+$R$2)</f>
        <v>0</v>
      </c>
      <c r="W143" s="50">
        <f t="shared" si="31"/>
        <v>0</v>
      </c>
      <c r="X143" s="50">
        <f t="shared" si="24"/>
        <v>0</v>
      </c>
      <c r="Y143" s="50">
        <f>IF(I143=0,0,+(VLOOKUP($A143,'1v -beneficirani'!$A$14:AJ$371,T$3,FALSE)/12*0.701/$I143+$R$2)*$I143)</f>
        <v>0</v>
      </c>
      <c r="Z143" s="50">
        <f>IF(O143=0,0,+(VLOOKUP($A143,'1v -beneficirani'!$A$14:AK$371,U$3,FALSE)/12*0.701/$O143+$R$2)*$O143)</f>
        <v>0</v>
      </c>
      <c r="AA143" s="50">
        <f>IF(Y143+Z143=0,0,(VLOOKUP($A143,'1v -beneficirani'!$A$14:AL$371,V$3,FALSE))/12*$R$3+$R$2)</f>
        <v>0</v>
      </c>
      <c r="AB143" s="50">
        <f t="shared" si="25"/>
        <v>0</v>
      </c>
      <c r="AC143" s="50">
        <f t="shared" si="26"/>
        <v>0</v>
      </c>
      <c r="AD143" s="50">
        <f>IF(J143=0,0,+(VLOOKUP($A143,'1v -beneficirani'!$A$14:AO$371,Y$3,FALSE)/12*0.701/$J143+$R$2)*$J143)</f>
        <v>0</v>
      </c>
      <c r="AE143" s="50">
        <f>IF(P143=0,0,+(VLOOKUP($A143,'1v -beneficirani'!$A$14:AP$371,Z$3,FALSE)/12*0.701/$P143+$R$2)*$P143)</f>
        <v>0</v>
      </c>
      <c r="AF143" s="50">
        <f>IF(AD143+AE143=0,0,(VLOOKUP($A143,'1v -beneficirani'!$A$14:AQ$371,AA$3,FALSE))/12*$R$3+$R$2)</f>
        <v>0</v>
      </c>
      <c r="AG143" s="50">
        <f t="shared" si="27"/>
        <v>0</v>
      </c>
      <c r="AH143" s="50">
        <f t="shared" si="28"/>
        <v>0</v>
      </c>
      <c r="AI143" s="50">
        <f t="shared" si="32"/>
        <v>0</v>
      </c>
      <c r="AJ143" s="50">
        <f>+AI143*(AE$3+VLOOKUP(A143,'1v -beneficirani'!$A$14:$T$348,$AJ$1,FALSE)*100)/100</f>
        <v>0</v>
      </c>
      <c r="AK143" s="50">
        <f t="shared" si="29"/>
        <v>0</v>
      </c>
      <c r="AL143" s="50">
        <f t="shared" si="29"/>
        <v>0</v>
      </c>
    </row>
    <row r="144" spans="1:38" x14ac:dyDescent="0.2">
      <c r="A144">
        <f>+IF(MAX(A$5:A143)+1&lt;=A$1,A143+1,0)</f>
        <v>0</v>
      </c>
      <c r="B144" s="301">
        <f t="shared" si="30"/>
        <v>0</v>
      </c>
      <c r="C144">
        <f t="shared" si="30"/>
        <v>0</v>
      </c>
      <c r="D144" s="494">
        <f t="shared" si="30"/>
        <v>0</v>
      </c>
      <c r="E144">
        <f>IF(A144=0,0,+VLOOKUP($A144,'1v -beneficirani'!$A$14:$C$371,2,FALSE))</f>
        <v>0</v>
      </c>
      <c r="G144">
        <f>+VLOOKUP($A144,'1v -beneficirani'!$A$14:$N$371,14,FALSE)</f>
        <v>0</v>
      </c>
      <c r="H144">
        <f>+VLOOKUP($A144,'1v -beneficirani'!$A$14:$G$371,H$3,FALSE)</f>
        <v>0</v>
      </c>
      <c r="I144">
        <f>+VLOOKUP($A144,'1v -beneficirani'!$A$14:H$371,I$3,FALSE)</f>
        <v>0</v>
      </c>
      <c r="J144">
        <f>+VLOOKUP($A144,'1v -beneficirani'!$A$14:I$371,J$3,FALSE)</f>
        <v>0</v>
      </c>
      <c r="N144">
        <f>+VLOOKUP($A144,'1v -beneficirani'!$A$14:J$371,K$3,FALSE)</f>
        <v>0</v>
      </c>
      <c r="O144">
        <f>+VLOOKUP($A144,'1v -beneficirani'!$A$14:K$371,L$3,FALSE)</f>
        <v>0</v>
      </c>
      <c r="P144">
        <f>+VLOOKUP($A144,'1v -beneficirani'!$A$14:L$371,M$3,FALSE)</f>
        <v>0</v>
      </c>
      <c r="T144" s="50">
        <f>IF(H144=0,0,+(VLOOKUP($A144,'1v -beneficirani'!$A$14:AE$371,O$3,FALSE)/12*0.701/$H144+$R$2)*$H144)</f>
        <v>0</v>
      </c>
      <c r="U144" s="50">
        <f>IF(N144=0,0,+(VLOOKUP($A144,'1v -beneficirani'!$A$14:AF$371,P$3,FALSE)/12*0.701/$N144+$R$2)*$N144)</f>
        <v>0</v>
      </c>
      <c r="V144" s="50">
        <f>IF(T144+U144=0,0,(VLOOKUP($A144,'1v -beneficirani'!$A$14:AG$371,Q$3,FALSE))/12*$R$3+$R$2)</f>
        <v>0</v>
      </c>
      <c r="W144" s="50">
        <f t="shared" si="31"/>
        <v>0</v>
      </c>
      <c r="X144" s="50">
        <f t="shared" si="24"/>
        <v>0</v>
      </c>
      <c r="Y144" s="50">
        <f>IF(I144=0,0,+(VLOOKUP($A144,'1v -beneficirani'!$A$14:AJ$371,T$3,FALSE)/12*0.701/$I144+$R$2)*$I144)</f>
        <v>0</v>
      </c>
      <c r="Z144" s="50">
        <f>IF(O144=0,0,+(VLOOKUP($A144,'1v -beneficirani'!$A$14:AK$371,U$3,FALSE)/12*0.701/$O144+$R$2)*$O144)</f>
        <v>0</v>
      </c>
      <c r="AA144" s="50">
        <f>IF(Y144+Z144=0,0,(VLOOKUP($A144,'1v -beneficirani'!$A$14:AL$371,V$3,FALSE))/12*$R$3+$R$2)</f>
        <v>0</v>
      </c>
      <c r="AB144" s="50">
        <f t="shared" si="25"/>
        <v>0</v>
      </c>
      <c r="AC144" s="50">
        <f t="shared" si="26"/>
        <v>0</v>
      </c>
      <c r="AD144" s="50">
        <f>IF(J144=0,0,+(VLOOKUP($A144,'1v -beneficirani'!$A$14:AO$371,Y$3,FALSE)/12*0.701/$J144+$R$2)*$J144)</f>
        <v>0</v>
      </c>
      <c r="AE144" s="50">
        <f>IF(P144=0,0,+(VLOOKUP($A144,'1v -beneficirani'!$A$14:AP$371,Z$3,FALSE)/12*0.701/$P144+$R$2)*$P144)</f>
        <v>0</v>
      </c>
      <c r="AF144" s="50">
        <f>IF(AD144+AE144=0,0,(VLOOKUP($A144,'1v -beneficirani'!$A$14:AQ$371,AA$3,FALSE))/12*$R$3+$R$2)</f>
        <v>0</v>
      </c>
      <c r="AG144" s="50">
        <f t="shared" si="27"/>
        <v>0</v>
      </c>
      <c r="AH144" s="50">
        <f t="shared" si="28"/>
        <v>0</v>
      </c>
      <c r="AI144" s="50">
        <f t="shared" si="32"/>
        <v>0</v>
      </c>
      <c r="AJ144" s="50">
        <f>+AI144*(AE$3+VLOOKUP(A144,'1v -beneficirani'!$A$14:$T$348,$AJ$1,FALSE)*100)/100</f>
        <v>0</v>
      </c>
      <c r="AK144" s="50">
        <f t="shared" si="29"/>
        <v>0</v>
      </c>
      <c r="AL144" s="50">
        <f t="shared" si="29"/>
        <v>0</v>
      </c>
    </row>
    <row r="145" spans="1:38" x14ac:dyDescent="0.2">
      <c r="A145">
        <f>+IF(MAX(A$5:A144)+1&lt;=A$1,A144+1,0)</f>
        <v>0</v>
      </c>
      <c r="B145" s="301">
        <f t="shared" si="30"/>
        <v>0</v>
      </c>
      <c r="C145">
        <f t="shared" si="30"/>
        <v>0</v>
      </c>
      <c r="D145" s="494">
        <f t="shared" si="30"/>
        <v>0</v>
      </c>
      <c r="E145">
        <f>IF(A145=0,0,+VLOOKUP($A145,'1v -beneficirani'!$A$14:$C$371,2,FALSE))</f>
        <v>0</v>
      </c>
      <c r="G145">
        <f>+VLOOKUP($A145,'1v -beneficirani'!$A$14:$N$371,14,FALSE)</f>
        <v>0</v>
      </c>
      <c r="H145">
        <f>+VLOOKUP($A145,'1v -beneficirani'!$A$14:$G$371,H$3,FALSE)</f>
        <v>0</v>
      </c>
      <c r="I145">
        <f>+VLOOKUP($A145,'1v -beneficirani'!$A$14:H$371,I$3,FALSE)</f>
        <v>0</v>
      </c>
      <c r="J145">
        <f>+VLOOKUP($A145,'1v -beneficirani'!$A$14:I$371,J$3,FALSE)</f>
        <v>0</v>
      </c>
      <c r="N145">
        <f>+VLOOKUP($A145,'1v -beneficirani'!$A$14:J$371,K$3,FALSE)</f>
        <v>0</v>
      </c>
      <c r="O145">
        <f>+VLOOKUP($A145,'1v -beneficirani'!$A$14:K$371,L$3,FALSE)</f>
        <v>0</v>
      </c>
      <c r="P145">
        <f>+VLOOKUP($A145,'1v -beneficirani'!$A$14:L$371,M$3,FALSE)</f>
        <v>0</v>
      </c>
      <c r="T145" s="50">
        <f>IF(H145=0,0,+(VLOOKUP($A145,'1v -beneficirani'!$A$14:AE$371,O$3,FALSE)/12*0.701/$H145+$R$2)*$H145)</f>
        <v>0</v>
      </c>
      <c r="U145" s="50">
        <f>IF(N145=0,0,+(VLOOKUP($A145,'1v -beneficirani'!$A$14:AF$371,P$3,FALSE)/12*0.701/$N145+$R$2)*$N145)</f>
        <v>0</v>
      </c>
      <c r="V145" s="50">
        <f>IF(T145+U145=0,0,(VLOOKUP($A145,'1v -beneficirani'!$A$14:AG$371,Q$3,FALSE))/12*$R$3+$R$2)</f>
        <v>0</v>
      </c>
      <c r="W145" s="50">
        <f t="shared" si="31"/>
        <v>0</v>
      </c>
      <c r="X145" s="50">
        <f t="shared" si="24"/>
        <v>0</v>
      </c>
      <c r="Y145" s="50">
        <f>IF(I145=0,0,+(VLOOKUP($A145,'1v -beneficirani'!$A$14:AJ$371,T$3,FALSE)/12*0.701/$I145+$R$2)*$I145)</f>
        <v>0</v>
      </c>
      <c r="Z145" s="50">
        <f>IF(O145=0,0,+(VLOOKUP($A145,'1v -beneficirani'!$A$14:AK$371,U$3,FALSE)/12*0.701/$O145+$R$2)*$O145)</f>
        <v>0</v>
      </c>
      <c r="AA145" s="50">
        <f>IF(Y145+Z145=0,0,(VLOOKUP($A145,'1v -beneficirani'!$A$14:AL$371,V$3,FALSE))/12*$R$3+$R$2)</f>
        <v>0</v>
      </c>
      <c r="AB145" s="50">
        <f t="shared" si="25"/>
        <v>0</v>
      </c>
      <c r="AC145" s="50">
        <f t="shared" si="26"/>
        <v>0</v>
      </c>
      <c r="AD145" s="50">
        <f>IF(J145=0,0,+(VLOOKUP($A145,'1v -beneficirani'!$A$14:AO$371,Y$3,FALSE)/12*0.701/$J145+$R$2)*$J145)</f>
        <v>0</v>
      </c>
      <c r="AE145" s="50">
        <f>IF(P145=0,0,+(VLOOKUP($A145,'1v -beneficirani'!$A$14:AP$371,Z$3,FALSE)/12*0.701/$P145+$R$2)*$P145)</f>
        <v>0</v>
      </c>
      <c r="AF145" s="50">
        <f>IF(AD145+AE145=0,0,(VLOOKUP($A145,'1v -beneficirani'!$A$14:AQ$371,AA$3,FALSE))/12*$R$3+$R$2)</f>
        <v>0</v>
      </c>
      <c r="AG145" s="50">
        <f t="shared" si="27"/>
        <v>0</v>
      </c>
      <c r="AH145" s="50">
        <f t="shared" si="28"/>
        <v>0</v>
      </c>
      <c r="AI145" s="50">
        <f t="shared" si="32"/>
        <v>0</v>
      </c>
      <c r="AJ145" s="50">
        <f>+AI145*(AE$3+VLOOKUP(A145,'1v -beneficirani'!$A$14:$T$348,$AJ$1,FALSE)*100)/100</f>
        <v>0</v>
      </c>
      <c r="AK145" s="50">
        <f t="shared" si="29"/>
        <v>0</v>
      </c>
      <c r="AL145" s="50">
        <f t="shared" si="29"/>
        <v>0</v>
      </c>
    </row>
    <row r="146" spans="1:38" x14ac:dyDescent="0.2">
      <c r="A146">
        <f>+IF(MAX(A$5:A145)+1&lt;=A$1,A145+1,0)</f>
        <v>0</v>
      </c>
      <c r="B146" s="301">
        <f t="shared" si="30"/>
        <v>0</v>
      </c>
      <c r="C146">
        <f t="shared" si="30"/>
        <v>0</v>
      </c>
      <c r="D146" s="494">
        <f t="shared" si="30"/>
        <v>0</v>
      </c>
      <c r="E146">
        <f>IF(A146=0,0,+VLOOKUP($A146,'1v -beneficirani'!$A$14:$C$371,2,FALSE))</f>
        <v>0</v>
      </c>
      <c r="G146">
        <f>+VLOOKUP($A146,'1v -beneficirani'!$A$14:$N$371,14,FALSE)</f>
        <v>0</v>
      </c>
      <c r="H146">
        <f>+VLOOKUP($A146,'1v -beneficirani'!$A$14:$G$371,H$3,FALSE)</f>
        <v>0</v>
      </c>
      <c r="I146">
        <f>+VLOOKUP($A146,'1v -beneficirani'!$A$14:H$371,I$3,FALSE)</f>
        <v>0</v>
      </c>
      <c r="J146">
        <f>+VLOOKUP($A146,'1v -beneficirani'!$A$14:I$371,J$3,FALSE)</f>
        <v>0</v>
      </c>
      <c r="N146">
        <f>+VLOOKUP($A146,'1v -beneficirani'!$A$14:J$371,K$3,FALSE)</f>
        <v>0</v>
      </c>
      <c r="O146">
        <f>+VLOOKUP($A146,'1v -beneficirani'!$A$14:K$371,L$3,FALSE)</f>
        <v>0</v>
      </c>
      <c r="P146">
        <f>+VLOOKUP($A146,'1v -beneficirani'!$A$14:L$371,M$3,FALSE)</f>
        <v>0</v>
      </c>
      <c r="T146" s="50">
        <f>IF(H146=0,0,+(VLOOKUP($A146,'1v -beneficirani'!$A$14:AE$371,O$3,FALSE)/12*0.701/$H146+$R$2)*$H146)</f>
        <v>0</v>
      </c>
      <c r="U146" s="50">
        <f>IF(N146=0,0,+(VLOOKUP($A146,'1v -beneficirani'!$A$14:AF$371,P$3,FALSE)/12*0.701/$N146+$R$2)*$N146)</f>
        <v>0</v>
      </c>
      <c r="V146" s="50">
        <f>IF(T146+U146=0,0,(VLOOKUP($A146,'1v -beneficirani'!$A$14:AG$371,Q$3,FALSE))/12*$R$3+$R$2)</f>
        <v>0</v>
      </c>
      <c r="W146" s="50">
        <f t="shared" si="31"/>
        <v>0</v>
      </c>
      <c r="X146" s="50">
        <f t="shared" si="24"/>
        <v>0</v>
      </c>
      <c r="Y146" s="50">
        <f>IF(I146=0,0,+(VLOOKUP($A146,'1v -beneficirani'!$A$14:AJ$371,T$3,FALSE)/12*0.701/$I146+$R$2)*$I146)</f>
        <v>0</v>
      </c>
      <c r="Z146" s="50">
        <f>IF(O146=0,0,+(VLOOKUP($A146,'1v -beneficirani'!$A$14:AK$371,U$3,FALSE)/12*0.701/$O146+$R$2)*$O146)</f>
        <v>0</v>
      </c>
      <c r="AA146" s="50">
        <f>IF(Y146+Z146=0,0,(VLOOKUP($A146,'1v -beneficirani'!$A$14:AL$371,V$3,FALSE))/12*$R$3+$R$2)</f>
        <v>0</v>
      </c>
      <c r="AB146" s="50">
        <f t="shared" si="25"/>
        <v>0</v>
      </c>
      <c r="AC146" s="50">
        <f t="shared" si="26"/>
        <v>0</v>
      </c>
      <c r="AD146" s="50">
        <f>IF(J146=0,0,+(VLOOKUP($A146,'1v -beneficirani'!$A$14:AO$371,Y$3,FALSE)/12*0.701/$J146+$R$2)*$J146)</f>
        <v>0</v>
      </c>
      <c r="AE146" s="50">
        <f>IF(P146=0,0,+(VLOOKUP($A146,'1v -beneficirani'!$A$14:AP$371,Z$3,FALSE)/12*0.701/$P146+$R$2)*$P146)</f>
        <v>0</v>
      </c>
      <c r="AF146" s="50">
        <f>IF(AD146+AE146=0,0,(VLOOKUP($A146,'1v -beneficirani'!$A$14:AQ$371,AA$3,FALSE))/12*$R$3+$R$2)</f>
        <v>0</v>
      </c>
      <c r="AG146" s="50">
        <f t="shared" si="27"/>
        <v>0</v>
      </c>
      <c r="AH146" s="50">
        <f t="shared" si="28"/>
        <v>0</v>
      </c>
      <c r="AI146" s="50">
        <f t="shared" si="32"/>
        <v>0</v>
      </c>
      <c r="AJ146" s="50">
        <f>+AI146*(AE$3+VLOOKUP(A146,'1v -beneficirani'!$A$14:$T$348,$AJ$1,FALSE)*100)/100</f>
        <v>0</v>
      </c>
      <c r="AK146" s="50">
        <f t="shared" si="29"/>
        <v>0</v>
      </c>
      <c r="AL146" s="50">
        <f t="shared" si="29"/>
        <v>0</v>
      </c>
    </row>
    <row r="147" spans="1:38" x14ac:dyDescent="0.2">
      <c r="A147">
        <f>+IF(MAX(A$5:A146)+1&lt;=A$1,A146+1,0)</f>
        <v>0</v>
      </c>
      <c r="B147" s="301">
        <f t="shared" si="30"/>
        <v>0</v>
      </c>
      <c r="C147">
        <f t="shared" si="30"/>
        <v>0</v>
      </c>
      <c r="D147" s="494">
        <f t="shared" si="30"/>
        <v>0</v>
      </c>
      <c r="E147">
        <f>IF(A147=0,0,+VLOOKUP($A147,'1v -beneficirani'!$A$14:$C$371,2,FALSE))</f>
        <v>0</v>
      </c>
      <c r="G147">
        <f>+VLOOKUP($A147,'1v -beneficirani'!$A$14:$N$371,14,FALSE)</f>
        <v>0</v>
      </c>
      <c r="H147">
        <f>+VLOOKUP($A147,'1v -beneficirani'!$A$14:$G$371,H$3,FALSE)</f>
        <v>0</v>
      </c>
      <c r="I147">
        <f>+VLOOKUP($A147,'1v -beneficirani'!$A$14:H$371,I$3,FALSE)</f>
        <v>0</v>
      </c>
      <c r="J147">
        <f>+VLOOKUP($A147,'1v -beneficirani'!$A$14:I$371,J$3,FALSE)</f>
        <v>0</v>
      </c>
      <c r="N147">
        <f>+VLOOKUP($A147,'1v -beneficirani'!$A$14:J$371,K$3,FALSE)</f>
        <v>0</v>
      </c>
      <c r="O147">
        <f>+VLOOKUP($A147,'1v -beneficirani'!$A$14:K$371,L$3,FALSE)</f>
        <v>0</v>
      </c>
      <c r="P147">
        <f>+VLOOKUP($A147,'1v -beneficirani'!$A$14:L$371,M$3,FALSE)</f>
        <v>0</v>
      </c>
      <c r="T147" s="50">
        <f>IF(H147=0,0,+(VLOOKUP($A147,'1v -beneficirani'!$A$14:AE$371,O$3,FALSE)/12*0.701/$H147+$R$2)*$H147)</f>
        <v>0</v>
      </c>
      <c r="U147" s="50">
        <f>IF(N147=0,0,+(VLOOKUP($A147,'1v -beneficirani'!$A$14:AF$371,P$3,FALSE)/12*0.701/$N147+$R$2)*$N147)</f>
        <v>0</v>
      </c>
      <c r="V147" s="50">
        <f>IF(T147+U147=0,0,(VLOOKUP($A147,'1v -beneficirani'!$A$14:AG$371,Q$3,FALSE))/12*$R$3+$R$2)</f>
        <v>0</v>
      </c>
      <c r="W147" s="50">
        <f t="shared" si="31"/>
        <v>0</v>
      </c>
      <c r="X147" s="50">
        <f t="shared" si="24"/>
        <v>0</v>
      </c>
      <c r="Y147" s="50">
        <f>IF(I147=0,0,+(VLOOKUP($A147,'1v -beneficirani'!$A$14:AJ$371,T$3,FALSE)/12*0.701/$I147+$R$2)*$I147)</f>
        <v>0</v>
      </c>
      <c r="Z147" s="50">
        <f>IF(O147=0,0,+(VLOOKUP($A147,'1v -beneficirani'!$A$14:AK$371,U$3,FALSE)/12*0.701/$O147+$R$2)*$O147)</f>
        <v>0</v>
      </c>
      <c r="AA147" s="50">
        <f>IF(Y147+Z147=0,0,(VLOOKUP($A147,'1v -beneficirani'!$A$14:AL$371,V$3,FALSE))/12*$R$3+$R$2)</f>
        <v>0</v>
      </c>
      <c r="AB147" s="50">
        <f t="shared" si="25"/>
        <v>0</v>
      </c>
      <c r="AC147" s="50">
        <f t="shared" si="26"/>
        <v>0</v>
      </c>
      <c r="AD147" s="50">
        <f>IF(J147=0,0,+(VLOOKUP($A147,'1v -beneficirani'!$A$14:AO$371,Y$3,FALSE)/12*0.701/$J147+$R$2)*$J147)</f>
        <v>0</v>
      </c>
      <c r="AE147" s="50">
        <f>IF(P147=0,0,+(VLOOKUP($A147,'1v -beneficirani'!$A$14:AP$371,Z$3,FALSE)/12*0.701/$P147+$R$2)*$P147)</f>
        <v>0</v>
      </c>
      <c r="AF147" s="50">
        <f>IF(AD147+AE147=0,0,(VLOOKUP($A147,'1v -beneficirani'!$A$14:AQ$371,AA$3,FALSE))/12*$R$3+$R$2)</f>
        <v>0</v>
      </c>
      <c r="AG147" s="50">
        <f t="shared" si="27"/>
        <v>0</v>
      </c>
      <c r="AH147" s="50">
        <f t="shared" si="28"/>
        <v>0</v>
      </c>
      <c r="AI147" s="50">
        <f t="shared" si="32"/>
        <v>0</v>
      </c>
      <c r="AJ147" s="50">
        <f>+AI147*(AE$3+VLOOKUP(A147,'1v -beneficirani'!$A$14:$T$348,$AJ$1,FALSE)*100)/100</f>
        <v>0</v>
      </c>
      <c r="AK147" s="50">
        <f t="shared" si="29"/>
        <v>0</v>
      </c>
      <c r="AL147" s="50">
        <f t="shared" si="29"/>
        <v>0</v>
      </c>
    </row>
    <row r="148" spans="1:38" x14ac:dyDescent="0.2">
      <c r="A148">
        <f>+IF(MAX(A$5:A147)+1&lt;=A$1,A147+1,0)</f>
        <v>0</v>
      </c>
      <c r="B148" s="301">
        <f t="shared" si="30"/>
        <v>0</v>
      </c>
      <c r="C148">
        <f t="shared" si="30"/>
        <v>0</v>
      </c>
      <c r="D148" s="494">
        <f t="shared" si="30"/>
        <v>0</v>
      </c>
      <c r="E148">
        <f>IF(A148=0,0,+VLOOKUP($A148,'1v -beneficirani'!$A$14:$C$371,2,FALSE))</f>
        <v>0</v>
      </c>
      <c r="G148">
        <f>+VLOOKUP($A148,'1v -beneficirani'!$A$14:$N$371,14,FALSE)</f>
        <v>0</v>
      </c>
      <c r="H148">
        <f>+VLOOKUP($A148,'1v -beneficirani'!$A$14:$G$371,H$3,FALSE)</f>
        <v>0</v>
      </c>
      <c r="I148">
        <f>+VLOOKUP($A148,'1v -beneficirani'!$A$14:H$371,I$3,FALSE)</f>
        <v>0</v>
      </c>
      <c r="J148">
        <f>+VLOOKUP($A148,'1v -beneficirani'!$A$14:I$371,J$3,FALSE)</f>
        <v>0</v>
      </c>
      <c r="N148">
        <f>+VLOOKUP($A148,'1v -beneficirani'!$A$14:J$371,K$3,FALSE)</f>
        <v>0</v>
      </c>
      <c r="O148">
        <f>+VLOOKUP($A148,'1v -beneficirani'!$A$14:K$371,L$3,FALSE)</f>
        <v>0</v>
      </c>
      <c r="P148">
        <f>+VLOOKUP($A148,'1v -beneficirani'!$A$14:L$371,M$3,FALSE)</f>
        <v>0</v>
      </c>
      <c r="T148" s="50">
        <f>IF(H148=0,0,+(VLOOKUP($A148,'1v -beneficirani'!$A$14:AE$371,O$3,FALSE)/12*0.701/$H148+$R$2)*$H148)</f>
        <v>0</v>
      </c>
      <c r="U148" s="50">
        <f>IF(N148=0,0,+(VLOOKUP($A148,'1v -beneficirani'!$A$14:AF$371,P$3,FALSE)/12*0.701/$N148+$R$2)*$N148)</f>
        <v>0</v>
      </c>
      <c r="V148" s="50">
        <f>IF(T148+U148=0,0,(VLOOKUP($A148,'1v -beneficirani'!$A$14:AG$371,Q$3,FALSE))/12*$R$3+$R$2)</f>
        <v>0</v>
      </c>
      <c r="W148" s="50">
        <f t="shared" si="31"/>
        <v>0</v>
      </c>
      <c r="X148" s="50">
        <f t="shared" si="24"/>
        <v>0</v>
      </c>
      <c r="Y148" s="50">
        <f>IF(I148=0,0,+(VLOOKUP($A148,'1v -beneficirani'!$A$14:AJ$371,T$3,FALSE)/12*0.701/$I148+$R$2)*$I148)</f>
        <v>0</v>
      </c>
      <c r="Z148" s="50">
        <f>IF(O148=0,0,+(VLOOKUP($A148,'1v -beneficirani'!$A$14:AK$371,U$3,FALSE)/12*0.701/$O148+$R$2)*$O148)</f>
        <v>0</v>
      </c>
      <c r="AA148" s="50">
        <f>IF(Y148+Z148=0,0,(VLOOKUP($A148,'1v -beneficirani'!$A$14:AL$371,V$3,FALSE))/12*$R$3+$R$2)</f>
        <v>0</v>
      </c>
      <c r="AB148" s="50">
        <f t="shared" si="25"/>
        <v>0</v>
      </c>
      <c r="AC148" s="50">
        <f t="shared" si="26"/>
        <v>0</v>
      </c>
      <c r="AD148" s="50">
        <f>IF(J148=0,0,+(VLOOKUP($A148,'1v -beneficirani'!$A$14:AO$371,Y$3,FALSE)/12*0.701/$J148+$R$2)*$J148)</f>
        <v>0</v>
      </c>
      <c r="AE148" s="50">
        <f>IF(P148=0,0,+(VLOOKUP($A148,'1v -beneficirani'!$A$14:AP$371,Z$3,FALSE)/12*0.701/$P148+$R$2)*$P148)</f>
        <v>0</v>
      </c>
      <c r="AF148" s="50">
        <f>IF(AD148+AE148=0,0,(VLOOKUP($A148,'1v -beneficirani'!$A$14:AQ$371,AA$3,FALSE))/12*$R$3+$R$2)</f>
        <v>0</v>
      </c>
      <c r="AG148" s="50">
        <f t="shared" si="27"/>
        <v>0</v>
      </c>
      <c r="AH148" s="50">
        <f t="shared" si="28"/>
        <v>0</v>
      </c>
      <c r="AI148" s="50">
        <f t="shared" si="32"/>
        <v>0</v>
      </c>
      <c r="AJ148" s="50">
        <f>+AI148*(AE$3+VLOOKUP(A148,'1v -beneficirani'!$A$14:$T$348,$AJ$1,FALSE)*100)/100</f>
        <v>0</v>
      </c>
      <c r="AK148" s="50">
        <f t="shared" si="29"/>
        <v>0</v>
      </c>
      <c r="AL148" s="50">
        <f t="shared" si="29"/>
        <v>0</v>
      </c>
    </row>
    <row r="149" spans="1:38" x14ac:dyDescent="0.2">
      <c r="A149">
        <f>+IF(MAX(A$5:A148)+1&lt;=A$1,A148+1,0)</f>
        <v>0</v>
      </c>
      <c r="B149" s="301">
        <f t="shared" si="30"/>
        <v>0</v>
      </c>
      <c r="C149">
        <f t="shared" si="30"/>
        <v>0</v>
      </c>
      <c r="D149" s="494">
        <f t="shared" si="30"/>
        <v>0</v>
      </c>
      <c r="E149">
        <f>IF(A149=0,0,+VLOOKUP($A149,'1v -beneficirani'!$A$14:$C$371,2,FALSE))</f>
        <v>0</v>
      </c>
      <c r="G149">
        <f>+VLOOKUP($A149,'1v -beneficirani'!$A$14:$N$371,14,FALSE)</f>
        <v>0</v>
      </c>
      <c r="H149">
        <f>+VLOOKUP($A149,'1v -beneficirani'!$A$14:$G$371,H$3,FALSE)</f>
        <v>0</v>
      </c>
      <c r="I149">
        <f>+VLOOKUP($A149,'1v -beneficirani'!$A$14:H$371,I$3,FALSE)</f>
        <v>0</v>
      </c>
      <c r="J149">
        <f>+VLOOKUP($A149,'1v -beneficirani'!$A$14:I$371,J$3,FALSE)</f>
        <v>0</v>
      </c>
      <c r="N149">
        <f>+VLOOKUP($A149,'1v -beneficirani'!$A$14:J$371,K$3,FALSE)</f>
        <v>0</v>
      </c>
      <c r="O149">
        <f>+VLOOKUP($A149,'1v -beneficirani'!$A$14:K$371,L$3,FALSE)</f>
        <v>0</v>
      </c>
      <c r="P149">
        <f>+VLOOKUP($A149,'1v -beneficirani'!$A$14:L$371,M$3,FALSE)</f>
        <v>0</v>
      </c>
      <c r="T149" s="50">
        <f>IF(H149=0,0,+(VLOOKUP($A149,'1v -beneficirani'!$A$14:AE$371,O$3,FALSE)/12*0.701/$H149+$R$2)*$H149)</f>
        <v>0</v>
      </c>
      <c r="U149" s="50">
        <f>IF(N149=0,0,+(VLOOKUP($A149,'1v -beneficirani'!$A$14:AF$371,P$3,FALSE)/12*0.701/$N149+$R$2)*$N149)</f>
        <v>0</v>
      </c>
      <c r="V149" s="50">
        <f>IF(T149+U149=0,0,(VLOOKUP($A149,'1v -beneficirani'!$A$14:AG$371,Q$3,FALSE))/12*$R$3+$R$2)</f>
        <v>0</v>
      </c>
      <c r="W149" s="50">
        <f t="shared" si="31"/>
        <v>0</v>
      </c>
      <c r="X149" s="50">
        <f t="shared" si="24"/>
        <v>0</v>
      </c>
      <c r="Y149" s="50">
        <f>IF(I149=0,0,+(VLOOKUP($A149,'1v -beneficirani'!$A$14:AJ$371,T$3,FALSE)/12*0.701/$I149+$R$2)*$I149)</f>
        <v>0</v>
      </c>
      <c r="Z149" s="50">
        <f>IF(O149=0,0,+(VLOOKUP($A149,'1v -beneficirani'!$A$14:AK$371,U$3,FALSE)/12*0.701/$O149+$R$2)*$O149)</f>
        <v>0</v>
      </c>
      <c r="AA149" s="50">
        <f>IF(Y149+Z149=0,0,(VLOOKUP($A149,'1v -beneficirani'!$A$14:AL$371,V$3,FALSE))/12*$R$3+$R$2)</f>
        <v>0</v>
      </c>
      <c r="AB149" s="50">
        <f t="shared" si="25"/>
        <v>0</v>
      </c>
      <c r="AC149" s="50">
        <f t="shared" si="26"/>
        <v>0</v>
      </c>
      <c r="AD149" s="50">
        <f>IF(J149=0,0,+(VLOOKUP($A149,'1v -beneficirani'!$A$14:AO$371,Y$3,FALSE)/12*0.701/$J149+$R$2)*$J149)</f>
        <v>0</v>
      </c>
      <c r="AE149" s="50">
        <f>IF(P149=0,0,+(VLOOKUP($A149,'1v -beneficirani'!$A$14:AP$371,Z$3,FALSE)/12*0.701/$P149+$R$2)*$P149)</f>
        <v>0</v>
      </c>
      <c r="AF149" s="50">
        <f>IF(AD149+AE149=0,0,(VLOOKUP($A149,'1v -beneficirani'!$A$14:AQ$371,AA$3,FALSE))/12*$R$3+$R$2)</f>
        <v>0</v>
      </c>
      <c r="AG149" s="50">
        <f t="shared" si="27"/>
        <v>0</v>
      </c>
      <c r="AH149" s="50">
        <f t="shared" si="28"/>
        <v>0</v>
      </c>
      <c r="AI149" s="50">
        <f t="shared" si="32"/>
        <v>0</v>
      </c>
      <c r="AJ149" s="50">
        <f>+AI149*(AE$3+VLOOKUP(A149,'1v -beneficirani'!$A$14:$T$348,$AJ$1,FALSE)*100)/100</f>
        <v>0</v>
      </c>
      <c r="AK149" s="50">
        <f t="shared" si="29"/>
        <v>0</v>
      </c>
      <c r="AL149" s="50">
        <f t="shared" si="29"/>
        <v>0</v>
      </c>
    </row>
    <row r="150" spans="1:38" x14ac:dyDescent="0.2">
      <c r="A150">
        <f>+IF(MAX(A$5:A149)+1&lt;=A$1,A149+1,0)</f>
        <v>0</v>
      </c>
      <c r="B150" s="301">
        <f t="shared" si="30"/>
        <v>0</v>
      </c>
      <c r="C150">
        <f t="shared" si="30"/>
        <v>0</v>
      </c>
      <c r="D150" s="494">
        <f t="shared" si="30"/>
        <v>0</v>
      </c>
      <c r="E150">
        <f>IF(A150=0,0,+VLOOKUP($A150,'1v -beneficirani'!$A$14:$C$371,2,FALSE))</f>
        <v>0</v>
      </c>
      <c r="G150">
        <f>+VLOOKUP($A150,'1v -beneficirani'!$A$14:$N$371,14,FALSE)</f>
        <v>0</v>
      </c>
      <c r="H150">
        <f>+VLOOKUP($A150,'1v -beneficirani'!$A$14:$G$371,H$3,FALSE)</f>
        <v>0</v>
      </c>
      <c r="I150">
        <f>+VLOOKUP($A150,'1v -beneficirani'!$A$14:H$371,I$3,FALSE)</f>
        <v>0</v>
      </c>
      <c r="J150">
        <f>+VLOOKUP($A150,'1v -beneficirani'!$A$14:I$371,J$3,FALSE)</f>
        <v>0</v>
      </c>
      <c r="N150">
        <f>+VLOOKUP($A150,'1v -beneficirani'!$A$14:J$371,K$3,FALSE)</f>
        <v>0</v>
      </c>
      <c r="O150">
        <f>+VLOOKUP($A150,'1v -beneficirani'!$A$14:K$371,L$3,FALSE)</f>
        <v>0</v>
      </c>
      <c r="P150">
        <f>+VLOOKUP($A150,'1v -beneficirani'!$A$14:L$371,M$3,FALSE)</f>
        <v>0</v>
      </c>
      <c r="T150" s="50">
        <f>IF(H150=0,0,+(VLOOKUP($A150,'1v -beneficirani'!$A$14:AE$371,O$3,FALSE)/12*0.701/$H150+$R$2)*$H150)</f>
        <v>0</v>
      </c>
      <c r="U150" s="50">
        <f>IF(N150=0,0,+(VLOOKUP($A150,'1v -beneficirani'!$A$14:AF$371,P$3,FALSE)/12*0.701/$N150+$R$2)*$N150)</f>
        <v>0</v>
      </c>
      <c r="V150" s="50">
        <f>IF(T150+U150=0,0,(VLOOKUP($A150,'1v -beneficirani'!$A$14:AG$371,Q$3,FALSE))/12*$R$3+$R$2)</f>
        <v>0</v>
      </c>
      <c r="W150" s="50">
        <f t="shared" si="31"/>
        <v>0</v>
      </c>
      <c r="X150" s="50">
        <f t="shared" si="24"/>
        <v>0</v>
      </c>
      <c r="Y150" s="50">
        <f>IF(I150=0,0,+(VLOOKUP($A150,'1v -beneficirani'!$A$14:AJ$371,T$3,FALSE)/12*0.701/$I150+$R$2)*$I150)</f>
        <v>0</v>
      </c>
      <c r="Z150" s="50">
        <f>IF(O150=0,0,+(VLOOKUP($A150,'1v -beneficirani'!$A$14:AK$371,U$3,FALSE)/12*0.701/$O150+$R$2)*$O150)</f>
        <v>0</v>
      </c>
      <c r="AA150" s="50">
        <f>IF(Y150+Z150=0,0,(VLOOKUP($A150,'1v -beneficirani'!$A$14:AL$371,V$3,FALSE))/12*$R$3+$R$2)</f>
        <v>0</v>
      </c>
      <c r="AB150" s="50">
        <f t="shared" si="25"/>
        <v>0</v>
      </c>
      <c r="AC150" s="50">
        <f t="shared" si="26"/>
        <v>0</v>
      </c>
      <c r="AD150" s="50">
        <f>IF(J150=0,0,+(VLOOKUP($A150,'1v -beneficirani'!$A$14:AO$371,Y$3,FALSE)/12*0.701/$J150+$R$2)*$J150)</f>
        <v>0</v>
      </c>
      <c r="AE150" s="50">
        <f>IF(P150=0,0,+(VLOOKUP($A150,'1v -beneficirani'!$A$14:AP$371,Z$3,FALSE)/12*0.701/$P150+$R$2)*$P150)</f>
        <v>0</v>
      </c>
      <c r="AF150" s="50">
        <f>IF(AD150+AE150=0,0,(VLOOKUP($A150,'1v -beneficirani'!$A$14:AQ$371,AA$3,FALSE))/12*$R$3+$R$2)</f>
        <v>0</v>
      </c>
      <c r="AG150" s="50">
        <f t="shared" si="27"/>
        <v>0</v>
      </c>
      <c r="AH150" s="50">
        <f t="shared" si="28"/>
        <v>0</v>
      </c>
      <c r="AI150" s="50">
        <f t="shared" si="32"/>
        <v>0</v>
      </c>
      <c r="AJ150" s="50">
        <f>+AI150*(AE$3+VLOOKUP(A150,'1v -beneficirani'!$A$14:$T$348,$AJ$1,FALSE)*100)/100</f>
        <v>0</v>
      </c>
      <c r="AK150" s="50">
        <f t="shared" si="29"/>
        <v>0</v>
      </c>
      <c r="AL150" s="50">
        <f t="shared" si="29"/>
        <v>0</v>
      </c>
    </row>
    <row r="151" spans="1:38" x14ac:dyDescent="0.2">
      <c r="A151">
        <f>+IF(MAX(A$5:A150)+1&lt;=A$1,A150+1,0)</f>
        <v>0</v>
      </c>
      <c r="B151" s="301">
        <f t="shared" ref="B151:D166" si="33">+IF(A151&gt;0,B150,0)</f>
        <v>0</v>
      </c>
      <c r="C151">
        <f t="shared" si="33"/>
        <v>0</v>
      </c>
      <c r="D151" s="494">
        <f t="shared" si="33"/>
        <v>0</v>
      </c>
      <c r="E151">
        <f>IF(A151=0,0,+VLOOKUP($A151,'1v -beneficirani'!$A$14:$C$371,2,FALSE))</f>
        <v>0</v>
      </c>
      <c r="G151">
        <f>+VLOOKUP($A151,'1v -beneficirani'!$A$14:$N$371,14,FALSE)</f>
        <v>0</v>
      </c>
      <c r="H151">
        <f>+VLOOKUP($A151,'1v -beneficirani'!$A$14:$G$371,H$3,FALSE)</f>
        <v>0</v>
      </c>
      <c r="I151">
        <f>+VLOOKUP($A151,'1v -beneficirani'!$A$14:H$371,I$3,FALSE)</f>
        <v>0</v>
      </c>
      <c r="J151">
        <f>+VLOOKUP($A151,'1v -beneficirani'!$A$14:I$371,J$3,FALSE)</f>
        <v>0</v>
      </c>
      <c r="N151">
        <f>+VLOOKUP($A151,'1v -beneficirani'!$A$14:J$371,K$3,FALSE)</f>
        <v>0</v>
      </c>
      <c r="O151">
        <f>+VLOOKUP($A151,'1v -beneficirani'!$A$14:K$371,L$3,FALSE)</f>
        <v>0</v>
      </c>
      <c r="P151">
        <f>+VLOOKUP($A151,'1v -beneficirani'!$A$14:L$371,M$3,FALSE)</f>
        <v>0</v>
      </c>
      <c r="T151" s="50">
        <f>IF(H151=0,0,+(VLOOKUP($A151,'1v -beneficirani'!$A$14:AE$371,O$3,FALSE)/12*0.701/$H151+$R$2)*$H151)</f>
        <v>0</v>
      </c>
      <c r="U151" s="50">
        <f>IF(N151=0,0,+(VLOOKUP($A151,'1v -beneficirani'!$A$14:AF$371,P$3,FALSE)/12*0.701/$N151+$R$2)*$N151)</f>
        <v>0</v>
      </c>
      <c r="V151" s="50">
        <f>IF(T151+U151=0,0,(VLOOKUP($A151,'1v -beneficirani'!$A$14:AG$371,Q$3,FALSE))/12*$R$3+$R$2)</f>
        <v>0</v>
      </c>
      <c r="W151" s="50">
        <f t="shared" si="31"/>
        <v>0</v>
      </c>
      <c r="X151" s="50">
        <f t="shared" si="24"/>
        <v>0</v>
      </c>
      <c r="Y151" s="50">
        <f>IF(I151=0,0,+(VLOOKUP($A151,'1v -beneficirani'!$A$14:AJ$371,T$3,FALSE)/12*0.701/$I151+$R$2)*$I151)</f>
        <v>0</v>
      </c>
      <c r="Z151" s="50">
        <f>IF(O151=0,0,+(VLOOKUP($A151,'1v -beneficirani'!$A$14:AK$371,U$3,FALSE)/12*0.701/$O151+$R$2)*$O151)</f>
        <v>0</v>
      </c>
      <c r="AA151" s="50">
        <f>IF(Y151+Z151=0,0,(VLOOKUP($A151,'1v -beneficirani'!$A$14:AL$371,V$3,FALSE))/12*$R$3+$R$2)</f>
        <v>0</v>
      </c>
      <c r="AB151" s="50">
        <f t="shared" si="25"/>
        <v>0</v>
      </c>
      <c r="AC151" s="50">
        <f t="shared" si="26"/>
        <v>0</v>
      </c>
      <c r="AD151" s="50">
        <f>IF(J151=0,0,+(VLOOKUP($A151,'1v -beneficirani'!$A$14:AO$371,Y$3,FALSE)/12*0.701/$J151+$R$2)*$J151)</f>
        <v>0</v>
      </c>
      <c r="AE151" s="50">
        <f>IF(P151=0,0,+(VLOOKUP($A151,'1v -beneficirani'!$A$14:AP$371,Z$3,FALSE)/12*0.701/$P151+$R$2)*$P151)</f>
        <v>0</v>
      </c>
      <c r="AF151" s="50">
        <f>IF(AD151+AE151=0,0,(VLOOKUP($A151,'1v -beneficirani'!$A$14:AQ$371,AA$3,FALSE))/12*$R$3+$R$2)</f>
        <v>0</v>
      </c>
      <c r="AG151" s="50">
        <f t="shared" si="27"/>
        <v>0</v>
      </c>
      <c r="AH151" s="50">
        <f t="shared" si="28"/>
        <v>0</v>
      </c>
      <c r="AI151" s="50">
        <f t="shared" si="32"/>
        <v>0</v>
      </c>
      <c r="AJ151" s="50">
        <f>+AI151*(AE$3+VLOOKUP(A151,'1v -beneficirani'!$A$14:$T$348,$AJ$1,FALSE)*100)/100</f>
        <v>0</v>
      </c>
      <c r="AK151" s="50">
        <f t="shared" si="29"/>
        <v>0</v>
      </c>
      <c r="AL151" s="50">
        <f t="shared" si="29"/>
        <v>0</v>
      </c>
    </row>
    <row r="152" spans="1:38" x14ac:dyDescent="0.2">
      <c r="A152">
        <f>+IF(MAX(A$5:A151)+1&lt;=A$1,A151+1,0)</f>
        <v>0</v>
      </c>
      <c r="B152" s="301">
        <f t="shared" si="33"/>
        <v>0</v>
      </c>
      <c r="C152">
        <f t="shared" si="33"/>
        <v>0</v>
      </c>
      <c r="D152" s="494">
        <f t="shared" si="33"/>
        <v>0</v>
      </c>
      <c r="E152">
        <f>IF(A152=0,0,+VLOOKUP($A152,'1v -beneficirani'!$A$14:$C$371,2,FALSE))</f>
        <v>0</v>
      </c>
      <c r="G152">
        <f>+VLOOKUP($A152,'1v -beneficirani'!$A$14:$N$371,14,FALSE)</f>
        <v>0</v>
      </c>
      <c r="H152">
        <f>+VLOOKUP($A152,'1v -beneficirani'!$A$14:$G$371,H$3,FALSE)</f>
        <v>0</v>
      </c>
      <c r="I152">
        <f>+VLOOKUP($A152,'1v -beneficirani'!$A$14:H$371,I$3,FALSE)</f>
        <v>0</v>
      </c>
      <c r="J152">
        <f>+VLOOKUP($A152,'1v -beneficirani'!$A$14:I$371,J$3,FALSE)</f>
        <v>0</v>
      </c>
      <c r="N152">
        <f>+VLOOKUP($A152,'1v -beneficirani'!$A$14:J$371,K$3,FALSE)</f>
        <v>0</v>
      </c>
      <c r="O152">
        <f>+VLOOKUP($A152,'1v -beneficirani'!$A$14:K$371,L$3,FALSE)</f>
        <v>0</v>
      </c>
      <c r="P152">
        <f>+VLOOKUP($A152,'1v -beneficirani'!$A$14:L$371,M$3,FALSE)</f>
        <v>0</v>
      </c>
      <c r="T152" s="50">
        <f>IF(H152=0,0,+(VLOOKUP($A152,'1v -beneficirani'!$A$14:AE$371,O$3,FALSE)/12*0.701/$H152+$R$2)*$H152)</f>
        <v>0</v>
      </c>
      <c r="U152" s="50">
        <f>IF(N152=0,0,+(VLOOKUP($A152,'1v -beneficirani'!$A$14:AF$371,P$3,FALSE)/12*0.701/$N152+$R$2)*$N152)</f>
        <v>0</v>
      </c>
      <c r="V152" s="50">
        <f>IF(T152+U152=0,0,(VLOOKUP($A152,'1v -beneficirani'!$A$14:AG$371,Q$3,FALSE))/12*$R$3+$R$2)</f>
        <v>0</v>
      </c>
      <c r="W152" s="50">
        <f t="shared" si="31"/>
        <v>0</v>
      </c>
      <c r="X152" s="50">
        <f t="shared" si="24"/>
        <v>0</v>
      </c>
      <c r="Y152" s="50">
        <f>IF(I152=0,0,+(VLOOKUP($A152,'1v -beneficirani'!$A$14:AJ$371,T$3,FALSE)/12*0.701/$I152+$R$2)*$I152)</f>
        <v>0</v>
      </c>
      <c r="Z152" s="50">
        <f>IF(O152=0,0,+(VLOOKUP($A152,'1v -beneficirani'!$A$14:AK$371,U$3,FALSE)/12*0.701/$O152+$R$2)*$O152)</f>
        <v>0</v>
      </c>
      <c r="AA152" s="50">
        <f>IF(Y152+Z152=0,0,(VLOOKUP($A152,'1v -beneficirani'!$A$14:AL$371,V$3,FALSE))/12*$R$3+$R$2)</f>
        <v>0</v>
      </c>
      <c r="AB152" s="50">
        <f t="shared" si="25"/>
        <v>0</v>
      </c>
      <c r="AC152" s="50">
        <f t="shared" si="26"/>
        <v>0</v>
      </c>
      <c r="AD152" s="50">
        <f>IF(J152=0,0,+(VLOOKUP($A152,'1v -beneficirani'!$A$14:AO$371,Y$3,FALSE)/12*0.701/$J152+$R$2)*$J152)</f>
        <v>0</v>
      </c>
      <c r="AE152" s="50">
        <f>IF(P152=0,0,+(VLOOKUP($A152,'1v -beneficirani'!$A$14:AP$371,Z$3,FALSE)/12*0.701/$P152+$R$2)*$P152)</f>
        <v>0</v>
      </c>
      <c r="AF152" s="50">
        <f>IF(AD152+AE152=0,0,(VLOOKUP($A152,'1v -beneficirani'!$A$14:AQ$371,AA$3,FALSE))/12*$R$3+$R$2)</f>
        <v>0</v>
      </c>
      <c r="AG152" s="50">
        <f t="shared" si="27"/>
        <v>0</v>
      </c>
      <c r="AH152" s="50">
        <f t="shared" si="28"/>
        <v>0</v>
      </c>
      <c r="AI152" s="50">
        <f t="shared" si="32"/>
        <v>0</v>
      </c>
      <c r="AJ152" s="50">
        <f>+AI152*(AE$3+VLOOKUP(A152,'1v -beneficirani'!$A$14:$T$348,$AJ$1,FALSE)*100)/100</f>
        <v>0</v>
      </c>
      <c r="AK152" s="50">
        <f t="shared" si="29"/>
        <v>0</v>
      </c>
      <c r="AL152" s="50">
        <f t="shared" si="29"/>
        <v>0</v>
      </c>
    </row>
    <row r="153" spans="1:38" x14ac:dyDescent="0.2">
      <c r="A153">
        <f>+IF(MAX(A$5:A152)+1&lt;=A$1,A152+1,0)</f>
        <v>0</v>
      </c>
      <c r="B153" s="301">
        <f t="shared" si="33"/>
        <v>0</v>
      </c>
      <c r="C153">
        <f t="shared" si="33"/>
        <v>0</v>
      </c>
      <c r="D153" s="494">
        <f t="shared" si="33"/>
        <v>0</v>
      </c>
      <c r="E153">
        <f>IF(A153=0,0,+VLOOKUP($A153,'1v -beneficirani'!$A$14:$C$371,2,FALSE))</f>
        <v>0</v>
      </c>
      <c r="G153">
        <f>+VLOOKUP($A153,'1v -beneficirani'!$A$14:$N$371,14,FALSE)</f>
        <v>0</v>
      </c>
      <c r="H153">
        <f>+VLOOKUP($A153,'1v -beneficirani'!$A$14:$G$371,H$3,FALSE)</f>
        <v>0</v>
      </c>
      <c r="I153">
        <f>+VLOOKUP($A153,'1v -beneficirani'!$A$14:H$371,I$3,FALSE)</f>
        <v>0</v>
      </c>
      <c r="J153">
        <f>+VLOOKUP($A153,'1v -beneficirani'!$A$14:I$371,J$3,FALSE)</f>
        <v>0</v>
      </c>
      <c r="N153">
        <f>+VLOOKUP($A153,'1v -beneficirani'!$A$14:J$371,K$3,FALSE)</f>
        <v>0</v>
      </c>
      <c r="O153">
        <f>+VLOOKUP($A153,'1v -beneficirani'!$A$14:K$371,L$3,FALSE)</f>
        <v>0</v>
      </c>
      <c r="P153">
        <f>+VLOOKUP($A153,'1v -beneficirani'!$A$14:L$371,M$3,FALSE)</f>
        <v>0</v>
      </c>
      <c r="T153" s="50">
        <f>IF(H153=0,0,+(VLOOKUP($A153,'1v -beneficirani'!$A$14:AE$371,O$3,FALSE)/12*0.701/$H153+$R$2)*$H153)</f>
        <v>0</v>
      </c>
      <c r="U153" s="50">
        <f>IF(N153=0,0,+(VLOOKUP($A153,'1v -beneficirani'!$A$14:AF$371,P$3,FALSE)/12*0.701/$N153+$R$2)*$N153)</f>
        <v>0</v>
      </c>
      <c r="V153" s="50">
        <f>IF(T153+U153=0,0,(VLOOKUP($A153,'1v -beneficirani'!$A$14:AG$371,Q$3,FALSE))/12*$R$3+$R$2)</f>
        <v>0</v>
      </c>
      <c r="W153" s="50">
        <f t="shared" si="31"/>
        <v>0</v>
      </c>
      <c r="X153" s="50">
        <f t="shared" si="24"/>
        <v>0</v>
      </c>
      <c r="Y153" s="50">
        <f>IF(I153=0,0,+(VLOOKUP($A153,'1v -beneficirani'!$A$14:AJ$371,T$3,FALSE)/12*0.701/$I153+$R$2)*$I153)</f>
        <v>0</v>
      </c>
      <c r="Z153" s="50">
        <f>IF(O153=0,0,+(VLOOKUP($A153,'1v -beneficirani'!$A$14:AK$371,U$3,FALSE)/12*0.701/$O153+$R$2)*$O153)</f>
        <v>0</v>
      </c>
      <c r="AA153" s="50">
        <f>IF(Y153+Z153=0,0,(VLOOKUP($A153,'1v -beneficirani'!$A$14:AL$371,V$3,FALSE))/12*$R$3+$R$2)</f>
        <v>0</v>
      </c>
      <c r="AB153" s="50">
        <f t="shared" si="25"/>
        <v>0</v>
      </c>
      <c r="AC153" s="50">
        <f t="shared" si="26"/>
        <v>0</v>
      </c>
      <c r="AD153" s="50">
        <f>IF(J153=0,0,+(VLOOKUP($A153,'1v -beneficirani'!$A$14:AO$371,Y$3,FALSE)/12*0.701/$J153+$R$2)*$J153)</f>
        <v>0</v>
      </c>
      <c r="AE153" s="50">
        <f>IF(P153=0,0,+(VLOOKUP($A153,'1v -beneficirani'!$A$14:AP$371,Z$3,FALSE)/12*0.701/$P153+$R$2)*$P153)</f>
        <v>0</v>
      </c>
      <c r="AF153" s="50">
        <f>IF(AD153+AE153=0,0,(VLOOKUP($A153,'1v -beneficirani'!$A$14:AQ$371,AA$3,FALSE))/12*$R$3+$R$2)</f>
        <v>0</v>
      </c>
      <c r="AG153" s="50">
        <f t="shared" si="27"/>
        <v>0</v>
      </c>
      <c r="AH153" s="50">
        <f t="shared" si="28"/>
        <v>0</v>
      </c>
      <c r="AI153" s="50">
        <f t="shared" si="32"/>
        <v>0</v>
      </c>
      <c r="AJ153" s="50">
        <f>+AI153*(AE$3+VLOOKUP(A153,'1v -beneficirani'!$A$14:$T$348,$AJ$1,FALSE)*100)/100</f>
        <v>0</v>
      </c>
      <c r="AK153" s="50">
        <f t="shared" si="29"/>
        <v>0</v>
      </c>
      <c r="AL153" s="50">
        <f t="shared" si="29"/>
        <v>0</v>
      </c>
    </row>
    <row r="154" spans="1:38" x14ac:dyDescent="0.2">
      <c r="A154">
        <f>+IF(MAX(A$5:A153)+1&lt;=A$1,A153+1,0)</f>
        <v>0</v>
      </c>
      <c r="B154" s="301">
        <f t="shared" si="33"/>
        <v>0</v>
      </c>
      <c r="C154">
        <f t="shared" si="33"/>
        <v>0</v>
      </c>
      <c r="D154" s="494">
        <f t="shared" si="33"/>
        <v>0</v>
      </c>
      <c r="E154">
        <f>IF(A154=0,0,+VLOOKUP($A154,'1v -beneficirani'!$A$14:$C$371,2,FALSE))</f>
        <v>0</v>
      </c>
      <c r="G154">
        <f>+VLOOKUP($A154,'1v -beneficirani'!$A$14:$N$371,14,FALSE)</f>
        <v>0</v>
      </c>
      <c r="H154">
        <f>+VLOOKUP($A154,'1v -beneficirani'!$A$14:$G$371,H$3,FALSE)</f>
        <v>0</v>
      </c>
      <c r="I154">
        <f>+VLOOKUP($A154,'1v -beneficirani'!$A$14:H$371,I$3,FALSE)</f>
        <v>0</v>
      </c>
      <c r="J154">
        <f>+VLOOKUP($A154,'1v -beneficirani'!$A$14:I$371,J$3,FALSE)</f>
        <v>0</v>
      </c>
      <c r="N154">
        <f>+VLOOKUP($A154,'1v -beneficirani'!$A$14:J$371,K$3,FALSE)</f>
        <v>0</v>
      </c>
      <c r="O154">
        <f>+VLOOKUP($A154,'1v -beneficirani'!$A$14:K$371,L$3,FALSE)</f>
        <v>0</v>
      </c>
      <c r="P154">
        <f>+VLOOKUP($A154,'1v -beneficirani'!$A$14:L$371,M$3,FALSE)</f>
        <v>0</v>
      </c>
      <c r="T154" s="50">
        <f>IF(H154=0,0,+(VLOOKUP($A154,'1v -beneficirani'!$A$14:AE$371,O$3,FALSE)/12*0.701/$H154+$R$2)*$H154)</f>
        <v>0</v>
      </c>
      <c r="U154" s="50">
        <f>IF(N154=0,0,+(VLOOKUP($A154,'1v -beneficirani'!$A$14:AF$371,P$3,FALSE)/12*0.701/$N154+$R$2)*$N154)</f>
        <v>0</v>
      </c>
      <c r="V154" s="50">
        <f>IF(T154+U154=0,0,(VLOOKUP($A154,'1v -beneficirani'!$A$14:AG$371,Q$3,FALSE))/12*$R$3+$R$2)</f>
        <v>0</v>
      </c>
      <c r="W154" s="50">
        <f t="shared" si="31"/>
        <v>0</v>
      </c>
      <c r="X154" s="50">
        <f t="shared" si="24"/>
        <v>0</v>
      </c>
      <c r="Y154" s="50">
        <f>IF(I154=0,0,+(VLOOKUP($A154,'1v -beneficirani'!$A$14:AJ$371,T$3,FALSE)/12*0.701/$I154+$R$2)*$I154)</f>
        <v>0</v>
      </c>
      <c r="Z154" s="50">
        <f>IF(O154=0,0,+(VLOOKUP($A154,'1v -beneficirani'!$A$14:AK$371,U$3,FALSE)/12*0.701/$O154+$R$2)*$O154)</f>
        <v>0</v>
      </c>
      <c r="AA154" s="50">
        <f>IF(Y154+Z154=0,0,(VLOOKUP($A154,'1v -beneficirani'!$A$14:AL$371,V$3,FALSE))/12*$R$3+$R$2)</f>
        <v>0</v>
      </c>
      <c r="AB154" s="50">
        <f t="shared" si="25"/>
        <v>0</v>
      </c>
      <c r="AC154" s="50">
        <f t="shared" si="26"/>
        <v>0</v>
      </c>
      <c r="AD154" s="50">
        <f>IF(J154=0,0,+(VLOOKUP($A154,'1v -beneficirani'!$A$14:AO$371,Y$3,FALSE)/12*0.701/$J154+$R$2)*$J154)</f>
        <v>0</v>
      </c>
      <c r="AE154" s="50">
        <f>IF(P154=0,0,+(VLOOKUP($A154,'1v -beneficirani'!$A$14:AP$371,Z$3,FALSE)/12*0.701/$P154+$R$2)*$P154)</f>
        <v>0</v>
      </c>
      <c r="AF154" s="50">
        <f>IF(AD154+AE154=0,0,(VLOOKUP($A154,'1v -beneficirani'!$A$14:AQ$371,AA$3,FALSE))/12*$R$3+$R$2)</f>
        <v>0</v>
      </c>
      <c r="AG154" s="50">
        <f t="shared" si="27"/>
        <v>0</v>
      </c>
      <c r="AH154" s="50">
        <f t="shared" si="28"/>
        <v>0</v>
      </c>
      <c r="AI154" s="50">
        <f t="shared" si="32"/>
        <v>0</v>
      </c>
      <c r="AJ154" s="50">
        <f>+AI154*(AE$3+VLOOKUP(A154,'1v -beneficirani'!$A$14:$T$348,$AJ$1,FALSE)*100)/100</f>
        <v>0</v>
      </c>
      <c r="AK154" s="50">
        <f t="shared" si="29"/>
        <v>0</v>
      </c>
      <c r="AL154" s="50">
        <f t="shared" si="29"/>
        <v>0</v>
      </c>
    </row>
    <row r="155" spans="1:38" x14ac:dyDescent="0.2">
      <c r="A155">
        <f>+IF(MAX(A$5:A154)+1&lt;=A$1,A154+1,0)</f>
        <v>0</v>
      </c>
      <c r="B155" s="301">
        <f t="shared" si="33"/>
        <v>0</v>
      </c>
      <c r="C155">
        <f t="shared" si="33"/>
        <v>0</v>
      </c>
      <c r="D155" s="494">
        <f t="shared" si="33"/>
        <v>0</v>
      </c>
      <c r="E155">
        <f>IF(A155=0,0,+VLOOKUP($A155,'1v -beneficirani'!$A$14:$C$371,2,FALSE))</f>
        <v>0</v>
      </c>
      <c r="G155">
        <f>+VLOOKUP($A155,'1v -beneficirani'!$A$14:$N$371,14,FALSE)</f>
        <v>0</v>
      </c>
      <c r="H155">
        <f>+VLOOKUP($A155,'1v -beneficirani'!$A$14:$G$371,H$3,FALSE)</f>
        <v>0</v>
      </c>
      <c r="I155">
        <f>+VLOOKUP($A155,'1v -beneficirani'!$A$14:H$371,I$3,FALSE)</f>
        <v>0</v>
      </c>
      <c r="J155">
        <f>+VLOOKUP($A155,'1v -beneficirani'!$A$14:I$371,J$3,FALSE)</f>
        <v>0</v>
      </c>
      <c r="N155">
        <f>+VLOOKUP($A155,'1v -beneficirani'!$A$14:J$371,K$3,FALSE)</f>
        <v>0</v>
      </c>
      <c r="O155">
        <f>+VLOOKUP($A155,'1v -beneficirani'!$A$14:K$371,L$3,FALSE)</f>
        <v>0</v>
      </c>
      <c r="P155">
        <f>+VLOOKUP($A155,'1v -beneficirani'!$A$14:L$371,M$3,FALSE)</f>
        <v>0</v>
      </c>
      <c r="T155" s="50">
        <f>IF(H155=0,0,+(VLOOKUP($A155,'1v -beneficirani'!$A$14:AE$371,O$3,FALSE)/12*0.701/$H155+$R$2)*$H155)</f>
        <v>0</v>
      </c>
      <c r="U155" s="50">
        <f>IF(N155=0,0,+(VLOOKUP($A155,'1v -beneficirani'!$A$14:AF$371,P$3,FALSE)/12*0.701/$N155+$R$2)*$N155)</f>
        <v>0</v>
      </c>
      <c r="V155" s="50">
        <f>IF(T155+U155=0,0,(VLOOKUP($A155,'1v -beneficirani'!$A$14:AG$371,Q$3,FALSE))/12*$R$3+$R$2)</f>
        <v>0</v>
      </c>
      <c r="W155" s="50">
        <f t="shared" si="31"/>
        <v>0</v>
      </c>
      <c r="X155" s="50">
        <f t="shared" si="24"/>
        <v>0</v>
      </c>
      <c r="Y155" s="50">
        <f>IF(I155=0,0,+(VLOOKUP($A155,'1v -beneficirani'!$A$14:AJ$371,T$3,FALSE)/12*0.701/$I155+$R$2)*$I155)</f>
        <v>0</v>
      </c>
      <c r="Z155" s="50">
        <f>IF(O155=0,0,+(VLOOKUP($A155,'1v -beneficirani'!$A$14:AK$371,U$3,FALSE)/12*0.701/$O155+$R$2)*$O155)</f>
        <v>0</v>
      </c>
      <c r="AA155" s="50">
        <f>IF(Y155+Z155=0,0,(VLOOKUP($A155,'1v -beneficirani'!$A$14:AL$371,V$3,FALSE))/12*$R$3+$R$2)</f>
        <v>0</v>
      </c>
      <c r="AB155" s="50">
        <f t="shared" si="25"/>
        <v>0</v>
      </c>
      <c r="AC155" s="50">
        <f t="shared" si="26"/>
        <v>0</v>
      </c>
      <c r="AD155" s="50">
        <f>IF(J155=0,0,+(VLOOKUP($A155,'1v -beneficirani'!$A$14:AO$371,Y$3,FALSE)/12*0.701/$J155+$R$2)*$J155)</f>
        <v>0</v>
      </c>
      <c r="AE155" s="50">
        <f>IF(P155=0,0,+(VLOOKUP($A155,'1v -beneficirani'!$A$14:AP$371,Z$3,FALSE)/12*0.701/$P155+$R$2)*$P155)</f>
        <v>0</v>
      </c>
      <c r="AF155" s="50">
        <f>IF(AD155+AE155=0,0,(VLOOKUP($A155,'1v -beneficirani'!$A$14:AQ$371,AA$3,FALSE))/12*$R$3+$R$2)</f>
        <v>0</v>
      </c>
      <c r="AG155" s="50">
        <f t="shared" si="27"/>
        <v>0</v>
      </c>
      <c r="AH155" s="50">
        <f t="shared" si="28"/>
        <v>0</v>
      </c>
      <c r="AI155" s="50">
        <f t="shared" si="32"/>
        <v>0</v>
      </c>
      <c r="AJ155" s="50">
        <f>+AI155*(AE$3+VLOOKUP(A155,'1v -beneficirani'!$A$14:$T$348,$AJ$1,FALSE)*100)/100</f>
        <v>0</v>
      </c>
      <c r="AK155" s="50">
        <f t="shared" si="29"/>
        <v>0</v>
      </c>
      <c r="AL155" s="50">
        <f t="shared" si="29"/>
        <v>0</v>
      </c>
    </row>
    <row r="156" spans="1:38" x14ac:dyDescent="0.2">
      <c r="A156">
        <f>+IF(MAX(A$5:A155)+1&lt;=A$1,A155+1,0)</f>
        <v>0</v>
      </c>
      <c r="B156" s="301">
        <f t="shared" si="33"/>
        <v>0</v>
      </c>
      <c r="C156">
        <f t="shared" si="33"/>
        <v>0</v>
      </c>
      <c r="D156" s="494">
        <f t="shared" si="33"/>
        <v>0</v>
      </c>
      <c r="E156">
        <f>IF(A156=0,0,+VLOOKUP($A156,'1v -beneficirani'!$A$14:$C$371,2,FALSE))</f>
        <v>0</v>
      </c>
      <c r="G156">
        <f>+VLOOKUP($A156,'1v -beneficirani'!$A$14:$N$371,14,FALSE)</f>
        <v>0</v>
      </c>
      <c r="H156">
        <f>+VLOOKUP($A156,'1v -beneficirani'!$A$14:$G$371,H$3,FALSE)</f>
        <v>0</v>
      </c>
      <c r="I156">
        <f>+VLOOKUP($A156,'1v -beneficirani'!$A$14:H$371,I$3,FALSE)</f>
        <v>0</v>
      </c>
      <c r="J156">
        <f>+VLOOKUP($A156,'1v -beneficirani'!$A$14:I$371,J$3,FALSE)</f>
        <v>0</v>
      </c>
      <c r="N156">
        <f>+VLOOKUP($A156,'1v -beneficirani'!$A$14:J$371,K$3,FALSE)</f>
        <v>0</v>
      </c>
      <c r="O156">
        <f>+VLOOKUP($A156,'1v -beneficirani'!$A$14:K$371,L$3,FALSE)</f>
        <v>0</v>
      </c>
      <c r="P156">
        <f>+VLOOKUP($A156,'1v -beneficirani'!$A$14:L$371,M$3,FALSE)</f>
        <v>0</v>
      </c>
      <c r="T156" s="50">
        <f>IF(H156=0,0,+(VLOOKUP($A156,'1v -beneficirani'!$A$14:AE$371,O$3,FALSE)/12*0.701/$H156+$R$2)*$H156)</f>
        <v>0</v>
      </c>
      <c r="U156" s="50">
        <f>IF(N156=0,0,+(VLOOKUP($A156,'1v -beneficirani'!$A$14:AF$371,P$3,FALSE)/12*0.701/$N156+$R$2)*$N156)</f>
        <v>0</v>
      </c>
      <c r="V156" s="50">
        <f>IF(T156+U156=0,0,(VLOOKUP($A156,'1v -beneficirani'!$A$14:AG$371,Q$3,FALSE))/12*$R$3+$R$2)</f>
        <v>0</v>
      </c>
      <c r="W156" s="50">
        <f t="shared" si="31"/>
        <v>0</v>
      </c>
      <c r="X156" s="50">
        <f t="shared" si="24"/>
        <v>0</v>
      </c>
      <c r="Y156" s="50">
        <f>IF(I156=0,0,+(VLOOKUP($A156,'1v -beneficirani'!$A$14:AJ$371,T$3,FALSE)/12*0.701/$I156+$R$2)*$I156)</f>
        <v>0</v>
      </c>
      <c r="Z156" s="50">
        <f>IF(O156=0,0,+(VLOOKUP($A156,'1v -beneficirani'!$A$14:AK$371,U$3,FALSE)/12*0.701/$O156+$R$2)*$O156)</f>
        <v>0</v>
      </c>
      <c r="AA156" s="50">
        <f>IF(Y156+Z156=0,0,(VLOOKUP($A156,'1v -beneficirani'!$A$14:AL$371,V$3,FALSE))/12*$R$3+$R$2)</f>
        <v>0</v>
      </c>
      <c r="AB156" s="50">
        <f t="shared" si="25"/>
        <v>0</v>
      </c>
      <c r="AC156" s="50">
        <f t="shared" si="26"/>
        <v>0</v>
      </c>
      <c r="AD156" s="50">
        <f>IF(J156=0,0,+(VLOOKUP($A156,'1v -beneficirani'!$A$14:AO$371,Y$3,FALSE)/12*0.701/$J156+$R$2)*$J156)</f>
        <v>0</v>
      </c>
      <c r="AE156" s="50">
        <f>IF(P156=0,0,+(VLOOKUP($A156,'1v -beneficirani'!$A$14:AP$371,Z$3,FALSE)/12*0.701/$P156+$R$2)*$P156)</f>
        <v>0</v>
      </c>
      <c r="AF156" s="50">
        <f>IF(AD156+AE156=0,0,(VLOOKUP($A156,'1v -beneficirani'!$A$14:AQ$371,AA$3,FALSE))/12*$R$3+$R$2)</f>
        <v>0</v>
      </c>
      <c r="AG156" s="50">
        <f t="shared" si="27"/>
        <v>0</v>
      </c>
      <c r="AH156" s="50">
        <f t="shared" si="28"/>
        <v>0</v>
      </c>
      <c r="AI156" s="50">
        <f t="shared" si="32"/>
        <v>0</v>
      </c>
      <c r="AJ156" s="50">
        <f>+AI156*(AE$3+VLOOKUP(A156,'1v -beneficirani'!$A$14:$T$348,$AJ$1,FALSE)*100)/100</f>
        <v>0</v>
      </c>
      <c r="AK156" s="50">
        <f t="shared" si="29"/>
        <v>0</v>
      </c>
      <c r="AL156" s="50">
        <f t="shared" si="29"/>
        <v>0</v>
      </c>
    </row>
    <row r="157" spans="1:38" x14ac:dyDescent="0.2">
      <c r="A157">
        <f>+IF(MAX(A$5:A156)+1&lt;=A$1,A156+1,0)</f>
        <v>0</v>
      </c>
      <c r="B157" s="301">
        <f t="shared" si="33"/>
        <v>0</v>
      </c>
      <c r="C157">
        <f t="shared" si="33"/>
        <v>0</v>
      </c>
      <c r="D157" s="494">
        <f t="shared" si="33"/>
        <v>0</v>
      </c>
      <c r="E157">
        <f>IF(A157=0,0,+VLOOKUP($A157,'1v -beneficirani'!$A$14:$C$371,2,FALSE))</f>
        <v>0</v>
      </c>
      <c r="G157">
        <f>+VLOOKUP($A157,'1v -beneficirani'!$A$14:$N$371,14,FALSE)</f>
        <v>0</v>
      </c>
      <c r="H157">
        <f>+VLOOKUP($A157,'1v -beneficirani'!$A$14:$G$371,H$3,FALSE)</f>
        <v>0</v>
      </c>
      <c r="I157">
        <f>+VLOOKUP($A157,'1v -beneficirani'!$A$14:H$371,I$3,FALSE)</f>
        <v>0</v>
      </c>
      <c r="J157">
        <f>+VLOOKUP($A157,'1v -beneficirani'!$A$14:I$371,J$3,FALSE)</f>
        <v>0</v>
      </c>
      <c r="N157">
        <f>+VLOOKUP($A157,'1v -beneficirani'!$A$14:J$371,K$3,FALSE)</f>
        <v>0</v>
      </c>
      <c r="O157">
        <f>+VLOOKUP($A157,'1v -beneficirani'!$A$14:K$371,L$3,FALSE)</f>
        <v>0</v>
      </c>
      <c r="P157">
        <f>+VLOOKUP($A157,'1v -beneficirani'!$A$14:L$371,M$3,FALSE)</f>
        <v>0</v>
      </c>
      <c r="T157" s="50">
        <f>IF(H157=0,0,+(VLOOKUP($A157,'1v -beneficirani'!$A$14:AE$371,O$3,FALSE)/12*0.701/$H157+$R$2)*$H157)</f>
        <v>0</v>
      </c>
      <c r="U157" s="50">
        <f>IF(N157=0,0,+(VLOOKUP($A157,'1v -beneficirani'!$A$14:AF$371,P$3,FALSE)/12*0.701/$N157+$R$2)*$N157)</f>
        <v>0</v>
      </c>
      <c r="V157" s="50">
        <f>IF(T157+U157=0,0,(VLOOKUP($A157,'1v -beneficirani'!$A$14:AG$371,Q$3,FALSE))/12*$R$3+$R$2)</f>
        <v>0</v>
      </c>
      <c r="W157" s="50">
        <f t="shared" si="31"/>
        <v>0</v>
      </c>
      <c r="X157" s="50">
        <f t="shared" si="24"/>
        <v>0</v>
      </c>
      <c r="Y157" s="50">
        <f>IF(I157=0,0,+(VLOOKUP($A157,'1v -beneficirani'!$A$14:AJ$371,T$3,FALSE)/12*0.701/$I157+$R$2)*$I157)</f>
        <v>0</v>
      </c>
      <c r="Z157" s="50">
        <f>IF(O157=0,0,+(VLOOKUP($A157,'1v -beneficirani'!$A$14:AK$371,U$3,FALSE)/12*0.701/$O157+$R$2)*$O157)</f>
        <v>0</v>
      </c>
      <c r="AA157" s="50">
        <f>IF(Y157+Z157=0,0,(VLOOKUP($A157,'1v -beneficirani'!$A$14:AL$371,V$3,FALSE))/12*$R$3+$R$2)</f>
        <v>0</v>
      </c>
      <c r="AB157" s="50">
        <f t="shared" si="25"/>
        <v>0</v>
      </c>
      <c r="AC157" s="50">
        <f t="shared" si="26"/>
        <v>0</v>
      </c>
      <c r="AD157" s="50">
        <f>IF(J157=0,0,+(VLOOKUP($A157,'1v -beneficirani'!$A$14:AO$371,Y$3,FALSE)/12*0.701/$J157+$R$2)*$J157)</f>
        <v>0</v>
      </c>
      <c r="AE157" s="50">
        <f>IF(P157=0,0,+(VLOOKUP($A157,'1v -beneficirani'!$A$14:AP$371,Z$3,FALSE)/12*0.701/$P157+$R$2)*$P157)</f>
        <v>0</v>
      </c>
      <c r="AF157" s="50">
        <f>IF(AD157+AE157=0,0,(VLOOKUP($A157,'1v -beneficirani'!$A$14:AQ$371,AA$3,FALSE))/12*$R$3+$R$2)</f>
        <v>0</v>
      </c>
      <c r="AG157" s="50">
        <f t="shared" si="27"/>
        <v>0</v>
      </c>
      <c r="AH157" s="50">
        <f t="shared" si="28"/>
        <v>0</v>
      </c>
      <c r="AI157" s="50">
        <f t="shared" si="32"/>
        <v>0</v>
      </c>
      <c r="AJ157" s="50">
        <f>+AI157*(AE$3+VLOOKUP(A157,'1v -beneficirani'!$A$14:$T$348,$AJ$1,FALSE)*100)/100</f>
        <v>0</v>
      </c>
      <c r="AK157" s="50">
        <f t="shared" si="29"/>
        <v>0</v>
      </c>
      <c r="AL157" s="50">
        <f t="shared" si="29"/>
        <v>0</v>
      </c>
    </row>
    <row r="158" spans="1:38" x14ac:dyDescent="0.2">
      <c r="A158">
        <f>+IF(MAX(A$5:A157)+1&lt;=A$1,A157+1,0)</f>
        <v>0</v>
      </c>
      <c r="B158" s="301">
        <f t="shared" si="33"/>
        <v>0</v>
      </c>
      <c r="C158">
        <f t="shared" si="33"/>
        <v>0</v>
      </c>
      <c r="D158" s="494">
        <f t="shared" si="33"/>
        <v>0</v>
      </c>
      <c r="E158">
        <f>IF(A158=0,0,+VLOOKUP($A158,'1v -beneficirani'!$A$14:$C$371,2,FALSE))</f>
        <v>0</v>
      </c>
      <c r="G158">
        <f>+VLOOKUP($A158,'1v -beneficirani'!$A$14:$N$371,14,FALSE)</f>
        <v>0</v>
      </c>
      <c r="H158">
        <f>+VLOOKUP($A158,'1v -beneficirani'!$A$14:$G$371,H$3,FALSE)</f>
        <v>0</v>
      </c>
      <c r="I158">
        <f>+VLOOKUP($A158,'1v -beneficirani'!$A$14:H$371,I$3,FALSE)</f>
        <v>0</v>
      </c>
      <c r="J158">
        <f>+VLOOKUP($A158,'1v -beneficirani'!$A$14:I$371,J$3,FALSE)</f>
        <v>0</v>
      </c>
      <c r="N158">
        <f>+VLOOKUP($A158,'1v -beneficirani'!$A$14:J$371,K$3,FALSE)</f>
        <v>0</v>
      </c>
      <c r="O158">
        <f>+VLOOKUP($A158,'1v -beneficirani'!$A$14:K$371,L$3,FALSE)</f>
        <v>0</v>
      </c>
      <c r="P158">
        <f>+VLOOKUP($A158,'1v -beneficirani'!$A$14:L$371,M$3,FALSE)</f>
        <v>0</v>
      </c>
      <c r="T158" s="50">
        <f>IF(H158=0,0,+(VLOOKUP($A158,'1v -beneficirani'!$A$14:AE$371,O$3,FALSE)/12*0.701/$H158+$R$2)*$H158)</f>
        <v>0</v>
      </c>
      <c r="U158" s="50">
        <f>IF(N158=0,0,+(VLOOKUP($A158,'1v -beneficirani'!$A$14:AF$371,P$3,FALSE)/12*0.701/$N158+$R$2)*$N158)</f>
        <v>0</v>
      </c>
      <c r="V158" s="50">
        <f>IF(T158+U158=0,0,(VLOOKUP($A158,'1v -beneficirani'!$A$14:AG$371,Q$3,FALSE))/12*$R$3+$R$2)</f>
        <v>0</v>
      </c>
      <c r="W158" s="50">
        <f t="shared" si="31"/>
        <v>0</v>
      </c>
      <c r="X158" s="50">
        <f t="shared" si="24"/>
        <v>0</v>
      </c>
      <c r="Y158" s="50">
        <f>IF(I158=0,0,+(VLOOKUP($A158,'1v -beneficirani'!$A$14:AJ$371,T$3,FALSE)/12*0.701/$I158+$R$2)*$I158)</f>
        <v>0</v>
      </c>
      <c r="Z158" s="50">
        <f>IF(O158=0,0,+(VLOOKUP($A158,'1v -beneficirani'!$A$14:AK$371,U$3,FALSE)/12*0.701/$O158+$R$2)*$O158)</f>
        <v>0</v>
      </c>
      <c r="AA158" s="50">
        <f>IF(Y158+Z158=0,0,(VLOOKUP($A158,'1v -beneficirani'!$A$14:AL$371,V$3,FALSE))/12*$R$3+$R$2)</f>
        <v>0</v>
      </c>
      <c r="AB158" s="50">
        <f t="shared" si="25"/>
        <v>0</v>
      </c>
      <c r="AC158" s="50">
        <f t="shared" si="26"/>
        <v>0</v>
      </c>
      <c r="AD158" s="50">
        <f>IF(J158=0,0,+(VLOOKUP($A158,'1v -beneficirani'!$A$14:AO$371,Y$3,FALSE)/12*0.701/$J158+$R$2)*$J158)</f>
        <v>0</v>
      </c>
      <c r="AE158" s="50">
        <f>IF(P158=0,0,+(VLOOKUP($A158,'1v -beneficirani'!$A$14:AP$371,Z$3,FALSE)/12*0.701/$P158+$R$2)*$P158)</f>
        <v>0</v>
      </c>
      <c r="AF158" s="50">
        <f>IF(AD158+AE158=0,0,(VLOOKUP($A158,'1v -beneficirani'!$A$14:AQ$371,AA$3,FALSE))/12*$R$3+$R$2)</f>
        <v>0</v>
      </c>
      <c r="AG158" s="50">
        <f t="shared" si="27"/>
        <v>0</v>
      </c>
      <c r="AH158" s="50">
        <f t="shared" si="28"/>
        <v>0</v>
      </c>
      <c r="AI158" s="50">
        <f t="shared" si="32"/>
        <v>0</v>
      </c>
      <c r="AJ158" s="50">
        <f>+AI158*(AE$3+VLOOKUP(A158,'1v -beneficirani'!$A$14:$T$348,$AJ$1,FALSE)*100)/100</f>
        <v>0</v>
      </c>
      <c r="AK158" s="50">
        <f t="shared" si="29"/>
        <v>0</v>
      </c>
      <c r="AL158" s="50">
        <f t="shared" si="29"/>
        <v>0</v>
      </c>
    </row>
    <row r="159" spans="1:38" x14ac:dyDescent="0.2">
      <c r="A159">
        <f>+IF(MAX(A$5:A158)+1&lt;=A$1,A158+1,0)</f>
        <v>0</v>
      </c>
      <c r="B159" s="301">
        <f t="shared" si="33"/>
        <v>0</v>
      </c>
      <c r="C159">
        <f t="shared" si="33"/>
        <v>0</v>
      </c>
      <c r="D159" s="494">
        <f t="shared" si="33"/>
        <v>0</v>
      </c>
      <c r="E159">
        <f>IF(A159=0,0,+VLOOKUP($A159,'1v -beneficirani'!$A$14:$C$371,2,FALSE))</f>
        <v>0</v>
      </c>
      <c r="G159">
        <f>+VLOOKUP($A159,'1v -beneficirani'!$A$14:$N$371,14,FALSE)</f>
        <v>0</v>
      </c>
      <c r="H159">
        <f>+VLOOKUP($A159,'1v -beneficirani'!$A$14:$G$371,H$3,FALSE)</f>
        <v>0</v>
      </c>
      <c r="I159">
        <f>+VLOOKUP($A159,'1v -beneficirani'!$A$14:H$371,I$3,FALSE)</f>
        <v>0</v>
      </c>
      <c r="J159">
        <f>+VLOOKUP($A159,'1v -beneficirani'!$A$14:I$371,J$3,FALSE)</f>
        <v>0</v>
      </c>
      <c r="N159">
        <f>+VLOOKUP($A159,'1v -beneficirani'!$A$14:J$371,K$3,FALSE)</f>
        <v>0</v>
      </c>
      <c r="O159">
        <f>+VLOOKUP($A159,'1v -beneficirani'!$A$14:K$371,L$3,FALSE)</f>
        <v>0</v>
      </c>
      <c r="P159">
        <f>+VLOOKUP($A159,'1v -beneficirani'!$A$14:L$371,M$3,FALSE)</f>
        <v>0</v>
      </c>
      <c r="T159" s="50">
        <f>IF(H159=0,0,+(VLOOKUP($A159,'1v -beneficirani'!$A$14:AE$371,O$3,FALSE)/12*0.701/$H159+$R$2)*$H159)</f>
        <v>0</v>
      </c>
      <c r="U159" s="50">
        <f>IF(N159=0,0,+(VLOOKUP($A159,'1v -beneficirani'!$A$14:AF$371,P$3,FALSE)/12*0.701/$N159+$R$2)*$N159)</f>
        <v>0</v>
      </c>
      <c r="V159" s="50">
        <f>IF(T159+U159=0,0,(VLOOKUP($A159,'1v -beneficirani'!$A$14:AG$371,Q$3,FALSE))/12*$R$3+$R$2)</f>
        <v>0</v>
      </c>
      <c r="W159" s="50">
        <f t="shared" si="31"/>
        <v>0</v>
      </c>
      <c r="X159" s="50">
        <f t="shared" si="24"/>
        <v>0</v>
      </c>
      <c r="Y159" s="50">
        <f>IF(I159=0,0,+(VLOOKUP($A159,'1v -beneficirani'!$A$14:AJ$371,T$3,FALSE)/12*0.701/$I159+$R$2)*$I159)</f>
        <v>0</v>
      </c>
      <c r="Z159" s="50">
        <f>IF(O159=0,0,+(VLOOKUP($A159,'1v -beneficirani'!$A$14:AK$371,U$3,FALSE)/12*0.701/$O159+$R$2)*$O159)</f>
        <v>0</v>
      </c>
      <c r="AA159" s="50">
        <f>IF(Y159+Z159=0,0,(VLOOKUP($A159,'1v -beneficirani'!$A$14:AL$371,V$3,FALSE))/12*$R$3+$R$2)</f>
        <v>0</v>
      </c>
      <c r="AB159" s="50">
        <f t="shared" si="25"/>
        <v>0</v>
      </c>
      <c r="AC159" s="50">
        <f t="shared" si="26"/>
        <v>0</v>
      </c>
      <c r="AD159" s="50">
        <f>IF(J159=0,0,+(VLOOKUP($A159,'1v -beneficirani'!$A$14:AO$371,Y$3,FALSE)/12*0.701/$J159+$R$2)*$J159)</f>
        <v>0</v>
      </c>
      <c r="AE159" s="50">
        <f>IF(P159=0,0,+(VLOOKUP($A159,'1v -beneficirani'!$A$14:AP$371,Z$3,FALSE)/12*0.701/$P159+$R$2)*$P159)</f>
        <v>0</v>
      </c>
      <c r="AF159" s="50">
        <f>IF(AD159+AE159=0,0,(VLOOKUP($A159,'1v -beneficirani'!$A$14:AQ$371,AA$3,FALSE))/12*$R$3+$R$2)</f>
        <v>0</v>
      </c>
      <c r="AG159" s="50">
        <f t="shared" si="27"/>
        <v>0</v>
      </c>
      <c r="AH159" s="50">
        <f t="shared" si="28"/>
        <v>0</v>
      </c>
      <c r="AI159" s="50">
        <f t="shared" si="32"/>
        <v>0</v>
      </c>
      <c r="AJ159" s="50">
        <f>+AI159*(AE$3+VLOOKUP(A159,'1v -beneficirani'!$A$14:$T$348,$AJ$1,FALSE)*100)/100</f>
        <v>0</v>
      </c>
      <c r="AK159" s="50">
        <f t="shared" si="29"/>
        <v>0</v>
      </c>
      <c r="AL159" s="50">
        <f t="shared" si="29"/>
        <v>0</v>
      </c>
    </row>
    <row r="160" spans="1:38" x14ac:dyDescent="0.2">
      <c r="A160">
        <f>+IF(MAX(A$5:A159)+1&lt;=A$1,A159+1,0)</f>
        <v>0</v>
      </c>
      <c r="B160" s="301">
        <f t="shared" si="33"/>
        <v>0</v>
      </c>
      <c r="C160">
        <f t="shared" si="33"/>
        <v>0</v>
      </c>
      <c r="D160" s="494">
        <f t="shared" si="33"/>
        <v>0</v>
      </c>
      <c r="E160">
        <f>IF(A160=0,0,+VLOOKUP($A160,'1v -beneficirani'!$A$14:$C$371,2,FALSE))</f>
        <v>0</v>
      </c>
      <c r="G160">
        <f>+VLOOKUP($A160,'1v -beneficirani'!$A$14:$N$371,14,FALSE)</f>
        <v>0</v>
      </c>
      <c r="H160">
        <f>+VLOOKUP($A160,'1v -beneficirani'!$A$14:$G$371,H$3,FALSE)</f>
        <v>0</v>
      </c>
      <c r="I160">
        <f>+VLOOKUP($A160,'1v -beneficirani'!$A$14:H$371,I$3,FALSE)</f>
        <v>0</v>
      </c>
      <c r="J160">
        <f>+VLOOKUP($A160,'1v -beneficirani'!$A$14:I$371,J$3,FALSE)</f>
        <v>0</v>
      </c>
      <c r="N160">
        <f>+VLOOKUP($A160,'1v -beneficirani'!$A$14:J$371,K$3,FALSE)</f>
        <v>0</v>
      </c>
      <c r="O160">
        <f>+VLOOKUP($A160,'1v -beneficirani'!$A$14:K$371,L$3,FALSE)</f>
        <v>0</v>
      </c>
      <c r="P160">
        <f>+VLOOKUP($A160,'1v -beneficirani'!$A$14:L$371,M$3,FALSE)</f>
        <v>0</v>
      </c>
      <c r="T160" s="50">
        <f>IF(H160=0,0,+(VLOOKUP($A160,'1v -beneficirani'!$A$14:AE$371,O$3,FALSE)/12*0.701/$H160+$R$2)*$H160)</f>
        <v>0</v>
      </c>
      <c r="U160" s="50">
        <f>IF(N160=0,0,+(VLOOKUP($A160,'1v -beneficirani'!$A$14:AF$371,P$3,FALSE)/12*0.701/$N160+$R$2)*$N160)</f>
        <v>0</v>
      </c>
      <c r="V160" s="50">
        <f>IF(T160+U160=0,0,(VLOOKUP($A160,'1v -beneficirani'!$A$14:AG$371,Q$3,FALSE))/12*$R$3+$R$2)</f>
        <v>0</v>
      </c>
      <c r="W160" s="50">
        <f t="shared" si="31"/>
        <v>0</v>
      </c>
      <c r="X160" s="50">
        <f t="shared" si="24"/>
        <v>0</v>
      </c>
      <c r="Y160" s="50">
        <f>IF(I160=0,0,+(VLOOKUP($A160,'1v -beneficirani'!$A$14:AJ$371,T$3,FALSE)/12*0.701/$I160+$R$2)*$I160)</f>
        <v>0</v>
      </c>
      <c r="Z160" s="50">
        <f>IF(O160=0,0,+(VLOOKUP($A160,'1v -beneficirani'!$A$14:AK$371,U$3,FALSE)/12*0.701/$O160+$R$2)*$O160)</f>
        <v>0</v>
      </c>
      <c r="AA160" s="50">
        <f>IF(Y160+Z160=0,0,(VLOOKUP($A160,'1v -beneficirani'!$A$14:AL$371,V$3,FALSE))/12*$R$3+$R$2)</f>
        <v>0</v>
      </c>
      <c r="AB160" s="50">
        <f t="shared" si="25"/>
        <v>0</v>
      </c>
      <c r="AC160" s="50">
        <f t="shared" si="26"/>
        <v>0</v>
      </c>
      <c r="AD160" s="50">
        <f>IF(J160=0,0,+(VLOOKUP($A160,'1v -beneficirani'!$A$14:AO$371,Y$3,FALSE)/12*0.701/$J160+$R$2)*$J160)</f>
        <v>0</v>
      </c>
      <c r="AE160" s="50">
        <f>IF(P160=0,0,+(VLOOKUP($A160,'1v -beneficirani'!$A$14:AP$371,Z$3,FALSE)/12*0.701/$P160+$R$2)*$P160)</f>
        <v>0</v>
      </c>
      <c r="AF160" s="50">
        <f>IF(AD160+AE160=0,0,(VLOOKUP($A160,'1v -beneficirani'!$A$14:AQ$371,AA$3,FALSE))/12*$R$3+$R$2)</f>
        <v>0</v>
      </c>
      <c r="AG160" s="50">
        <f t="shared" si="27"/>
        <v>0</v>
      </c>
      <c r="AH160" s="50">
        <f t="shared" si="28"/>
        <v>0</v>
      </c>
      <c r="AI160" s="50">
        <f t="shared" si="32"/>
        <v>0</v>
      </c>
      <c r="AJ160" s="50">
        <f>+AI160*(AE$3+VLOOKUP(A160,'1v -beneficirani'!$A$14:$T$348,$AJ$1,FALSE)*100)/100</f>
        <v>0</v>
      </c>
      <c r="AK160" s="50">
        <f t="shared" si="29"/>
        <v>0</v>
      </c>
      <c r="AL160" s="50">
        <f t="shared" si="29"/>
        <v>0</v>
      </c>
    </row>
    <row r="161" spans="1:38" x14ac:dyDescent="0.2">
      <c r="A161">
        <f>+IF(MAX(A$5:A160)+1&lt;=A$1,A160+1,0)</f>
        <v>0</v>
      </c>
      <c r="B161" s="301">
        <f t="shared" si="33"/>
        <v>0</v>
      </c>
      <c r="C161">
        <f t="shared" si="33"/>
        <v>0</v>
      </c>
      <c r="D161" s="494">
        <f t="shared" si="33"/>
        <v>0</v>
      </c>
      <c r="E161">
        <f>IF(A161=0,0,+VLOOKUP($A161,'1v -beneficirani'!$A$14:$C$371,2,FALSE))</f>
        <v>0</v>
      </c>
      <c r="G161">
        <f>+VLOOKUP($A161,'1v -beneficirani'!$A$14:$N$371,14,FALSE)</f>
        <v>0</v>
      </c>
      <c r="H161">
        <f>+VLOOKUP($A161,'1v -beneficirani'!$A$14:$G$371,H$3,FALSE)</f>
        <v>0</v>
      </c>
      <c r="I161">
        <f>+VLOOKUP($A161,'1v -beneficirani'!$A$14:H$371,I$3,FALSE)</f>
        <v>0</v>
      </c>
      <c r="J161">
        <f>+VLOOKUP($A161,'1v -beneficirani'!$A$14:I$371,J$3,FALSE)</f>
        <v>0</v>
      </c>
      <c r="N161">
        <f>+VLOOKUP($A161,'1v -beneficirani'!$A$14:J$371,K$3,FALSE)</f>
        <v>0</v>
      </c>
      <c r="O161">
        <f>+VLOOKUP($A161,'1v -beneficirani'!$A$14:K$371,L$3,FALSE)</f>
        <v>0</v>
      </c>
      <c r="P161">
        <f>+VLOOKUP($A161,'1v -beneficirani'!$A$14:L$371,M$3,FALSE)</f>
        <v>0</v>
      </c>
      <c r="T161" s="50">
        <f>IF(H161=0,0,+(VLOOKUP($A161,'1v -beneficirani'!$A$14:AE$371,O$3,FALSE)/12*0.701/$H161+$R$2)*$H161)</f>
        <v>0</v>
      </c>
      <c r="U161" s="50">
        <f>IF(N161=0,0,+(VLOOKUP($A161,'1v -beneficirani'!$A$14:AF$371,P$3,FALSE)/12*0.701/$N161+$R$2)*$N161)</f>
        <v>0</v>
      </c>
      <c r="V161" s="50">
        <f>IF(T161+U161=0,0,(VLOOKUP($A161,'1v -beneficirani'!$A$14:AG$371,Q$3,FALSE))/12*$R$3+$R$2)</f>
        <v>0</v>
      </c>
      <c r="W161" s="50">
        <f t="shared" si="31"/>
        <v>0</v>
      </c>
      <c r="X161" s="50">
        <f t="shared" si="24"/>
        <v>0</v>
      </c>
      <c r="Y161" s="50">
        <f>IF(I161=0,0,+(VLOOKUP($A161,'1v -beneficirani'!$A$14:AJ$371,T$3,FALSE)/12*0.701/$I161+$R$2)*$I161)</f>
        <v>0</v>
      </c>
      <c r="Z161" s="50">
        <f>IF(O161=0,0,+(VLOOKUP($A161,'1v -beneficirani'!$A$14:AK$371,U$3,FALSE)/12*0.701/$O161+$R$2)*$O161)</f>
        <v>0</v>
      </c>
      <c r="AA161" s="50">
        <f>IF(Y161+Z161=0,0,(VLOOKUP($A161,'1v -beneficirani'!$A$14:AL$371,V$3,FALSE))/12*$R$3+$R$2)</f>
        <v>0</v>
      </c>
      <c r="AB161" s="50">
        <f t="shared" si="25"/>
        <v>0</v>
      </c>
      <c r="AC161" s="50">
        <f t="shared" si="26"/>
        <v>0</v>
      </c>
      <c r="AD161" s="50">
        <f>IF(J161=0,0,+(VLOOKUP($A161,'1v -beneficirani'!$A$14:AO$371,Y$3,FALSE)/12*0.701/$J161+$R$2)*$J161)</f>
        <v>0</v>
      </c>
      <c r="AE161" s="50">
        <f>IF(P161=0,0,+(VLOOKUP($A161,'1v -beneficirani'!$A$14:AP$371,Z$3,FALSE)/12*0.701/$P161+$R$2)*$P161)</f>
        <v>0</v>
      </c>
      <c r="AF161" s="50">
        <f>IF(AD161+AE161=0,0,(VLOOKUP($A161,'1v -beneficirani'!$A$14:AQ$371,AA$3,FALSE))/12*$R$3+$R$2)</f>
        <v>0</v>
      </c>
      <c r="AG161" s="50">
        <f t="shared" si="27"/>
        <v>0</v>
      </c>
      <c r="AH161" s="50">
        <f t="shared" si="28"/>
        <v>0</v>
      </c>
      <c r="AI161" s="50">
        <f t="shared" si="32"/>
        <v>0</v>
      </c>
      <c r="AJ161" s="50">
        <f>+AI161*(AE$3+VLOOKUP(A161,'1v -beneficirani'!$A$14:$T$348,$AJ$1,FALSE)*100)/100</f>
        <v>0</v>
      </c>
      <c r="AK161" s="50">
        <f t="shared" si="29"/>
        <v>0</v>
      </c>
      <c r="AL161" s="50">
        <f t="shared" si="29"/>
        <v>0</v>
      </c>
    </row>
    <row r="162" spans="1:38" x14ac:dyDescent="0.2">
      <c r="A162">
        <f>+IF(MAX(A$5:A161)+1&lt;=A$1,A161+1,0)</f>
        <v>0</v>
      </c>
      <c r="B162" s="301">
        <f t="shared" si="33"/>
        <v>0</v>
      </c>
      <c r="C162">
        <f t="shared" si="33"/>
        <v>0</v>
      </c>
      <c r="D162" s="494">
        <f t="shared" si="33"/>
        <v>0</v>
      </c>
      <c r="E162">
        <f>IF(A162=0,0,+VLOOKUP($A162,'1v -beneficirani'!$A$14:$C$371,2,FALSE))</f>
        <v>0</v>
      </c>
      <c r="G162">
        <f>+VLOOKUP($A162,'1v -beneficirani'!$A$14:$N$371,14,FALSE)</f>
        <v>0</v>
      </c>
      <c r="H162">
        <f>+VLOOKUP($A162,'1v -beneficirani'!$A$14:$G$371,H$3,FALSE)</f>
        <v>0</v>
      </c>
      <c r="I162">
        <f>+VLOOKUP($A162,'1v -beneficirani'!$A$14:H$371,I$3,FALSE)</f>
        <v>0</v>
      </c>
      <c r="J162">
        <f>+VLOOKUP($A162,'1v -beneficirani'!$A$14:I$371,J$3,FALSE)</f>
        <v>0</v>
      </c>
      <c r="N162">
        <f>+VLOOKUP($A162,'1v -beneficirani'!$A$14:J$371,K$3,FALSE)</f>
        <v>0</v>
      </c>
      <c r="O162">
        <f>+VLOOKUP($A162,'1v -beneficirani'!$A$14:K$371,L$3,FALSE)</f>
        <v>0</v>
      </c>
      <c r="P162">
        <f>+VLOOKUP($A162,'1v -beneficirani'!$A$14:L$371,M$3,FALSE)</f>
        <v>0</v>
      </c>
      <c r="T162" s="50">
        <f>IF(H162=0,0,+(VLOOKUP($A162,'1v -beneficirani'!$A$14:AE$371,O$3,FALSE)/12*0.701/$H162+$R$2)*$H162)</f>
        <v>0</v>
      </c>
      <c r="U162" s="50">
        <f>IF(N162=0,0,+(VLOOKUP($A162,'1v -beneficirani'!$A$14:AF$371,P$3,FALSE)/12*0.701/$N162+$R$2)*$N162)</f>
        <v>0</v>
      </c>
      <c r="V162" s="50">
        <f>IF(T162+U162=0,0,(VLOOKUP($A162,'1v -beneficirani'!$A$14:AG$371,Q$3,FALSE))/12*$R$3+$R$2)</f>
        <v>0</v>
      </c>
      <c r="W162" s="50">
        <f t="shared" si="31"/>
        <v>0</v>
      </c>
      <c r="X162" s="50">
        <f t="shared" si="24"/>
        <v>0</v>
      </c>
      <c r="Y162" s="50">
        <f>IF(I162=0,0,+(VLOOKUP($A162,'1v -beneficirani'!$A$14:AJ$371,T$3,FALSE)/12*0.701/$I162+$R$2)*$I162)</f>
        <v>0</v>
      </c>
      <c r="Z162" s="50">
        <f>IF(O162=0,0,+(VLOOKUP($A162,'1v -beneficirani'!$A$14:AK$371,U$3,FALSE)/12*0.701/$O162+$R$2)*$O162)</f>
        <v>0</v>
      </c>
      <c r="AA162" s="50">
        <f>IF(Y162+Z162=0,0,(VLOOKUP($A162,'1v -beneficirani'!$A$14:AL$371,V$3,FALSE))/12*$R$3+$R$2)</f>
        <v>0</v>
      </c>
      <c r="AB162" s="50">
        <f t="shared" si="25"/>
        <v>0</v>
      </c>
      <c r="AC162" s="50">
        <f t="shared" si="26"/>
        <v>0</v>
      </c>
      <c r="AD162" s="50">
        <f>IF(J162=0,0,+(VLOOKUP($A162,'1v -beneficirani'!$A$14:AO$371,Y$3,FALSE)/12*0.701/$J162+$R$2)*$J162)</f>
        <v>0</v>
      </c>
      <c r="AE162" s="50">
        <f>IF(P162=0,0,+(VLOOKUP($A162,'1v -beneficirani'!$A$14:AP$371,Z$3,FALSE)/12*0.701/$P162+$R$2)*$P162)</f>
        <v>0</v>
      </c>
      <c r="AF162" s="50">
        <f>IF(AD162+AE162=0,0,(VLOOKUP($A162,'1v -beneficirani'!$A$14:AQ$371,AA$3,FALSE))/12*$R$3+$R$2)</f>
        <v>0</v>
      </c>
      <c r="AG162" s="50">
        <f t="shared" si="27"/>
        <v>0</v>
      </c>
      <c r="AH162" s="50">
        <f t="shared" si="28"/>
        <v>0</v>
      </c>
      <c r="AI162" s="50">
        <f t="shared" si="32"/>
        <v>0</v>
      </c>
      <c r="AJ162" s="50">
        <f>+AI162*(AE$3+VLOOKUP(A162,'1v -beneficirani'!$A$14:$T$348,$AJ$1,FALSE)*100)/100</f>
        <v>0</v>
      </c>
      <c r="AK162" s="50">
        <f t="shared" si="29"/>
        <v>0</v>
      </c>
      <c r="AL162" s="50">
        <f t="shared" si="29"/>
        <v>0</v>
      </c>
    </row>
    <row r="163" spans="1:38" x14ac:dyDescent="0.2">
      <c r="A163">
        <f>+IF(MAX(A$5:A162)+1&lt;=A$1,A162+1,0)</f>
        <v>0</v>
      </c>
      <c r="B163" s="301">
        <f t="shared" si="33"/>
        <v>0</v>
      </c>
      <c r="C163">
        <f t="shared" si="33"/>
        <v>0</v>
      </c>
      <c r="D163" s="494">
        <f t="shared" si="33"/>
        <v>0</v>
      </c>
      <c r="E163">
        <f>IF(A163=0,0,+VLOOKUP($A163,'1v -beneficirani'!$A$14:$C$371,2,FALSE))</f>
        <v>0</v>
      </c>
      <c r="G163">
        <f>+VLOOKUP($A163,'1v -beneficirani'!$A$14:$N$371,14,FALSE)</f>
        <v>0</v>
      </c>
      <c r="H163">
        <f>+VLOOKUP($A163,'1v -beneficirani'!$A$14:$G$371,H$3,FALSE)</f>
        <v>0</v>
      </c>
      <c r="I163">
        <f>+VLOOKUP($A163,'1v -beneficirani'!$A$14:H$371,I$3,FALSE)</f>
        <v>0</v>
      </c>
      <c r="J163">
        <f>+VLOOKUP($A163,'1v -beneficirani'!$A$14:I$371,J$3,FALSE)</f>
        <v>0</v>
      </c>
      <c r="N163">
        <f>+VLOOKUP($A163,'1v -beneficirani'!$A$14:J$371,K$3,FALSE)</f>
        <v>0</v>
      </c>
      <c r="O163">
        <f>+VLOOKUP($A163,'1v -beneficirani'!$A$14:K$371,L$3,FALSE)</f>
        <v>0</v>
      </c>
      <c r="P163">
        <f>+VLOOKUP($A163,'1v -beneficirani'!$A$14:L$371,M$3,FALSE)</f>
        <v>0</v>
      </c>
      <c r="T163" s="50">
        <f>IF(H163=0,0,+(VLOOKUP($A163,'1v -beneficirani'!$A$14:AE$371,O$3,FALSE)/12*0.701/$H163+$R$2)*$H163)</f>
        <v>0</v>
      </c>
      <c r="U163" s="50">
        <f>IF(N163=0,0,+(VLOOKUP($A163,'1v -beneficirani'!$A$14:AF$371,P$3,FALSE)/12*0.701/$N163+$R$2)*$N163)</f>
        <v>0</v>
      </c>
      <c r="V163" s="50">
        <f>IF(T163+U163=0,0,(VLOOKUP($A163,'1v -beneficirani'!$A$14:AG$371,Q$3,FALSE))/12*$R$3+$R$2)</f>
        <v>0</v>
      </c>
      <c r="W163" s="50">
        <f t="shared" si="31"/>
        <v>0</v>
      </c>
      <c r="X163" s="50">
        <f t="shared" si="24"/>
        <v>0</v>
      </c>
      <c r="Y163" s="50">
        <f>IF(I163=0,0,+(VLOOKUP($A163,'1v -beneficirani'!$A$14:AJ$371,T$3,FALSE)/12*0.701/$I163+$R$2)*$I163)</f>
        <v>0</v>
      </c>
      <c r="Z163" s="50">
        <f>IF(O163=0,0,+(VLOOKUP($A163,'1v -beneficirani'!$A$14:AK$371,U$3,FALSE)/12*0.701/$O163+$R$2)*$O163)</f>
        <v>0</v>
      </c>
      <c r="AA163" s="50">
        <f>IF(Y163+Z163=0,0,(VLOOKUP($A163,'1v -beneficirani'!$A$14:AL$371,V$3,FALSE))/12*$R$3+$R$2)</f>
        <v>0</v>
      </c>
      <c r="AB163" s="50">
        <f t="shared" si="25"/>
        <v>0</v>
      </c>
      <c r="AC163" s="50">
        <f t="shared" si="26"/>
        <v>0</v>
      </c>
      <c r="AD163" s="50">
        <f>IF(J163=0,0,+(VLOOKUP($A163,'1v -beneficirani'!$A$14:AO$371,Y$3,FALSE)/12*0.701/$J163+$R$2)*$J163)</f>
        <v>0</v>
      </c>
      <c r="AE163" s="50">
        <f>IF(P163=0,0,+(VLOOKUP($A163,'1v -beneficirani'!$A$14:AP$371,Z$3,FALSE)/12*0.701/$P163+$R$2)*$P163)</f>
        <v>0</v>
      </c>
      <c r="AF163" s="50">
        <f>IF(AD163+AE163=0,0,(VLOOKUP($A163,'1v -beneficirani'!$A$14:AQ$371,AA$3,FALSE))/12*$R$3+$R$2)</f>
        <v>0</v>
      </c>
      <c r="AG163" s="50">
        <f t="shared" si="27"/>
        <v>0</v>
      </c>
      <c r="AH163" s="50">
        <f t="shared" si="28"/>
        <v>0</v>
      </c>
      <c r="AI163" s="50">
        <f t="shared" si="32"/>
        <v>0</v>
      </c>
      <c r="AJ163" s="50">
        <f>+AI163*(AE$3+VLOOKUP(A163,'1v -beneficirani'!$A$14:$T$348,$AJ$1,FALSE)*100)/100</f>
        <v>0</v>
      </c>
      <c r="AK163" s="50">
        <f t="shared" si="29"/>
        <v>0</v>
      </c>
      <c r="AL163" s="50">
        <f t="shared" si="29"/>
        <v>0</v>
      </c>
    </row>
    <row r="164" spans="1:38" x14ac:dyDescent="0.2">
      <c r="A164">
        <f>+IF(MAX(A$5:A163)+1&lt;=A$1,A163+1,0)</f>
        <v>0</v>
      </c>
      <c r="B164" s="301">
        <f t="shared" si="33"/>
        <v>0</v>
      </c>
      <c r="C164">
        <f t="shared" si="33"/>
        <v>0</v>
      </c>
      <c r="D164" s="494">
        <f t="shared" si="33"/>
        <v>0</v>
      </c>
      <c r="E164">
        <f>IF(A164=0,0,+VLOOKUP($A164,'1v -beneficirani'!$A$14:$C$371,2,FALSE))</f>
        <v>0</v>
      </c>
      <c r="G164">
        <f>+VLOOKUP($A164,'1v -beneficirani'!$A$14:$N$371,14,FALSE)</f>
        <v>0</v>
      </c>
      <c r="H164">
        <f>+VLOOKUP($A164,'1v -beneficirani'!$A$14:$G$371,H$3,FALSE)</f>
        <v>0</v>
      </c>
      <c r="I164">
        <f>+VLOOKUP($A164,'1v -beneficirani'!$A$14:H$371,I$3,FALSE)</f>
        <v>0</v>
      </c>
      <c r="J164">
        <f>+VLOOKUP($A164,'1v -beneficirani'!$A$14:I$371,J$3,FALSE)</f>
        <v>0</v>
      </c>
      <c r="N164">
        <f>+VLOOKUP($A164,'1v -beneficirani'!$A$14:J$371,K$3,FALSE)</f>
        <v>0</v>
      </c>
      <c r="O164">
        <f>+VLOOKUP($A164,'1v -beneficirani'!$A$14:K$371,L$3,FALSE)</f>
        <v>0</v>
      </c>
      <c r="P164">
        <f>+VLOOKUP($A164,'1v -beneficirani'!$A$14:L$371,M$3,FALSE)</f>
        <v>0</v>
      </c>
      <c r="T164" s="50">
        <f>IF(H164=0,0,+(VLOOKUP($A164,'1v -beneficirani'!$A$14:AE$371,O$3,FALSE)/12*0.701/$H164+$R$2)*$H164)</f>
        <v>0</v>
      </c>
      <c r="U164" s="50">
        <f>IF(N164=0,0,+(VLOOKUP($A164,'1v -beneficirani'!$A$14:AF$371,P$3,FALSE)/12*0.701/$N164+$R$2)*$N164)</f>
        <v>0</v>
      </c>
      <c r="V164" s="50">
        <f>IF(T164+U164=0,0,(VLOOKUP($A164,'1v -beneficirani'!$A$14:AG$371,Q$3,FALSE))/12*$R$3+$R$2)</f>
        <v>0</v>
      </c>
      <c r="W164" s="50">
        <f t="shared" si="31"/>
        <v>0</v>
      </c>
      <c r="X164" s="50">
        <f t="shared" si="24"/>
        <v>0</v>
      </c>
      <c r="Y164" s="50">
        <f>IF(I164=0,0,+(VLOOKUP($A164,'1v -beneficirani'!$A$14:AJ$371,T$3,FALSE)/12*0.701/$I164+$R$2)*$I164)</f>
        <v>0</v>
      </c>
      <c r="Z164" s="50">
        <f>IF(O164=0,0,+(VLOOKUP($A164,'1v -beneficirani'!$A$14:AK$371,U$3,FALSE)/12*0.701/$O164+$R$2)*$O164)</f>
        <v>0</v>
      </c>
      <c r="AA164" s="50">
        <f>IF(Y164+Z164=0,0,(VLOOKUP($A164,'1v -beneficirani'!$A$14:AL$371,V$3,FALSE))/12*$R$3+$R$2)</f>
        <v>0</v>
      </c>
      <c r="AB164" s="50">
        <f t="shared" si="25"/>
        <v>0</v>
      </c>
      <c r="AC164" s="50">
        <f t="shared" si="26"/>
        <v>0</v>
      </c>
      <c r="AD164" s="50">
        <f>IF(J164=0,0,+(VLOOKUP($A164,'1v -beneficirani'!$A$14:AO$371,Y$3,FALSE)/12*0.701/$J164+$R$2)*$J164)</f>
        <v>0</v>
      </c>
      <c r="AE164" s="50">
        <f>IF(P164=0,0,+(VLOOKUP($A164,'1v -beneficirani'!$A$14:AP$371,Z$3,FALSE)/12*0.701/$P164+$R$2)*$P164)</f>
        <v>0</v>
      </c>
      <c r="AF164" s="50">
        <f>IF(AD164+AE164=0,0,(VLOOKUP($A164,'1v -beneficirani'!$A$14:AQ$371,AA$3,FALSE))/12*$R$3+$R$2)</f>
        <v>0</v>
      </c>
      <c r="AG164" s="50">
        <f t="shared" si="27"/>
        <v>0</v>
      </c>
      <c r="AH164" s="50">
        <f t="shared" si="28"/>
        <v>0</v>
      </c>
      <c r="AI164" s="50">
        <f t="shared" si="32"/>
        <v>0</v>
      </c>
      <c r="AJ164" s="50">
        <f>+AI164*(AE$3+VLOOKUP(A164,'1v -beneficirani'!$A$14:$T$348,$AJ$1,FALSE)*100)/100</f>
        <v>0</v>
      </c>
      <c r="AK164" s="50">
        <f t="shared" si="29"/>
        <v>0</v>
      </c>
      <c r="AL164" s="50">
        <f t="shared" si="29"/>
        <v>0</v>
      </c>
    </row>
    <row r="165" spans="1:38" x14ac:dyDescent="0.2">
      <c r="A165">
        <f>+IF(MAX(A$5:A164)+1&lt;=A$1,A164+1,0)</f>
        <v>0</v>
      </c>
      <c r="B165" s="301">
        <f t="shared" si="33"/>
        <v>0</v>
      </c>
      <c r="C165">
        <f t="shared" si="33"/>
        <v>0</v>
      </c>
      <c r="D165" s="494">
        <f t="shared" si="33"/>
        <v>0</v>
      </c>
      <c r="E165">
        <f>IF(A165=0,0,+VLOOKUP($A165,'1v -beneficirani'!$A$14:$C$371,2,FALSE))</f>
        <v>0</v>
      </c>
      <c r="G165">
        <f>+VLOOKUP($A165,'1v -beneficirani'!$A$14:$N$371,14,FALSE)</f>
        <v>0</v>
      </c>
      <c r="H165">
        <f>+VLOOKUP($A165,'1v -beneficirani'!$A$14:$G$371,H$3,FALSE)</f>
        <v>0</v>
      </c>
      <c r="I165">
        <f>+VLOOKUP($A165,'1v -beneficirani'!$A$14:H$371,I$3,FALSE)</f>
        <v>0</v>
      </c>
      <c r="J165">
        <f>+VLOOKUP($A165,'1v -beneficirani'!$A$14:I$371,J$3,FALSE)</f>
        <v>0</v>
      </c>
      <c r="N165">
        <f>+VLOOKUP($A165,'1v -beneficirani'!$A$14:J$371,K$3,FALSE)</f>
        <v>0</v>
      </c>
      <c r="O165">
        <f>+VLOOKUP($A165,'1v -beneficirani'!$A$14:K$371,L$3,FALSE)</f>
        <v>0</v>
      </c>
      <c r="P165">
        <f>+VLOOKUP($A165,'1v -beneficirani'!$A$14:L$371,M$3,FALSE)</f>
        <v>0</v>
      </c>
      <c r="T165" s="50">
        <f>IF(H165=0,0,+(VLOOKUP($A165,'1v -beneficirani'!$A$14:AE$371,O$3,FALSE)/12*0.701/$H165+$R$2)*$H165)</f>
        <v>0</v>
      </c>
      <c r="U165" s="50">
        <f>IF(N165=0,0,+(VLOOKUP($A165,'1v -beneficirani'!$A$14:AF$371,P$3,FALSE)/12*0.701/$N165+$R$2)*$N165)</f>
        <v>0</v>
      </c>
      <c r="V165" s="50">
        <f>IF(T165+U165=0,0,(VLOOKUP($A165,'1v -beneficirani'!$A$14:AG$371,Q$3,FALSE))/12*$R$3+$R$2)</f>
        <v>0</v>
      </c>
      <c r="W165" s="50">
        <f t="shared" si="31"/>
        <v>0</v>
      </c>
      <c r="X165" s="50">
        <f t="shared" si="24"/>
        <v>0</v>
      </c>
      <c r="Y165" s="50">
        <f>IF(I165=0,0,+(VLOOKUP($A165,'1v -beneficirani'!$A$14:AJ$371,T$3,FALSE)/12*0.701/$I165+$R$2)*$I165)</f>
        <v>0</v>
      </c>
      <c r="Z165" s="50">
        <f>IF(O165=0,0,+(VLOOKUP($A165,'1v -beneficirani'!$A$14:AK$371,U$3,FALSE)/12*0.701/$O165+$R$2)*$O165)</f>
        <v>0</v>
      </c>
      <c r="AA165" s="50">
        <f>IF(Y165+Z165=0,0,(VLOOKUP($A165,'1v -beneficirani'!$A$14:AL$371,V$3,FALSE))/12*$R$3+$R$2)</f>
        <v>0</v>
      </c>
      <c r="AB165" s="50">
        <f t="shared" si="25"/>
        <v>0</v>
      </c>
      <c r="AC165" s="50">
        <f t="shared" si="26"/>
        <v>0</v>
      </c>
      <c r="AD165" s="50">
        <f>IF(J165=0,0,+(VLOOKUP($A165,'1v -beneficirani'!$A$14:AO$371,Y$3,FALSE)/12*0.701/$J165+$R$2)*$J165)</f>
        <v>0</v>
      </c>
      <c r="AE165" s="50">
        <f>IF(P165=0,0,+(VLOOKUP($A165,'1v -beneficirani'!$A$14:AP$371,Z$3,FALSE)/12*0.701/$P165+$R$2)*$P165)</f>
        <v>0</v>
      </c>
      <c r="AF165" s="50">
        <f>IF(AD165+AE165=0,0,(VLOOKUP($A165,'1v -beneficirani'!$A$14:AQ$371,AA$3,FALSE))/12*$R$3+$R$2)</f>
        <v>0</v>
      </c>
      <c r="AG165" s="50">
        <f t="shared" si="27"/>
        <v>0</v>
      </c>
      <c r="AH165" s="50">
        <f t="shared" si="28"/>
        <v>0</v>
      </c>
      <c r="AI165" s="50">
        <f t="shared" si="32"/>
        <v>0</v>
      </c>
      <c r="AJ165" s="50">
        <f>+AI165*(AE$3+VLOOKUP(A165,'1v -beneficirani'!$A$14:$T$348,$AJ$1,FALSE)*100)/100</f>
        <v>0</v>
      </c>
      <c r="AK165" s="50">
        <f t="shared" si="29"/>
        <v>0</v>
      </c>
      <c r="AL165" s="50">
        <f t="shared" si="29"/>
        <v>0</v>
      </c>
    </row>
    <row r="166" spans="1:38" x14ac:dyDescent="0.2">
      <c r="A166">
        <f>+IF(MAX(A$5:A165)+1&lt;=A$1,A165+1,0)</f>
        <v>0</v>
      </c>
      <c r="B166" s="301">
        <f t="shared" si="33"/>
        <v>0</v>
      </c>
      <c r="C166">
        <f t="shared" si="33"/>
        <v>0</v>
      </c>
      <c r="D166" s="494">
        <f t="shared" si="33"/>
        <v>0</v>
      </c>
      <c r="E166">
        <f>IF(A166=0,0,+VLOOKUP($A166,'1v -beneficirani'!$A$14:$C$371,2,FALSE))</f>
        <v>0</v>
      </c>
      <c r="G166">
        <f>+VLOOKUP($A166,'1v -beneficirani'!$A$14:$N$371,14,FALSE)</f>
        <v>0</v>
      </c>
      <c r="H166">
        <f>+VLOOKUP($A166,'1v -beneficirani'!$A$14:$G$371,H$3,FALSE)</f>
        <v>0</v>
      </c>
      <c r="I166">
        <f>+VLOOKUP($A166,'1v -beneficirani'!$A$14:H$371,I$3,FALSE)</f>
        <v>0</v>
      </c>
      <c r="J166">
        <f>+VLOOKUP($A166,'1v -beneficirani'!$A$14:I$371,J$3,FALSE)</f>
        <v>0</v>
      </c>
      <c r="N166">
        <f>+VLOOKUP($A166,'1v -beneficirani'!$A$14:J$371,K$3,FALSE)</f>
        <v>0</v>
      </c>
      <c r="O166">
        <f>+VLOOKUP($A166,'1v -beneficirani'!$A$14:K$371,L$3,FALSE)</f>
        <v>0</v>
      </c>
      <c r="P166">
        <f>+VLOOKUP($A166,'1v -beneficirani'!$A$14:L$371,M$3,FALSE)</f>
        <v>0</v>
      </c>
      <c r="T166" s="50">
        <f>IF(H166=0,0,+(VLOOKUP($A166,'1v -beneficirani'!$A$14:AE$371,O$3,FALSE)/12*0.701/$H166+$R$2)*$H166)</f>
        <v>0</v>
      </c>
      <c r="U166" s="50">
        <f>IF(N166=0,0,+(VLOOKUP($A166,'1v -beneficirani'!$A$14:AF$371,P$3,FALSE)/12*0.701/$N166+$R$2)*$N166)</f>
        <v>0</v>
      </c>
      <c r="V166" s="50">
        <f>IF(T166+U166=0,0,(VLOOKUP($A166,'1v -beneficirani'!$A$14:AG$371,Q$3,FALSE))/12*$R$3+$R$2)</f>
        <v>0</v>
      </c>
      <c r="W166" s="50">
        <f t="shared" si="31"/>
        <v>0</v>
      </c>
      <c r="X166" s="50">
        <f t="shared" si="24"/>
        <v>0</v>
      </c>
      <c r="Y166" s="50">
        <f>IF(I166=0,0,+(VLOOKUP($A166,'1v -beneficirani'!$A$14:AJ$371,T$3,FALSE)/12*0.701/$I166+$R$2)*$I166)</f>
        <v>0</v>
      </c>
      <c r="Z166" s="50">
        <f>IF(O166=0,0,+(VLOOKUP($A166,'1v -beneficirani'!$A$14:AK$371,U$3,FALSE)/12*0.701/$O166+$R$2)*$O166)</f>
        <v>0</v>
      </c>
      <c r="AA166" s="50">
        <f>IF(Y166+Z166=0,0,(VLOOKUP($A166,'1v -beneficirani'!$A$14:AL$371,V$3,FALSE))/12*$R$3+$R$2)</f>
        <v>0</v>
      </c>
      <c r="AB166" s="50">
        <f t="shared" si="25"/>
        <v>0</v>
      </c>
      <c r="AC166" s="50">
        <f t="shared" si="26"/>
        <v>0</v>
      </c>
      <c r="AD166" s="50">
        <f>IF(J166=0,0,+(VLOOKUP($A166,'1v -beneficirani'!$A$14:AO$371,Y$3,FALSE)/12*0.701/$J166+$R$2)*$J166)</f>
        <v>0</v>
      </c>
      <c r="AE166" s="50">
        <f>IF(P166=0,0,+(VLOOKUP($A166,'1v -beneficirani'!$A$14:AP$371,Z$3,FALSE)/12*0.701/$P166+$R$2)*$P166)</f>
        <v>0</v>
      </c>
      <c r="AF166" s="50">
        <f>IF(AD166+AE166=0,0,(VLOOKUP($A166,'1v -beneficirani'!$A$14:AQ$371,AA$3,FALSE))/12*$R$3+$R$2)</f>
        <v>0</v>
      </c>
      <c r="AG166" s="50">
        <f t="shared" si="27"/>
        <v>0</v>
      </c>
      <c r="AH166" s="50">
        <f t="shared" si="28"/>
        <v>0</v>
      </c>
      <c r="AI166" s="50">
        <f t="shared" si="32"/>
        <v>0</v>
      </c>
      <c r="AJ166" s="50">
        <f>+AI166*(AE$3+VLOOKUP(A166,'1v -beneficirani'!$A$14:$T$348,$AJ$1,FALSE)*100)/100</f>
        <v>0</v>
      </c>
      <c r="AK166" s="50">
        <f t="shared" si="29"/>
        <v>0</v>
      </c>
      <c r="AL166" s="50">
        <f t="shared" si="29"/>
        <v>0</v>
      </c>
    </row>
    <row r="167" spans="1:38" x14ac:dyDescent="0.2">
      <c r="A167">
        <f>+IF(MAX(A$5:A166)+1&lt;=A$1,A166+1,0)</f>
        <v>0</v>
      </c>
      <c r="B167" s="301">
        <f t="shared" ref="B167:D182" si="34">+IF(A167&gt;0,B166,0)</f>
        <v>0</v>
      </c>
      <c r="C167">
        <f t="shared" si="34"/>
        <v>0</v>
      </c>
      <c r="D167" s="494">
        <f t="shared" si="34"/>
        <v>0</v>
      </c>
      <c r="E167">
        <f>IF(A167=0,0,+VLOOKUP($A167,'1v -beneficirani'!$A$14:$C$371,2,FALSE))</f>
        <v>0</v>
      </c>
      <c r="G167">
        <f>+VLOOKUP($A167,'1v -beneficirani'!$A$14:$N$371,14,FALSE)</f>
        <v>0</v>
      </c>
      <c r="H167">
        <f>+VLOOKUP($A167,'1v -beneficirani'!$A$14:$G$371,H$3,FALSE)</f>
        <v>0</v>
      </c>
      <c r="I167">
        <f>+VLOOKUP($A167,'1v -beneficirani'!$A$14:H$371,I$3,FALSE)</f>
        <v>0</v>
      </c>
      <c r="J167">
        <f>+VLOOKUP($A167,'1v -beneficirani'!$A$14:I$371,J$3,FALSE)</f>
        <v>0</v>
      </c>
      <c r="N167">
        <f>+VLOOKUP($A167,'1v -beneficirani'!$A$14:J$371,K$3,FALSE)</f>
        <v>0</v>
      </c>
      <c r="O167">
        <f>+VLOOKUP($A167,'1v -beneficirani'!$A$14:K$371,L$3,FALSE)</f>
        <v>0</v>
      </c>
      <c r="P167">
        <f>+VLOOKUP($A167,'1v -beneficirani'!$A$14:L$371,M$3,FALSE)</f>
        <v>0</v>
      </c>
      <c r="T167" s="50">
        <f>IF(H167=0,0,+(VLOOKUP($A167,'1v -beneficirani'!$A$14:AE$371,O$3,FALSE)/12*0.701/$H167+$R$2)*$H167)</f>
        <v>0</v>
      </c>
      <c r="U167" s="50">
        <f>IF(N167=0,0,+(VLOOKUP($A167,'1v -beneficirani'!$A$14:AF$371,P$3,FALSE)/12*0.701/$N167+$R$2)*$N167)</f>
        <v>0</v>
      </c>
      <c r="V167" s="50">
        <f>IF(T167+U167=0,0,(VLOOKUP($A167,'1v -beneficirani'!$A$14:AG$371,Q$3,FALSE))/12*$R$3+$R$2)</f>
        <v>0</v>
      </c>
      <c r="W167" s="50">
        <f t="shared" si="31"/>
        <v>0</v>
      </c>
      <c r="X167" s="50">
        <f t="shared" si="24"/>
        <v>0</v>
      </c>
      <c r="Y167" s="50">
        <f>IF(I167=0,0,+(VLOOKUP($A167,'1v -beneficirani'!$A$14:AJ$371,T$3,FALSE)/12*0.701/$I167+$R$2)*$I167)</f>
        <v>0</v>
      </c>
      <c r="Z167" s="50">
        <f>IF(O167=0,0,+(VLOOKUP($A167,'1v -beneficirani'!$A$14:AK$371,U$3,FALSE)/12*0.701/$O167+$R$2)*$O167)</f>
        <v>0</v>
      </c>
      <c r="AA167" s="50">
        <f>IF(Y167+Z167=0,0,(VLOOKUP($A167,'1v -beneficirani'!$A$14:AL$371,V$3,FALSE))/12*$R$3+$R$2)</f>
        <v>0</v>
      </c>
      <c r="AB167" s="50">
        <f t="shared" si="25"/>
        <v>0</v>
      </c>
      <c r="AC167" s="50">
        <f t="shared" si="26"/>
        <v>0</v>
      </c>
      <c r="AD167" s="50">
        <f>IF(J167=0,0,+(VLOOKUP($A167,'1v -beneficirani'!$A$14:AO$371,Y$3,FALSE)/12*0.701/$J167+$R$2)*$J167)</f>
        <v>0</v>
      </c>
      <c r="AE167" s="50">
        <f>IF(P167=0,0,+(VLOOKUP($A167,'1v -beneficirani'!$A$14:AP$371,Z$3,FALSE)/12*0.701/$P167+$R$2)*$P167)</f>
        <v>0</v>
      </c>
      <c r="AF167" s="50">
        <f>IF(AD167+AE167=0,0,(VLOOKUP($A167,'1v -beneficirani'!$A$14:AQ$371,AA$3,FALSE))/12*$R$3+$R$2)</f>
        <v>0</v>
      </c>
      <c r="AG167" s="50">
        <f t="shared" si="27"/>
        <v>0</v>
      </c>
      <c r="AH167" s="50">
        <f t="shared" si="28"/>
        <v>0</v>
      </c>
      <c r="AI167" s="50">
        <f t="shared" si="32"/>
        <v>0</v>
      </c>
      <c r="AJ167" s="50">
        <f>+AI167*(AE$3+VLOOKUP(A167,'1v -beneficirani'!$A$14:$T$348,$AJ$1,FALSE)*100)/100</f>
        <v>0</v>
      </c>
      <c r="AK167" s="50">
        <f t="shared" si="29"/>
        <v>0</v>
      </c>
      <c r="AL167" s="50">
        <f t="shared" si="29"/>
        <v>0</v>
      </c>
    </row>
    <row r="168" spans="1:38" x14ac:dyDescent="0.2">
      <c r="A168">
        <f>+IF(MAX(A$5:A167)+1&lt;=A$1,A167+1,0)</f>
        <v>0</v>
      </c>
      <c r="B168" s="301">
        <f t="shared" si="34"/>
        <v>0</v>
      </c>
      <c r="C168">
        <f t="shared" si="34"/>
        <v>0</v>
      </c>
      <c r="D168" s="494">
        <f t="shared" si="34"/>
        <v>0</v>
      </c>
      <c r="E168">
        <f>IF(A168=0,0,+VLOOKUP($A168,'1v -beneficirani'!$A$14:$C$371,2,FALSE))</f>
        <v>0</v>
      </c>
      <c r="G168">
        <f>+VLOOKUP($A168,'1v -beneficirani'!$A$14:$N$371,14,FALSE)</f>
        <v>0</v>
      </c>
      <c r="H168">
        <f>+VLOOKUP($A168,'1v -beneficirani'!$A$14:$G$371,H$3,FALSE)</f>
        <v>0</v>
      </c>
      <c r="I168">
        <f>+VLOOKUP($A168,'1v -beneficirani'!$A$14:H$371,I$3,FALSE)</f>
        <v>0</v>
      </c>
      <c r="J168">
        <f>+VLOOKUP($A168,'1v -beneficirani'!$A$14:I$371,J$3,FALSE)</f>
        <v>0</v>
      </c>
      <c r="N168">
        <f>+VLOOKUP($A168,'1v -beneficirani'!$A$14:J$371,K$3,FALSE)</f>
        <v>0</v>
      </c>
      <c r="O168">
        <f>+VLOOKUP($A168,'1v -beneficirani'!$A$14:K$371,L$3,FALSE)</f>
        <v>0</v>
      </c>
      <c r="P168">
        <f>+VLOOKUP($A168,'1v -beneficirani'!$A$14:L$371,M$3,FALSE)</f>
        <v>0</v>
      </c>
      <c r="T168" s="50">
        <f>IF(H168=0,0,+(VLOOKUP($A168,'1v -beneficirani'!$A$14:AE$371,O$3,FALSE)/12*0.701/$H168+$R$2)*$H168)</f>
        <v>0</v>
      </c>
      <c r="U168" s="50">
        <f>IF(N168=0,0,+(VLOOKUP($A168,'1v -beneficirani'!$A$14:AF$371,P$3,FALSE)/12*0.701/$N168+$R$2)*$N168)</f>
        <v>0</v>
      </c>
      <c r="V168" s="50">
        <f>IF(T168+U168=0,0,(VLOOKUP($A168,'1v -beneficirani'!$A$14:AG$371,Q$3,FALSE))/12*$R$3+$R$2)</f>
        <v>0</v>
      </c>
      <c r="W168" s="50">
        <f t="shared" si="31"/>
        <v>0</v>
      </c>
      <c r="X168" s="50">
        <f t="shared" si="24"/>
        <v>0</v>
      </c>
      <c r="Y168" s="50">
        <f>IF(I168=0,0,+(VLOOKUP($A168,'1v -beneficirani'!$A$14:AJ$371,T$3,FALSE)/12*0.701/$I168+$R$2)*$I168)</f>
        <v>0</v>
      </c>
      <c r="Z168" s="50">
        <f>IF(O168=0,0,+(VLOOKUP($A168,'1v -beneficirani'!$A$14:AK$371,U$3,FALSE)/12*0.701/$O168+$R$2)*$O168)</f>
        <v>0</v>
      </c>
      <c r="AA168" s="50">
        <f>IF(Y168+Z168=0,0,(VLOOKUP($A168,'1v -beneficirani'!$A$14:AL$371,V$3,FALSE))/12*$R$3+$R$2)</f>
        <v>0</v>
      </c>
      <c r="AB168" s="50">
        <f t="shared" si="25"/>
        <v>0</v>
      </c>
      <c r="AC168" s="50">
        <f t="shared" si="26"/>
        <v>0</v>
      </c>
      <c r="AD168" s="50">
        <f>IF(J168=0,0,+(VLOOKUP($A168,'1v -beneficirani'!$A$14:AO$371,Y$3,FALSE)/12*0.701/$J168+$R$2)*$J168)</f>
        <v>0</v>
      </c>
      <c r="AE168" s="50">
        <f>IF(P168=0,0,+(VLOOKUP($A168,'1v -beneficirani'!$A$14:AP$371,Z$3,FALSE)/12*0.701/$P168+$R$2)*$P168)</f>
        <v>0</v>
      </c>
      <c r="AF168" s="50">
        <f>IF(AD168+AE168=0,0,(VLOOKUP($A168,'1v -beneficirani'!$A$14:AQ$371,AA$3,FALSE))/12*$R$3+$R$2)</f>
        <v>0</v>
      </c>
      <c r="AG168" s="50">
        <f t="shared" si="27"/>
        <v>0</v>
      </c>
      <c r="AH168" s="50">
        <f t="shared" si="28"/>
        <v>0</v>
      </c>
      <c r="AI168" s="50">
        <f t="shared" si="32"/>
        <v>0</v>
      </c>
      <c r="AJ168" s="50">
        <f>+AI168*(AE$3+VLOOKUP(A168,'1v -beneficirani'!$A$14:$T$348,$AJ$1,FALSE)*100)/100</f>
        <v>0</v>
      </c>
      <c r="AK168" s="50">
        <f t="shared" si="29"/>
        <v>0</v>
      </c>
      <c r="AL168" s="50">
        <f t="shared" si="29"/>
        <v>0</v>
      </c>
    </row>
    <row r="169" spans="1:38" x14ac:dyDescent="0.2">
      <c r="A169">
        <f>+IF(MAX(A$5:A168)+1&lt;=A$1,A168+1,0)</f>
        <v>0</v>
      </c>
      <c r="B169" s="301">
        <f t="shared" si="34"/>
        <v>0</v>
      </c>
      <c r="C169">
        <f t="shared" si="34"/>
        <v>0</v>
      </c>
      <c r="D169" s="494">
        <f t="shared" si="34"/>
        <v>0</v>
      </c>
      <c r="E169">
        <f>IF(A169=0,0,+VLOOKUP($A169,'1v -beneficirani'!$A$14:$C$371,2,FALSE))</f>
        <v>0</v>
      </c>
      <c r="G169">
        <f>+VLOOKUP($A169,'1v -beneficirani'!$A$14:$N$371,14,FALSE)</f>
        <v>0</v>
      </c>
      <c r="H169">
        <f>+VLOOKUP($A169,'1v -beneficirani'!$A$14:$G$371,H$3,FALSE)</f>
        <v>0</v>
      </c>
      <c r="I169">
        <f>+VLOOKUP($A169,'1v -beneficirani'!$A$14:H$371,I$3,FALSE)</f>
        <v>0</v>
      </c>
      <c r="J169">
        <f>+VLOOKUP($A169,'1v -beneficirani'!$A$14:I$371,J$3,FALSE)</f>
        <v>0</v>
      </c>
      <c r="N169">
        <f>+VLOOKUP($A169,'1v -beneficirani'!$A$14:J$371,K$3,FALSE)</f>
        <v>0</v>
      </c>
      <c r="O169">
        <f>+VLOOKUP($A169,'1v -beneficirani'!$A$14:K$371,L$3,FALSE)</f>
        <v>0</v>
      </c>
      <c r="P169">
        <f>+VLOOKUP($A169,'1v -beneficirani'!$A$14:L$371,M$3,FALSE)</f>
        <v>0</v>
      </c>
      <c r="T169" s="50">
        <f>IF(H169=0,0,+(VLOOKUP($A169,'1v -beneficirani'!$A$14:AE$371,O$3,FALSE)/12*0.701/$H169+$R$2)*$H169)</f>
        <v>0</v>
      </c>
      <c r="U169" s="50">
        <f>IF(N169=0,0,+(VLOOKUP($A169,'1v -beneficirani'!$A$14:AF$371,P$3,FALSE)/12*0.701/$N169+$R$2)*$N169)</f>
        <v>0</v>
      </c>
      <c r="V169" s="50">
        <f>IF(T169+U169=0,0,(VLOOKUP($A169,'1v -beneficirani'!$A$14:AG$371,Q$3,FALSE))/12*$R$3+$R$2)</f>
        <v>0</v>
      </c>
      <c r="W169" s="50">
        <f t="shared" si="31"/>
        <v>0</v>
      </c>
      <c r="X169" s="50">
        <f t="shared" si="24"/>
        <v>0</v>
      </c>
      <c r="Y169" s="50">
        <f>IF(I169=0,0,+(VLOOKUP($A169,'1v -beneficirani'!$A$14:AJ$371,T$3,FALSE)/12*0.701/$I169+$R$2)*$I169)</f>
        <v>0</v>
      </c>
      <c r="Z169" s="50">
        <f>IF(O169=0,0,+(VLOOKUP($A169,'1v -beneficirani'!$A$14:AK$371,U$3,FALSE)/12*0.701/$O169+$R$2)*$O169)</f>
        <v>0</v>
      </c>
      <c r="AA169" s="50">
        <f>IF(Y169+Z169=0,0,(VLOOKUP($A169,'1v -beneficirani'!$A$14:AL$371,V$3,FALSE))/12*$R$3+$R$2)</f>
        <v>0</v>
      </c>
      <c r="AB169" s="50">
        <f t="shared" si="25"/>
        <v>0</v>
      </c>
      <c r="AC169" s="50">
        <f t="shared" si="26"/>
        <v>0</v>
      </c>
      <c r="AD169" s="50">
        <f>IF(J169=0,0,+(VLOOKUP($A169,'1v -beneficirani'!$A$14:AO$371,Y$3,FALSE)/12*0.701/$J169+$R$2)*$J169)</f>
        <v>0</v>
      </c>
      <c r="AE169" s="50">
        <f>IF(P169=0,0,+(VLOOKUP($A169,'1v -beneficirani'!$A$14:AP$371,Z$3,FALSE)/12*0.701/$P169+$R$2)*$P169)</f>
        <v>0</v>
      </c>
      <c r="AF169" s="50">
        <f>IF(AD169+AE169=0,0,(VLOOKUP($A169,'1v -beneficirani'!$A$14:AQ$371,AA$3,FALSE))/12*$R$3+$R$2)</f>
        <v>0</v>
      </c>
      <c r="AG169" s="50">
        <f t="shared" si="27"/>
        <v>0</v>
      </c>
      <c r="AH169" s="50">
        <f t="shared" si="28"/>
        <v>0</v>
      </c>
      <c r="AI169" s="50">
        <f t="shared" si="32"/>
        <v>0</v>
      </c>
      <c r="AJ169" s="50">
        <f>+AI169*(AE$3+VLOOKUP(A169,'1v -beneficirani'!$A$14:$T$348,$AJ$1,FALSE)*100)/100</f>
        <v>0</v>
      </c>
      <c r="AK169" s="50">
        <f t="shared" si="29"/>
        <v>0</v>
      </c>
      <c r="AL169" s="50">
        <f t="shared" si="29"/>
        <v>0</v>
      </c>
    </row>
    <row r="170" spans="1:38" x14ac:dyDescent="0.2">
      <c r="A170">
        <f>+IF(MAX(A$5:A169)+1&lt;=A$1,A169+1,0)</f>
        <v>0</v>
      </c>
      <c r="B170" s="301">
        <f t="shared" si="34"/>
        <v>0</v>
      </c>
      <c r="C170">
        <f t="shared" si="34"/>
        <v>0</v>
      </c>
      <c r="D170" s="494">
        <f t="shared" si="34"/>
        <v>0</v>
      </c>
      <c r="E170">
        <f>IF(A170=0,0,+VLOOKUP($A170,'1v -beneficirani'!$A$14:$C$371,2,FALSE))</f>
        <v>0</v>
      </c>
      <c r="G170">
        <f>+VLOOKUP($A170,'1v -beneficirani'!$A$14:$N$371,14,FALSE)</f>
        <v>0</v>
      </c>
      <c r="H170">
        <f>+VLOOKUP($A170,'1v -beneficirani'!$A$14:$G$371,H$3,FALSE)</f>
        <v>0</v>
      </c>
      <c r="I170">
        <f>+VLOOKUP($A170,'1v -beneficirani'!$A$14:H$371,I$3,FALSE)</f>
        <v>0</v>
      </c>
      <c r="J170">
        <f>+VLOOKUP($A170,'1v -beneficirani'!$A$14:I$371,J$3,FALSE)</f>
        <v>0</v>
      </c>
      <c r="N170">
        <f>+VLOOKUP($A170,'1v -beneficirani'!$A$14:J$371,K$3,FALSE)</f>
        <v>0</v>
      </c>
      <c r="O170">
        <f>+VLOOKUP($A170,'1v -beneficirani'!$A$14:K$371,L$3,FALSE)</f>
        <v>0</v>
      </c>
      <c r="P170">
        <f>+VLOOKUP($A170,'1v -beneficirani'!$A$14:L$371,M$3,FALSE)</f>
        <v>0</v>
      </c>
      <c r="T170" s="50">
        <f>IF(H170=0,0,+(VLOOKUP($A170,'1v -beneficirani'!$A$14:AE$371,O$3,FALSE)/12*0.701/$H170+$R$2)*$H170)</f>
        <v>0</v>
      </c>
      <c r="U170" s="50">
        <f>IF(N170=0,0,+(VLOOKUP($A170,'1v -beneficirani'!$A$14:AF$371,P$3,FALSE)/12*0.701/$N170+$R$2)*$N170)</f>
        <v>0</v>
      </c>
      <c r="V170" s="50">
        <f>IF(T170+U170=0,0,(VLOOKUP($A170,'1v -beneficirani'!$A$14:AG$371,Q$3,FALSE))/12*$R$3+$R$2)</f>
        <v>0</v>
      </c>
      <c r="W170" s="50">
        <f t="shared" si="31"/>
        <v>0</v>
      </c>
      <c r="X170" s="50">
        <f t="shared" si="24"/>
        <v>0</v>
      </c>
      <c r="Y170" s="50">
        <f>IF(I170=0,0,+(VLOOKUP($A170,'1v -beneficirani'!$A$14:AJ$371,T$3,FALSE)/12*0.701/$I170+$R$2)*$I170)</f>
        <v>0</v>
      </c>
      <c r="Z170" s="50">
        <f>IF(O170=0,0,+(VLOOKUP($A170,'1v -beneficirani'!$A$14:AK$371,U$3,FALSE)/12*0.701/$O170+$R$2)*$O170)</f>
        <v>0</v>
      </c>
      <c r="AA170" s="50">
        <f>IF(Y170+Z170=0,0,(VLOOKUP($A170,'1v -beneficirani'!$A$14:AL$371,V$3,FALSE))/12*$R$3+$R$2)</f>
        <v>0</v>
      </c>
      <c r="AB170" s="50">
        <f t="shared" si="25"/>
        <v>0</v>
      </c>
      <c r="AC170" s="50">
        <f t="shared" si="26"/>
        <v>0</v>
      </c>
      <c r="AD170" s="50">
        <f>IF(J170=0,0,+(VLOOKUP($A170,'1v -beneficirani'!$A$14:AO$371,Y$3,FALSE)/12*0.701/$J170+$R$2)*$J170)</f>
        <v>0</v>
      </c>
      <c r="AE170" s="50">
        <f>IF(P170=0,0,+(VLOOKUP($A170,'1v -beneficirani'!$A$14:AP$371,Z$3,FALSE)/12*0.701/$P170+$R$2)*$P170)</f>
        <v>0</v>
      </c>
      <c r="AF170" s="50">
        <f>IF(AD170+AE170=0,0,(VLOOKUP($A170,'1v -beneficirani'!$A$14:AQ$371,AA$3,FALSE))/12*$R$3+$R$2)</f>
        <v>0</v>
      </c>
      <c r="AG170" s="50">
        <f t="shared" si="27"/>
        <v>0</v>
      </c>
      <c r="AH170" s="50">
        <f t="shared" si="28"/>
        <v>0</v>
      </c>
      <c r="AI170" s="50">
        <f t="shared" si="32"/>
        <v>0</v>
      </c>
      <c r="AJ170" s="50">
        <f>+AI170*(AE$3+VLOOKUP(A170,'1v -beneficirani'!$A$14:$T$348,$AJ$1,FALSE)*100)/100</f>
        <v>0</v>
      </c>
      <c r="AK170" s="50">
        <f t="shared" si="29"/>
        <v>0</v>
      </c>
      <c r="AL170" s="50">
        <f t="shared" si="29"/>
        <v>0</v>
      </c>
    </row>
    <row r="171" spans="1:38" x14ac:dyDescent="0.2">
      <c r="A171">
        <f>+IF(MAX(A$5:A170)+1&lt;=A$1,A170+1,0)</f>
        <v>0</v>
      </c>
      <c r="B171" s="301">
        <f t="shared" si="34"/>
        <v>0</v>
      </c>
      <c r="C171">
        <f t="shared" si="34"/>
        <v>0</v>
      </c>
      <c r="D171" s="494">
        <f t="shared" si="34"/>
        <v>0</v>
      </c>
      <c r="E171">
        <f>IF(A171=0,0,+VLOOKUP($A171,'1v -beneficirani'!$A$14:$C$371,2,FALSE))</f>
        <v>0</v>
      </c>
      <c r="G171">
        <f>+VLOOKUP($A171,'1v -beneficirani'!$A$14:$N$371,14,FALSE)</f>
        <v>0</v>
      </c>
      <c r="H171">
        <f>+VLOOKUP($A171,'1v -beneficirani'!$A$14:$G$371,H$3,FALSE)</f>
        <v>0</v>
      </c>
      <c r="I171">
        <f>+VLOOKUP($A171,'1v -beneficirani'!$A$14:H$371,I$3,FALSE)</f>
        <v>0</v>
      </c>
      <c r="J171">
        <f>+VLOOKUP($A171,'1v -beneficirani'!$A$14:I$371,J$3,FALSE)</f>
        <v>0</v>
      </c>
      <c r="N171">
        <f>+VLOOKUP($A171,'1v -beneficirani'!$A$14:J$371,K$3,FALSE)</f>
        <v>0</v>
      </c>
      <c r="O171">
        <f>+VLOOKUP($A171,'1v -beneficirani'!$A$14:K$371,L$3,FALSE)</f>
        <v>0</v>
      </c>
      <c r="P171">
        <f>+VLOOKUP($A171,'1v -beneficirani'!$A$14:L$371,M$3,FALSE)</f>
        <v>0</v>
      </c>
      <c r="T171" s="50">
        <f>IF(H171=0,0,+(VLOOKUP($A171,'1v -beneficirani'!$A$14:AE$371,O$3,FALSE)/12*0.701/$H171+$R$2)*$H171)</f>
        <v>0</v>
      </c>
      <c r="U171" s="50">
        <f>IF(N171=0,0,+(VLOOKUP($A171,'1v -beneficirani'!$A$14:AF$371,P$3,FALSE)/12*0.701/$N171+$R$2)*$N171)</f>
        <v>0</v>
      </c>
      <c r="V171" s="50">
        <f>IF(T171+U171=0,0,(VLOOKUP($A171,'1v -beneficirani'!$A$14:AG$371,Q$3,FALSE))/12*$R$3+$R$2)</f>
        <v>0</v>
      </c>
      <c r="W171" s="50">
        <f t="shared" si="31"/>
        <v>0</v>
      </c>
      <c r="X171" s="50">
        <f t="shared" si="24"/>
        <v>0</v>
      </c>
      <c r="Y171" s="50">
        <f>IF(I171=0,0,+(VLOOKUP($A171,'1v -beneficirani'!$A$14:AJ$371,T$3,FALSE)/12*0.701/$I171+$R$2)*$I171)</f>
        <v>0</v>
      </c>
      <c r="Z171" s="50">
        <f>IF(O171=0,0,+(VLOOKUP($A171,'1v -beneficirani'!$A$14:AK$371,U$3,FALSE)/12*0.701/$O171+$R$2)*$O171)</f>
        <v>0</v>
      </c>
      <c r="AA171" s="50">
        <f>IF(Y171+Z171=0,0,(VLOOKUP($A171,'1v -beneficirani'!$A$14:AL$371,V$3,FALSE))/12*$R$3+$R$2)</f>
        <v>0</v>
      </c>
      <c r="AB171" s="50">
        <f t="shared" si="25"/>
        <v>0</v>
      </c>
      <c r="AC171" s="50">
        <f t="shared" si="26"/>
        <v>0</v>
      </c>
      <c r="AD171" s="50">
        <f>IF(J171=0,0,+(VLOOKUP($A171,'1v -beneficirani'!$A$14:AO$371,Y$3,FALSE)/12*0.701/$J171+$R$2)*$J171)</f>
        <v>0</v>
      </c>
      <c r="AE171" s="50">
        <f>IF(P171=0,0,+(VLOOKUP($A171,'1v -beneficirani'!$A$14:AP$371,Z$3,FALSE)/12*0.701/$P171+$R$2)*$P171)</f>
        <v>0</v>
      </c>
      <c r="AF171" s="50">
        <f>IF(AD171+AE171=0,0,(VLOOKUP($A171,'1v -beneficirani'!$A$14:AQ$371,AA$3,FALSE))/12*$R$3+$R$2)</f>
        <v>0</v>
      </c>
      <c r="AG171" s="50">
        <f t="shared" si="27"/>
        <v>0</v>
      </c>
      <c r="AH171" s="50">
        <f t="shared" si="28"/>
        <v>0</v>
      </c>
      <c r="AI171" s="50">
        <f t="shared" si="32"/>
        <v>0</v>
      </c>
      <c r="AJ171" s="50">
        <f>+AI171*(AE$3+VLOOKUP(A171,'1v -beneficirani'!$A$14:$T$348,$AJ$1,FALSE)*100)/100</f>
        <v>0</v>
      </c>
      <c r="AK171" s="50">
        <f t="shared" si="29"/>
        <v>0</v>
      </c>
      <c r="AL171" s="50">
        <f t="shared" si="29"/>
        <v>0</v>
      </c>
    </row>
    <row r="172" spans="1:38" x14ac:dyDescent="0.2">
      <c r="A172">
        <f>+IF(MAX(A$5:A171)+1&lt;=A$1,A171+1,0)</f>
        <v>0</v>
      </c>
      <c r="B172" s="301">
        <f t="shared" si="34"/>
        <v>0</v>
      </c>
      <c r="C172">
        <f t="shared" si="34"/>
        <v>0</v>
      </c>
      <c r="D172" s="494">
        <f t="shared" si="34"/>
        <v>0</v>
      </c>
      <c r="E172">
        <f>IF(A172=0,0,+VLOOKUP($A172,'1v -beneficirani'!$A$14:$C$371,2,FALSE))</f>
        <v>0</v>
      </c>
      <c r="G172">
        <f>+VLOOKUP($A172,'1v -beneficirani'!$A$14:$N$371,14,FALSE)</f>
        <v>0</v>
      </c>
      <c r="H172">
        <f>+VLOOKUP($A172,'1v -beneficirani'!$A$14:$G$371,H$3,FALSE)</f>
        <v>0</v>
      </c>
      <c r="I172">
        <f>+VLOOKUP($A172,'1v -beneficirani'!$A$14:H$371,I$3,FALSE)</f>
        <v>0</v>
      </c>
      <c r="J172">
        <f>+VLOOKUP($A172,'1v -beneficirani'!$A$14:I$371,J$3,FALSE)</f>
        <v>0</v>
      </c>
      <c r="N172">
        <f>+VLOOKUP($A172,'1v -beneficirani'!$A$14:J$371,K$3,FALSE)</f>
        <v>0</v>
      </c>
      <c r="O172">
        <f>+VLOOKUP($A172,'1v -beneficirani'!$A$14:K$371,L$3,FALSE)</f>
        <v>0</v>
      </c>
      <c r="P172">
        <f>+VLOOKUP($A172,'1v -beneficirani'!$A$14:L$371,M$3,FALSE)</f>
        <v>0</v>
      </c>
      <c r="T172" s="50">
        <f>IF(H172=0,0,+(VLOOKUP($A172,'1v -beneficirani'!$A$14:AE$371,O$3,FALSE)/12*0.701/$H172+$R$2)*$H172)</f>
        <v>0</v>
      </c>
      <c r="U172" s="50">
        <f>IF(N172=0,0,+(VLOOKUP($A172,'1v -beneficirani'!$A$14:AF$371,P$3,FALSE)/12*0.701/$N172+$R$2)*$N172)</f>
        <v>0</v>
      </c>
      <c r="V172" s="50">
        <f>IF(T172+U172=0,0,(VLOOKUP($A172,'1v -beneficirani'!$A$14:AG$371,Q$3,FALSE))/12*$R$3+$R$2)</f>
        <v>0</v>
      </c>
      <c r="W172" s="50">
        <f t="shared" si="31"/>
        <v>0</v>
      </c>
      <c r="X172" s="50">
        <f t="shared" si="24"/>
        <v>0</v>
      </c>
      <c r="Y172" s="50">
        <f>IF(I172=0,0,+(VLOOKUP($A172,'1v -beneficirani'!$A$14:AJ$371,T$3,FALSE)/12*0.701/$I172+$R$2)*$I172)</f>
        <v>0</v>
      </c>
      <c r="Z172" s="50">
        <f>IF(O172=0,0,+(VLOOKUP($A172,'1v -beneficirani'!$A$14:AK$371,U$3,FALSE)/12*0.701/$O172+$R$2)*$O172)</f>
        <v>0</v>
      </c>
      <c r="AA172" s="50">
        <f>IF(Y172+Z172=0,0,(VLOOKUP($A172,'1v -beneficirani'!$A$14:AL$371,V$3,FALSE))/12*$R$3+$R$2)</f>
        <v>0</v>
      </c>
      <c r="AB172" s="50">
        <f t="shared" si="25"/>
        <v>0</v>
      </c>
      <c r="AC172" s="50">
        <f t="shared" si="26"/>
        <v>0</v>
      </c>
      <c r="AD172" s="50">
        <f>IF(J172=0,0,+(VLOOKUP($A172,'1v -beneficirani'!$A$14:AO$371,Y$3,FALSE)/12*0.701/$J172+$R$2)*$J172)</f>
        <v>0</v>
      </c>
      <c r="AE172" s="50">
        <f>IF(P172=0,0,+(VLOOKUP($A172,'1v -beneficirani'!$A$14:AP$371,Z$3,FALSE)/12*0.701/$P172+$R$2)*$P172)</f>
        <v>0</v>
      </c>
      <c r="AF172" s="50">
        <f>IF(AD172+AE172=0,0,(VLOOKUP($A172,'1v -beneficirani'!$A$14:AQ$371,AA$3,FALSE))/12*$R$3+$R$2)</f>
        <v>0</v>
      </c>
      <c r="AG172" s="50">
        <f t="shared" si="27"/>
        <v>0</v>
      </c>
      <c r="AH172" s="50">
        <f t="shared" si="28"/>
        <v>0</v>
      </c>
      <c r="AI172" s="50">
        <f t="shared" si="32"/>
        <v>0</v>
      </c>
      <c r="AJ172" s="50">
        <f>+AI172*(AE$3+VLOOKUP(A172,'1v -beneficirani'!$A$14:$T$348,$AJ$1,FALSE)*100)/100</f>
        <v>0</v>
      </c>
      <c r="AK172" s="50">
        <f t="shared" si="29"/>
        <v>0</v>
      </c>
      <c r="AL172" s="50">
        <f t="shared" si="29"/>
        <v>0</v>
      </c>
    </row>
    <row r="173" spans="1:38" x14ac:dyDescent="0.2">
      <c r="A173">
        <f>+IF(MAX(A$5:A172)+1&lt;=A$1,A172+1,0)</f>
        <v>0</v>
      </c>
      <c r="B173" s="301">
        <f t="shared" si="34"/>
        <v>0</v>
      </c>
      <c r="C173">
        <f t="shared" si="34"/>
        <v>0</v>
      </c>
      <c r="D173" s="494">
        <f t="shared" si="34"/>
        <v>0</v>
      </c>
      <c r="E173">
        <f>IF(A173=0,0,+VLOOKUP($A173,'1v -beneficirani'!$A$14:$C$371,2,FALSE))</f>
        <v>0</v>
      </c>
      <c r="G173">
        <f>+VLOOKUP($A173,'1v -beneficirani'!$A$14:$N$371,14,FALSE)</f>
        <v>0</v>
      </c>
      <c r="H173">
        <f>+VLOOKUP($A173,'1v -beneficirani'!$A$14:$G$371,H$3,FALSE)</f>
        <v>0</v>
      </c>
      <c r="I173">
        <f>+VLOOKUP($A173,'1v -beneficirani'!$A$14:H$371,I$3,FALSE)</f>
        <v>0</v>
      </c>
      <c r="J173">
        <f>+VLOOKUP($A173,'1v -beneficirani'!$A$14:I$371,J$3,FALSE)</f>
        <v>0</v>
      </c>
      <c r="N173">
        <f>+VLOOKUP($A173,'1v -beneficirani'!$A$14:J$371,K$3,FALSE)</f>
        <v>0</v>
      </c>
      <c r="O173">
        <f>+VLOOKUP($A173,'1v -beneficirani'!$A$14:K$371,L$3,FALSE)</f>
        <v>0</v>
      </c>
      <c r="P173">
        <f>+VLOOKUP($A173,'1v -beneficirani'!$A$14:L$371,M$3,FALSE)</f>
        <v>0</v>
      </c>
      <c r="T173" s="50">
        <f>IF(H173=0,0,+(VLOOKUP($A173,'1v -beneficirani'!$A$14:AE$371,O$3,FALSE)/12*0.701/$H173+$R$2)*$H173)</f>
        <v>0</v>
      </c>
      <c r="U173" s="50">
        <f>IF(N173=0,0,+(VLOOKUP($A173,'1v -beneficirani'!$A$14:AF$371,P$3,FALSE)/12*0.701/$N173+$R$2)*$N173)</f>
        <v>0</v>
      </c>
      <c r="V173" s="50">
        <f>IF(T173+U173=0,0,(VLOOKUP($A173,'1v -beneficirani'!$A$14:AG$371,Q$3,FALSE))/12*$R$3+$R$2)</f>
        <v>0</v>
      </c>
      <c r="W173" s="50">
        <f t="shared" si="31"/>
        <v>0</v>
      </c>
      <c r="X173" s="50">
        <f t="shared" si="24"/>
        <v>0</v>
      </c>
      <c r="Y173" s="50">
        <f>IF(I173=0,0,+(VLOOKUP($A173,'1v -beneficirani'!$A$14:AJ$371,T$3,FALSE)/12*0.701/$I173+$R$2)*$I173)</f>
        <v>0</v>
      </c>
      <c r="Z173" s="50">
        <f>IF(O173=0,0,+(VLOOKUP($A173,'1v -beneficirani'!$A$14:AK$371,U$3,FALSE)/12*0.701/$O173+$R$2)*$O173)</f>
        <v>0</v>
      </c>
      <c r="AA173" s="50">
        <f>IF(Y173+Z173=0,0,(VLOOKUP($A173,'1v -beneficirani'!$A$14:AL$371,V$3,FALSE))/12*$R$3+$R$2)</f>
        <v>0</v>
      </c>
      <c r="AB173" s="50">
        <f t="shared" si="25"/>
        <v>0</v>
      </c>
      <c r="AC173" s="50">
        <f t="shared" si="26"/>
        <v>0</v>
      </c>
      <c r="AD173" s="50">
        <f>IF(J173=0,0,+(VLOOKUP($A173,'1v -beneficirani'!$A$14:AO$371,Y$3,FALSE)/12*0.701/$J173+$R$2)*$J173)</f>
        <v>0</v>
      </c>
      <c r="AE173" s="50">
        <f>IF(P173=0,0,+(VLOOKUP($A173,'1v -beneficirani'!$A$14:AP$371,Z$3,FALSE)/12*0.701/$P173+$R$2)*$P173)</f>
        <v>0</v>
      </c>
      <c r="AF173" s="50">
        <f>IF(AD173+AE173=0,0,(VLOOKUP($A173,'1v -beneficirani'!$A$14:AQ$371,AA$3,FALSE))/12*$R$3+$R$2)</f>
        <v>0</v>
      </c>
      <c r="AG173" s="50">
        <f t="shared" si="27"/>
        <v>0</v>
      </c>
      <c r="AH173" s="50">
        <f t="shared" si="28"/>
        <v>0</v>
      </c>
      <c r="AI173" s="50">
        <f t="shared" si="32"/>
        <v>0</v>
      </c>
      <c r="AJ173" s="50">
        <f>+AI173*(AE$3+VLOOKUP(A173,'1v -beneficirani'!$A$14:$T$348,$AJ$1,FALSE)*100)/100</f>
        <v>0</v>
      </c>
      <c r="AK173" s="50">
        <f t="shared" si="29"/>
        <v>0</v>
      </c>
      <c r="AL173" s="50">
        <f t="shared" si="29"/>
        <v>0</v>
      </c>
    </row>
    <row r="174" spans="1:38" x14ac:dyDescent="0.2">
      <c r="A174">
        <f>+IF(MAX(A$5:A173)+1&lt;=A$1,A173+1,0)</f>
        <v>0</v>
      </c>
      <c r="B174" s="301">
        <f t="shared" si="34"/>
        <v>0</v>
      </c>
      <c r="C174">
        <f t="shared" si="34"/>
        <v>0</v>
      </c>
      <c r="D174" s="494">
        <f t="shared" si="34"/>
        <v>0</v>
      </c>
      <c r="E174">
        <f>IF(A174=0,0,+VLOOKUP($A174,'1v -beneficirani'!$A$14:$C$371,2,FALSE))</f>
        <v>0</v>
      </c>
      <c r="G174">
        <f>+VLOOKUP($A174,'1v -beneficirani'!$A$14:$N$371,14,FALSE)</f>
        <v>0</v>
      </c>
      <c r="H174">
        <f>+VLOOKUP($A174,'1v -beneficirani'!$A$14:$G$371,H$3,FALSE)</f>
        <v>0</v>
      </c>
      <c r="I174">
        <f>+VLOOKUP($A174,'1v -beneficirani'!$A$14:H$371,I$3,FALSE)</f>
        <v>0</v>
      </c>
      <c r="J174">
        <f>+VLOOKUP($A174,'1v -beneficirani'!$A$14:I$371,J$3,FALSE)</f>
        <v>0</v>
      </c>
      <c r="N174">
        <f>+VLOOKUP($A174,'1v -beneficirani'!$A$14:J$371,K$3,FALSE)</f>
        <v>0</v>
      </c>
      <c r="O174">
        <f>+VLOOKUP($A174,'1v -beneficirani'!$A$14:K$371,L$3,FALSE)</f>
        <v>0</v>
      </c>
      <c r="P174">
        <f>+VLOOKUP($A174,'1v -beneficirani'!$A$14:L$371,M$3,FALSE)</f>
        <v>0</v>
      </c>
      <c r="T174" s="50">
        <f>IF(H174=0,0,+(VLOOKUP($A174,'1v -beneficirani'!$A$14:AE$371,O$3,FALSE)/12*0.701/$H174+$R$2)*$H174)</f>
        <v>0</v>
      </c>
      <c r="U174" s="50">
        <f>IF(N174=0,0,+(VLOOKUP($A174,'1v -beneficirani'!$A$14:AF$371,P$3,FALSE)/12*0.701/$N174+$R$2)*$N174)</f>
        <v>0</v>
      </c>
      <c r="V174" s="50">
        <f>IF(T174+U174=0,0,(VLOOKUP($A174,'1v -beneficirani'!$A$14:AG$371,Q$3,FALSE))/12*$R$3+$R$2)</f>
        <v>0</v>
      </c>
      <c r="W174" s="50">
        <f t="shared" si="31"/>
        <v>0</v>
      </c>
      <c r="X174" s="50">
        <f t="shared" si="24"/>
        <v>0</v>
      </c>
      <c r="Y174" s="50">
        <f>IF(I174=0,0,+(VLOOKUP($A174,'1v -beneficirani'!$A$14:AJ$371,T$3,FALSE)/12*0.701/$I174+$R$2)*$I174)</f>
        <v>0</v>
      </c>
      <c r="Z174" s="50">
        <f>IF(O174=0,0,+(VLOOKUP($A174,'1v -beneficirani'!$A$14:AK$371,U$3,FALSE)/12*0.701/$O174+$R$2)*$O174)</f>
        <v>0</v>
      </c>
      <c r="AA174" s="50">
        <f>IF(Y174+Z174=0,0,(VLOOKUP($A174,'1v -beneficirani'!$A$14:AL$371,V$3,FALSE))/12*$R$3+$R$2)</f>
        <v>0</v>
      </c>
      <c r="AB174" s="50">
        <f t="shared" si="25"/>
        <v>0</v>
      </c>
      <c r="AC174" s="50">
        <f t="shared" si="26"/>
        <v>0</v>
      </c>
      <c r="AD174" s="50">
        <f>IF(J174=0,0,+(VLOOKUP($A174,'1v -beneficirani'!$A$14:AO$371,Y$3,FALSE)/12*0.701/$J174+$R$2)*$J174)</f>
        <v>0</v>
      </c>
      <c r="AE174" s="50">
        <f>IF(P174=0,0,+(VLOOKUP($A174,'1v -beneficirani'!$A$14:AP$371,Z$3,FALSE)/12*0.701/$P174+$R$2)*$P174)</f>
        <v>0</v>
      </c>
      <c r="AF174" s="50">
        <f>IF(AD174+AE174=0,0,(VLOOKUP($A174,'1v -beneficirani'!$A$14:AQ$371,AA$3,FALSE))/12*$R$3+$R$2)</f>
        <v>0</v>
      </c>
      <c r="AG174" s="50">
        <f t="shared" si="27"/>
        <v>0</v>
      </c>
      <c r="AH174" s="50">
        <f t="shared" si="28"/>
        <v>0</v>
      </c>
      <c r="AI174" s="50">
        <f t="shared" si="32"/>
        <v>0</v>
      </c>
      <c r="AJ174" s="50">
        <f>+AI174*(AE$3+VLOOKUP(A174,'1v -beneficirani'!$A$14:$T$348,$AJ$1,FALSE)*100)/100</f>
        <v>0</v>
      </c>
      <c r="AK174" s="50">
        <f t="shared" si="29"/>
        <v>0</v>
      </c>
      <c r="AL174" s="50">
        <f t="shared" si="29"/>
        <v>0</v>
      </c>
    </row>
    <row r="175" spans="1:38" x14ac:dyDescent="0.2">
      <c r="A175">
        <f>+IF(MAX(A$5:A174)+1&lt;=A$1,A174+1,0)</f>
        <v>0</v>
      </c>
      <c r="B175" s="301">
        <f t="shared" si="34"/>
        <v>0</v>
      </c>
      <c r="C175">
        <f t="shared" si="34"/>
        <v>0</v>
      </c>
      <c r="D175" s="494">
        <f t="shared" si="34"/>
        <v>0</v>
      </c>
      <c r="E175">
        <f>IF(A175=0,0,+VLOOKUP($A175,'1v -beneficirani'!$A$14:$C$371,2,FALSE))</f>
        <v>0</v>
      </c>
      <c r="G175">
        <f>+VLOOKUP($A175,'1v -beneficirani'!$A$14:$N$371,14,FALSE)</f>
        <v>0</v>
      </c>
      <c r="H175">
        <f>+VLOOKUP($A175,'1v -beneficirani'!$A$14:$G$371,H$3,FALSE)</f>
        <v>0</v>
      </c>
      <c r="I175">
        <f>+VLOOKUP($A175,'1v -beneficirani'!$A$14:H$371,I$3,FALSE)</f>
        <v>0</v>
      </c>
      <c r="J175">
        <f>+VLOOKUP($A175,'1v -beneficirani'!$A$14:I$371,J$3,FALSE)</f>
        <v>0</v>
      </c>
      <c r="N175">
        <f>+VLOOKUP($A175,'1v -beneficirani'!$A$14:J$371,K$3,FALSE)</f>
        <v>0</v>
      </c>
      <c r="O175">
        <f>+VLOOKUP($A175,'1v -beneficirani'!$A$14:K$371,L$3,FALSE)</f>
        <v>0</v>
      </c>
      <c r="P175">
        <f>+VLOOKUP($A175,'1v -beneficirani'!$A$14:L$371,M$3,FALSE)</f>
        <v>0</v>
      </c>
      <c r="T175" s="50">
        <f>IF(H175=0,0,+(VLOOKUP($A175,'1v -beneficirani'!$A$14:AE$371,O$3,FALSE)/12*0.701/$H175+$R$2)*$H175)</f>
        <v>0</v>
      </c>
      <c r="U175" s="50">
        <f>IF(N175=0,0,+(VLOOKUP($A175,'1v -beneficirani'!$A$14:AF$371,P$3,FALSE)/12*0.701/$N175+$R$2)*$N175)</f>
        <v>0</v>
      </c>
      <c r="V175" s="50">
        <f>IF(T175+U175=0,0,(VLOOKUP($A175,'1v -beneficirani'!$A$14:AG$371,Q$3,FALSE))/12*$R$3+$R$2)</f>
        <v>0</v>
      </c>
      <c r="W175" s="50">
        <f t="shared" si="31"/>
        <v>0</v>
      </c>
      <c r="X175" s="50">
        <f t="shared" si="24"/>
        <v>0</v>
      </c>
      <c r="Y175" s="50">
        <f>IF(I175=0,0,+(VLOOKUP($A175,'1v -beneficirani'!$A$14:AJ$371,T$3,FALSE)/12*0.701/$I175+$R$2)*$I175)</f>
        <v>0</v>
      </c>
      <c r="Z175" s="50">
        <f>IF(O175=0,0,+(VLOOKUP($A175,'1v -beneficirani'!$A$14:AK$371,U$3,FALSE)/12*0.701/$O175+$R$2)*$O175)</f>
        <v>0</v>
      </c>
      <c r="AA175" s="50">
        <f>IF(Y175+Z175=0,0,(VLOOKUP($A175,'1v -beneficirani'!$A$14:AL$371,V$3,FALSE))/12*$R$3+$R$2)</f>
        <v>0</v>
      </c>
      <c r="AB175" s="50">
        <f t="shared" si="25"/>
        <v>0</v>
      </c>
      <c r="AC175" s="50">
        <f t="shared" si="26"/>
        <v>0</v>
      </c>
      <c r="AD175" s="50">
        <f>IF(J175=0,0,+(VLOOKUP($A175,'1v -beneficirani'!$A$14:AO$371,Y$3,FALSE)/12*0.701/$J175+$R$2)*$J175)</f>
        <v>0</v>
      </c>
      <c r="AE175" s="50">
        <f>IF(P175=0,0,+(VLOOKUP($A175,'1v -beneficirani'!$A$14:AP$371,Z$3,FALSE)/12*0.701/$P175+$R$2)*$P175)</f>
        <v>0</v>
      </c>
      <c r="AF175" s="50">
        <f>IF(AD175+AE175=0,0,(VLOOKUP($A175,'1v -beneficirani'!$A$14:AQ$371,AA$3,FALSE))/12*$R$3+$R$2)</f>
        <v>0</v>
      </c>
      <c r="AG175" s="50">
        <f t="shared" si="27"/>
        <v>0</v>
      </c>
      <c r="AH175" s="50">
        <f t="shared" si="28"/>
        <v>0</v>
      </c>
      <c r="AI175" s="50">
        <f t="shared" si="32"/>
        <v>0</v>
      </c>
      <c r="AJ175" s="50">
        <f>+AI175*(AE$3+VLOOKUP(A175,'1v -beneficirani'!$A$14:$T$348,$AJ$1,FALSE)*100)/100</f>
        <v>0</v>
      </c>
      <c r="AK175" s="50">
        <f t="shared" si="29"/>
        <v>0</v>
      </c>
      <c r="AL175" s="50">
        <f t="shared" si="29"/>
        <v>0</v>
      </c>
    </row>
    <row r="176" spans="1:38" x14ac:dyDescent="0.2">
      <c r="A176">
        <f>+IF(MAX(A$5:A175)+1&lt;=A$1,A175+1,0)</f>
        <v>0</v>
      </c>
      <c r="B176" s="301">
        <f t="shared" si="34"/>
        <v>0</v>
      </c>
      <c r="C176">
        <f t="shared" si="34"/>
        <v>0</v>
      </c>
      <c r="D176" s="494">
        <f t="shared" si="34"/>
        <v>0</v>
      </c>
      <c r="E176">
        <f>IF(A176=0,0,+VLOOKUP($A176,'1v -beneficirani'!$A$14:$C$371,2,FALSE))</f>
        <v>0</v>
      </c>
      <c r="G176">
        <f>+VLOOKUP($A176,'1v -beneficirani'!$A$14:$N$371,14,FALSE)</f>
        <v>0</v>
      </c>
      <c r="H176">
        <f>+VLOOKUP($A176,'1v -beneficirani'!$A$14:$G$371,H$3,FALSE)</f>
        <v>0</v>
      </c>
      <c r="I176">
        <f>+VLOOKUP($A176,'1v -beneficirani'!$A$14:H$371,I$3,FALSE)</f>
        <v>0</v>
      </c>
      <c r="J176">
        <f>+VLOOKUP($A176,'1v -beneficirani'!$A$14:I$371,J$3,FALSE)</f>
        <v>0</v>
      </c>
      <c r="N176">
        <f>+VLOOKUP($A176,'1v -beneficirani'!$A$14:J$371,K$3,FALSE)</f>
        <v>0</v>
      </c>
      <c r="O176">
        <f>+VLOOKUP($A176,'1v -beneficirani'!$A$14:K$371,L$3,FALSE)</f>
        <v>0</v>
      </c>
      <c r="P176">
        <f>+VLOOKUP($A176,'1v -beneficirani'!$A$14:L$371,M$3,FALSE)</f>
        <v>0</v>
      </c>
      <c r="T176" s="50">
        <f>IF(H176=0,0,+(VLOOKUP($A176,'1v -beneficirani'!$A$14:AE$371,O$3,FALSE)/12*0.701/$H176+$R$2)*$H176)</f>
        <v>0</v>
      </c>
      <c r="U176" s="50">
        <f>IF(N176=0,0,+(VLOOKUP($A176,'1v -beneficirani'!$A$14:AF$371,P$3,FALSE)/12*0.701/$N176+$R$2)*$N176)</f>
        <v>0</v>
      </c>
      <c r="V176" s="50">
        <f>IF(T176+U176=0,0,(VLOOKUP($A176,'1v -beneficirani'!$A$14:AG$371,Q$3,FALSE))/12*$R$3+$R$2)</f>
        <v>0</v>
      </c>
      <c r="W176" s="50">
        <f t="shared" si="31"/>
        <v>0</v>
      </c>
      <c r="X176" s="50">
        <f t="shared" si="24"/>
        <v>0</v>
      </c>
      <c r="Y176" s="50">
        <f>IF(I176=0,0,+(VLOOKUP($A176,'1v -beneficirani'!$A$14:AJ$371,T$3,FALSE)/12*0.701/$I176+$R$2)*$I176)</f>
        <v>0</v>
      </c>
      <c r="Z176" s="50">
        <f>IF(O176=0,0,+(VLOOKUP($A176,'1v -beneficirani'!$A$14:AK$371,U$3,FALSE)/12*0.701/$O176+$R$2)*$O176)</f>
        <v>0</v>
      </c>
      <c r="AA176" s="50">
        <f>IF(Y176+Z176=0,0,(VLOOKUP($A176,'1v -beneficirani'!$A$14:AL$371,V$3,FALSE))/12*$R$3+$R$2)</f>
        <v>0</v>
      </c>
      <c r="AB176" s="50">
        <f t="shared" si="25"/>
        <v>0</v>
      </c>
      <c r="AC176" s="50">
        <f t="shared" si="26"/>
        <v>0</v>
      </c>
      <c r="AD176" s="50">
        <f>IF(J176=0,0,+(VLOOKUP($A176,'1v -beneficirani'!$A$14:AO$371,Y$3,FALSE)/12*0.701/$J176+$R$2)*$J176)</f>
        <v>0</v>
      </c>
      <c r="AE176" s="50">
        <f>IF(P176=0,0,+(VLOOKUP($A176,'1v -beneficirani'!$A$14:AP$371,Z$3,FALSE)/12*0.701/$P176+$R$2)*$P176)</f>
        <v>0</v>
      </c>
      <c r="AF176" s="50">
        <f>IF(AD176+AE176=0,0,(VLOOKUP($A176,'1v -beneficirani'!$A$14:AQ$371,AA$3,FALSE))/12*$R$3+$R$2)</f>
        <v>0</v>
      </c>
      <c r="AG176" s="50">
        <f t="shared" si="27"/>
        <v>0</v>
      </c>
      <c r="AH176" s="50">
        <f t="shared" si="28"/>
        <v>0</v>
      </c>
      <c r="AI176" s="50">
        <f t="shared" si="32"/>
        <v>0</v>
      </c>
      <c r="AJ176" s="50">
        <f>+AI176*(AE$3+VLOOKUP(A176,'1v -beneficirani'!$A$14:$T$348,$AJ$1,FALSE)*100)/100</f>
        <v>0</v>
      </c>
      <c r="AK176" s="50">
        <f t="shared" si="29"/>
        <v>0</v>
      </c>
      <c r="AL176" s="50">
        <f t="shared" si="29"/>
        <v>0</v>
      </c>
    </row>
    <row r="177" spans="1:38" x14ac:dyDescent="0.2">
      <c r="A177">
        <f>+IF(MAX(A$5:A176)+1&lt;=A$1,A176+1,0)</f>
        <v>0</v>
      </c>
      <c r="B177" s="301">
        <f t="shared" si="34"/>
        <v>0</v>
      </c>
      <c r="C177">
        <f t="shared" si="34"/>
        <v>0</v>
      </c>
      <c r="D177" s="494">
        <f t="shared" si="34"/>
        <v>0</v>
      </c>
      <c r="E177">
        <f>IF(A177=0,0,+VLOOKUP($A177,'1v -beneficirani'!$A$14:$C$371,2,FALSE))</f>
        <v>0</v>
      </c>
      <c r="G177">
        <f>+VLOOKUP($A177,'1v -beneficirani'!$A$14:$N$371,14,FALSE)</f>
        <v>0</v>
      </c>
      <c r="H177">
        <f>+VLOOKUP($A177,'1v -beneficirani'!$A$14:$G$371,H$3,FALSE)</f>
        <v>0</v>
      </c>
      <c r="I177">
        <f>+VLOOKUP($A177,'1v -beneficirani'!$A$14:H$371,I$3,FALSE)</f>
        <v>0</v>
      </c>
      <c r="J177">
        <f>+VLOOKUP($A177,'1v -beneficirani'!$A$14:I$371,J$3,FALSE)</f>
        <v>0</v>
      </c>
      <c r="N177">
        <f>+VLOOKUP($A177,'1v -beneficirani'!$A$14:J$371,K$3,FALSE)</f>
        <v>0</v>
      </c>
      <c r="O177">
        <f>+VLOOKUP($A177,'1v -beneficirani'!$A$14:K$371,L$3,FALSE)</f>
        <v>0</v>
      </c>
      <c r="P177">
        <f>+VLOOKUP($A177,'1v -beneficirani'!$A$14:L$371,M$3,FALSE)</f>
        <v>0</v>
      </c>
      <c r="T177" s="50">
        <f>IF(H177=0,0,+(VLOOKUP($A177,'1v -beneficirani'!$A$14:AE$371,O$3,FALSE)/12*0.701/$H177+$R$2)*$H177)</f>
        <v>0</v>
      </c>
      <c r="U177" s="50">
        <f>IF(N177=0,0,+(VLOOKUP($A177,'1v -beneficirani'!$A$14:AF$371,P$3,FALSE)/12*0.701/$N177+$R$2)*$N177)</f>
        <v>0</v>
      </c>
      <c r="V177" s="50">
        <f>IF(T177+U177=0,0,(VLOOKUP($A177,'1v -beneficirani'!$A$14:AG$371,Q$3,FALSE))/12*$R$3+$R$2)</f>
        <v>0</v>
      </c>
      <c r="W177" s="50">
        <f t="shared" si="31"/>
        <v>0</v>
      </c>
      <c r="X177" s="50">
        <f t="shared" si="24"/>
        <v>0</v>
      </c>
      <c r="Y177" s="50">
        <f>IF(I177=0,0,+(VLOOKUP($A177,'1v -beneficirani'!$A$14:AJ$371,T$3,FALSE)/12*0.701/$I177+$R$2)*$I177)</f>
        <v>0</v>
      </c>
      <c r="Z177" s="50">
        <f>IF(O177=0,0,+(VLOOKUP($A177,'1v -beneficirani'!$A$14:AK$371,U$3,FALSE)/12*0.701/$O177+$R$2)*$O177)</f>
        <v>0</v>
      </c>
      <c r="AA177" s="50">
        <f>IF(Y177+Z177=0,0,(VLOOKUP($A177,'1v -beneficirani'!$A$14:AL$371,V$3,FALSE))/12*$R$3+$R$2)</f>
        <v>0</v>
      </c>
      <c r="AB177" s="50">
        <f t="shared" si="25"/>
        <v>0</v>
      </c>
      <c r="AC177" s="50">
        <f t="shared" si="26"/>
        <v>0</v>
      </c>
      <c r="AD177" s="50">
        <f>IF(J177=0,0,+(VLOOKUP($A177,'1v -beneficirani'!$A$14:AO$371,Y$3,FALSE)/12*0.701/$J177+$R$2)*$J177)</f>
        <v>0</v>
      </c>
      <c r="AE177" s="50">
        <f>IF(P177=0,0,+(VLOOKUP($A177,'1v -beneficirani'!$A$14:AP$371,Z$3,FALSE)/12*0.701/$P177+$R$2)*$P177)</f>
        <v>0</v>
      </c>
      <c r="AF177" s="50">
        <f>IF(AD177+AE177=0,0,(VLOOKUP($A177,'1v -beneficirani'!$A$14:AQ$371,AA$3,FALSE))/12*$R$3+$R$2)</f>
        <v>0</v>
      </c>
      <c r="AG177" s="50">
        <f t="shared" si="27"/>
        <v>0</v>
      </c>
      <c r="AH177" s="50">
        <f t="shared" si="28"/>
        <v>0</v>
      </c>
      <c r="AI177" s="50">
        <f t="shared" si="32"/>
        <v>0</v>
      </c>
      <c r="AJ177" s="50">
        <f>+AI177*(AE$3+VLOOKUP(A177,'1v -beneficirani'!$A$14:$T$348,$AJ$1,FALSE)*100)/100</f>
        <v>0</v>
      </c>
      <c r="AK177" s="50">
        <f t="shared" si="29"/>
        <v>0</v>
      </c>
      <c r="AL177" s="50">
        <f t="shared" si="29"/>
        <v>0</v>
      </c>
    </row>
    <row r="178" spans="1:38" x14ac:dyDescent="0.2">
      <c r="A178">
        <f>+IF(MAX(A$5:A177)+1&lt;=A$1,A177+1,0)</f>
        <v>0</v>
      </c>
      <c r="B178" s="301">
        <f t="shared" si="34"/>
        <v>0</v>
      </c>
      <c r="C178">
        <f t="shared" si="34"/>
        <v>0</v>
      </c>
      <c r="D178" s="494">
        <f t="shared" si="34"/>
        <v>0</v>
      </c>
      <c r="E178">
        <f>IF(A178=0,0,+VLOOKUP($A178,'1v -beneficirani'!$A$14:$C$371,2,FALSE))</f>
        <v>0</v>
      </c>
      <c r="G178">
        <f>+VLOOKUP($A178,'1v -beneficirani'!$A$14:$N$371,14,FALSE)</f>
        <v>0</v>
      </c>
      <c r="H178">
        <f>+VLOOKUP($A178,'1v -beneficirani'!$A$14:$G$371,H$3,FALSE)</f>
        <v>0</v>
      </c>
      <c r="I178">
        <f>+VLOOKUP($A178,'1v -beneficirani'!$A$14:H$371,I$3,FALSE)</f>
        <v>0</v>
      </c>
      <c r="J178">
        <f>+VLOOKUP($A178,'1v -beneficirani'!$A$14:I$371,J$3,FALSE)</f>
        <v>0</v>
      </c>
      <c r="N178">
        <f>+VLOOKUP($A178,'1v -beneficirani'!$A$14:J$371,K$3,FALSE)</f>
        <v>0</v>
      </c>
      <c r="O178">
        <f>+VLOOKUP($A178,'1v -beneficirani'!$A$14:K$371,L$3,FALSE)</f>
        <v>0</v>
      </c>
      <c r="P178">
        <f>+VLOOKUP($A178,'1v -beneficirani'!$A$14:L$371,M$3,FALSE)</f>
        <v>0</v>
      </c>
      <c r="T178" s="50">
        <f>IF(H178=0,0,+(VLOOKUP($A178,'1v -beneficirani'!$A$14:AE$371,O$3,FALSE)/12*0.701/$H178+$R$2)*$H178)</f>
        <v>0</v>
      </c>
      <c r="U178" s="50">
        <f>IF(N178=0,0,+(VLOOKUP($A178,'1v -beneficirani'!$A$14:AF$371,P$3,FALSE)/12*0.701/$N178+$R$2)*$N178)</f>
        <v>0</v>
      </c>
      <c r="V178" s="50">
        <f>IF(T178+U178=0,0,(VLOOKUP($A178,'1v -beneficirani'!$A$14:AG$371,Q$3,FALSE))/12*$R$3+$R$2)</f>
        <v>0</v>
      </c>
      <c r="W178" s="50">
        <f t="shared" si="31"/>
        <v>0</v>
      </c>
      <c r="X178" s="50">
        <f t="shared" si="24"/>
        <v>0</v>
      </c>
      <c r="Y178" s="50">
        <f>IF(I178=0,0,+(VLOOKUP($A178,'1v -beneficirani'!$A$14:AJ$371,T$3,FALSE)/12*0.701/$I178+$R$2)*$I178)</f>
        <v>0</v>
      </c>
      <c r="Z178" s="50">
        <f>IF(O178=0,0,+(VLOOKUP($A178,'1v -beneficirani'!$A$14:AK$371,U$3,FALSE)/12*0.701/$O178+$R$2)*$O178)</f>
        <v>0</v>
      </c>
      <c r="AA178" s="50">
        <f>IF(Y178+Z178=0,0,(VLOOKUP($A178,'1v -beneficirani'!$A$14:AL$371,V$3,FALSE))/12*$R$3+$R$2)</f>
        <v>0</v>
      </c>
      <c r="AB178" s="50">
        <f t="shared" si="25"/>
        <v>0</v>
      </c>
      <c r="AC178" s="50">
        <f t="shared" si="26"/>
        <v>0</v>
      </c>
      <c r="AD178" s="50">
        <f>IF(J178=0,0,+(VLOOKUP($A178,'1v -beneficirani'!$A$14:AO$371,Y$3,FALSE)/12*0.701/$J178+$R$2)*$J178)</f>
        <v>0</v>
      </c>
      <c r="AE178" s="50">
        <f>IF(P178=0,0,+(VLOOKUP($A178,'1v -beneficirani'!$A$14:AP$371,Z$3,FALSE)/12*0.701/$P178+$R$2)*$P178)</f>
        <v>0</v>
      </c>
      <c r="AF178" s="50">
        <f>IF(AD178+AE178=0,0,(VLOOKUP($A178,'1v -beneficirani'!$A$14:AQ$371,AA$3,FALSE))/12*$R$3+$R$2)</f>
        <v>0</v>
      </c>
      <c r="AG178" s="50">
        <f t="shared" si="27"/>
        <v>0</v>
      </c>
      <c r="AH178" s="50">
        <f t="shared" si="28"/>
        <v>0</v>
      </c>
      <c r="AI178" s="50">
        <f t="shared" si="32"/>
        <v>0</v>
      </c>
      <c r="AJ178" s="50">
        <f>+AI178*(AE$3+VLOOKUP(A178,'1v -beneficirani'!$A$14:$T$348,$AJ$1,FALSE)*100)/100</f>
        <v>0</v>
      </c>
      <c r="AK178" s="50">
        <f t="shared" si="29"/>
        <v>0</v>
      </c>
      <c r="AL178" s="50">
        <f t="shared" si="29"/>
        <v>0</v>
      </c>
    </row>
    <row r="179" spans="1:38" x14ac:dyDescent="0.2">
      <c r="A179">
        <f>+IF(MAX(A$5:A178)+1&lt;=A$1,A178+1,0)</f>
        <v>0</v>
      </c>
      <c r="B179" s="301">
        <f t="shared" si="34"/>
        <v>0</v>
      </c>
      <c r="C179">
        <f t="shared" si="34"/>
        <v>0</v>
      </c>
      <c r="D179" s="494">
        <f t="shared" si="34"/>
        <v>0</v>
      </c>
      <c r="E179">
        <f>IF(A179=0,0,+VLOOKUP($A179,'1v -beneficirani'!$A$14:$C$371,2,FALSE))</f>
        <v>0</v>
      </c>
      <c r="G179">
        <f>+VLOOKUP($A179,'1v -beneficirani'!$A$14:$N$371,14,FALSE)</f>
        <v>0</v>
      </c>
      <c r="H179">
        <f>+VLOOKUP($A179,'1v -beneficirani'!$A$14:$G$371,H$3,FALSE)</f>
        <v>0</v>
      </c>
      <c r="I179">
        <f>+VLOOKUP($A179,'1v -beneficirani'!$A$14:H$371,I$3,FALSE)</f>
        <v>0</v>
      </c>
      <c r="J179">
        <f>+VLOOKUP($A179,'1v -beneficirani'!$A$14:I$371,J$3,FALSE)</f>
        <v>0</v>
      </c>
      <c r="N179">
        <f>+VLOOKUP($A179,'1v -beneficirani'!$A$14:J$371,K$3,FALSE)</f>
        <v>0</v>
      </c>
      <c r="O179">
        <f>+VLOOKUP($A179,'1v -beneficirani'!$A$14:K$371,L$3,FALSE)</f>
        <v>0</v>
      </c>
      <c r="P179">
        <f>+VLOOKUP($A179,'1v -beneficirani'!$A$14:L$371,M$3,FALSE)</f>
        <v>0</v>
      </c>
      <c r="T179" s="50">
        <f>IF(H179=0,0,+(VLOOKUP($A179,'1v -beneficirani'!$A$14:AE$371,O$3,FALSE)/12*0.701/$H179+$R$2)*$H179)</f>
        <v>0</v>
      </c>
      <c r="U179" s="50">
        <f>IF(N179=0,0,+(VLOOKUP($A179,'1v -beneficirani'!$A$14:AF$371,P$3,FALSE)/12*0.701/$N179+$R$2)*$N179)</f>
        <v>0</v>
      </c>
      <c r="V179" s="50">
        <f>IF(T179+U179=0,0,(VLOOKUP($A179,'1v -beneficirani'!$A$14:AG$371,Q$3,FALSE))/12*$R$3+$R$2)</f>
        <v>0</v>
      </c>
      <c r="W179" s="50">
        <f t="shared" si="31"/>
        <v>0</v>
      </c>
      <c r="X179" s="50">
        <f t="shared" si="24"/>
        <v>0</v>
      </c>
      <c r="Y179" s="50">
        <f>IF(I179=0,0,+(VLOOKUP($A179,'1v -beneficirani'!$A$14:AJ$371,T$3,FALSE)/12*0.701/$I179+$R$2)*$I179)</f>
        <v>0</v>
      </c>
      <c r="Z179" s="50">
        <f>IF(O179=0,0,+(VLOOKUP($A179,'1v -beneficirani'!$A$14:AK$371,U$3,FALSE)/12*0.701/$O179+$R$2)*$O179)</f>
        <v>0</v>
      </c>
      <c r="AA179" s="50">
        <f>IF(Y179+Z179=0,0,(VLOOKUP($A179,'1v -beneficirani'!$A$14:AL$371,V$3,FALSE))/12*$R$3+$R$2)</f>
        <v>0</v>
      </c>
      <c r="AB179" s="50">
        <f t="shared" si="25"/>
        <v>0</v>
      </c>
      <c r="AC179" s="50">
        <f t="shared" si="26"/>
        <v>0</v>
      </c>
      <c r="AD179" s="50">
        <f>IF(J179=0,0,+(VLOOKUP($A179,'1v -beneficirani'!$A$14:AO$371,Y$3,FALSE)/12*0.701/$J179+$R$2)*$J179)</f>
        <v>0</v>
      </c>
      <c r="AE179" s="50">
        <f>IF(P179=0,0,+(VLOOKUP($A179,'1v -beneficirani'!$A$14:AP$371,Z$3,FALSE)/12*0.701/$P179+$R$2)*$P179)</f>
        <v>0</v>
      </c>
      <c r="AF179" s="50">
        <f>IF(AD179+AE179=0,0,(VLOOKUP($A179,'1v -beneficirani'!$A$14:AQ$371,AA$3,FALSE))/12*$R$3+$R$2)</f>
        <v>0</v>
      </c>
      <c r="AG179" s="50">
        <f t="shared" si="27"/>
        <v>0</v>
      </c>
      <c r="AH179" s="50">
        <f t="shared" si="28"/>
        <v>0</v>
      </c>
      <c r="AI179" s="50">
        <f t="shared" si="32"/>
        <v>0</v>
      </c>
      <c r="AJ179" s="50">
        <f>+AI179*(AE$3+VLOOKUP(A179,'1v -beneficirani'!$A$14:$T$348,$AJ$1,FALSE)*100)/100</f>
        <v>0</v>
      </c>
      <c r="AK179" s="50">
        <f t="shared" si="29"/>
        <v>0</v>
      </c>
      <c r="AL179" s="50">
        <f t="shared" si="29"/>
        <v>0</v>
      </c>
    </row>
    <row r="180" spans="1:38" x14ac:dyDescent="0.2">
      <c r="A180">
        <f>+IF(MAX(A$5:A179)+1&lt;=A$1,A179+1,0)</f>
        <v>0</v>
      </c>
      <c r="B180" s="301">
        <f t="shared" si="34"/>
        <v>0</v>
      </c>
      <c r="C180">
        <f t="shared" si="34"/>
        <v>0</v>
      </c>
      <c r="D180" s="494">
        <f t="shared" si="34"/>
        <v>0</v>
      </c>
      <c r="E180">
        <f>IF(A180=0,0,+VLOOKUP($A180,'1v -beneficirani'!$A$14:$C$371,2,FALSE))</f>
        <v>0</v>
      </c>
      <c r="G180">
        <f>+VLOOKUP($A180,'1v -beneficirani'!$A$14:$N$371,14,FALSE)</f>
        <v>0</v>
      </c>
      <c r="H180">
        <f>+VLOOKUP($A180,'1v -beneficirani'!$A$14:$G$371,H$3,FALSE)</f>
        <v>0</v>
      </c>
      <c r="I180">
        <f>+VLOOKUP($A180,'1v -beneficirani'!$A$14:H$371,I$3,FALSE)</f>
        <v>0</v>
      </c>
      <c r="J180">
        <f>+VLOOKUP($A180,'1v -beneficirani'!$A$14:I$371,J$3,FALSE)</f>
        <v>0</v>
      </c>
      <c r="N180">
        <f>+VLOOKUP($A180,'1v -beneficirani'!$A$14:J$371,K$3,FALSE)</f>
        <v>0</v>
      </c>
      <c r="O180">
        <f>+VLOOKUP($A180,'1v -beneficirani'!$A$14:K$371,L$3,FALSE)</f>
        <v>0</v>
      </c>
      <c r="P180">
        <f>+VLOOKUP($A180,'1v -beneficirani'!$A$14:L$371,M$3,FALSE)</f>
        <v>0</v>
      </c>
      <c r="T180" s="50">
        <f>IF(H180=0,0,+(VLOOKUP($A180,'1v -beneficirani'!$A$14:AE$371,O$3,FALSE)/12*0.701/$H180+$R$2)*$H180)</f>
        <v>0</v>
      </c>
      <c r="U180" s="50">
        <f>IF(N180=0,0,+(VLOOKUP($A180,'1v -beneficirani'!$A$14:AF$371,P$3,FALSE)/12*0.701/$N180+$R$2)*$N180)</f>
        <v>0</v>
      </c>
      <c r="V180" s="50">
        <f>IF(T180+U180=0,0,(VLOOKUP($A180,'1v -beneficirani'!$A$14:AG$371,Q$3,FALSE))/12*$R$3+$R$2)</f>
        <v>0</v>
      </c>
      <c r="W180" s="50">
        <f t="shared" si="31"/>
        <v>0</v>
      </c>
      <c r="X180" s="50">
        <f t="shared" si="24"/>
        <v>0</v>
      </c>
      <c r="Y180" s="50">
        <f>IF(I180=0,0,+(VLOOKUP($A180,'1v -beneficirani'!$A$14:AJ$371,T$3,FALSE)/12*0.701/$I180+$R$2)*$I180)</f>
        <v>0</v>
      </c>
      <c r="Z180" s="50">
        <f>IF(O180=0,0,+(VLOOKUP($A180,'1v -beneficirani'!$A$14:AK$371,U$3,FALSE)/12*0.701/$O180+$R$2)*$O180)</f>
        <v>0</v>
      </c>
      <c r="AA180" s="50">
        <f>IF(Y180+Z180=0,0,(VLOOKUP($A180,'1v -beneficirani'!$A$14:AL$371,V$3,FALSE))/12*$R$3+$R$2)</f>
        <v>0</v>
      </c>
      <c r="AB180" s="50">
        <f t="shared" si="25"/>
        <v>0</v>
      </c>
      <c r="AC180" s="50">
        <f t="shared" si="26"/>
        <v>0</v>
      </c>
      <c r="AD180" s="50">
        <f>IF(J180=0,0,+(VLOOKUP($A180,'1v -beneficirani'!$A$14:AO$371,Y$3,FALSE)/12*0.701/$J180+$R$2)*$J180)</f>
        <v>0</v>
      </c>
      <c r="AE180" s="50">
        <f>IF(P180=0,0,+(VLOOKUP($A180,'1v -beneficirani'!$A$14:AP$371,Z$3,FALSE)/12*0.701/$P180+$R$2)*$P180)</f>
        <v>0</v>
      </c>
      <c r="AF180" s="50">
        <f>IF(AD180+AE180=0,0,(VLOOKUP($A180,'1v -beneficirani'!$A$14:AQ$371,AA$3,FALSE))/12*$R$3+$R$2)</f>
        <v>0</v>
      </c>
      <c r="AG180" s="50">
        <f t="shared" si="27"/>
        <v>0</v>
      </c>
      <c r="AH180" s="50">
        <f t="shared" si="28"/>
        <v>0</v>
      </c>
      <c r="AI180" s="50">
        <f t="shared" si="32"/>
        <v>0</v>
      </c>
      <c r="AJ180" s="50">
        <f>+AI180*(AE$3+VLOOKUP(A180,'1v -beneficirani'!$A$14:$T$348,$AJ$1,FALSE)*100)/100</f>
        <v>0</v>
      </c>
      <c r="AK180" s="50">
        <f t="shared" si="29"/>
        <v>0</v>
      </c>
      <c r="AL180" s="50">
        <f t="shared" si="29"/>
        <v>0</v>
      </c>
    </row>
    <row r="181" spans="1:38" x14ac:dyDescent="0.2">
      <c r="A181">
        <f>+IF(MAX(A$5:A180)+1&lt;=A$1,A180+1,0)</f>
        <v>0</v>
      </c>
      <c r="B181" s="301">
        <f t="shared" si="34"/>
        <v>0</v>
      </c>
      <c r="C181">
        <f t="shared" si="34"/>
        <v>0</v>
      </c>
      <c r="D181" s="494">
        <f t="shared" si="34"/>
        <v>0</v>
      </c>
      <c r="E181">
        <f>IF(A181=0,0,+VLOOKUP($A181,'1v -beneficirani'!$A$14:$C$371,2,FALSE))</f>
        <v>0</v>
      </c>
      <c r="G181">
        <f>+VLOOKUP($A181,'1v -beneficirani'!$A$14:$N$371,14,FALSE)</f>
        <v>0</v>
      </c>
      <c r="H181">
        <f>+VLOOKUP($A181,'1v -beneficirani'!$A$14:$G$371,H$3,FALSE)</f>
        <v>0</v>
      </c>
      <c r="I181">
        <f>+VLOOKUP($A181,'1v -beneficirani'!$A$14:H$371,I$3,FALSE)</f>
        <v>0</v>
      </c>
      <c r="J181">
        <f>+VLOOKUP($A181,'1v -beneficirani'!$A$14:I$371,J$3,FALSE)</f>
        <v>0</v>
      </c>
      <c r="N181">
        <f>+VLOOKUP($A181,'1v -beneficirani'!$A$14:J$371,K$3,FALSE)</f>
        <v>0</v>
      </c>
      <c r="O181">
        <f>+VLOOKUP($A181,'1v -beneficirani'!$A$14:K$371,L$3,FALSE)</f>
        <v>0</v>
      </c>
      <c r="P181">
        <f>+VLOOKUP($A181,'1v -beneficirani'!$A$14:L$371,M$3,FALSE)</f>
        <v>0</v>
      </c>
      <c r="T181" s="50">
        <f>IF(H181=0,0,+(VLOOKUP($A181,'1v -beneficirani'!$A$14:AE$371,O$3,FALSE)/12*0.701/$H181+$R$2)*$H181)</f>
        <v>0</v>
      </c>
      <c r="U181" s="50">
        <f>IF(N181=0,0,+(VLOOKUP($A181,'1v -beneficirani'!$A$14:AF$371,P$3,FALSE)/12*0.701/$N181+$R$2)*$N181)</f>
        <v>0</v>
      </c>
      <c r="V181" s="50">
        <f>IF(T181+U181=0,0,(VLOOKUP($A181,'1v -beneficirani'!$A$14:AG$371,Q$3,FALSE))/12*$R$3+$R$2)</f>
        <v>0</v>
      </c>
      <c r="W181" s="50">
        <f t="shared" si="31"/>
        <v>0</v>
      </c>
      <c r="X181" s="50">
        <f t="shared" si="24"/>
        <v>0</v>
      </c>
      <c r="Y181" s="50">
        <f>IF(I181=0,0,+(VLOOKUP($A181,'1v -beneficirani'!$A$14:AJ$371,T$3,FALSE)/12*0.701/$I181+$R$2)*$I181)</f>
        <v>0</v>
      </c>
      <c r="Z181" s="50">
        <f>IF(O181=0,0,+(VLOOKUP($A181,'1v -beneficirani'!$A$14:AK$371,U$3,FALSE)/12*0.701/$O181+$R$2)*$O181)</f>
        <v>0</v>
      </c>
      <c r="AA181" s="50">
        <f>IF(Y181+Z181=0,0,(VLOOKUP($A181,'1v -beneficirani'!$A$14:AL$371,V$3,FALSE))/12*$R$3+$R$2)</f>
        <v>0</v>
      </c>
      <c r="AB181" s="50">
        <f t="shared" si="25"/>
        <v>0</v>
      </c>
      <c r="AC181" s="50">
        <f t="shared" si="26"/>
        <v>0</v>
      </c>
      <c r="AD181" s="50">
        <f>IF(J181=0,0,+(VLOOKUP($A181,'1v -beneficirani'!$A$14:AO$371,Y$3,FALSE)/12*0.701/$J181+$R$2)*$J181)</f>
        <v>0</v>
      </c>
      <c r="AE181" s="50">
        <f>IF(P181=0,0,+(VLOOKUP($A181,'1v -beneficirani'!$A$14:AP$371,Z$3,FALSE)/12*0.701/$P181+$R$2)*$P181)</f>
        <v>0</v>
      </c>
      <c r="AF181" s="50">
        <f>IF(AD181+AE181=0,0,(VLOOKUP($A181,'1v -beneficirani'!$A$14:AQ$371,AA$3,FALSE))/12*$R$3+$R$2)</f>
        <v>0</v>
      </c>
      <c r="AG181" s="50">
        <f t="shared" si="27"/>
        <v>0</v>
      </c>
      <c r="AH181" s="50">
        <f t="shared" si="28"/>
        <v>0</v>
      </c>
      <c r="AI181" s="50">
        <f t="shared" si="32"/>
        <v>0</v>
      </c>
      <c r="AJ181" s="50">
        <f>+AI181*(AE$3+VLOOKUP(A181,'1v -beneficirani'!$A$14:$T$348,$AJ$1,FALSE)*100)/100</f>
        <v>0</v>
      </c>
      <c r="AK181" s="50">
        <f t="shared" si="29"/>
        <v>0</v>
      </c>
      <c r="AL181" s="50">
        <f t="shared" si="29"/>
        <v>0</v>
      </c>
    </row>
    <row r="182" spans="1:38" x14ac:dyDescent="0.2">
      <c r="A182">
        <f>+IF(MAX(A$5:A181)+1&lt;=A$1,A181+1,0)</f>
        <v>0</v>
      </c>
      <c r="B182" s="301">
        <f t="shared" si="34"/>
        <v>0</v>
      </c>
      <c r="C182">
        <f t="shared" si="34"/>
        <v>0</v>
      </c>
      <c r="D182" s="494">
        <f t="shared" si="34"/>
        <v>0</v>
      </c>
      <c r="E182">
        <f>IF(A182=0,0,+VLOOKUP($A182,'1v -beneficirani'!$A$14:$C$371,2,FALSE))</f>
        <v>0</v>
      </c>
      <c r="G182">
        <f>+VLOOKUP($A182,'1v -beneficirani'!$A$14:$N$371,14,FALSE)</f>
        <v>0</v>
      </c>
      <c r="H182">
        <f>+VLOOKUP($A182,'1v -beneficirani'!$A$14:$G$371,H$3,FALSE)</f>
        <v>0</v>
      </c>
      <c r="I182">
        <f>+VLOOKUP($A182,'1v -beneficirani'!$A$14:H$371,I$3,FALSE)</f>
        <v>0</v>
      </c>
      <c r="J182">
        <f>+VLOOKUP($A182,'1v -beneficirani'!$A$14:I$371,J$3,FALSE)</f>
        <v>0</v>
      </c>
      <c r="N182">
        <f>+VLOOKUP($A182,'1v -beneficirani'!$A$14:J$371,K$3,FALSE)</f>
        <v>0</v>
      </c>
      <c r="O182">
        <f>+VLOOKUP($A182,'1v -beneficirani'!$A$14:K$371,L$3,FALSE)</f>
        <v>0</v>
      </c>
      <c r="P182">
        <f>+VLOOKUP($A182,'1v -beneficirani'!$A$14:L$371,M$3,FALSE)</f>
        <v>0</v>
      </c>
      <c r="T182" s="50">
        <f>IF(H182=0,0,+(VLOOKUP($A182,'1v -beneficirani'!$A$14:AE$371,O$3,FALSE)/12*0.701/$H182+$R$2)*$H182)</f>
        <v>0</v>
      </c>
      <c r="U182" s="50">
        <f>IF(N182=0,0,+(VLOOKUP($A182,'1v -beneficirani'!$A$14:AF$371,P$3,FALSE)/12*0.701/$N182+$R$2)*$N182)</f>
        <v>0</v>
      </c>
      <c r="V182" s="50">
        <f>IF(T182+U182=0,0,(VLOOKUP($A182,'1v -beneficirani'!$A$14:AG$371,Q$3,FALSE))/12*$R$3+$R$2)</f>
        <v>0</v>
      </c>
      <c r="W182" s="50">
        <f t="shared" si="31"/>
        <v>0</v>
      </c>
      <c r="X182" s="50">
        <f t="shared" si="24"/>
        <v>0</v>
      </c>
      <c r="Y182" s="50">
        <f>IF(I182=0,0,+(VLOOKUP($A182,'1v -beneficirani'!$A$14:AJ$371,T$3,FALSE)/12*0.701/$I182+$R$2)*$I182)</f>
        <v>0</v>
      </c>
      <c r="Z182" s="50">
        <f>IF(O182=0,0,+(VLOOKUP($A182,'1v -beneficirani'!$A$14:AK$371,U$3,FALSE)/12*0.701/$O182+$R$2)*$O182)</f>
        <v>0</v>
      </c>
      <c r="AA182" s="50">
        <f>IF(Y182+Z182=0,0,(VLOOKUP($A182,'1v -beneficirani'!$A$14:AL$371,V$3,FALSE))/12*$R$3+$R$2)</f>
        <v>0</v>
      </c>
      <c r="AB182" s="50">
        <f t="shared" si="25"/>
        <v>0</v>
      </c>
      <c r="AC182" s="50">
        <f t="shared" si="26"/>
        <v>0</v>
      </c>
      <c r="AD182" s="50">
        <f>IF(J182=0,0,+(VLOOKUP($A182,'1v -beneficirani'!$A$14:AO$371,Y$3,FALSE)/12*0.701/$J182+$R$2)*$J182)</f>
        <v>0</v>
      </c>
      <c r="AE182" s="50">
        <f>IF(P182=0,0,+(VLOOKUP($A182,'1v -beneficirani'!$A$14:AP$371,Z$3,FALSE)/12*0.701/$P182+$R$2)*$P182)</f>
        <v>0</v>
      </c>
      <c r="AF182" s="50">
        <f>IF(AD182+AE182=0,0,(VLOOKUP($A182,'1v -beneficirani'!$A$14:AQ$371,AA$3,FALSE))/12*$R$3+$R$2)</f>
        <v>0</v>
      </c>
      <c r="AG182" s="50">
        <f t="shared" si="27"/>
        <v>0</v>
      </c>
      <c r="AH182" s="50">
        <f t="shared" si="28"/>
        <v>0</v>
      </c>
      <c r="AI182" s="50">
        <f t="shared" si="32"/>
        <v>0</v>
      </c>
      <c r="AJ182" s="50">
        <f>+AI182*(AE$3+VLOOKUP(A182,'1v -beneficirani'!$A$14:$T$348,$AJ$1,FALSE)*100)/100</f>
        <v>0</v>
      </c>
      <c r="AK182" s="50">
        <f t="shared" si="29"/>
        <v>0</v>
      </c>
      <c r="AL182" s="50">
        <f t="shared" si="29"/>
        <v>0</v>
      </c>
    </row>
    <row r="183" spans="1:38" x14ac:dyDescent="0.2">
      <c r="A183">
        <f>+IF(MAX(A$5:A182)+1&lt;=A$1,A182+1,0)</f>
        <v>0</v>
      </c>
      <c r="B183" s="301">
        <f t="shared" ref="B183:D197" si="35">+IF(A183&gt;0,B182,0)</f>
        <v>0</v>
      </c>
      <c r="C183">
        <f t="shared" si="35"/>
        <v>0</v>
      </c>
      <c r="D183" s="494">
        <f t="shared" si="35"/>
        <v>0</v>
      </c>
      <c r="E183">
        <f>IF(A183=0,0,+VLOOKUP($A183,'1v -beneficirani'!$A$14:$C$371,2,FALSE))</f>
        <v>0</v>
      </c>
      <c r="G183">
        <f>+VLOOKUP($A183,'1v -beneficirani'!$A$14:$N$371,14,FALSE)</f>
        <v>0</v>
      </c>
      <c r="H183">
        <f>+VLOOKUP($A183,'1v -beneficirani'!$A$14:$G$371,H$3,FALSE)</f>
        <v>0</v>
      </c>
      <c r="I183">
        <f>+VLOOKUP($A183,'1v -beneficirani'!$A$14:H$371,I$3,FALSE)</f>
        <v>0</v>
      </c>
      <c r="J183">
        <f>+VLOOKUP($A183,'1v -beneficirani'!$A$14:I$371,J$3,FALSE)</f>
        <v>0</v>
      </c>
      <c r="N183">
        <f>+VLOOKUP($A183,'1v -beneficirani'!$A$14:J$371,K$3,FALSE)</f>
        <v>0</v>
      </c>
      <c r="O183">
        <f>+VLOOKUP($A183,'1v -beneficirani'!$A$14:K$371,L$3,FALSE)</f>
        <v>0</v>
      </c>
      <c r="P183">
        <f>+VLOOKUP($A183,'1v -beneficirani'!$A$14:L$371,M$3,FALSE)</f>
        <v>0</v>
      </c>
      <c r="T183" s="50">
        <f>IF(H183=0,0,+(VLOOKUP($A183,'1v -beneficirani'!$A$14:AE$371,O$3,FALSE)/12*0.701/$H183+$R$2)*$H183)</f>
        <v>0</v>
      </c>
      <c r="U183" s="50">
        <f>IF(N183=0,0,+(VLOOKUP($A183,'1v -beneficirani'!$A$14:AF$371,P$3,FALSE)/12*0.701/$N183+$R$2)*$N183)</f>
        <v>0</v>
      </c>
      <c r="V183" s="50">
        <f>IF(T183+U183=0,0,(VLOOKUP($A183,'1v -beneficirani'!$A$14:AG$371,Q$3,FALSE))/12*$R$3+$R$2)</f>
        <v>0</v>
      </c>
      <c r="W183" s="50">
        <f t="shared" si="31"/>
        <v>0</v>
      </c>
      <c r="X183" s="50">
        <f t="shared" si="24"/>
        <v>0</v>
      </c>
      <c r="Y183" s="50">
        <f>IF(I183=0,0,+(VLOOKUP($A183,'1v -beneficirani'!$A$14:AJ$371,T$3,FALSE)/12*0.701/$I183+$R$2)*$I183)</f>
        <v>0</v>
      </c>
      <c r="Z183" s="50">
        <f>IF(O183=0,0,+(VLOOKUP($A183,'1v -beneficirani'!$A$14:AK$371,U$3,FALSE)/12*0.701/$O183+$R$2)*$O183)</f>
        <v>0</v>
      </c>
      <c r="AA183" s="50">
        <f>IF(Y183+Z183=0,0,(VLOOKUP($A183,'1v -beneficirani'!$A$14:AL$371,V$3,FALSE))/12*$R$3+$R$2)</f>
        <v>0</v>
      </c>
      <c r="AB183" s="50">
        <f t="shared" si="25"/>
        <v>0</v>
      </c>
      <c r="AC183" s="50">
        <f t="shared" si="26"/>
        <v>0</v>
      </c>
      <c r="AD183" s="50">
        <f>IF(J183=0,0,+(VLOOKUP($A183,'1v -beneficirani'!$A$14:AO$371,Y$3,FALSE)/12*0.701/$J183+$R$2)*$J183)</f>
        <v>0</v>
      </c>
      <c r="AE183" s="50">
        <f>IF(P183=0,0,+(VLOOKUP($A183,'1v -beneficirani'!$A$14:AP$371,Z$3,FALSE)/12*0.701/$P183+$R$2)*$P183)</f>
        <v>0</v>
      </c>
      <c r="AF183" s="50">
        <f>IF(AD183+AE183=0,0,(VLOOKUP($A183,'1v -beneficirani'!$A$14:AQ$371,AA$3,FALSE))/12*$R$3+$R$2)</f>
        <v>0</v>
      </c>
      <c r="AG183" s="50">
        <f t="shared" si="27"/>
        <v>0</v>
      </c>
      <c r="AH183" s="50">
        <f t="shared" si="28"/>
        <v>0</v>
      </c>
      <c r="AI183" s="50">
        <f t="shared" si="32"/>
        <v>0</v>
      </c>
      <c r="AJ183" s="50">
        <f>+AI183*(AE$3+VLOOKUP(A183,'1v -beneficirani'!$A$14:$T$348,$AJ$1,FALSE)*100)/100</f>
        <v>0</v>
      </c>
      <c r="AK183" s="50">
        <f t="shared" si="29"/>
        <v>0</v>
      </c>
      <c r="AL183" s="50">
        <f t="shared" si="29"/>
        <v>0</v>
      </c>
    </row>
    <row r="184" spans="1:38" x14ac:dyDescent="0.2">
      <c r="A184">
        <f>+IF(MAX(A$5:A183)+1&lt;=A$1,A183+1,0)</f>
        <v>0</v>
      </c>
      <c r="B184" s="301">
        <f t="shared" si="35"/>
        <v>0</v>
      </c>
      <c r="C184">
        <f t="shared" si="35"/>
        <v>0</v>
      </c>
      <c r="D184" s="494">
        <f t="shared" si="35"/>
        <v>0</v>
      </c>
      <c r="E184">
        <f>IF(A184=0,0,+VLOOKUP($A184,'1v -beneficirani'!$A$14:$C$371,2,FALSE))</f>
        <v>0</v>
      </c>
      <c r="G184">
        <f>+VLOOKUP($A184,'1v -beneficirani'!$A$14:$N$371,14,FALSE)</f>
        <v>0</v>
      </c>
      <c r="H184">
        <f>+VLOOKUP($A184,'1v -beneficirani'!$A$14:$G$371,H$3,FALSE)</f>
        <v>0</v>
      </c>
      <c r="I184">
        <f>+VLOOKUP($A184,'1v -beneficirani'!$A$14:H$371,I$3,FALSE)</f>
        <v>0</v>
      </c>
      <c r="J184">
        <f>+VLOOKUP($A184,'1v -beneficirani'!$A$14:I$371,J$3,FALSE)</f>
        <v>0</v>
      </c>
      <c r="N184">
        <f>+VLOOKUP($A184,'1v -beneficirani'!$A$14:J$371,K$3,FALSE)</f>
        <v>0</v>
      </c>
      <c r="O184">
        <f>+VLOOKUP($A184,'1v -beneficirani'!$A$14:K$371,L$3,FALSE)</f>
        <v>0</v>
      </c>
      <c r="P184">
        <f>+VLOOKUP($A184,'1v -beneficirani'!$A$14:L$371,M$3,FALSE)</f>
        <v>0</v>
      </c>
      <c r="T184" s="50">
        <f>IF(H184=0,0,+(VLOOKUP($A184,'1v -beneficirani'!$A$14:AE$371,O$3,FALSE)/12*0.701/$H184+$R$2)*$H184)</f>
        <v>0</v>
      </c>
      <c r="U184" s="50">
        <f>IF(N184=0,0,+(VLOOKUP($A184,'1v -beneficirani'!$A$14:AF$371,P$3,FALSE)/12*0.701/$N184+$R$2)*$N184)</f>
        <v>0</v>
      </c>
      <c r="V184" s="50">
        <f>IF(T184+U184=0,0,(VLOOKUP($A184,'1v -beneficirani'!$A$14:AG$371,Q$3,FALSE))/12*$R$3+$R$2)</f>
        <v>0</v>
      </c>
      <c r="W184" s="50">
        <f t="shared" si="31"/>
        <v>0</v>
      </c>
      <c r="X184" s="50">
        <f t="shared" si="24"/>
        <v>0</v>
      </c>
      <c r="Y184" s="50">
        <f>IF(I184=0,0,+(VLOOKUP($A184,'1v -beneficirani'!$A$14:AJ$371,T$3,FALSE)/12*0.701/$I184+$R$2)*$I184)</f>
        <v>0</v>
      </c>
      <c r="Z184" s="50">
        <f>IF(O184=0,0,+(VLOOKUP($A184,'1v -beneficirani'!$A$14:AK$371,U$3,FALSE)/12*0.701/$O184+$R$2)*$O184)</f>
        <v>0</v>
      </c>
      <c r="AA184" s="50">
        <f>IF(Y184+Z184=0,0,(VLOOKUP($A184,'1v -beneficirani'!$A$14:AL$371,V$3,FALSE))/12*$R$3+$R$2)</f>
        <v>0</v>
      </c>
      <c r="AB184" s="50">
        <f t="shared" si="25"/>
        <v>0</v>
      </c>
      <c r="AC184" s="50">
        <f t="shared" si="26"/>
        <v>0</v>
      </c>
      <c r="AD184" s="50">
        <f>IF(J184=0,0,+(VLOOKUP($A184,'1v -beneficirani'!$A$14:AO$371,Y$3,FALSE)/12*0.701/$J184+$R$2)*$J184)</f>
        <v>0</v>
      </c>
      <c r="AE184" s="50">
        <f>IF(P184=0,0,+(VLOOKUP($A184,'1v -beneficirani'!$A$14:AP$371,Z$3,FALSE)/12*0.701/$P184+$R$2)*$P184)</f>
        <v>0</v>
      </c>
      <c r="AF184" s="50">
        <f>IF(AD184+AE184=0,0,(VLOOKUP($A184,'1v -beneficirani'!$A$14:AQ$371,AA$3,FALSE))/12*$R$3+$R$2)</f>
        <v>0</v>
      </c>
      <c r="AG184" s="50">
        <f t="shared" si="27"/>
        <v>0</v>
      </c>
      <c r="AH184" s="50">
        <f t="shared" si="28"/>
        <v>0</v>
      </c>
      <c r="AI184" s="50">
        <f t="shared" si="32"/>
        <v>0</v>
      </c>
      <c r="AJ184" s="50">
        <f>+AI184*(AE$3+VLOOKUP(A184,'1v -beneficirani'!$A$14:$T$348,$AJ$1,FALSE)*100)/100</f>
        <v>0</v>
      </c>
      <c r="AK184" s="50">
        <f t="shared" si="29"/>
        <v>0</v>
      </c>
      <c r="AL184" s="50">
        <f t="shared" si="29"/>
        <v>0</v>
      </c>
    </row>
    <row r="185" spans="1:38" x14ac:dyDescent="0.2">
      <c r="A185">
        <f>+IF(MAX(A$5:A184)+1&lt;=A$1,A184+1,0)</f>
        <v>0</v>
      </c>
      <c r="B185" s="301">
        <f t="shared" si="35"/>
        <v>0</v>
      </c>
      <c r="C185">
        <f t="shared" si="35"/>
        <v>0</v>
      </c>
      <c r="D185" s="494">
        <f t="shared" si="35"/>
        <v>0</v>
      </c>
      <c r="E185">
        <f>IF(A185=0,0,+VLOOKUP($A185,'1v -beneficirani'!$A$14:$C$371,2,FALSE))</f>
        <v>0</v>
      </c>
      <c r="G185">
        <f>+VLOOKUP($A185,'1v -beneficirani'!$A$14:$N$371,14,FALSE)</f>
        <v>0</v>
      </c>
      <c r="H185">
        <f>+VLOOKUP($A185,'1v -beneficirani'!$A$14:$G$371,H$3,FALSE)</f>
        <v>0</v>
      </c>
      <c r="I185">
        <f>+VLOOKUP($A185,'1v -beneficirani'!$A$14:H$371,I$3,FALSE)</f>
        <v>0</v>
      </c>
      <c r="J185">
        <f>+VLOOKUP($A185,'1v -beneficirani'!$A$14:I$371,J$3,FALSE)</f>
        <v>0</v>
      </c>
      <c r="N185">
        <f>+VLOOKUP($A185,'1v -beneficirani'!$A$14:J$371,K$3,FALSE)</f>
        <v>0</v>
      </c>
      <c r="O185">
        <f>+VLOOKUP($A185,'1v -beneficirani'!$A$14:K$371,L$3,FALSE)</f>
        <v>0</v>
      </c>
      <c r="P185">
        <f>+VLOOKUP($A185,'1v -beneficirani'!$A$14:L$371,M$3,FALSE)</f>
        <v>0</v>
      </c>
      <c r="T185" s="50">
        <f>IF(H185=0,0,+(VLOOKUP($A185,'1v -beneficirani'!$A$14:AE$371,O$3,FALSE)/12*0.701/$H185+$R$2)*$H185)</f>
        <v>0</v>
      </c>
      <c r="U185" s="50">
        <f>IF(N185=0,0,+(VLOOKUP($A185,'1v -beneficirani'!$A$14:AF$371,P$3,FALSE)/12*0.701/$N185+$R$2)*$N185)</f>
        <v>0</v>
      </c>
      <c r="V185" s="50">
        <f>IF(T185+U185=0,0,(VLOOKUP($A185,'1v -beneficirani'!$A$14:AG$371,Q$3,FALSE))/12*$R$3+$R$2)</f>
        <v>0</v>
      </c>
      <c r="W185" s="50">
        <f t="shared" si="31"/>
        <v>0</v>
      </c>
      <c r="X185" s="50">
        <f t="shared" si="24"/>
        <v>0</v>
      </c>
      <c r="Y185" s="50">
        <f>IF(I185=0,0,+(VLOOKUP($A185,'1v -beneficirani'!$A$14:AJ$371,T$3,FALSE)/12*0.701/$I185+$R$2)*$I185)</f>
        <v>0</v>
      </c>
      <c r="Z185" s="50">
        <f>IF(O185=0,0,+(VLOOKUP($A185,'1v -beneficirani'!$A$14:AK$371,U$3,FALSE)/12*0.701/$O185+$R$2)*$O185)</f>
        <v>0</v>
      </c>
      <c r="AA185" s="50">
        <f>IF(Y185+Z185=0,0,(VLOOKUP($A185,'1v -beneficirani'!$A$14:AL$371,V$3,FALSE))/12*$R$3+$R$2)</f>
        <v>0</v>
      </c>
      <c r="AB185" s="50">
        <f t="shared" si="25"/>
        <v>0</v>
      </c>
      <c r="AC185" s="50">
        <f t="shared" si="26"/>
        <v>0</v>
      </c>
      <c r="AD185" s="50">
        <f>IF(J185=0,0,+(VLOOKUP($A185,'1v -beneficirani'!$A$14:AO$371,Y$3,FALSE)/12*0.701/$J185+$R$2)*$J185)</f>
        <v>0</v>
      </c>
      <c r="AE185" s="50">
        <f>IF(P185=0,0,+(VLOOKUP($A185,'1v -beneficirani'!$A$14:AP$371,Z$3,FALSE)/12*0.701/$P185+$R$2)*$P185)</f>
        <v>0</v>
      </c>
      <c r="AF185" s="50">
        <f>IF(AD185+AE185=0,0,(VLOOKUP($A185,'1v -beneficirani'!$A$14:AQ$371,AA$3,FALSE))/12*$R$3+$R$2)</f>
        <v>0</v>
      </c>
      <c r="AG185" s="50">
        <f t="shared" si="27"/>
        <v>0</v>
      </c>
      <c r="AH185" s="50">
        <f t="shared" si="28"/>
        <v>0</v>
      </c>
      <c r="AI185" s="50">
        <f t="shared" si="32"/>
        <v>0</v>
      </c>
      <c r="AJ185" s="50">
        <f>+AI185*(AE$3+VLOOKUP(A185,'1v -beneficirani'!$A$14:$T$348,$AJ$1,FALSE)*100)/100</f>
        <v>0</v>
      </c>
      <c r="AK185" s="50">
        <f t="shared" si="29"/>
        <v>0</v>
      </c>
      <c r="AL185" s="50">
        <f t="shared" si="29"/>
        <v>0</v>
      </c>
    </row>
    <row r="186" spans="1:38" x14ac:dyDescent="0.2">
      <c r="A186">
        <f>+IF(MAX(A$5:A185)+1&lt;=A$1,A185+1,0)</f>
        <v>0</v>
      </c>
      <c r="B186" s="301">
        <f t="shared" si="35"/>
        <v>0</v>
      </c>
      <c r="C186">
        <f t="shared" si="35"/>
        <v>0</v>
      </c>
      <c r="D186" s="494">
        <f t="shared" si="35"/>
        <v>0</v>
      </c>
      <c r="E186">
        <f>IF(A186=0,0,+VLOOKUP($A186,'1v -beneficirani'!$A$14:$C$371,2,FALSE))</f>
        <v>0</v>
      </c>
      <c r="G186">
        <f>+VLOOKUP($A186,'1v -beneficirani'!$A$14:$N$371,14,FALSE)</f>
        <v>0</v>
      </c>
      <c r="H186">
        <f>+VLOOKUP($A186,'1v -beneficirani'!$A$14:$G$371,H$3,FALSE)</f>
        <v>0</v>
      </c>
      <c r="I186">
        <f>+VLOOKUP($A186,'1v -beneficirani'!$A$14:H$371,I$3,FALSE)</f>
        <v>0</v>
      </c>
      <c r="J186">
        <f>+VLOOKUP($A186,'1v -beneficirani'!$A$14:I$371,J$3,FALSE)</f>
        <v>0</v>
      </c>
      <c r="N186">
        <f>+VLOOKUP($A186,'1v -beneficirani'!$A$14:J$371,K$3,FALSE)</f>
        <v>0</v>
      </c>
      <c r="O186">
        <f>+VLOOKUP($A186,'1v -beneficirani'!$A$14:K$371,L$3,FALSE)</f>
        <v>0</v>
      </c>
      <c r="P186">
        <f>+VLOOKUP($A186,'1v -beneficirani'!$A$14:L$371,M$3,FALSE)</f>
        <v>0</v>
      </c>
      <c r="T186" s="50">
        <f>IF(H186=0,0,+(VLOOKUP($A186,'1v -beneficirani'!$A$14:AE$371,O$3,FALSE)/12*0.701/$H186+$R$2)*$H186)</f>
        <v>0</v>
      </c>
      <c r="U186" s="50">
        <f>IF(N186=0,0,+(VLOOKUP($A186,'1v -beneficirani'!$A$14:AF$371,P$3,FALSE)/12*0.701/$N186+$R$2)*$N186)</f>
        <v>0</v>
      </c>
      <c r="V186" s="50">
        <f>IF(T186+U186=0,0,(VLOOKUP($A186,'1v -beneficirani'!$A$14:AG$371,Q$3,FALSE))/12*$R$3+$R$2)</f>
        <v>0</v>
      </c>
      <c r="W186" s="50">
        <f t="shared" si="31"/>
        <v>0</v>
      </c>
      <c r="X186" s="50">
        <f t="shared" si="24"/>
        <v>0</v>
      </c>
      <c r="Y186" s="50">
        <f>IF(I186=0,0,+(VLOOKUP($A186,'1v -beneficirani'!$A$14:AJ$371,T$3,FALSE)/12*0.701/$I186+$R$2)*$I186)</f>
        <v>0</v>
      </c>
      <c r="Z186" s="50">
        <f>IF(O186=0,0,+(VLOOKUP($A186,'1v -beneficirani'!$A$14:AK$371,U$3,FALSE)/12*0.701/$O186+$R$2)*$O186)</f>
        <v>0</v>
      </c>
      <c r="AA186" s="50">
        <f>IF(Y186+Z186=0,0,(VLOOKUP($A186,'1v -beneficirani'!$A$14:AL$371,V$3,FALSE))/12*$R$3+$R$2)</f>
        <v>0</v>
      </c>
      <c r="AB186" s="50">
        <f t="shared" si="25"/>
        <v>0</v>
      </c>
      <c r="AC186" s="50">
        <f t="shared" si="26"/>
        <v>0</v>
      </c>
      <c r="AD186" s="50">
        <f>IF(J186=0,0,+(VLOOKUP($A186,'1v -beneficirani'!$A$14:AO$371,Y$3,FALSE)/12*0.701/$J186+$R$2)*$J186)</f>
        <v>0</v>
      </c>
      <c r="AE186" s="50">
        <f>IF(P186=0,0,+(VLOOKUP($A186,'1v -beneficirani'!$A$14:AP$371,Z$3,FALSE)/12*0.701/$P186+$R$2)*$P186)</f>
        <v>0</v>
      </c>
      <c r="AF186" s="50">
        <f>IF(AD186+AE186=0,0,(VLOOKUP($A186,'1v -beneficirani'!$A$14:AQ$371,AA$3,FALSE))/12*$R$3+$R$2)</f>
        <v>0</v>
      </c>
      <c r="AG186" s="50">
        <f t="shared" si="27"/>
        <v>0</v>
      </c>
      <c r="AH186" s="50">
        <f t="shared" si="28"/>
        <v>0</v>
      </c>
      <c r="AI186" s="50">
        <f t="shared" si="32"/>
        <v>0</v>
      </c>
      <c r="AJ186" s="50">
        <f>+AI186*(AE$3+VLOOKUP(A186,'1v -beneficirani'!$A$14:$T$348,$AJ$1,FALSE)*100)/100</f>
        <v>0</v>
      </c>
      <c r="AK186" s="50">
        <f t="shared" si="29"/>
        <v>0</v>
      </c>
      <c r="AL186" s="50">
        <f t="shared" si="29"/>
        <v>0</v>
      </c>
    </row>
    <row r="187" spans="1:38" x14ac:dyDescent="0.2">
      <c r="A187">
        <f>+IF(MAX(A$5:A186)+1&lt;=A$1,A186+1,0)</f>
        <v>0</v>
      </c>
      <c r="B187" s="301">
        <f t="shared" si="35"/>
        <v>0</v>
      </c>
      <c r="C187">
        <f t="shared" si="35"/>
        <v>0</v>
      </c>
      <c r="D187" s="494">
        <f t="shared" si="35"/>
        <v>0</v>
      </c>
      <c r="E187">
        <f>IF(A187=0,0,+VLOOKUP($A187,'1v -beneficirani'!$A$14:$C$371,2,FALSE))</f>
        <v>0</v>
      </c>
      <c r="G187">
        <f>+VLOOKUP($A187,'1v -beneficirani'!$A$14:$N$371,14,FALSE)</f>
        <v>0</v>
      </c>
      <c r="H187">
        <f>+VLOOKUP($A187,'1v -beneficirani'!$A$14:$G$371,H$3,FALSE)</f>
        <v>0</v>
      </c>
      <c r="I187">
        <f>+VLOOKUP($A187,'1v -beneficirani'!$A$14:H$371,I$3,FALSE)</f>
        <v>0</v>
      </c>
      <c r="J187">
        <f>+VLOOKUP($A187,'1v -beneficirani'!$A$14:I$371,J$3,FALSE)</f>
        <v>0</v>
      </c>
      <c r="N187">
        <f>+VLOOKUP($A187,'1v -beneficirani'!$A$14:J$371,K$3,FALSE)</f>
        <v>0</v>
      </c>
      <c r="O187">
        <f>+VLOOKUP($A187,'1v -beneficirani'!$A$14:K$371,L$3,FALSE)</f>
        <v>0</v>
      </c>
      <c r="P187">
        <f>+VLOOKUP($A187,'1v -beneficirani'!$A$14:L$371,M$3,FALSE)</f>
        <v>0</v>
      </c>
      <c r="T187" s="50">
        <f>IF(H187=0,0,+(VLOOKUP($A187,'1v -beneficirani'!$A$14:AE$371,O$3,FALSE)/12*0.701/$H187+$R$2)*$H187)</f>
        <v>0</v>
      </c>
      <c r="U187" s="50">
        <f>IF(N187=0,0,+(VLOOKUP($A187,'1v -beneficirani'!$A$14:AF$371,P$3,FALSE)/12*0.701/$N187+$R$2)*$N187)</f>
        <v>0</v>
      </c>
      <c r="V187" s="50">
        <f>IF(T187+U187=0,0,(VLOOKUP($A187,'1v -beneficirani'!$A$14:AG$371,Q$3,FALSE))/12*$R$3+$R$2)</f>
        <v>0</v>
      </c>
      <c r="W187" s="50">
        <f t="shared" si="31"/>
        <v>0</v>
      </c>
      <c r="X187" s="50">
        <f t="shared" si="24"/>
        <v>0</v>
      </c>
      <c r="Y187" s="50">
        <f>IF(I187=0,0,+(VLOOKUP($A187,'1v -beneficirani'!$A$14:AJ$371,T$3,FALSE)/12*0.701/$I187+$R$2)*$I187)</f>
        <v>0</v>
      </c>
      <c r="Z187" s="50">
        <f>IF(O187=0,0,+(VLOOKUP($A187,'1v -beneficirani'!$A$14:AK$371,U$3,FALSE)/12*0.701/$O187+$R$2)*$O187)</f>
        <v>0</v>
      </c>
      <c r="AA187" s="50">
        <f>IF(Y187+Z187=0,0,(VLOOKUP($A187,'1v -beneficirani'!$A$14:AL$371,V$3,FALSE))/12*$R$3+$R$2)</f>
        <v>0</v>
      </c>
      <c r="AB187" s="50">
        <f t="shared" si="25"/>
        <v>0</v>
      </c>
      <c r="AC187" s="50">
        <f t="shared" si="26"/>
        <v>0</v>
      </c>
      <c r="AD187" s="50">
        <f>IF(J187=0,0,+(VLOOKUP($A187,'1v -beneficirani'!$A$14:AO$371,Y$3,FALSE)/12*0.701/$J187+$R$2)*$J187)</f>
        <v>0</v>
      </c>
      <c r="AE187" s="50">
        <f>IF(P187=0,0,+(VLOOKUP($A187,'1v -beneficirani'!$A$14:AP$371,Z$3,FALSE)/12*0.701/$P187+$R$2)*$P187)</f>
        <v>0</v>
      </c>
      <c r="AF187" s="50">
        <f>IF(AD187+AE187=0,0,(VLOOKUP($A187,'1v -beneficirani'!$A$14:AQ$371,AA$3,FALSE))/12*$R$3+$R$2)</f>
        <v>0</v>
      </c>
      <c r="AG187" s="50">
        <f t="shared" si="27"/>
        <v>0</v>
      </c>
      <c r="AH187" s="50">
        <f t="shared" si="28"/>
        <v>0</v>
      </c>
      <c r="AI187" s="50">
        <f t="shared" si="32"/>
        <v>0</v>
      </c>
      <c r="AJ187" s="50">
        <f>+AI187*(AE$3+VLOOKUP(A187,'1v -beneficirani'!$A$14:$T$348,$AJ$1,FALSE)*100)/100</f>
        <v>0</v>
      </c>
      <c r="AK187" s="50">
        <f t="shared" si="29"/>
        <v>0</v>
      </c>
      <c r="AL187" s="50">
        <f t="shared" si="29"/>
        <v>0</v>
      </c>
    </row>
    <row r="188" spans="1:38" x14ac:dyDescent="0.2">
      <c r="A188">
        <f>+IF(MAX(A$5:A187)+1&lt;=A$1,A187+1,0)</f>
        <v>0</v>
      </c>
      <c r="B188" s="301">
        <f t="shared" si="35"/>
        <v>0</v>
      </c>
      <c r="C188">
        <f t="shared" si="35"/>
        <v>0</v>
      </c>
      <c r="D188" s="494">
        <f t="shared" si="35"/>
        <v>0</v>
      </c>
      <c r="E188">
        <f>IF(A188=0,0,+VLOOKUP($A188,'1v -beneficirani'!$A$14:$C$371,2,FALSE))</f>
        <v>0</v>
      </c>
      <c r="G188">
        <f>+VLOOKUP($A188,'1v -beneficirani'!$A$14:$N$371,14,FALSE)</f>
        <v>0</v>
      </c>
      <c r="H188">
        <f>+VLOOKUP($A188,'1v -beneficirani'!$A$14:$G$371,H$3,FALSE)</f>
        <v>0</v>
      </c>
      <c r="I188">
        <f>+VLOOKUP($A188,'1v -beneficirani'!$A$14:H$371,I$3,FALSE)</f>
        <v>0</v>
      </c>
      <c r="J188">
        <f>+VLOOKUP($A188,'1v -beneficirani'!$A$14:I$371,J$3,FALSE)</f>
        <v>0</v>
      </c>
      <c r="N188">
        <f>+VLOOKUP($A188,'1v -beneficirani'!$A$14:J$371,K$3,FALSE)</f>
        <v>0</v>
      </c>
      <c r="O188">
        <f>+VLOOKUP($A188,'1v -beneficirani'!$A$14:K$371,L$3,FALSE)</f>
        <v>0</v>
      </c>
      <c r="P188">
        <f>+VLOOKUP($A188,'1v -beneficirani'!$A$14:L$371,M$3,FALSE)</f>
        <v>0</v>
      </c>
      <c r="T188" s="50">
        <f>IF(H188=0,0,+(VLOOKUP($A188,'1v -beneficirani'!$A$14:AE$371,O$3,FALSE)/12*0.701/$H188+$R$2)*$H188)</f>
        <v>0</v>
      </c>
      <c r="U188" s="50">
        <f>IF(N188=0,0,+(VLOOKUP($A188,'1v -beneficirani'!$A$14:AF$371,P$3,FALSE)/12*0.701/$N188+$R$2)*$N188)</f>
        <v>0</v>
      </c>
      <c r="V188" s="50">
        <f>IF(T188+U188=0,0,(VLOOKUP($A188,'1v -beneficirani'!$A$14:AG$371,Q$3,FALSE))/12*$R$3+$R$2)</f>
        <v>0</v>
      </c>
      <c r="W188" s="50">
        <f t="shared" si="31"/>
        <v>0</v>
      </c>
      <c r="X188" s="50">
        <f t="shared" si="24"/>
        <v>0</v>
      </c>
      <c r="Y188" s="50">
        <f>IF(I188=0,0,+(VLOOKUP($A188,'1v -beneficirani'!$A$14:AJ$371,T$3,FALSE)/12*0.701/$I188+$R$2)*$I188)</f>
        <v>0</v>
      </c>
      <c r="Z188" s="50">
        <f>IF(O188=0,0,+(VLOOKUP($A188,'1v -beneficirani'!$A$14:AK$371,U$3,FALSE)/12*0.701/$O188+$R$2)*$O188)</f>
        <v>0</v>
      </c>
      <c r="AA188" s="50">
        <f>IF(Y188+Z188=0,0,(VLOOKUP($A188,'1v -beneficirani'!$A$14:AL$371,V$3,FALSE))/12*$R$3+$R$2)</f>
        <v>0</v>
      </c>
      <c r="AB188" s="50">
        <f t="shared" si="25"/>
        <v>0</v>
      </c>
      <c r="AC188" s="50">
        <f t="shared" si="26"/>
        <v>0</v>
      </c>
      <c r="AD188" s="50">
        <f>IF(J188=0,0,+(VLOOKUP($A188,'1v -beneficirani'!$A$14:AO$371,Y$3,FALSE)/12*0.701/$J188+$R$2)*$J188)</f>
        <v>0</v>
      </c>
      <c r="AE188" s="50">
        <f>IF(P188=0,0,+(VLOOKUP($A188,'1v -beneficirani'!$A$14:AP$371,Z$3,FALSE)/12*0.701/$P188+$R$2)*$P188)</f>
        <v>0</v>
      </c>
      <c r="AF188" s="50">
        <f>IF(AD188+AE188=0,0,(VLOOKUP($A188,'1v -beneficirani'!$A$14:AQ$371,AA$3,FALSE))/12*$R$3+$R$2)</f>
        <v>0</v>
      </c>
      <c r="AG188" s="50">
        <f t="shared" si="27"/>
        <v>0</v>
      </c>
      <c r="AH188" s="50">
        <f t="shared" si="28"/>
        <v>0</v>
      </c>
      <c r="AI188" s="50">
        <f t="shared" si="32"/>
        <v>0</v>
      </c>
      <c r="AJ188" s="50">
        <f>+AI188*(AE$3+VLOOKUP(A188,'1v -beneficirani'!$A$14:$T$348,$AJ$1,FALSE)*100)/100</f>
        <v>0</v>
      </c>
      <c r="AK188" s="50">
        <f t="shared" si="29"/>
        <v>0</v>
      </c>
      <c r="AL188" s="50">
        <f t="shared" si="29"/>
        <v>0</v>
      </c>
    </row>
    <row r="189" spans="1:38" x14ac:dyDescent="0.2">
      <c r="A189">
        <f>+IF(MAX(A$5:A188)+1&lt;=A$1,A188+1,0)</f>
        <v>0</v>
      </c>
      <c r="B189" s="301">
        <f t="shared" si="35"/>
        <v>0</v>
      </c>
      <c r="C189">
        <f t="shared" si="35"/>
        <v>0</v>
      </c>
      <c r="D189" s="494">
        <f t="shared" si="35"/>
        <v>0</v>
      </c>
      <c r="E189">
        <f>IF(A189=0,0,+VLOOKUP($A189,'1v -beneficirani'!$A$14:$C$371,2,FALSE))</f>
        <v>0</v>
      </c>
      <c r="G189">
        <f>+VLOOKUP($A189,'1v -beneficirani'!$A$14:$N$371,14,FALSE)</f>
        <v>0</v>
      </c>
      <c r="H189">
        <f>+VLOOKUP($A189,'1v -beneficirani'!$A$14:$G$371,H$3,FALSE)</f>
        <v>0</v>
      </c>
      <c r="I189">
        <f>+VLOOKUP($A189,'1v -beneficirani'!$A$14:H$371,I$3,FALSE)</f>
        <v>0</v>
      </c>
      <c r="J189">
        <f>+VLOOKUP($A189,'1v -beneficirani'!$A$14:I$371,J$3,FALSE)</f>
        <v>0</v>
      </c>
      <c r="N189">
        <f>+VLOOKUP($A189,'1v -beneficirani'!$A$14:J$371,K$3,FALSE)</f>
        <v>0</v>
      </c>
      <c r="O189">
        <f>+VLOOKUP($A189,'1v -beneficirani'!$A$14:K$371,L$3,FALSE)</f>
        <v>0</v>
      </c>
      <c r="P189">
        <f>+VLOOKUP($A189,'1v -beneficirani'!$A$14:L$371,M$3,FALSE)</f>
        <v>0</v>
      </c>
      <c r="T189" s="50">
        <f>IF(H189=0,0,+(VLOOKUP($A189,'1v -beneficirani'!$A$14:AE$371,O$3,FALSE)/12*0.701/$H189+$R$2)*$H189)</f>
        <v>0</v>
      </c>
      <c r="U189" s="50">
        <f>IF(N189=0,0,+(VLOOKUP($A189,'1v -beneficirani'!$A$14:AF$371,P$3,FALSE)/12*0.701/$N189+$R$2)*$N189)</f>
        <v>0</v>
      </c>
      <c r="V189" s="50">
        <f>IF(T189+U189=0,0,(VLOOKUP($A189,'1v -beneficirani'!$A$14:AG$371,Q$3,FALSE))/12*$R$3+$R$2)</f>
        <v>0</v>
      </c>
      <c r="W189" s="50">
        <f t="shared" si="31"/>
        <v>0</v>
      </c>
      <c r="X189" s="50">
        <f t="shared" si="24"/>
        <v>0</v>
      </c>
      <c r="Y189" s="50">
        <f>IF(I189=0,0,+(VLOOKUP($A189,'1v -beneficirani'!$A$14:AJ$371,T$3,FALSE)/12*0.701/$I189+$R$2)*$I189)</f>
        <v>0</v>
      </c>
      <c r="Z189" s="50">
        <f>IF(O189=0,0,+(VLOOKUP($A189,'1v -beneficirani'!$A$14:AK$371,U$3,FALSE)/12*0.701/$O189+$R$2)*$O189)</f>
        <v>0</v>
      </c>
      <c r="AA189" s="50">
        <f>IF(Y189+Z189=0,0,(VLOOKUP($A189,'1v -beneficirani'!$A$14:AL$371,V$3,FALSE))/12*$R$3+$R$2)</f>
        <v>0</v>
      </c>
      <c r="AB189" s="50">
        <f t="shared" si="25"/>
        <v>0</v>
      </c>
      <c r="AC189" s="50">
        <f t="shared" si="26"/>
        <v>0</v>
      </c>
      <c r="AD189" s="50">
        <f>IF(J189=0,0,+(VLOOKUP($A189,'1v -beneficirani'!$A$14:AO$371,Y$3,FALSE)/12*0.701/$J189+$R$2)*$J189)</f>
        <v>0</v>
      </c>
      <c r="AE189" s="50">
        <f>IF(P189=0,0,+(VLOOKUP($A189,'1v -beneficirani'!$A$14:AP$371,Z$3,FALSE)/12*0.701/$P189+$R$2)*$P189)</f>
        <v>0</v>
      </c>
      <c r="AF189" s="50">
        <f>IF(AD189+AE189=0,0,(VLOOKUP($A189,'1v -beneficirani'!$A$14:AQ$371,AA$3,FALSE))/12*$R$3+$R$2)</f>
        <v>0</v>
      </c>
      <c r="AG189" s="50">
        <f t="shared" si="27"/>
        <v>0</v>
      </c>
      <c r="AH189" s="50">
        <f t="shared" si="28"/>
        <v>0</v>
      </c>
      <c r="AI189" s="50">
        <f t="shared" si="32"/>
        <v>0</v>
      </c>
      <c r="AJ189" s="50">
        <f>+AI189*(AE$3+VLOOKUP(A189,'1v -beneficirani'!$A$14:$T$348,$AJ$1,FALSE)*100)/100</f>
        <v>0</v>
      </c>
      <c r="AK189" s="50">
        <f t="shared" si="29"/>
        <v>0</v>
      </c>
      <c r="AL189" s="50">
        <f t="shared" si="29"/>
        <v>0</v>
      </c>
    </row>
    <row r="190" spans="1:38" x14ac:dyDescent="0.2">
      <c r="A190">
        <f>+IF(MAX(A$5:A189)+1&lt;=A$1,A189+1,0)</f>
        <v>0</v>
      </c>
      <c r="B190" s="301">
        <f t="shared" si="35"/>
        <v>0</v>
      </c>
      <c r="C190">
        <f t="shared" si="35"/>
        <v>0</v>
      </c>
      <c r="D190" s="494">
        <f t="shared" si="35"/>
        <v>0</v>
      </c>
      <c r="E190">
        <f>IF(A190=0,0,+VLOOKUP($A190,'1v -beneficirani'!$A$14:$C$371,2,FALSE))</f>
        <v>0</v>
      </c>
      <c r="G190">
        <f>+VLOOKUP($A190,'1v -beneficirani'!$A$14:$N$371,14,FALSE)</f>
        <v>0</v>
      </c>
      <c r="H190">
        <f>+VLOOKUP($A190,'1v -beneficirani'!$A$14:$G$371,H$3,FALSE)</f>
        <v>0</v>
      </c>
      <c r="I190">
        <f>+VLOOKUP($A190,'1v -beneficirani'!$A$14:H$371,I$3,FALSE)</f>
        <v>0</v>
      </c>
      <c r="J190">
        <f>+VLOOKUP($A190,'1v -beneficirani'!$A$14:I$371,J$3,FALSE)</f>
        <v>0</v>
      </c>
      <c r="N190">
        <f>+VLOOKUP($A190,'1v -beneficirani'!$A$14:J$371,K$3,FALSE)</f>
        <v>0</v>
      </c>
      <c r="O190">
        <f>+VLOOKUP($A190,'1v -beneficirani'!$A$14:K$371,L$3,FALSE)</f>
        <v>0</v>
      </c>
      <c r="P190">
        <f>+VLOOKUP($A190,'1v -beneficirani'!$A$14:L$371,M$3,FALSE)</f>
        <v>0</v>
      </c>
      <c r="T190" s="50">
        <f>IF(H190=0,0,+(VLOOKUP($A190,'1v -beneficirani'!$A$14:AE$371,O$3,FALSE)/12*0.701/$H190+$R$2)*$H190)</f>
        <v>0</v>
      </c>
      <c r="U190" s="50">
        <f>IF(N190=0,0,+(VLOOKUP($A190,'1v -beneficirani'!$A$14:AF$371,P$3,FALSE)/12*0.701/$N190+$R$2)*$N190)</f>
        <v>0</v>
      </c>
      <c r="V190" s="50">
        <f>IF(T190+U190=0,0,(VLOOKUP($A190,'1v -beneficirani'!$A$14:AG$371,Q$3,FALSE))/12*$R$3+$R$2)</f>
        <v>0</v>
      </c>
      <c r="W190" s="50">
        <f t="shared" si="31"/>
        <v>0</v>
      </c>
      <c r="X190" s="50">
        <f t="shared" si="24"/>
        <v>0</v>
      </c>
      <c r="Y190" s="50">
        <f>IF(I190=0,0,+(VLOOKUP($A190,'1v -beneficirani'!$A$14:AJ$371,T$3,FALSE)/12*0.701/$I190+$R$2)*$I190)</f>
        <v>0</v>
      </c>
      <c r="Z190" s="50">
        <f>IF(O190=0,0,+(VLOOKUP($A190,'1v -beneficirani'!$A$14:AK$371,U$3,FALSE)/12*0.701/$O190+$R$2)*$O190)</f>
        <v>0</v>
      </c>
      <c r="AA190" s="50">
        <f>IF(Y190+Z190=0,0,(VLOOKUP($A190,'1v -beneficirani'!$A$14:AL$371,V$3,FALSE))/12*$R$3+$R$2)</f>
        <v>0</v>
      </c>
      <c r="AB190" s="50">
        <f t="shared" si="25"/>
        <v>0</v>
      </c>
      <c r="AC190" s="50">
        <f t="shared" si="26"/>
        <v>0</v>
      </c>
      <c r="AD190" s="50">
        <f>IF(J190=0,0,+(VLOOKUP($A190,'1v -beneficirani'!$A$14:AO$371,Y$3,FALSE)/12*0.701/$J190+$R$2)*$J190)</f>
        <v>0</v>
      </c>
      <c r="AE190" s="50">
        <f>IF(P190=0,0,+(VLOOKUP($A190,'1v -beneficirani'!$A$14:AP$371,Z$3,FALSE)/12*0.701/$P190+$R$2)*$P190)</f>
        <v>0</v>
      </c>
      <c r="AF190" s="50">
        <f>IF(AD190+AE190=0,0,(VLOOKUP($A190,'1v -beneficirani'!$A$14:AQ$371,AA$3,FALSE))/12*$R$3+$R$2)</f>
        <v>0</v>
      </c>
      <c r="AG190" s="50">
        <f t="shared" si="27"/>
        <v>0</v>
      </c>
      <c r="AH190" s="50">
        <f t="shared" si="28"/>
        <v>0</v>
      </c>
      <c r="AI190" s="50">
        <f t="shared" si="32"/>
        <v>0</v>
      </c>
      <c r="AJ190" s="50">
        <f>+AI190*(AE$3+VLOOKUP(A190,'1v -beneficirani'!$A$14:$T$348,$AJ$1,FALSE)*100)/100</f>
        <v>0</v>
      </c>
      <c r="AK190" s="50">
        <f t="shared" si="29"/>
        <v>0</v>
      </c>
      <c r="AL190" s="50">
        <f t="shared" si="29"/>
        <v>0</v>
      </c>
    </row>
    <row r="191" spans="1:38" x14ac:dyDescent="0.2">
      <c r="A191">
        <f>+IF(MAX(A$5:A190)+1&lt;=A$1,A190+1,0)</f>
        <v>0</v>
      </c>
      <c r="B191" s="301">
        <f t="shared" si="35"/>
        <v>0</v>
      </c>
      <c r="C191">
        <f t="shared" si="35"/>
        <v>0</v>
      </c>
      <c r="D191" s="494">
        <f t="shared" si="35"/>
        <v>0</v>
      </c>
      <c r="E191">
        <f>IF(A191=0,0,+VLOOKUP($A191,'1v -beneficirani'!$A$14:$C$371,2,FALSE))</f>
        <v>0</v>
      </c>
      <c r="G191">
        <f>+VLOOKUP($A191,'1v -beneficirani'!$A$14:$N$371,14,FALSE)</f>
        <v>0</v>
      </c>
      <c r="H191">
        <f>+VLOOKUP($A191,'1v -beneficirani'!$A$14:$G$371,H$3,FALSE)</f>
        <v>0</v>
      </c>
      <c r="I191">
        <f>+VLOOKUP($A191,'1v -beneficirani'!$A$14:H$371,I$3,FALSE)</f>
        <v>0</v>
      </c>
      <c r="J191">
        <f>+VLOOKUP($A191,'1v -beneficirani'!$A$14:I$371,J$3,FALSE)</f>
        <v>0</v>
      </c>
      <c r="N191">
        <f>+VLOOKUP($A191,'1v -beneficirani'!$A$14:J$371,K$3,FALSE)</f>
        <v>0</v>
      </c>
      <c r="O191">
        <f>+VLOOKUP($A191,'1v -beneficirani'!$A$14:K$371,L$3,FALSE)</f>
        <v>0</v>
      </c>
      <c r="P191">
        <f>+VLOOKUP($A191,'1v -beneficirani'!$A$14:L$371,M$3,FALSE)</f>
        <v>0</v>
      </c>
      <c r="T191" s="50">
        <f>IF(H191=0,0,+(VLOOKUP($A191,'1v -beneficirani'!$A$14:AE$371,O$3,FALSE)/12*0.701/$H191+$R$2)*$H191)</f>
        <v>0</v>
      </c>
      <c r="U191" s="50">
        <f>IF(N191=0,0,+(VLOOKUP($A191,'1v -beneficirani'!$A$14:AF$371,P$3,FALSE)/12*0.701/$N191+$R$2)*$N191)</f>
        <v>0</v>
      </c>
      <c r="V191" s="50">
        <f>IF(T191+U191=0,0,(VLOOKUP($A191,'1v -beneficirani'!$A$14:AG$371,Q$3,FALSE))/12*$R$3+$R$2)</f>
        <v>0</v>
      </c>
      <c r="W191" s="50">
        <f t="shared" si="31"/>
        <v>0</v>
      </c>
      <c r="X191" s="50">
        <f t="shared" si="24"/>
        <v>0</v>
      </c>
      <c r="Y191" s="50">
        <f>IF(I191=0,0,+(VLOOKUP($A191,'1v -beneficirani'!$A$14:AJ$371,T$3,FALSE)/12*0.701/$I191+$R$2)*$I191)</f>
        <v>0</v>
      </c>
      <c r="Z191" s="50">
        <f>IF(O191=0,0,+(VLOOKUP($A191,'1v -beneficirani'!$A$14:AK$371,U$3,FALSE)/12*0.701/$O191+$R$2)*$O191)</f>
        <v>0</v>
      </c>
      <c r="AA191" s="50">
        <f>IF(Y191+Z191=0,0,(VLOOKUP($A191,'1v -beneficirani'!$A$14:AL$371,V$3,FALSE))/12*$R$3+$R$2)</f>
        <v>0</v>
      </c>
      <c r="AB191" s="50">
        <f t="shared" si="25"/>
        <v>0</v>
      </c>
      <c r="AC191" s="50">
        <f t="shared" si="26"/>
        <v>0</v>
      </c>
      <c r="AD191" s="50">
        <f>IF(J191=0,0,+(VLOOKUP($A191,'1v -beneficirani'!$A$14:AO$371,Y$3,FALSE)/12*0.701/$J191+$R$2)*$J191)</f>
        <v>0</v>
      </c>
      <c r="AE191" s="50">
        <f>IF(P191=0,0,+(VLOOKUP($A191,'1v -beneficirani'!$A$14:AP$371,Z$3,FALSE)/12*0.701/$P191+$R$2)*$P191)</f>
        <v>0</v>
      </c>
      <c r="AF191" s="50">
        <f>IF(AD191+AE191=0,0,(VLOOKUP($A191,'1v -beneficirani'!$A$14:AQ$371,AA$3,FALSE))/12*$R$3+$R$2)</f>
        <v>0</v>
      </c>
      <c r="AG191" s="50">
        <f t="shared" si="27"/>
        <v>0</v>
      </c>
      <c r="AH191" s="50">
        <f t="shared" si="28"/>
        <v>0</v>
      </c>
      <c r="AI191" s="50">
        <f t="shared" si="32"/>
        <v>0</v>
      </c>
      <c r="AJ191" s="50">
        <f>+AI191*(AE$3+VLOOKUP(A191,'1v -beneficirani'!$A$14:$T$348,$AJ$1,FALSE)*100)/100</f>
        <v>0</v>
      </c>
      <c r="AK191" s="50">
        <f t="shared" si="29"/>
        <v>0</v>
      </c>
      <c r="AL191" s="50">
        <f t="shared" si="29"/>
        <v>0</v>
      </c>
    </row>
    <row r="192" spans="1:38" x14ac:dyDescent="0.2">
      <c r="A192">
        <f>+IF(MAX(A$5:A191)+1&lt;=A$1,A191+1,0)</f>
        <v>0</v>
      </c>
      <c r="B192" s="301">
        <f t="shared" si="35"/>
        <v>0</v>
      </c>
      <c r="C192">
        <f t="shared" si="35"/>
        <v>0</v>
      </c>
      <c r="D192" s="494">
        <f t="shared" si="35"/>
        <v>0</v>
      </c>
      <c r="E192">
        <f>IF(A192=0,0,+VLOOKUP($A192,'1v -beneficirani'!$A$14:$C$371,2,FALSE))</f>
        <v>0</v>
      </c>
      <c r="G192">
        <f>+VLOOKUP($A192,'1v -beneficirani'!$A$14:$N$371,14,FALSE)</f>
        <v>0</v>
      </c>
      <c r="H192">
        <f>+VLOOKUP($A192,'1v -beneficirani'!$A$14:$G$371,H$3,FALSE)</f>
        <v>0</v>
      </c>
      <c r="I192">
        <f>+VLOOKUP($A192,'1v -beneficirani'!$A$14:H$371,I$3,FALSE)</f>
        <v>0</v>
      </c>
      <c r="J192">
        <f>+VLOOKUP($A192,'1v -beneficirani'!$A$14:I$371,J$3,FALSE)</f>
        <v>0</v>
      </c>
      <c r="N192">
        <f>+VLOOKUP($A192,'1v -beneficirani'!$A$14:J$371,K$3,FALSE)</f>
        <v>0</v>
      </c>
      <c r="O192">
        <f>+VLOOKUP($A192,'1v -beneficirani'!$A$14:K$371,L$3,FALSE)</f>
        <v>0</v>
      </c>
      <c r="P192">
        <f>+VLOOKUP($A192,'1v -beneficirani'!$A$14:L$371,M$3,FALSE)</f>
        <v>0</v>
      </c>
      <c r="T192" s="50">
        <f>IF(H192=0,0,+(VLOOKUP($A192,'1v -beneficirani'!$A$14:AE$371,O$3,FALSE)/12*0.701/$H192+$R$2)*$H192)</f>
        <v>0</v>
      </c>
      <c r="U192" s="50">
        <f>IF(N192=0,0,+(VLOOKUP($A192,'1v -beneficirani'!$A$14:AF$371,P$3,FALSE)/12*0.701/$N192+$R$2)*$N192)</f>
        <v>0</v>
      </c>
      <c r="V192" s="50">
        <f>IF(T192+U192=0,0,(VLOOKUP($A192,'1v -beneficirani'!$A$14:AG$371,Q$3,FALSE))/12*$R$3+$R$2)</f>
        <v>0</v>
      </c>
      <c r="W192" s="50">
        <f t="shared" si="31"/>
        <v>0</v>
      </c>
      <c r="X192" s="50">
        <f t="shared" si="24"/>
        <v>0</v>
      </c>
      <c r="Y192" s="50">
        <f>IF(I192=0,0,+(VLOOKUP($A192,'1v -beneficirani'!$A$14:AJ$371,T$3,FALSE)/12*0.701/$I192+$R$2)*$I192)</f>
        <v>0</v>
      </c>
      <c r="Z192" s="50">
        <f>IF(O192=0,0,+(VLOOKUP($A192,'1v -beneficirani'!$A$14:AK$371,U$3,FALSE)/12*0.701/$O192+$R$2)*$O192)</f>
        <v>0</v>
      </c>
      <c r="AA192" s="50">
        <f>IF(Y192+Z192=0,0,(VLOOKUP($A192,'1v -beneficirani'!$A$14:AL$371,V$3,FALSE))/12*$R$3+$R$2)</f>
        <v>0</v>
      </c>
      <c r="AB192" s="50">
        <f t="shared" si="25"/>
        <v>0</v>
      </c>
      <c r="AC192" s="50">
        <f t="shared" si="26"/>
        <v>0</v>
      </c>
      <c r="AD192" s="50">
        <f>IF(J192=0,0,+(VLOOKUP($A192,'1v -beneficirani'!$A$14:AO$371,Y$3,FALSE)/12*0.701/$J192+$R$2)*$J192)</f>
        <v>0</v>
      </c>
      <c r="AE192" s="50">
        <f>IF(P192=0,0,+(VLOOKUP($A192,'1v -beneficirani'!$A$14:AP$371,Z$3,FALSE)/12*0.701/$P192+$R$2)*$P192)</f>
        <v>0</v>
      </c>
      <c r="AF192" s="50">
        <f>IF(AD192+AE192=0,0,(VLOOKUP($A192,'1v -beneficirani'!$A$14:AQ$371,AA$3,FALSE))/12*$R$3+$R$2)</f>
        <v>0</v>
      </c>
      <c r="AG192" s="50">
        <f t="shared" si="27"/>
        <v>0</v>
      </c>
      <c r="AH192" s="50">
        <f t="shared" si="28"/>
        <v>0</v>
      </c>
      <c r="AI192" s="50">
        <f t="shared" si="32"/>
        <v>0</v>
      </c>
      <c r="AJ192" s="50">
        <f>+AI192*(AE$3+VLOOKUP(A192,'1v -beneficirani'!$A$14:$T$348,$AJ$1,FALSE)*100)/100</f>
        <v>0</v>
      </c>
      <c r="AK192" s="50">
        <f t="shared" si="29"/>
        <v>0</v>
      </c>
      <c r="AL192" s="50">
        <f t="shared" si="29"/>
        <v>0</v>
      </c>
    </row>
    <row r="193" spans="1:38" x14ac:dyDescent="0.2">
      <c r="A193">
        <f>+IF(MAX(A$5:A192)+1&lt;=A$1,A192+1,0)</f>
        <v>0</v>
      </c>
      <c r="B193" s="301">
        <f t="shared" si="35"/>
        <v>0</v>
      </c>
      <c r="C193">
        <f t="shared" si="35"/>
        <v>0</v>
      </c>
      <c r="D193" s="494">
        <f t="shared" si="35"/>
        <v>0</v>
      </c>
      <c r="E193">
        <f>IF(A193=0,0,+VLOOKUP($A193,'1v -beneficirani'!$A$14:$C$371,2,FALSE))</f>
        <v>0</v>
      </c>
      <c r="G193">
        <f>+VLOOKUP($A193,'1v -beneficirani'!$A$14:$N$371,14,FALSE)</f>
        <v>0</v>
      </c>
      <c r="H193">
        <f>+VLOOKUP($A193,'1v -beneficirani'!$A$14:$G$371,H$3,FALSE)</f>
        <v>0</v>
      </c>
      <c r="I193">
        <f>+VLOOKUP($A193,'1v -beneficirani'!$A$14:H$371,I$3,FALSE)</f>
        <v>0</v>
      </c>
      <c r="J193">
        <f>+VLOOKUP($A193,'1v -beneficirani'!$A$14:I$371,J$3,FALSE)</f>
        <v>0</v>
      </c>
      <c r="N193">
        <f>+VLOOKUP($A193,'1v -beneficirani'!$A$14:J$371,K$3,FALSE)</f>
        <v>0</v>
      </c>
      <c r="O193">
        <f>+VLOOKUP($A193,'1v -beneficirani'!$A$14:K$371,L$3,FALSE)</f>
        <v>0</v>
      </c>
      <c r="P193">
        <f>+VLOOKUP($A193,'1v -beneficirani'!$A$14:L$371,M$3,FALSE)</f>
        <v>0</v>
      </c>
      <c r="T193" s="50">
        <f>IF(H193=0,0,+(VLOOKUP($A193,'1v -beneficirani'!$A$14:AE$371,O$3,FALSE)/12*0.701/$H193+$R$2)*$H193)</f>
        <v>0</v>
      </c>
      <c r="U193" s="50">
        <f>IF(N193=0,0,+(VLOOKUP($A193,'1v -beneficirani'!$A$14:AF$371,P$3,FALSE)/12*0.701/$N193+$R$2)*$N193)</f>
        <v>0</v>
      </c>
      <c r="V193" s="50">
        <f>IF(T193+U193=0,0,(VLOOKUP($A193,'1v -beneficirani'!$A$14:AG$371,Q$3,FALSE))/12*$R$3+$R$2)</f>
        <v>0</v>
      </c>
      <c r="W193" s="50">
        <f t="shared" si="31"/>
        <v>0</v>
      </c>
      <c r="X193" s="50">
        <f t="shared" si="24"/>
        <v>0</v>
      </c>
      <c r="Y193" s="50">
        <f>IF(I193=0,0,+(VLOOKUP($A193,'1v -beneficirani'!$A$14:AJ$371,T$3,FALSE)/12*0.701/$I193+$R$2)*$I193)</f>
        <v>0</v>
      </c>
      <c r="Z193" s="50">
        <f>IF(O193=0,0,+(VLOOKUP($A193,'1v -beneficirani'!$A$14:AK$371,U$3,FALSE)/12*0.701/$O193+$R$2)*$O193)</f>
        <v>0</v>
      </c>
      <c r="AA193" s="50">
        <f>IF(Y193+Z193=0,0,(VLOOKUP($A193,'1v -beneficirani'!$A$14:AL$371,V$3,FALSE))/12*$R$3+$R$2)</f>
        <v>0</v>
      </c>
      <c r="AB193" s="50">
        <f t="shared" si="25"/>
        <v>0</v>
      </c>
      <c r="AC193" s="50">
        <f t="shared" si="26"/>
        <v>0</v>
      </c>
      <c r="AD193" s="50">
        <f>IF(J193=0,0,+(VLOOKUP($A193,'1v -beneficirani'!$A$14:AO$371,Y$3,FALSE)/12*0.701/$J193+$R$2)*$J193)</f>
        <v>0</v>
      </c>
      <c r="AE193" s="50">
        <f>IF(P193=0,0,+(VLOOKUP($A193,'1v -beneficirani'!$A$14:AP$371,Z$3,FALSE)/12*0.701/$P193+$R$2)*$P193)</f>
        <v>0</v>
      </c>
      <c r="AF193" s="50">
        <f>IF(AD193+AE193=0,0,(VLOOKUP($A193,'1v -beneficirani'!$A$14:AQ$371,AA$3,FALSE))/12*$R$3+$R$2)</f>
        <v>0</v>
      </c>
      <c r="AG193" s="50">
        <f t="shared" si="27"/>
        <v>0</v>
      </c>
      <c r="AH193" s="50">
        <f t="shared" si="28"/>
        <v>0</v>
      </c>
      <c r="AI193" s="50">
        <f t="shared" si="32"/>
        <v>0</v>
      </c>
      <c r="AJ193" s="50">
        <f>+AI193*(AE$3+VLOOKUP(A193,'1v -beneficirani'!$A$14:$T$348,$AJ$1,FALSE)*100)/100</f>
        <v>0</v>
      </c>
      <c r="AK193" s="50">
        <f t="shared" si="29"/>
        <v>0</v>
      </c>
      <c r="AL193" s="50">
        <f t="shared" si="29"/>
        <v>0</v>
      </c>
    </row>
    <row r="194" spans="1:38" x14ac:dyDescent="0.2">
      <c r="A194">
        <f>+IF(MAX(A$5:A193)+1&lt;=A$1,A193+1,0)</f>
        <v>0</v>
      </c>
      <c r="B194" s="301">
        <f t="shared" si="35"/>
        <v>0</v>
      </c>
      <c r="C194">
        <f t="shared" si="35"/>
        <v>0</v>
      </c>
      <c r="D194" s="494">
        <f t="shared" si="35"/>
        <v>0</v>
      </c>
      <c r="E194">
        <f>IF(A194=0,0,+VLOOKUP($A194,'1v -beneficirani'!$A$14:$C$371,2,FALSE))</f>
        <v>0</v>
      </c>
      <c r="G194">
        <f>+VLOOKUP($A194,'1v -beneficirani'!$A$14:$N$371,14,FALSE)</f>
        <v>0</v>
      </c>
      <c r="H194">
        <f>+VLOOKUP($A194,'1v -beneficirani'!$A$14:$G$371,H$3,FALSE)</f>
        <v>0</v>
      </c>
      <c r="I194">
        <f>+VLOOKUP($A194,'1v -beneficirani'!$A$14:H$371,I$3,FALSE)</f>
        <v>0</v>
      </c>
      <c r="J194">
        <f>+VLOOKUP($A194,'1v -beneficirani'!$A$14:I$371,J$3,FALSE)</f>
        <v>0</v>
      </c>
      <c r="N194">
        <f>+VLOOKUP($A194,'1v -beneficirani'!$A$14:J$371,K$3,FALSE)</f>
        <v>0</v>
      </c>
      <c r="O194">
        <f>+VLOOKUP($A194,'1v -beneficirani'!$A$14:K$371,L$3,FALSE)</f>
        <v>0</v>
      </c>
      <c r="P194">
        <f>+VLOOKUP($A194,'1v -beneficirani'!$A$14:L$371,M$3,FALSE)</f>
        <v>0</v>
      </c>
      <c r="T194" s="50">
        <f>IF(H194=0,0,+(VLOOKUP($A194,'1v -beneficirani'!$A$14:AE$371,O$3,FALSE)/12*0.701/$H194+$R$2)*$H194)</f>
        <v>0</v>
      </c>
      <c r="U194" s="50">
        <f>IF(N194=0,0,+(VLOOKUP($A194,'1v -beneficirani'!$A$14:AF$371,P$3,FALSE)/12*0.701/$N194+$R$2)*$N194)</f>
        <v>0</v>
      </c>
      <c r="V194" s="50">
        <f>IF(T194+U194=0,0,(VLOOKUP($A194,'1v -beneficirani'!$A$14:AG$371,Q$3,FALSE))/12*$R$3+$R$2)</f>
        <v>0</v>
      </c>
      <c r="W194" s="50">
        <f t="shared" si="31"/>
        <v>0</v>
      </c>
      <c r="X194" s="50">
        <f t="shared" si="24"/>
        <v>0</v>
      </c>
      <c r="Y194" s="50">
        <f>IF(I194=0,0,+(VLOOKUP($A194,'1v -beneficirani'!$A$14:AJ$371,T$3,FALSE)/12*0.701/$I194+$R$2)*$I194)</f>
        <v>0</v>
      </c>
      <c r="Z194" s="50">
        <f>IF(O194=0,0,+(VLOOKUP($A194,'1v -beneficirani'!$A$14:AK$371,U$3,FALSE)/12*0.701/$O194+$R$2)*$O194)</f>
        <v>0</v>
      </c>
      <c r="AA194" s="50">
        <f>IF(Y194+Z194=0,0,(VLOOKUP($A194,'1v -beneficirani'!$A$14:AL$371,V$3,FALSE))/12*$R$3+$R$2)</f>
        <v>0</v>
      </c>
      <c r="AB194" s="50">
        <f t="shared" si="25"/>
        <v>0</v>
      </c>
      <c r="AC194" s="50">
        <f t="shared" si="26"/>
        <v>0</v>
      </c>
      <c r="AD194" s="50">
        <f>IF(J194=0,0,+(VLOOKUP($A194,'1v -beneficirani'!$A$14:AO$371,Y$3,FALSE)/12*0.701/$J194+$R$2)*$J194)</f>
        <v>0</v>
      </c>
      <c r="AE194" s="50">
        <f>IF(P194=0,0,+(VLOOKUP($A194,'1v -beneficirani'!$A$14:AP$371,Z$3,FALSE)/12*0.701/$P194+$R$2)*$P194)</f>
        <v>0</v>
      </c>
      <c r="AF194" s="50">
        <f>IF(AD194+AE194=0,0,(VLOOKUP($A194,'1v -beneficirani'!$A$14:AQ$371,AA$3,FALSE))/12*$R$3+$R$2)</f>
        <v>0</v>
      </c>
      <c r="AG194" s="50">
        <f t="shared" si="27"/>
        <v>0</v>
      </c>
      <c r="AH194" s="50">
        <f t="shared" si="28"/>
        <v>0</v>
      </c>
      <c r="AI194" s="50">
        <f t="shared" si="32"/>
        <v>0</v>
      </c>
      <c r="AJ194" s="50">
        <f>+AI194*(AE$3+VLOOKUP(A194,'1v -beneficirani'!$A$14:$T$348,$AJ$1,FALSE)*100)/100</f>
        <v>0</v>
      </c>
      <c r="AK194" s="50">
        <f t="shared" si="29"/>
        <v>0</v>
      </c>
      <c r="AL194" s="50">
        <f t="shared" si="29"/>
        <v>0</v>
      </c>
    </row>
    <row r="195" spans="1:38" x14ac:dyDescent="0.2">
      <c r="A195">
        <f>+IF(MAX(A$5:A194)+1&lt;=A$1,A194+1,0)</f>
        <v>0</v>
      </c>
      <c r="B195" s="301">
        <f t="shared" si="35"/>
        <v>0</v>
      </c>
      <c r="C195">
        <f t="shared" si="35"/>
        <v>0</v>
      </c>
      <c r="D195" s="494">
        <f t="shared" si="35"/>
        <v>0</v>
      </c>
      <c r="E195">
        <f>IF(A195=0,0,+VLOOKUP($A195,'1v -beneficirani'!$A$14:$C$371,2,FALSE))</f>
        <v>0</v>
      </c>
      <c r="G195">
        <f>+VLOOKUP($A195,'1v -beneficirani'!$A$14:$N$371,14,FALSE)</f>
        <v>0</v>
      </c>
      <c r="H195">
        <f>+VLOOKUP($A195,'1v -beneficirani'!$A$14:$G$371,H$3,FALSE)</f>
        <v>0</v>
      </c>
      <c r="I195">
        <f>+VLOOKUP($A195,'1v -beneficirani'!$A$14:H$371,I$3,FALSE)</f>
        <v>0</v>
      </c>
      <c r="J195">
        <f>+VLOOKUP($A195,'1v -beneficirani'!$A$14:I$371,J$3,FALSE)</f>
        <v>0</v>
      </c>
      <c r="N195">
        <f>+VLOOKUP($A195,'1v -beneficirani'!$A$14:J$371,K$3,FALSE)</f>
        <v>0</v>
      </c>
      <c r="O195">
        <f>+VLOOKUP($A195,'1v -beneficirani'!$A$14:K$371,L$3,FALSE)</f>
        <v>0</v>
      </c>
      <c r="P195">
        <f>+VLOOKUP($A195,'1v -beneficirani'!$A$14:L$371,M$3,FALSE)</f>
        <v>0</v>
      </c>
      <c r="T195" s="50">
        <f>IF(H195=0,0,+(VLOOKUP($A195,'1v -beneficirani'!$A$14:AE$371,O$3,FALSE)/12*0.701/$H195+$R$2)*$H195)</f>
        <v>0</v>
      </c>
      <c r="U195" s="50">
        <f>IF(N195=0,0,+(VLOOKUP($A195,'1v -beneficirani'!$A$14:AF$371,P$3,FALSE)/12*0.701/$N195+$R$2)*$N195)</f>
        <v>0</v>
      </c>
      <c r="V195" s="50">
        <f>IF(T195+U195=0,0,(VLOOKUP($A195,'1v -beneficirani'!$A$14:AG$371,Q$3,FALSE))/12*$R$3+$R$2)</f>
        <v>0</v>
      </c>
      <c r="W195" s="50">
        <f t="shared" si="31"/>
        <v>0</v>
      </c>
      <c r="X195" s="50">
        <f t="shared" si="24"/>
        <v>0</v>
      </c>
      <c r="Y195" s="50">
        <f>IF(I195=0,0,+(VLOOKUP($A195,'1v -beneficirani'!$A$14:AJ$371,T$3,FALSE)/12*0.701/$I195+$R$2)*$I195)</f>
        <v>0</v>
      </c>
      <c r="Z195" s="50">
        <f>IF(O195=0,0,+(VLOOKUP($A195,'1v -beneficirani'!$A$14:AK$371,U$3,FALSE)/12*0.701/$O195+$R$2)*$O195)</f>
        <v>0</v>
      </c>
      <c r="AA195" s="50">
        <f>IF(Y195+Z195=0,0,(VLOOKUP($A195,'1v -beneficirani'!$A$14:AL$371,V$3,FALSE))/12*$R$3+$R$2)</f>
        <v>0</v>
      </c>
      <c r="AB195" s="50">
        <f t="shared" si="25"/>
        <v>0</v>
      </c>
      <c r="AC195" s="50">
        <f t="shared" si="26"/>
        <v>0</v>
      </c>
      <c r="AD195" s="50">
        <f>IF(J195=0,0,+(VLOOKUP($A195,'1v -beneficirani'!$A$14:AO$371,Y$3,FALSE)/12*0.701/$J195+$R$2)*$J195)</f>
        <v>0</v>
      </c>
      <c r="AE195" s="50">
        <f>IF(P195=0,0,+(VLOOKUP($A195,'1v -beneficirani'!$A$14:AP$371,Z$3,FALSE)/12*0.701/$P195+$R$2)*$P195)</f>
        <v>0</v>
      </c>
      <c r="AF195" s="50">
        <f>IF(AD195+AE195=0,0,(VLOOKUP($A195,'1v -beneficirani'!$A$14:AQ$371,AA$3,FALSE))/12*$R$3+$R$2)</f>
        <v>0</v>
      </c>
      <c r="AG195" s="50">
        <f t="shared" si="27"/>
        <v>0</v>
      </c>
      <c r="AH195" s="50">
        <f t="shared" si="28"/>
        <v>0</v>
      </c>
      <c r="AI195" s="50">
        <f t="shared" si="32"/>
        <v>0</v>
      </c>
      <c r="AJ195" s="50">
        <f>+AI195*(AE$3+VLOOKUP(A195,'1v -beneficirani'!$A$14:$T$348,$AJ$1,FALSE)*100)/100</f>
        <v>0</v>
      </c>
      <c r="AK195" s="50">
        <f t="shared" si="29"/>
        <v>0</v>
      </c>
      <c r="AL195" s="50">
        <f t="shared" si="29"/>
        <v>0</v>
      </c>
    </row>
    <row r="196" spans="1:38" x14ac:dyDescent="0.2">
      <c r="A196">
        <f>+IF(MAX(A$5:A195)+1&lt;=A$1,A195+1,0)</f>
        <v>0</v>
      </c>
      <c r="B196" s="301">
        <f t="shared" si="35"/>
        <v>0</v>
      </c>
      <c r="C196">
        <f t="shared" si="35"/>
        <v>0</v>
      </c>
      <c r="D196" s="494">
        <f t="shared" si="35"/>
        <v>0</v>
      </c>
      <c r="E196">
        <f>IF(A196=0,0,+VLOOKUP($A196,'1v -beneficirani'!$A$14:$C$371,2,FALSE))</f>
        <v>0</v>
      </c>
      <c r="G196">
        <f>+VLOOKUP($A196,'1v -beneficirani'!$A$14:$N$371,14,FALSE)</f>
        <v>0</v>
      </c>
      <c r="H196">
        <f>+VLOOKUP($A196,'1v -beneficirani'!$A$14:$G$371,H$3,FALSE)</f>
        <v>0</v>
      </c>
      <c r="I196">
        <f>+VLOOKUP($A196,'1v -beneficirani'!$A$14:H$371,I$3,FALSE)</f>
        <v>0</v>
      </c>
      <c r="J196">
        <f>+VLOOKUP($A196,'1v -beneficirani'!$A$14:I$371,J$3,FALSE)</f>
        <v>0</v>
      </c>
      <c r="N196">
        <f>+VLOOKUP($A196,'1v -beneficirani'!$A$14:J$371,K$3,FALSE)</f>
        <v>0</v>
      </c>
      <c r="O196">
        <f>+VLOOKUP($A196,'1v -beneficirani'!$A$14:K$371,L$3,FALSE)</f>
        <v>0</v>
      </c>
      <c r="P196">
        <f>+VLOOKUP($A196,'1v -beneficirani'!$A$14:L$371,M$3,FALSE)</f>
        <v>0</v>
      </c>
      <c r="T196" s="50">
        <f>IF(H196=0,0,+(VLOOKUP($A196,'1v -beneficirani'!$A$14:AE$371,O$3,FALSE)/12*0.701/$H196+$R$2)*$H196)</f>
        <v>0</v>
      </c>
      <c r="U196" s="50">
        <f>IF(N196=0,0,+(VLOOKUP($A196,'1v -beneficirani'!$A$14:AF$371,P$3,FALSE)/12*0.701/$N196+$R$2)*$N196)</f>
        <v>0</v>
      </c>
      <c r="V196" s="50">
        <f>IF(T196+U196=0,0,(VLOOKUP($A196,'1v -beneficirani'!$A$14:AG$371,Q$3,FALSE))/12*$R$3+$R$2)</f>
        <v>0</v>
      </c>
      <c r="W196" s="50">
        <f t="shared" si="31"/>
        <v>0</v>
      </c>
      <c r="X196" s="50">
        <f t="shared" si="24"/>
        <v>0</v>
      </c>
      <c r="Y196" s="50">
        <f>IF(I196=0,0,+(VLOOKUP($A196,'1v -beneficirani'!$A$14:AJ$371,T$3,FALSE)/12*0.701/$I196+$R$2)*$I196)</f>
        <v>0</v>
      </c>
      <c r="Z196" s="50">
        <f>IF(O196=0,0,+(VLOOKUP($A196,'1v -beneficirani'!$A$14:AK$371,U$3,FALSE)/12*0.701/$O196+$R$2)*$O196)</f>
        <v>0</v>
      </c>
      <c r="AA196" s="50">
        <f>IF(Y196+Z196=0,0,(VLOOKUP($A196,'1v -beneficirani'!$A$14:AL$371,V$3,FALSE))/12*$R$3+$R$2)</f>
        <v>0</v>
      </c>
      <c r="AB196" s="50">
        <f t="shared" si="25"/>
        <v>0</v>
      </c>
      <c r="AC196" s="50">
        <f t="shared" si="26"/>
        <v>0</v>
      </c>
      <c r="AD196" s="50">
        <f>IF(J196=0,0,+(VLOOKUP($A196,'1v -beneficirani'!$A$14:AO$371,Y$3,FALSE)/12*0.701/$J196+$R$2)*$J196)</f>
        <v>0</v>
      </c>
      <c r="AE196" s="50">
        <f>IF(P196=0,0,+(VLOOKUP($A196,'1v -beneficirani'!$A$14:AP$371,Z$3,FALSE)/12*0.701/$P196+$R$2)*$P196)</f>
        <v>0</v>
      </c>
      <c r="AF196" s="50">
        <f>IF(AD196+AE196=0,0,(VLOOKUP($A196,'1v -beneficirani'!$A$14:AQ$371,AA$3,FALSE))/12*$R$3+$R$2)</f>
        <v>0</v>
      </c>
      <c r="AG196" s="50">
        <f t="shared" si="27"/>
        <v>0</v>
      </c>
      <c r="AH196" s="50">
        <f t="shared" si="28"/>
        <v>0</v>
      </c>
      <c r="AI196" s="50">
        <f t="shared" si="32"/>
        <v>0</v>
      </c>
      <c r="AJ196" s="50">
        <f>+AI196*(AE$3+VLOOKUP(A196,'1v -beneficirani'!$A$14:$T$348,$AJ$1,FALSE)*100)/100</f>
        <v>0</v>
      </c>
      <c r="AK196" s="50">
        <f t="shared" si="29"/>
        <v>0</v>
      </c>
      <c r="AL196" s="50">
        <f t="shared" si="29"/>
        <v>0</v>
      </c>
    </row>
    <row r="197" spans="1:38" x14ac:dyDescent="0.2">
      <c r="A197">
        <f>+IF(MAX(A$5:A196)+1&lt;=A$1,A196+1,0)</f>
        <v>0</v>
      </c>
      <c r="B197" s="301">
        <f t="shared" si="35"/>
        <v>0</v>
      </c>
      <c r="C197">
        <f t="shared" si="35"/>
        <v>0</v>
      </c>
      <c r="D197" s="494">
        <f t="shared" si="35"/>
        <v>0</v>
      </c>
      <c r="E197">
        <f>IF(A197=0,0,+VLOOKUP($A197,'1v -beneficirani'!$A$14:$C$371,2,FALSE))</f>
        <v>0</v>
      </c>
      <c r="G197">
        <f>+VLOOKUP($A197,'1v -beneficirani'!$A$14:$N$371,14,FALSE)</f>
        <v>0</v>
      </c>
      <c r="H197">
        <f>+VLOOKUP($A197,'1v -beneficirani'!$A$14:$G$371,H$3,FALSE)</f>
        <v>0</v>
      </c>
      <c r="I197">
        <f>+VLOOKUP($A197,'1v -beneficirani'!$A$14:H$371,I$3,FALSE)</f>
        <v>0</v>
      </c>
      <c r="J197">
        <f>+VLOOKUP($A197,'1v -beneficirani'!$A$14:I$371,J$3,FALSE)</f>
        <v>0</v>
      </c>
      <c r="N197">
        <f>+VLOOKUP($A197,'1v -beneficirani'!$A$14:J$371,K$3,FALSE)</f>
        <v>0</v>
      </c>
      <c r="O197">
        <f>+VLOOKUP($A197,'1v -beneficirani'!$A$14:K$371,L$3,FALSE)</f>
        <v>0</v>
      </c>
      <c r="P197">
        <f>+VLOOKUP($A197,'1v -beneficirani'!$A$14:L$371,M$3,FALSE)</f>
        <v>0</v>
      </c>
      <c r="T197" s="50">
        <f>IF(H197=0,0,+(VLOOKUP($A197,'1v -beneficirani'!$A$14:AE$371,O$3,FALSE)/12*0.701/$H197+$R$2)*$H197)</f>
        <v>0</v>
      </c>
      <c r="U197" s="50">
        <f>IF(N197=0,0,+(VLOOKUP($A197,'1v -beneficirani'!$A$14:AF$371,P$3,FALSE)/12*0.701/$N197+$R$2)*$N197)</f>
        <v>0</v>
      </c>
      <c r="V197" s="50">
        <f>IF(T197+U197=0,0,(VLOOKUP($A197,'1v -beneficirani'!$A$14:AG$371,Q$3,FALSE))/12*$R$3+$R$2)</f>
        <v>0</v>
      </c>
      <c r="W197" s="50">
        <f t="shared" si="31"/>
        <v>0</v>
      </c>
      <c r="X197" s="50">
        <f t="shared" si="24"/>
        <v>0</v>
      </c>
      <c r="Y197" s="50">
        <f>IF(I197=0,0,+(VLOOKUP($A197,'1v -beneficirani'!$A$14:AJ$371,T$3,FALSE)/12*0.701/$I197+$R$2)*$I197)</f>
        <v>0</v>
      </c>
      <c r="Z197" s="50">
        <f>IF(O197=0,0,+(VLOOKUP($A197,'1v -beneficirani'!$A$14:AK$371,U$3,FALSE)/12*0.701/$O197+$R$2)*$O197)</f>
        <v>0</v>
      </c>
      <c r="AA197" s="50">
        <f>IF(Y197+Z197=0,0,(VLOOKUP($A197,'1v -beneficirani'!$A$14:AL$371,V$3,FALSE))/12*$R$3+$R$2)</f>
        <v>0</v>
      </c>
      <c r="AB197" s="50">
        <f t="shared" si="25"/>
        <v>0</v>
      </c>
      <c r="AC197" s="50">
        <f t="shared" si="26"/>
        <v>0</v>
      </c>
      <c r="AD197" s="50">
        <f>IF(J197=0,0,+(VLOOKUP($A197,'1v -beneficirani'!$A$14:AO$371,Y$3,FALSE)/12*0.701/$J197+$R$2)*$J197)</f>
        <v>0</v>
      </c>
      <c r="AE197" s="50">
        <f>IF(P197=0,0,+(VLOOKUP($A197,'1v -beneficirani'!$A$14:AP$371,Z$3,FALSE)/12*0.701/$P197+$R$2)*$P197)</f>
        <v>0</v>
      </c>
      <c r="AF197" s="50">
        <f>IF(AD197+AE197=0,0,(VLOOKUP($A197,'1v -beneficirani'!$A$14:AQ$371,AA$3,FALSE))/12*$R$3+$R$2)</f>
        <v>0</v>
      </c>
      <c r="AG197" s="50">
        <f t="shared" si="27"/>
        <v>0</v>
      </c>
      <c r="AH197" s="50">
        <f t="shared" si="28"/>
        <v>0</v>
      </c>
      <c r="AI197" s="50">
        <f t="shared" si="32"/>
        <v>0</v>
      </c>
      <c r="AJ197" s="50">
        <f>+AI197*(AE$3+VLOOKUP(A197,'1v -beneficirani'!$A$14:$T$348,$AJ$1,FALSE)*100)/100</f>
        <v>0</v>
      </c>
      <c r="AK197" s="50">
        <f t="shared" si="29"/>
        <v>0</v>
      </c>
      <c r="AL197" s="50">
        <f t="shared" si="29"/>
        <v>0</v>
      </c>
    </row>
    <row r="198" spans="1:38" x14ac:dyDescent="0.2">
      <c r="D198" s="49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8"/>
  <sheetViews>
    <sheetView zoomScale="70" zoomScaleNormal="70" workbookViewId="0">
      <pane ySplit="4" topLeftCell="A5" activePane="bottomLeft" state="frozen"/>
      <selection pane="bottomLeft" activeCell="B5" sqref="B5"/>
    </sheetView>
  </sheetViews>
  <sheetFormatPr defaultRowHeight="12.75" x14ac:dyDescent="0.2"/>
  <cols>
    <col min="1" max="1" width="4.85546875" customWidth="1"/>
    <col min="2" max="2" width="8.28515625" style="301" customWidth="1"/>
    <col min="3" max="3" width="20.140625" customWidth="1"/>
    <col min="4" max="4" width="5.42578125" style="301" customWidth="1"/>
    <col min="5" max="5" width="17" customWidth="1"/>
    <col min="6" max="6" width="6.7109375" customWidth="1"/>
    <col min="7" max="7" width="5.85546875" customWidth="1"/>
    <col min="8" max="8" width="10.28515625" customWidth="1"/>
    <col min="9" max="9" width="9.7109375" customWidth="1"/>
    <col min="14" max="14" width="4.85546875" customWidth="1"/>
    <col min="15" max="16" width="10.28515625" customWidth="1"/>
    <col min="17" max="17" width="12.85546875" customWidth="1"/>
    <col min="18" max="19" width="12.28515625" customWidth="1"/>
    <col min="20" max="20" width="11.42578125" customWidth="1"/>
    <col min="21" max="21" width="11" customWidth="1"/>
    <col min="22" max="22" width="11.5703125" customWidth="1"/>
    <col min="23" max="24" width="11" customWidth="1"/>
    <col min="25" max="25" width="11.140625" customWidth="1"/>
    <col min="26" max="29" width="11.7109375" customWidth="1"/>
    <col min="30" max="30" width="12" customWidth="1"/>
    <col min="31" max="31" width="11.140625" customWidth="1"/>
    <col min="32" max="32" width="12.85546875" customWidth="1"/>
    <col min="33" max="33" width="11.42578125" customWidth="1"/>
    <col min="34" max="34" width="12.85546875" bestFit="1" customWidth="1"/>
    <col min="35" max="38" width="9.7109375" bestFit="1" customWidth="1"/>
  </cols>
  <sheetData>
    <row r="1" spans="1:38" x14ac:dyDescent="0.2">
      <c r="A1">
        <f>+'1g -izabrana lica u pravosuđu'!A1</f>
        <v>0</v>
      </c>
      <c r="W1">
        <f>+'1а - drž,sek,drž.sl.i nam.'!AJ4</f>
        <v>1500</v>
      </c>
    </row>
    <row r="2" spans="1:38" ht="15.75" x14ac:dyDescent="0.25">
      <c r="W2">
        <v>12</v>
      </c>
      <c r="AB2" s="307">
        <v>12</v>
      </c>
      <c r="AC2" s="307"/>
      <c r="AG2" s="307">
        <v>12</v>
      </c>
      <c r="AH2" s="307"/>
    </row>
    <row r="3" spans="1:38" ht="15.75" x14ac:dyDescent="0.25">
      <c r="E3">
        <v>2</v>
      </c>
      <c r="H3">
        <v>40</v>
      </c>
      <c r="I3">
        <v>41</v>
      </c>
      <c r="J3">
        <v>42</v>
      </c>
      <c r="T3">
        <v>27</v>
      </c>
      <c r="U3">
        <v>29</v>
      </c>
      <c r="W3">
        <v>0.70099999999999996</v>
      </c>
      <c r="Y3">
        <v>31</v>
      </c>
      <c r="AB3">
        <f>+W3</f>
        <v>0.70099999999999996</v>
      </c>
      <c r="AD3">
        <v>35</v>
      </c>
      <c r="AG3">
        <f>+AB3</f>
        <v>0.70099999999999996</v>
      </c>
      <c r="AJ3" s="538">
        <f>+'1а - drž,sek,drž.sl.i nam.'!AY11</f>
        <v>0.17150000000000001</v>
      </c>
      <c r="AK3" s="538">
        <f>+'1g -izabrana lica u pravosuđu'!D6/100</f>
        <v>0</v>
      </c>
      <c r="AL3" s="300" t="s">
        <v>463</v>
      </c>
    </row>
    <row r="4" spans="1:38" ht="64.5" thickBot="1" x14ac:dyDescent="0.25">
      <c r="A4" s="302" t="s">
        <v>466</v>
      </c>
      <c r="B4" s="493" t="s">
        <v>476</v>
      </c>
      <c r="C4" s="302" t="s">
        <v>477</v>
      </c>
      <c r="D4" s="493" t="s">
        <v>478</v>
      </c>
      <c r="E4" s="303" t="s">
        <v>467</v>
      </c>
      <c r="F4" s="303" t="s">
        <v>468</v>
      </c>
      <c r="G4" s="303" t="s">
        <v>469</v>
      </c>
      <c r="H4" s="303" t="s">
        <v>470</v>
      </c>
      <c r="I4" s="303" t="s">
        <v>471</v>
      </c>
      <c r="J4" s="303" t="s">
        <v>472</v>
      </c>
      <c r="K4" s="303" t="s">
        <v>592</v>
      </c>
      <c r="L4" s="303" t="s">
        <v>593</v>
      </c>
      <c r="M4" s="303" t="s">
        <v>594</v>
      </c>
      <c r="N4" s="547" t="s">
        <v>613</v>
      </c>
      <c r="O4" s="303" t="s">
        <v>595</v>
      </c>
      <c r="P4" s="303" t="s">
        <v>596</v>
      </c>
      <c r="Q4" s="303" t="s">
        <v>473</v>
      </c>
      <c r="R4" s="303" t="s">
        <v>597</v>
      </c>
      <c r="S4" s="303" t="s">
        <v>598</v>
      </c>
      <c r="T4" s="304" t="s">
        <v>474</v>
      </c>
      <c r="U4" s="304" t="s">
        <v>475</v>
      </c>
      <c r="V4" s="304" t="s">
        <v>614</v>
      </c>
      <c r="W4" s="304" t="s">
        <v>606</v>
      </c>
      <c r="X4" s="327" t="s">
        <v>607</v>
      </c>
      <c r="Y4" s="305" t="s">
        <v>511</v>
      </c>
      <c r="Z4" s="305" t="s">
        <v>512</v>
      </c>
      <c r="AA4" s="305" t="s">
        <v>513</v>
      </c>
      <c r="AB4" s="304" t="s">
        <v>608</v>
      </c>
      <c r="AC4" s="327" t="s">
        <v>609</v>
      </c>
      <c r="AD4" s="306" t="s">
        <v>514</v>
      </c>
      <c r="AE4" s="306" t="s">
        <v>515</v>
      </c>
      <c r="AF4" s="306" t="s">
        <v>516</v>
      </c>
      <c r="AG4" s="306" t="s">
        <v>517</v>
      </c>
      <c r="AH4" s="327" t="s">
        <v>518</v>
      </c>
      <c r="AI4" s="303" t="s">
        <v>602</v>
      </c>
      <c r="AJ4" s="303" t="s">
        <v>603</v>
      </c>
      <c r="AK4" s="303" t="s">
        <v>604</v>
      </c>
      <c r="AL4" s="303" t="s">
        <v>605</v>
      </c>
    </row>
    <row r="5" spans="1:38" x14ac:dyDescent="0.2">
      <c r="A5">
        <v>1</v>
      </c>
      <c r="B5" s="301">
        <f>+'1 -sredstva'!D2</f>
        <v>0</v>
      </c>
      <c r="C5" t="str">
        <f>+'1 -sredstva'!F2</f>
        <v/>
      </c>
      <c r="D5" s="301">
        <f>+'1 -sredstva'!D3</f>
        <v>0</v>
      </c>
      <c r="E5" t="e">
        <f>IF(A5=0,0,+VLOOKUP($A5,'1g -izabrana lica u pravosuđu'!A15:B42,2,FALSE))</f>
        <v>#N/A</v>
      </c>
      <c r="H5" t="e">
        <f>+VLOOKUP($A5,'1g -izabrana lica u pravosuđu'!$A$15:$AP$42,+H$3,FALSE)</f>
        <v>#N/A</v>
      </c>
      <c r="I5" t="e">
        <f>+VLOOKUP($A5,'1g -izabrana lica u pravosuđu'!$A$15:$AP$42,+I$3,FALSE)</f>
        <v>#N/A</v>
      </c>
      <c r="J5" t="e">
        <f>+VLOOKUP($A5,'1g -izabrana lica u pravosuđu'!$A$15:$AQ$42,+J$3,FALSE)</f>
        <v>#N/A</v>
      </c>
      <c r="T5" s="50" t="e">
        <f>+VLOOKUP($A5,'1g -izabrana lica u pravosuđu'!$A15:AV42,+T$3,FALSE)</f>
        <v>#N/A</v>
      </c>
      <c r="U5" s="50"/>
      <c r="V5" s="50" t="e">
        <f>+T5+U5</f>
        <v>#N/A</v>
      </c>
      <c r="W5" s="50" t="e">
        <f>IF(V5=0,0,+(V5-$W$1)/W$3)</f>
        <v>#N/A</v>
      </c>
      <c r="X5" s="50" t="e">
        <f>+W5*W$2</f>
        <v>#N/A</v>
      </c>
      <c r="Y5" s="50" t="e">
        <f>+VLOOKUP($A5,'1g -izabrana lica u pravosuđu'!$A15:AZ42,+Y$3,FALSE)</f>
        <v>#N/A</v>
      </c>
      <c r="Z5" s="50"/>
      <c r="AA5" s="50" t="e">
        <f>+Y5+Z5</f>
        <v>#N/A</v>
      </c>
      <c r="AB5" s="50" t="e">
        <f t="shared" ref="AB5:AB68" si="0">IF(AA5=0,0,+(AA5-$W$1)/AB$3)</f>
        <v>#N/A</v>
      </c>
      <c r="AC5" s="50" t="e">
        <f>+AB5*AB$2</f>
        <v>#N/A</v>
      </c>
      <c r="AD5" s="50" t="e">
        <f>+VLOOKUP($A5,'1g -izabrana lica u pravosuđu'!$A15:BD42,+AD$3,FALSE)</f>
        <v>#N/A</v>
      </c>
      <c r="AE5" s="50"/>
      <c r="AF5" s="50" t="e">
        <f>+AD5+AE5</f>
        <v>#N/A</v>
      </c>
      <c r="AG5" s="50" t="e">
        <f t="shared" ref="AG5:AG68" si="1">IF(AF5=0,0,+(AF5-$W$1)/AG$3)</f>
        <v>#N/A</v>
      </c>
      <c r="AH5" s="50" t="e">
        <f>+AG5*AG$2</f>
        <v>#N/A</v>
      </c>
      <c r="AI5" s="50" t="e">
        <f>+W5*12+AB5*AB$2-AG5*AG$2</f>
        <v>#N/A</v>
      </c>
      <c r="AJ5" s="50" t="e">
        <f>+AI5*AJ$3</f>
        <v>#N/A</v>
      </c>
      <c r="AK5" s="50" t="e">
        <f>+AI5+AI5*$AK$3</f>
        <v>#N/A</v>
      </c>
      <c r="AL5" s="50" t="e">
        <f>+AJ5+AJ5*$AK$3</f>
        <v>#N/A</v>
      </c>
    </row>
    <row r="6" spans="1:38" x14ac:dyDescent="0.2">
      <c r="A6">
        <f>+IF(MAX(A$5:A5)+1&lt;=A$1,A5+1,0)</f>
        <v>0</v>
      </c>
      <c r="B6" s="301">
        <f>+IF(A6&gt;0,B5,0)</f>
        <v>0</v>
      </c>
      <c r="C6">
        <f>+IF(B6&gt;0,C5,0)</f>
        <v>0</v>
      </c>
      <c r="D6" s="301">
        <f>+IF(C6&gt;0,D5,0)</f>
        <v>0</v>
      </c>
      <c r="E6">
        <f>IF(A6=0,0,+VLOOKUP($A6,'1g -izabrana lica u pravosuđu'!A16:B43,2,FALSE))</f>
        <v>0</v>
      </c>
      <c r="H6">
        <f>+VLOOKUP($A6,'1g -izabrana lica u pravosuđu'!$A$15:$AP$42,+H$3,FALSE)</f>
        <v>0</v>
      </c>
      <c r="I6">
        <f>+VLOOKUP($A6,'1g -izabrana lica u pravosuđu'!A$15:AP$42,+I$3,FALSE)</f>
        <v>0</v>
      </c>
      <c r="J6">
        <f>+VLOOKUP($A6,'1g -izabrana lica u pravosuđu'!$A$15:$AQ$42,+J$3,FALSE)</f>
        <v>0</v>
      </c>
      <c r="T6" s="50">
        <f>IF($A6=0,0,+VLOOKUP($A6,'1g -izabrana lica u pravosuđu'!$A16:AV43,+T$3,FALSE))</f>
        <v>0</v>
      </c>
      <c r="U6" s="50"/>
      <c r="V6" s="50">
        <f>+T6+U6</f>
        <v>0</v>
      </c>
      <c r="W6" s="50">
        <f t="shared" ref="W6:W69" si="2">IF(V6=0,0,+(V6-$W$1)/W$3)</f>
        <v>0</v>
      </c>
      <c r="X6" s="50">
        <f t="shared" ref="X6:X69" si="3">+W6*W$2</f>
        <v>0</v>
      </c>
      <c r="Y6" s="50">
        <f>IF($A6=0,0,+VLOOKUP($A6,'1g -izabrana lica u pravosuđu'!$A16:AZ43,+Y$3,FALSE))</f>
        <v>0</v>
      </c>
      <c r="Z6" s="50"/>
      <c r="AA6" s="50">
        <f>+Y6+Z6</f>
        <v>0</v>
      </c>
      <c r="AB6" s="50">
        <f t="shared" si="0"/>
        <v>0</v>
      </c>
      <c r="AC6" s="50">
        <f t="shared" ref="AC6:AC69" si="4">+AB6*AB$2</f>
        <v>0</v>
      </c>
      <c r="AD6" s="50">
        <f>IF($A6=0,0,+VLOOKUP($A6,'1g -izabrana lica u pravosuđu'!$A16:BD43,+AD$3,FALSE))</f>
        <v>0</v>
      </c>
      <c r="AE6" s="50"/>
      <c r="AF6" s="50">
        <f>+AD6+AE6</f>
        <v>0</v>
      </c>
      <c r="AG6" s="50">
        <f t="shared" si="1"/>
        <v>0</v>
      </c>
      <c r="AH6" s="50">
        <f t="shared" ref="AH6:AH69" si="5">+AG6*AG$2</f>
        <v>0</v>
      </c>
      <c r="AI6" s="50">
        <f>+W6*12+AB6*AB$2+AG6*AG$2</f>
        <v>0</v>
      </c>
      <c r="AJ6" s="50">
        <f t="shared" ref="AJ6:AJ69" si="6">+AI6*AJ$3</f>
        <v>0</v>
      </c>
      <c r="AK6" s="50">
        <f t="shared" ref="AK6:AK69" si="7">+AI6+AI6*$AK$3</f>
        <v>0</v>
      </c>
      <c r="AL6" s="50">
        <f t="shared" ref="AL6:AL69" si="8">+AJ6+AJ6*$AK$3</f>
        <v>0</v>
      </c>
    </row>
    <row r="7" spans="1:38" x14ac:dyDescent="0.2">
      <c r="A7">
        <f>+IF(MAX(A$5:A6)+1&lt;=A$1,A6+1,0)</f>
        <v>0</v>
      </c>
      <c r="B7" s="301">
        <f t="shared" ref="B7:B70" si="9">+IF(A7&gt;0,B6,0)</f>
        <v>0</v>
      </c>
      <c r="C7">
        <f t="shared" ref="C7:C70" si="10">+IF(B7&gt;0,C6,0)</f>
        <v>0</v>
      </c>
      <c r="D7" s="301">
        <f t="shared" ref="D7:D70" si="11">+IF(C7&gt;0,D6,0)</f>
        <v>0</v>
      </c>
      <c r="E7">
        <f>IF(A7=0,0,+VLOOKUP($A7,'1g -izabrana lica u pravosuđu'!A17:B44,2,FALSE))</f>
        <v>0</v>
      </c>
      <c r="H7">
        <f>+VLOOKUP($A7,'1g -izabrana lica u pravosuđu'!$A$15:$AP$42,+H$3,FALSE)</f>
        <v>0</v>
      </c>
      <c r="I7">
        <f>+VLOOKUP($A7,'1g -izabrana lica u pravosuđu'!A$15:AP$42,+I$3,FALSE)</f>
        <v>0</v>
      </c>
      <c r="J7">
        <f>+VLOOKUP($A7,'1g -izabrana lica u pravosuđu'!$A$15:$AQ$42,+J$3,FALSE)</f>
        <v>0</v>
      </c>
      <c r="T7" s="50">
        <f>IF($A7=0,0,+VLOOKUP($A7,'1g -izabrana lica u pravosuđu'!$A17:AV44,+T$3,FALSE))</f>
        <v>0</v>
      </c>
      <c r="U7" s="50"/>
      <c r="V7" s="50">
        <f t="shared" ref="V7:V45" si="12">+T7+U7</f>
        <v>0</v>
      </c>
      <c r="W7" s="50">
        <f t="shared" si="2"/>
        <v>0</v>
      </c>
      <c r="X7" s="50">
        <f t="shared" si="3"/>
        <v>0</v>
      </c>
      <c r="Y7" s="50">
        <f>IF($A7=0,0,+VLOOKUP($A7,'1g -izabrana lica u pravosuđu'!$A17:AZ44,+Y$3,FALSE))</f>
        <v>0</v>
      </c>
      <c r="Z7" s="50"/>
      <c r="AA7" s="50">
        <f t="shared" ref="AA7:AA45" si="13">+Y7+Z7</f>
        <v>0</v>
      </c>
      <c r="AB7" s="50">
        <f t="shared" si="0"/>
        <v>0</v>
      </c>
      <c r="AC7" s="50">
        <f t="shared" si="4"/>
        <v>0</v>
      </c>
      <c r="AD7" s="50">
        <f>IF($A7=0,0,+VLOOKUP($A7,'1g -izabrana lica u pravosuđu'!$A17:BD44,+AD$3,FALSE))</f>
        <v>0</v>
      </c>
      <c r="AE7" s="50"/>
      <c r="AF7" s="50">
        <f t="shared" ref="AF7:AF45" si="14">+AD7+AE7</f>
        <v>0</v>
      </c>
      <c r="AG7" s="50">
        <f t="shared" si="1"/>
        <v>0</v>
      </c>
      <c r="AH7" s="50">
        <f t="shared" si="5"/>
        <v>0</v>
      </c>
      <c r="AI7" s="50">
        <f t="shared" ref="AI7:AI45" si="15">+W7*12+AB7*AB$2+AG7*AG$2</f>
        <v>0</v>
      </c>
      <c r="AJ7" s="50">
        <f t="shared" si="6"/>
        <v>0</v>
      </c>
      <c r="AK7" s="50">
        <f t="shared" si="7"/>
        <v>0</v>
      </c>
      <c r="AL7" s="50">
        <f t="shared" si="8"/>
        <v>0</v>
      </c>
    </row>
    <row r="8" spans="1:38" x14ac:dyDescent="0.2">
      <c r="A8">
        <f>+IF(MAX(A$5:A7)+1&lt;=A$1,A7+1,0)</f>
        <v>0</v>
      </c>
      <c r="B8" s="301">
        <f t="shared" si="9"/>
        <v>0</v>
      </c>
      <c r="C8">
        <f t="shared" si="10"/>
        <v>0</v>
      </c>
      <c r="D8" s="301">
        <f t="shared" si="11"/>
        <v>0</v>
      </c>
      <c r="E8">
        <f>IF(A8=0,0,+VLOOKUP($A8,'1g -izabrana lica u pravosuđu'!A18:B45,2,FALSE))</f>
        <v>0</v>
      </c>
      <c r="H8">
        <f>+VLOOKUP($A8,'1g -izabrana lica u pravosuđu'!$A$15:$AP$42,+H$3,FALSE)</f>
        <v>0</v>
      </c>
      <c r="I8">
        <f>+VLOOKUP($A8,'1g -izabrana lica u pravosuđu'!A$15:AP$42,+I$3,FALSE)</f>
        <v>0</v>
      </c>
      <c r="J8">
        <f>+VLOOKUP($A8,'1g -izabrana lica u pravosuđu'!$A$15:$AQ$42,+J$3,FALSE)</f>
        <v>0</v>
      </c>
      <c r="T8" s="50">
        <f>IF($A8=0,0,+VLOOKUP($A8,'1g -izabrana lica u pravosuđu'!$A18:AV45,+T$3,FALSE))</f>
        <v>0</v>
      </c>
      <c r="U8" s="50"/>
      <c r="V8" s="50">
        <f t="shared" si="12"/>
        <v>0</v>
      </c>
      <c r="W8" s="50">
        <f t="shared" si="2"/>
        <v>0</v>
      </c>
      <c r="X8" s="50">
        <f t="shared" si="3"/>
        <v>0</v>
      </c>
      <c r="Y8" s="50">
        <f>IF($A8=0,0,+VLOOKUP($A8,'1g -izabrana lica u pravosuđu'!$A18:AZ45,+Y$3,FALSE))</f>
        <v>0</v>
      </c>
      <c r="Z8" s="50"/>
      <c r="AA8" s="50">
        <f t="shared" si="13"/>
        <v>0</v>
      </c>
      <c r="AB8" s="50">
        <f t="shared" si="0"/>
        <v>0</v>
      </c>
      <c r="AC8" s="50">
        <f t="shared" si="4"/>
        <v>0</v>
      </c>
      <c r="AD8" s="50">
        <f>IF($A8=0,0,+VLOOKUP($A8,'1g -izabrana lica u pravosuđu'!$A18:BD45,+AD$3,FALSE))</f>
        <v>0</v>
      </c>
      <c r="AE8" s="50"/>
      <c r="AF8" s="50">
        <f t="shared" si="14"/>
        <v>0</v>
      </c>
      <c r="AG8" s="50">
        <f t="shared" si="1"/>
        <v>0</v>
      </c>
      <c r="AH8" s="50">
        <f t="shared" si="5"/>
        <v>0</v>
      </c>
      <c r="AI8" s="50">
        <f t="shared" si="15"/>
        <v>0</v>
      </c>
      <c r="AJ8" s="50">
        <f t="shared" si="6"/>
        <v>0</v>
      </c>
      <c r="AK8" s="50">
        <f t="shared" si="7"/>
        <v>0</v>
      </c>
      <c r="AL8" s="50">
        <f t="shared" si="8"/>
        <v>0</v>
      </c>
    </row>
    <row r="9" spans="1:38" x14ac:dyDescent="0.2">
      <c r="A9">
        <f>+IF(MAX(A$5:A8)+1&lt;=A$1,A8+1,0)</f>
        <v>0</v>
      </c>
      <c r="B9" s="301">
        <f t="shared" si="9"/>
        <v>0</v>
      </c>
      <c r="C9">
        <f t="shared" si="10"/>
        <v>0</v>
      </c>
      <c r="D9" s="301">
        <f t="shared" si="11"/>
        <v>0</v>
      </c>
      <c r="E9">
        <f>IF(A9=0,0,+VLOOKUP($A9,'1g -izabrana lica u pravosuđu'!A19:B46,2,FALSE))</f>
        <v>0</v>
      </c>
      <c r="H9">
        <f>+VLOOKUP($A9,'1g -izabrana lica u pravosuđu'!$A$15:$AP$42,+H$3,FALSE)</f>
        <v>0</v>
      </c>
      <c r="I9">
        <f>+VLOOKUP($A9,'1g -izabrana lica u pravosuđu'!A$15:AP$42,+I$3,FALSE)</f>
        <v>0</v>
      </c>
      <c r="J9">
        <f>+VLOOKUP($A9,'1g -izabrana lica u pravosuđu'!$A$15:$AQ$42,+J$3,FALSE)</f>
        <v>0</v>
      </c>
      <c r="T9" s="50">
        <f>IF($A9=0,0,+VLOOKUP($A9,'1g -izabrana lica u pravosuđu'!$A19:AV46,+T$3,FALSE))</f>
        <v>0</v>
      </c>
      <c r="U9" s="50"/>
      <c r="V9" s="50">
        <f t="shared" si="12"/>
        <v>0</v>
      </c>
      <c r="W9" s="50">
        <f t="shared" si="2"/>
        <v>0</v>
      </c>
      <c r="X9" s="50">
        <f t="shared" si="3"/>
        <v>0</v>
      </c>
      <c r="Y9" s="50">
        <f>IF($A9=0,0,+VLOOKUP($A9,'1g -izabrana lica u pravosuđu'!$A19:AZ46,+Y$3,FALSE))</f>
        <v>0</v>
      </c>
      <c r="Z9" s="50"/>
      <c r="AA9" s="50">
        <f t="shared" si="13"/>
        <v>0</v>
      </c>
      <c r="AB9" s="50">
        <f t="shared" si="0"/>
        <v>0</v>
      </c>
      <c r="AC9" s="50">
        <f t="shared" si="4"/>
        <v>0</v>
      </c>
      <c r="AD9" s="50">
        <f>IF($A9=0,0,+VLOOKUP($A9,'1g -izabrana lica u pravosuđu'!$A19:BD46,+AD$3,FALSE))</f>
        <v>0</v>
      </c>
      <c r="AE9" s="50"/>
      <c r="AF9" s="50">
        <f t="shared" si="14"/>
        <v>0</v>
      </c>
      <c r="AG9" s="50">
        <f t="shared" si="1"/>
        <v>0</v>
      </c>
      <c r="AH9" s="50">
        <f t="shared" si="5"/>
        <v>0</v>
      </c>
      <c r="AI9" s="50">
        <f t="shared" si="15"/>
        <v>0</v>
      </c>
      <c r="AJ9" s="50">
        <f t="shared" si="6"/>
        <v>0</v>
      </c>
      <c r="AK9" s="50">
        <f t="shared" si="7"/>
        <v>0</v>
      </c>
      <c r="AL9" s="50">
        <f t="shared" si="8"/>
        <v>0</v>
      </c>
    </row>
    <row r="10" spans="1:38" x14ac:dyDescent="0.2">
      <c r="A10">
        <f>+IF(MAX(A$5:A9)+1&lt;=A$1,A9+1,0)</f>
        <v>0</v>
      </c>
      <c r="B10" s="301">
        <f t="shared" si="9"/>
        <v>0</v>
      </c>
      <c r="C10">
        <f t="shared" si="10"/>
        <v>0</v>
      </c>
      <c r="D10" s="301">
        <f t="shared" si="11"/>
        <v>0</v>
      </c>
      <c r="E10">
        <f>IF(A10=0,0,+VLOOKUP($A10,'1g -izabrana lica u pravosuđu'!A20:B47,2,FALSE))</f>
        <v>0</v>
      </c>
      <c r="H10">
        <f>+VLOOKUP($A10,'1g -izabrana lica u pravosuđu'!$A$15:$AP$42,+H$3,FALSE)</f>
        <v>0</v>
      </c>
      <c r="I10">
        <f>+VLOOKUP($A10,'1g -izabrana lica u pravosuđu'!A$15:AP$42,+I$3,FALSE)</f>
        <v>0</v>
      </c>
      <c r="J10">
        <f>+VLOOKUP($A10,'1g -izabrana lica u pravosuđu'!$A$15:$AQ$42,+J$3,FALSE)</f>
        <v>0</v>
      </c>
      <c r="T10" s="50">
        <f>IF($A10=0,0,+VLOOKUP($A10,'1g -izabrana lica u pravosuđu'!$A20:AV47,+T$3,FALSE))</f>
        <v>0</v>
      </c>
      <c r="U10" s="50"/>
      <c r="V10" s="50">
        <f t="shared" si="12"/>
        <v>0</v>
      </c>
      <c r="W10" s="50">
        <f t="shared" si="2"/>
        <v>0</v>
      </c>
      <c r="X10" s="50">
        <f t="shared" si="3"/>
        <v>0</v>
      </c>
      <c r="Y10" s="50">
        <f>IF($A10=0,0,+VLOOKUP($A10,'1g -izabrana lica u pravosuđu'!$A20:AZ47,+Y$3,FALSE))</f>
        <v>0</v>
      </c>
      <c r="Z10" s="50"/>
      <c r="AA10" s="50">
        <f t="shared" si="13"/>
        <v>0</v>
      </c>
      <c r="AB10" s="50">
        <f t="shared" si="0"/>
        <v>0</v>
      </c>
      <c r="AC10" s="50">
        <f t="shared" si="4"/>
        <v>0</v>
      </c>
      <c r="AD10" s="50">
        <f>IF($A10=0,0,+VLOOKUP($A10,'1g -izabrana lica u pravosuđu'!$A20:BD47,+AD$3,FALSE))</f>
        <v>0</v>
      </c>
      <c r="AE10" s="50"/>
      <c r="AF10" s="50">
        <f t="shared" si="14"/>
        <v>0</v>
      </c>
      <c r="AG10" s="50">
        <f t="shared" si="1"/>
        <v>0</v>
      </c>
      <c r="AH10" s="50">
        <f t="shared" si="5"/>
        <v>0</v>
      </c>
      <c r="AI10" s="50">
        <f t="shared" si="15"/>
        <v>0</v>
      </c>
      <c r="AJ10" s="50">
        <f t="shared" si="6"/>
        <v>0</v>
      </c>
      <c r="AK10" s="50">
        <f t="shared" si="7"/>
        <v>0</v>
      </c>
      <c r="AL10" s="50">
        <f t="shared" si="8"/>
        <v>0</v>
      </c>
    </row>
    <row r="11" spans="1:38" x14ac:dyDescent="0.2">
      <c r="A11">
        <f>+IF(MAX(A$5:A10)+1&lt;=A$1,A10+1,0)</f>
        <v>0</v>
      </c>
      <c r="B11" s="301">
        <f t="shared" si="9"/>
        <v>0</v>
      </c>
      <c r="C11">
        <f t="shared" si="10"/>
        <v>0</v>
      </c>
      <c r="D11" s="301">
        <f t="shared" si="11"/>
        <v>0</v>
      </c>
      <c r="E11">
        <f>IF(A11=0,0,+VLOOKUP($A11,'1g -izabrana lica u pravosuđu'!A21:B48,2,FALSE))</f>
        <v>0</v>
      </c>
      <c r="H11">
        <f>+VLOOKUP($A11,'1g -izabrana lica u pravosuđu'!$A$15:$AP$42,+H$3,FALSE)</f>
        <v>0</v>
      </c>
      <c r="I11">
        <f>+VLOOKUP($A11,'1g -izabrana lica u pravosuđu'!A$15:AP$42,+I$3,FALSE)</f>
        <v>0</v>
      </c>
      <c r="J11">
        <f>+VLOOKUP($A11,'1g -izabrana lica u pravosuđu'!$A$15:$AQ$42,+J$3,FALSE)</f>
        <v>0</v>
      </c>
      <c r="T11" s="50">
        <f>IF($A11=0,0,+VLOOKUP($A11,'1g -izabrana lica u pravosuđu'!$A21:AV48,+T$3,FALSE))</f>
        <v>0</v>
      </c>
      <c r="U11" s="50"/>
      <c r="V11" s="50">
        <f t="shared" si="12"/>
        <v>0</v>
      </c>
      <c r="W11" s="50">
        <f t="shared" si="2"/>
        <v>0</v>
      </c>
      <c r="X11" s="50">
        <f t="shared" si="3"/>
        <v>0</v>
      </c>
      <c r="Y11" s="50">
        <f>IF($A11=0,0,+VLOOKUP($A11,'1g -izabrana lica u pravosuđu'!$A21:AZ48,+Y$3,FALSE))</f>
        <v>0</v>
      </c>
      <c r="Z11" s="50"/>
      <c r="AA11" s="50">
        <f t="shared" si="13"/>
        <v>0</v>
      </c>
      <c r="AB11" s="50">
        <f t="shared" si="0"/>
        <v>0</v>
      </c>
      <c r="AC11" s="50">
        <f t="shared" si="4"/>
        <v>0</v>
      </c>
      <c r="AD11" s="50">
        <f>IF($A11=0,0,+VLOOKUP($A11,'1g -izabrana lica u pravosuđu'!$A21:BD48,+AD$3,FALSE))</f>
        <v>0</v>
      </c>
      <c r="AE11" s="50"/>
      <c r="AF11" s="50">
        <f t="shared" si="14"/>
        <v>0</v>
      </c>
      <c r="AG11" s="50">
        <f t="shared" si="1"/>
        <v>0</v>
      </c>
      <c r="AH11" s="50">
        <f t="shared" si="5"/>
        <v>0</v>
      </c>
      <c r="AI11" s="50">
        <f t="shared" si="15"/>
        <v>0</v>
      </c>
      <c r="AJ11" s="50">
        <f t="shared" si="6"/>
        <v>0</v>
      </c>
      <c r="AK11" s="50">
        <f t="shared" si="7"/>
        <v>0</v>
      </c>
      <c r="AL11" s="50">
        <f t="shared" si="8"/>
        <v>0</v>
      </c>
    </row>
    <row r="12" spans="1:38" x14ac:dyDescent="0.2">
      <c r="A12">
        <f>+IF(MAX(A$5:A11)+1&lt;=A$1,A11+1,0)</f>
        <v>0</v>
      </c>
      <c r="B12" s="301">
        <f t="shared" si="9"/>
        <v>0</v>
      </c>
      <c r="C12">
        <f t="shared" si="10"/>
        <v>0</v>
      </c>
      <c r="D12" s="301">
        <f t="shared" si="11"/>
        <v>0</v>
      </c>
      <c r="E12">
        <f>IF(A12=0,0,+VLOOKUP($A12,'1g -izabrana lica u pravosuđu'!A22:B49,2,FALSE))</f>
        <v>0</v>
      </c>
      <c r="H12">
        <f>+VLOOKUP($A12,'1g -izabrana lica u pravosuđu'!$A$15:$AP$42,+H$3,FALSE)</f>
        <v>0</v>
      </c>
      <c r="I12">
        <f>+VLOOKUP($A12,'1g -izabrana lica u pravosuđu'!A$15:AP$42,+I$3,FALSE)</f>
        <v>0</v>
      </c>
      <c r="J12">
        <f>+VLOOKUP($A12,'1g -izabrana lica u pravosuđu'!$A$15:$AQ$42,+J$3,FALSE)</f>
        <v>0</v>
      </c>
      <c r="T12" s="50">
        <f>IF($A12=0,0,+VLOOKUP($A12,'1g -izabrana lica u pravosuđu'!$A22:AV49,+T$3,FALSE))</f>
        <v>0</v>
      </c>
      <c r="U12" s="50"/>
      <c r="V12" s="50">
        <f t="shared" si="12"/>
        <v>0</v>
      </c>
      <c r="W12" s="50">
        <f t="shared" si="2"/>
        <v>0</v>
      </c>
      <c r="X12" s="50">
        <f t="shared" si="3"/>
        <v>0</v>
      </c>
      <c r="Y12" s="50">
        <f>IF($A12=0,0,+VLOOKUP($A12,'1g -izabrana lica u pravosuđu'!$A22:AZ49,+Y$3,FALSE))</f>
        <v>0</v>
      </c>
      <c r="Z12" s="50"/>
      <c r="AA12" s="50">
        <f t="shared" si="13"/>
        <v>0</v>
      </c>
      <c r="AB12" s="50">
        <f t="shared" si="0"/>
        <v>0</v>
      </c>
      <c r="AC12" s="50">
        <f t="shared" si="4"/>
        <v>0</v>
      </c>
      <c r="AD12" s="50">
        <f>IF($A12=0,0,+VLOOKUP($A12,'1g -izabrana lica u pravosuđu'!$A22:BD49,+AD$3,FALSE))</f>
        <v>0</v>
      </c>
      <c r="AE12" s="50"/>
      <c r="AF12" s="50">
        <f t="shared" si="14"/>
        <v>0</v>
      </c>
      <c r="AG12" s="50">
        <f t="shared" si="1"/>
        <v>0</v>
      </c>
      <c r="AH12" s="50">
        <f t="shared" si="5"/>
        <v>0</v>
      </c>
      <c r="AI12" s="50">
        <f t="shared" si="15"/>
        <v>0</v>
      </c>
      <c r="AJ12" s="50">
        <f t="shared" si="6"/>
        <v>0</v>
      </c>
      <c r="AK12" s="50">
        <f t="shared" si="7"/>
        <v>0</v>
      </c>
      <c r="AL12" s="50">
        <f t="shared" si="8"/>
        <v>0</v>
      </c>
    </row>
    <row r="13" spans="1:38" x14ac:dyDescent="0.2">
      <c r="A13">
        <f>+IF(MAX(A$5:A12)+1&lt;=A$1,A12+1,0)</f>
        <v>0</v>
      </c>
      <c r="B13" s="301">
        <f t="shared" si="9"/>
        <v>0</v>
      </c>
      <c r="C13">
        <f t="shared" si="10"/>
        <v>0</v>
      </c>
      <c r="D13" s="301">
        <f t="shared" si="11"/>
        <v>0</v>
      </c>
      <c r="E13">
        <f>IF(A13=0,0,+VLOOKUP($A13,'1g -izabrana lica u pravosuđu'!A23:B50,2,FALSE))</f>
        <v>0</v>
      </c>
      <c r="H13">
        <f>+VLOOKUP($A13,'1g -izabrana lica u pravosuđu'!$A$15:$AP$42,+H$3,FALSE)</f>
        <v>0</v>
      </c>
      <c r="I13">
        <f>+VLOOKUP($A13,'1g -izabrana lica u pravosuđu'!A$15:AP$42,+I$3,FALSE)</f>
        <v>0</v>
      </c>
      <c r="J13">
        <f>+VLOOKUP($A13,'1g -izabrana lica u pravosuđu'!$A$15:$AQ$42,+J$3,FALSE)</f>
        <v>0</v>
      </c>
      <c r="T13" s="50">
        <f>IF($A13=0,0,+VLOOKUP($A13,'1g -izabrana lica u pravosuđu'!$A23:AV50,+T$3,FALSE))</f>
        <v>0</v>
      </c>
      <c r="U13" s="50"/>
      <c r="V13" s="50">
        <f t="shared" si="12"/>
        <v>0</v>
      </c>
      <c r="W13" s="50">
        <f t="shared" si="2"/>
        <v>0</v>
      </c>
      <c r="X13" s="50">
        <f t="shared" si="3"/>
        <v>0</v>
      </c>
      <c r="Y13" s="50">
        <f>IF($A13=0,0,+VLOOKUP($A13,'1g -izabrana lica u pravosuđu'!$A23:AZ50,+Y$3,FALSE))</f>
        <v>0</v>
      </c>
      <c r="Z13" s="50"/>
      <c r="AA13" s="50">
        <f t="shared" si="13"/>
        <v>0</v>
      </c>
      <c r="AB13" s="50">
        <f t="shared" si="0"/>
        <v>0</v>
      </c>
      <c r="AC13" s="50">
        <f t="shared" si="4"/>
        <v>0</v>
      </c>
      <c r="AD13" s="50">
        <f>IF($A13=0,0,+VLOOKUP($A13,'1g -izabrana lica u pravosuđu'!$A23:BD50,+AD$3,FALSE))</f>
        <v>0</v>
      </c>
      <c r="AE13" s="50"/>
      <c r="AF13" s="50">
        <f t="shared" si="14"/>
        <v>0</v>
      </c>
      <c r="AG13" s="50">
        <f t="shared" si="1"/>
        <v>0</v>
      </c>
      <c r="AH13" s="50">
        <f t="shared" si="5"/>
        <v>0</v>
      </c>
      <c r="AI13" s="50">
        <f t="shared" si="15"/>
        <v>0</v>
      </c>
      <c r="AJ13" s="50">
        <f t="shared" si="6"/>
        <v>0</v>
      </c>
      <c r="AK13" s="50">
        <f t="shared" si="7"/>
        <v>0</v>
      </c>
      <c r="AL13" s="50">
        <f t="shared" si="8"/>
        <v>0</v>
      </c>
    </row>
    <row r="14" spans="1:38" x14ac:dyDescent="0.2">
      <c r="A14">
        <f>+IF(MAX(A$5:A13)+1&lt;=A$1,A13+1,0)</f>
        <v>0</v>
      </c>
      <c r="B14" s="301">
        <f t="shared" si="9"/>
        <v>0</v>
      </c>
      <c r="C14">
        <f t="shared" si="10"/>
        <v>0</v>
      </c>
      <c r="D14" s="301">
        <f t="shared" si="11"/>
        <v>0</v>
      </c>
      <c r="E14">
        <f>IF(A14=0,0,+VLOOKUP($A14,'1g -izabrana lica u pravosuđu'!A24:B51,2,FALSE))</f>
        <v>0</v>
      </c>
      <c r="H14">
        <f>+VLOOKUP($A14,'1g -izabrana lica u pravosuđu'!$A$15:$AP$42,+H$3,FALSE)</f>
        <v>0</v>
      </c>
      <c r="I14">
        <f>+VLOOKUP($A14,'1g -izabrana lica u pravosuđu'!A$15:AP$42,+I$3,FALSE)</f>
        <v>0</v>
      </c>
      <c r="J14">
        <f>+VLOOKUP($A14,'1g -izabrana lica u pravosuđu'!$A$15:$AQ$42,+J$3,FALSE)</f>
        <v>0</v>
      </c>
      <c r="T14" s="50">
        <f>IF($A14=0,0,+VLOOKUP($A14,'1g -izabrana lica u pravosuđu'!$A24:AV51,+T$3,FALSE))</f>
        <v>0</v>
      </c>
      <c r="U14" s="50"/>
      <c r="V14" s="50">
        <f t="shared" si="12"/>
        <v>0</v>
      </c>
      <c r="W14" s="50">
        <f t="shared" si="2"/>
        <v>0</v>
      </c>
      <c r="X14" s="50">
        <f t="shared" si="3"/>
        <v>0</v>
      </c>
      <c r="Y14" s="50">
        <f>IF($A14=0,0,+VLOOKUP($A14,'1g -izabrana lica u pravosuđu'!$A24:AZ51,+Y$3,FALSE))</f>
        <v>0</v>
      </c>
      <c r="Z14" s="50"/>
      <c r="AA14" s="50">
        <f t="shared" si="13"/>
        <v>0</v>
      </c>
      <c r="AB14" s="50">
        <f t="shared" si="0"/>
        <v>0</v>
      </c>
      <c r="AC14" s="50">
        <f t="shared" si="4"/>
        <v>0</v>
      </c>
      <c r="AD14" s="50">
        <f>IF($A14=0,0,+VLOOKUP($A14,'1g -izabrana lica u pravosuđu'!$A24:BD51,+AD$3,FALSE))</f>
        <v>0</v>
      </c>
      <c r="AE14" s="50"/>
      <c r="AF14" s="50">
        <f t="shared" si="14"/>
        <v>0</v>
      </c>
      <c r="AG14" s="50">
        <f t="shared" si="1"/>
        <v>0</v>
      </c>
      <c r="AH14" s="50">
        <f t="shared" si="5"/>
        <v>0</v>
      </c>
      <c r="AI14" s="50">
        <f t="shared" si="15"/>
        <v>0</v>
      </c>
      <c r="AJ14" s="50">
        <f t="shared" si="6"/>
        <v>0</v>
      </c>
      <c r="AK14" s="50">
        <f t="shared" si="7"/>
        <v>0</v>
      </c>
      <c r="AL14" s="50">
        <f t="shared" si="8"/>
        <v>0</v>
      </c>
    </row>
    <row r="15" spans="1:38" x14ac:dyDescent="0.2">
      <c r="A15">
        <f>+IF(MAX(A$5:A14)+1&lt;=A$1,A14+1,0)</f>
        <v>0</v>
      </c>
      <c r="B15" s="301">
        <f t="shared" si="9"/>
        <v>0</v>
      </c>
      <c r="C15">
        <f t="shared" si="10"/>
        <v>0</v>
      </c>
      <c r="D15" s="301">
        <f t="shared" si="11"/>
        <v>0</v>
      </c>
      <c r="E15">
        <f>IF(A15=0,0,+VLOOKUP($A15,'1g -izabrana lica u pravosuđu'!A25:B52,2,FALSE))</f>
        <v>0</v>
      </c>
      <c r="H15">
        <f>+VLOOKUP($A15,'1g -izabrana lica u pravosuđu'!$A$15:$AP$42,+H$3,FALSE)</f>
        <v>0</v>
      </c>
      <c r="I15">
        <f>+VLOOKUP($A15,'1g -izabrana lica u pravosuđu'!A$15:AP$42,+I$3,FALSE)</f>
        <v>0</v>
      </c>
      <c r="J15">
        <f>+VLOOKUP($A15,'1g -izabrana lica u pravosuđu'!$A$15:$AQ$42,+J$3,FALSE)</f>
        <v>0</v>
      </c>
      <c r="T15" s="50">
        <f>IF($A15=0,0,+VLOOKUP($A15,'1g -izabrana lica u pravosuđu'!$A25:AV52,+T$3,FALSE))</f>
        <v>0</v>
      </c>
      <c r="U15" s="50"/>
      <c r="V15" s="50">
        <f t="shared" si="12"/>
        <v>0</v>
      </c>
      <c r="W15" s="50">
        <f t="shared" si="2"/>
        <v>0</v>
      </c>
      <c r="X15" s="50">
        <f t="shared" si="3"/>
        <v>0</v>
      </c>
      <c r="Y15" s="50">
        <f>IF($A15=0,0,+VLOOKUP($A15,'1g -izabrana lica u pravosuđu'!$A25:AZ52,+Y$3,FALSE))</f>
        <v>0</v>
      </c>
      <c r="Z15" s="50"/>
      <c r="AA15" s="50">
        <f t="shared" si="13"/>
        <v>0</v>
      </c>
      <c r="AB15" s="50">
        <f t="shared" si="0"/>
        <v>0</v>
      </c>
      <c r="AC15" s="50">
        <f t="shared" si="4"/>
        <v>0</v>
      </c>
      <c r="AD15" s="50">
        <f>IF($A15=0,0,+VLOOKUP($A15,'1g -izabrana lica u pravosuđu'!$A25:BD52,+AD$3,FALSE))</f>
        <v>0</v>
      </c>
      <c r="AE15" s="50"/>
      <c r="AF15" s="50">
        <f t="shared" si="14"/>
        <v>0</v>
      </c>
      <c r="AG15" s="50">
        <f t="shared" si="1"/>
        <v>0</v>
      </c>
      <c r="AH15" s="50">
        <f t="shared" si="5"/>
        <v>0</v>
      </c>
      <c r="AI15" s="50">
        <f t="shared" si="15"/>
        <v>0</v>
      </c>
      <c r="AJ15" s="50">
        <f t="shared" si="6"/>
        <v>0</v>
      </c>
      <c r="AK15" s="50">
        <f t="shared" si="7"/>
        <v>0</v>
      </c>
      <c r="AL15" s="50">
        <f t="shared" si="8"/>
        <v>0</v>
      </c>
    </row>
    <row r="16" spans="1:38" x14ac:dyDescent="0.2">
      <c r="A16">
        <f>+IF(MAX(A$5:A15)+1&lt;=A$1,A15+1,0)</f>
        <v>0</v>
      </c>
      <c r="B16" s="301">
        <f t="shared" si="9"/>
        <v>0</v>
      </c>
      <c r="C16">
        <f t="shared" si="10"/>
        <v>0</v>
      </c>
      <c r="D16" s="301">
        <f t="shared" si="11"/>
        <v>0</v>
      </c>
      <c r="E16">
        <f>IF(A16=0,0,+VLOOKUP($A16,'1g -izabrana lica u pravosuđu'!A26:B53,2,FALSE))</f>
        <v>0</v>
      </c>
      <c r="H16">
        <f>+VLOOKUP($A16,'1g -izabrana lica u pravosuđu'!$A$15:$AP$42,+H$3,FALSE)</f>
        <v>0</v>
      </c>
      <c r="I16">
        <f>+VLOOKUP($A16,'1g -izabrana lica u pravosuđu'!A$15:AP$42,+I$3,FALSE)</f>
        <v>0</v>
      </c>
      <c r="J16">
        <f>+VLOOKUP($A16,'1g -izabrana lica u pravosuđu'!$A$15:$AQ$42,+J$3,FALSE)</f>
        <v>0</v>
      </c>
      <c r="T16" s="50">
        <f>IF($A16=0,0,+VLOOKUP($A16,'1g -izabrana lica u pravosuđu'!$A26:AV53,+T$3,FALSE))</f>
        <v>0</v>
      </c>
      <c r="U16" s="50"/>
      <c r="V16" s="50">
        <f t="shared" si="12"/>
        <v>0</v>
      </c>
      <c r="W16" s="50">
        <f t="shared" si="2"/>
        <v>0</v>
      </c>
      <c r="X16" s="50">
        <f t="shared" si="3"/>
        <v>0</v>
      </c>
      <c r="Y16" s="50">
        <f>IF($A16=0,0,+VLOOKUP($A16,'1g -izabrana lica u pravosuđu'!$A26:AZ53,+Y$3,FALSE))</f>
        <v>0</v>
      </c>
      <c r="Z16" s="50"/>
      <c r="AA16" s="50">
        <f t="shared" si="13"/>
        <v>0</v>
      </c>
      <c r="AB16" s="50">
        <f t="shared" si="0"/>
        <v>0</v>
      </c>
      <c r="AC16" s="50">
        <f t="shared" si="4"/>
        <v>0</v>
      </c>
      <c r="AD16" s="50">
        <f>IF($A16=0,0,+VLOOKUP($A16,'1g -izabrana lica u pravosuđu'!$A26:BD53,+AD$3,FALSE))</f>
        <v>0</v>
      </c>
      <c r="AE16" s="50"/>
      <c r="AF16" s="50">
        <f t="shared" si="14"/>
        <v>0</v>
      </c>
      <c r="AG16" s="50">
        <f t="shared" si="1"/>
        <v>0</v>
      </c>
      <c r="AH16" s="50">
        <f t="shared" si="5"/>
        <v>0</v>
      </c>
      <c r="AI16" s="50">
        <f t="shared" si="15"/>
        <v>0</v>
      </c>
      <c r="AJ16" s="50">
        <f t="shared" si="6"/>
        <v>0</v>
      </c>
      <c r="AK16" s="50">
        <f t="shared" si="7"/>
        <v>0</v>
      </c>
      <c r="AL16" s="50">
        <f t="shared" si="8"/>
        <v>0</v>
      </c>
    </row>
    <row r="17" spans="1:38" x14ac:dyDescent="0.2">
      <c r="A17">
        <f>+IF(MAX(A$5:A16)+1&lt;=A$1,A16+1,0)</f>
        <v>0</v>
      </c>
      <c r="B17" s="301">
        <f t="shared" si="9"/>
        <v>0</v>
      </c>
      <c r="C17">
        <f t="shared" si="10"/>
        <v>0</v>
      </c>
      <c r="D17" s="301">
        <f t="shared" si="11"/>
        <v>0</v>
      </c>
      <c r="E17">
        <f>IF(A17=0,0,+VLOOKUP($A17,'1g -izabrana lica u pravosuđu'!A27:B54,2,FALSE))</f>
        <v>0</v>
      </c>
      <c r="H17">
        <f>+VLOOKUP($A17,'1g -izabrana lica u pravosuđu'!$A$15:$AP$42,+H$3,FALSE)</f>
        <v>0</v>
      </c>
      <c r="I17">
        <f>+VLOOKUP($A17,'1g -izabrana lica u pravosuđu'!A$15:AP$42,+I$3,FALSE)</f>
        <v>0</v>
      </c>
      <c r="J17">
        <f>+VLOOKUP($A17,'1g -izabrana lica u pravosuđu'!$A$15:$AQ$42,+J$3,FALSE)</f>
        <v>0</v>
      </c>
      <c r="T17" s="50">
        <f>IF($A17=0,0,+VLOOKUP($A17,'1g -izabrana lica u pravosuđu'!$A27:AV54,+T$3,FALSE))</f>
        <v>0</v>
      </c>
      <c r="U17" s="50"/>
      <c r="V17" s="50">
        <f t="shared" si="12"/>
        <v>0</v>
      </c>
      <c r="W17" s="50">
        <f t="shared" si="2"/>
        <v>0</v>
      </c>
      <c r="X17" s="50">
        <f t="shared" si="3"/>
        <v>0</v>
      </c>
      <c r="Y17" s="50">
        <f>IF($A17=0,0,+VLOOKUP($A17,'1g -izabrana lica u pravosuđu'!$A27:AZ54,+Y$3,FALSE))</f>
        <v>0</v>
      </c>
      <c r="Z17" s="50"/>
      <c r="AA17" s="50">
        <f t="shared" si="13"/>
        <v>0</v>
      </c>
      <c r="AB17" s="50">
        <f t="shared" si="0"/>
        <v>0</v>
      </c>
      <c r="AC17" s="50">
        <f t="shared" si="4"/>
        <v>0</v>
      </c>
      <c r="AD17" s="50">
        <f>IF($A17=0,0,+VLOOKUP($A17,'1g -izabrana lica u pravosuđu'!$A27:BD54,+AD$3,FALSE))</f>
        <v>0</v>
      </c>
      <c r="AE17" s="50"/>
      <c r="AF17" s="50">
        <f t="shared" si="14"/>
        <v>0</v>
      </c>
      <c r="AG17" s="50">
        <f t="shared" si="1"/>
        <v>0</v>
      </c>
      <c r="AH17" s="50">
        <f t="shared" si="5"/>
        <v>0</v>
      </c>
      <c r="AI17" s="50">
        <f t="shared" si="15"/>
        <v>0</v>
      </c>
      <c r="AJ17" s="50">
        <f t="shared" si="6"/>
        <v>0</v>
      </c>
      <c r="AK17" s="50">
        <f t="shared" si="7"/>
        <v>0</v>
      </c>
      <c r="AL17" s="50">
        <f t="shared" si="8"/>
        <v>0</v>
      </c>
    </row>
    <row r="18" spans="1:38" x14ac:dyDescent="0.2">
      <c r="A18">
        <f>+IF(MAX(A$5:A17)+1&lt;=A$1,A17+1,0)</f>
        <v>0</v>
      </c>
      <c r="B18" s="301">
        <f t="shared" si="9"/>
        <v>0</v>
      </c>
      <c r="C18">
        <f t="shared" si="10"/>
        <v>0</v>
      </c>
      <c r="D18" s="301">
        <f t="shared" si="11"/>
        <v>0</v>
      </c>
      <c r="E18">
        <f>IF(A18=0,0,+VLOOKUP($A18,'1g -izabrana lica u pravosuđu'!A28:B55,2,FALSE))</f>
        <v>0</v>
      </c>
      <c r="H18">
        <f>+VLOOKUP($A18,'1g -izabrana lica u pravosuđu'!$A$15:$AP$42,+H$3,FALSE)</f>
        <v>0</v>
      </c>
      <c r="I18">
        <f>+VLOOKUP($A18,'1g -izabrana lica u pravosuđu'!A$15:AP$42,+I$3,FALSE)</f>
        <v>0</v>
      </c>
      <c r="J18">
        <f>+VLOOKUP($A18,'1g -izabrana lica u pravosuđu'!$A$15:$AQ$42,+J$3,FALSE)</f>
        <v>0</v>
      </c>
      <c r="T18" s="50">
        <f>IF($A18=0,0,+VLOOKUP($A18,'1g -izabrana lica u pravosuđu'!$A28:AV55,+T$3,FALSE))</f>
        <v>0</v>
      </c>
      <c r="U18" s="50"/>
      <c r="V18" s="50">
        <f t="shared" si="12"/>
        <v>0</v>
      </c>
      <c r="W18" s="50">
        <f t="shared" si="2"/>
        <v>0</v>
      </c>
      <c r="X18" s="50">
        <f t="shared" si="3"/>
        <v>0</v>
      </c>
      <c r="Y18" s="50">
        <f>IF($A18=0,0,+VLOOKUP($A18,'1g -izabrana lica u pravosuđu'!$A28:AZ55,+Y$3,FALSE))</f>
        <v>0</v>
      </c>
      <c r="Z18" s="50"/>
      <c r="AA18" s="50">
        <f t="shared" si="13"/>
        <v>0</v>
      </c>
      <c r="AB18" s="50">
        <f t="shared" si="0"/>
        <v>0</v>
      </c>
      <c r="AC18" s="50">
        <f t="shared" si="4"/>
        <v>0</v>
      </c>
      <c r="AD18" s="50">
        <f>IF($A18=0,0,+VLOOKUP($A18,'1g -izabrana lica u pravosuđu'!$A28:BD55,+AD$3,FALSE))</f>
        <v>0</v>
      </c>
      <c r="AE18" s="50"/>
      <c r="AF18" s="50">
        <f t="shared" si="14"/>
        <v>0</v>
      </c>
      <c r="AG18" s="50">
        <f t="shared" si="1"/>
        <v>0</v>
      </c>
      <c r="AH18" s="50">
        <f t="shared" si="5"/>
        <v>0</v>
      </c>
      <c r="AI18" s="50">
        <f t="shared" si="15"/>
        <v>0</v>
      </c>
      <c r="AJ18" s="50">
        <f t="shared" si="6"/>
        <v>0</v>
      </c>
      <c r="AK18" s="50">
        <f t="shared" si="7"/>
        <v>0</v>
      </c>
      <c r="AL18" s="50">
        <f t="shared" si="8"/>
        <v>0</v>
      </c>
    </row>
    <row r="19" spans="1:38" x14ac:dyDescent="0.2">
      <c r="A19">
        <f>+IF(MAX(A$5:A18)+1&lt;=A$1,A18+1,0)</f>
        <v>0</v>
      </c>
      <c r="B19" s="301">
        <f t="shared" si="9"/>
        <v>0</v>
      </c>
      <c r="C19">
        <f t="shared" si="10"/>
        <v>0</v>
      </c>
      <c r="D19" s="301">
        <f t="shared" si="11"/>
        <v>0</v>
      </c>
      <c r="E19">
        <f>IF(A19=0,0,+VLOOKUP($A19,'1g -izabrana lica u pravosuđu'!A29:B56,2,FALSE))</f>
        <v>0</v>
      </c>
      <c r="H19">
        <f>+VLOOKUP($A19,'1g -izabrana lica u pravosuđu'!$A$15:$AP$42,+H$3,FALSE)</f>
        <v>0</v>
      </c>
      <c r="I19">
        <f>+VLOOKUP($A19,'1g -izabrana lica u pravosuđu'!A$15:AP$42,+I$3,FALSE)</f>
        <v>0</v>
      </c>
      <c r="J19">
        <f>+VLOOKUP($A19,'1g -izabrana lica u pravosuđu'!$A$15:$AQ$42,+J$3,FALSE)</f>
        <v>0</v>
      </c>
      <c r="T19" s="50">
        <f>IF($A19=0,0,+VLOOKUP($A19,'1g -izabrana lica u pravosuđu'!$A29:AV56,+T$3,FALSE))</f>
        <v>0</v>
      </c>
      <c r="U19" s="50"/>
      <c r="V19" s="50">
        <f t="shared" si="12"/>
        <v>0</v>
      </c>
      <c r="W19" s="50">
        <f t="shared" si="2"/>
        <v>0</v>
      </c>
      <c r="X19" s="50">
        <f t="shared" si="3"/>
        <v>0</v>
      </c>
      <c r="Y19" s="50">
        <f>IF($A19=0,0,+VLOOKUP($A19,'1g -izabrana lica u pravosuđu'!$A29:AZ56,+Y$3,FALSE))</f>
        <v>0</v>
      </c>
      <c r="Z19" s="50"/>
      <c r="AA19" s="50">
        <f t="shared" si="13"/>
        <v>0</v>
      </c>
      <c r="AB19" s="50">
        <f t="shared" si="0"/>
        <v>0</v>
      </c>
      <c r="AC19" s="50">
        <f t="shared" si="4"/>
        <v>0</v>
      </c>
      <c r="AD19" s="50">
        <f>IF($A19=0,0,+VLOOKUP($A19,'1g -izabrana lica u pravosuđu'!$A29:BD56,+AD$3,FALSE))</f>
        <v>0</v>
      </c>
      <c r="AE19" s="50"/>
      <c r="AF19" s="50">
        <f t="shared" si="14"/>
        <v>0</v>
      </c>
      <c r="AG19" s="50">
        <f t="shared" si="1"/>
        <v>0</v>
      </c>
      <c r="AH19" s="50">
        <f t="shared" si="5"/>
        <v>0</v>
      </c>
      <c r="AI19" s="50">
        <f t="shared" si="15"/>
        <v>0</v>
      </c>
      <c r="AJ19" s="50">
        <f t="shared" si="6"/>
        <v>0</v>
      </c>
      <c r="AK19" s="50">
        <f t="shared" si="7"/>
        <v>0</v>
      </c>
      <c r="AL19" s="50">
        <f t="shared" si="8"/>
        <v>0</v>
      </c>
    </row>
    <row r="20" spans="1:38" x14ac:dyDescent="0.2">
      <c r="A20">
        <f>+IF(MAX(A$5:A19)+1&lt;=A$1,A19+1,0)</f>
        <v>0</v>
      </c>
      <c r="B20" s="301">
        <f t="shared" si="9"/>
        <v>0</v>
      </c>
      <c r="C20">
        <f t="shared" si="10"/>
        <v>0</v>
      </c>
      <c r="D20" s="301">
        <f t="shared" si="11"/>
        <v>0</v>
      </c>
      <c r="E20">
        <f>IF(A20=0,0,+VLOOKUP($A20,'1g -izabrana lica u pravosuđu'!A30:B57,2,FALSE))</f>
        <v>0</v>
      </c>
      <c r="H20">
        <f>+VLOOKUP($A20,'1g -izabrana lica u pravosuđu'!$A$15:$AP$42,+H$3,FALSE)</f>
        <v>0</v>
      </c>
      <c r="I20">
        <f>+VLOOKUP($A20,'1g -izabrana lica u pravosuđu'!A$15:AP$42,+I$3,FALSE)</f>
        <v>0</v>
      </c>
      <c r="J20">
        <f>+VLOOKUP($A20,'1g -izabrana lica u pravosuđu'!$A$15:$AQ$42,+J$3,FALSE)</f>
        <v>0</v>
      </c>
      <c r="T20" s="50">
        <f>IF($A20=0,0,+VLOOKUP($A20,'1g -izabrana lica u pravosuđu'!$A30:AV57,+T$3,FALSE))</f>
        <v>0</v>
      </c>
      <c r="U20" s="50"/>
      <c r="V20" s="50">
        <f t="shared" si="12"/>
        <v>0</v>
      </c>
      <c r="W20" s="50">
        <f t="shared" si="2"/>
        <v>0</v>
      </c>
      <c r="X20" s="50">
        <f t="shared" si="3"/>
        <v>0</v>
      </c>
      <c r="Y20" s="50">
        <f>IF($A20=0,0,+VLOOKUP($A20,'1g -izabrana lica u pravosuđu'!$A30:AZ57,+Y$3,FALSE))</f>
        <v>0</v>
      </c>
      <c r="Z20" s="50"/>
      <c r="AA20" s="50">
        <f t="shared" si="13"/>
        <v>0</v>
      </c>
      <c r="AB20" s="50">
        <f t="shared" si="0"/>
        <v>0</v>
      </c>
      <c r="AC20" s="50">
        <f t="shared" si="4"/>
        <v>0</v>
      </c>
      <c r="AD20" s="50">
        <f>IF($A20=0,0,+VLOOKUP($A20,'1g -izabrana lica u pravosuđu'!$A30:BD57,+AD$3,FALSE))</f>
        <v>0</v>
      </c>
      <c r="AE20" s="50"/>
      <c r="AF20" s="50">
        <f t="shared" si="14"/>
        <v>0</v>
      </c>
      <c r="AG20" s="50">
        <f t="shared" si="1"/>
        <v>0</v>
      </c>
      <c r="AH20" s="50">
        <f t="shared" si="5"/>
        <v>0</v>
      </c>
      <c r="AI20" s="50">
        <f t="shared" si="15"/>
        <v>0</v>
      </c>
      <c r="AJ20" s="50">
        <f t="shared" si="6"/>
        <v>0</v>
      </c>
      <c r="AK20" s="50">
        <f t="shared" si="7"/>
        <v>0</v>
      </c>
      <c r="AL20" s="50">
        <f t="shared" si="8"/>
        <v>0</v>
      </c>
    </row>
    <row r="21" spans="1:38" x14ac:dyDescent="0.2">
      <c r="A21">
        <f>+IF(MAX(A$5:A20)+1&lt;=A$1,A20+1,0)</f>
        <v>0</v>
      </c>
      <c r="B21" s="301">
        <f t="shared" si="9"/>
        <v>0</v>
      </c>
      <c r="C21">
        <f t="shared" si="10"/>
        <v>0</v>
      </c>
      <c r="D21" s="301">
        <f t="shared" si="11"/>
        <v>0</v>
      </c>
      <c r="E21">
        <f>IF(A21=0,0,+VLOOKUP($A21,'1g -izabrana lica u pravosuđu'!A31:B58,2,FALSE))</f>
        <v>0</v>
      </c>
      <c r="H21">
        <f>+VLOOKUP($A21,'1g -izabrana lica u pravosuđu'!$A$15:$AP$42,+H$3,FALSE)</f>
        <v>0</v>
      </c>
      <c r="I21">
        <f>+VLOOKUP($A21,'1g -izabrana lica u pravosuđu'!A$15:AP$42,+I$3,FALSE)</f>
        <v>0</v>
      </c>
      <c r="J21">
        <f>+VLOOKUP($A21,'1g -izabrana lica u pravosuđu'!$A$15:$AQ$42,+J$3,FALSE)</f>
        <v>0</v>
      </c>
      <c r="T21" s="50">
        <f>IF($A21=0,0,+VLOOKUP($A21,'1g -izabrana lica u pravosuđu'!$A31:AV58,+T$3,FALSE))</f>
        <v>0</v>
      </c>
      <c r="U21" s="50"/>
      <c r="V21" s="50">
        <f t="shared" si="12"/>
        <v>0</v>
      </c>
      <c r="W21" s="50">
        <f t="shared" si="2"/>
        <v>0</v>
      </c>
      <c r="X21" s="50">
        <f t="shared" si="3"/>
        <v>0</v>
      </c>
      <c r="Y21" s="50">
        <f>IF($A21=0,0,+VLOOKUP($A21,'1g -izabrana lica u pravosuđu'!$A31:AZ58,+Y$3,FALSE))</f>
        <v>0</v>
      </c>
      <c r="Z21" s="50"/>
      <c r="AA21" s="50">
        <f t="shared" si="13"/>
        <v>0</v>
      </c>
      <c r="AB21" s="50">
        <f t="shared" si="0"/>
        <v>0</v>
      </c>
      <c r="AC21" s="50">
        <f t="shared" si="4"/>
        <v>0</v>
      </c>
      <c r="AD21" s="50">
        <f>IF($A21=0,0,+VLOOKUP($A21,'1g -izabrana lica u pravosuđu'!$A31:BD58,+AD$3,FALSE))</f>
        <v>0</v>
      </c>
      <c r="AE21" s="50"/>
      <c r="AF21" s="50">
        <f t="shared" si="14"/>
        <v>0</v>
      </c>
      <c r="AG21" s="50">
        <f t="shared" si="1"/>
        <v>0</v>
      </c>
      <c r="AH21" s="50">
        <f t="shared" si="5"/>
        <v>0</v>
      </c>
      <c r="AI21" s="50">
        <f t="shared" si="15"/>
        <v>0</v>
      </c>
      <c r="AJ21" s="50">
        <f t="shared" si="6"/>
        <v>0</v>
      </c>
      <c r="AK21" s="50">
        <f t="shared" si="7"/>
        <v>0</v>
      </c>
      <c r="AL21" s="50">
        <f t="shared" si="8"/>
        <v>0</v>
      </c>
    </row>
    <row r="22" spans="1:38" x14ac:dyDescent="0.2">
      <c r="A22">
        <f>+IF(MAX(A$5:A21)+1&lt;=A$1,A21+1,0)</f>
        <v>0</v>
      </c>
      <c r="B22" s="301">
        <f t="shared" si="9"/>
        <v>0</v>
      </c>
      <c r="C22">
        <f t="shared" si="10"/>
        <v>0</v>
      </c>
      <c r="D22" s="301">
        <f t="shared" si="11"/>
        <v>0</v>
      </c>
      <c r="E22">
        <f>IF(A22=0,0,+VLOOKUP($A22,'1g -izabrana lica u pravosuđu'!A32:B59,2,FALSE))</f>
        <v>0</v>
      </c>
      <c r="H22">
        <f>+VLOOKUP($A22,'1g -izabrana lica u pravosuđu'!$A$15:$AP$42,+H$3,FALSE)</f>
        <v>0</v>
      </c>
      <c r="I22">
        <f>+VLOOKUP($A22,'1g -izabrana lica u pravosuđu'!A$15:AP$42,+I$3,FALSE)</f>
        <v>0</v>
      </c>
      <c r="J22">
        <f>+VLOOKUP($A22,'1g -izabrana lica u pravosuđu'!$A$15:$AQ$42,+J$3,FALSE)</f>
        <v>0</v>
      </c>
      <c r="T22" s="50">
        <f>IF($A22=0,0,+VLOOKUP($A22,'1g -izabrana lica u pravosuđu'!$A32:AV59,+T$3,FALSE))</f>
        <v>0</v>
      </c>
      <c r="U22" s="50"/>
      <c r="V22" s="50">
        <f t="shared" si="12"/>
        <v>0</v>
      </c>
      <c r="W22" s="50">
        <f t="shared" si="2"/>
        <v>0</v>
      </c>
      <c r="X22" s="50">
        <f t="shared" si="3"/>
        <v>0</v>
      </c>
      <c r="Y22" s="50">
        <f>IF($A22=0,0,+VLOOKUP($A22,'1g -izabrana lica u pravosuđu'!$A32:AZ59,+Y$3,FALSE))</f>
        <v>0</v>
      </c>
      <c r="Z22" s="50"/>
      <c r="AA22" s="50">
        <f t="shared" si="13"/>
        <v>0</v>
      </c>
      <c r="AB22" s="50">
        <f t="shared" si="0"/>
        <v>0</v>
      </c>
      <c r="AC22" s="50">
        <f t="shared" si="4"/>
        <v>0</v>
      </c>
      <c r="AD22" s="50">
        <f>IF($A22=0,0,+VLOOKUP($A22,'1g -izabrana lica u pravosuđu'!$A32:BD59,+AD$3,FALSE))</f>
        <v>0</v>
      </c>
      <c r="AE22" s="50"/>
      <c r="AF22" s="50">
        <f t="shared" si="14"/>
        <v>0</v>
      </c>
      <c r="AG22" s="50">
        <f t="shared" si="1"/>
        <v>0</v>
      </c>
      <c r="AH22" s="50">
        <f t="shared" si="5"/>
        <v>0</v>
      </c>
      <c r="AI22" s="50">
        <f t="shared" si="15"/>
        <v>0</v>
      </c>
      <c r="AJ22" s="50">
        <f t="shared" si="6"/>
        <v>0</v>
      </c>
      <c r="AK22" s="50">
        <f t="shared" si="7"/>
        <v>0</v>
      </c>
      <c r="AL22" s="50">
        <f t="shared" si="8"/>
        <v>0</v>
      </c>
    </row>
    <row r="23" spans="1:38" x14ac:dyDescent="0.2">
      <c r="A23">
        <f>+IF(MAX(A$5:A22)+1&lt;=A$1,A22+1,0)</f>
        <v>0</v>
      </c>
      <c r="B23" s="301">
        <f t="shared" si="9"/>
        <v>0</v>
      </c>
      <c r="C23">
        <f t="shared" si="10"/>
        <v>0</v>
      </c>
      <c r="D23" s="301">
        <f t="shared" si="11"/>
        <v>0</v>
      </c>
      <c r="E23">
        <f>IF(A23=0,0,+VLOOKUP($A23,'1g -izabrana lica u pravosuđu'!A33:B60,2,FALSE))</f>
        <v>0</v>
      </c>
      <c r="H23">
        <f>+VLOOKUP($A23,'1g -izabrana lica u pravosuđu'!$A$15:$AP$42,+H$3,FALSE)</f>
        <v>0</v>
      </c>
      <c r="I23">
        <f>+VLOOKUP($A23,'1g -izabrana lica u pravosuđu'!A$15:AP$42,+I$3,FALSE)</f>
        <v>0</v>
      </c>
      <c r="J23">
        <f>+VLOOKUP($A23,'1g -izabrana lica u pravosuđu'!$A$15:$AQ$42,+J$3,FALSE)</f>
        <v>0</v>
      </c>
      <c r="T23" s="50">
        <f>IF($A23=0,0,+VLOOKUP($A23,'1g -izabrana lica u pravosuđu'!$A33:AV60,+T$3,FALSE))</f>
        <v>0</v>
      </c>
      <c r="U23" s="50"/>
      <c r="V23" s="50">
        <f t="shared" si="12"/>
        <v>0</v>
      </c>
      <c r="W23" s="50">
        <f t="shared" si="2"/>
        <v>0</v>
      </c>
      <c r="X23" s="50">
        <f t="shared" si="3"/>
        <v>0</v>
      </c>
      <c r="Y23" s="50">
        <f>IF($A23=0,0,+VLOOKUP($A23,'1g -izabrana lica u pravosuđu'!$A33:AZ60,+Y$3,FALSE))</f>
        <v>0</v>
      </c>
      <c r="Z23" s="50"/>
      <c r="AA23" s="50">
        <f t="shared" si="13"/>
        <v>0</v>
      </c>
      <c r="AB23" s="50">
        <f t="shared" si="0"/>
        <v>0</v>
      </c>
      <c r="AC23" s="50">
        <f t="shared" si="4"/>
        <v>0</v>
      </c>
      <c r="AD23" s="50">
        <f>IF($A23=0,0,+VLOOKUP($A23,'1g -izabrana lica u pravosuđu'!$A33:BD60,+AD$3,FALSE))</f>
        <v>0</v>
      </c>
      <c r="AE23" s="50"/>
      <c r="AF23" s="50">
        <f t="shared" si="14"/>
        <v>0</v>
      </c>
      <c r="AG23" s="50">
        <f t="shared" si="1"/>
        <v>0</v>
      </c>
      <c r="AH23" s="50">
        <f t="shared" si="5"/>
        <v>0</v>
      </c>
      <c r="AI23" s="50">
        <f t="shared" si="15"/>
        <v>0</v>
      </c>
      <c r="AJ23" s="50">
        <f t="shared" si="6"/>
        <v>0</v>
      </c>
      <c r="AK23" s="50">
        <f t="shared" si="7"/>
        <v>0</v>
      </c>
      <c r="AL23" s="50">
        <f t="shared" si="8"/>
        <v>0</v>
      </c>
    </row>
    <row r="24" spans="1:38" x14ac:dyDescent="0.2">
      <c r="A24">
        <f>+IF(MAX(A$5:A23)+1&lt;=A$1,A23+1,0)</f>
        <v>0</v>
      </c>
      <c r="B24" s="301">
        <f t="shared" si="9"/>
        <v>0</v>
      </c>
      <c r="C24">
        <f t="shared" si="10"/>
        <v>0</v>
      </c>
      <c r="D24" s="301">
        <f t="shared" si="11"/>
        <v>0</v>
      </c>
      <c r="E24">
        <f>IF(A24=0,0,+VLOOKUP($A24,'1g -izabrana lica u pravosuđu'!A34:B61,2,FALSE))</f>
        <v>0</v>
      </c>
      <c r="H24">
        <f>+VLOOKUP($A24,'1g -izabrana lica u pravosuđu'!$A$15:$AP$42,+H$3,FALSE)</f>
        <v>0</v>
      </c>
      <c r="I24">
        <f>+VLOOKUP($A24,'1g -izabrana lica u pravosuđu'!A$15:AP$42,+I$3,FALSE)</f>
        <v>0</v>
      </c>
      <c r="J24">
        <f>+VLOOKUP($A24,'1g -izabrana lica u pravosuđu'!$A$15:$AQ$42,+J$3,FALSE)</f>
        <v>0</v>
      </c>
      <c r="T24" s="50">
        <f>IF($A24=0,0,+VLOOKUP($A24,'1g -izabrana lica u pravosuđu'!$A34:AV61,+T$3,FALSE))</f>
        <v>0</v>
      </c>
      <c r="U24" s="50"/>
      <c r="V24" s="50">
        <f t="shared" si="12"/>
        <v>0</v>
      </c>
      <c r="W24" s="50">
        <f t="shared" si="2"/>
        <v>0</v>
      </c>
      <c r="X24" s="50">
        <f t="shared" si="3"/>
        <v>0</v>
      </c>
      <c r="Y24" s="50">
        <f>IF($A24=0,0,+VLOOKUP($A24,'1g -izabrana lica u pravosuđu'!$A34:AZ61,+Y$3,FALSE))</f>
        <v>0</v>
      </c>
      <c r="Z24" s="50"/>
      <c r="AA24" s="50">
        <f t="shared" si="13"/>
        <v>0</v>
      </c>
      <c r="AB24" s="50">
        <f t="shared" si="0"/>
        <v>0</v>
      </c>
      <c r="AC24" s="50">
        <f t="shared" si="4"/>
        <v>0</v>
      </c>
      <c r="AD24" s="50">
        <f>IF($A24=0,0,+VLOOKUP($A24,'1g -izabrana lica u pravosuđu'!$A34:BD61,+AD$3,FALSE))</f>
        <v>0</v>
      </c>
      <c r="AE24" s="50"/>
      <c r="AF24" s="50">
        <f t="shared" si="14"/>
        <v>0</v>
      </c>
      <c r="AG24" s="50">
        <f t="shared" si="1"/>
        <v>0</v>
      </c>
      <c r="AH24" s="50">
        <f t="shared" si="5"/>
        <v>0</v>
      </c>
      <c r="AI24" s="50">
        <f t="shared" si="15"/>
        <v>0</v>
      </c>
      <c r="AJ24" s="50">
        <f t="shared" si="6"/>
        <v>0</v>
      </c>
      <c r="AK24" s="50">
        <f t="shared" si="7"/>
        <v>0</v>
      </c>
      <c r="AL24" s="50">
        <f t="shared" si="8"/>
        <v>0</v>
      </c>
    </row>
    <row r="25" spans="1:38" x14ac:dyDescent="0.2">
      <c r="A25">
        <f>+IF(MAX(A$5:A24)+1&lt;=A$1,A24+1,0)</f>
        <v>0</v>
      </c>
      <c r="B25" s="301">
        <f t="shared" si="9"/>
        <v>0</v>
      </c>
      <c r="C25">
        <f t="shared" si="10"/>
        <v>0</v>
      </c>
      <c r="D25" s="301">
        <f t="shared" si="11"/>
        <v>0</v>
      </c>
      <c r="E25">
        <f>IF(A25=0,0,+VLOOKUP($A25,'1g -izabrana lica u pravosuđu'!A35:B62,2,FALSE))</f>
        <v>0</v>
      </c>
      <c r="H25">
        <f>+VLOOKUP($A25,'1g -izabrana lica u pravosuđu'!$A$15:$AP$42,+H$3,FALSE)</f>
        <v>0</v>
      </c>
      <c r="I25">
        <f>+VLOOKUP($A25,'1g -izabrana lica u pravosuđu'!A$15:AP$42,+I$3,FALSE)</f>
        <v>0</v>
      </c>
      <c r="J25">
        <f>+VLOOKUP($A25,'1g -izabrana lica u pravosuđu'!$A$15:$AQ$42,+J$3,FALSE)</f>
        <v>0</v>
      </c>
      <c r="T25" s="50">
        <f>IF($A25=0,0,+VLOOKUP($A25,'1g -izabrana lica u pravosuđu'!$A35:AV62,+T$3,FALSE))</f>
        <v>0</v>
      </c>
      <c r="U25" s="50"/>
      <c r="V25" s="50">
        <f t="shared" si="12"/>
        <v>0</v>
      </c>
      <c r="W25" s="50">
        <f t="shared" si="2"/>
        <v>0</v>
      </c>
      <c r="X25" s="50">
        <f t="shared" si="3"/>
        <v>0</v>
      </c>
      <c r="Y25" s="50">
        <f>IF($A25=0,0,+VLOOKUP($A25,'1g -izabrana lica u pravosuđu'!$A35:AZ62,+Y$3,FALSE))</f>
        <v>0</v>
      </c>
      <c r="Z25" s="50"/>
      <c r="AA25" s="50">
        <f t="shared" si="13"/>
        <v>0</v>
      </c>
      <c r="AB25" s="50">
        <f t="shared" si="0"/>
        <v>0</v>
      </c>
      <c r="AC25" s="50">
        <f t="shared" si="4"/>
        <v>0</v>
      </c>
      <c r="AD25" s="50">
        <f>IF($A25=0,0,+VLOOKUP($A25,'1g -izabrana lica u pravosuđu'!$A35:BD62,+AD$3,FALSE))</f>
        <v>0</v>
      </c>
      <c r="AE25" s="50"/>
      <c r="AF25" s="50">
        <f t="shared" si="14"/>
        <v>0</v>
      </c>
      <c r="AG25" s="50">
        <f t="shared" si="1"/>
        <v>0</v>
      </c>
      <c r="AH25" s="50">
        <f t="shared" si="5"/>
        <v>0</v>
      </c>
      <c r="AI25" s="50">
        <f t="shared" si="15"/>
        <v>0</v>
      </c>
      <c r="AJ25" s="50">
        <f t="shared" si="6"/>
        <v>0</v>
      </c>
      <c r="AK25" s="50">
        <f t="shared" si="7"/>
        <v>0</v>
      </c>
      <c r="AL25" s="50">
        <f t="shared" si="8"/>
        <v>0</v>
      </c>
    </row>
    <row r="26" spans="1:38" x14ac:dyDescent="0.2">
      <c r="A26">
        <f>+IF(MAX(A$5:A25)+1&lt;=A$1,A25+1,0)</f>
        <v>0</v>
      </c>
      <c r="B26" s="301">
        <f t="shared" si="9"/>
        <v>0</v>
      </c>
      <c r="C26">
        <f t="shared" si="10"/>
        <v>0</v>
      </c>
      <c r="D26" s="301">
        <f t="shared" si="11"/>
        <v>0</v>
      </c>
      <c r="E26">
        <f>IF(A26=0,0,+VLOOKUP($A26,'1g -izabrana lica u pravosuđu'!A36:B63,2,FALSE))</f>
        <v>0</v>
      </c>
      <c r="H26">
        <f>+VLOOKUP($A26,'1g -izabrana lica u pravosuđu'!$A$15:$AP$42,+H$3,FALSE)</f>
        <v>0</v>
      </c>
      <c r="I26">
        <f>+VLOOKUP($A26,'1g -izabrana lica u pravosuđu'!A$15:AP$42,+I$3,FALSE)</f>
        <v>0</v>
      </c>
      <c r="J26">
        <f>+VLOOKUP($A26,'1g -izabrana lica u pravosuđu'!$A$15:$AQ$42,+J$3,FALSE)</f>
        <v>0</v>
      </c>
      <c r="T26" s="50">
        <f>IF($A26=0,0,+VLOOKUP($A26,'1g -izabrana lica u pravosuđu'!$A36:AV63,+T$3,FALSE))</f>
        <v>0</v>
      </c>
      <c r="U26" s="50"/>
      <c r="V26" s="50">
        <f t="shared" si="12"/>
        <v>0</v>
      </c>
      <c r="W26" s="50">
        <f t="shared" si="2"/>
        <v>0</v>
      </c>
      <c r="X26" s="50">
        <f t="shared" si="3"/>
        <v>0</v>
      </c>
      <c r="Y26" s="50">
        <f>IF($A26=0,0,+VLOOKUP($A26,'1g -izabrana lica u pravosuđu'!$A36:AZ63,+Y$3,FALSE))</f>
        <v>0</v>
      </c>
      <c r="Z26" s="50"/>
      <c r="AA26" s="50">
        <f t="shared" si="13"/>
        <v>0</v>
      </c>
      <c r="AB26" s="50">
        <f t="shared" si="0"/>
        <v>0</v>
      </c>
      <c r="AC26" s="50">
        <f t="shared" si="4"/>
        <v>0</v>
      </c>
      <c r="AD26" s="50">
        <f>IF($A26=0,0,+VLOOKUP($A26,'1g -izabrana lica u pravosuđu'!$A36:BD63,+AD$3,FALSE))</f>
        <v>0</v>
      </c>
      <c r="AE26" s="50"/>
      <c r="AF26" s="50">
        <f t="shared" si="14"/>
        <v>0</v>
      </c>
      <c r="AG26" s="50">
        <f t="shared" si="1"/>
        <v>0</v>
      </c>
      <c r="AH26" s="50">
        <f t="shared" si="5"/>
        <v>0</v>
      </c>
      <c r="AI26" s="50">
        <f t="shared" si="15"/>
        <v>0</v>
      </c>
      <c r="AJ26" s="50">
        <f t="shared" si="6"/>
        <v>0</v>
      </c>
      <c r="AK26" s="50">
        <f t="shared" si="7"/>
        <v>0</v>
      </c>
      <c r="AL26" s="50">
        <f t="shared" si="8"/>
        <v>0</v>
      </c>
    </row>
    <row r="27" spans="1:38" x14ac:dyDescent="0.2">
      <c r="A27">
        <f>+IF(MAX(A$5:A26)+1&lt;=A$1,A26+1,0)</f>
        <v>0</v>
      </c>
      <c r="B27" s="301">
        <f t="shared" si="9"/>
        <v>0</v>
      </c>
      <c r="C27">
        <f t="shared" si="10"/>
        <v>0</v>
      </c>
      <c r="D27" s="301">
        <f t="shared" si="11"/>
        <v>0</v>
      </c>
      <c r="E27">
        <f>IF(A27=0,0,+VLOOKUP($A27,'1g -izabrana lica u pravosuđu'!A37:B64,2,FALSE))</f>
        <v>0</v>
      </c>
      <c r="H27">
        <f>+VLOOKUP($A27,'1g -izabrana lica u pravosuđu'!$A$15:$AP$42,+H$3,FALSE)</f>
        <v>0</v>
      </c>
      <c r="I27">
        <f>+VLOOKUP($A27,'1g -izabrana lica u pravosuđu'!A$15:AP$42,+I$3,FALSE)</f>
        <v>0</v>
      </c>
      <c r="J27">
        <f>+VLOOKUP($A27,'1g -izabrana lica u pravosuđu'!$A$15:$AQ$42,+J$3,FALSE)</f>
        <v>0</v>
      </c>
      <c r="T27" s="50">
        <f>IF($A27=0,0,+VLOOKUP($A27,'1g -izabrana lica u pravosuđu'!$A37:AV64,+T$3,FALSE))</f>
        <v>0</v>
      </c>
      <c r="U27" s="50"/>
      <c r="V27" s="50">
        <f t="shared" si="12"/>
        <v>0</v>
      </c>
      <c r="W27" s="50">
        <f t="shared" si="2"/>
        <v>0</v>
      </c>
      <c r="X27" s="50">
        <f t="shared" si="3"/>
        <v>0</v>
      </c>
      <c r="Y27" s="50">
        <f>IF($A27=0,0,+VLOOKUP($A27,'1g -izabrana lica u pravosuđu'!$A37:AZ64,+Y$3,FALSE))</f>
        <v>0</v>
      </c>
      <c r="Z27" s="50"/>
      <c r="AA27" s="50">
        <f t="shared" si="13"/>
        <v>0</v>
      </c>
      <c r="AB27" s="50">
        <f t="shared" si="0"/>
        <v>0</v>
      </c>
      <c r="AC27" s="50">
        <f t="shared" si="4"/>
        <v>0</v>
      </c>
      <c r="AD27" s="50">
        <f>IF($A27=0,0,+VLOOKUP($A27,'1g -izabrana lica u pravosuđu'!$A37:BD64,+AD$3,FALSE))</f>
        <v>0</v>
      </c>
      <c r="AE27" s="50"/>
      <c r="AF27" s="50">
        <f t="shared" si="14"/>
        <v>0</v>
      </c>
      <c r="AG27" s="50">
        <f t="shared" si="1"/>
        <v>0</v>
      </c>
      <c r="AH27" s="50">
        <f t="shared" si="5"/>
        <v>0</v>
      </c>
      <c r="AI27" s="50">
        <f t="shared" si="15"/>
        <v>0</v>
      </c>
      <c r="AJ27" s="50">
        <f t="shared" si="6"/>
        <v>0</v>
      </c>
      <c r="AK27" s="50">
        <f t="shared" si="7"/>
        <v>0</v>
      </c>
      <c r="AL27" s="50">
        <f t="shared" si="8"/>
        <v>0</v>
      </c>
    </row>
    <row r="28" spans="1:38" x14ac:dyDescent="0.2">
      <c r="A28">
        <f>+IF(MAX(A$5:A27)+1&lt;=A$1,A27+1,0)</f>
        <v>0</v>
      </c>
      <c r="B28" s="301">
        <f t="shared" si="9"/>
        <v>0</v>
      </c>
      <c r="C28">
        <f t="shared" si="10"/>
        <v>0</v>
      </c>
      <c r="D28" s="301">
        <f t="shared" si="11"/>
        <v>0</v>
      </c>
      <c r="E28">
        <f>IF(A28=0,0,+VLOOKUP($A28,'1g -izabrana lica u pravosuđu'!A38:B65,2,FALSE))</f>
        <v>0</v>
      </c>
      <c r="H28">
        <f>+VLOOKUP($A28,'1g -izabrana lica u pravosuđu'!$A$15:$AP$42,+H$3,FALSE)</f>
        <v>0</v>
      </c>
      <c r="I28">
        <f>+VLOOKUP($A28,'1g -izabrana lica u pravosuđu'!A$15:AP$42,+I$3,FALSE)</f>
        <v>0</v>
      </c>
      <c r="J28">
        <f>+VLOOKUP($A28,'1g -izabrana lica u pravosuđu'!$A$15:$AQ$42,+J$3,FALSE)</f>
        <v>0</v>
      </c>
      <c r="T28" s="50">
        <f>IF($A28=0,0,+VLOOKUP($A28,'1g -izabrana lica u pravosuđu'!$A38:AV65,+T$3,FALSE))</f>
        <v>0</v>
      </c>
      <c r="U28" s="50"/>
      <c r="V28" s="50">
        <f t="shared" si="12"/>
        <v>0</v>
      </c>
      <c r="W28" s="50">
        <f t="shared" si="2"/>
        <v>0</v>
      </c>
      <c r="X28" s="50">
        <f t="shared" si="3"/>
        <v>0</v>
      </c>
      <c r="Y28" s="50">
        <f>IF($A28=0,0,+VLOOKUP($A28,'1g -izabrana lica u pravosuđu'!$A38:AZ65,+Y$3,FALSE))</f>
        <v>0</v>
      </c>
      <c r="Z28" s="50"/>
      <c r="AA28" s="50">
        <f t="shared" si="13"/>
        <v>0</v>
      </c>
      <c r="AB28" s="50">
        <f t="shared" si="0"/>
        <v>0</v>
      </c>
      <c r="AC28" s="50">
        <f t="shared" si="4"/>
        <v>0</v>
      </c>
      <c r="AD28" s="50">
        <f>IF($A28=0,0,+VLOOKUP($A28,'1g -izabrana lica u pravosuđu'!$A38:BD65,+AD$3,FALSE))</f>
        <v>0</v>
      </c>
      <c r="AE28" s="50"/>
      <c r="AF28" s="50">
        <f t="shared" si="14"/>
        <v>0</v>
      </c>
      <c r="AG28" s="50">
        <f t="shared" si="1"/>
        <v>0</v>
      </c>
      <c r="AH28" s="50">
        <f t="shared" si="5"/>
        <v>0</v>
      </c>
      <c r="AI28" s="50">
        <f t="shared" si="15"/>
        <v>0</v>
      </c>
      <c r="AJ28" s="50">
        <f t="shared" si="6"/>
        <v>0</v>
      </c>
      <c r="AK28" s="50">
        <f t="shared" si="7"/>
        <v>0</v>
      </c>
      <c r="AL28" s="50">
        <f t="shared" si="8"/>
        <v>0</v>
      </c>
    </row>
    <row r="29" spans="1:38" x14ac:dyDescent="0.2">
      <c r="A29">
        <f>+IF(MAX(A$5:A28)+1&lt;=A$1,A28+1,0)</f>
        <v>0</v>
      </c>
      <c r="B29" s="301">
        <f t="shared" si="9"/>
        <v>0</v>
      </c>
      <c r="C29">
        <f t="shared" si="10"/>
        <v>0</v>
      </c>
      <c r="D29" s="301">
        <f t="shared" si="11"/>
        <v>0</v>
      </c>
      <c r="E29">
        <f>IF(A29=0,0,+VLOOKUP($A29,'1g -izabrana lica u pravosuđu'!A39:B66,2,FALSE))</f>
        <v>0</v>
      </c>
      <c r="H29">
        <f>+VLOOKUP($A29,'1g -izabrana lica u pravosuđu'!$A$15:$AP$42,+H$3,FALSE)</f>
        <v>0</v>
      </c>
      <c r="I29">
        <f>+VLOOKUP($A29,'1g -izabrana lica u pravosuđu'!A$15:AP$42,+I$3,FALSE)</f>
        <v>0</v>
      </c>
      <c r="J29">
        <f>+VLOOKUP($A29,'1g -izabrana lica u pravosuđu'!$A$15:$AQ$42,+J$3,FALSE)</f>
        <v>0</v>
      </c>
      <c r="T29" s="50">
        <f>IF($A29=0,0,+VLOOKUP($A29,'1g -izabrana lica u pravosuđu'!$A39:AV66,+T$3,FALSE))</f>
        <v>0</v>
      </c>
      <c r="U29" s="50"/>
      <c r="V29" s="50">
        <f t="shared" si="12"/>
        <v>0</v>
      </c>
      <c r="W29" s="50">
        <f t="shared" si="2"/>
        <v>0</v>
      </c>
      <c r="X29" s="50">
        <f t="shared" si="3"/>
        <v>0</v>
      </c>
      <c r="Y29" s="50">
        <f>IF($A29=0,0,+VLOOKUP($A29,'1g -izabrana lica u pravosuđu'!$A39:AZ66,+Y$3,FALSE))</f>
        <v>0</v>
      </c>
      <c r="Z29" s="50"/>
      <c r="AA29" s="50">
        <f t="shared" si="13"/>
        <v>0</v>
      </c>
      <c r="AB29" s="50">
        <f t="shared" si="0"/>
        <v>0</v>
      </c>
      <c r="AC29" s="50">
        <f t="shared" si="4"/>
        <v>0</v>
      </c>
      <c r="AD29" s="50">
        <f>IF($A29=0,0,+VLOOKUP($A29,'1g -izabrana lica u pravosuđu'!$A39:BD66,+AD$3,FALSE))</f>
        <v>0</v>
      </c>
      <c r="AE29" s="50"/>
      <c r="AF29" s="50">
        <f t="shared" si="14"/>
        <v>0</v>
      </c>
      <c r="AG29" s="50">
        <f t="shared" si="1"/>
        <v>0</v>
      </c>
      <c r="AH29" s="50">
        <f t="shared" si="5"/>
        <v>0</v>
      </c>
      <c r="AI29" s="50">
        <f t="shared" si="15"/>
        <v>0</v>
      </c>
      <c r="AJ29" s="50">
        <f t="shared" si="6"/>
        <v>0</v>
      </c>
      <c r="AK29" s="50">
        <f t="shared" si="7"/>
        <v>0</v>
      </c>
      <c r="AL29" s="50">
        <f t="shared" si="8"/>
        <v>0</v>
      </c>
    </row>
    <row r="30" spans="1:38" x14ac:dyDescent="0.2">
      <c r="A30">
        <f>+IF(MAX(A$5:A29)+1&lt;=A$1,A29+1,0)</f>
        <v>0</v>
      </c>
      <c r="B30" s="301">
        <f t="shared" si="9"/>
        <v>0</v>
      </c>
      <c r="C30">
        <f t="shared" si="10"/>
        <v>0</v>
      </c>
      <c r="D30" s="301">
        <f t="shared" si="11"/>
        <v>0</v>
      </c>
      <c r="E30">
        <f>IF(A30=0,0,+VLOOKUP($A30,'1g -izabrana lica u pravosuđu'!A40:B67,2,FALSE))</f>
        <v>0</v>
      </c>
      <c r="H30">
        <f>+VLOOKUP($A30,'1g -izabrana lica u pravosuđu'!$A$15:$AP$42,+H$3,FALSE)</f>
        <v>0</v>
      </c>
      <c r="I30">
        <f>+VLOOKUP($A30,'1g -izabrana lica u pravosuđu'!A$15:AP$42,+I$3,FALSE)</f>
        <v>0</v>
      </c>
      <c r="J30">
        <f>+VLOOKUP($A30,'1g -izabrana lica u pravosuđu'!$A$15:$AQ$42,+J$3,FALSE)</f>
        <v>0</v>
      </c>
      <c r="T30" s="50">
        <f>IF($A30=0,0,+VLOOKUP($A30,'1g -izabrana lica u pravosuđu'!$A40:AV67,+T$3,FALSE))</f>
        <v>0</v>
      </c>
      <c r="U30" s="50"/>
      <c r="V30" s="50">
        <f t="shared" si="12"/>
        <v>0</v>
      </c>
      <c r="W30" s="50">
        <f t="shared" si="2"/>
        <v>0</v>
      </c>
      <c r="X30" s="50">
        <f t="shared" si="3"/>
        <v>0</v>
      </c>
      <c r="Y30" s="50">
        <f>IF($A30=0,0,+VLOOKUP($A30,'1g -izabrana lica u pravosuđu'!$A40:AZ67,+Y$3,FALSE))</f>
        <v>0</v>
      </c>
      <c r="Z30" s="50"/>
      <c r="AA30" s="50">
        <f t="shared" si="13"/>
        <v>0</v>
      </c>
      <c r="AB30" s="50">
        <f t="shared" si="0"/>
        <v>0</v>
      </c>
      <c r="AC30" s="50">
        <f t="shared" si="4"/>
        <v>0</v>
      </c>
      <c r="AD30" s="50">
        <f>IF($A30=0,0,+VLOOKUP($A30,'1g -izabrana lica u pravosuđu'!$A40:BD67,+AD$3,FALSE))</f>
        <v>0</v>
      </c>
      <c r="AE30" s="50"/>
      <c r="AF30" s="50">
        <f t="shared" si="14"/>
        <v>0</v>
      </c>
      <c r="AG30" s="50">
        <f t="shared" si="1"/>
        <v>0</v>
      </c>
      <c r="AH30" s="50">
        <f t="shared" si="5"/>
        <v>0</v>
      </c>
      <c r="AI30" s="50">
        <f t="shared" si="15"/>
        <v>0</v>
      </c>
      <c r="AJ30" s="50">
        <f t="shared" si="6"/>
        <v>0</v>
      </c>
      <c r="AK30" s="50">
        <f t="shared" si="7"/>
        <v>0</v>
      </c>
      <c r="AL30" s="50">
        <f t="shared" si="8"/>
        <v>0</v>
      </c>
    </row>
    <row r="31" spans="1:38" x14ac:dyDescent="0.2">
      <c r="A31">
        <f>+IF(MAX(A$5:A30)+1&lt;=A$1,A30+1,0)</f>
        <v>0</v>
      </c>
      <c r="B31" s="301">
        <f t="shared" si="9"/>
        <v>0</v>
      </c>
      <c r="C31">
        <f t="shared" si="10"/>
        <v>0</v>
      </c>
      <c r="D31" s="301">
        <f t="shared" si="11"/>
        <v>0</v>
      </c>
      <c r="E31">
        <f>IF(A31=0,0,+VLOOKUP($A31,'1g -izabrana lica u pravosuđu'!A41:B68,2,FALSE))</f>
        <v>0</v>
      </c>
      <c r="H31">
        <f>+VLOOKUP($A31,'1g -izabrana lica u pravosuđu'!$A$15:$AP$42,+H$3,FALSE)</f>
        <v>0</v>
      </c>
      <c r="I31">
        <f>+VLOOKUP($A31,'1g -izabrana lica u pravosuđu'!A$15:AP$42,+I$3,FALSE)</f>
        <v>0</v>
      </c>
      <c r="J31">
        <f>+VLOOKUP($A31,'1g -izabrana lica u pravosuđu'!$A$15:$AQ$42,+J$3,FALSE)</f>
        <v>0</v>
      </c>
      <c r="T31" s="50">
        <f>IF($A31=0,0,+VLOOKUP($A31,'1g -izabrana lica u pravosuđu'!$A41:AV68,+T$3,FALSE))</f>
        <v>0</v>
      </c>
      <c r="U31" s="50"/>
      <c r="V31" s="50">
        <f t="shared" si="12"/>
        <v>0</v>
      </c>
      <c r="W31" s="50">
        <f t="shared" si="2"/>
        <v>0</v>
      </c>
      <c r="X31" s="50">
        <f t="shared" si="3"/>
        <v>0</v>
      </c>
      <c r="Y31" s="50">
        <f>IF($A31=0,0,+VLOOKUP($A31,'1g -izabrana lica u pravosuđu'!$A41:AZ68,+Y$3,FALSE))</f>
        <v>0</v>
      </c>
      <c r="Z31" s="50"/>
      <c r="AA31" s="50">
        <f t="shared" si="13"/>
        <v>0</v>
      </c>
      <c r="AB31" s="50">
        <f t="shared" si="0"/>
        <v>0</v>
      </c>
      <c r="AC31" s="50">
        <f t="shared" si="4"/>
        <v>0</v>
      </c>
      <c r="AD31" s="50">
        <f>IF($A31=0,0,+VLOOKUP($A31,'1g -izabrana lica u pravosuđu'!$A41:BD68,+AD$3,FALSE))</f>
        <v>0</v>
      </c>
      <c r="AE31" s="50"/>
      <c r="AF31" s="50">
        <f t="shared" si="14"/>
        <v>0</v>
      </c>
      <c r="AG31" s="50">
        <f t="shared" si="1"/>
        <v>0</v>
      </c>
      <c r="AH31" s="50">
        <f t="shared" si="5"/>
        <v>0</v>
      </c>
      <c r="AI31" s="50">
        <f t="shared" si="15"/>
        <v>0</v>
      </c>
      <c r="AJ31" s="50">
        <f t="shared" si="6"/>
        <v>0</v>
      </c>
      <c r="AK31" s="50">
        <f t="shared" si="7"/>
        <v>0</v>
      </c>
      <c r="AL31" s="50">
        <f t="shared" si="8"/>
        <v>0</v>
      </c>
    </row>
    <row r="32" spans="1:38" x14ac:dyDescent="0.2">
      <c r="A32">
        <f>+IF(MAX(A$5:A31)+1&lt;=A$1,A31+1,0)</f>
        <v>0</v>
      </c>
      <c r="B32" s="301">
        <f t="shared" si="9"/>
        <v>0</v>
      </c>
      <c r="C32">
        <f t="shared" si="10"/>
        <v>0</v>
      </c>
      <c r="D32" s="301">
        <f t="shared" si="11"/>
        <v>0</v>
      </c>
      <c r="E32">
        <f>IF(A32=0,0,+VLOOKUP($A32,'1g -izabrana lica u pravosuđu'!A42:B69,2,FALSE))</f>
        <v>0</v>
      </c>
      <c r="H32">
        <f>+VLOOKUP($A32,'1g -izabrana lica u pravosuđu'!$A$15:$AP$42,+H$3,FALSE)</f>
        <v>0</v>
      </c>
      <c r="I32">
        <f>+VLOOKUP($A32,'1g -izabrana lica u pravosuđu'!A$15:AP$42,+I$3,FALSE)</f>
        <v>0</v>
      </c>
      <c r="J32">
        <f>+VLOOKUP($A32,'1g -izabrana lica u pravosuđu'!$A$15:$AQ$42,+J$3,FALSE)</f>
        <v>0</v>
      </c>
      <c r="T32" s="50">
        <f>IF($A32=0,0,+VLOOKUP($A32,'1g -izabrana lica u pravosuđu'!$A42:AV69,+T$3,FALSE))</f>
        <v>0</v>
      </c>
      <c r="U32" s="50"/>
      <c r="V32" s="50">
        <f t="shared" si="12"/>
        <v>0</v>
      </c>
      <c r="W32" s="50">
        <f t="shared" si="2"/>
        <v>0</v>
      </c>
      <c r="X32" s="50">
        <f t="shared" si="3"/>
        <v>0</v>
      </c>
      <c r="Y32" s="50">
        <f>IF($A32=0,0,+VLOOKUP($A32,'1g -izabrana lica u pravosuđu'!$A42:AZ69,+Y$3,FALSE))</f>
        <v>0</v>
      </c>
      <c r="Z32" s="50"/>
      <c r="AA32" s="50">
        <f t="shared" si="13"/>
        <v>0</v>
      </c>
      <c r="AB32" s="50">
        <f t="shared" si="0"/>
        <v>0</v>
      </c>
      <c r="AC32" s="50">
        <f t="shared" si="4"/>
        <v>0</v>
      </c>
      <c r="AD32" s="50">
        <f>IF($A32=0,0,+VLOOKUP($A32,'1g -izabrana lica u pravosuđu'!$A42:BD69,+AD$3,FALSE))</f>
        <v>0</v>
      </c>
      <c r="AE32" s="50"/>
      <c r="AF32" s="50">
        <f t="shared" si="14"/>
        <v>0</v>
      </c>
      <c r="AG32" s="50">
        <f t="shared" si="1"/>
        <v>0</v>
      </c>
      <c r="AH32" s="50">
        <f t="shared" si="5"/>
        <v>0</v>
      </c>
      <c r="AI32" s="50">
        <f t="shared" si="15"/>
        <v>0</v>
      </c>
      <c r="AJ32" s="50">
        <f t="shared" si="6"/>
        <v>0</v>
      </c>
      <c r="AK32" s="50">
        <f t="shared" si="7"/>
        <v>0</v>
      </c>
      <c r="AL32" s="50">
        <f t="shared" si="8"/>
        <v>0</v>
      </c>
    </row>
    <row r="33" spans="1:38" x14ac:dyDescent="0.2">
      <c r="A33">
        <f>+IF(MAX(A$5:A32)+1&lt;=A$1,A32+1,0)</f>
        <v>0</v>
      </c>
      <c r="B33" s="301">
        <f t="shared" si="9"/>
        <v>0</v>
      </c>
      <c r="C33">
        <f t="shared" si="10"/>
        <v>0</v>
      </c>
      <c r="D33" s="301">
        <f t="shared" si="11"/>
        <v>0</v>
      </c>
      <c r="E33">
        <f>IF(A33=0,0,+VLOOKUP($A33,'1g -izabrana lica u pravosuđu'!A43:B70,2,FALSE))</f>
        <v>0</v>
      </c>
      <c r="H33">
        <f>+VLOOKUP($A33,'1g -izabrana lica u pravosuđu'!$A$15:$AP$42,+H$3,FALSE)</f>
        <v>0</v>
      </c>
      <c r="I33">
        <f>+VLOOKUP($A33,'1g -izabrana lica u pravosuđu'!A$15:AP$42,+I$3,FALSE)</f>
        <v>0</v>
      </c>
      <c r="J33">
        <f>+VLOOKUP($A33,'1g -izabrana lica u pravosuđu'!$A$15:$AQ$42,+J$3,FALSE)</f>
        <v>0</v>
      </c>
      <c r="T33" s="50">
        <f>IF($A33=0,0,+VLOOKUP($A33,'1g -izabrana lica u pravosuđu'!$A43:AV70,+T$3,FALSE))</f>
        <v>0</v>
      </c>
      <c r="U33" s="50"/>
      <c r="V33" s="50">
        <f t="shared" si="12"/>
        <v>0</v>
      </c>
      <c r="W33" s="50">
        <f t="shared" si="2"/>
        <v>0</v>
      </c>
      <c r="X33" s="50">
        <f t="shared" si="3"/>
        <v>0</v>
      </c>
      <c r="Y33" s="50">
        <f>IF($A33=0,0,+VLOOKUP($A33,'1g -izabrana lica u pravosuđu'!$A43:AZ70,+Y$3,FALSE))</f>
        <v>0</v>
      </c>
      <c r="Z33" s="50"/>
      <c r="AA33" s="50">
        <f t="shared" si="13"/>
        <v>0</v>
      </c>
      <c r="AB33" s="50">
        <f t="shared" si="0"/>
        <v>0</v>
      </c>
      <c r="AC33" s="50">
        <f t="shared" si="4"/>
        <v>0</v>
      </c>
      <c r="AD33" s="50">
        <f>IF($A33=0,0,+VLOOKUP($A33,'1g -izabrana lica u pravosuđu'!$A43:BD70,+AD$3,FALSE))</f>
        <v>0</v>
      </c>
      <c r="AE33" s="50"/>
      <c r="AF33" s="50">
        <f t="shared" si="14"/>
        <v>0</v>
      </c>
      <c r="AG33" s="50">
        <f t="shared" si="1"/>
        <v>0</v>
      </c>
      <c r="AH33" s="50">
        <f t="shared" si="5"/>
        <v>0</v>
      </c>
      <c r="AI33" s="50">
        <f t="shared" si="15"/>
        <v>0</v>
      </c>
      <c r="AJ33" s="50">
        <f t="shared" si="6"/>
        <v>0</v>
      </c>
      <c r="AK33" s="50">
        <f t="shared" si="7"/>
        <v>0</v>
      </c>
      <c r="AL33" s="50">
        <f t="shared" si="8"/>
        <v>0</v>
      </c>
    </row>
    <row r="34" spans="1:38" x14ac:dyDescent="0.2">
      <c r="A34">
        <f>+IF(MAX(A$5:A33)+1&lt;=A$1,A33+1,0)</f>
        <v>0</v>
      </c>
      <c r="B34" s="301">
        <f t="shared" si="9"/>
        <v>0</v>
      </c>
      <c r="C34">
        <f t="shared" si="10"/>
        <v>0</v>
      </c>
      <c r="D34" s="301">
        <f t="shared" si="11"/>
        <v>0</v>
      </c>
      <c r="E34">
        <f>IF(A34=0,0,+VLOOKUP($A34,'1g -izabrana lica u pravosuđu'!A44:B71,2,FALSE))</f>
        <v>0</v>
      </c>
      <c r="H34">
        <f>+VLOOKUP($A34,'1g -izabrana lica u pravosuđu'!$A$15:$AP$42,+H$3,FALSE)</f>
        <v>0</v>
      </c>
      <c r="I34">
        <f>+VLOOKUP($A34,'1g -izabrana lica u pravosuđu'!A$15:AP$42,+I$3,FALSE)</f>
        <v>0</v>
      </c>
      <c r="J34">
        <f>+VLOOKUP($A34,'1g -izabrana lica u pravosuđu'!$A$15:$AQ$42,+J$3,FALSE)</f>
        <v>0</v>
      </c>
      <c r="T34" s="50">
        <f>IF($A34=0,0,+VLOOKUP($A34,'1g -izabrana lica u pravosuđu'!$A44:AV71,+T$3,FALSE))</f>
        <v>0</v>
      </c>
      <c r="U34" s="50"/>
      <c r="V34" s="50">
        <f t="shared" si="12"/>
        <v>0</v>
      </c>
      <c r="W34" s="50">
        <f t="shared" si="2"/>
        <v>0</v>
      </c>
      <c r="X34" s="50">
        <f t="shared" si="3"/>
        <v>0</v>
      </c>
      <c r="Y34" s="50">
        <f>IF($A34=0,0,+VLOOKUP($A34,'1g -izabrana lica u pravosuđu'!$A44:AZ71,+Y$3,FALSE))</f>
        <v>0</v>
      </c>
      <c r="Z34" s="50"/>
      <c r="AA34" s="50">
        <f t="shared" si="13"/>
        <v>0</v>
      </c>
      <c r="AB34" s="50">
        <f t="shared" si="0"/>
        <v>0</v>
      </c>
      <c r="AC34" s="50">
        <f t="shared" si="4"/>
        <v>0</v>
      </c>
      <c r="AD34" s="50">
        <f>IF($A34=0,0,+VLOOKUP($A34,'1g -izabrana lica u pravosuđu'!$A44:BD71,+AD$3,FALSE))</f>
        <v>0</v>
      </c>
      <c r="AE34" s="50"/>
      <c r="AF34" s="50">
        <f t="shared" si="14"/>
        <v>0</v>
      </c>
      <c r="AG34" s="50">
        <f t="shared" si="1"/>
        <v>0</v>
      </c>
      <c r="AH34" s="50">
        <f t="shared" si="5"/>
        <v>0</v>
      </c>
      <c r="AI34" s="50">
        <f t="shared" si="15"/>
        <v>0</v>
      </c>
      <c r="AJ34" s="50">
        <f t="shared" si="6"/>
        <v>0</v>
      </c>
      <c r="AK34" s="50">
        <f t="shared" si="7"/>
        <v>0</v>
      </c>
      <c r="AL34" s="50">
        <f t="shared" si="8"/>
        <v>0</v>
      </c>
    </row>
    <row r="35" spans="1:38" x14ac:dyDescent="0.2">
      <c r="A35">
        <f>+IF(MAX(A$5:A34)+1&lt;=A$1,A34+1,0)</f>
        <v>0</v>
      </c>
      <c r="B35" s="301">
        <f t="shared" si="9"/>
        <v>0</v>
      </c>
      <c r="C35">
        <f t="shared" si="10"/>
        <v>0</v>
      </c>
      <c r="D35" s="301">
        <f t="shared" si="11"/>
        <v>0</v>
      </c>
      <c r="E35">
        <f>IF(A35=0,0,+VLOOKUP($A35,'1g -izabrana lica u pravosuđu'!A45:B72,2,FALSE))</f>
        <v>0</v>
      </c>
      <c r="H35">
        <f>+VLOOKUP($A35,'1g -izabrana lica u pravosuđu'!$A$15:$AP$42,+H$3,FALSE)</f>
        <v>0</v>
      </c>
      <c r="I35">
        <f>+VLOOKUP($A35,'1g -izabrana lica u pravosuđu'!A$15:AP$42,+I$3,FALSE)</f>
        <v>0</v>
      </c>
      <c r="J35">
        <f>+VLOOKUP($A35,'1g -izabrana lica u pravosuđu'!$A$15:$AQ$42,+J$3,FALSE)</f>
        <v>0</v>
      </c>
      <c r="T35" s="50">
        <f>IF($A35=0,0,+VLOOKUP($A35,'1g -izabrana lica u pravosuđu'!$A45:AV72,+T$3,FALSE))</f>
        <v>0</v>
      </c>
      <c r="U35" s="50"/>
      <c r="V35" s="50">
        <f t="shared" si="12"/>
        <v>0</v>
      </c>
      <c r="W35" s="50">
        <f t="shared" si="2"/>
        <v>0</v>
      </c>
      <c r="X35" s="50">
        <f t="shared" si="3"/>
        <v>0</v>
      </c>
      <c r="Y35" s="50">
        <f>IF($A35=0,0,+VLOOKUP($A35,'1g -izabrana lica u pravosuđu'!$A45:AZ72,+Y$3,FALSE))</f>
        <v>0</v>
      </c>
      <c r="Z35" s="50"/>
      <c r="AA35" s="50">
        <f t="shared" si="13"/>
        <v>0</v>
      </c>
      <c r="AB35" s="50">
        <f t="shared" si="0"/>
        <v>0</v>
      </c>
      <c r="AC35" s="50">
        <f t="shared" si="4"/>
        <v>0</v>
      </c>
      <c r="AD35" s="50">
        <f>IF($A35=0,0,+VLOOKUP($A35,'1g -izabrana lica u pravosuđu'!$A45:BD72,+AD$3,FALSE))</f>
        <v>0</v>
      </c>
      <c r="AE35" s="50"/>
      <c r="AF35" s="50">
        <f t="shared" si="14"/>
        <v>0</v>
      </c>
      <c r="AG35" s="50">
        <f t="shared" si="1"/>
        <v>0</v>
      </c>
      <c r="AH35" s="50">
        <f t="shared" si="5"/>
        <v>0</v>
      </c>
      <c r="AI35" s="50">
        <f t="shared" si="15"/>
        <v>0</v>
      </c>
      <c r="AJ35" s="50">
        <f t="shared" si="6"/>
        <v>0</v>
      </c>
      <c r="AK35" s="50">
        <f t="shared" si="7"/>
        <v>0</v>
      </c>
      <c r="AL35" s="50">
        <f t="shared" si="8"/>
        <v>0</v>
      </c>
    </row>
    <row r="36" spans="1:38" x14ac:dyDescent="0.2">
      <c r="A36">
        <f>+IF(MAX(A$5:A35)+1&lt;=A$1,A35+1,0)</f>
        <v>0</v>
      </c>
      <c r="B36" s="301">
        <f t="shared" si="9"/>
        <v>0</v>
      </c>
      <c r="C36">
        <f t="shared" si="10"/>
        <v>0</v>
      </c>
      <c r="D36" s="301">
        <f t="shared" si="11"/>
        <v>0</v>
      </c>
      <c r="E36">
        <f>IF(A36=0,0,+VLOOKUP($A36,'1g -izabrana lica u pravosuđu'!A46:B73,2,FALSE))</f>
        <v>0</v>
      </c>
      <c r="H36">
        <f>+VLOOKUP($A36,'1g -izabrana lica u pravosuđu'!$A$15:$AP$42,+H$3,FALSE)</f>
        <v>0</v>
      </c>
      <c r="I36">
        <f>+VLOOKUP($A36,'1g -izabrana lica u pravosuđu'!A$15:AP$42,+I$3,FALSE)</f>
        <v>0</v>
      </c>
      <c r="J36">
        <f>+VLOOKUP($A36,'1g -izabrana lica u pravosuđu'!$A$15:$AQ$42,+J$3,FALSE)</f>
        <v>0</v>
      </c>
      <c r="T36" s="50">
        <f>IF($A36=0,0,+VLOOKUP($A36,'1g -izabrana lica u pravosuđu'!$A46:AV73,+T$3,FALSE))</f>
        <v>0</v>
      </c>
      <c r="U36" s="50"/>
      <c r="V36" s="50">
        <f t="shared" si="12"/>
        <v>0</v>
      </c>
      <c r="W36" s="50">
        <f t="shared" si="2"/>
        <v>0</v>
      </c>
      <c r="X36" s="50">
        <f t="shared" si="3"/>
        <v>0</v>
      </c>
      <c r="Y36" s="50">
        <f>IF($A36=0,0,+VLOOKUP($A36,'1g -izabrana lica u pravosuđu'!$A46:AZ73,+Y$3,FALSE))</f>
        <v>0</v>
      </c>
      <c r="Z36" s="50"/>
      <c r="AA36" s="50">
        <f t="shared" si="13"/>
        <v>0</v>
      </c>
      <c r="AB36" s="50">
        <f t="shared" si="0"/>
        <v>0</v>
      </c>
      <c r="AC36" s="50">
        <f t="shared" si="4"/>
        <v>0</v>
      </c>
      <c r="AD36" s="50">
        <f>IF($A36=0,0,+VLOOKUP($A36,'1g -izabrana lica u pravosuđu'!$A46:BD73,+AD$3,FALSE))</f>
        <v>0</v>
      </c>
      <c r="AE36" s="50"/>
      <c r="AF36" s="50">
        <f t="shared" si="14"/>
        <v>0</v>
      </c>
      <c r="AG36" s="50">
        <f t="shared" si="1"/>
        <v>0</v>
      </c>
      <c r="AH36" s="50">
        <f t="shared" si="5"/>
        <v>0</v>
      </c>
      <c r="AI36" s="50">
        <f t="shared" si="15"/>
        <v>0</v>
      </c>
      <c r="AJ36" s="50">
        <f t="shared" si="6"/>
        <v>0</v>
      </c>
      <c r="AK36" s="50">
        <f t="shared" si="7"/>
        <v>0</v>
      </c>
      <c r="AL36" s="50">
        <f t="shared" si="8"/>
        <v>0</v>
      </c>
    </row>
    <row r="37" spans="1:38" x14ac:dyDescent="0.2">
      <c r="A37">
        <f>+IF(MAX(A$5:A36)+1&lt;=A$1,A36+1,0)</f>
        <v>0</v>
      </c>
      <c r="B37" s="301">
        <f t="shared" si="9"/>
        <v>0</v>
      </c>
      <c r="C37">
        <f t="shared" si="10"/>
        <v>0</v>
      </c>
      <c r="D37" s="301">
        <f t="shared" si="11"/>
        <v>0</v>
      </c>
      <c r="E37">
        <f>IF(A37=0,0,+VLOOKUP($A37,'1g -izabrana lica u pravosuđu'!A47:B74,2,FALSE))</f>
        <v>0</v>
      </c>
      <c r="H37">
        <f>+VLOOKUP($A37,'1g -izabrana lica u pravosuđu'!$A$15:$AP$42,+H$3,FALSE)</f>
        <v>0</v>
      </c>
      <c r="I37">
        <f>+VLOOKUP($A37,'1g -izabrana lica u pravosuđu'!A$15:AP$42,+I$3,FALSE)</f>
        <v>0</v>
      </c>
      <c r="J37">
        <f>+VLOOKUP($A37,'1g -izabrana lica u pravosuđu'!$A$15:$AQ$42,+J$3,FALSE)</f>
        <v>0</v>
      </c>
      <c r="T37" s="50">
        <f>IF($A37=0,0,+VLOOKUP($A37,'1g -izabrana lica u pravosuđu'!$A47:AV74,+T$3,FALSE))</f>
        <v>0</v>
      </c>
      <c r="U37" s="50"/>
      <c r="V37" s="50">
        <f t="shared" si="12"/>
        <v>0</v>
      </c>
      <c r="W37" s="50">
        <f t="shared" si="2"/>
        <v>0</v>
      </c>
      <c r="X37" s="50">
        <f t="shared" si="3"/>
        <v>0</v>
      </c>
      <c r="Y37" s="50">
        <f>IF($A37=0,0,+VLOOKUP($A37,'1g -izabrana lica u pravosuđu'!$A47:AZ74,+Y$3,FALSE))</f>
        <v>0</v>
      </c>
      <c r="Z37" s="50"/>
      <c r="AA37" s="50">
        <f t="shared" si="13"/>
        <v>0</v>
      </c>
      <c r="AB37" s="50">
        <f t="shared" si="0"/>
        <v>0</v>
      </c>
      <c r="AC37" s="50">
        <f t="shared" si="4"/>
        <v>0</v>
      </c>
      <c r="AD37" s="50">
        <f>IF($A37=0,0,+VLOOKUP($A37,'1g -izabrana lica u pravosuđu'!$A47:BD74,+AD$3,FALSE))</f>
        <v>0</v>
      </c>
      <c r="AE37" s="50"/>
      <c r="AF37" s="50">
        <f t="shared" si="14"/>
        <v>0</v>
      </c>
      <c r="AG37" s="50">
        <f t="shared" si="1"/>
        <v>0</v>
      </c>
      <c r="AH37" s="50">
        <f t="shared" si="5"/>
        <v>0</v>
      </c>
      <c r="AI37" s="50">
        <f t="shared" si="15"/>
        <v>0</v>
      </c>
      <c r="AJ37" s="50">
        <f t="shared" si="6"/>
        <v>0</v>
      </c>
      <c r="AK37" s="50">
        <f t="shared" si="7"/>
        <v>0</v>
      </c>
      <c r="AL37" s="50">
        <f t="shared" si="8"/>
        <v>0</v>
      </c>
    </row>
    <row r="38" spans="1:38" x14ac:dyDescent="0.2">
      <c r="A38">
        <f>+IF(MAX(A$5:A37)+1&lt;=A$1,A37+1,0)</f>
        <v>0</v>
      </c>
      <c r="B38" s="301">
        <f t="shared" si="9"/>
        <v>0</v>
      </c>
      <c r="C38">
        <f t="shared" si="10"/>
        <v>0</v>
      </c>
      <c r="D38" s="301">
        <f t="shared" si="11"/>
        <v>0</v>
      </c>
      <c r="E38">
        <f>IF(A38=0,0,+VLOOKUP($A38,'1g -izabrana lica u pravosuđu'!A48:B75,2,FALSE))</f>
        <v>0</v>
      </c>
      <c r="H38">
        <f>+VLOOKUP($A38,'1g -izabrana lica u pravosuđu'!$A$15:$AP$42,+H$3,FALSE)</f>
        <v>0</v>
      </c>
      <c r="I38">
        <f>+VLOOKUP($A38,'1g -izabrana lica u pravosuđu'!A$15:AP$42,+I$3,FALSE)</f>
        <v>0</v>
      </c>
      <c r="J38">
        <f>+VLOOKUP($A38,'1g -izabrana lica u pravosuđu'!$A$15:$AQ$42,+J$3,FALSE)</f>
        <v>0</v>
      </c>
      <c r="T38" s="50">
        <f>IF($A38=0,0,+VLOOKUP($A38,'1g -izabrana lica u pravosuđu'!$A48:AV75,+T$3,FALSE))</f>
        <v>0</v>
      </c>
      <c r="U38" s="50"/>
      <c r="V38" s="50">
        <f t="shared" si="12"/>
        <v>0</v>
      </c>
      <c r="W38" s="50">
        <f t="shared" si="2"/>
        <v>0</v>
      </c>
      <c r="X38" s="50">
        <f t="shared" si="3"/>
        <v>0</v>
      </c>
      <c r="Y38" s="50">
        <f>IF($A38=0,0,+VLOOKUP($A38,'1g -izabrana lica u pravosuđu'!$A48:AZ75,+Y$3,FALSE))</f>
        <v>0</v>
      </c>
      <c r="Z38" s="50"/>
      <c r="AA38" s="50">
        <f t="shared" si="13"/>
        <v>0</v>
      </c>
      <c r="AB38" s="50">
        <f t="shared" si="0"/>
        <v>0</v>
      </c>
      <c r="AC38" s="50">
        <f t="shared" si="4"/>
        <v>0</v>
      </c>
      <c r="AD38" s="50">
        <f>IF($A38=0,0,+VLOOKUP($A38,'1g -izabrana lica u pravosuđu'!$A48:BD75,+AD$3,FALSE))</f>
        <v>0</v>
      </c>
      <c r="AE38" s="50"/>
      <c r="AF38" s="50">
        <f t="shared" si="14"/>
        <v>0</v>
      </c>
      <c r="AG38" s="50">
        <f t="shared" si="1"/>
        <v>0</v>
      </c>
      <c r="AH38" s="50">
        <f t="shared" si="5"/>
        <v>0</v>
      </c>
      <c r="AI38" s="50">
        <f t="shared" si="15"/>
        <v>0</v>
      </c>
      <c r="AJ38" s="50">
        <f t="shared" si="6"/>
        <v>0</v>
      </c>
      <c r="AK38" s="50">
        <f t="shared" si="7"/>
        <v>0</v>
      </c>
      <c r="AL38" s="50">
        <f t="shared" si="8"/>
        <v>0</v>
      </c>
    </row>
    <row r="39" spans="1:38" x14ac:dyDescent="0.2">
      <c r="A39">
        <f>+IF(MAX(A$5:A38)+1&lt;=A$1,A38+1,0)</f>
        <v>0</v>
      </c>
      <c r="B39" s="301">
        <f t="shared" si="9"/>
        <v>0</v>
      </c>
      <c r="C39">
        <f t="shared" si="10"/>
        <v>0</v>
      </c>
      <c r="D39" s="301">
        <f t="shared" si="11"/>
        <v>0</v>
      </c>
      <c r="E39">
        <f>IF(A39=0,0,+VLOOKUP($A39,'1g -izabrana lica u pravosuđu'!A49:B76,2,FALSE))</f>
        <v>0</v>
      </c>
      <c r="H39">
        <f>+VLOOKUP($A39,'1g -izabrana lica u pravosuđu'!$A$15:$AP$42,+H$3,FALSE)</f>
        <v>0</v>
      </c>
      <c r="I39">
        <f>+VLOOKUP($A39,'1g -izabrana lica u pravosuđu'!A$15:AP$42,+I$3,FALSE)</f>
        <v>0</v>
      </c>
      <c r="J39">
        <f>+VLOOKUP($A39,'1g -izabrana lica u pravosuđu'!$A$15:$AQ$42,+J$3,FALSE)</f>
        <v>0</v>
      </c>
      <c r="T39" s="50">
        <f>IF($A39=0,0,+VLOOKUP($A39,'1g -izabrana lica u pravosuđu'!$A49:AV76,+T$3,FALSE))</f>
        <v>0</v>
      </c>
      <c r="U39" s="50"/>
      <c r="V39" s="50">
        <f t="shared" si="12"/>
        <v>0</v>
      </c>
      <c r="W39" s="50">
        <f t="shared" si="2"/>
        <v>0</v>
      </c>
      <c r="X39" s="50">
        <f t="shared" si="3"/>
        <v>0</v>
      </c>
      <c r="Y39" s="50">
        <f>IF($A39=0,0,+VLOOKUP($A39,'1g -izabrana lica u pravosuđu'!$A49:AZ76,+Y$3,FALSE))</f>
        <v>0</v>
      </c>
      <c r="Z39" s="50"/>
      <c r="AA39" s="50">
        <f t="shared" si="13"/>
        <v>0</v>
      </c>
      <c r="AB39" s="50">
        <f t="shared" si="0"/>
        <v>0</v>
      </c>
      <c r="AC39" s="50">
        <f t="shared" si="4"/>
        <v>0</v>
      </c>
      <c r="AD39" s="50">
        <f>IF($A39=0,0,+VLOOKUP($A39,'1g -izabrana lica u pravosuđu'!$A49:BD76,+AD$3,FALSE))</f>
        <v>0</v>
      </c>
      <c r="AE39" s="50"/>
      <c r="AF39" s="50">
        <f t="shared" si="14"/>
        <v>0</v>
      </c>
      <c r="AG39" s="50">
        <f t="shared" si="1"/>
        <v>0</v>
      </c>
      <c r="AH39" s="50">
        <f t="shared" si="5"/>
        <v>0</v>
      </c>
      <c r="AI39" s="50">
        <f t="shared" si="15"/>
        <v>0</v>
      </c>
      <c r="AJ39" s="50">
        <f t="shared" si="6"/>
        <v>0</v>
      </c>
      <c r="AK39" s="50">
        <f t="shared" si="7"/>
        <v>0</v>
      </c>
      <c r="AL39" s="50">
        <f t="shared" si="8"/>
        <v>0</v>
      </c>
    </row>
    <row r="40" spans="1:38" x14ac:dyDescent="0.2">
      <c r="A40">
        <f>+IF(MAX(A$5:A39)+1&lt;=A$1,A39+1,0)</f>
        <v>0</v>
      </c>
      <c r="B40" s="301">
        <f t="shared" si="9"/>
        <v>0</v>
      </c>
      <c r="C40">
        <f t="shared" si="10"/>
        <v>0</v>
      </c>
      <c r="D40" s="301">
        <f t="shared" si="11"/>
        <v>0</v>
      </c>
      <c r="E40">
        <f>IF(A40=0,0,+VLOOKUP($A40,'1g -izabrana lica u pravosuđu'!A50:B77,2,FALSE))</f>
        <v>0</v>
      </c>
      <c r="H40">
        <f>+VLOOKUP($A40,'1g -izabrana lica u pravosuđu'!$A$15:$AP$42,+H$3,FALSE)</f>
        <v>0</v>
      </c>
      <c r="I40">
        <f>+VLOOKUP($A40,'1g -izabrana lica u pravosuđu'!A$15:AP$42,+I$3,FALSE)</f>
        <v>0</v>
      </c>
      <c r="J40">
        <f>+VLOOKUP($A40,'1g -izabrana lica u pravosuđu'!$A$15:$AQ$42,+J$3,FALSE)</f>
        <v>0</v>
      </c>
      <c r="T40" s="50">
        <f>IF($A40=0,0,+VLOOKUP($A40,'1g -izabrana lica u pravosuđu'!$A50:AV77,+T$3,FALSE))</f>
        <v>0</v>
      </c>
      <c r="U40" s="50"/>
      <c r="V40" s="50">
        <f t="shared" si="12"/>
        <v>0</v>
      </c>
      <c r="W40" s="50">
        <f t="shared" si="2"/>
        <v>0</v>
      </c>
      <c r="X40" s="50">
        <f t="shared" si="3"/>
        <v>0</v>
      </c>
      <c r="Y40" s="50">
        <f>IF($A40=0,0,+VLOOKUP($A40,'1g -izabrana lica u pravosuđu'!$A50:AZ77,+Y$3,FALSE))</f>
        <v>0</v>
      </c>
      <c r="Z40" s="50"/>
      <c r="AA40" s="50">
        <f t="shared" si="13"/>
        <v>0</v>
      </c>
      <c r="AB40" s="50">
        <f t="shared" si="0"/>
        <v>0</v>
      </c>
      <c r="AC40" s="50">
        <f t="shared" si="4"/>
        <v>0</v>
      </c>
      <c r="AD40" s="50">
        <f>IF($A40=0,0,+VLOOKUP($A40,'1g -izabrana lica u pravosuđu'!$A50:BD77,+AD$3,FALSE))</f>
        <v>0</v>
      </c>
      <c r="AE40" s="50"/>
      <c r="AF40" s="50">
        <f t="shared" si="14"/>
        <v>0</v>
      </c>
      <c r="AG40" s="50">
        <f t="shared" si="1"/>
        <v>0</v>
      </c>
      <c r="AH40" s="50">
        <f t="shared" si="5"/>
        <v>0</v>
      </c>
      <c r="AI40" s="50">
        <f t="shared" si="15"/>
        <v>0</v>
      </c>
      <c r="AJ40" s="50">
        <f t="shared" si="6"/>
        <v>0</v>
      </c>
      <c r="AK40" s="50">
        <f t="shared" si="7"/>
        <v>0</v>
      </c>
      <c r="AL40" s="50">
        <f t="shared" si="8"/>
        <v>0</v>
      </c>
    </row>
    <row r="41" spans="1:38" x14ac:dyDescent="0.2">
      <c r="A41">
        <f>+IF(MAX(A$5:A40)+1&lt;=A$1,A40+1,0)</f>
        <v>0</v>
      </c>
      <c r="B41" s="301">
        <f t="shared" si="9"/>
        <v>0</v>
      </c>
      <c r="C41">
        <f t="shared" si="10"/>
        <v>0</v>
      </c>
      <c r="D41" s="301">
        <f t="shared" si="11"/>
        <v>0</v>
      </c>
      <c r="E41">
        <f>IF(A41=0,0,+VLOOKUP($A41,'1g -izabrana lica u pravosuđu'!A51:B78,2,FALSE))</f>
        <v>0</v>
      </c>
      <c r="H41">
        <f>+VLOOKUP($A41,'1g -izabrana lica u pravosuđu'!$A$15:$AP$42,+H$3,FALSE)</f>
        <v>0</v>
      </c>
      <c r="I41">
        <f>+VLOOKUP($A41,'1g -izabrana lica u pravosuđu'!A$15:AP$42,+I$3,FALSE)</f>
        <v>0</v>
      </c>
      <c r="J41">
        <f>+VLOOKUP($A41,'1g -izabrana lica u pravosuđu'!$A$15:$AQ$42,+J$3,FALSE)</f>
        <v>0</v>
      </c>
      <c r="T41" s="50">
        <f>IF($A41=0,0,+VLOOKUP($A41,'1g -izabrana lica u pravosuđu'!$A51:AV78,+T$3,FALSE))</f>
        <v>0</v>
      </c>
      <c r="U41" s="50"/>
      <c r="V41" s="50">
        <f t="shared" si="12"/>
        <v>0</v>
      </c>
      <c r="W41" s="50">
        <f t="shared" si="2"/>
        <v>0</v>
      </c>
      <c r="X41" s="50">
        <f t="shared" si="3"/>
        <v>0</v>
      </c>
      <c r="Y41" s="50">
        <f>IF($A41=0,0,+VLOOKUP($A41,'1g -izabrana lica u pravosuđu'!$A51:AZ78,+Y$3,FALSE))</f>
        <v>0</v>
      </c>
      <c r="Z41" s="50"/>
      <c r="AA41" s="50">
        <f t="shared" si="13"/>
        <v>0</v>
      </c>
      <c r="AB41" s="50">
        <f t="shared" si="0"/>
        <v>0</v>
      </c>
      <c r="AC41" s="50">
        <f t="shared" si="4"/>
        <v>0</v>
      </c>
      <c r="AD41" s="50">
        <f>IF($A41=0,0,+VLOOKUP($A41,'1g -izabrana lica u pravosuđu'!$A51:BD78,+AD$3,FALSE))</f>
        <v>0</v>
      </c>
      <c r="AE41" s="50"/>
      <c r="AF41" s="50">
        <f t="shared" si="14"/>
        <v>0</v>
      </c>
      <c r="AG41" s="50">
        <f t="shared" si="1"/>
        <v>0</v>
      </c>
      <c r="AH41" s="50">
        <f t="shared" si="5"/>
        <v>0</v>
      </c>
      <c r="AI41" s="50">
        <f t="shared" si="15"/>
        <v>0</v>
      </c>
      <c r="AJ41" s="50">
        <f t="shared" si="6"/>
        <v>0</v>
      </c>
      <c r="AK41" s="50">
        <f t="shared" si="7"/>
        <v>0</v>
      </c>
      <c r="AL41" s="50">
        <f t="shared" si="8"/>
        <v>0</v>
      </c>
    </row>
    <row r="42" spans="1:38" x14ac:dyDescent="0.2">
      <c r="A42">
        <f>+IF(MAX(A$5:A41)+1&lt;=A$1,A41+1,0)</f>
        <v>0</v>
      </c>
      <c r="B42" s="301">
        <f t="shared" si="9"/>
        <v>0</v>
      </c>
      <c r="C42">
        <f t="shared" si="10"/>
        <v>0</v>
      </c>
      <c r="D42" s="301">
        <f t="shared" si="11"/>
        <v>0</v>
      </c>
      <c r="E42">
        <f>IF(A42=0,0,+VLOOKUP($A42,'1g -izabrana lica u pravosuđu'!A52:B79,2,FALSE))</f>
        <v>0</v>
      </c>
      <c r="H42">
        <f>+VLOOKUP($A42,'1g -izabrana lica u pravosuđu'!$A$15:$AP$42,+H$3,FALSE)</f>
        <v>0</v>
      </c>
      <c r="I42">
        <f>+VLOOKUP($A42,'1g -izabrana lica u pravosuđu'!A$15:AP$42,+I$3,FALSE)</f>
        <v>0</v>
      </c>
      <c r="J42">
        <f>+VLOOKUP($A42,'1g -izabrana lica u pravosuđu'!$A$15:$AQ$42,+J$3,FALSE)</f>
        <v>0</v>
      </c>
      <c r="T42" s="50">
        <f>IF($A42=0,0,+VLOOKUP($A42,'1g -izabrana lica u pravosuđu'!$A52:AV79,+T$3,FALSE))</f>
        <v>0</v>
      </c>
      <c r="U42" s="50"/>
      <c r="V42" s="50">
        <f t="shared" si="12"/>
        <v>0</v>
      </c>
      <c r="W42" s="50">
        <f t="shared" si="2"/>
        <v>0</v>
      </c>
      <c r="X42" s="50">
        <f t="shared" si="3"/>
        <v>0</v>
      </c>
      <c r="Y42" s="50">
        <f>IF($A42=0,0,+VLOOKUP($A42,'1g -izabrana lica u pravosuđu'!$A52:AZ79,+Y$3,FALSE))</f>
        <v>0</v>
      </c>
      <c r="Z42" s="50"/>
      <c r="AA42" s="50">
        <f t="shared" si="13"/>
        <v>0</v>
      </c>
      <c r="AB42" s="50">
        <f t="shared" si="0"/>
        <v>0</v>
      </c>
      <c r="AC42" s="50">
        <f t="shared" si="4"/>
        <v>0</v>
      </c>
      <c r="AD42" s="50">
        <f>IF($A42=0,0,+VLOOKUP($A42,'1g -izabrana lica u pravosuđu'!$A52:BD79,+AD$3,FALSE))</f>
        <v>0</v>
      </c>
      <c r="AE42" s="50"/>
      <c r="AF42" s="50">
        <f t="shared" si="14"/>
        <v>0</v>
      </c>
      <c r="AG42" s="50">
        <f t="shared" si="1"/>
        <v>0</v>
      </c>
      <c r="AH42" s="50">
        <f t="shared" si="5"/>
        <v>0</v>
      </c>
      <c r="AI42" s="50">
        <f t="shared" si="15"/>
        <v>0</v>
      </c>
      <c r="AJ42" s="50">
        <f t="shared" si="6"/>
        <v>0</v>
      </c>
      <c r="AK42" s="50">
        <f t="shared" si="7"/>
        <v>0</v>
      </c>
      <c r="AL42" s="50">
        <f t="shared" si="8"/>
        <v>0</v>
      </c>
    </row>
    <row r="43" spans="1:38" x14ac:dyDescent="0.2">
      <c r="A43">
        <f>+IF(MAX(A$5:A42)+1&lt;=A$1,A42+1,0)</f>
        <v>0</v>
      </c>
      <c r="B43" s="301">
        <f t="shared" si="9"/>
        <v>0</v>
      </c>
      <c r="C43">
        <f t="shared" si="10"/>
        <v>0</v>
      </c>
      <c r="D43" s="301">
        <f t="shared" si="11"/>
        <v>0</v>
      </c>
      <c r="E43">
        <f>IF(A43=0,0,+VLOOKUP($A43,'1g -izabrana lica u pravosuđu'!A53:B80,2,FALSE))</f>
        <v>0</v>
      </c>
      <c r="H43">
        <f>+VLOOKUP($A43,'1g -izabrana lica u pravosuđu'!$A$15:$AP$42,+H$3,FALSE)</f>
        <v>0</v>
      </c>
      <c r="I43">
        <f>+VLOOKUP($A43,'1g -izabrana lica u pravosuđu'!A$15:AP$42,+I$3,FALSE)</f>
        <v>0</v>
      </c>
      <c r="J43">
        <f>+VLOOKUP($A43,'1g -izabrana lica u pravosuđu'!$A$15:$AQ$42,+J$3,FALSE)</f>
        <v>0</v>
      </c>
      <c r="T43" s="50">
        <f>IF($A43=0,0,+VLOOKUP($A43,'1g -izabrana lica u pravosuđu'!$A53:AV80,+T$3,FALSE))</f>
        <v>0</v>
      </c>
      <c r="U43" s="50"/>
      <c r="V43" s="50">
        <f t="shared" si="12"/>
        <v>0</v>
      </c>
      <c r="W43" s="50">
        <f t="shared" si="2"/>
        <v>0</v>
      </c>
      <c r="X43" s="50">
        <f t="shared" si="3"/>
        <v>0</v>
      </c>
      <c r="Y43" s="50">
        <f>IF($A43=0,0,+VLOOKUP($A43,'1g -izabrana lica u pravosuđu'!$A53:AZ80,+Y$3,FALSE))</f>
        <v>0</v>
      </c>
      <c r="Z43" s="50"/>
      <c r="AA43" s="50">
        <f t="shared" si="13"/>
        <v>0</v>
      </c>
      <c r="AB43" s="50">
        <f t="shared" si="0"/>
        <v>0</v>
      </c>
      <c r="AC43" s="50">
        <f t="shared" si="4"/>
        <v>0</v>
      </c>
      <c r="AD43" s="50">
        <f>IF($A43=0,0,+VLOOKUP($A43,'1g -izabrana lica u pravosuđu'!$A53:BD80,+AD$3,FALSE))</f>
        <v>0</v>
      </c>
      <c r="AE43" s="50"/>
      <c r="AF43" s="50">
        <f t="shared" si="14"/>
        <v>0</v>
      </c>
      <c r="AG43" s="50">
        <f t="shared" si="1"/>
        <v>0</v>
      </c>
      <c r="AH43" s="50">
        <f t="shared" si="5"/>
        <v>0</v>
      </c>
      <c r="AI43" s="50">
        <f t="shared" si="15"/>
        <v>0</v>
      </c>
      <c r="AJ43" s="50">
        <f t="shared" si="6"/>
        <v>0</v>
      </c>
      <c r="AK43" s="50">
        <f t="shared" si="7"/>
        <v>0</v>
      </c>
      <c r="AL43" s="50">
        <f t="shared" si="8"/>
        <v>0</v>
      </c>
    </row>
    <row r="44" spans="1:38" x14ac:dyDescent="0.2">
      <c r="A44">
        <f>+IF(MAX(A$5:A43)+1&lt;=A$1,A43+1,0)</f>
        <v>0</v>
      </c>
      <c r="B44" s="301">
        <f t="shared" si="9"/>
        <v>0</v>
      </c>
      <c r="C44">
        <f t="shared" si="10"/>
        <v>0</v>
      </c>
      <c r="D44" s="301">
        <f t="shared" si="11"/>
        <v>0</v>
      </c>
      <c r="E44">
        <f>IF(A44=0,0,+VLOOKUP($A44,'1g -izabrana lica u pravosuđu'!A54:B81,2,FALSE))</f>
        <v>0</v>
      </c>
      <c r="H44">
        <f>+VLOOKUP($A44,'1g -izabrana lica u pravosuđu'!$A$15:$AP$42,+H$3,FALSE)</f>
        <v>0</v>
      </c>
      <c r="I44">
        <f>+VLOOKUP($A44,'1g -izabrana lica u pravosuđu'!A$15:AP$42,+I$3,FALSE)</f>
        <v>0</v>
      </c>
      <c r="J44">
        <f>+VLOOKUP($A44,'1g -izabrana lica u pravosuđu'!$A$15:$AQ$42,+J$3,FALSE)</f>
        <v>0</v>
      </c>
      <c r="T44" s="50">
        <f>IF($A44=0,0,+VLOOKUP($A44,'1g -izabrana lica u pravosuđu'!$A54:AV81,+T$3,FALSE))</f>
        <v>0</v>
      </c>
      <c r="U44" s="50"/>
      <c r="V44" s="50">
        <f t="shared" si="12"/>
        <v>0</v>
      </c>
      <c r="W44" s="50">
        <f t="shared" si="2"/>
        <v>0</v>
      </c>
      <c r="X44" s="50">
        <f t="shared" si="3"/>
        <v>0</v>
      </c>
      <c r="Y44" s="50">
        <f>IF($A44=0,0,+VLOOKUP($A44,'1g -izabrana lica u pravosuđu'!$A54:AZ81,+Y$3,FALSE))</f>
        <v>0</v>
      </c>
      <c r="Z44" s="50"/>
      <c r="AA44" s="50">
        <f t="shared" si="13"/>
        <v>0</v>
      </c>
      <c r="AB44" s="50">
        <f t="shared" si="0"/>
        <v>0</v>
      </c>
      <c r="AC44" s="50">
        <f t="shared" si="4"/>
        <v>0</v>
      </c>
      <c r="AD44" s="50">
        <f>IF($A44=0,0,+VLOOKUP($A44,'1g -izabrana lica u pravosuđu'!$A54:BD81,+AD$3,FALSE))</f>
        <v>0</v>
      </c>
      <c r="AE44" s="50"/>
      <c r="AF44" s="50">
        <f t="shared" si="14"/>
        <v>0</v>
      </c>
      <c r="AG44" s="50">
        <f t="shared" si="1"/>
        <v>0</v>
      </c>
      <c r="AH44" s="50">
        <f t="shared" si="5"/>
        <v>0</v>
      </c>
      <c r="AI44" s="50">
        <f t="shared" si="15"/>
        <v>0</v>
      </c>
      <c r="AJ44" s="50">
        <f t="shared" si="6"/>
        <v>0</v>
      </c>
      <c r="AK44" s="50">
        <f t="shared" si="7"/>
        <v>0</v>
      </c>
      <c r="AL44" s="50">
        <f t="shared" si="8"/>
        <v>0</v>
      </c>
    </row>
    <row r="45" spans="1:38" x14ac:dyDescent="0.2">
      <c r="A45">
        <f>+IF(MAX(A$5:A44)+1&lt;=A$1,A44+1,0)</f>
        <v>0</v>
      </c>
      <c r="B45" s="301">
        <f t="shared" si="9"/>
        <v>0</v>
      </c>
      <c r="C45">
        <f t="shared" si="10"/>
        <v>0</v>
      </c>
      <c r="D45" s="301">
        <f t="shared" si="11"/>
        <v>0</v>
      </c>
      <c r="E45">
        <f>IF(A45=0,0,+VLOOKUP($A45,'1g -izabrana lica u pravosuđu'!A55:B82,2,FALSE))</f>
        <v>0</v>
      </c>
      <c r="H45">
        <f>+VLOOKUP($A45,'1g -izabrana lica u pravosuđu'!$A$15:$AP$42,+H$3,FALSE)</f>
        <v>0</v>
      </c>
      <c r="I45">
        <f>+VLOOKUP($A45,'1g -izabrana lica u pravosuđu'!A$15:AP$42,+I$3,FALSE)</f>
        <v>0</v>
      </c>
      <c r="J45">
        <f>+VLOOKUP($A45,'1g -izabrana lica u pravosuđu'!$A$15:$AQ$42,+J$3,FALSE)</f>
        <v>0</v>
      </c>
      <c r="T45" s="50">
        <f>IF($A45=0,0,+VLOOKUP($A45,'1g -izabrana lica u pravosuđu'!$A55:AV82,+T$3,FALSE))</f>
        <v>0</v>
      </c>
      <c r="U45" s="50"/>
      <c r="V45" s="50">
        <f t="shared" si="12"/>
        <v>0</v>
      </c>
      <c r="W45" s="50">
        <f t="shared" si="2"/>
        <v>0</v>
      </c>
      <c r="X45" s="50">
        <f t="shared" si="3"/>
        <v>0</v>
      </c>
      <c r="Y45" s="50">
        <f>IF($A45=0,0,+VLOOKUP($A45,'1g -izabrana lica u pravosuđu'!$A55:AZ82,+Y$3,FALSE))</f>
        <v>0</v>
      </c>
      <c r="Z45" s="50"/>
      <c r="AA45" s="50">
        <f t="shared" si="13"/>
        <v>0</v>
      </c>
      <c r="AB45" s="50">
        <f t="shared" si="0"/>
        <v>0</v>
      </c>
      <c r="AC45" s="50">
        <f t="shared" si="4"/>
        <v>0</v>
      </c>
      <c r="AD45" s="50">
        <f>IF($A45=0,0,+VLOOKUP($A45,'1g -izabrana lica u pravosuđu'!$A55:BD82,+AD$3,FALSE))</f>
        <v>0</v>
      </c>
      <c r="AE45" s="50"/>
      <c r="AF45" s="50">
        <f t="shared" si="14"/>
        <v>0</v>
      </c>
      <c r="AG45" s="50">
        <f t="shared" si="1"/>
        <v>0</v>
      </c>
      <c r="AH45" s="50">
        <f t="shared" si="5"/>
        <v>0</v>
      </c>
      <c r="AI45" s="50">
        <f t="shared" si="15"/>
        <v>0</v>
      </c>
      <c r="AJ45" s="50">
        <f t="shared" si="6"/>
        <v>0</v>
      </c>
      <c r="AK45" s="50">
        <f t="shared" si="7"/>
        <v>0</v>
      </c>
      <c r="AL45" s="50">
        <f t="shared" si="8"/>
        <v>0</v>
      </c>
    </row>
    <row r="46" spans="1:38" x14ac:dyDescent="0.2">
      <c r="A46">
        <f>+IF(MAX(A$5:A45)+1&lt;=A$1,A45+1,0)</f>
        <v>0</v>
      </c>
      <c r="B46" s="301">
        <f t="shared" si="9"/>
        <v>0</v>
      </c>
      <c r="C46">
        <f t="shared" si="10"/>
        <v>0</v>
      </c>
      <c r="D46" s="301">
        <f t="shared" si="11"/>
        <v>0</v>
      </c>
      <c r="E46">
        <f>IF(A46=0,0,+VLOOKUP($A46,'1g -izabrana lica u pravosuđu'!A56:B83,2,FALSE))</f>
        <v>0</v>
      </c>
      <c r="H46">
        <f>+VLOOKUP($A46,'1g -izabrana lica u pravosuđu'!$A$15:$AP$42,+H$3,FALSE)</f>
        <v>0</v>
      </c>
      <c r="I46">
        <f>+VLOOKUP($A46,'1g -izabrana lica u pravosuđu'!A$15:AP$42,+I$3,FALSE)</f>
        <v>0</v>
      </c>
      <c r="J46">
        <f>+VLOOKUP($A46,'1g -izabrana lica u pravosuđu'!$A$15:$AQ$42,+J$3,FALSE)</f>
        <v>0</v>
      </c>
      <c r="T46" s="50">
        <f>IF($A46=0,0,+VLOOKUP($A46,'1g -izabrana lica u pravosuđu'!$A56:AV83,+T$3,FALSE))</f>
        <v>0</v>
      </c>
      <c r="U46" s="50"/>
      <c r="V46" s="50">
        <f t="shared" ref="V46:V70" si="16">+T46+U46</f>
        <v>0</v>
      </c>
      <c r="W46" s="50">
        <f t="shared" si="2"/>
        <v>0</v>
      </c>
      <c r="X46" s="50">
        <f t="shared" si="3"/>
        <v>0</v>
      </c>
      <c r="Y46" s="50">
        <f>IF($A46=0,0,+VLOOKUP($A46,'1g -izabrana lica u pravosuđu'!$A56:AZ83,+Y$3,FALSE))</f>
        <v>0</v>
      </c>
      <c r="Z46" s="50"/>
      <c r="AA46" s="50">
        <f t="shared" ref="AA46:AA70" si="17">+Y46+Z46</f>
        <v>0</v>
      </c>
      <c r="AB46" s="50">
        <f t="shared" si="0"/>
        <v>0</v>
      </c>
      <c r="AC46" s="50">
        <f t="shared" si="4"/>
        <v>0</v>
      </c>
      <c r="AD46" s="50">
        <f>IF($A46=0,0,+VLOOKUP($A46,'1g -izabrana lica u pravosuđu'!$A56:BD83,+AD$3,FALSE))</f>
        <v>0</v>
      </c>
      <c r="AE46" s="50"/>
      <c r="AF46" s="50">
        <f t="shared" ref="AF46:AF70" si="18">+AD46+AE46</f>
        <v>0</v>
      </c>
      <c r="AG46" s="50">
        <f t="shared" si="1"/>
        <v>0</v>
      </c>
      <c r="AH46" s="50">
        <f t="shared" si="5"/>
        <v>0</v>
      </c>
      <c r="AI46" s="50">
        <f t="shared" ref="AI46:AI70" si="19">+W46*12+AB46*AB$2+AG46*AG$2</f>
        <v>0</v>
      </c>
      <c r="AJ46" s="50">
        <f t="shared" si="6"/>
        <v>0</v>
      </c>
      <c r="AK46" s="50">
        <f t="shared" si="7"/>
        <v>0</v>
      </c>
      <c r="AL46" s="50">
        <f t="shared" si="8"/>
        <v>0</v>
      </c>
    </row>
    <row r="47" spans="1:38" x14ac:dyDescent="0.2">
      <c r="A47">
        <f>+IF(MAX(A$5:A46)+1&lt;=A$1,A46+1,0)</f>
        <v>0</v>
      </c>
      <c r="B47" s="301">
        <f t="shared" si="9"/>
        <v>0</v>
      </c>
      <c r="C47">
        <f t="shared" si="10"/>
        <v>0</v>
      </c>
      <c r="D47" s="301">
        <f t="shared" si="11"/>
        <v>0</v>
      </c>
      <c r="E47">
        <f>IF(A47=0,0,+VLOOKUP($A47,'1g -izabrana lica u pravosuđu'!A57:B84,2,FALSE))</f>
        <v>0</v>
      </c>
      <c r="H47">
        <f>+VLOOKUP($A47,'1g -izabrana lica u pravosuđu'!$A$15:$AP$42,+H$3,FALSE)</f>
        <v>0</v>
      </c>
      <c r="I47">
        <f>+VLOOKUP($A47,'1g -izabrana lica u pravosuđu'!A$15:AP$42,+I$3,FALSE)</f>
        <v>0</v>
      </c>
      <c r="J47">
        <f>+VLOOKUP($A47,'1g -izabrana lica u pravosuđu'!$A$15:$AQ$42,+J$3,FALSE)</f>
        <v>0</v>
      </c>
      <c r="T47" s="50">
        <f>IF($A47=0,0,+VLOOKUP($A47,'1g -izabrana lica u pravosuđu'!$A57:AV84,+T$3,FALSE))</f>
        <v>0</v>
      </c>
      <c r="U47" s="50"/>
      <c r="V47" s="50">
        <f t="shared" si="16"/>
        <v>0</v>
      </c>
      <c r="W47" s="50">
        <f t="shared" si="2"/>
        <v>0</v>
      </c>
      <c r="X47" s="50">
        <f t="shared" si="3"/>
        <v>0</v>
      </c>
      <c r="Y47" s="50">
        <f>IF($A47=0,0,+VLOOKUP($A47,'1g -izabrana lica u pravosuđu'!$A57:AZ84,+Y$3,FALSE))</f>
        <v>0</v>
      </c>
      <c r="Z47" s="50"/>
      <c r="AA47" s="50">
        <f t="shared" si="17"/>
        <v>0</v>
      </c>
      <c r="AB47" s="50">
        <f t="shared" si="0"/>
        <v>0</v>
      </c>
      <c r="AC47" s="50">
        <f t="shared" si="4"/>
        <v>0</v>
      </c>
      <c r="AD47" s="50">
        <f>IF($A47=0,0,+VLOOKUP($A47,'1g -izabrana lica u pravosuđu'!$A57:BD84,+AD$3,FALSE))</f>
        <v>0</v>
      </c>
      <c r="AE47" s="50"/>
      <c r="AF47" s="50">
        <f t="shared" si="18"/>
        <v>0</v>
      </c>
      <c r="AG47" s="50">
        <f t="shared" si="1"/>
        <v>0</v>
      </c>
      <c r="AH47" s="50">
        <f t="shared" si="5"/>
        <v>0</v>
      </c>
      <c r="AI47" s="50">
        <f t="shared" si="19"/>
        <v>0</v>
      </c>
      <c r="AJ47" s="50">
        <f t="shared" si="6"/>
        <v>0</v>
      </c>
      <c r="AK47" s="50">
        <f t="shared" si="7"/>
        <v>0</v>
      </c>
      <c r="AL47" s="50">
        <f t="shared" si="8"/>
        <v>0</v>
      </c>
    </row>
    <row r="48" spans="1:38" x14ac:dyDescent="0.2">
      <c r="A48">
        <f>+IF(MAX(A$5:A47)+1&lt;=A$1,A47+1,0)</f>
        <v>0</v>
      </c>
      <c r="B48" s="301">
        <f t="shared" si="9"/>
        <v>0</v>
      </c>
      <c r="C48">
        <f t="shared" si="10"/>
        <v>0</v>
      </c>
      <c r="D48" s="301">
        <f t="shared" si="11"/>
        <v>0</v>
      </c>
      <c r="E48">
        <f>IF(A48=0,0,+VLOOKUP($A48,'1g -izabrana lica u pravosuđu'!A58:B85,2,FALSE))</f>
        <v>0</v>
      </c>
      <c r="H48">
        <f>+VLOOKUP($A48,'1g -izabrana lica u pravosuđu'!$A$15:$AP$42,+H$3,FALSE)</f>
        <v>0</v>
      </c>
      <c r="I48">
        <f>+VLOOKUP($A48,'1g -izabrana lica u pravosuđu'!A$15:AP$42,+I$3,FALSE)</f>
        <v>0</v>
      </c>
      <c r="J48">
        <f>+VLOOKUP($A48,'1g -izabrana lica u pravosuđu'!$A$15:$AQ$42,+J$3,FALSE)</f>
        <v>0</v>
      </c>
      <c r="T48" s="50">
        <f>IF($A48=0,0,+VLOOKUP($A48,'1g -izabrana lica u pravosuđu'!$A58:AV85,+T$3,FALSE))</f>
        <v>0</v>
      </c>
      <c r="U48" s="50"/>
      <c r="V48" s="50">
        <f t="shared" si="16"/>
        <v>0</v>
      </c>
      <c r="W48" s="50">
        <f t="shared" si="2"/>
        <v>0</v>
      </c>
      <c r="X48" s="50">
        <f t="shared" si="3"/>
        <v>0</v>
      </c>
      <c r="Y48" s="50">
        <f>IF($A48=0,0,+VLOOKUP($A48,'1g -izabrana lica u pravosuđu'!$A58:AZ85,+Y$3,FALSE))</f>
        <v>0</v>
      </c>
      <c r="Z48" s="50"/>
      <c r="AA48" s="50">
        <f t="shared" si="17"/>
        <v>0</v>
      </c>
      <c r="AB48" s="50">
        <f t="shared" si="0"/>
        <v>0</v>
      </c>
      <c r="AC48" s="50">
        <f t="shared" si="4"/>
        <v>0</v>
      </c>
      <c r="AD48" s="50">
        <f>IF($A48=0,0,+VLOOKUP($A48,'1g -izabrana lica u pravosuđu'!$A58:BD85,+AD$3,FALSE))</f>
        <v>0</v>
      </c>
      <c r="AE48" s="50"/>
      <c r="AF48" s="50">
        <f t="shared" si="18"/>
        <v>0</v>
      </c>
      <c r="AG48" s="50">
        <f t="shared" si="1"/>
        <v>0</v>
      </c>
      <c r="AH48" s="50">
        <f t="shared" si="5"/>
        <v>0</v>
      </c>
      <c r="AI48" s="50">
        <f t="shared" si="19"/>
        <v>0</v>
      </c>
      <c r="AJ48" s="50">
        <f t="shared" si="6"/>
        <v>0</v>
      </c>
      <c r="AK48" s="50">
        <f t="shared" si="7"/>
        <v>0</v>
      </c>
      <c r="AL48" s="50">
        <f t="shared" si="8"/>
        <v>0</v>
      </c>
    </row>
    <row r="49" spans="1:38" x14ac:dyDescent="0.2">
      <c r="A49">
        <f>+IF(MAX(A$5:A48)+1&lt;=A$1,A48+1,0)</f>
        <v>0</v>
      </c>
      <c r="B49" s="301">
        <f t="shared" si="9"/>
        <v>0</v>
      </c>
      <c r="C49">
        <f t="shared" si="10"/>
        <v>0</v>
      </c>
      <c r="D49" s="301">
        <f t="shared" si="11"/>
        <v>0</v>
      </c>
      <c r="E49">
        <f>IF(A49=0,0,+VLOOKUP($A49,'1g -izabrana lica u pravosuđu'!A59:B86,2,FALSE))</f>
        <v>0</v>
      </c>
      <c r="H49">
        <f>+VLOOKUP($A49,'1g -izabrana lica u pravosuđu'!$A$15:$AP$42,+H$3,FALSE)</f>
        <v>0</v>
      </c>
      <c r="I49">
        <f>+VLOOKUP($A49,'1g -izabrana lica u pravosuđu'!A$15:AP$42,+I$3,FALSE)</f>
        <v>0</v>
      </c>
      <c r="J49">
        <f>+VLOOKUP($A49,'1g -izabrana lica u pravosuđu'!$A$15:$AQ$42,+J$3,FALSE)</f>
        <v>0</v>
      </c>
      <c r="T49" s="50">
        <f>IF($A49=0,0,+VLOOKUP($A49,'1g -izabrana lica u pravosuđu'!$A59:AV86,+T$3,FALSE))</f>
        <v>0</v>
      </c>
      <c r="U49" s="50"/>
      <c r="V49" s="50">
        <f t="shared" si="16"/>
        <v>0</v>
      </c>
      <c r="W49" s="50">
        <f t="shared" si="2"/>
        <v>0</v>
      </c>
      <c r="X49" s="50">
        <f t="shared" si="3"/>
        <v>0</v>
      </c>
      <c r="Y49" s="50">
        <f>IF($A49=0,0,+VLOOKUP($A49,'1g -izabrana lica u pravosuđu'!$A59:AZ86,+Y$3,FALSE))</f>
        <v>0</v>
      </c>
      <c r="Z49" s="50"/>
      <c r="AA49" s="50">
        <f t="shared" si="17"/>
        <v>0</v>
      </c>
      <c r="AB49" s="50">
        <f t="shared" si="0"/>
        <v>0</v>
      </c>
      <c r="AC49" s="50">
        <f t="shared" si="4"/>
        <v>0</v>
      </c>
      <c r="AD49" s="50">
        <f>IF($A49=0,0,+VLOOKUP($A49,'1g -izabrana lica u pravosuđu'!$A59:BD86,+AD$3,FALSE))</f>
        <v>0</v>
      </c>
      <c r="AE49" s="50"/>
      <c r="AF49" s="50">
        <f t="shared" si="18"/>
        <v>0</v>
      </c>
      <c r="AG49" s="50">
        <f t="shared" si="1"/>
        <v>0</v>
      </c>
      <c r="AH49" s="50">
        <f t="shared" si="5"/>
        <v>0</v>
      </c>
      <c r="AI49" s="50">
        <f t="shared" si="19"/>
        <v>0</v>
      </c>
      <c r="AJ49" s="50">
        <f t="shared" si="6"/>
        <v>0</v>
      </c>
      <c r="AK49" s="50">
        <f t="shared" si="7"/>
        <v>0</v>
      </c>
      <c r="AL49" s="50">
        <f t="shared" si="8"/>
        <v>0</v>
      </c>
    </row>
    <row r="50" spans="1:38" x14ac:dyDescent="0.2">
      <c r="A50">
        <f>+IF(MAX(A$5:A49)+1&lt;=A$1,A49+1,0)</f>
        <v>0</v>
      </c>
      <c r="B50" s="301">
        <f t="shared" si="9"/>
        <v>0</v>
      </c>
      <c r="C50">
        <f t="shared" si="10"/>
        <v>0</v>
      </c>
      <c r="D50" s="301">
        <f t="shared" si="11"/>
        <v>0</v>
      </c>
      <c r="E50">
        <f>IF(A50=0,0,+VLOOKUP($A50,'1g -izabrana lica u pravosuđu'!A60:B87,2,FALSE))</f>
        <v>0</v>
      </c>
      <c r="H50">
        <f>+VLOOKUP($A50,'1g -izabrana lica u pravosuđu'!$A$15:$AP$42,+H$3,FALSE)</f>
        <v>0</v>
      </c>
      <c r="I50">
        <f>+VLOOKUP($A50,'1g -izabrana lica u pravosuđu'!A$15:AP$42,+I$3,FALSE)</f>
        <v>0</v>
      </c>
      <c r="J50">
        <f>+VLOOKUP($A50,'1g -izabrana lica u pravosuđu'!$A$15:$AQ$42,+J$3,FALSE)</f>
        <v>0</v>
      </c>
      <c r="T50" s="50">
        <f>IF($A50=0,0,+VLOOKUP($A50,'1g -izabrana lica u pravosuđu'!$A60:AV87,+T$3,FALSE))</f>
        <v>0</v>
      </c>
      <c r="U50" s="50"/>
      <c r="V50" s="50">
        <f t="shared" si="16"/>
        <v>0</v>
      </c>
      <c r="W50" s="50">
        <f t="shared" si="2"/>
        <v>0</v>
      </c>
      <c r="X50" s="50">
        <f t="shared" si="3"/>
        <v>0</v>
      </c>
      <c r="Y50" s="50">
        <f>IF($A50=0,0,+VLOOKUP($A50,'1g -izabrana lica u pravosuđu'!$A60:AZ87,+Y$3,FALSE))</f>
        <v>0</v>
      </c>
      <c r="Z50" s="50"/>
      <c r="AA50" s="50">
        <f t="shared" si="17"/>
        <v>0</v>
      </c>
      <c r="AB50" s="50">
        <f t="shared" si="0"/>
        <v>0</v>
      </c>
      <c r="AC50" s="50">
        <f t="shared" si="4"/>
        <v>0</v>
      </c>
      <c r="AD50" s="50">
        <f>IF($A50=0,0,+VLOOKUP($A50,'1g -izabrana lica u pravosuđu'!$A60:BD87,+AD$3,FALSE))</f>
        <v>0</v>
      </c>
      <c r="AE50" s="50"/>
      <c r="AF50" s="50">
        <f t="shared" si="18"/>
        <v>0</v>
      </c>
      <c r="AG50" s="50">
        <f t="shared" si="1"/>
        <v>0</v>
      </c>
      <c r="AH50" s="50">
        <f t="shared" si="5"/>
        <v>0</v>
      </c>
      <c r="AI50" s="50">
        <f t="shared" si="19"/>
        <v>0</v>
      </c>
      <c r="AJ50" s="50">
        <f t="shared" si="6"/>
        <v>0</v>
      </c>
      <c r="AK50" s="50">
        <f t="shared" si="7"/>
        <v>0</v>
      </c>
      <c r="AL50" s="50">
        <f t="shared" si="8"/>
        <v>0</v>
      </c>
    </row>
    <row r="51" spans="1:38" x14ac:dyDescent="0.2">
      <c r="A51">
        <f>+IF(MAX(A$5:A50)+1&lt;=A$1,A50+1,0)</f>
        <v>0</v>
      </c>
      <c r="B51" s="301">
        <f t="shared" si="9"/>
        <v>0</v>
      </c>
      <c r="C51">
        <f t="shared" si="10"/>
        <v>0</v>
      </c>
      <c r="D51" s="301">
        <f t="shared" si="11"/>
        <v>0</v>
      </c>
      <c r="E51">
        <f>IF(A51=0,0,+VLOOKUP($A51,'1g -izabrana lica u pravosuđu'!A61:B88,2,FALSE))</f>
        <v>0</v>
      </c>
      <c r="H51">
        <f>+VLOOKUP($A51,'1g -izabrana lica u pravosuđu'!$A$15:$AP$42,+H$3,FALSE)</f>
        <v>0</v>
      </c>
      <c r="I51">
        <f>+VLOOKUP($A51,'1g -izabrana lica u pravosuđu'!A$15:AP$42,+I$3,FALSE)</f>
        <v>0</v>
      </c>
      <c r="J51">
        <f>+VLOOKUP($A51,'1g -izabrana lica u pravosuđu'!$A$15:$AQ$42,+J$3,FALSE)</f>
        <v>0</v>
      </c>
      <c r="T51" s="50">
        <f>IF($A51=0,0,+VLOOKUP($A51,'1g -izabrana lica u pravosuđu'!$A61:AV88,+T$3,FALSE))</f>
        <v>0</v>
      </c>
      <c r="U51" s="50"/>
      <c r="V51" s="50">
        <f t="shared" si="16"/>
        <v>0</v>
      </c>
      <c r="W51" s="50">
        <f t="shared" si="2"/>
        <v>0</v>
      </c>
      <c r="X51" s="50">
        <f t="shared" si="3"/>
        <v>0</v>
      </c>
      <c r="Y51" s="50">
        <f>IF($A51=0,0,+VLOOKUP($A51,'1g -izabrana lica u pravosuđu'!$A61:AZ88,+Y$3,FALSE))</f>
        <v>0</v>
      </c>
      <c r="Z51" s="50"/>
      <c r="AA51" s="50">
        <f t="shared" si="17"/>
        <v>0</v>
      </c>
      <c r="AB51" s="50">
        <f t="shared" si="0"/>
        <v>0</v>
      </c>
      <c r="AC51" s="50">
        <f t="shared" si="4"/>
        <v>0</v>
      </c>
      <c r="AD51" s="50">
        <f>IF($A51=0,0,+VLOOKUP($A51,'1g -izabrana lica u pravosuđu'!$A61:BD88,+AD$3,FALSE))</f>
        <v>0</v>
      </c>
      <c r="AE51" s="50"/>
      <c r="AF51" s="50">
        <f t="shared" si="18"/>
        <v>0</v>
      </c>
      <c r="AG51" s="50">
        <f t="shared" si="1"/>
        <v>0</v>
      </c>
      <c r="AH51" s="50">
        <f t="shared" si="5"/>
        <v>0</v>
      </c>
      <c r="AI51" s="50">
        <f t="shared" si="19"/>
        <v>0</v>
      </c>
      <c r="AJ51" s="50">
        <f t="shared" si="6"/>
        <v>0</v>
      </c>
      <c r="AK51" s="50">
        <f t="shared" si="7"/>
        <v>0</v>
      </c>
      <c r="AL51" s="50">
        <f t="shared" si="8"/>
        <v>0</v>
      </c>
    </row>
    <row r="52" spans="1:38" x14ac:dyDescent="0.2">
      <c r="A52">
        <f>+IF(MAX(A$5:A51)+1&lt;=A$1,A51+1,0)</f>
        <v>0</v>
      </c>
      <c r="B52" s="301">
        <f t="shared" si="9"/>
        <v>0</v>
      </c>
      <c r="C52">
        <f t="shared" si="10"/>
        <v>0</v>
      </c>
      <c r="D52" s="301">
        <f t="shared" si="11"/>
        <v>0</v>
      </c>
      <c r="E52">
        <f>IF(A52=0,0,+VLOOKUP($A52,'1g -izabrana lica u pravosuđu'!A62:B89,2,FALSE))</f>
        <v>0</v>
      </c>
      <c r="H52">
        <f>+VLOOKUP($A52,'1g -izabrana lica u pravosuđu'!$A$15:$AP$42,+H$3,FALSE)</f>
        <v>0</v>
      </c>
      <c r="I52">
        <f>+VLOOKUP($A52,'1g -izabrana lica u pravosuđu'!A$15:AP$42,+I$3,FALSE)</f>
        <v>0</v>
      </c>
      <c r="J52">
        <f>+VLOOKUP($A52,'1g -izabrana lica u pravosuđu'!$A$15:$AQ$42,+J$3,FALSE)</f>
        <v>0</v>
      </c>
      <c r="T52" s="50">
        <f>IF($A52=0,0,+VLOOKUP($A52,'1g -izabrana lica u pravosuđu'!$A62:AV89,+T$3,FALSE))</f>
        <v>0</v>
      </c>
      <c r="U52" s="50"/>
      <c r="V52" s="50">
        <f t="shared" si="16"/>
        <v>0</v>
      </c>
      <c r="W52" s="50">
        <f t="shared" si="2"/>
        <v>0</v>
      </c>
      <c r="X52" s="50">
        <f t="shared" si="3"/>
        <v>0</v>
      </c>
      <c r="Y52" s="50">
        <f>IF($A52=0,0,+VLOOKUP($A52,'1g -izabrana lica u pravosuđu'!$A62:AZ89,+Y$3,FALSE))</f>
        <v>0</v>
      </c>
      <c r="Z52" s="50"/>
      <c r="AA52" s="50">
        <f t="shared" si="17"/>
        <v>0</v>
      </c>
      <c r="AB52" s="50">
        <f t="shared" si="0"/>
        <v>0</v>
      </c>
      <c r="AC52" s="50">
        <f t="shared" si="4"/>
        <v>0</v>
      </c>
      <c r="AD52" s="50">
        <f>IF($A52=0,0,+VLOOKUP($A52,'1g -izabrana lica u pravosuđu'!$A62:BD89,+AD$3,FALSE))</f>
        <v>0</v>
      </c>
      <c r="AE52" s="50"/>
      <c r="AF52" s="50">
        <f t="shared" si="18"/>
        <v>0</v>
      </c>
      <c r="AG52" s="50">
        <f t="shared" si="1"/>
        <v>0</v>
      </c>
      <c r="AH52" s="50">
        <f t="shared" si="5"/>
        <v>0</v>
      </c>
      <c r="AI52" s="50">
        <f t="shared" si="19"/>
        <v>0</v>
      </c>
      <c r="AJ52" s="50">
        <f t="shared" si="6"/>
        <v>0</v>
      </c>
      <c r="AK52" s="50">
        <f t="shared" si="7"/>
        <v>0</v>
      </c>
      <c r="AL52" s="50">
        <f t="shared" si="8"/>
        <v>0</v>
      </c>
    </row>
    <row r="53" spans="1:38" x14ac:dyDescent="0.2">
      <c r="A53">
        <f>+IF(MAX(A$5:A52)+1&lt;=A$1,A52+1,0)</f>
        <v>0</v>
      </c>
      <c r="B53" s="301">
        <f t="shared" si="9"/>
        <v>0</v>
      </c>
      <c r="C53">
        <f t="shared" si="10"/>
        <v>0</v>
      </c>
      <c r="D53" s="301">
        <f t="shared" si="11"/>
        <v>0</v>
      </c>
      <c r="E53">
        <f>IF(A53=0,0,+VLOOKUP($A53,'1g -izabrana lica u pravosuđu'!A63:B90,2,FALSE))</f>
        <v>0</v>
      </c>
      <c r="H53">
        <f>+VLOOKUP($A53,'1g -izabrana lica u pravosuđu'!$A$15:$AP$42,+H$3,FALSE)</f>
        <v>0</v>
      </c>
      <c r="I53">
        <f>+VLOOKUP($A53,'1g -izabrana lica u pravosuđu'!A$15:AP$42,+I$3,FALSE)</f>
        <v>0</v>
      </c>
      <c r="J53">
        <f>+VLOOKUP($A53,'1g -izabrana lica u pravosuđu'!$A$15:$AQ$42,+J$3,FALSE)</f>
        <v>0</v>
      </c>
      <c r="T53" s="50">
        <f>IF($A53=0,0,+VLOOKUP($A53,'1g -izabrana lica u pravosuđu'!$A63:AV90,+T$3,FALSE))</f>
        <v>0</v>
      </c>
      <c r="U53" s="50"/>
      <c r="V53" s="50">
        <f t="shared" si="16"/>
        <v>0</v>
      </c>
      <c r="W53" s="50">
        <f t="shared" si="2"/>
        <v>0</v>
      </c>
      <c r="X53" s="50">
        <f t="shared" si="3"/>
        <v>0</v>
      </c>
      <c r="Y53" s="50">
        <f>IF($A53=0,0,+VLOOKUP($A53,'1g -izabrana lica u pravosuđu'!$A63:AZ90,+Y$3,FALSE))</f>
        <v>0</v>
      </c>
      <c r="Z53" s="50"/>
      <c r="AA53" s="50">
        <f t="shared" si="17"/>
        <v>0</v>
      </c>
      <c r="AB53" s="50">
        <f t="shared" si="0"/>
        <v>0</v>
      </c>
      <c r="AC53" s="50">
        <f t="shared" si="4"/>
        <v>0</v>
      </c>
      <c r="AD53" s="50">
        <f>IF($A53=0,0,+VLOOKUP($A53,'1g -izabrana lica u pravosuđu'!$A63:BD90,+AD$3,FALSE))</f>
        <v>0</v>
      </c>
      <c r="AE53" s="50"/>
      <c r="AF53" s="50">
        <f t="shared" si="18"/>
        <v>0</v>
      </c>
      <c r="AG53" s="50">
        <f t="shared" si="1"/>
        <v>0</v>
      </c>
      <c r="AH53" s="50">
        <f t="shared" si="5"/>
        <v>0</v>
      </c>
      <c r="AI53" s="50">
        <f t="shared" si="19"/>
        <v>0</v>
      </c>
      <c r="AJ53" s="50">
        <f t="shared" si="6"/>
        <v>0</v>
      </c>
      <c r="AK53" s="50">
        <f t="shared" si="7"/>
        <v>0</v>
      </c>
      <c r="AL53" s="50">
        <f t="shared" si="8"/>
        <v>0</v>
      </c>
    </row>
    <row r="54" spans="1:38" x14ac:dyDescent="0.2">
      <c r="A54">
        <f>+IF(MAX(A$5:A53)+1&lt;=A$1,A53+1,0)</f>
        <v>0</v>
      </c>
      <c r="B54" s="301">
        <f t="shared" si="9"/>
        <v>0</v>
      </c>
      <c r="C54">
        <f t="shared" si="10"/>
        <v>0</v>
      </c>
      <c r="D54" s="301">
        <f t="shared" si="11"/>
        <v>0</v>
      </c>
      <c r="E54">
        <f>IF(A54=0,0,+VLOOKUP($A54,'1g -izabrana lica u pravosuđu'!A64:B91,2,FALSE))</f>
        <v>0</v>
      </c>
      <c r="H54">
        <f>+VLOOKUP($A54,'1g -izabrana lica u pravosuđu'!$A$15:$AP$42,+H$3,FALSE)</f>
        <v>0</v>
      </c>
      <c r="I54">
        <f>+VLOOKUP($A54,'1g -izabrana lica u pravosuđu'!A$15:AP$42,+I$3,FALSE)</f>
        <v>0</v>
      </c>
      <c r="J54">
        <f>+VLOOKUP($A54,'1g -izabrana lica u pravosuđu'!$A$15:$AQ$42,+J$3,FALSE)</f>
        <v>0</v>
      </c>
      <c r="T54" s="50">
        <f>IF($A54=0,0,+VLOOKUP($A54,'1g -izabrana lica u pravosuđu'!$A64:AV91,+T$3,FALSE))</f>
        <v>0</v>
      </c>
      <c r="U54" s="50"/>
      <c r="V54" s="50">
        <f t="shared" si="16"/>
        <v>0</v>
      </c>
      <c r="W54" s="50">
        <f t="shared" si="2"/>
        <v>0</v>
      </c>
      <c r="X54" s="50">
        <f t="shared" si="3"/>
        <v>0</v>
      </c>
      <c r="Y54" s="50">
        <f>IF($A54=0,0,+VLOOKUP($A54,'1g -izabrana lica u pravosuđu'!$A64:AZ91,+Y$3,FALSE))</f>
        <v>0</v>
      </c>
      <c r="Z54" s="50"/>
      <c r="AA54" s="50">
        <f t="shared" si="17"/>
        <v>0</v>
      </c>
      <c r="AB54" s="50">
        <f t="shared" si="0"/>
        <v>0</v>
      </c>
      <c r="AC54" s="50">
        <f t="shared" si="4"/>
        <v>0</v>
      </c>
      <c r="AD54" s="50">
        <f>IF($A54=0,0,+VLOOKUP($A54,'1g -izabrana lica u pravosuđu'!$A64:BD91,+AD$3,FALSE))</f>
        <v>0</v>
      </c>
      <c r="AE54" s="50"/>
      <c r="AF54" s="50">
        <f t="shared" si="18"/>
        <v>0</v>
      </c>
      <c r="AG54" s="50">
        <f t="shared" si="1"/>
        <v>0</v>
      </c>
      <c r="AH54" s="50">
        <f t="shared" si="5"/>
        <v>0</v>
      </c>
      <c r="AI54" s="50">
        <f t="shared" si="19"/>
        <v>0</v>
      </c>
      <c r="AJ54" s="50">
        <f t="shared" si="6"/>
        <v>0</v>
      </c>
      <c r="AK54" s="50">
        <f t="shared" si="7"/>
        <v>0</v>
      </c>
      <c r="AL54" s="50">
        <f t="shared" si="8"/>
        <v>0</v>
      </c>
    </row>
    <row r="55" spans="1:38" x14ac:dyDescent="0.2">
      <c r="A55">
        <f>+IF(MAX(A$5:A54)+1&lt;=A$1,A54+1,0)</f>
        <v>0</v>
      </c>
      <c r="B55" s="301">
        <f t="shared" si="9"/>
        <v>0</v>
      </c>
      <c r="C55">
        <f t="shared" si="10"/>
        <v>0</v>
      </c>
      <c r="D55" s="301">
        <f t="shared" si="11"/>
        <v>0</v>
      </c>
      <c r="E55">
        <f>IF(A55=0,0,+VLOOKUP($A55,'1g -izabrana lica u pravosuđu'!A65:B92,2,FALSE))</f>
        <v>0</v>
      </c>
      <c r="H55">
        <f>+VLOOKUP($A55,'1g -izabrana lica u pravosuđu'!$A$15:$AP$42,+H$3,FALSE)</f>
        <v>0</v>
      </c>
      <c r="I55">
        <f>+VLOOKUP($A55,'1g -izabrana lica u pravosuđu'!A$15:AP$42,+I$3,FALSE)</f>
        <v>0</v>
      </c>
      <c r="J55">
        <f>+VLOOKUP($A55,'1g -izabrana lica u pravosuđu'!$A$15:$AQ$42,+J$3,FALSE)</f>
        <v>0</v>
      </c>
      <c r="T55" s="50">
        <f>IF($A55=0,0,+VLOOKUP($A55,'1g -izabrana lica u pravosuđu'!$A65:AV92,+T$3,FALSE))</f>
        <v>0</v>
      </c>
      <c r="U55" s="50"/>
      <c r="V55" s="50">
        <f t="shared" si="16"/>
        <v>0</v>
      </c>
      <c r="W55" s="50">
        <f t="shared" si="2"/>
        <v>0</v>
      </c>
      <c r="X55" s="50">
        <f t="shared" si="3"/>
        <v>0</v>
      </c>
      <c r="Y55" s="50">
        <f>IF($A55=0,0,+VLOOKUP($A55,'1g -izabrana lica u pravosuđu'!$A65:AZ92,+Y$3,FALSE))</f>
        <v>0</v>
      </c>
      <c r="Z55" s="50"/>
      <c r="AA55" s="50">
        <f t="shared" si="17"/>
        <v>0</v>
      </c>
      <c r="AB55" s="50">
        <f t="shared" si="0"/>
        <v>0</v>
      </c>
      <c r="AC55" s="50">
        <f t="shared" si="4"/>
        <v>0</v>
      </c>
      <c r="AD55" s="50">
        <f>IF($A55=0,0,+VLOOKUP($A55,'1g -izabrana lica u pravosuđu'!$A65:BD92,+AD$3,FALSE))</f>
        <v>0</v>
      </c>
      <c r="AE55" s="50"/>
      <c r="AF55" s="50">
        <f t="shared" si="18"/>
        <v>0</v>
      </c>
      <c r="AG55" s="50">
        <f t="shared" si="1"/>
        <v>0</v>
      </c>
      <c r="AH55" s="50">
        <f t="shared" si="5"/>
        <v>0</v>
      </c>
      <c r="AI55" s="50">
        <f t="shared" si="19"/>
        <v>0</v>
      </c>
      <c r="AJ55" s="50">
        <f t="shared" si="6"/>
        <v>0</v>
      </c>
      <c r="AK55" s="50">
        <f t="shared" si="7"/>
        <v>0</v>
      </c>
      <c r="AL55" s="50">
        <f t="shared" si="8"/>
        <v>0</v>
      </c>
    </row>
    <row r="56" spans="1:38" x14ac:dyDescent="0.2">
      <c r="A56">
        <f>+IF(MAX(A$5:A55)+1&lt;=A$1,A55+1,0)</f>
        <v>0</v>
      </c>
      <c r="B56" s="301">
        <f t="shared" si="9"/>
        <v>0</v>
      </c>
      <c r="C56">
        <f t="shared" si="10"/>
        <v>0</v>
      </c>
      <c r="D56" s="301">
        <f t="shared" si="11"/>
        <v>0</v>
      </c>
      <c r="E56">
        <f>IF(A56=0,0,+VLOOKUP($A56,'1g -izabrana lica u pravosuđu'!A66:B93,2,FALSE))</f>
        <v>0</v>
      </c>
      <c r="H56">
        <f>+VLOOKUP($A56,'1g -izabrana lica u pravosuđu'!$A$15:$AP$42,+H$3,FALSE)</f>
        <v>0</v>
      </c>
      <c r="I56">
        <f>+VLOOKUP($A56,'1g -izabrana lica u pravosuđu'!A$15:AP$42,+I$3,FALSE)</f>
        <v>0</v>
      </c>
      <c r="J56">
        <f>+VLOOKUP($A56,'1g -izabrana lica u pravosuđu'!$A$15:$AQ$42,+J$3,FALSE)</f>
        <v>0</v>
      </c>
      <c r="T56" s="50">
        <f>IF($A56=0,0,+VLOOKUP($A56,'1g -izabrana lica u pravosuđu'!$A66:AV93,+T$3,FALSE))</f>
        <v>0</v>
      </c>
      <c r="U56" s="50"/>
      <c r="V56" s="50">
        <f t="shared" si="16"/>
        <v>0</v>
      </c>
      <c r="W56" s="50">
        <f t="shared" si="2"/>
        <v>0</v>
      </c>
      <c r="X56" s="50">
        <f t="shared" si="3"/>
        <v>0</v>
      </c>
      <c r="Y56" s="50">
        <f>IF($A56=0,0,+VLOOKUP($A56,'1g -izabrana lica u pravosuđu'!$A66:AZ93,+Y$3,FALSE))</f>
        <v>0</v>
      </c>
      <c r="Z56" s="50"/>
      <c r="AA56" s="50">
        <f t="shared" si="17"/>
        <v>0</v>
      </c>
      <c r="AB56" s="50">
        <f t="shared" si="0"/>
        <v>0</v>
      </c>
      <c r="AC56" s="50">
        <f t="shared" si="4"/>
        <v>0</v>
      </c>
      <c r="AD56" s="50">
        <f>IF($A56=0,0,+VLOOKUP($A56,'1g -izabrana lica u pravosuđu'!$A66:BD93,+AD$3,FALSE))</f>
        <v>0</v>
      </c>
      <c r="AE56" s="50"/>
      <c r="AF56" s="50">
        <f t="shared" si="18"/>
        <v>0</v>
      </c>
      <c r="AG56" s="50">
        <f t="shared" si="1"/>
        <v>0</v>
      </c>
      <c r="AH56" s="50">
        <f t="shared" si="5"/>
        <v>0</v>
      </c>
      <c r="AI56" s="50">
        <f t="shared" si="19"/>
        <v>0</v>
      </c>
      <c r="AJ56" s="50">
        <f t="shared" si="6"/>
        <v>0</v>
      </c>
      <c r="AK56" s="50">
        <f t="shared" si="7"/>
        <v>0</v>
      </c>
      <c r="AL56" s="50">
        <f t="shared" si="8"/>
        <v>0</v>
      </c>
    </row>
    <row r="57" spans="1:38" x14ac:dyDescent="0.2">
      <c r="A57">
        <f>+IF(MAX(A$5:A56)+1&lt;=A$1,A56+1,0)</f>
        <v>0</v>
      </c>
      <c r="B57" s="301">
        <f t="shared" si="9"/>
        <v>0</v>
      </c>
      <c r="C57">
        <f t="shared" si="10"/>
        <v>0</v>
      </c>
      <c r="D57" s="301">
        <f t="shared" si="11"/>
        <v>0</v>
      </c>
      <c r="E57">
        <f>IF(A57=0,0,+VLOOKUP($A57,'1g -izabrana lica u pravosuđu'!A67:B94,2,FALSE))</f>
        <v>0</v>
      </c>
      <c r="H57">
        <f>+VLOOKUP($A57,'1g -izabrana lica u pravosuđu'!$A$15:$AP$42,+H$3,FALSE)</f>
        <v>0</v>
      </c>
      <c r="I57">
        <f>+VLOOKUP($A57,'1g -izabrana lica u pravosuđu'!A$15:AP$42,+I$3,FALSE)</f>
        <v>0</v>
      </c>
      <c r="J57">
        <f>+VLOOKUP($A57,'1g -izabrana lica u pravosuđu'!$A$15:$AQ$42,+J$3,FALSE)</f>
        <v>0</v>
      </c>
      <c r="T57" s="50">
        <f>IF($A57=0,0,+VLOOKUP($A57,'1g -izabrana lica u pravosuđu'!$A67:AV94,+T$3,FALSE))</f>
        <v>0</v>
      </c>
      <c r="U57" s="50"/>
      <c r="V57" s="50">
        <f t="shared" si="16"/>
        <v>0</v>
      </c>
      <c r="W57" s="50">
        <f t="shared" si="2"/>
        <v>0</v>
      </c>
      <c r="X57" s="50">
        <f t="shared" si="3"/>
        <v>0</v>
      </c>
      <c r="Y57" s="50">
        <f>IF($A57=0,0,+VLOOKUP($A57,'1g -izabrana lica u pravosuđu'!$A67:AZ94,+Y$3,FALSE))</f>
        <v>0</v>
      </c>
      <c r="Z57" s="50"/>
      <c r="AA57" s="50">
        <f t="shared" si="17"/>
        <v>0</v>
      </c>
      <c r="AB57" s="50">
        <f t="shared" si="0"/>
        <v>0</v>
      </c>
      <c r="AC57" s="50">
        <f t="shared" si="4"/>
        <v>0</v>
      </c>
      <c r="AD57" s="50">
        <f>IF($A57=0,0,+VLOOKUP($A57,'1g -izabrana lica u pravosuđu'!$A67:BD94,+AD$3,FALSE))</f>
        <v>0</v>
      </c>
      <c r="AE57" s="50"/>
      <c r="AF57" s="50">
        <f t="shared" si="18"/>
        <v>0</v>
      </c>
      <c r="AG57" s="50">
        <f t="shared" si="1"/>
        <v>0</v>
      </c>
      <c r="AH57" s="50">
        <f t="shared" si="5"/>
        <v>0</v>
      </c>
      <c r="AI57" s="50">
        <f t="shared" si="19"/>
        <v>0</v>
      </c>
      <c r="AJ57" s="50">
        <f t="shared" si="6"/>
        <v>0</v>
      </c>
      <c r="AK57" s="50">
        <f t="shared" si="7"/>
        <v>0</v>
      </c>
      <c r="AL57" s="50">
        <f t="shared" si="8"/>
        <v>0</v>
      </c>
    </row>
    <row r="58" spans="1:38" x14ac:dyDescent="0.2">
      <c r="A58">
        <f>+IF(MAX(A$5:A57)+1&lt;=A$1,A57+1,0)</f>
        <v>0</v>
      </c>
      <c r="B58" s="301">
        <f t="shared" si="9"/>
        <v>0</v>
      </c>
      <c r="C58">
        <f t="shared" si="10"/>
        <v>0</v>
      </c>
      <c r="D58" s="301">
        <f t="shared" si="11"/>
        <v>0</v>
      </c>
      <c r="E58">
        <f>IF(A58=0,0,+VLOOKUP($A58,'1g -izabrana lica u pravosuđu'!A68:B95,2,FALSE))</f>
        <v>0</v>
      </c>
      <c r="H58">
        <f>+VLOOKUP($A58,'1g -izabrana lica u pravosuđu'!$A$15:$AP$42,+H$3,FALSE)</f>
        <v>0</v>
      </c>
      <c r="I58">
        <f>+VLOOKUP($A58,'1g -izabrana lica u pravosuđu'!A$15:AP$42,+I$3,FALSE)</f>
        <v>0</v>
      </c>
      <c r="J58">
        <f>+VLOOKUP($A58,'1g -izabrana lica u pravosuđu'!$A$15:$AQ$42,+J$3,FALSE)</f>
        <v>0</v>
      </c>
      <c r="T58" s="50">
        <f>IF($A58=0,0,+VLOOKUP($A58,'1g -izabrana lica u pravosuđu'!$A68:AV95,+T$3,FALSE))</f>
        <v>0</v>
      </c>
      <c r="U58" s="50"/>
      <c r="V58" s="50">
        <f t="shared" si="16"/>
        <v>0</v>
      </c>
      <c r="W58" s="50">
        <f t="shared" si="2"/>
        <v>0</v>
      </c>
      <c r="X58" s="50">
        <f t="shared" si="3"/>
        <v>0</v>
      </c>
      <c r="Y58" s="50">
        <f>IF($A58=0,0,+VLOOKUP($A58,'1g -izabrana lica u pravosuđu'!$A68:AZ95,+Y$3,FALSE))</f>
        <v>0</v>
      </c>
      <c r="Z58" s="50"/>
      <c r="AA58" s="50">
        <f t="shared" si="17"/>
        <v>0</v>
      </c>
      <c r="AB58" s="50">
        <f t="shared" si="0"/>
        <v>0</v>
      </c>
      <c r="AC58" s="50">
        <f t="shared" si="4"/>
        <v>0</v>
      </c>
      <c r="AD58" s="50">
        <f>IF($A58=0,0,+VLOOKUP($A58,'1g -izabrana lica u pravosuđu'!$A68:BD95,+AD$3,FALSE))</f>
        <v>0</v>
      </c>
      <c r="AE58" s="50"/>
      <c r="AF58" s="50">
        <f t="shared" si="18"/>
        <v>0</v>
      </c>
      <c r="AG58" s="50">
        <f t="shared" si="1"/>
        <v>0</v>
      </c>
      <c r="AH58" s="50">
        <f t="shared" si="5"/>
        <v>0</v>
      </c>
      <c r="AI58" s="50">
        <f t="shared" si="19"/>
        <v>0</v>
      </c>
      <c r="AJ58" s="50">
        <f t="shared" si="6"/>
        <v>0</v>
      </c>
      <c r="AK58" s="50">
        <f t="shared" si="7"/>
        <v>0</v>
      </c>
      <c r="AL58" s="50">
        <f t="shared" si="8"/>
        <v>0</v>
      </c>
    </row>
    <row r="59" spans="1:38" x14ac:dyDescent="0.2">
      <c r="A59">
        <f>+IF(MAX(A$5:A58)+1&lt;=A$1,A58+1,0)</f>
        <v>0</v>
      </c>
      <c r="B59" s="301">
        <f t="shared" si="9"/>
        <v>0</v>
      </c>
      <c r="C59">
        <f t="shared" si="10"/>
        <v>0</v>
      </c>
      <c r="D59" s="301">
        <f t="shared" si="11"/>
        <v>0</v>
      </c>
      <c r="E59">
        <f>IF(A59=0,0,+VLOOKUP($A59,'1g -izabrana lica u pravosuđu'!A69:B96,2,FALSE))</f>
        <v>0</v>
      </c>
      <c r="H59">
        <f>+VLOOKUP($A59,'1g -izabrana lica u pravosuđu'!$A$15:$AP$42,+H$3,FALSE)</f>
        <v>0</v>
      </c>
      <c r="I59">
        <f>+VLOOKUP($A59,'1g -izabrana lica u pravosuđu'!A$15:AP$42,+I$3,FALSE)</f>
        <v>0</v>
      </c>
      <c r="J59">
        <f>+VLOOKUP($A59,'1g -izabrana lica u pravosuđu'!$A$15:$AQ$42,+J$3,FALSE)</f>
        <v>0</v>
      </c>
      <c r="T59" s="50">
        <f>IF($A59=0,0,+VLOOKUP($A59,'1g -izabrana lica u pravosuđu'!$A69:AV96,+T$3,FALSE))</f>
        <v>0</v>
      </c>
      <c r="U59" s="50"/>
      <c r="V59" s="50">
        <f t="shared" si="16"/>
        <v>0</v>
      </c>
      <c r="W59" s="50">
        <f t="shared" si="2"/>
        <v>0</v>
      </c>
      <c r="X59" s="50">
        <f t="shared" si="3"/>
        <v>0</v>
      </c>
      <c r="Y59" s="50">
        <f>IF($A59=0,0,+VLOOKUP($A59,'1g -izabrana lica u pravosuđu'!$A69:AZ96,+Y$3,FALSE))</f>
        <v>0</v>
      </c>
      <c r="Z59" s="50"/>
      <c r="AA59" s="50">
        <f t="shared" si="17"/>
        <v>0</v>
      </c>
      <c r="AB59" s="50">
        <f t="shared" si="0"/>
        <v>0</v>
      </c>
      <c r="AC59" s="50">
        <f t="shared" si="4"/>
        <v>0</v>
      </c>
      <c r="AD59" s="50">
        <f>IF($A59=0,0,+VLOOKUP($A59,'1g -izabrana lica u pravosuđu'!$A69:BD96,+AD$3,FALSE))</f>
        <v>0</v>
      </c>
      <c r="AE59" s="50"/>
      <c r="AF59" s="50">
        <f t="shared" si="18"/>
        <v>0</v>
      </c>
      <c r="AG59" s="50">
        <f t="shared" si="1"/>
        <v>0</v>
      </c>
      <c r="AH59" s="50">
        <f t="shared" si="5"/>
        <v>0</v>
      </c>
      <c r="AI59" s="50">
        <f t="shared" si="19"/>
        <v>0</v>
      </c>
      <c r="AJ59" s="50">
        <f t="shared" si="6"/>
        <v>0</v>
      </c>
      <c r="AK59" s="50">
        <f t="shared" si="7"/>
        <v>0</v>
      </c>
      <c r="AL59" s="50">
        <f t="shared" si="8"/>
        <v>0</v>
      </c>
    </row>
    <row r="60" spans="1:38" x14ac:dyDescent="0.2">
      <c r="A60">
        <f>+IF(MAX(A$5:A59)+1&lt;=A$1,A59+1,0)</f>
        <v>0</v>
      </c>
      <c r="B60" s="301">
        <f t="shared" si="9"/>
        <v>0</v>
      </c>
      <c r="C60">
        <f t="shared" si="10"/>
        <v>0</v>
      </c>
      <c r="D60" s="301">
        <f t="shared" si="11"/>
        <v>0</v>
      </c>
      <c r="E60">
        <f>IF(A60=0,0,+VLOOKUP($A60,'1g -izabrana lica u pravosuđu'!A70:B97,2,FALSE))</f>
        <v>0</v>
      </c>
      <c r="H60">
        <f>+VLOOKUP($A60,'1g -izabrana lica u pravosuđu'!$A$15:$AP$42,+H$3,FALSE)</f>
        <v>0</v>
      </c>
      <c r="I60">
        <f>+VLOOKUP($A60,'1g -izabrana lica u pravosuđu'!A$15:AP$42,+I$3,FALSE)</f>
        <v>0</v>
      </c>
      <c r="J60">
        <f>+VLOOKUP($A60,'1g -izabrana lica u pravosuđu'!$A$15:$AQ$42,+J$3,FALSE)</f>
        <v>0</v>
      </c>
      <c r="T60" s="50">
        <f>IF($A60=0,0,+VLOOKUP($A60,'1g -izabrana lica u pravosuđu'!$A70:AV97,+T$3,FALSE))</f>
        <v>0</v>
      </c>
      <c r="U60" s="50"/>
      <c r="V60" s="50">
        <f t="shared" si="16"/>
        <v>0</v>
      </c>
      <c r="W60" s="50">
        <f t="shared" si="2"/>
        <v>0</v>
      </c>
      <c r="X60" s="50">
        <f t="shared" si="3"/>
        <v>0</v>
      </c>
      <c r="Y60" s="50">
        <f>IF($A60=0,0,+VLOOKUP($A60,'1g -izabrana lica u pravosuđu'!$A70:AZ97,+Y$3,FALSE))</f>
        <v>0</v>
      </c>
      <c r="Z60" s="50"/>
      <c r="AA60" s="50">
        <f t="shared" si="17"/>
        <v>0</v>
      </c>
      <c r="AB60" s="50">
        <f t="shared" si="0"/>
        <v>0</v>
      </c>
      <c r="AC60" s="50">
        <f t="shared" si="4"/>
        <v>0</v>
      </c>
      <c r="AD60" s="50">
        <f>IF($A60=0,0,+VLOOKUP($A60,'1g -izabrana lica u pravosuđu'!$A70:BD97,+AD$3,FALSE))</f>
        <v>0</v>
      </c>
      <c r="AE60" s="50"/>
      <c r="AF60" s="50">
        <f t="shared" si="18"/>
        <v>0</v>
      </c>
      <c r="AG60" s="50">
        <f t="shared" si="1"/>
        <v>0</v>
      </c>
      <c r="AH60" s="50">
        <f t="shared" si="5"/>
        <v>0</v>
      </c>
      <c r="AI60" s="50">
        <f t="shared" si="19"/>
        <v>0</v>
      </c>
      <c r="AJ60" s="50">
        <f t="shared" si="6"/>
        <v>0</v>
      </c>
      <c r="AK60" s="50">
        <f t="shared" si="7"/>
        <v>0</v>
      </c>
      <c r="AL60" s="50">
        <f t="shared" si="8"/>
        <v>0</v>
      </c>
    </row>
    <row r="61" spans="1:38" x14ac:dyDescent="0.2">
      <c r="A61">
        <f>+IF(MAX(A$5:A60)+1&lt;=A$1,A60+1,0)</f>
        <v>0</v>
      </c>
      <c r="B61" s="301">
        <f t="shared" si="9"/>
        <v>0</v>
      </c>
      <c r="C61">
        <f t="shared" si="10"/>
        <v>0</v>
      </c>
      <c r="D61" s="301">
        <f t="shared" si="11"/>
        <v>0</v>
      </c>
      <c r="E61">
        <f>IF(A61=0,0,+VLOOKUP($A61,'1g -izabrana lica u pravosuđu'!A71:B98,2,FALSE))</f>
        <v>0</v>
      </c>
      <c r="H61">
        <f>+VLOOKUP($A61,'1g -izabrana lica u pravosuđu'!$A$15:$AP$42,+H$3,FALSE)</f>
        <v>0</v>
      </c>
      <c r="I61">
        <f>+VLOOKUP($A61,'1g -izabrana lica u pravosuđu'!A$15:AP$42,+I$3,FALSE)</f>
        <v>0</v>
      </c>
      <c r="J61">
        <f>+VLOOKUP($A61,'1g -izabrana lica u pravosuđu'!$A$15:$AQ$42,+J$3,FALSE)</f>
        <v>0</v>
      </c>
      <c r="T61" s="50">
        <f>IF($A61=0,0,+VLOOKUP($A61,'1g -izabrana lica u pravosuđu'!$A71:AV98,+T$3,FALSE))</f>
        <v>0</v>
      </c>
      <c r="U61" s="50"/>
      <c r="V61" s="50">
        <f t="shared" si="16"/>
        <v>0</v>
      </c>
      <c r="W61" s="50">
        <f t="shared" si="2"/>
        <v>0</v>
      </c>
      <c r="X61" s="50">
        <f t="shared" si="3"/>
        <v>0</v>
      </c>
      <c r="Y61" s="50">
        <f>IF($A61=0,0,+VLOOKUP($A61,'1g -izabrana lica u pravosuđu'!$A71:AZ98,+Y$3,FALSE))</f>
        <v>0</v>
      </c>
      <c r="Z61" s="50"/>
      <c r="AA61" s="50">
        <f t="shared" si="17"/>
        <v>0</v>
      </c>
      <c r="AB61" s="50">
        <f t="shared" si="0"/>
        <v>0</v>
      </c>
      <c r="AC61" s="50">
        <f t="shared" si="4"/>
        <v>0</v>
      </c>
      <c r="AD61" s="50">
        <f>IF($A61=0,0,+VLOOKUP($A61,'1g -izabrana lica u pravosuđu'!$A71:BD98,+AD$3,FALSE))</f>
        <v>0</v>
      </c>
      <c r="AE61" s="50"/>
      <c r="AF61" s="50">
        <f t="shared" si="18"/>
        <v>0</v>
      </c>
      <c r="AG61" s="50">
        <f t="shared" si="1"/>
        <v>0</v>
      </c>
      <c r="AH61" s="50">
        <f t="shared" si="5"/>
        <v>0</v>
      </c>
      <c r="AI61" s="50">
        <f t="shared" si="19"/>
        <v>0</v>
      </c>
      <c r="AJ61" s="50">
        <f t="shared" si="6"/>
        <v>0</v>
      </c>
      <c r="AK61" s="50">
        <f t="shared" si="7"/>
        <v>0</v>
      </c>
      <c r="AL61" s="50">
        <f t="shared" si="8"/>
        <v>0</v>
      </c>
    </row>
    <row r="62" spans="1:38" x14ac:dyDescent="0.2">
      <c r="A62">
        <f>+IF(MAX(A$5:A61)+1&lt;=A$1,A61+1,0)</f>
        <v>0</v>
      </c>
      <c r="B62" s="301">
        <f t="shared" si="9"/>
        <v>0</v>
      </c>
      <c r="C62">
        <f t="shared" si="10"/>
        <v>0</v>
      </c>
      <c r="D62" s="301">
        <f t="shared" si="11"/>
        <v>0</v>
      </c>
      <c r="E62">
        <f>IF(A62=0,0,+VLOOKUP($A62,'1g -izabrana lica u pravosuđu'!A72:B99,2,FALSE))</f>
        <v>0</v>
      </c>
      <c r="H62">
        <f>+VLOOKUP($A62,'1g -izabrana lica u pravosuđu'!$A$15:$AP$42,+H$3,FALSE)</f>
        <v>0</v>
      </c>
      <c r="I62">
        <f>+VLOOKUP($A62,'1g -izabrana lica u pravosuđu'!A$15:AP$42,+I$3,FALSE)</f>
        <v>0</v>
      </c>
      <c r="J62">
        <f>+VLOOKUP($A62,'1g -izabrana lica u pravosuđu'!$A$15:$AQ$42,+J$3,FALSE)</f>
        <v>0</v>
      </c>
      <c r="T62" s="50">
        <f>IF($A62=0,0,+VLOOKUP($A62,'1g -izabrana lica u pravosuđu'!$A72:AV99,+T$3,FALSE))</f>
        <v>0</v>
      </c>
      <c r="U62" s="50"/>
      <c r="V62" s="50">
        <f t="shared" si="16"/>
        <v>0</v>
      </c>
      <c r="W62" s="50">
        <f t="shared" si="2"/>
        <v>0</v>
      </c>
      <c r="X62" s="50">
        <f t="shared" si="3"/>
        <v>0</v>
      </c>
      <c r="Y62" s="50">
        <f>IF($A62=0,0,+VLOOKUP($A62,'1g -izabrana lica u pravosuđu'!$A72:AZ99,+Y$3,FALSE))</f>
        <v>0</v>
      </c>
      <c r="Z62" s="50"/>
      <c r="AA62" s="50">
        <f t="shared" si="17"/>
        <v>0</v>
      </c>
      <c r="AB62" s="50">
        <f t="shared" si="0"/>
        <v>0</v>
      </c>
      <c r="AC62" s="50">
        <f t="shared" si="4"/>
        <v>0</v>
      </c>
      <c r="AD62" s="50">
        <f>IF($A62=0,0,+VLOOKUP($A62,'1g -izabrana lica u pravosuđu'!$A72:BD99,+AD$3,FALSE))</f>
        <v>0</v>
      </c>
      <c r="AE62" s="50"/>
      <c r="AF62" s="50">
        <f t="shared" si="18"/>
        <v>0</v>
      </c>
      <c r="AG62" s="50">
        <f t="shared" si="1"/>
        <v>0</v>
      </c>
      <c r="AH62" s="50">
        <f t="shared" si="5"/>
        <v>0</v>
      </c>
      <c r="AI62" s="50">
        <f t="shared" si="19"/>
        <v>0</v>
      </c>
      <c r="AJ62" s="50">
        <f t="shared" si="6"/>
        <v>0</v>
      </c>
      <c r="AK62" s="50">
        <f t="shared" si="7"/>
        <v>0</v>
      </c>
      <c r="AL62" s="50">
        <f t="shared" si="8"/>
        <v>0</v>
      </c>
    </row>
    <row r="63" spans="1:38" x14ac:dyDescent="0.2">
      <c r="A63">
        <f>+IF(MAX(A$5:A62)+1&lt;=A$1,A62+1,0)</f>
        <v>0</v>
      </c>
      <c r="B63" s="301">
        <f t="shared" si="9"/>
        <v>0</v>
      </c>
      <c r="C63">
        <f t="shared" si="10"/>
        <v>0</v>
      </c>
      <c r="D63" s="301">
        <f t="shared" si="11"/>
        <v>0</v>
      </c>
      <c r="E63">
        <f>IF(A63=0,0,+VLOOKUP($A63,'1g -izabrana lica u pravosuđu'!A73:B100,2,FALSE))</f>
        <v>0</v>
      </c>
      <c r="H63">
        <f>+VLOOKUP($A63,'1g -izabrana lica u pravosuđu'!$A$15:$AP$42,+H$3,FALSE)</f>
        <v>0</v>
      </c>
      <c r="I63">
        <f>+VLOOKUP($A63,'1g -izabrana lica u pravosuđu'!A$15:AP$42,+I$3,FALSE)</f>
        <v>0</v>
      </c>
      <c r="J63">
        <f>+VLOOKUP($A63,'1g -izabrana lica u pravosuđu'!$A$15:$AQ$42,+J$3,FALSE)</f>
        <v>0</v>
      </c>
      <c r="T63" s="50">
        <f>IF($A63=0,0,+VLOOKUP($A63,'1g -izabrana lica u pravosuđu'!$A73:AV100,+T$3,FALSE))</f>
        <v>0</v>
      </c>
      <c r="U63" s="50"/>
      <c r="V63" s="50">
        <f t="shared" si="16"/>
        <v>0</v>
      </c>
      <c r="W63" s="50">
        <f t="shared" si="2"/>
        <v>0</v>
      </c>
      <c r="X63" s="50">
        <f t="shared" si="3"/>
        <v>0</v>
      </c>
      <c r="Y63" s="50">
        <f>IF($A63=0,0,+VLOOKUP($A63,'1g -izabrana lica u pravosuđu'!$A73:AZ100,+Y$3,FALSE))</f>
        <v>0</v>
      </c>
      <c r="Z63" s="50"/>
      <c r="AA63" s="50">
        <f t="shared" si="17"/>
        <v>0</v>
      </c>
      <c r="AB63" s="50">
        <f t="shared" si="0"/>
        <v>0</v>
      </c>
      <c r="AC63" s="50">
        <f t="shared" si="4"/>
        <v>0</v>
      </c>
      <c r="AD63" s="50">
        <f>IF($A63=0,0,+VLOOKUP($A63,'1g -izabrana lica u pravosuđu'!$A73:BD100,+AD$3,FALSE))</f>
        <v>0</v>
      </c>
      <c r="AE63" s="50"/>
      <c r="AF63" s="50">
        <f t="shared" si="18"/>
        <v>0</v>
      </c>
      <c r="AG63" s="50">
        <f t="shared" si="1"/>
        <v>0</v>
      </c>
      <c r="AH63" s="50">
        <f t="shared" si="5"/>
        <v>0</v>
      </c>
      <c r="AI63" s="50">
        <f t="shared" si="19"/>
        <v>0</v>
      </c>
      <c r="AJ63" s="50">
        <f t="shared" si="6"/>
        <v>0</v>
      </c>
      <c r="AK63" s="50">
        <f t="shared" si="7"/>
        <v>0</v>
      </c>
      <c r="AL63" s="50">
        <f t="shared" si="8"/>
        <v>0</v>
      </c>
    </row>
    <row r="64" spans="1:38" x14ac:dyDescent="0.2">
      <c r="A64">
        <f>+IF(MAX(A$5:A63)+1&lt;=A$1,A63+1,0)</f>
        <v>0</v>
      </c>
      <c r="B64" s="301">
        <f t="shared" si="9"/>
        <v>0</v>
      </c>
      <c r="C64">
        <f t="shared" si="10"/>
        <v>0</v>
      </c>
      <c r="D64" s="301">
        <f t="shared" si="11"/>
        <v>0</v>
      </c>
      <c r="E64">
        <f>IF(A64=0,0,+VLOOKUP($A64,'1g -izabrana lica u pravosuđu'!A74:B101,2,FALSE))</f>
        <v>0</v>
      </c>
      <c r="H64">
        <f>+VLOOKUP($A64,'1g -izabrana lica u pravosuđu'!$A$15:$AP$42,+H$3,FALSE)</f>
        <v>0</v>
      </c>
      <c r="I64">
        <f>+VLOOKUP($A64,'1g -izabrana lica u pravosuđu'!A$15:AP$42,+I$3,FALSE)</f>
        <v>0</v>
      </c>
      <c r="J64">
        <f>+VLOOKUP($A64,'1g -izabrana lica u pravosuđu'!$A$15:$AQ$42,+J$3,FALSE)</f>
        <v>0</v>
      </c>
      <c r="T64" s="50">
        <f>IF($A64=0,0,+VLOOKUP($A64,'1g -izabrana lica u pravosuđu'!$A74:AV101,+T$3,FALSE))</f>
        <v>0</v>
      </c>
      <c r="U64" s="50"/>
      <c r="V64" s="50">
        <f t="shared" si="16"/>
        <v>0</v>
      </c>
      <c r="W64" s="50">
        <f t="shared" si="2"/>
        <v>0</v>
      </c>
      <c r="X64" s="50">
        <f t="shared" si="3"/>
        <v>0</v>
      </c>
      <c r="Y64" s="50">
        <f>IF($A64=0,0,+VLOOKUP($A64,'1g -izabrana lica u pravosuđu'!$A74:AZ101,+Y$3,FALSE))</f>
        <v>0</v>
      </c>
      <c r="Z64" s="50"/>
      <c r="AA64" s="50">
        <f t="shared" si="17"/>
        <v>0</v>
      </c>
      <c r="AB64" s="50">
        <f t="shared" si="0"/>
        <v>0</v>
      </c>
      <c r="AC64" s="50">
        <f t="shared" si="4"/>
        <v>0</v>
      </c>
      <c r="AD64" s="50">
        <f>IF($A64=0,0,+VLOOKUP($A64,'1g -izabrana lica u pravosuđu'!$A74:BD101,+AD$3,FALSE))</f>
        <v>0</v>
      </c>
      <c r="AE64" s="50"/>
      <c r="AF64" s="50">
        <f t="shared" si="18"/>
        <v>0</v>
      </c>
      <c r="AG64" s="50">
        <f t="shared" si="1"/>
        <v>0</v>
      </c>
      <c r="AH64" s="50">
        <f t="shared" si="5"/>
        <v>0</v>
      </c>
      <c r="AI64" s="50">
        <f t="shared" si="19"/>
        <v>0</v>
      </c>
      <c r="AJ64" s="50">
        <f t="shared" si="6"/>
        <v>0</v>
      </c>
      <c r="AK64" s="50">
        <f t="shared" si="7"/>
        <v>0</v>
      </c>
      <c r="AL64" s="50">
        <f t="shared" si="8"/>
        <v>0</v>
      </c>
    </row>
    <row r="65" spans="1:38" x14ac:dyDescent="0.2">
      <c r="A65">
        <f>+IF(MAX(A$5:A64)+1&lt;=A$1,A64+1,0)</f>
        <v>0</v>
      </c>
      <c r="B65" s="301">
        <f t="shared" si="9"/>
        <v>0</v>
      </c>
      <c r="C65">
        <f t="shared" si="10"/>
        <v>0</v>
      </c>
      <c r="D65" s="301">
        <f t="shared" si="11"/>
        <v>0</v>
      </c>
      <c r="E65">
        <f>IF(A65=0,0,+VLOOKUP($A65,'1g -izabrana lica u pravosuđu'!A75:B102,2,FALSE))</f>
        <v>0</v>
      </c>
      <c r="H65">
        <f>+VLOOKUP($A65,'1g -izabrana lica u pravosuđu'!$A$15:$AP$42,+H$3,FALSE)</f>
        <v>0</v>
      </c>
      <c r="I65">
        <f>+VLOOKUP($A65,'1g -izabrana lica u pravosuđu'!A$15:AP$42,+I$3,FALSE)</f>
        <v>0</v>
      </c>
      <c r="J65">
        <f>+VLOOKUP($A65,'1g -izabrana lica u pravosuđu'!$A$15:$AQ$42,+J$3,FALSE)</f>
        <v>0</v>
      </c>
      <c r="T65" s="50">
        <f>IF($A65=0,0,+VLOOKUP($A65,'1g -izabrana lica u pravosuđu'!$A75:AV102,+T$3,FALSE))</f>
        <v>0</v>
      </c>
      <c r="U65" s="50"/>
      <c r="V65" s="50">
        <f t="shared" si="16"/>
        <v>0</v>
      </c>
      <c r="W65" s="50">
        <f t="shared" si="2"/>
        <v>0</v>
      </c>
      <c r="X65" s="50">
        <f t="shared" si="3"/>
        <v>0</v>
      </c>
      <c r="Y65" s="50">
        <f>IF($A65=0,0,+VLOOKUP($A65,'1g -izabrana lica u pravosuđu'!$A75:AZ102,+Y$3,FALSE))</f>
        <v>0</v>
      </c>
      <c r="Z65" s="50"/>
      <c r="AA65" s="50">
        <f t="shared" si="17"/>
        <v>0</v>
      </c>
      <c r="AB65" s="50">
        <f t="shared" si="0"/>
        <v>0</v>
      </c>
      <c r="AC65" s="50">
        <f t="shared" si="4"/>
        <v>0</v>
      </c>
      <c r="AD65" s="50">
        <f>IF($A65=0,0,+VLOOKUP($A65,'1g -izabrana lica u pravosuđu'!$A75:BD102,+AD$3,FALSE))</f>
        <v>0</v>
      </c>
      <c r="AE65" s="50"/>
      <c r="AF65" s="50">
        <f t="shared" si="18"/>
        <v>0</v>
      </c>
      <c r="AG65" s="50">
        <f t="shared" si="1"/>
        <v>0</v>
      </c>
      <c r="AH65" s="50">
        <f t="shared" si="5"/>
        <v>0</v>
      </c>
      <c r="AI65" s="50">
        <f t="shared" si="19"/>
        <v>0</v>
      </c>
      <c r="AJ65" s="50">
        <f t="shared" si="6"/>
        <v>0</v>
      </c>
      <c r="AK65" s="50">
        <f t="shared" si="7"/>
        <v>0</v>
      </c>
      <c r="AL65" s="50">
        <f t="shared" si="8"/>
        <v>0</v>
      </c>
    </row>
    <row r="66" spans="1:38" x14ac:dyDescent="0.2">
      <c r="A66">
        <f>+IF(MAX(A$5:A65)+1&lt;=A$1,A65+1,0)</f>
        <v>0</v>
      </c>
      <c r="B66" s="301">
        <f t="shared" si="9"/>
        <v>0</v>
      </c>
      <c r="C66">
        <f t="shared" si="10"/>
        <v>0</v>
      </c>
      <c r="D66" s="301">
        <f t="shared" si="11"/>
        <v>0</v>
      </c>
      <c r="E66">
        <f>IF(A66=0,0,+VLOOKUP($A66,'1g -izabrana lica u pravosuđu'!A76:B103,2,FALSE))</f>
        <v>0</v>
      </c>
      <c r="H66">
        <f>+VLOOKUP($A66,'1g -izabrana lica u pravosuđu'!$A$15:$AP$42,+H$3,FALSE)</f>
        <v>0</v>
      </c>
      <c r="I66">
        <f>+VLOOKUP($A66,'1g -izabrana lica u pravosuđu'!A$15:AP$42,+I$3,FALSE)</f>
        <v>0</v>
      </c>
      <c r="J66">
        <f>+VLOOKUP($A66,'1g -izabrana lica u pravosuđu'!$A$15:$AQ$42,+J$3,FALSE)</f>
        <v>0</v>
      </c>
      <c r="T66" s="50">
        <f>IF($A66=0,0,+VLOOKUP($A66,'1g -izabrana lica u pravosuđu'!$A76:AV103,+T$3,FALSE))</f>
        <v>0</v>
      </c>
      <c r="U66" s="50"/>
      <c r="V66" s="50">
        <f t="shared" si="16"/>
        <v>0</v>
      </c>
      <c r="W66" s="50">
        <f t="shared" si="2"/>
        <v>0</v>
      </c>
      <c r="X66" s="50">
        <f t="shared" si="3"/>
        <v>0</v>
      </c>
      <c r="Y66" s="50">
        <f>IF($A66=0,0,+VLOOKUP($A66,'1g -izabrana lica u pravosuđu'!$A76:AZ103,+Y$3,FALSE))</f>
        <v>0</v>
      </c>
      <c r="Z66" s="50"/>
      <c r="AA66" s="50">
        <f t="shared" si="17"/>
        <v>0</v>
      </c>
      <c r="AB66" s="50">
        <f t="shared" si="0"/>
        <v>0</v>
      </c>
      <c r="AC66" s="50">
        <f t="shared" si="4"/>
        <v>0</v>
      </c>
      <c r="AD66" s="50">
        <f>IF($A66=0,0,+VLOOKUP($A66,'1g -izabrana lica u pravosuđu'!$A76:BD103,+AD$3,FALSE))</f>
        <v>0</v>
      </c>
      <c r="AE66" s="50"/>
      <c r="AF66" s="50">
        <f t="shared" si="18"/>
        <v>0</v>
      </c>
      <c r="AG66" s="50">
        <f t="shared" si="1"/>
        <v>0</v>
      </c>
      <c r="AH66" s="50">
        <f t="shared" si="5"/>
        <v>0</v>
      </c>
      <c r="AI66" s="50">
        <f t="shared" si="19"/>
        <v>0</v>
      </c>
      <c r="AJ66" s="50">
        <f t="shared" si="6"/>
        <v>0</v>
      </c>
      <c r="AK66" s="50">
        <f t="shared" si="7"/>
        <v>0</v>
      </c>
      <c r="AL66" s="50">
        <f t="shared" si="8"/>
        <v>0</v>
      </c>
    </row>
    <row r="67" spans="1:38" x14ac:dyDescent="0.2">
      <c r="A67">
        <f>+IF(MAX(A$5:A66)+1&lt;=A$1,A66+1,0)</f>
        <v>0</v>
      </c>
      <c r="B67" s="301">
        <f t="shared" si="9"/>
        <v>0</v>
      </c>
      <c r="C67">
        <f t="shared" si="10"/>
        <v>0</v>
      </c>
      <c r="D67" s="301">
        <f t="shared" si="11"/>
        <v>0</v>
      </c>
      <c r="E67">
        <f>IF(A67=0,0,+VLOOKUP($A67,'1g -izabrana lica u pravosuđu'!A77:B104,2,FALSE))</f>
        <v>0</v>
      </c>
      <c r="H67">
        <f>+VLOOKUP($A67,'1g -izabrana lica u pravosuđu'!$A$15:$AP$42,+H$3,FALSE)</f>
        <v>0</v>
      </c>
      <c r="I67">
        <f>+VLOOKUP($A67,'1g -izabrana lica u pravosuđu'!A$15:AP$42,+I$3,FALSE)</f>
        <v>0</v>
      </c>
      <c r="J67">
        <f>+VLOOKUP($A67,'1g -izabrana lica u pravosuđu'!$A$15:$AQ$42,+J$3,FALSE)</f>
        <v>0</v>
      </c>
      <c r="T67" s="50">
        <f>IF($A67=0,0,+VLOOKUP($A67,'1g -izabrana lica u pravosuđu'!$A77:AV104,+T$3,FALSE))</f>
        <v>0</v>
      </c>
      <c r="U67" s="50"/>
      <c r="V67" s="50">
        <f t="shared" si="16"/>
        <v>0</v>
      </c>
      <c r="W67" s="50">
        <f t="shared" si="2"/>
        <v>0</v>
      </c>
      <c r="X67" s="50">
        <f t="shared" si="3"/>
        <v>0</v>
      </c>
      <c r="Y67" s="50">
        <f>IF($A67=0,0,+VLOOKUP($A67,'1g -izabrana lica u pravosuđu'!$A77:AZ104,+Y$3,FALSE))</f>
        <v>0</v>
      </c>
      <c r="Z67" s="50"/>
      <c r="AA67" s="50">
        <f t="shared" si="17"/>
        <v>0</v>
      </c>
      <c r="AB67" s="50">
        <f t="shared" si="0"/>
        <v>0</v>
      </c>
      <c r="AC67" s="50">
        <f t="shared" si="4"/>
        <v>0</v>
      </c>
      <c r="AD67" s="50">
        <f>IF($A67=0,0,+VLOOKUP($A67,'1g -izabrana lica u pravosuđu'!$A77:BD104,+AD$3,FALSE))</f>
        <v>0</v>
      </c>
      <c r="AE67" s="50"/>
      <c r="AF67" s="50">
        <f t="shared" si="18"/>
        <v>0</v>
      </c>
      <c r="AG67" s="50">
        <f t="shared" si="1"/>
        <v>0</v>
      </c>
      <c r="AH67" s="50">
        <f t="shared" si="5"/>
        <v>0</v>
      </c>
      <c r="AI67" s="50">
        <f t="shared" si="19"/>
        <v>0</v>
      </c>
      <c r="AJ67" s="50">
        <f t="shared" si="6"/>
        <v>0</v>
      </c>
      <c r="AK67" s="50">
        <f t="shared" si="7"/>
        <v>0</v>
      </c>
      <c r="AL67" s="50">
        <f t="shared" si="8"/>
        <v>0</v>
      </c>
    </row>
    <row r="68" spans="1:38" x14ac:dyDescent="0.2">
      <c r="A68">
        <f>+IF(MAX(A$5:A67)+1&lt;=A$1,A67+1,0)</f>
        <v>0</v>
      </c>
      <c r="B68" s="301">
        <f t="shared" si="9"/>
        <v>0</v>
      </c>
      <c r="C68">
        <f t="shared" si="10"/>
        <v>0</v>
      </c>
      <c r="D68" s="301">
        <f t="shared" si="11"/>
        <v>0</v>
      </c>
      <c r="E68">
        <f>IF(A68=0,0,+VLOOKUP($A68,'1g -izabrana lica u pravosuđu'!A78:B105,2,FALSE))</f>
        <v>0</v>
      </c>
      <c r="H68">
        <f>+VLOOKUP($A68,'1g -izabrana lica u pravosuđu'!$A$15:$AP$42,+H$3,FALSE)</f>
        <v>0</v>
      </c>
      <c r="I68">
        <f>+VLOOKUP($A68,'1g -izabrana lica u pravosuđu'!A$15:AP$42,+I$3,FALSE)</f>
        <v>0</v>
      </c>
      <c r="J68">
        <f>+VLOOKUP($A68,'1g -izabrana lica u pravosuđu'!$A$15:$AQ$42,+J$3,FALSE)</f>
        <v>0</v>
      </c>
      <c r="T68" s="50">
        <f>IF($A68=0,0,+VLOOKUP($A68,'1g -izabrana lica u pravosuđu'!$A78:AV105,+T$3,FALSE))</f>
        <v>0</v>
      </c>
      <c r="U68" s="50"/>
      <c r="V68" s="50">
        <f t="shared" si="16"/>
        <v>0</v>
      </c>
      <c r="W68" s="50">
        <f t="shared" si="2"/>
        <v>0</v>
      </c>
      <c r="X68" s="50">
        <f t="shared" si="3"/>
        <v>0</v>
      </c>
      <c r="Y68" s="50">
        <f>IF($A68=0,0,+VLOOKUP($A68,'1g -izabrana lica u pravosuđu'!$A78:AZ105,+Y$3,FALSE))</f>
        <v>0</v>
      </c>
      <c r="Z68" s="50"/>
      <c r="AA68" s="50">
        <f t="shared" si="17"/>
        <v>0</v>
      </c>
      <c r="AB68" s="50">
        <f t="shared" si="0"/>
        <v>0</v>
      </c>
      <c r="AC68" s="50">
        <f t="shared" si="4"/>
        <v>0</v>
      </c>
      <c r="AD68" s="50">
        <f>IF($A68=0,0,+VLOOKUP($A68,'1g -izabrana lica u pravosuđu'!$A78:BD105,+AD$3,FALSE))</f>
        <v>0</v>
      </c>
      <c r="AE68" s="50"/>
      <c r="AF68" s="50">
        <f t="shared" si="18"/>
        <v>0</v>
      </c>
      <c r="AG68" s="50">
        <f t="shared" si="1"/>
        <v>0</v>
      </c>
      <c r="AH68" s="50">
        <f t="shared" si="5"/>
        <v>0</v>
      </c>
      <c r="AI68" s="50">
        <f t="shared" si="19"/>
        <v>0</v>
      </c>
      <c r="AJ68" s="50">
        <f t="shared" si="6"/>
        <v>0</v>
      </c>
      <c r="AK68" s="50">
        <f t="shared" si="7"/>
        <v>0</v>
      </c>
      <c r="AL68" s="50">
        <f t="shared" si="8"/>
        <v>0</v>
      </c>
    </row>
    <row r="69" spans="1:38" x14ac:dyDescent="0.2">
      <c r="A69">
        <f>+IF(MAX(A$5:A68)+1&lt;=A$1,A68+1,0)</f>
        <v>0</v>
      </c>
      <c r="B69" s="301">
        <f t="shared" si="9"/>
        <v>0</v>
      </c>
      <c r="C69">
        <f t="shared" si="10"/>
        <v>0</v>
      </c>
      <c r="D69" s="301">
        <f t="shared" si="11"/>
        <v>0</v>
      </c>
      <c r="E69">
        <f>IF(A69=0,0,+VLOOKUP($A69,'1g -izabrana lica u pravosuđu'!A79:B106,2,FALSE))</f>
        <v>0</v>
      </c>
      <c r="H69">
        <f>+VLOOKUP($A69,'1g -izabrana lica u pravosuđu'!$A$15:$AP$42,+H$3,FALSE)</f>
        <v>0</v>
      </c>
      <c r="I69">
        <f>+VLOOKUP($A69,'1g -izabrana lica u pravosuđu'!A$15:AP$42,+I$3,FALSE)</f>
        <v>0</v>
      </c>
      <c r="J69">
        <f>+VLOOKUP($A69,'1g -izabrana lica u pravosuđu'!$A$15:$AQ$42,+J$3,FALSE)</f>
        <v>0</v>
      </c>
      <c r="T69" s="50">
        <f>IF($A69=0,0,+VLOOKUP($A69,'1g -izabrana lica u pravosuđu'!$A79:AV106,+T$3,FALSE))</f>
        <v>0</v>
      </c>
      <c r="U69" s="50"/>
      <c r="V69" s="50">
        <f t="shared" si="16"/>
        <v>0</v>
      </c>
      <c r="W69" s="50">
        <f t="shared" si="2"/>
        <v>0</v>
      </c>
      <c r="X69" s="50">
        <f t="shared" si="3"/>
        <v>0</v>
      </c>
      <c r="Y69" s="50">
        <f>IF($A69=0,0,+VLOOKUP($A69,'1g -izabrana lica u pravosuđu'!$A79:AZ106,+Y$3,FALSE))</f>
        <v>0</v>
      </c>
      <c r="Z69" s="50"/>
      <c r="AA69" s="50">
        <f t="shared" si="17"/>
        <v>0</v>
      </c>
      <c r="AB69" s="50">
        <f t="shared" ref="AB69:AB83" si="20">IF(AA69=0,0,+(AA69-$W$1)/AB$3)</f>
        <v>0</v>
      </c>
      <c r="AC69" s="50">
        <f t="shared" si="4"/>
        <v>0</v>
      </c>
      <c r="AD69" s="50">
        <f>IF($A69=0,0,+VLOOKUP($A69,'1g -izabrana lica u pravosuđu'!$A79:BD106,+AD$3,FALSE))</f>
        <v>0</v>
      </c>
      <c r="AE69" s="50"/>
      <c r="AF69" s="50">
        <f t="shared" si="18"/>
        <v>0</v>
      </c>
      <c r="AG69" s="50">
        <f t="shared" ref="AG69:AG83" si="21">IF(AF69=0,0,+(AF69-$W$1)/AG$3)</f>
        <v>0</v>
      </c>
      <c r="AH69" s="50">
        <f t="shared" si="5"/>
        <v>0</v>
      </c>
      <c r="AI69" s="50">
        <f t="shared" si="19"/>
        <v>0</v>
      </c>
      <c r="AJ69" s="50">
        <f t="shared" si="6"/>
        <v>0</v>
      </c>
      <c r="AK69" s="50">
        <f t="shared" si="7"/>
        <v>0</v>
      </c>
      <c r="AL69" s="50">
        <f t="shared" si="8"/>
        <v>0</v>
      </c>
    </row>
    <row r="70" spans="1:38" x14ac:dyDescent="0.2">
      <c r="A70">
        <f>+IF(MAX(A$5:A69)+1&lt;=A$1,A69+1,0)</f>
        <v>0</v>
      </c>
      <c r="B70" s="301">
        <f t="shared" si="9"/>
        <v>0</v>
      </c>
      <c r="C70">
        <f t="shared" si="10"/>
        <v>0</v>
      </c>
      <c r="D70" s="301">
        <f t="shared" si="11"/>
        <v>0</v>
      </c>
      <c r="E70">
        <f>IF(A70=0,0,+VLOOKUP($A70,'1g -izabrana lica u pravosuđu'!A80:B107,2,FALSE))</f>
        <v>0</v>
      </c>
      <c r="H70">
        <f>+VLOOKUP($A70,'1g -izabrana lica u pravosuđu'!$A$15:$AP$42,+H$3,FALSE)</f>
        <v>0</v>
      </c>
      <c r="I70">
        <f>+VLOOKUP($A70,'1g -izabrana lica u pravosuđu'!A$15:AP$42,+I$3,FALSE)</f>
        <v>0</v>
      </c>
      <c r="J70">
        <f>+VLOOKUP($A70,'1g -izabrana lica u pravosuđu'!$A$15:$AQ$42,+J$3,FALSE)</f>
        <v>0</v>
      </c>
      <c r="T70" s="50">
        <f>IF($A70=0,0,+VLOOKUP($A70,'1g -izabrana lica u pravosuđu'!$A80:AV107,+T$3,FALSE))</f>
        <v>0</v>
      </c>
      <c r="U70" s="50"/>
      <c r="V70" s="50">
        <f t="shared" si="16"/>
        <v>0</v>
      </c>
      <c r="W70" s="50">
        <f t="shared" ref="W70:W83" si="22">IF(V70=0,0,+(V70-$W$1)/W$3)</f>
        <v>0</v>
      </c>
      <c r="X70" s="50">
        <f t="shared" ref="X70:X83" si="23">+W70*W$2</f>
        <v>0</v>
      </c>
      <c r="Y70" s="50">
        <f>IF($A70=0,0,+VLOOKUP($A70,'1g -izabrana lica u pravosuđu'!$A80:AZ107,+Y$3,FALSE))</f>
        <v>0</v>
      </c>
      <c r="Z70" s="50"/>
      <c r="AA70" s="50">
        <f t="shared" si="17"/>
        <v>0</v>
      </c>
      <c r="AB70" s="50">
        <f t="shared" si="20"/>
        <v>0</v>
      </c>
      <c r="AC70" s="50">
        <f t="shared" ref="AC70:AC83" si="24">+AB70*AB$2</f>
        <v>0</v>
      </c>
      <c r="AD70" s="50">
        <f>IF($A70=0,0,+VLOOKUP($A70,'1g -izabrana lica u pravosuđu'!$A80:BD107,+AD$3,FALSE))</f>
        <v>0</v>
      </c>
      <c r="AE70" s="50"/>
      <c r="AF70" s="50">
        <f t="shared" si="18"/>
        <v>0</v>
      </c>
      <c r="AG70" s="50">
        <f t="shared" si="21"/>
        <v>0</v>
      </c>
      <c r="AH70" s="50">
        <f t="shared" ref="AH70:AH83" si="25">+AG70*AG$2</f>
        <v>0</v>
      </c>
      <c r="AI70" s="50">
        <f t="shared" si="19"/>
        <v>0</v>
      </c>
      <c r="AJ70" s="50">
        <f t="shared" ref="AJ70:AJ83" si="26">+AI70*AJ$3</f>
        <v>0</v>
      </c>
      <c r="AK70" s="50">
        <f t="shared" ref="AK70:AK83" si="27">+AI70+AI70*$AK$3</f>
        <v>0</v>
      </c>
      <c r="AL70" s="50">
        <f t="shared" ref="AL70:AL83" si="28">+AJ70+AJ70*$AK$3</f>
        <v>0</v>
      </c>
    </row>
    <row r="71" spans="1:38" x14ac:dyDescent="0.2">
      <c r="A71">
        <f>+IF(MAX(A$5:A70)+1&lt;=A$1,A70+1,0)</f>
        <v>0</v>
      </c>
      <c r="B71" s="301">
        <f t="shared" ref="B71:B83" si="29">+IF(A71&gt;0,B70,0)</f>
        <v>0</v>
      </c>
      <c r="C71">
        <f t="shared" ref="C71:C83" si="30">+IF(B71&gt;0,C70,0)</f>
        <v>0</v>
      </c>
      <c r="D71" s="301">
        <f t="shared" ref="D71:D83" si="31">+IF(C71&gt;0,D70,0)</f>
        <v>0</v>
      </c>
      <c r="E71">
        <f>IF(A71=0,0,+VLOOKUP($A71,'1g -izabrana lica u pravosuđu'!A81:B108,2,FALSE))</f>
        <v>0</v>
      </c>
      <c r="H71">
        <f>+VLOOKUP($A71,'1g -izabrana lica u pravosuđu'!$A$15:$AP$42,+H$3,FALSE)</f>
        <v>0</v>
      </c>
      <c r="I71">
        <f>+VLOOKUP($A71,'1g -izabrana lica u pravosuđu'!A$15:AP$42,+I$3,FALSE)</f>
        <v>0</v>
      </c>
      <c r="J71">
        <f>+VLOOKUP($A71,'1g -izabrana lica u pravosuđu'!$A$15:$AQ$42,+J$3,FALSE)</f>
        <v>0</v>
      </c>
      <c r="T71" s="50">
        <f>IF($A71=0,0,+VLOOKUP($A71,'1g -izabrana lica u pravosuđu'!$A81:AV108,+T$3,FALSE))</f>
        <v>0</v>
      </c>
      <c r="U71" s="50"/>
      <c r="V71" s="50">
        <f t="shared" ref="V71:V83" si="32">+T71+U71</f>
        <v>0</v>
      </c>
      <c r="W71" s="50">
        <f t="shared" si="22"/>
        <v>0</v>
      </c>
      <c r="X71" s="50">
        <f t="shared" si="23"/>
        <v>0</v>
      </c>
      <c r="Y71" s="50">
        <f>IF($A71=0,0,+VLOOKUP($A71,'1g -izabrana lica u pravosuđu'!$A81:AZ108,+Y$3,FALSE))</f>
        <v>0</v>
      </c>
      <c r="Z71" s="50"/>
      <c r="AA71" s="50">
        <f t="shared" ref="AA71:AA83" si="33">+Y71+Z71</f>
        <v>0</v>
      </c>
      <c r="AB71" s="50">
        <f t="shared" si="20"/>
        <v>0</v>
      </c>
      <c r="AC71" s="50">
        <f t="shared" si="24"/>
        <v>0</v>
      </c>
      <c r="AD71" s="50">
        <f>IF($A71=0,0,+VLOOKUP($A71,'1g -izabrana lica u pravosuđu'!$A81:BD108,+AD$3,FALSE))</f>
        <v>0</v>
      </c>
      <c r="AE71" s="50"/>
      <c r="AF71" s="50">
        <f t="shared" ref="AF71:AF83" si="34">+AD71+AE71</f>
        <v>0</v>
      </c>
      <c r="AG71" s="50">
        <f t="shared" si="21"/>
        <v>0</v>
      </c>
      <c r="AH71" s="50">
        <f t="shared" si="25"/>
        <v>0</v>
      </c>
      <c r="AI71" s="50">
        <f t="shared" ref="AI71:AI83" si="35">+W71*12+AB71*AB$2+AG71*AG$2</f>
        <v>0</v>
      </c>
      <c r="AJ71" s="50">
        <f t="shared" si="26"/>
        <v>0</v>
      </c>
      <c r="AK71" s="50">
        <f t="shared" si="27"/>
        <v>0</v>
      </c>
      <c r="AL71" s="50">
        <f t="shared" si="28"/>
        <v>0</v>
      </c>
    </row>
    <row r="72" spans="1:38" x14ac:dyDescent="0.2">
      <c r="A72">
        <f>+IF(MAX(A$5:A71)+1&lt;=A$1,A71+1,0)</f>
        <v>0</v>
      </c>
      <c r="B72" s="301">
        <f t="shared" si="29"/>
        <v>0</v>
      </c>
      <c r="C72">
        <f t="shared" si="30"/>
        <v>0</v>
      </c>
      <c r="D72" s="301">
        <f t="shared" si="31"/>
        <v>0</v>
      </c>
      <c r="E72">
        <f>IF(A72=0,0,+VLOOKUP($A72,'1g -izabrana lica u pravosuđu'!A82:B109,2,FALSE))</f>
        <v>0</v>
      </c>
      <c r="H72">
        <f>+VLOOKUP($A72,'1g -izabrana lica u pravosuđu'!$A$15:$AP$42,+H$3,FALSE)</f>
        <v>0</v>
      </c>
      <c r="I72">
        <f>+VLOOKUP($A72,'1g -izabrana lica u pravosuđu'!A$15:AP$42,+I$3,FALSE)</f>
        <v>0</v>
      </c>
      <c r="J72">
        <f>+VLOOKUP($A72,'1g -izabrana lica u pravosuđu'!$A$15:$AQ$42,+J$3,FALSE)</f>
        <v>0</v>
      </c>
      <c r="T72" s="50">
        <f>IF($A72=0,0,+VLOOKUP($A72,'1g -izabrana lica u pravosuđu'!$A82:AV109,+T$3,FALSE))</f>
        <v>0</v>
      </c>
      <c r="U72" s="50"/>
      <c r="V72" s="50">
        <f t="shared" si="32"/>
        <v>0</v>
      </c>
      <c r="W72" s="50">
        <f t="shared" si="22"/>
        <v>0</v>
      </c>
      <c r="X72" s="50">
        <f t="shared" si="23"/>
        <v>0</v>
      </c>
      <c r="Y72" s="50">
        <f>IF($A72=0,0,+VLOOKUP($A72,'1g -izabrana lica u pravosuđu'!$A82:AZ109,+Y$3,FALSE))</f>
        <v>0</v>
      </c>
      <c r="Z72" s="50"/>
      <c r="AA72" s="50">
        <f t="shared" si="33"/>
        <v>0</v>
      </c>
      <c r="AB72" s="50">
        <f t="shared" si="20"/>
        <v>0</v>
      </c>
      <c r="AC72" s="50">
        <f t="shared" si="24"/>
        <v>0</v>
      </c>
      <c r="AD72" s="50">
        <f>IF($A72=0,0,+VLOOKUP($A72,'1g -izabrana lica u pravosuđu'!$A82:BD109,+AD$3,FALSE))</f>
        <v>0</v>
      </c>
      <c r="AE72" s="50"/>
      <c r="AF72" s="50">
        <f t="shared" si="34"/>
        <v>0</v>
      </c>
      <c r="AG72" s="50">
        <f t="shared" si="21"/>
        <v>0</v>
      </c>
      <c r="AH72" s="50">
        <f t="shared" si="25"/>
        <v>0</v>
      </c>
      <c r="AI72" s="50">
        <f t="shared" si="35"/>
        <v>0</v>
      </c>
      <c r="AJ72" s="50">
        <f t="shared" si="26"/>
        <v>0</v>
      </c>
      <c r="AK72" s="50">
        <f t="shared" si="27"/>
        <v>0</v>
      </c>
      <c r="AL72" s="50">
        <f t="shared" si="28"/>
        <v>0</v>
      </c>
    </row>
    <row r="73" spans="1:38" x14ac:dyDescent="0.2">
      <c r="A73">
        <f>+IF(MAX(A$5:A72)+1&lt;=A$1,A72+1,0)</f>
        <v>0</v>
      </c>
      <c r="B73" s="301">
        <f t="shared" si="29"/>
        <v>0</v>
      </c>
      <c r="C73">
        <f t="shared" si="30"/>
        <v>0</v>
      </c>
      <c r="D73" s="301">
        <f t="shared" si="31"/>
        <v>0</v>
      </c>
      <c r="E73">
        <f>IF(A73=0,0,+VLOOKUP($A73,'1g -izabrana lica u pravosuđu'!A83:B110,2,FALSE))</f>
        <v>0</v>
      </c>
      <c r="H73">
        <f>+VLOOKUP($A73,'1g -izabrana lica u pravosuđu'!$A$15:$AP$42,+H$3,FALSE)</f>
        <v>0</v>
      </c>
      <c r="I73">
        <f>+VLOOKUP($A73,'1g -izabrana lica u pravosuđu'!A$15:AP$42,+I$3,FALSE)</f>
        <v>0</v>
      </c>
      <c r="J73">
        <f>+VLOOKUP($A73,'1g -izabrana lica u pravosuđu'!$A$15:$AQ$42,+J$3,FALSE)</f>
        <v>0</v>
      </c>
      <c r="T73" s="50">
        <f>IF($A73=0,0,+VLOOKUP($A73,'1g -izabrana lica u pravosuđu'!$A83:AV110,+T$3,FALSE))</f>
        <v>0</v>
      </c>
      <c r="U73" s="50"/>
      <c r="V73" s="50">
        <f t="shared" si="32"/>
        <v>0</v>
      </c>
      <c r="W73" s="50">
        <f t="shared" si="22"/>
        <v>0</v>
      </c>
      <c r="X73" s="50">
        <f t="shared" si="23"/>
        <v>0</v>
      </c>
      <c r="Y73" s="50">
        <f>IF($A73=0,0,+VLOOKUP($A73,'1g -izabrana lica u pravosuđu'!$A83:AZ110,+Y$3,FALSE))</f>
        <v>0</v>
      </c>
      <c r="Z73" s="50"/>
      <c r="AA73" s="50">
        <f t="shared" si="33"/>
        <v>0</v>
      </c>
      <c r="AB73" s="50">
        <f t="shared" si="20"/>
        <v>0</v>
      </c>
      <c r="AC73" s="50">
        <f t="shared" si="24"/>
        <v>0</v>
      </c>
      <c r="AD73" s="50">
        <f>IF($A73=0,0,+VLOOKUP($A73,'1g -izabrana lica u pravosuđu'!$A83:BD110,+AD$3,FALSE))</f>
        <v>0</v>
      </c>
      <c r="AE73" s="50"/>
      <c r="AF73" s="50">
        <f t="shared" si="34"/>
        <v>0</v>
      </c>
      <c r="AG73" s="50">
        <f t="shared" si="21"/>
        <v>0</v>
      </c>
      <c r="AH73" s="50">
        <f t="shared" si="25"/>
        <v>0</v>
      </c>
      <c r="AI73" s="50">
        <f t="shared" si="35"/>
        <v>0</v>
      </c>
      <c r="AJ73" s="50">
        <f t="shared" si="26"/>
        <v>0</v>
      </c>
      <c r="AK73" s="50">
        <f t="shared" si="27"/>
        <v>0</v>
      </c>
      <c r="AL73" s="50">
        <f t="shared" si="28"/>
        <v>0</v>
      </c>
    </row>
    <row r="74" spans="1:38" x14ac:dyDescent="0.2">
      <c r="A74">
        <f>+IF(MAX(A$5:A73)+1&lt;=A$1,A73+1,0)</f>
        <v>0</v>
      </c>
      <c r="B74" s="301">
        <f t="shared" si="29"/>
        <v>0</v>
      </c>
      <c r="C74">
        <f t="shared" si="30"/>
        <v>0</v>
      </c>
      <c r="D74" s="301">
        <f t="shared" si="31"/>
        <v>0</v>
      </c>
      <c r="E74">
        <f>IF(A74=0,0,+VLOOKUP($A74,'1g -izabrana lica u pravosuđu'!A84:B111,2,FALSE))</f>
        <v>0</v>
      </c>
      <c r="H74">
        <f>+VLOOKUP($A74,'1g -izabrana lica u pravosuđu'!$A$15:$AP$42,+H$3,FALSE)</f>
        <v>0</v>
      </c>
      <c r="I74">
        <f>+VLOOKUP($A74,'1g -izabrana lica u pravosuđu'!A$15:AP$42,+I$3,FALSE)</f>
        <v>0</v>
      </c>
      <c r="J74">
        <f>+VLOOKUP($A74,'1g -izabrana lica u pravosuđu'!$A$15:$AQ$42,+J$3,FALSE)</f>
        <v>0</v>
      </c>
      <c r="T74" s="50">
        <f>IF($A74=0,0,+VLOOKUP($A74,'1g -izabrana lica u pravosuđu'!$A84:AV111,+T$3,FALSE))</f>
        <v>0</v>
      </c>
      <c r="U74" s="50"/>
      <c r="V74" s="50">
        <f t="shared" si="32"/>
        <v>0</v>
      </c>
      <c r="W74" s="50">
        <f t="shared" si="22"/>
        <v>0</v>
      </c>
      <c r="X74" s="50">
        <f t="shared" si="23"/>
        <v>0</v>
      </c>
      <c r="Y74" s="50">
        <f>IF($A74=0,0,+VLOOKUP($A74,'1g -izabrana lica u pravosuđu'!$A84:AZ111,+Y$3,FALSE))</f>
        <v>0</v>
      </c>
      <c r="Z74" s="50"/>
      <c r="AA74" s="50">
        <f t="shared" si="33"/>
        <v>0</v>
      </c>
      <c r="AB74" s="50">
        <f t="shared" si="20"/>
        <v>0</v>
      </c>
      <c r="AC74" s="50">
        <f t="shared" si="24"/>
        <v>0</v>
      </c>
      <c r="AD74" s="50">
        <f>IF($A74=0,0,+VLOOKUP($A74,'1g -izabrana lica u pravosuđu'!$A84:BD111,+AD$3,FALSE))</f>
        <v>0</v>
      </c>
      <c r="AE74" s="50"/>
      <c r="AF74" s="50">
        <f t="shared" si="34"/>
        <v>0</v>
      </c>
      <c r="AG74" s="50">
        <f t="shared" si="21"/>
        <v>0</v>
      </c>
      <c r="AH74" s="50">
        <f t="shared" si="25"/>
        <v>0</v>
      </c>
      <c r="AI74" s="50">
        <f t="shared" si="35"/>
        <v>0</v>
      </c>
      <c r="AJ74" s="50">
        <f t="shared" si="26"/>
        <v>0</v>
      </c>
      <c r="AK74" s="50">
        <f t="shared" si="27"/>
        <v>0</v>
      </c>
      <c r="AL74" s="50">
        <f t="shared" si="28"/>
        <v>0</v>
      </c>
    </row>
    <row r="75" spans="1:38" x14ac:dyDescent="0.2">
      <c r="A75">
        <f>+IF(MAX(A$5:A74)+1&lt;=A$1,A74+1,0)</f>
        <v>0</v>
      </c>
      <c r="B75" s="301">
        <f t="shared" si="29"/>
        <v>0</v>
      </c>
      <c r="C75">
        <f t="shared" si="30"/>
        <v>0</v>
      </c>
      <c r="D75" s="301">
        <f t="shared" si="31"/>
        <v>0</v>
      </c>
      <c r="E75">
        <f>IF(A75=0,0,+VLOOKUP($A75,'1g -izabrana lica u pravosuđu'!A85:B112,2,FALSE))</f>
        <v>0</v>
      </c>
      <c r="H75">
        <f>+VLOOKUP($A75,'1g -izabrana lica u pravosuđu'!$A$15:$AP$42,+H$3,FALSE)</f>
        <v>0</v>
      </c>
      <c r="I75">
        <f>+VLOOKUP($A75,'1g -izabrana lica u pravosuđu'!A$15:AP$42,+I$3,FALSE)</f>
        <v>0</v>
      </c>
      <c r="J75">
        <f>+VLOOKUP($A75,'1g -izabrana lica u pravosuđu'!$A$15:$AQ$42,+J$3,FALSE)</f>
        <v>0</v>
      </c>
      <c r="T75" s="50">
        <f>IF($A75=0,0,+VLOOKUP($A75,'1g -izabrana lica u pravosuđu'!$A85:AV112,+T$3,FALSE))</f>
        <v>0</v>
      </c>
      <c r="U75" s="50"/>
      <c r="V75" s="50">
        <f t="shared" si="32"/>
        <v>0</v>
      </c>
      <c r="W75" s="50">
        <f t="shared" si="22"/>
        <v>0</v>
      </c>
      <c r="X75" s="50">
        <f t="shared" si="23"/>
        <v>0</v>
      </c>
      <c r="Y75" s="50">
        <f>IF($A75=0,0,+VLOOKUP($A75,'1g -izabrana lica u pravosuđu'!$A85:AZ112,+Y$3,FALSE))</f>
        <v>0</v>
      </c>
      <c r="Z75" s="50"/>
      <c r="AA75" s="50">
        <f t="shared" si="33"/>
        <v>0</v>
      </c>
      <c r="AB75" s="50">
        <f t="shared" si="20"/>
        <v>0</v>
      </c>
      <c r="AC75" s="50">
        <f t="shared" si="24"/>
        <v>0</v>
      </c>
      <c r="AD75" s="50">
        <f>IF($A75=0,0,+VLOOKUP($A75,'1g -izabrana lica u pravosuđu'!$A85:BD112,+AD$3,FALSE))</f>
        <v>0</v>
      </c>
      <c r="AE75" s="50"/>
      <c r="AF75" s="50">
        <f t="shared" si="34"/>
        <v>0</v>
      </c>
      <c r="AG75" s="50">
        <f t="shared" si="21"/>
        <v>0</v>
      </c>
      <c r="AH75" s="50">
        <f t="shared" si="25"/>
        <v>0</v>
      </c>
      <c r="AI75" s="50">
        <f t="shared" si="35"/>
        <v>0</v>
      </c>
      <c r="AJ75" s="50">
        <f t="shared" si="26"/>
        <v>0</v>
      </c>
      <c r="AK75" s="50">
        <f t="shared" si="27"/>
        <v>0</v>
      </c>
      <c r="AL75" s="50">
        <f t="shared" si="28"/>
        <v>0</v>
      </c>
    </row>
    <row r="76" spans="1:38" x14ac:dyDescent="0.2">
      <c r="A76">
        <f>+IF(MAX(A$5:A75)+1&lt;=A$1,A75+1,0)</f>
        <v>0</v>
      </c>
      <c r="B76" s="301">
        <f t="shared" si="29"/>
        <v>0</v>
      </c>
      <c r="C76">
        <f t="shared" si="30"/>
        <v>0</v>
      </c>
      <c r="D76" s="301">
        <f t="shared" si="31"/>
        <v>0</v>
      </c>
      <c r="E76">
        <f>IF(A76=0,0,+VLOOKUP($A76,'1g -izabrana lica u pravosuđu'!A86:B113,2,FALSE))</f>
        <v>0</v>
      </c>
      <c r="H76">
        <f>+VLOOKUP($A76,'1g -izabrana lica u pravosuđu'!$A$15:$AP$42,+H$3,FALSE)</f>
        <v>0</v>
      </c>
      <c r="I76">
        <f>+VLOOKUP($A76,'1g -izabrana lica u pravosuđu'!A$15:AP$42,+I$3,FALSE)</f>
        <v>0</v>
      </c>
      <c r="J76">
        <f>+VLOOKUP($A76,'1g -izabrana lica u pravosuđu'!$A$15:$AQ$42,+J$3,FALSE)</f>
        <v>0</v>
      </c>
      <c r="T76" s="50">
        <f>IF($A76=0,0,+VLOOKUP($A76,'1g -izabrana lica u pravosuđu'!$A86:AV113,+T$3,FALSE))</f>
        <v>0</v>
      </c>
      <c r="U76" s="50"/>
      <c r="V76" s="50">
        <f t="shared" si="32"/>
        <v>0</v>
      </c>
      <c r="W76" s="50">
        <f t="shared" si="22"/>
        <v>0</v>
      </c>
      <c r="X76" s="50">
        <f t="shared" si="23"/>
        <v>0</v>
      </c>
      <c r="Y76" s="50">
        <f>IF($A76=0,0,+VLOOKUP($A76,'1g -izabrana lica u pravosuđu'!$A86:AZ113,+Y$3,FALSE))</f>
        <v>0</v>
      </c>
      <c r="Z76" s="50"/>
      <c r="AA76" s="50">
        <f t="shared" si="33"/>
        <v>0</v>
      </c>
      <c r="AB76" s="50">
        <f t="shared" si="20"/>
        <v>0</v>
      </c>
      <c r="AC76" s="50">
        <f t="shared" si="24"/>
        <v>0</v>
      </c>
      <c r="AD76" s="50">
        <f>IF($A76=0,0,+VLOOKUP($A76,'1g -izabrana lica u pravosuđu'!$A86:BD113,+AD$3,FALSE))</f>
        <v>0</v>
      </c>
      <c r="AE76" s="50"/>
      <c r="AF76" s="50">
        <f t="shared" si="34"/>
        <v>0</v>
      </c>
      <c r="AG76" s="50">
        <f t="shared" si="21"/>
        <v>0</v>
      </c>
      <c r="AH76" s="50">
        <f t="shared" si="25"/>
        <v>0</v>
      </c>
      <c r="AI76" s="50">
        <f t="shared" si="35"/>
        <v>0</v>
      </c>
      <c r="AJ76" s="50">
        <f t="shared" si="26"/>
        <v>0</v>
      </c>
      <c r="AK76" s="50">
        <f t="shared" si="27"/>
        <v>0</v>
      </c>
      <c r="AL76" s="50">
        <f t="shared" si="28"/>
        <v>0</v>
      </c>
    </row>
    <row r="77" spans="1:38" x14ac:dyDescent="0.2">
      <c r="A77">
        <f>+IF(MAX(A$5:A76)+1&lt;=A$1,A76+1,0)</f>
        <v>0</v>
      </c>
      <c r="B77" s="301">
        <f t="shared" si="29"/>
        <v>0</v>
      </c>
      <c r="C77">
        <f t="shared" si="30"/>
        <v>0</v>
      </c>
      <c r="D77" s="301">
        <f t="shared" si="31"/>
        <v>0</v>
      </c>
      <c r="E77">
        <f>IF(A77=0,0,+VLOOKUP($A77,'1g -izabrana lica u pravosuđu'!A87:B114,2,FALSE))</f>
        <v>0</v>
      </c>
      <c r="H77">
        <f>+VLOOKUP($A77,'1g -izabrana lica u pravosuđu'!$A$15:$AP$42,+H$3,FALSE)</f>
        <v>0</v>
      </c>
      <c r="I77">
        <f>+VLOOKUP($A77,'1g -izabrana lica u pravosuđu'!A$15:AP$42,+I$3,FALSE)</f>
        <v>0</v>
      </c>
      <c r="J77">
        <f>+VLOOKUP($A77,'1g -izabrana lica u pravosuđu'!$A$15:$AQ$42,+J$3,FALSE)</f>
        <v>0</v>
      </c>
      <c r="T77" s="50">
        <f>IF($A77=0,0,+VLOOKUP($A77,'1g -izabrana lica u pravosuđu'!$A87:AV114,+T$3,FALSE))</f>
        <v>0</v>
      </c>
      <c r="U77" s="50"/>
      <c r="V77" s="50">
        <f t="shared" si="32"/>
        <v>0</v>
      </c>
      <c r="W77" s="50">
        <f t="shared" si="22"/>
        <v>0</v>
      </c>
      <c r="X77" s="50">
        <f t="shared" si="23"/>
        <v>0</v>
      </c>
      <c r="Y77" s="50">
        <f>IF($A77=0,0,+VLOOKUP($A77,'1g -izabrana lica u pravosuđu'!$A87:AZ114,+Y$3,FALSE))</f>
        <v>0</v>
      </c>
      <c r="Z77" s="50"/>
      <c r="AA77" s="50">
        <f t="shared" si="33"/>
        <v>0</v>
      </c>
      <c r="AB77" s="50">
        <f t="shared" si="20"/>
        <v>0</v>
      </c>
      <c r="AC77" s="50">
        <f t="shared" si="24"/>
        <v>0</v>
      </c>
      <c r="AD77" s="50">
        <f>IF($A77=0,0,+VLOOKUP($A77,'1g -izabrana lica u pravosuđu'!$A87:BD114,+AD$3,FALSE))</f>
        <v>0</v>
      </c>
      <c r="AE77" s="50"/>
      <c r="AF77" s="50">
        <f t="shared" si="34"/>
        <v>0</v>
      </c>
      <c r="AG77" s="50">
        <f t="shared" si="21"/>
        <v>0</v>
      </c>
      <c r="AH77" s="50">
        <f t="shared" si="25"/>
        <v>0</v>
      </c>
      <c r="AI77" s="50">
        <f t="shared" si="35"/>
        <v>0</v>
      </c>
      <c r="AJ77" s="50">
        <f t="shared" si="26"/>
        <v>0</v>
      </c>
      <c r="AK77" s="50">
        <f t="shared" si="27"/>
        <v>0</v>
      </c>
      <c r="AL77" s="50">
        <f t="shared" si="28"/>
        <v>0</v>
      </c>
    </row>
    <row r="78" spans="1:38" x14ac:dyDescent="0.2">
      <c r="A78">
        <f>+IF(MAX(A$5:A77)+1&lt;=A$1,A77+1,0)</f>
        <v>0</v>
      </c>
      <c r="B78" s="301">
        <f t="shared" si="29"/>
        <v>0</v>
      </c>
      <c r="C78">
        <f t="shared" si="30"/>
        <v>0</v>
      </c>
      <c r="D78" s="301">
        <f t="shared" si="31"/>
        <v>0</v>
      </c>
      <c r="E78">
        <f>IF(A78=0,0,+VLOOKUP($A78,'1g -izabrana lica u pravosuđu'!A88:B115,2,FALSE))</f>
        <v>0</v>
      </c>
      <c r="H78">
        <f>+VLOOKUP($A78,'1g -izabrana lica u pravosuđu'!$A$15:$AP$42,+H$3,FALSE)</f>
        <v>0</v>
      </c>
      <c r="I78">
        <f>+VLOOKUP($A78,'1g -izabrana lica u pravosuđu'!A$15:AP$42,+I$3,FALSE)</f>
        <v>0</v>
      </c>
      <c r="J78">
        <f>+VLOOKUP($A78,'1g -izabrana lica u pravosuđu'!$A$15:$AQ$42,+J$3,FALSE)</f>
        <v>0</v>
      </c>
      <c r="T78" s="50">
        <f>IF($A78=0,0,+VLOOKUP($A78,'1g -izabrana lica u pravosuđu'!$A88:AV115,+T$3,FALSE))</f>
        <v>0</v>
      </c>
      <c r="U78" s="50"/>
      <c r="V78" s="50">
        <f t="shared" si="32"/>
        <v>0</v>
      </c>
      <c r="W78" s="50">
        <f t="shared" si="22"/>
        <v>0</v>
      </c>
      <c r="X78" s="50">
        <f t="shared" si="23"/>
        <v>0</v>
      </c>
      <c r="Y78" s="50">
        <f>IF($A78=0,0,+VLOOKUP($A78,'1g -izabrana lica u pravosuđu'!$A88:AZ115,+Y$3,FALSE))</f>
        <v>0</v>
      </c>
      <c r="Z78" s="50"/>
      <c r="AA78" s="50">
        <f t="shared" si="33"/>
        <v>0</v>
      </c>
      <c r="AB78" s="50">
        <f t="shared" si="20"/>
        <v>0</v>
      </c>
      <c r="AC78" s="50">
        <f t="shared" si="24"/>
        <v>0</v>
      </c>
      <c r="AD78" s="50">
        <f>IF($A78=0,0,+VLOOKUP($A78,'1g -izabrana lica u pravosuđu'!$A88:BD115,+AD$3,FALSE))</f>
        <v>0</v>
      </c>
      <c r="AE78" s="50"/>
      <c r="AF78" s="50">
        <f t="shared" si="34"/>
        <v>0</v>
      </c>
      <c r="AG78" s="50">
        <f t="shared" si="21"/>
        <v>0</v>
      </c>
      <c r="AH78" s="50">
        <f t="shared" si="25"/>
        <v>0</v>
      </c>
      <c r="AI78" s="50">
        <f t="shared" si="35"/>
        <v>0</v>
      </c>
      <c r="AJ78" s="50">
        <f t="shared" si="26"/>
        <v>0</v>
      </c>
      <c r="AK78" s="50">
        <f t="shared" si="27"/>
        <v>0</v>
      </c>
      <c r="AL78" s="50">
        <f t="shared" si="28"/>
        <v>0</v>
      </c>
    </row>
    <row r="79" spans="1:38" x14ac:dyDescent="0.2">
      <c r="A79">
        <f>+IF(MAX(A$5:A78)+1&lt;=A$1,A78+1,0)</f>
        <v>0</v>
      </c>
      <c r="B79" s="301">
        <f t="shared" si="29"/>
        <v>0</v>
      </c>
      <c r="C79">
        <f t="shared" si="30"/>
        <v>0</v>
      </c>
      <c r="D79" s="301">
        <f t="shared" si="31"/>
        <v>0</v>
      </c>
      <c r="E79">
        <f>IF(A79=0,0,+VLOOKUP($A79,'1g -izabrana lica u pravosuđu'!A89:B116,2,FALSE))</f>
        <v>0</v>
      </c>
      <c r="H79">
        <f>+VLOOKUP($A79,'1g -izabrana lica u pravosuđu'!$A$15:$AP$42,+H$3,FALSE)</f>
        <v>0</v>
      </c>
      <c r="I79">
        <f>+VLOOKUP($A79,'1g -izabrana lica u pravosuđu'!A$15:AP$42,+I$3,FALSE)</f>
        <v>0</v>
      </c>
      <c r="J79">
        <f>+VLOOKUP($A79,'1g -izabrana lica u pravosuđu'!$A$15:$AQ$42,+J$3,FALSE)</f>
        <v>0</v>
      </c>
      <c r="T79" s="50">
        <f>IF($A79=0,0,+VLOOKUP($A79,'1g -izabrana lica u pravosuđu'!$A89:AV116,+T$3,FALSE))</f>
        <v>0</v>
      </c>
      <c r="U79" s="50"/>
      <c r="V79" s="50">
        <f t="shared" si="32"/>
        <v>0</v>
      </c>
      <c r="W79" s="50">
        <f t="shared" si="22"/>
        <v>0</v>
      </c>
      <c r="X79" s="50">
        <f t="shared" si="23"/>
        <v>0</v>
      </c>
      <c r="Y79" s="50">
        <f>IF($A79=0,0,+VLOOKUP($A79,'1g -izabrana lica u pravosuđu'!$A89:AZ116,+Y$3,FALSE))</f>
        <v>0</v>
      </c>
      <c r="Z79" s="50"/>
      <c r="AA79" s="50">
        <f t="shared" si="33"/>
        <v>0</v>
      </c>
      <c r="AB79" s="50">
        <f t="shared" si="20"/>
        <v>0</v>
      </c>
      <c r="AC79" s="50">
        <f t="shared" si="24"/>
        <v>0</v>
      </c>
      <c r="AD79" s="50">
        <f>IF($A79=0,0,+VLOOKUP($A79,'1g -izabrana lica u pravosuđu'!$A89:BD116,+AD$3,FALSE))</f>
        <v>0</v>
      </c>
      <c r="AE79" s="50"/>
      <c r="AF79" s="50">
        <f t="shared" si="34"/>
        <v>0</v>
      </c>
      <c r="AG79" s="50">
        <f t="shared" si="21"/>
        <v>0</v>
      </c>
      <c r="AH79" s="50">
        <f t="shared" si="25"/>
        <v>0</v>
      </c>
      <c r="AI79" s="50">
        <f t="shared" si="35"/>
        <v>0</v>
      </c>
      <c r="AJ79" s="50">
        <f t="shared" si="26"/>
        <v>0</v>
      </c>
      <c r="AK79" s="50">
        <f t="shared" si="27"/>
        <v>0</v>
      </c>
      <c r="AL79" s="50">
        <f t="shared" si="28"/>
        <v>0</v>
      </c>
    </row>
    <row r="80" spans="1:38" x14ac:dyDescent="0.2">
      <c r="A80">
        <f>+IF(MAX(A$5:A79)+1&lt;=A$1,A79+1,0)</f>
        <v>0</v>
      </c>
      <c r="B80" s="301">
        <f t="shared" si="29"/>
        <v>0</v>
      </c>
      <c r="C80">
        <f t="shared" si="30"/>
        <v>0</v>
      </c>
      <c r="D80" s="301">
        <f t="shared" si="31"/>
        <v>0</v>
      </c>
      <c r="E80">
        <f>IF(A80=0,0,+VLOOKUP($A80,'1g -izabrana lica u pravosuđu'!A90:B117,2,FALSE))</f>
        <v>0</v>
      </c>
      <c r="H80">
        <f>+VLOOKUP($A80,'1g -izabrana lica u pravosuđu'!$A$15:$AP$42,+H$3,FALSE)</f>
        <v>0</v>
      </c>
      <c r="I80">
        <f>+VLOOKUP($A80,'1g -izabrana lica u pravosuđu'!A$15:AP$42,+I$3,FALSE)</f>
        <v>0</v>
      </c>
      <c r="J80">
        <f>+VLOOKUP($A80,'1g -izabrana lica u pravosuđu'!$A$15:$AQ$42,+J$3,FALSE)</f>
        <v>0</v>
      </c>
      <c r="T80" s="50">
        <f>IF($A80=0,0,+VLOOKUP($A80,'1g -izabrana lica u pravosuđu'!$A90:AV117,+T$3,FALSE))</f>
        <v>0</v>
      </c>
      <c r="U80" s="50"/>
      <c r="V80" s="50">
        <f t="shared" si="32"/>
        <v>0</v>
      </c>
      <c r="W80" s="50">
        <f t="shared" si="22"/>
        <v>0</v>
      </c>
      <c r="X80" s="50">
        <f t="shared" si="23"/>
        <v>0</v>
      </c>
      <c r="Y80" s="50">
        <f>IF($A80=0,0,+VLOOKUP($A80,'1g -izabrana lica u pravosuđu'!$A90:AZ117,+Y$3,FALSE))</f>
        <v>0</v>
      </c>
      <c r="Z80" s="50"/>
      <c r="AA80" s="50">
        <f t="shared" si="33"/>
        <v>0</v>
      </c>
      <c r="AB80" s="50">
        <f t="shared" si="20"/>
        <v>0</v>
      </c>
      <c r="AC80" s="50">
        <f t="shared" si="24"/>
        <v>0</v>
      </c>
      <c r="AD80" s="50">
        <f>IF($A80=0,0,+VLOOKUP($A80,'1g -izabrana lica u pravosuđu'!$A90:BD117,+AD$3,FALSE))</f>
        <v>0</v>
      </c>
      <c r="AE80" s="50"/>
      <c r="AF80" s="50">
        <f t="shared" si="34"/>
        <v>0</v>
      </c>
      <c r="AG80" s="50">
        <f t="shared" si="21"/>
        <v>0</v>
      </c>
      <c r="AH80" s="50">
        <f t="shared" si="25"/>
        <v>0</v>
      </c>
      <c r="AI80" s="50">
        <f t="shared" si="35"/>
        <v>0</v>
      </c>
      <c r="AJ80" s="50">
        <f t="shared" si="26"/>
        <v>0</v>
      </c>
      <c r="AK80" s="50">
        <f t="shared" si="27"/>
        <v>0</v>
      </c>
      <c r="AL80" s="50">
        <f t="shared" si="28"/>
        <v>0</v>
      </c>
    </row>
    <row r="81" spans="1:38" x14ac:dyDescent="0.2">
      <c r="A81">
        <f>+IF(MAX(A$5:A80)+1&lt;=A$1,A80+1,0)</f>
        <v>0</v>
      </c>
      <c r="B81" s="301">
        <f t="shared" si="29"/>
        <v>0</v>
      </c>
      <c r="C81">
        <f t="shared" si="30"/>
        <v>0</v>
      </c>
      <c r="D81" s="301">
        <f t="shared" si="31"/>
        <v>0</v>
      </c>
      <c r="E81">
        <f>IF(A81=0,0,+VLOOKUP($A81,'1g -izabrana lica u pravosuđu'!A91:B118,2,FALSE))</f>
        <v>0</v>
      </c>
      <c r="H81">
        <f>+VLOOKUP($A81,'1g -izabrana lica u pravosuđu'!$A$15:$AP$42,+H$3,FALSE)</f>
        <v>0</v>
      </c>
      <c r="I81">
        <f>+VLOOKUP($A81,'1g -izabrana lica u pravosuđu'!A$15:AP$42,+I$3,FALSE)</f>
        <v>0</v>
      </c>
      <c r="J81">
        <f>+VLOOKUP($A81,'1g -izabrana lica u pravosuđu'!$A$15:$AQ$42,+J$3,FALSE)</f>
        <v>0</v>
      </c>
      <c r="T81" s="50">
        <f>IF($A81=0,0,+VLOOKUP($A81,'1g -izabrana lica u pravosuđu'!$A91:AV118,+T$3,FALSE))</f>
        <v>0</v>
      </c>
      <c r="U81" s="50"/>
      <c r="V81" s="50">
        <f t="shared" si="32"/>
        <v>0</v>
      </c>
      <c r="W81" s="50">
        <f t="shared" si="22"/>
        <v>0</v>
      </c>
      <c r="X81" s="50">
        <f t="shared" si="23"/>
        <v>0</v>
      </c>
      <c r="Y81" s="50">
        <f>IF($A81=0,0,+VLOOKUP($A81,'1g -izabrana lica u pravosuđu'!$A91:AZ118,+Y$3,FALSE))</f>
        <v>0</v>
      </c>
      <c r="Z81" s="50"/>
      <c r="AA81" s="50">
        <f t="shared" si="33"/>
        <v>0</v>
      </c>
      <c r="AB81" s="50">
        <f t="shared" si="20"/>
        <v>0</v>
      </c>
      <c r="AC81" s="50">
        <f t="shared" si="24"/>
        <v>0</v>
      </c>
      <c r="AD81" s="50">
        <f>IF($A81=0,0,+VLOOKUP($A81,'1g -izabrana lica u pravosuđu'!$A91:BD118,+AD$3,FALSE))</f>
        <v>0</v>
      </c>
      <c r="AE81" s="50"/>
      <c r="AF81" s="50">
        <f t="shared" si="34"/>
        <v>0</v>
      </c>
      <c r="AG81" s="50">
        <f t="shared" si="21"/>
        <v>0</v>
      </c>
      <c r="AH81" s="50">
        <f t="shared" si="25"/>
        <v>0</v>
      </c>
      <c r="AI81" s="50">
        <f t="shared" si="35"/>
        <v>0</v>
      </c>
      <c r="AJ81" s="50">
        <f t="shared" si="26"/>
        <v>0</v>
      </c>
      <c r="AK81" s="50">
        <f t="shared" si="27"/>
        <v>0</v>
      </c>
      <c r="AL81" s="50">
        <f t="shared" si="28"/>
        <v>0</v>
      </c>
    </row>
    <row r="82" spans="1:38" x14ac:dyDescent="0.2">
      <c r="A82">
        <f>+IF(MAX(A$5:A81)+1&lt;=A$1,A81+1,0)</f>
        <v>0</v>
      </c>
      <c r="B82" s="301">
        <f t="shared" si="29"/>
        <v>0</v>
      </c>
      <c r="C82">
        <f t="shared" si="30"/>
        <v>0</v>
      </c>
      <c r="D82" s="301">
        <f t="shared" si="31"/>
        <v>0</v>
      </c>
      <c r="E82">
        <f>IF(A82=0,0,+VLOOKUP($A82,'1g -izabrana lica u pravosuđu'!A92:B119,2,FALSE))</f>
        <v>0</v>
      </c>
      <c r="H82">
        <f>+VLOOKUP($A82,'1g -izabrana lica u pravosuđu'!$A$15:$AP$42,+H$3,FALSE)</f>
        <v>0</v>
      </c>
      <c r="I82">
        <f>+VLOOKUP($A82,'1g -izabrana lica u pravosuđu'!A$15:AP$42,+I$3,FALSE)</f>
        <v>0</v>
      </c>
      <c r="J82">
        <f>+VLOOKUP($A82,'1g -izabrana lica u pravosuđu'!$A$15:$AQ$42,+J$3,FALSE)</f>
        <v>0</v>
      </c>
      <c r="T82" s="50">
        <f>IF($A82=0,0,+VLOOKUP($A82,'1g -izabrana lica u pravosuđu'!$A92:AV119,+T$3,FALSE))</f>
        <v>0</v>
      </c>
      <c r="U82" s="50"/>
      <c r="V82" s="50">
        <f t="shared" si="32"/>
        <v>0</v>
      </c>
      <c r="W82" s="50">
        <f t="shared" si="22"/>
        <v>0</v>
      </c>
      <c r="X82" s="50">
        <f t="shared" si="23"/>
        <v>0</v>
      </c>
      <c r="Y82" s="50">
        <f>IF($A82=0,0,+VLOOKUP($A82,'1g -izabrana lica u pravosuđu'!$A92:AZ119,+Y$3,FALSE))</f>
        <v>0</v>
      </c>
      <c r="Z82" s="50"/>
      <c r="AA82" s="50">
        <f t="shared" si="33"/>
        <v>0</v>
      </c>
      <c r="AB82" s="50">
        <f t="shared" si="20"/>
        <v>0</v>
      </c>
      <c r="AC82" s="50">
        <f t="shared" si="24"/>
        <v>0</v>
      </c>
      <c r="AD82" s="50">
        <f>IF($A82=0,0,+VLOOKUP($A82,'1g -izabrana lica u pravosuđu'!$A92:BD119,+AD$3,FALSE))</f>
        <v>0</v>
      </c>
      <c r="AE82" s="50"/>
      <c r="AF82" s="50">
        <f t="shared" si="34"/>
        <v>0</v>
      </c>
      <c r="AG82" s="50">
        <f t="shared" si="21"/>
        <v>0</v>
      </c>
      <c r="AH82" s="50">
        <f t="shared" si="25"/>
        <v>0</v>
      </c>
      <c r="AI82" s="50">
        <f t="shared" si="35"/>
        <v>0</v>
      </c>
      <c r="AJ82" s="50">
        <f t="shared" si="26"/>
        <v>0</v>
      </c>
      <c r="AK82" s="50">
        <f t="shared" si="27"/>
        <v>0</v>
      </c>
      <c r="AL82" s="50">
        <f t="shared" si="28"/>
        <v>0</v>
      </c>
    </row>
    <row r="83" spans="1:38" x14ac:dyDescent="0.2">
      <c r="A83">
        <f>+IF(MAX(A$5:A82)+1&lt;=A$1,A82+1,0)</f>
        <v>0</v>
      </c>
      <c r="B83" s="301">
        <f t="shared" si="29"/>
        <v>0</v>
      </c>
      <c r="C83">
        <f t="shared" si="30"/>
        <v>0</v>
      </c>
      <c r="D83" s="301">
        <f t="shared" si="31"/>
        <v>0</v>
      </c>
      <c r="E83">
        <f>IF(A83=0,0,+VLOOKUP($A83,'1g -izabrana lica u pravosuđu'!A93:B120,2,FALSE))</f>
        <v>0</v>
      </c>
      <c r="H83">
        <f>+VLOOKUP($A83,'1g -izabrana lica u pravosuđu'!$A$15:$AP$42,+H$3,FALSE)</f>
        <v>0</v>
      </c>
      <c r="I83">
        <f>+VLOOKUP($A83,'1g -izabrana lica u pravosuđu'!A$15:AP$42,+I$3,FALSE)</f>
        <v>0</v>
      </c>
      <c r="J83">
        <f>+VLOOKUP($A83,'1g -izabrana lica u pravosuđu'!$A$15:$AQ$42,+J$3,FALSE)</f>
        <v>0</v>
      </c>
      <c r="T83" s="50">
        <f>IF($A83=0,0,+VLOOKUP($A83,'1g -izabrana lica u pravosuđu'!$A93:AV120,+T$3,FALSE))</f>
        <v>0</v>
      </c>
      <c r="U83" s="50"/>
      <c r="V83" s="50">
        <f t="shared" si="32"/>
        <v>0</v>
      </c>
      <c r="W83" s="50">
        <f t="shared" si="22"/>
        <v>0</v>
      </c>
      <c r="X83" s="50">
        <f t="shared" si="23"/>
        <v>0</v>
      </c>
      <c r="Y83" s="50">
        <f>IF($A83=0,0,+VLOOKUP($A83,'1g -izabrana lica u pravosuđu'!$A93:AZ120,+Y$3,FALSE))</f>
        <v>0</v>
      </c>
      <c r="Z83" s="50"/>
      <c r="AA83" s="50">
        <f t="shared" si="33"/>
        <v>0</v>
      </c>
      <c r="AB83" s="50">
        <f t="shared" si="20"/>
        <v>0</v>
      </c>
      <c r="AC83" s="50">
        <f t="shared" si="24"/>
        <v>0</v>
      </c>
      <c r="AD83" s="50">
        <f>IF($A83=0,0,+VLOOKUP($A83,'1g -izabrana lica u pravosuđu'!$A93:BD120,+AD$3,FALSE))</f>
        <v>0</v>
      </c>
      <c r="AE83" s="50"/>
      <c r="AF83" s="50">
        <f t="shared" si="34"/>
        <v>0</v>
      </c>
      <c r="AG83" s="50">
        <f t="shared" si="21"/>
        <v>0</v>
      </c>
      <c r="AH83" s="50">
        <f t="shared" si="25"/>
        <v>0</v>
      </c>
      <c r="AI83" s="50">
        <f t="shared" si="35"/>
        <v>0</v>
      </c>
      <c r="AJ83" s="50">
        <f t="shared" si="26"/>
        <v>0</v>
      </c>
      <c r="AK83" s="50">
        <f t="shared" si="27"/>
        <v>0</v>
      </c>
      <c r="AL83" s="50">
        <f t="shared" si="28"/>
        <v>0</v>
      </c>
    </row>
    <row r="87" spans="1:38" ht="64.5" thickBot="1" x14ac:dyDescent="0.25">
      <c r="A87" s="302" t="s">
        <v>466</v>
      </c>
      <c r="B87" s="493" t="s">
        <v>476</v>
      </c>
      <c r="C87" s="302" t="s">
        <v>477</v>
      </c>
      <c r="D87" s="493" t="s">
        <v>478</v>
      </c>
      <c r="E87" s="303" t="s">
        <v>467</v>
      </c>
      <c r="F87" s="303" t="s">
        <v>468</v>
      </c>
      <c r="G87" s="303" t="s">
        <v>469</v>
      </c>
      <c r="H87" s="303" t="s">
        <v>470</v>
      </c>
      <c r="I87" s="303" t="s">
        <v>471</v>
      </c>
      <c r="J87" s="303" t="s">
        <v>472</v>
      </c>
      <c r="K87" s="303" t="s">
        <v>592</v>
      </c>
      <c r="L87" s="303" t="s">
        <v>593</v>
      </c>
      <c r="M87" s="303" t="s">
        <v>594</v>
      </c>
      <c r="N87" s="546" t="s">
        <v>613</v>
      </c>
      <c r="O87" s="303" t="s">
        <v>595</v>
      </c>
      <c r="P87" s="303" t="s">
        <v>596</v>
      </c>
      <c r="Q87" s="303" t="s">
        <v>473</v>
      </c>
      <c r="R87" s="303" t="s">
        <v>597</v>
      </c>
      <c r="S87" s="303" t="s">
        <v>598</v>
      </c>
      <c r="T87" s="304" t="s">
        <v>474</v>
      </c>
      <c r="U87" s="304" t="s">
        <v>475</v>
      </c>
      <c r="V87" s="304" t="s">
        <v>614</v>
      </c>
      <c r="W87" s="304" t="s">
        <v>606</v>
      </c>
      <c r="X87" s="327" t="s">
        <v>607</v>
      </c>
      <c r="Y87" s="305" t="s">
        <v>511</v>
      </c>
      <c r="Z87" s="305" t="s">
        <v>512</v>
      </c>
      <c r="AA87" s="305" t="s">
        <v>513</v>
      </c>
      <c r="AB87" s="304" t="s">
        <v>608</v>
      </c>
      <c r="AC87" s="327" t="s">
        <v>609</v>
      </c>
      <c r="AD87" s="306" t="s">
        <v>514</v>
      </c>
      <c r="AE87" s="306" t="s">
        <v>515</v>
      </c>
      <c r="AF87" s="306" t="s">
        <v>516</v>
      </c>
      <c r="AG87" s="306" t="s">
        <v>517</v>
      </c>
      <c r="AH87" s="327" t="s">
        <v>518</v>
      </c>
      <c r="AI87" s="303" t="s">
        <v>602</v>
      </c>
      <c r="AJ87" s="303" t="s">
        <v>603</v>
      </c>
      <c r="AK87" s="303" t="s">
        <v>604</v>
      </c>
      <c r="AL87" s="303" t="s">
        <v>605</v>
      </c>
    </row>
    <row r="88" spans="1:38" x14ac:dyDescent="0.2">
      <c r="A88">
        <f>+IF(A87=A4,0,11111)</f>
        <v>0</v>
      </c>
      <c r="B88">
        <f t="shared" ref="B88:M88" si="36">+IF(B87=B4,0,11111)</f>
        <v>0</v>
      </c>
      <c r="C88">
        <f t="shared" si="36"/>
        <v>0</v>
      </c>
      <c r="D88">
        <f t="shared" si="36"/>
        <v>0</v>
      </c>
      <c r="E88">
        <f t="shared" si="36"/>
        <v>0</v>
      </c>
      <c r="F88">
        <f t="shared" si="36"/>
        <v>0</v>
      </c>
      <c r="G88">
        <f t="shared" si="36"/>
        <v>0</v>
      </c>
      <c r="H88">
        <f t="shared" si="36"/>
        <v>0</v>
      </c>
      <c r="I88">
        <f t="shared" si="36"/>
        <v>0</v>
      </c>
      <c r="J88">
        <f t="shared" si="36"/>
        <v>0</v>
      </c>
      <c r="K88">
        <f t="shared" si="36"/>
        <v>0</v>
      </c>
      <c r="L88">
        <f t="shared" si="36"/>
        <v>0</v>
      </c>
      <c r="M88">
        <f t="shared" si="36"/>
        <v>0</v>
      </c>
      <c r="N88">
        <f t="shared" ref="N88" si="37">+IF(N87=N4,0,11111)</f>
        <v>0</v>
      </c>
      <c r="O88">
        <f t="shared" ref="O88" si="38">+IF(O87=O4,0,11111)</f>
        <v>0</v>
      </c>
      <c r="P88">
        <f t="shared" ref="P88" si="39">+IF(P87=P4,0,11111)</f>
        <v>0</v>
      </c>
      <c r="Q88">
        <f t="shared" ref="Q88" si="40">+IF(Q87=Q4,0,11111)</f>
        <v>0</v>
      </c>
      <c r="R88">
        <f t="shared" ref="R88" si="41">+IF(R87=R4,0,11111)</f>
        <v>0</v>
      </c>
      <c r="S88">
        <f t="shared" ref="S88" si="42">+IF(S87=S4,0,11111)</f>
        <v>0</v>
      </c>
      <c r="T88">
        <f t="shared" ref="T88" si="43">+IF(T87=T4,0,11111)</f>
        <v>0</v>
      </c>
      <c r="U88">
        <f t="shared" ref="U88" si="44">+IF(U87=U4,0,11111)</f>
        <v>0</v>
      </c>
      <c r="V88">
        <f t="shared" ref="V88" si="45">+IF(V87=V4,0,11111)</f>
        <v>0</v>
      </c>
      <c r="W88">
        <f t="shared" ref="W88" si="46">+IF(W87=W4,0,11111)</f>
        <v>0</v>
      </c>
      <c r="X88">
        <f t="shared" ref="X88" si="47">+IF(X87=X4,0,11111)</f>
        <v>0</v>
      </c>
      <c r="Y88">
        <f t="shared" ref="Y88" si="48">+IF(Y87=Y4,0,11111)</f>
        <v>0</v>
      </c>
      <c r="Z88">
        <f t="shared" ref="Z88" si="49">+IF(Z87=Z4,0,11111)</f>
        <v>0</v>
      </c>
      <c r="AA88">
        <f t="shared" ref="AA88" si="50">+IF(AA87=AA4,0,11111)</f>
        <v>0</v>
      </c>
      <c r="AB88">
        <f t="shared" ref="AB88" si="51">+IF(AB87=AB4,0,11111)</f>
        <v>0</v>
      </c>
      <c r="AC88">
        <f t="shared" ref="AC88" si="52">+IF(AC87=AC4,0,11111)</f>
        <v>0</v>
      </c>
      <c r="AD88">
        <f t="shared" ref="AD88" si="53">+IF(AD87=AD4,0,11111)</f>
        <v>0</v>
      </c>
      <c r="AE88">
        <f t="shared" ref="AE88" si="54">+IF(AE87=AE4,0,11111)</f>
        <v>0</v>
      </c>
      <c r="AF88">
        <f t="shared" ref="AF88" si="55">+IF(AF87=AF4,0,11111)</f>
        <v>0</v>
      </c>
      <c r="AG88">
        <f t="shared" ref="AG88" si="56">+IF(AG87=AG4,0,11111)</f>
        <v>0</v>
      </c>
      <c r="AH88">
        <f t="shared" ref="AH88" si="57">+IF(AH87=AH4,0,11111)</f>
        <v>0</v>
      </c>
      <c r="AI88">
        <f t="shared" ref="AI88" si="58">+IF(AI87=AI4,0,11111)</f>
        <v>0</v>
      </c>
      <c r="AJ88">
        <f t="shared" ref="AJ88" si="59">+IF(AJ87=AJ4,0,11111)</f>
        <v>0</v>
      </c>
      <c r="AK88">
        <f t="shared" ref="AK88" si="60">+IF(AK87=AK4,0,11111)</f>
        <v>0</v>
      </c>
      <c r="AL88">
        <f t="shared" ref="AL88" si="61">+IF(AL87=AL4,0,11111)</f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>
      <selection activeCell="B36" sqref="B36"/>
    </sheetView>
  </sheetViews>
  <sheetFormatPr defaultRowHeight="12.75" x14ac:dyDescent="0.2"/>
  <cols>
    <col min="1" max="1" width="14.7109375" style="68" customWidth="1"/>
    <col min="2" max="2" width="68.42578125" customWidth="1"/>
  </cols>
  <sheetData>
    <row r="1" spans="1:2" ht="15" x14ac:dyDescent="0.2">
      <c r="A1" s="166" t="s">
        <v>366</v>
      </c>
      <c r="B1" s="166" t="s">
        <v>367</v>
      </c>
    </row>
    <row r="2" spans="1:2" ht="15" x14ac:dyDescent="0.2">
      <c r="A2" s="167" t="s">
        <v>145</v>
      </c>
      <c r="B2" s="167" t="s">
        <v>146</v>
      </c>
    </row>
    <row r="3" spans="1:2" ht="15" x14ac:dyDescent="0.2">
      <c r="A3" s="167" t="s">
        <v>147</v>
      </c>
      <c r="B3" s="167" t="s">
        <v>148</v>
      </c>
    </row>
    <row r="4" spans="1:2" ht="30" x14ac:dyDescent="0.2">
      <c r="A4" s="167" t="s">
        <v>149</v>
      </c>
      <c r="B4" s="167" t="s">
        <v>150</v>
      </c>
    </row>
    <row r="5" spans="1:2" ht="15" x14ac:dyDescent="0.2">
      <c r="A5" s="167" t="s">
        <v>151</v>
      </c>
      <c r="B5" s="167" t="s">
        <v>152</v>
      </c>
    </row>
    <row r="6" spans="1:2" ht="30" x14ac:dyDescent="0.2">
      <c r="A6" s="167" t="s">
        <v>153</v>
      </c>
      <c r="B6" s="167" t="s">
        <v>154</v>
      </c>
    </row>
    <row r="7" spans="1:2" ht="15" x14ac:dyDescent="0.2">
      <c r="A7" s="167" t="s">
        <v>155</v>
      </c>
      <c r="B7" s="167" t="s">
        <v>156</v>
      </c>
    </row>
    <row r="8" spans="1:2" ht="15" x14ac:dyDescent="0.2">
      <c r="A8" s="167" t="s">
        <v>157</v>
      </c>
      <c r="B8" s="167" t="s">
        <v>158</v>
      </c>
    </row>
    <row r="9" spans="1:2" ht="15" x14ac:dyDescent="0.2">
      <c r="A9" s="167" t="s">
        <v>159</v>
      </c>
      <c r="B9" s="167" t="s">
        <v>160</v>
      </c>
    </row>
    <row r="10" spans="1:2" ht="15" x14ac:dyDescent="0.2">
      <c r="A10" s="167" t="s">
        <v>161</v>
      </c>
      <c r="B10" s="167" t="s">
        <v>162</v>
      </c>
    </row>
    <row r="11" spans="1:2" ht="15" x14ac:dyDescent="0.2">
      <c r="A11" s="167" t="s">
        <v>163</v>
      </c>
      <c r="B11" s="167" t="s">
        <v>164</v>
      </c>
    </row>
    <row r="12" spans="1:2" ht="15" x14ac:dyDescent="0.2">
      <c r="A12" s="167" t="s">
        <v>165</v>
      </c>
      <c r="B12" s="167" t="s">
        <v>397</v>
      </c>
    </row>
    <row r="13" spans="1:2" ht="15" x14ac:dyDescent="0.2">
      <c r="A13" s="167" t="s">
        <v>166</v>
      </c>
      <c r="B13" s="167" t="s">
        <v>398</v>
      </c>
    </row>
    <row r="14" spans="1:2" ht="15" x14ac:dyDescent="0.2">
      <c r="A14" s="167" t="s">
        <v>167</v>
      </c>
      <c r="B14" s="167" t="s">
        <v>168</v>
      </c>
    </row>
    <row r="15" spans="1:2" ht="15" x14ac:dyDescent="0.2">
      <c r="A15" s="167" t="s">
        <v>169</v>
      </c>
      <c r="B15" s="167" t="s">
        <v>170</v>
      </c>
    </row>
    <row r="16" spans="1:2" ht="15" x14ac:dyDescent="0.2">
      <c r="A16" s="167" t="s">
        <v>171</v>
      </c>
      <c r="B16" s="167" t="s">
        <v>172</v>
      </c>
    </row>
    <row r="17" spans="1:2" ht="15" x14ac:dyDescent="0.2">
      <c r="A17" s="167" t="s">
        <v>173</v>
      </c>
      <c r="B17" s="167" t="s">
        <v>174</v>
      </c>
    </row>
    <row r="18" spans="1:2" ht="15" x14ac:dyDescent="0.2">
      <c r="A18" s="167" t="s">
        <v>175</v>
      </c>
      <c r="B18" s="167" t="s">
        <v>176</v>
      </c>
    </row>
    <row r="19" spans="1:2" ht="15" x14ac:dyDescent="0.2">
      <c r="A19" s="167" t="s">
        <v>177</v>
      </c>
      <c r="B19" s="167" t="s">
        <v>178</v>
      </c>
    </row>
    <row r="20" spans="1:2" ht="15" x14ac:dyDescent="0.2">
      <c r="A20" s="167" t="s">
        <v>179</v>
      </c>
      <c r="B20" s="167" t="s">
        <v>399</v>
      </c>
    </row>
    <row r="21" spans="1:2" ht="15" x14ac:dyDescent="0.2">
      <c r="A21" s="167" t="s">
        <v>180</v>
      </c>
      <c r="B21" s="167" t="s">
        <v>181</v>
      </c>
    </row>
    <row r="22" spans="1:2" ht="15" x14ac:dyDescent="0.2">
      <c r="A22" s="167" t="s">
        <v>182</v>
      </c>
      <c r="B22" s="167" t="s">
        <v>183</v>
      </c>
    </row>
    <row r="23" spans="1:2" ht="15" x14ac:dyDescent="0.2">
      <c r="A23" s="167" t="s">
        <v>184</v>
      </c>
      <c r="B23" s="167" t="s">
        <v>185</v>
      </c>
    </row>
    <row r="24" spans="1:2" ht="15" x14ac:dyDescent="0.2">
      <c r="A24" s="167" t="s">
        <v>186</v>
      </c>
      <c r="B24" s="167" t="s">
        <v>187</v>
      </c>
    </row>
    <row r="25" spans="1:2" ht="15" x14ac:dyDescent="0.2">
      <c r="A25" s="167" t="s">
        <v>188</v>
      </c>
      <c r="B25" s="167" t="s">
        <v>189</v>
      </c>
    </row>
    <row r="26" spans="1:2" ht="15" x14ac:dyDescent="0.2">
      <c r="A26" s="167" t="s">
        <v>190</v>
      </c>
      <c r="B26" s="167" t="s">
        <v>191</v>
      </c>
    </row>
    <row r="27" spans="1:2" ht="15" x14ac:dyDescent="0.2">
      <c r="A27" s="167" t="s">
        <v>192</v>
      </c>
      <c r="B27" s="167" t="s">
        <v>400</v>
      </c>
    </row>
    <row r="28" spans="1:2" ht="15" x14ac:dyDescent="0.2">
      <c r="A28" s="167" t="s">
        <v>193</v>
      </c>
      <c r="B28" s="167" t="s">
        <v>194</v>
      </c>
    </row>
    <row r="29" spans="1:2" ht="15" x14ac:dyDescent="0.2">
      <c r="A29" s="167" t="s">
        <v>195</v>
      </c>
      <c r="B29" s="167" t="s">
        <v>196</v>
      </c>
    </row>
    <row r="30" spans="1:2" ht="15" x14ac:dyDescent="0.2">
      <c r="A30" s="167" t="s">
        <v>197</v>
      </c>
      <c r="B30" s="167" t="s">
        <v>198</v>
      </c>
    </row>
    <row r="31" spans="1:2" ht="15" x14ac:dyDescent="0.2">
      <c r="A31" s="167" t="s">
        <v>199</v>
      </c>
      <c r="B31" s="167" t="s">
        <v>200</v>
      </c>
    </row>
    <row r="32" spans="1:2" ht="15" x14ac:dyDescent="0.2">
      <c r="A32" s="167" t="s">
        <v>201</v>
      </c>
      <c r="B32" s="167" t="s">
        <v>202</v>
      </c>
    </row>
    <row r="33" spans="1:2" ht="15" x14ac:dyDescent="0.2">
      <c r="A33" s="167" t="s">
        <v>203</v>
      </c>
      <c r="B33" s="167" t="s">
        <v>204</v>
      </c>
    </row>
    <row r="34" spans="1:2" ht="15" x14ac:dyDescent="0.2">
      <c r="A34" s="167" t="s">
        <v>205</v>
      </c>
      <c r="B34" s="167" t="s">
        <v>206</v>
      </c>
    </row>
    <row r="35" spans="1:2" ht="15" x14ac:dyDescent="0.2">
      <c r="A35" s="167" t="s">
        <v>207</v>
      </c>
      <c r="B35" s="167" t="s">
        <v>208</v>
      </c>
    </row>
    <row r="36" spans="1:2" ht="15" x14ac:dyDescent="0.2">
      <c r="A36" s="167" t="s">
        <v>209</v>
      </c>
      <c r="B36" s="167" t="s">
        <v>210</v>
      </c>
    </row>
    <row r="37" spans="1:2" ht="15" x14ac:dyDescent="0.2">
      <c r="A37" s="167" t="s">
        <v>211</v>
      </c>
      <c r="B37" s="167" t="s">
        <v>212</v>
      </c>
    </row>
    <row r="38" spans="1:2" ht="15" x14ac:dyDescent="0.2">
      <c r="A38" s="167" t="s">
        <v>213</v>
      </c>
      <c r="B38" s="167" t="s">
        <v>401</v>
      </c>
    </row>
    <row r="39" spans="1:2" ht="15" x14ac:dyDescent="0.2">
      <c r="A39" s="167" t="s">
        <v>214</v>
      </c>
      <c r="B39" s="167" t="s">
        <v>215</v>
      </c>
    </row>
    <row r="40" spans="1:2" ht="15" x14ac:dyDescent="0.2">
      <c r="A40" s="167" t="s">
        <v>216</v>
      </c>
      <c r="B40" s="167" t="s">
        <v>217</v>
      </c>
    </row>
    <row r="41" spans="1:2" ht="15" x14ac:dyDescent="0.2">
      <c r="A41" s="167" t="s">
        <v>218</v>
      </c>
      <c r="B41" s="167" t="s">
        <v>219</v>
      </c>
    </row>
    <row r="42" spans="1:2" ht="15" x14ac:dyDescent="0.2">
      <c r="A42" s="167" t="s">
        <v>220</v>
      </c>
      <c r="B42" s="167" t="s">
        <v>221</v>
      </c>
    </row>
    <row r="43" spans="1:2" ht="15" x14ac:dyDescent="0.2">
      <c r="A43" s="167" t="s">
        <v>222</v>
      </c>
      <c r="B43" s="167" t="s">
        <v>223</v>
      </c>
    </row>
    <row r="44" spans="1:2" x14ac:dyDescent="0.2">
      <c r="A44" s="67" t="s">
        <v>378</v>
      </c>
      <c r="B44" s="57" t="s">
        <v>377</v>
      </c>
    </row>
  </sheetData>
  <sheetProtection sheet="1" objects="1" scenarios="1" selectLockedCells="1" selectUnlockedCells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8"/>
  <sheetViews>
    <sheetView workbookViewId="0">
      <selection activeCell="E1" sqref="E1"/>
    </sheetView>
  </sheetViews>
  <sheetFormatPr defaultRowHeight="12.75" x14ac:dyDescent="0.2"/>
  <cols>
    <col min="1" max="1" width="11.42578125" bestFit="1" customWidth="1"/>
    <col min="2" max="2" width="66.7109375" style="77" customWidth="1"/>
    <col min="3" max="3" width="10.7109375" customWidth="1"/>
    <col min="4" max="4" width="9.140625" style="568"/>
    <col min="5" max="5" width="13.140625" style="568" customWidth="1"/>
  </cols>
  <sheetData>
    <row r="1" spans="1:5" ht="45" x14ac:dyDescent="0.2">
      <c r="A1" s="165" t="s">
        <v>391</v>
      </c>
      <c r="B1" s="563" t="s">
        <v>392</v>
      </c>
      <c r="C1" s="165" t="s">
        <v>599</v>
      </c>
      <c r="D1" s="567" t="s">
        <v>600</v>
      </c>
      <c r="E1" s="572" t="s">
        <v>638</v>
      </c>
    </row>
    <row r="2" spans="1:5" x14ac:dyDescent="0.2">
      <c r="A2" s="308">
        <v>10100</v>
      </c>
      <c r="B2" s="564" t="s">
        <v>237</v>
      </c>
      <c r="C2" s="533">
        <v>7.0000000000000007E-2</v>
      </c>
      <c r="D2" s="232">
        <v>17956.349999999999</v>
      </c>
      <c r="E2" s="232">
        <v>19123.512749999998</v>
      </c>
    </row>
    <row r="3" spans="1:5" x14ac:dyDescent="0.2">
      <c r="A3" s="308">
        <v>10200</v>
      </c>
      <c r="B3" s="564" t="s">
        <v>238</v>
      </c>
      <c r="C3" s="533">
        <v>7.0000000000000007E-2</v>
      </c>
      <c r="D3" s="232">
        <v>17956.349999999999</v>
      </c>
      <c r="E3" s="232">
        <v>19123.512749999998</v>
      </c>
    </row>
    <row r="4" spans="1:5" x14ac:dyDescent="0.2">
      <c r="A4" s="308">
        <v>10201</v>
      </c>
      <c r="B4" s="564" t="s">
        <v>239</v>
      </c>
      <c r="C4" s="533">
        <v>7.0000000000000007E-2</v>
      </c>
      <c r="D4" s="232">
        <v>17956.349999999999</v>
      </c>
      <c r="E4" s="232">
        <v>19123.512749999998</v>
      </c>
    </row>
    <row r="5" spans="1:5" x14ac:dyDescent="0.2">
      <c r="A5" s="308">
        <v>10202</v>
      </c>
      <c r="B5" s="564" t="s">
        <v>240</v>
      </c>
      <c r="C5" s="533">
        <v>7.0000000000000007E-2</v>
      </c>
      <c r="D5" s="232">
        <v>17956.349999999999</v>
      </c>
      <c r="E5" s="232">
        <v>19123.512749999998</v>
      </c>
    </row>
    <row r="6" spans="1:5" x14ac:dyDescent="0.2">
      <c r="A6" s="308">
        <v>10204</v>
      </c>
      <c r="B6" s="564" t="s">
        <v>241</v>
      </c>
      <c r="C6" s="533">
        <v>7.0000000000000007E-2</v>
      </c>
      <c r="D6" s="232">
        <v>17956.349999999999</v>
      </c>
      <c r="E6" s="232">
        <v>19123.512749999998</v>
      </c>
    </row>
    <row r="7" spans="1:5" x14ac:dyDescent="0.2">
      <c r="A7" s="308">
        <v>10206</v>
      </c>
      <c r="B7" s="564" t="s">
        <v>242</v>
      </c>
      <c r="C7" s="533">
        <v>7.0000000000000007E-2</v>
      </c>
      <c r="D7" s="232">
        <v>17956.349999999999</v>
      </c>
      <c r="E7" s="232">
        <v>19123.512749999998</v>
      </c>
    </row>
    <row r="8" spans="1:5" ht="25.5" x14ac:dyDescent="0.2">
      <c r="A8" s="308">
        <v>10220</v>
      </c>
      <c r="B8" s="564" t="s">
        <v>243</v>
      </c>
      <c r="C8" s="533">
        <v>7.0000000000000007E-2</v>
      </c>
      <c r="D8" s="232">
        <v>17956.349999999999</v>
      </c>
      <c r="E8" s="232">
        <v>19123.512749999998</v>
      </c>
    </row>
    <row r="9" spans="1:5" ht="25.5" x14ac:dyDescent="0.2">
      <c r="A9" s="308">
        <v>10222</v>
      </c>
      <c r="B9" s="564" t="s">
        <v>244</v>
      </c>
      <c r="C9" s="533">
        <v>7.0000000000000007E-2</v>
      </c>
      <c r="D9" s="232">
        <v>17956.349999999999</v>
      </c>
      <c r="E9" s="232">
        <v>19123.512749999998</v>
      </c>
    </row>
    <row r="10" spans="1:5" x14ac:dyDescent="0.2">
      <c r="A10" s="308">
        <v>10223</v>
      </c>
      <c r="B10" s="564" t="s">
        <v>393</v>
      </c>
      <c r="C10" s="533">
        <v>7.0000000000000007E-2</v>
      </c>
      <c r="D10" s="232">
        <v>17956.349999999999</v>
      </c>
      <c r="E10" s="232">
        <v>19123.512749999998</v>
      </c>
    </row>
    <row r="11" spans="1:5" ht="25.5" x14ac:dyDescent="0.2">
      <c r="A11" s="308">
        <v>10225</v>
      </c>
      <c r="B11" s="564" t="s">
        <v>245</v>
      </c>
      <c r="C11" s="533">
        <v>7.0000000000000007E-2</v>
      </c>
      <c r="D11" s="232">
        <v>17956.349999999999</v>
      </c>
      <c r="E11" s="232">
        <v>19123.512749999998</v>
      </c>
    </row>
    <row r="12" spans="1:5" x14ac:dyDescent="0.2">
      <c r="A12" s="308">
        <v>10228</v>
      </c>
      <c r="B12" s="564" t="s">
        <v>246</v>
      </c>
      <c r="C12" s="533">
        <v>7.0000000000000007E-2</v>
      </c>
      <c r="D12" s="232">
        <v>17956.349999999999</v>
      </c>
      <c r="E12" s="232">
        <v>19123.512749999998</v>
      </c>
    </row>
    <row r="13" spans="1:5" x14ac:dyDescent="0.2">
      <c r="A13" s="308">
        <v>10229</v>
      </c>
      <c r="B13" s="564" t="s">
        <v>247</v>
      </c>
      <c r="C13" s="533">
        <v>7.0000000000000007E-2</v>
      </c>
      <c r="D13" s="232">
        <v>17956.349999999999</v>
      </c>
      <c r="E13" s="232">
        <v>19123.512749999998</v>
      </c>
    </row>
    <row r="14" spans="1:5" ht="25.5" x14ac:dyDescent="0.2">
      <c r="A14" s="308">
        <v>10235</v>
      </c>
      <c r="B14" s="564" t="s">
        <v>483</v>
      </c>
      <c r="C14" s="533">
        <v>7.0000000000000007E-2</v>
      </c>
      <c r="D14" s="232">
        <v>17956.349999999999</v>
      </c>
      <c r="E14" s="232">
        <v>19123.512749999998</v>
      </c>
    </row>
    <row r="15" spans="1:5" ht="25.5" x14ac:dyDescent="0.2">
      <c r="A15" s="308">
        <v>10237</v>
      </c>
      <c r="B15" s="564" t="s">
        <v>484</v>
      </c>
      <c r="C15" s="533">
        <v>0</v>
      </c>
      <c r="D15" s="232">
        <v>17101.29</v>
      </c>
      <c r="E15" s="232">
        <v>17101.29</v>
      </c>
    </row>
    <row r="16" spans="1:5" ht="25.5" x14ac:dyDescent="0.2">
      <c r="A16" s="308">
        <v>10238</v>
      </c>
      <c r="B16" s="564" t="s">
        <v>485</v>
      </c>
      <c r="C16" s="533">
        <v>7.0000000000000007E-2</v>
      </c>
      <c r="D16" s="232">
        <v>17956.349999999999</v>
      </c>
      <c r="E16" s="232">
        <v>19123.512749999998</v>
      </c>
    </row>
    <row r="17" spans="1:5" ht="25.5" x14ac:dyDescent="0.2">
      <c r="A17" s="308">
        <v>10239</v>
      </c>
      <c r="B17" s="564" t="s">
        <v>486</v>
      </c>
      <c r="C17" s="533">
        <v>0</v>
      </c>
      <c r="D17" s="232"/>
      <c r="E17" s="232">
        <v>0</v>
      </c>
    </row>
    <row r="18" spans="1:5" ht="25.5" x14ac:dyDescent="0.2">
      <c r="A18" s="308">
        <v>10240</v>
      </c>
      <c r="B18" s="564" t="s">
        <v>487</v>
      </c>
      <c r="C18" s="533">
        <v>7.0000000000000007E-2</v>
      </c>
      <c r="D18" s="232">
        <v>17956.349999999999</v>
      </c>
      <c r="E18" s="232">
        <v>19123.512749999998</v>
      </c>
    </row>
    <row r="19" spans="1:5" ht="25.5" x14ac:dyDescent="0.2">
      <c r="A19" s="308">
        <v>10241</v>
      </c>
      <c r="B19" s="564" t="s">
        <v>488</v>
      </c>
      <c r="C19" s="533">
        <v>0</v>
      </c>
      <c r="D19" s="232"/>
      <c r="E19" s="232">
        <v>0</v>
      </c>
    </row>
    <row r="20" spans="1:5" x14ac:dyDescent="0.2">
      <c r="A20" s="308">
        <v>10242</v>
      </c>
      <c r="B20" s="564" t="s">
        <v>489</v>
      </c>
      <c r="C20" s="533">
        <v>0</v>
      </c>
      <c r="D20" s="232"/>
      <c r="E20" s="232">
        <v>0</v>
      </c>
    </row>
    <row r="21" spans="1:5" x14ac:dyDescent="0.2">
      <c r="A21" s="308">
        <v>10243</v>
      </c>
      <c r="B21" s="564" t="s">
        <v>490</v>
      </c>
      <c r="C21" s="533">
        <v>7.0000000000000007E-2</v>
      </c>
      <c r="D21" s="232">
        <v>17956.349999999999</v>
      </c>
      <c r="E21" s="232">
        <v>19123.512749999998</v>
      </c>
    </row>
    <row r="22" spans="1:5" ht="38.25" x14ac:dyDescent="0.2">
      <c r="A22" s="487">
        <v>10244</v>
      </c>
      <c r="B22" s="565" t="s">
        <v>569</v>
      </c>
      <c r="C22" s="533">
        <v>7.0000000000000007E-2</v>
      </c>
      <c r="D22" s="232">
        <v>17956.349999999999</v>
      </c>
      <c r="E22" s="232">
        <v>19123.512749999998</v>
      </c>
    </row>
    <row r="23" spans="1:5" x14ac:dyDescent="0.2">
      <c r="A23" s="487">
        <v>10245</v>
      </c>
      <c r="B23" s="565" t="s">
        <v>565</v>
      </c>
      <c r="C23" s="533">
        <v>7.0000000000000007E-2</v>
      </c>
      <c r="D23" s="232">
        <v>17956.349999999999</v>
      </c>
      <c r="E23" s="232">
        <v>19123.512749999998</v>
      </c>
    </row>
    <row r="24" spans="1:5" ht="25.5" x14ac:dyDescent="0.2">
      <c r="A24" s="487">
        <v>10246</v>
      </c>
      <c r="B24" s="565" t="s">
        <v>562</v>
      </c>
      <c r="C24" s="533">
        <v>7.0000000000000007E-2</v>
      </c>
      <c r="D24" s="232">
        <v>17956.349999999999</v>
      </c>
      <c r="E24" s="232">
        <v>19123.512749999998</v>
      </c>
    </row>
    <row r="25" spans="1:5" ht="25.5" x14ac:dyDescent="0.2">
      <c r="A25" s="487">
        <v>10247</v>
      </c>
      <c r="B25" s="565" t="s">
        <v>563</v>
      </c>
      <c r="C25" s="533">
        <v>7.0000000000000007E-2</v>
      </c>
      <c r="D25" s="232">
        <v>17956.349999999999</v>
      </c>
      <c r="E25" s="232">
        <v>19123.512749999998</v>
      </c>
    </row>
    <row r="26" spans="1:5" ht="25.5" x14ac:dyDescent="0.2">
      <c r="A26" s="487">
        <v>10248</v>
      </c>
      <c r="B26" s="565" t="s">
        <v>564</v>
      </c>
      <c r="C26" s="533">
        <v>7.0000000000000007E-2</v>
      </c>
      <c r="D26" s="232">
        <v>17956.349999999999</v>
      </c>
      <c r="E26" s="232">
        <v>19123.512749999998</v>
      </c>
    </row>
    <row r="27" spans="1:5" s="497" customFormat="1" ht="38.25" x14ac:dyDescent="0.2">
      <c r="A27" s="487">
        <v>10249</v>
      </c>
      <c r="B27" s="565" t="s">
        <v>581</v>
      </c>
      <c r="C27" s="533">
        <v>7.0000000000000007E-2</v>
      </c>
      <c r="D27" s="232">
        <v>17956.349999999999</v>
      </c>
      <c r="E27" s="232">
        <v>19123.512749999998</v>
      </c>
    </row>
    <row r="28" spans="1:5" s="497" customFormat="1" ht="25.5" x14ac:dyDescent="0.2">
      <c r="A28" s="487">
        <v>10250</v>
      </c>
      <c r="B28" s="565" t="s">
        <v>582</v>
      </c>
      <c r="C28" s="533">
        <v>7.0000000000000007E-2</v>
      </c>
      <c r="D28" s="232">
        <v>17956.349999999999</v>
      </c>
      <c r="E28" s="232">
        <v>19123.512749999998</v>
      </c>
    </row>
    <row r="29" spans="1:5" s="497" customFormat="1" ht="25.5" x14ac:dyDescent="0.2">
      <c r="A29" s="487">
        <v>10251</v>
      </c>
      <c r="B29" s="565" t="s">
        <v>583</v>
      </c>
      <c r="C29" s="533">
        <v>7.0000000000000007E-2</v>
      </c>
      <c r="D29" s="232">
        <v>17956.349999999999</v>
      </c>
      <c r="E29" s="232">
        <v>19123.512749999998</v>
      </c>
    </row>
    <row r="30" spans="1:5" x14ac:dyDescent="0.2">
      <c r="A30" s="308">
        <v>10310</v>
      </c>
      <c r="B30" s="564" t="s">
        <v>491</v>
      </c>
      <c r="C30" s="533">
        <v>7.0000000000000007E-2</v>
      </c>
      <c r="D30" s="232">
        <v>17956.349999999999</v>
      </c>
      <c r="E30" s="232">
        <v>19123.512749999998</v>
      </c>
    </row>
    <row r="31" spans="1:5" x14ac:dyDescent="0.2">
      <c r="A31" s="308">
        <v>10311</v>
      </c>
      <c r="B31" s="564" t="s">
        <v>248</v>
      </c>
      <c r="C31" s="533">
        <v>7.0000000000000007E-2</v>
      </c>
      <c r="D31" s="232">
        <v>19751.990000000002</v>
      </c>
      <c r="E31" s="232">
        <v>21035.869350000001</v>
      </c>
    </row>
    <row r="32" spans="1:5" x14ac:dyDescent="0.2">
      <c r="A32" s="308">
        <v>10312</v>
      </c>
      <c r="B32" s="564" t="s">
        <v>249</v>
      </c>
      <c r="C32" s="533">
        <v>7.0000000000000007E-2</v>
      </c>
      <c r="D32" s="232">
        <v>17956.349999999999</v>
      </c>
      <c r="E32" s="232">
        <v>19123.512749999998</v>
      </c>
    </row>
    <row r="33" spans="1:5" x14ac:dyDescent="0.2">
      <c r="A33" s="308">
        <v>10313</v>
      </c>
      <c r="B33" s="564" t="s">
        <v>250</v>
      </c>
      <c r="C33" s="533">
        <v>7.0000000000000007E-2</v>
      </c>
      <c r="D33" s="232">
        <v>17956.349999999999</v>
      </c>
      <c r="E33" s="232">
        <v>19123.512749999998</v>
      </c>
    </row>
    <row r="34" spans="1:5" x14ac:dyDescent="0.2">
      <c r="A34" s="308">
        <v>10314</v>
      </c>
      <c r="B34" s="564" t="s">
        <v>492</v>
      </c>
      <c r="C34" s="533">
        <v>7.0000000000000007E-2</v>
      </c>
      <c r="D34" s="232">
        <v>17956.349999999999</v>
      </c>
      <c r="E34" s="232">
        <v>19123.512749999998</v>
      </c>
    </row>
    <row r="35" spans="1:5" x14ac:dyDescent="0.2">
      <c r="A35" s="308">
        <v>10520</v>
      </c>
      <c r="B35" s="564" t="s">
        <v>394</v>
      </c>
      <c r="C35" s="533">
        <v>7.0000000000000007E-2</v>
      </c>
      <c r="D35" s="232">
        <v>17956.349999999999</v>
      </c>
      <c r="E35" s="232">
        <v>19123.512749999998</v>
      </c>
    </row>
    <row r="36" spans="1:5" x14ac:dyDescent="0.2">
      <c r="A36" s="308">
        <v>10521</v>
      </c>
      <c r="B36" s="564" t="s">
        <v>251</v>
      </c>
      <c r="C36" s="533">
        <v>8.5000000000000006E-2</v>
      </c>
      <c r="D36" s="232">
        <v>18811.419999999998</v>
      </c>
      <c r="E36" s="232">
        <v>20034.162299999996</v>
      </c>
    </row>
    <row r="37" spans="1:5" x14ac:dyDescent="0.2">
      <c r="A37" s="308">
        <v>10522</v>
      </c>
      <c r="B37" s="564" t="s">
        <v>311</v>
      </c>
      <c r="C37" s="533">
        <v>8.5000000000000006E-2</v>
      </c>
      <c r="D37" s="232">
        <v>18811.419999999998</v>
      </c>
      <c r="E37" s="232">
        <v>20034.162299999996</v>
      </c>
    </row>
    <row r="38" spans="1:5" x14ac:dyDescent="0.2">
      <c r="A38" s="308">
        <v>10523</v>
      </c>
      <c r="B38" s="564" t="s">
        <v>252</v>
      </c>
      <c r="C38" s="533">
        <v>7.0000000000000007E-2</v>
      </c>
      <c r="D38" s="232">
        <v>17956.349999999999</v>
      </c>
      <c r="E38" s="232">
        <v>19123.512749999998</v>
      </c>
    </row>
    <row r="39" spans="1:5" x14ac:dyDescent="0.2">
      <c r="A39" s="308">
        <v>10524</v>
      </c>
      <c r="B39" s="564" t="s">
        <v>253</v>
      </c>
      <c r="C39" s="533">
        <v>7.0000000000000007E-2</v>
      </c>
      <c r="D39" s="232">
        <v>17956.349999999999</v>
      </c>
      <c r="E39" s="232">
        <v>19123.512749999998</v>
      </c>
    </row>
    <row r="40" spans="1:5" x14ac:dyDescent="0.2">
      <c r="A40" s="308">
        <v>10525</v>
      </c>
      <c r="B40" s="564" t="s">
        <v>254</v>
      </c>
      <c r="C40" s="533">
        <v>7.0000000000000007E-2</v>
      </c>
      <c r="D40" s="232">
        <v>17956.349999999999</v>
      </c>
      <c r="E40" s="232">
        <v>19123.512749999998</v>
      </c>
    </row>
    <row r="41" spans="1:5" x14ac:dyDescent="0.2">
      <c r="A41" s="308">
        <v>10526</v>
      </c>
      <c r="B41" s="564" t="s">
        <v>255</v>
      </c>
      <c r="C41" s="533">
        <v>7.0000000000000007E-2</v>
      </c>
      <c r="D41" s="232">
        <v>17956.349999999999</v>
      </c>
      <c r="E41" s="232">
        <v>19123.512749999998</v>
      </c>
    </row>
    <row r="42" spans="1:5" x14ac:dyDescent="0.2">
      <c r="A42" s="308">
        <v>10527</v>
      </c>
      <c r="B42" s="564" t="s">
        <v>256</v>
      </c>
      <c r="C42" s="533">
        <v>7.0000000000000007E-2</v>
      </c>
      <c r="D42" s="232">
        <v>17956.349999999999</v>
      </c>
      <c r="E42" s="232">
        <v>19123.512749999998</v>
      </c>
    </row>
    <row r="43" spans="1:5" x14ac:dyDescent="0.2">
      <c r="A43" s="308">
        <v>10528</v>
      </c>
      <c r="B43" s="564" t="s">
        <v>493</v>
      </c>
      <c r="C43" s="533">
        <v>7.0000000000000007E-2</v>
      </c>
      <c r="D43" s="232">
        <v>17956.349999999999</v>
      </c>
      <c r="E43" s="232">
        <v>19123.512749999998</v>
      </c>
    </row>
    <row r="44" spans="1:5" x14ac:dyDescent="0.2">
      <c r="A44" s="308">
        <v>10600</v>
      </c>
      <c r="B44" s="564" t="s">
        <v>260</v>
      </c>
      <c r="C44" s="533">
        <v>0.09</v>
      </c>
      <c r="D44" s="232">
        <v>27868.639999999999</v>
      </c>
      <c r="E44" s="232">
        <v>30376.817599999998</v>
      </c>
    </row>
    <row r="45" spans="1:5" x14ac:dyDescent="0.2">
      <c r="A45" s="308">
        <v>10810</v>
      </c>
      <c r="B45" s="564" t="s">
        <v>395</v>
      </c>
      <c r="C45" s="533">
        <v>7.0000000000000007E-2</v>
      </c>
      <c r="D45" s="232">
        <v>17956.349999999999</v>
      </c>
      <c r="E45" s="232">
        <v>19123.512749999998</v>
      </c>
    </row>
    <row r="46" spans="1:5" x14ac:dyDescent="0.2">
      <c r="A46" s="308">
        <v>10811</v>
      </c>
      <c r="B46" s="564" t="s">
        <v>257</v>
      </c>
      <c r="C46" s="533">
        <v>7.0000000000000007E-2</v>
      </c>
      <c r="D46" s="232">
        <v>17956.349999999999</v>
      </c>
      <c r="E46" s="232">
        <v>19123.512749999998</v>
      </c>
    </row>
    <row r="47" spans="1:5" x14ac:dyDescent="0.2">
      <c r="A47" s="308">
        <v>10812</v>
      </c>
      <c r="B47" s="564" t="s">
        <v>258</v>
      </c>
      <c r="C47" s="533">
        <v>7.0000000000000007E-2</v>
      </c>
      <c r="D47" s="232">
        <v>17956.349999999999</v>
      </c>
      <c r="E47" s="232">
        <v>19123.512749999998</v>
      </c>
    </row>
    <row r="48" spans="1:5" x14ac:dyDescent="0.2">
      <c r="A48" s="308">
        <v>10813</v>
      </c>
      <c r="B48" s="564" t="s">
        <v>259</v>
      </c>
      <c r="C48" s="533">
        <v>7.0000000000000007E-2</v>
      </c>
      <c r="D48" s="232">
        <v>17956.349999999999</v>
      </c>
      <c r="E48" s="232">
        <v>19123.512749999998</v>
      </c>
    </row>
    <row r="49" spans="1:5" x14ac:dyDescent="0.2">
      <c r="A49" s="308">
        <v>10814</v>
      </c>
      <c r="B49" s="564" t="s">
        <v>494</v>
      </c>
      <c r="C49" s="533">
        <v>7.0000000000000007E-2</v>
      </c>
      <c r="D49" s="232">
        <v>17956.349999999999</v>
      </c>
      <c r="E49" s="232">
        <v>19123.512749999998</v>
      </c>
    </row>
    <row r="50" spans="1:5" x14ac:dyDescent="0.2">
      <c r="A50" s="308">
        <v>11800</v>
      </c>
      <c r="B50" s="564" t="s">
        <v>265</v>
      </c>
      <c r="C50" s="533">
        <v>7.0000000000000007E-2</v>
      </c>
      <c r="D50" s="232">
        <v>17956.349999999999</v>
      </c>
      <c r="E50" s="232">
        <v>19123.512749999998</v>
      </c>
    </row>
    <row r="51" spans="1:5" x14ac:dyDescent="0.2">
      <c r="A51" s="308">
        <v>11801</v>
      </c>
      <c r="B51" s="564" t="s">
        <v>266</v>
      </c>
      <c r="C51" s="533">
        <v>7.0000000000000007E-2</v>
      </c>
      <c r="D51" s="232">
        <v>2763.7</v>
      </c>
      <c r="E51" s="232">
        <v>2943.3404999999998</v>
      </c>
    </row>
    <row r="52" spans="1:5" x14ac:dyDescent="0.2">
      <c r="A52" s="308">
        <v>11900</v>
      </c>
      <c r="B52" s="564" t="s">
        <v>267</v>
      </c>
      <c r="C52" s="533">
        <v>7.0000000000000007E-2</v>
      </c>
      <c r="D52" s="232">
        <v>17956.349999999999</v>
      </c>
      <c r="E52" s="232">
        <v>19123.512749999998</v>
      </c>
    </row>
    <row r="53" spans="1:5" x14ac:dyDescent="0.2">
      <c r="A53" s="308">
        <v>11902</v>
      </c>
      <c r="B53" s="564" t="s">
        <v>268</v>
      </c>
      <c r="C53" s="533">
        <v>7.0000000000000007E-2</v>
      </c>
      <c r="D53" s="232">
        <v>17956.349999999999</v>
      </c>
      <c r="E53" s="232">
        <v>19123.512749999998</v>
      </c>
    </row>
    <row r="54" spans="1:5" x14ac:dyDescent="0.2">
      <c r="A54" s="308">
        <v>12500</v>
      </c>
      <c r="B54" s="564" t="s">
        <v>271</v>
      </c>
      <c r="C54" s="533">
        <v>7.0000000000000007E-2</v>
      </c>
      <c r="D54" s="232">
        <v>17956.349999999999</v>
      </c>
      <c r="E54" s="232">
        <v>19123.512749999998</v>
      </c>
    </row>
    <row r="55" spans="1:5" ht="25.5" x14ac:dyDescent="0.2">
      <c r="A55" s="308">
        <v>13400</v>
      </c>
      <c r="B55" s="564" t="s">
        <v>495</v>
      </c>
      <c r="C55" s="533">
        <v>7.0000000000000007E-2</v>
      </c>
      <c r="D55" s="232">
        <v>17956.349999999999</v>
      </c>
      <c r="E55" s="232">
        <v>19123.512749999998</v>
      </c>
    </row>
    <row r="56" spans="1:5" x14ac:dyDescent="0.2">
      <c r="A56" s="308">
        <v>13401</v>
      </c>
      <c r="B56" s="564" t="s">
        <v>272</v>
      </c>
      <c r="C56" s="533">
        <v>7.0000000000000007E-2</v>
      </c>
      <c r="D56" s="232">
        <v>17956.349999999999</v>
      </c>
      <c r="E56" s="232">
        <v>19123.512749999998</v>
      </c>
    </row>
    <row r="57" spans="1:5" ht="25.5" x14ac:dyDescent="0.2">
      <c r="A57" s="308">
        <v>13403</v>
      </c>
      <c r="B57" s="564" t="s">
        <v>496</v>
      </c>
      <c r="C57" s="533">
        <v>7.0000000000000007E-2</v>
      </c>
      <c r="D57" s="232">
        <v>17956.349999999999</v>
      </c>
      <c r="E57" s="232">
        <v>19123.512749999998</v>
      </c>
    </row>
    <row r="58" spans="1:5" x14ac:dyDescent="0.2">
      <c r="A58" s="308">
        <v>13700</v>
      </c>
      <c r="B58" s="564" t="s">
        <v>273</v>
      </c>
      <c r="C58" s="533">
        <v>7.0000000000000007E-2</v>
      </c>
      <c r="D58" s="232">
        <v>17956.349999999999</v>
      </c>
      <c r="E58" s="232">
        <v>19123.512749999998</v>
      </c>
    </row>
    <row r="59" spans="1:5" x14ac:dyDescent="0.2">
      <c r="A59" s="308">
        <v>13701</v>
      </c>
      <c r="B59" s="564" t="s">
        <v>274</v>
      </c>
      <c r="C59" s="533">
        <v>0.09</v>
      </c>
      <c r="D59" s="232">
        <v>2871.8</v>
      </c>
      <c r="E59" s="232">
        <v>3130.2620000000002</v>
      </c>
    </row>
    <row r="60" spans="1:5" x14ac:dyDescent="0.2">
      <c r="A60" s="308">
        <v>13702</v>
      </c>
      <c r="B60" s="564" t="s">
        <v>275</v>
      </c>
      <c r="C60" s="533">
        <v>0.09</v>
      </c>
      <c r="D60" s="232">
        <v>2871.8</v>
      </c>
      <c r="E60" s="232">
        <v>3130.2620000000002</v>
      </c>
    </row>
    <row r="61" spans="1:5" x14ac:dyDescent="0.2">
      <c r="A61" s="308">
        <v>13703</v>
      </c>
      <c r="B61" s="564" t="s">
        <v>276</v>
      </c>
      <c r="C61" s="533">
        <v>0.09</v>
      </c>
      <c r="D61" s="232">
        <v>2871.8</v>
      </c>
      <c r="E61" s="232">
        <v>3130.2620000000002</v>
      </c>
    </row>
    <row r="62" spans="1:5" x14ac:dyDescent="0.2">
      <c r="A62" s="308">
        <v>13704</v>
      </c>
      <c r="B62" s="564" t="s">
        <v>277</v>
      </c>
      <c r="C62" s="533">
        <v>0.09</v>
      </c>
      <c r="D62" s="232">
        <v>2612.4499999999998</v>
      </c>
      <c r="E62" s="232">
        <v>2847.5704999999998</v>
      </c>
    </row>
    <row r="63" spans="1:5" x14ac:dyDescent="0.2">
      <c r="A63" s="308">
        <v>13705</v>
      </c>
      <c r="B63" s="564" t="s">
        <v>278</v>
      </c>
      <c r="C63" s="533">
        <v>0.09</v>
      </c>
      <c r="D63" s="232">
        <v>2736.86</v>
      </c>
      <c r="E63" s="232">
        <v>2983.1774</v>
      </c>
    </row>
    <row r="64" spans="1:5" x14ac:dyDescent="0.2">
      <c r="A64" s="308">
        <v>13709</v>
      </c>
      <c r="B64" s="564" t="s">
        <v>279</v>
      </c>
      <c r="C64" s="533">
        <v>7.0000000000000007E-2</v>
      </c>
      <c r="D64" s="232">
        <v>17956.349999999999</v>
      </c>
      <c r="E64" s="232">
        <v>19123.512749999998</v>
      </c>
    </row>
    <row r="65" spans="1:5" x14ac:dyDescent="0.2">
      <c r="A65" s="308">
        <v>13710</v>
      </c>
      <c r="B65" s="564" t="s">
        <v>280</v>
      </c>
      <c r="C65" s="533">
        <v>7.0000000000000007E-2</v>
      </c>
      <c r="D65" s="232">
        <v>17956.349999999999</v>
      </c>
      <c r="E65" s="232">
        <v>19123.512749999998</v>
      </c>
    </row>
    <row r="66" spans="1:5" x14ac:dyDescent="0.2">
      <c r="A66" s="308">
        <v>13800</v>
      </c>
      <c r="B66" s="564" t="s">
        <v>281</v>
      </c>
      <c r="C66" s="533">
        <v>7.0000000000000007E-2</v>
      </c>
      <c r="D66" s="232">
        <v>17956.349999999999</v>
      </c>
      <c r="E66" s="232">
        <v>19123.512749999998</v>
      </c>
    </row>
    <row r="67" spans="1:5" x14ac:dyDescent="0.2">
      <c r="A67" s="308">
        <v>13801</v>
      </c>
      <c r="B67" s="564" t="s">
        <v>282</v>
      </c>
      <c r="C67" s="533">
        <v>7.0000000000000007E-2</v>
      </c>
      <c r="D67" s="232">
        <v>17956.349999999999</v>
      </c>
      <c r="E67" s="232">
        <v>19123.512749999998</v>
      </c>
    </row>
    <row r="68" spans="1:5" x14ac:dyDescent="0.2">
      <c r="A68" s="308">
        <v>13802</v>
      </c>
      <c r="B68" s="564" t="s">
        <v>283</v>
      </c>
      <c r="C68" s="533">
        <v>7.0000000000000007E-2</v>
      </c>
      <c r="D68" s="232">
        <v>17956.349999999999</v>
      </c>
      <c r="E68" s="232">
        <v>19123.512749999998</v>
      </c>
    </row>
    <row r="69" spans="1:5" x14ac:dyDescent="0.2">
      <c r="A69" s="308">
        <v>13803</v>
      </c>
      <c r="B69" s="564" t="s">
        <v>284</v>
      </c>
      <c r="C69" s="533">
        <v>0</v>
      </c>
      <c r="D69" s="232"/>
      <c r="E69" s="232">
        <v>0</v>
      </c>
    </row>
    <row r="70" spans="1:5" x14ac:dyDescent="0.2">
      <c r="A70" s="308">
        <v>14800</v>
      </c>
      <c r="B70" s="564" t="s">
        <v>497</v>
      </c>
      <c r="C70" s="533">
        <v>7.0000000000000007E-2</v>
      </c>
      <c r="D70" s="232">
        <v>17956.349999999999</v>
      </c>
      <c r="E70" s="232">
        <v>19123.512749999998</v>
      </c>
    </row>
    <row r="71" spans="1:5" x14ac:dyDescent="0.2">
      <c r="A71" s="308">
        <v>14801</v>
      </c>
      <c r="B71" s="564" t="s">
        <v>498</v>
      </c>
      <c r="C71" s="533">
        <v>0</v>
      </c>
      <c r="D71" s="232"/>
      <c r="E71" s="232">
        <v>0</v>
      </c>
    </row>
    <row r="72" spans="1:5" ht="25.5" x14ac:dyDescent="0.2">
      <c r="A72" s="308">
        <v>14810</v>
      </c>
      <c r="B72" s="564" t="s">
        <v>499</v>
      </c>
      <c r="C72" s="533">
        <v>7.0000000000000007E-2</v>
      </c>
      <c r="D72" s="232">
        <v>17956.349999999999</v>
      </c>
      <c r="E72" s="232">
        <v>19123.512749999998</v>
      </c>
    </row>
    <row r="73" spans="1:5" x14ac:dyDescent="0.2">
      <c r="A73" s="308">
        <v>14811</v>
      </c>
      <c r="B73" s="564" t="s">
        <v>285</v>
      </c>
      <c r="C73" s="533">
        <v>7.0000000000000007E-2</v>
      </c>
      <c r="D73" s="232">
        <v>17956.349999999999</v>
      </c>
      <c r="E73" s="232">
        <v>19123.512749999998</v>
      </c>
    </row>
    <row r="74" spans="1:5" x14ac:dyDescent="0.2">
      <c r="A74" s="308">
        <v>14812</v>
      </c>
      <c r="B74" s="564" t="s">
        <v>286</v>
      </c>
      <c r="C74" s="533">
        <v>0</v>
      </c>
      <c r="D74" s="232"/>
      <c r="E74" s="232">
        <v>0</v>
      </c>
    </row>
    <row r="75" spans="1:5" x14ac:dyDescent="0.2">
      <c r="A75" s="308">
        <v>14813</v>
      </c>
      <c r="B75" s="564" t="s">
        <v>270</v>
      </c>
      <c r="C75" s="533">
        <v>7.0000000000000007E-2</v>
      </c>
      <c r="D75" s="232">
        <v>17956.349999999999</v>
      </c>
      <c r="E75" s="232">
        <v>19123.512749999998</v>
      </c>
    </row>
    <row r="76" spans="1:5" x14ac:dyDescent="0.2">
      <c r="A76" s="308">
        <v>14820</v>
      </c>
      <c r="B76" s="564" t="s">
        <v>500</v>
      </c>
      <c r="C76" s="533">
        <v>7.0000000000000007E-2</v>
      </c>
      <c r="D76" s="232">
        <v>17956.349999999999</v>
      </c>
      <c r="E76" s="232">
        <v>19123.512749999998</v>
      </c>
    </row>
    <row r="77" spans="1:5" x14ac:dyDescent="0.2">
      <c r="A77" s="487">
        <v>14821</v>
      </c>
      <c r="B77" s="565" t="s">
        <v>568</v>
      </c>
      <c r="C77" s="533">
        <v>7.0000000000000007E-2</v>
      </c>
      <c r="D77" s="232">
        <v>17956.349999999999</v>
      </c>
      <c r="E77" s="232">
        <v>19123.512749999998</v>
      </c>
    </row>
    <row r="78" spans="1:5" x14ac:dyDescent="0.2">
      <c r="A78" s="308">
        <v>14830</v>
      </c>
      <c r="B78" s="564" t="s">
        <v>501</v>
      </c>
      <c r="C78" s="533">
        <v>7.0000000000000007E-2</v>
      </c>
      <c r="D78" s="232">
        <v>17956.349999999999</v>
      </c>
      <c r="E78" s="232">
        <v>19123.512749999998</v>
      </c>
    </row>
    <row r="79" spans="1:5" x14ac:dyDescent="0.2">
      <c r="A79" s="308">
        <v>14840</v>
      </c>
      <c r="B79" s="564" t="s">
        <v>584</v>
      </c>
      <c r="C79" s="533">
        <v>7.0000000000000007E-2</v>
      </c>
      <c r="D79" s="232">
        <v>17956.349999999999</v>
      </c>
      <c r="E79" s="232">
        <v>19123.512749999998</v>
      </c>
    </row>
    <row r="80" spans="1:5" x14ac:dyDescent="0.2">
      <c r="A80" s="308">
        <v>14841</v>
      </c>
      <c r="B80" s="564" t="s">
        <v>349</v>
      </c>
      <c r="C80" s="533">
        <v>7.0000000000000007E-2</v>
      </c>
      <c r="D80" s="232">
        <v>17956.349999999999</v>
      </c>
      <c r="E80" s="232">
        <v>19123.512749999998</v>
      </c>
    </row>
    <row r="81" spans="1:6" x14ac:dyDescent="0.2">
      <c r="A81" s="308">
        <v>14842</v>
      </c>
      <c r="B81" s="564" t="s">
        <v>350</v>
      </c>
      <c r="C81" s="533">
        <v>7.0000000000000007E-2</v>
      </c>
      <c r="D81" s="232">
        <v>17956.349999999999</v>
      </c>
      <c r="E81" s="232">
        <v>19123.512749999998</v>
      </c>
    </row>
    <row r="82" spans="1:6" x14ac:dyDescent="0.2">
      <c r="A82" s="308">
        <v>14843</v>
      </c>
      <c r="B82" s="564" t="s">
        <v>261</v>
      </c>
      <c r="C82" s="533">
        <v>7.0000000000000007E-2</v>
      </c>
      <c r="D82" s="232">
        <v>17956.349999999999</v>
      </c>
      <c r="E82" s="232">
        <v>19123.512749999998</v>
      </c>
    </row>
    <row r="83" spans="1:6" x14ac:dyDescent="0.2">
      <c r="A83" s="308">
        <v>14844</v>
      </c>
      <c r="B83" s="564" t="s">
        <v>269</v>
      </c>
      <c r="C83" s="533">
        <v>7.0000000000000007E-2</v>
      </c>
      <c r="D83" s="232">
        <v>17956.349999999999</v>
      </c>
      <c r="E83" s="232">
        <v>19123.512749999998</v>
      </c>
    </row>
    <row r="84" spans="1:6" x14ac:dyDescent="0.2">
      <c r="A84" s="308">
        <v>14845</v>
      </c>
      <c r="B84" s="564" t="s">
        <v>263</v>
      </c>
      <c r="C84" s="533">
        <v>7.0000000000000007E-2</v>
      </c>
      <c r="D84" s="232">
        <v>17956.349999999999</v>
      </c>
      <c r="E84" s="232">
        <v>19123.512749999998</v>
      </c>
    </row>
    <row r="85" spans="1:6" x14ac:dyDescent="0.2">
      <c r="A85" s="308">
        <v>14846</v>
      </c>
      <c r="B85" s="564" t="s">
        <v>264</v>
      </c>
      <c r="C85" s="533">
        <v>7.0000000000000007E-2</v>
      </c>
      <c r="D85" s="232">
        <v>17956.349999999999</v>
      </c>
      <c r="E85" s="232">
        <v>19123.512749999998</v>
      </c>
    </row>
    <row r="86" spans="1:6" x14ac:dyDescent="0.2">
      <c r="A86" s="308">
        <v>14847</v>
      </c>
      <c r="B86" s="564" t="s">
        <v>262</v>
      </c>
      <c r="C86" s="533">
        <v>7.0000000000000007E-2</v>
      </c>
      <c r="D86" s="232">
        <v>17956.349999999999</v>
      </c>
      <c r="E86" s="232">
        <v>19123.512749999998</v>
      </c>
    </row>
    <row r="87" spans="1:6" x14ac:dyDescent="0.2">
      <c r="A87" s="487">
        <v>14850</v>
      </c>
      <c r="B87" s="564" t="s">
        <v>585</v>
      </c>
      <c r="C87" s="533">
        <v>7.0000000000000007E-2</v>
      </c>
      <c r="D87" s="232">
        <v>17956.349999999999</v>
      </c>
      <c r="E87" s="232">
        <v>19123.512749999998</v>
      </c>
    </row>
    <row r="88" spans="1:6" x14ac:dyDescent="0.2">
      <c r="A88" s="487">
        <v>14851</v>
      </c>
      <c r="B88" s="564" t="s">
        <v>287</v>
      </c>
      <c r="C88" s="533">
        <v>7.0000000000000007E-2</v>
      </c>
      <c r="D88" s="232">
        <v>17956.349999999999</v>
      </c>
      <c r="E88" s="232">
        <v>19123.512749999998</v>
      </c>
    </row>
    <row r="89" spans="1:6" x14ac:dyDescent="0.2">
      <c r="A89" s="487">
        <v>14860</v>
      </c>
      <c r="B89" s="564" t="s">
        <v>586</v>
      </c>
      <c r="C89" s="533">
        <v>7.0000000000000007E-2</v>
      </c>
      <c r="D89" s="232">
        <v>17956.349999999999</v>
      </c>
      <c r="E89" s="232">
        <v>19123.512749999998</v>
      </c>
    </row>
    <row r="90" spans="1:6" x14ac:dyDescent="0.2">
      <c r="A90" s="308">
        <v>20100</v>
      </c>
      <c r="B90" s="564" t="s">
        <v>288</v>
      </c>
      <c r="C90" s="533">
        <v>7.0000000000000007E-2</v>
      </c>
      <c r="D90" s="232">
        <v>17956.349999999999</v>
      </c>
      <c r="E90" s="232">
        <v>19123.512749999998</v>
      </c>
    </row>
    <row r="91" spans="1:6" x14ac:dyDescent="0.2">
      <c r="A91" s="308">
        <v>20101</v>
      </c>
      <c r="B91" s="564" t="s">
        <v>289</v>
      </c>
      <c r="C91" s="533">
        <v>7.0000000000000007E-2</v>
      </c>
      <c r="D91" s="232">
        <v>17956.349999999999</v>
      </c>
      <c r="E91" s="232">
        <v>19123.512749999998</v>
      </c>
    </row>
    <row r="92" spans="1:6" x14ac:dyDescent="0.2">
      <c r="A92" s="308">
        <v>20102</v>
      </c>
      <c r="B92" s="564" t="s">
        <v>290</v>
      </c>
      <c r="C92" s="533">
        <v>7.0000000000000007E-2</v>
      </c>
      <c r="D92" s="232">
        <v>17956.349999999999</v>
      </c>
      <c r="E92" s="232">
        <v>19123.512749999998</v>
      </c>
    </row>
    <row r="93" spans="1:6" x14ac:dyDescent="0.2">
      <c r="A93" s="308">
        <v>20103</v>
      </c>
      <c r="B93" s="564" t="s">
        <v>291</v>
      </c>
      <c r="C93" s="533">
        <v>7.0000000000000007E-2</v>
      </c>
      <c r="D93" s="232">
        <v>17956.349999999999</v>
      </c>
      <c r="E93" s="232">
        <v>19123.512749999998</v>
      </c>
    </row>
    <row r="94" spans="1:6" x14ac:dyDescent="0.2">
      <c r="A94" s="308">
        <v>30100</v>
      </c>
      <c r="B94" s="564" t="s">
        <v>292</v>
      </c>
      <c r="C94" s="533">
        <v>7.0000000000000007E-2</v>
      </c>
      <c r="D94" s="232">
        <v>17956.349999999999</v>
      </c>
      <c r="E94" s="232">
        <v>19123.512749999998</v>
      </c>
      <c r="F94" s="569">
        <f>+D94*2</f>
        <v>35912.699999999997</v>
      </c>
    </row>
    <row r="95" spans="1:6" x14ac:dyDescent="0.2">
      <c r="A95" s="308">
        <v>30203</v>
      </c>
      <c r="B95" s="564" t="s">
        <v>376</v>
      </c>
      <c r="C95" s="533">
        <v>7.0000000000000007E-2</v>
      </c>
      <c r="D95" s="232">
        <v>19751.990000000002</v>
      </c>
      <c r="E95" s="232">
        <v>21035.869350000001</v>
      </c>
    </row>
    <row r="96" spans="1:6" x14ac:dyDescent="0.2">
      <c r="A96" s="308">
        <v>30204</v>
      </c>
      <c r="B96" s="564" t="s">
        <v>611</v>
      </c>
      <c r="C96" s="533">
        <v>7.0000000000000007E-2</v>
      </c>
      <c r="D96" s="232">
        <v>18854.169999999998</v>
      </c>
      <c r="E96" s="232">
        <v>20079.691049999998</v>
      </c>
    </row>
    <row r="97" spans="1:5" x14ac:dyDescent="0.2">
      <c r="A97" s="308">
        <v>30210</v>
      </c>
      <c r="B97" s="564" t="s">
        <v>294</v>
      </c>
      <c r="C97" s="533">
        <v>7.0000000000000007E-2</v>
      </c>
      <c r="D97" s="232">
        <v>19751.990000000002</v>
      </c>
      <c r="E97" s="232">
        <v>21035.869350000001</v>
      </c>
    </row>
    <row r="98" spans="1:5" x14ac:dyDescent="0.2">
      <c r="A98" s="308">
        <v>30211</v>
      </c>
      <c r="B98" s="564" t="s">
        <v>295</v>
      </c>
      <c r="C98" s="533">
        <v>7.0000000000000007E-2</v>
      </c>
      <c r="D98" s="232">
        <v>19751.990000000002</v>
      </c>
      <c r="E98" s="232">
        <v>21035.869350000001</v>
      </c>
    </row>
    <row r="99" spans="1:5" x14ac:dyDescent="0.2">
      <c r="A99" s="308">
        <v>30214</v>
      </c>
      <c r="B99" s="564" t="s">
        <v>296</v>
      </c>
      <c r="C99" s="533">
        <v>7.0000000000000007E-2</v>
      </c>
      <c r="D99" s="232">
        <v>35912.699999999997</v>
      </c>
      <c r="E99" s="232">
        <v>37079.86275</v>
      </c>
    </row>
    <row r="100" spans="1:5" x14ac:dyDescent="0.2">
      <c r="A100" s="308">
        <v>30215</v>
      </c>
      <c r="B100" s="564" t="s">
        <v>297</v>
      </c>
      <c r="C100" s="533">
        <v>7.0000000000000007E-2</v>
      </c>
      <c r="D100" s="232">
        <v>18854.169999999998</v>
      </c>
      <c r="E100" s="232">
        <v>20079.691049999998</v>
      </c>
    </row>
    <row r="101" spans="1:5" x14ac:dyDescent="0.2">
      <c r="A101" s="308">
        <v>30216</v>
      </c>
      <c r="B101" s="564" t="s">
        <v>298</v>
      </c>
      <c r="C101" s="533">
        <v>7.0000000000000007E-2</v>
      </c>
      <c r="D101" s="232">
        <v>18854.169999999998</v>
      </c>
      <c r="E101" s="232">
        <v>20079.691049999998</v>
      </c>
    </row>
    <row r="102" spans="1:5" x14ac:dyDescent="0.2">
      <c r="A102" s="308">
        <v>30221</v>
      </c>
      <c r="B102" s="564" t="s">
        <v>299</v>
      </c>
      <c r="C102" s="533">
        <v>7.0000000000000007E-2</v>
      </c>
      <c r="D102" s="232">
        <v>19751.990000000002</v>
      </c>
      <c r="E102" s="232">
        <v>21035.869350000001</v>
      </c>
    </row>
    <row r="103" spans="1:5" x14ac:dyDescent="0.2">
      <c r="A103" s="308">
        <v>30222</v>
      </c>
      <c r="B103" s="564" t="s">
        <v>300</v>
      </c>
      <c r="C103" s="533">
        <v>7.0000000000000007E-2</v>
      </c>
      <c r="D103" s="232">
        <v>19751.990000000002</v>
      </c>
      <c r="E103" s="232">
        <v>21035.869350000001</v>
      </c>
    </row>
    <row r="104" spans="1:5" x14ac:dyDescent="0.2">
      <c r="A104" s="308">
        <v>30225</v>
      </c>
      <c r="B104" s="564" t="s">
        <v>301</v>
      </c>
      <c r="C104" s="533">
        <v>7.0000000000000007E-2</v>
      </c>
      <c r="D104" s="232">
        <v>19751.990000000002</v>
      </c>
      <c r="E104" s="232">
        <v>21035.869350000001</v>
      </c>
    </row>
    <row r="105" spans="1:5" x14ac:dyDescent="0.2">
      <c r="A105" s="308">
        <v>30226</v>
      </c>
      <c r="B105" s="564" t="s">
        <v>302</v>
      </c>
      <c r="C105" s="533">
        <v>7.0000000000000007E-2</v>
      </c>
      <c r="D105" s="232">
        <v>19751.990000000002</v>
      </c>
      <c r="E105" s="232">
        <v>21035.869350000001</v>
      </c>
    </row>
    <row r="106" spans="1:5" x14ac:dyDescent="0.2">
      <c r="A106" s="308">
        <v>30227</v>
      </c>
      <c r="B106" s="564" t="s">
        <v>303</v>
      </c>
      <c r="C106" s="533">
        <v>7.0000000000000007E-2</v>
      </c>
      <c r="D106" s="232">
        <v>19751.990000000002</v>
      </c>
      <c r="E106" s="232">
        <v>21035.869350000001</v>
      </c>
    </row>
    <row r="107" spans="1:5" x14ac:dyDescent="0.2">
      <c r="A107" s="308">
        <v>30228</v>
      </c>
      <c r="B107" s="564" t="s">
        <v>304</v>
      </c>
      <c r="C107" s="533">
        <v>7.0000000000000007E-2</v>
      </c>
      <c r="D107" s="232">
        <v>19751.990000000002</v>
      </c>
      <c r="E107" s="232">
        <v>21035.869350000001</v>
      </c>
    </row>
    <row r="108" spans="1:5" x14ac:dyDescent="0.2">
      <c r="A108" s="308">
        <v>30229</v>
      </c>
      <c r="B108" s="564" t="s">
        <v>305</v>
      </c>
      <c r="C108" s="533">
        <v>7.0000000000000007E-2</v>
      </c>
      <c r="D108" s="232">
        <v>19751.990000000002</v>
      </c>
      <c r="E108" s="232">
        <v>21035.869350000001</v>
      </c>
    </row>
    <row r="109" spans="1:5" x14ac:dyDescent="0.2">
      <c r="A109" s="308">
        <v>30232</v>
      </c>
      <c r="B109" s="564" t="s">
        <v>502</v>
      </c>
      <c r="C109" s="533">
        <v>7.0000000000000007E-2</v>
      </c>
      <c r="D109" s="232">
        <v>19751.990000000002</v>
      </c>
      <c r="E109" s="232">
        <v>21035.869350000001</v>
      </c>
    </row>
    <row r="110" spans="1:5" x14ac:dyDescent="0.2">
      <c r="A110" s="308">
        <v>30233</v>
      </c>
      <c r="B110" s="564" t="s">
        <v>306</v>
      </c>
      <c r="C110" s="533">
        <v>7.0000000000000007E-2</v>
      </c>
      <c r="D110" s="232">
        <v>19751.990000000002</v>
      </c>
      <c r="E110" s="232">
        <v>21035.869350000001</v>
      </c>
    </row>
    <row r="111" spans="1:5" x14ac:dyDescent="0.2">
      <c r="A111" s="308">
        <v>30235</v>
      </c>
      <c r="B111" s="564" t="s">
        <v>307</v>
      </c>
      <c r="C111" s="533">
        <v>7.0000000000000007E-2</v>
      </c>
      <c r="D111" s="232">
        <v>35912.699999999997</v>
      </c>
      <c r="E111" s="232">
        <v>37079.86275</v>
      </c>
    </row>
    <row r="112" spans="1:5" x14ac:dyDescent="0.2">
      <c r="A112" s="308">
        <v>30236</v>
      </c>
      <c r="B112" s="564" t="s">
        <v>308</v>
      </c>
      <c r="C112" s="533">
        <v>7.0000000000000007E-2</v>
      </c>
      <c r="D112" s="232">
        <v>19751.990000000002</v>
      </c>
      <c r="E112" s="232">
        <v>21035.869350000001</v>
      </c>
    </row>
    <row r="113" spans="1:5" x14ac:dyDescent="0.2">
      <c r="A113" s="308">
        <v>30240</v>
      </c>
      <c r="B113" s="564" t="s">
        <v>309</v>
      </c>
      <c r="C113" s="533">
        <v>0</v>
      </c>
      <c r="D113" s="232"/>
      <c r="E113" s="232">
        <v>0</v>
      </c>
    </row>
    <row r="114" spans="1:5" x14ac:dyDescent="0.2">
      <c r="A114" s="308">
        <v>30250</v>
      </c>
      <c r="B114" s="564" t="s">
        <v>293</v>
      </c>
      <c r="C114" s="533">
        <v>0</v>
      </c>
      <c r="D114" s="232"/>
      <c r="E114" s="232">
        <v>0</v>
      </c>
    </row>
    <row r="115" spans="1:5" x14ac:dyDescent="0.2">
      <c r="A115" s="308">
        <v>40010</v>
      </c>
      <c r="B115" s="564" t="s">
        <v>503</v>
      </c>
      <c r="C115" s="533">
        <v>7.0000000000000007E-2</v>
      </c>
      <c r="D115" s="232">
        <v>17956.349999999999</v>
      </c>
      <c r="E115" s="232">
        <v>19123.512749999998</v>
      </c>
    </row>
    <row r="116" spans="1:5" x14ac:dyDescent="0.2">
      <c r="A116" s="308">
        <v>40100</v>
      </c>
      <c r="B116" s="564" t="s">
        <v>310</v>
      </c>
      <c r="C116" s="533">
        <v>7.0000000000000007E-2</v>
      </c>
      <c r="D116" s="232">
        <v>17956.349999999999</v>
      </c>
      <c r="E116" s="232">
        <v>19123.512749999998</v>
      </c>
    </row>
    <row r="117" spans="1:5" x14ac:dyDescent="0.2">
      <c r="A117" s="308">
        <v>40400</v>
      </c>
      <c r="B117" s="564" t="s">
        <v>312</v>
      </c>
      <c r="C117" s="533">
        <v>7.0000000000000007E-2</v>
      </c>
      <c r="D117" s="232">
        <v>17956.349999999999</v>
      </c>
      <c r="E117" s="232">
        <v>19123.512749999998</v>
      </c>
    </row>
    <row r="118" spans="1:5" x14ac:dyDescent="0.2">
      <c r="A118" s="308">
        <v>40500</v>
      </c>
      <c r="B118" s="564" t="s">
        <v>313</v>
      </c>
      <c r="C118" s="533">
        <v>7.0000000000000007E-2</v>
      </c>
      <c r="D118" s="232">
        <v>17956.349999999999</v>
      </c>
      <c r="E118" s="232">
        <v>19123.512749999998</v>
      </c>
    </row>
    <row r="119" spans="1:5" x14ac:dyDescent="0.2">
      <c r="A119" s="308">
        <v>40600</v>
      </c>
      <c r="B119" s="564" t="s">
        <v>314</v>
      </c>
      <c r="C119" s="533">
        <v>7.0000000000000007E-2</v>
      </c>
      <c r="D119" s="232">
        <v>17956.349999999999</v>
      </c>
      <c r="E119" s="232">
        <v>19123.512749999998</v>
      </c>
    </row>
    <row r="120" spans="1:5" x14ac:dyDescent="0.2">
      <c r="A120" s="308">
        <v>40700</v>
      </c>
      <c r="B120" s="564" t="s">
        <v>315</v>
      </c>
      <c r="C120" s="533">
        <v>7.0000000000000007E-2</v>
      </c>
      <c r="D120" s="232">
        <v>17956.349999999999</v>
      </c>
      <c r="E120" s="232">
        <v>19123.512749999998</v>
      </c>
    </row>
    <row r="121" spans="1:5" x14ac:dyDescent="0.2">
      <c r="A121" s="308">
        <v>40800</v>
      </c>
      <c r="B121" s="564" t="s">
        <v>316</v>
      </c>
      <c r="C121" s="533">
        <v>7.0000000000000007E-2</v>
      </c>
      <c r="D121" s="232">
        <v>17956.349999999999</v>
      </c>
      <c r="E121" s="232">
        <v>19123.512749999998</v>
      </c>
    </row>
    <row r="122" spans="1:5" x14ac:dyDescent="0.2">
      <c r="A122" s="308">
        <v>41000</v>
      </c>
      <c r="B122" s="564" t="s">
        <v>389</v>
      </c>
      <c r="C122" s="533">
        <v>7.0000000000000007E-2</v>
      </c>
      <c r="D122" s="232">
        <v>17956.349999999999</v>
      </c>
      <c r="E122" s="232">
        <v>19123.512749999998</v>
      </c>
    </row>
    <row r="123" spans="1:5" x14ac:dyDescent="0.2">
      <c r="A123" s="308">
        <v>41100</v>
      </c>
      <c r="B123" s="564" t="s">
        <v>317</v>
      </c>
      <c r="C123" s="533">
        <v>7.0000000000000007E-2</v>
      </c>
      <c r="D123" s="232">
        <v>17956.349999999999</v>
      </c>
      <c r="E123" s="232">
        <v>19123.512749999998</v>
      </c>
    </row>
    <row r="124" spans="1:5" x14ac:dyDescent="0.2">
      <c r="A124" s="308">
        <v>41102</v>
      </c>
      <c r="B124" s="564" t="s">
        <v>318</v>
      </c>
      <c r="C124" s="533">
        <v>7.0000000000000007E-2</v>
      </c>
      <c r="D124" s="232">
        <v>17956.349999999999</v>
      </c>
      <c r="E124" s="232">
        <v>19123.512749999998</v>
      </c>
    </row>
    <row r="125" spans="1:5" x14ac:dyDescent="0.2">
      <c r="A125" s="308">
        <v>41103</v>
      </c>
      <c r="B125" s="564" t="s">
        <v>319</v>
      </c>
      <c r="C125" s="533">
        <v>7.0000000000000007E-2</v>
      </c>
      <c r="D125" s="232">
        <v>17956.349999999999</v>
      </c>
      <c r="E125" s="232">
        <v>19123.512749999998</v>
      </c>
    </row>
    <row r="126" spans="1:5" x14ac:dyDescent="0.2">
      <c r="A126" s="308">
        <v>41104</v>
      </c>
      <c r="B126" s="564" t="s">
        <v>320</v>
      </c>
      <c r="C126" s="533">
        <v>7.0000000000000007E-2</v>
      </c>
      <c r="D126" s="232">
        <v>17956.349999999999</v>
      </c>
      <c r="E126" s="232">
        <v>19123.512749999998</v>
      </c>
    </row>
    <row r="127" spans="1:5" x14ac:dyDescent="0.2">
      <c r="A127" s="308">
        <v>41105</v>
      </c>
      <c r="B127" s="564" t="s">
        <v>375</v>
      </c>
      <c r="C127" s="533">
        <v>7.0000000000000007E-2</v>
      </c>
      <c r="D127" s="232">
        <v>17956.349999999999</v>
      </c>
      <c r="E127" s="232">
        <v>19123.512749999998</v>
      </c>
    </row>
    <row r="128" spans="1:5" x14ac:dyDescent="0.2">
      <c r="A128" s="308">
        <v>41106</v>
      </c>
      <c r="B128" s="564" t="s">
        <v>321</v>
      </c>
      <c r="C128" s="533">
        <v>7.0000000000000007E-2</v>
      </c>
      <c r="D128" s="232">
        <v>17956.349999999999</v>
      </c>
      <c r="E128" s="232">
        <v>19123.512749999998</v>
      </c>
    </row>
    <row r="129" spans="1:5" x14ac:dyDescent="0.2">
      <c r="A129" s="308">
        <v>41107</v>
      </c>
      <c r="B129" s="564" t="s">
        <v>322</v>
      </c>
      <c r="C129" s="533">
        <v>7.0000000000000007E-2</v>
      </c>
      <c r="D129" s="232">
        <v>17956.349999999999</v>
      </c>
      <c r="E129" s="232">
        <v>19123.512749999998</v>
      </c>
    </row>
    <row r="130" spans="1:5" x14ac:dyDescent="0.2">
      <c r="A130" s="308">
        <v>41108</v>
      </c>
      <c r="B130" s="564" t="s">
        <v>323</v>
      </c>
      <c r="C130" s="533">
        <v>7.0000000000000007E-2</v>
      </c>
      <c r="D130" s="232">
        <v>17956.349999999999</v>
      </c>
      <c r="E130" s="232">
        <v>19123.512749999998</v>
      </c>
    </row>
    <row r="131" spans="1:5" x14ac:dyDescent="0.2">
      <c r="A131" s="308">
        <v>41109</v>
      </c>
      <c r="B131" s="564" t="s">
        <v>324</v>
      </c>
      <c r="C131" s="533">
        <v>7.0000000000000007E-2</v>
      </c>
      <c r="D131" s="232">
        <v>17956.349999999999</v>
      </c>
      <c r="E131" s="232">
        <v>19123.512749999998</v>
      </c>
    </row>
    <row r="132" spans="1:5" x14ac:dyDescent="0.2">
      <c r="A132" s="308">
        <v>41110</v>
      </c>
      <c r="B132" s="564" t="s">
        <v>325</v>
      </c>
      <c r="C132" s="533">
        <v>7.0000000000000007E-2</v>
      </c>
      <c r="D132" s="232">
        <v>17956.349999999999</v>
      </c>
      <c r="E132" s="232">
        <v>19123.512749999998</v>
      </c>
    </row>
    <row r="133" spans="1:5" x14ac:dyDescent="0.2">
      <c r="A133" s="308">
        <v>41111</v>
      </c>
      <c r="B133" s="564" t="s">
        <v>326</v>
      </c>
      <c r="C133" s="533">
        <v>7.0000000000000007E-2</v>
      </c>
      <c r="D133" s="232">
        <v>17956.349999999999</v>
      </c>
      <c r="E133" s="232">
        <v>19123.512749999998</v>
      </c>
    </row>
    <row r="134" spans="1:5" x14ac:dyDescent="0.2">
      <c r="A134" s="308">
        <v>41112</v>
      </c>
      <c r="B134" s="564" t="s">
        <v>327</v>
      </c>
      <c r="C134" s="533">
        <v>7.0000000000000007E-2</v>
      </c>
      <c r="D134" s="232">
        <v>17956.349999999999</v>
      </c>
      <c r="E134" s="232">
        <v>19123.512749999998</v>
      </c>
    </row>
    <row r="135" spans="1:5" x14ac:dyDescent="0.2">
      <c r="A135" s="308">
        <v>41113</v>
      </c>
      <c r="B135" s="564" t="s">
        <v>328</v>
      </c>
      <c r="C135" s="533">
        <v>7.0000000000000007E-2</v>
      </c>
      <c r="D135" s="232">
        <v>17956.349999999999</v>
      </c>
      <c r="E135" s="232">
        <v>19123.512749999998</v>
      </c>
    </row>
    <row r="136" spans="1:5" x14ac:dyDescent="0.2">
      <c r="A136" s="308">
        <v>41114</v>
      </c>
      <c r="B136" s="564" t="s">
        <v>329</v>
      </c>
      <c r="C136" s="533">
        <v>7.0000000000000007E-2</v>
      </c>
      <c r="D136" s="232">
        <v>17956.349999999999</v>
      </c>
      <c r="E136" s="232">
        <v>19123.512749999998</v>
      </c>
    </row>
    <row r="137" spans="1:5" x14ac:dyDescent="0.2">
      <c r="A137" s="308">
        <v>41115</v>
      </c>
      <c r="B137" s="564" t="s">
        <v>330</v>
      </c>
      <c r="C137" s="533">
        <v>7.0000000000000007E-2</v>
      </c>
      <c r="D137" s="232">
        <v>17956.349999999999</v>
      </c>
      <c r="E137" s="232">
        <v>19123.512749999998</v>
      </c>
    </row>
    <row r="138" spans="1:5" x14ac:dyDescent="0.2">
      <c r="A138" s="308">
        <v>41116</v>
      </c>
      <c r="B138" s="564" t="s">
        <v>331</v>
      </c>
      <c r="C138" s="533">
        <v>7.0000000000000007E-2</v>
      </c>
      <c r="D138" s="232">
        <v>17956.349999999999</v>
      </c>
      <c r="E138" s="232">
        <v>19123.512749999998</v>
      </c>
    </row>
    <row r="139" spans="1:5" x14ac:dyDescent="0.2">
      <c r="A139" s="308">
        <v>41117</v>
      </c>
      <c r="B139" s="564" t="s">
        <v>332</v>
      </c>
      <c r="C139" s="533">
        <v>7.0000000000000007E-2</v>
      </c>
      <c r="D139" s="232">
        <v>17956.349999999999</v>
      </c>
      <c r="E139" s="232">
        <v>19123.512749999998</v>
      </c>
    </row>
    <row r="140" spans="1:5" x14ac:dyDescent="0.2">
      <c r="A140" s="308">
        <v>41118</v>
      </c>
      <c r="B140" s="564" t="s">
        <v>333</v>
      </c>
      <c r="C140" s="533">
        <v>7.0000000000000007E-2</v>
      </c>
      <c r="D140" s="232">
        <v>17956.349999999999</v>
      </c>
      <c r="E140" s="232">
        <v>19123.512749999998</v>
      </c>
    </row>
    <row r="141" spans="1:5" x14ac:dyDescent="0.2">
      <c r="A141" s="308">
        <v>41119</v>
      </c>
      <c r="B141" s="564" t="s">
        <v>334</v>
      </c>
      <c r="C141" s="533">
        <v>7.0000000000000007E-2</v>
      </c>
      <c r="D141" s="232">
        <v>17956.349999999999</v>
      </c>
      <c r="E141" s="232">
        <v>19123.512749999998</v>
      </c>
    </row>
    <row r="142" spans="1:5" x14ac:dyDescent="0.2">
      <c r="A142" s="308">
        <v>41120</v>
      </c>
      <c r="B142" s="564" t="s">
        <v>335</v>
      </c>
      <c r="C142" s="533">
        <v>7.0000000000000007E-2</v>
      </c>
      <c r="D142" s="232">
        <v>17956.349999999999</v>
      </c>
      <c r="E142" s="232">
        <v>19123.512749999998</v>
      </c>
    </row>
    <row r="143" spans="1:5" x14ac:dyDescent="0.2">
      <c r="A143" s="308">
        <v>41121</v>
      </c>
      <c r="B143" s="564" t="s">
        <v>336</v>
      </c>
      <c r="C143" s="533">
        <v>7.0000000000000007E-2</v>
      </c>
      <c r="D143" s="232">
        <v>17956.349999999999</v>
      </c>
      <c r="E143" s="232">
        <v>19123.512749999998</v>
      </c>
    </row>
    <row r="144" spans="1:5" x14ac:dyDescent="0.2">
      <c r="A144" s="308">
        <v>41122</v>
      </c>
      <c r="B144" s="564" t="s">
        <v>337</v>
      </c>
      <c r="C144" s="533">
        <v>7.0000000000000007E-2</v>
      </c>
      <c r="D144" s="232">
        <v>17956.349999999999</v>
      </c>
      <c r="E144" s="232">
        <v>19123.512749999998</v>
      </c>
    </row>
    <row r="145" spans="1:5" x14ac:dyDescent="0.2">
      <c r="A145" s="308">
        <v>41123</v>
      </c>
      <c r="B145" s="564" t="s">
        <v>338</v>
      </c>
      <c r="C145" s="533">
        <v>7.0000000000000007E-2</v>
      </c>
      <c r="D145" s="232">
        <v>17956.349999999999</v>
      </c>
      <c r="E145" s="232">
        <v>19123.512749999998</v>
      </c>
    </row>
    <row r="146" spans="1:5" x14ac:dyDescent="0.2">
      <c r="A146" s="308">
        <v>41124</v>
      </c>
      <c r="B146" s="564" t="s">
        <v>339</v>
      </c>
      <c r="C146" s="533">
        <v>7.0000000000000007E-2</v>
      </c>
      <c r="D146" s="232">
        <v>17956.349999999999</v>
      </c>
      <c r="E146" s="232">
        <v>19123.512749999998</v>
      </c>
    </row>
    <row r="147" spans="1:5" x14ac:dyDescent="0.2">
      <c r="A147" s="308">
        <v>41125</v>
      </c>
      <c r="B147" s="564" t="s">
        <v>340</v>
      </c>
      <c r="C147" s="533">
        <v>7.0000000000000007E-2</v>
      </c>
      <c r="D147" s="232">
        <v>17956.349999999999</v>
      </c>
      <c r="E147" s="232">
        <v>19123.512749999998</v>
      </c>
    </row>
    <row r="148" spans="1:5" x14ac:dyDescent="0.2">
      <c r="A148" s="308">
        <v>41126</v>
      </c>
      <c r="B148" s="564" t="s">
        <v>341</v>
      </c>
      <c r="C148" s="533">
        <v>7.0000000000000007E-2</v>
      </c>
      <c r="D148" s="232">
        <v>17956.349999999999</v>
      </c>
      <c r="E148" s="232">
        <v>19123.512749999998</v>
      </c>
    </row>
    <row r="149" spans="1:5" x14ac:dyDescent="0.2">
      <c r="A149" s="308">
        <v>41127</v>
      </c>
      <c r="B149" s="564" t="s">
        <v>342</v>
      </c>
      <c r="C149" s="533">
        <v>7.0000000000000007E-2</v>
      </c>
      <c r="D149" s="232">
        <v>17956.349999999999</v>
      </c>
      <c r="E149" s="232">
        <v>19123.512749999998</v>
      </c>
    </row>
    <row r="150" spans="1:5" x14ac:dyDescent="0.2">
      <c r="A150" s="308">
        <v>41128</v>
      </c>
      <c r="B150" s="564" t="s">
        <v>343</v>
      </c>
      <c r="C150" s="533">
        <v>7.0000000000000007E-2</v>
      </c>
      <c r="D150" s="232">
        <v>17956.349999999999</v>
      </c>
      <c r="E150" s="232">
        <v>19123.512749999998</v>
      </c>
    </row>
    <row r="151" spans="1:5" x14ac:dyDescent="0.2">
      <c r="A151" s="308">
        <v>41129</v>
      </c>
      <c r="B151" s="564" t="s">
        <v>344</v>
      </c>
      <c r="C151" s="533">
        <v>7.0000000000000007E-2</v>
      </c>
      <c r="D151" s="232">
        <v>17956.349999999999</v>
      </c>
      <c r="E151" s="232">
        <v>19123.512749999998</v>
      </c>
    </row>
    <row r="152" spans="1:5" x14ac:dyDescent="0.2">
      <c r="A152" s="308">
        <v>41130</v>
      </c>
      <c r="B152" s="564" t="s">
        <v>345</v>
      </c>
      <c r="C152" s="533">
        <v>7.0000000000000007E-2</v>
      </c>
      <c r="D152" s="232">
        <v>17956.349999999999</v>
      </c>
      <c r="E152" s="232">
        <v>19123.512749999998</v>
      </c>
    </row>
    <row r="153" spans="1:5" x14ac:dyDescent="0.2">
      <c r="A153" s="308">
        <v>41140</v>
      </c>
      <c r="B153" s="564" t="s">
        <v>635</v>
      </c>
      <c r="C153" s="533">
        <v>7.0000000000000007E-2</v>
      </c>
      <c r="D153" s="232">
        <v>17956.349999999999</v>
      </c>
      <c r="E153" s="232">
        <v>19123.512749999998</v>
      </c>
    </row>
    <row r="154" spans="1:5" x14ac:dyDescent="0.2">
      <c r="A154" s="308">
        <v>41200</v>
      </c>
      <c r="B154" s="564" t="s">
        <v>346</v>
      </c>
      <c r="C154" s="533">
        <v>7.0000000000000007E-2</v>
      </c>
      <c r="D154" s="232">
        <v>17956.349999999999</v>
      </c>
      <c r="E154" s="232">
        <v>19123.512749999998</v>
      </c>
    </row>
    <row r="155" spans="1:5" ht="25.5" x14ac:dyDescent="0.2">
      <c r="A155" s="308">
        <v>41210</v>
      </c>
      <c r="B155" s="564" t="s">
        <v>347</v>
      </c>
      <c r="C155" s="533">
        <v>7.0000000000000007E-2</v>
      </c>
      <c r="D155" s="232">
        <v>17956.349999999999</v>
      </c>
      <c r="E155" s="232">
        <v>19123.512749999998</v>
      </c>
    </row>
    <row r="156" spans="1:5" x14ac:dyDescent="0.2">
      <c r="A156" s="308">
        <v>41300</v>
      </c>
      <c r="B156" s="564" t="s">
        <v>348</v>
      </c>
      <c r="C156" s="533">
        <v>0.09</v>
      </c>
      <c r="D156" s="232">
        <v>1781.55</v>
      </c>
      <c r="E156" s="232">
        <v>1941.8895</v>
      </c>
    </row>
    <row r="157" spans="1:5" x14ac:dyDescent="0.2">
      <c r="A157" s="308">
        <v>41301</v>
      </c>
      <c r="B157" s="564" t="s">
        <v>396</v>
      </c>
      <c r="C157" s="533">
        <v>0.09</v>
      </c>
      <c r="D157" s="232">
        <v>2612.4499999999998</v>
      </c>
      <c r="E157" s="232">
        <v>2847.5704999999998</v>
      </c>
    </row>
    <row r="158" spans="1:5" x14ac:dyDescent="0.2">
      <c r="A158" s="308">
        <v>42200</v>
      </c>
      <c r="B158" s="564" t="s">
        <v>351</v>
      </c>
      <c r="C158" s="533">
        <v>0</v>
      </c>
      <c r="D158" s="232"/>
      <c r="E158" s="232">
        <v>0</v>
      </c>
    </row>
    <row r="159" spans="1:5" x14ac:dyDescent="0.2">
      <c r="A159" s="308">
        <v>42300</v>
      </c>
      <c r="B159" s="564" t="s">
        <v>352</v>
      </c>
      <c r="C159" s="533">
        <v>7.0000000000000007E-2</v>
      </c>
      <c r="D159" s="232">
        <v>17101.29</v>
      </c>
      <c r="E159" s="232">
        <v>18212.87385</v>
      </c>
    </row>
    <row r="160" spans="1:5" x14ac:dyDescent="0.2">
      <c r="A160" s="308">
        <v>42400</v>
      </c>
      <c r="B160" s="564" t="s">
        <v>353</v>
      </c>
      <c r="C160" s="533">
        <v>0</v>
      </c>
      <c r="D160" s="232"/>
      <c r="E160" s="232">
        <v>0</v>
      </c>
    </row>
    <row r="161" spans="1:5" ht="25.5" x14ac:dyDescent="0.2">
      <c r="A161" s="308">
        <v>42600</v>
      </c>
      <c r="B161" s="564" t="s">
        <v>354</v>
      </c>
      <c r="C161" s="533">
        <v>7.0000000000000007E-2</v>
      </c>
      <c r="D161" s="232">
        <v>17956.349999999999</v>
      </c>
      <c r="E161" s="232">
        <v>19123.512749999998</v>
      </c>
    </row>
    <row r="162" spans="1:5" x14ac:dyDescent="0.2">
      <c r="A162" s="308">
        <v>42700</v>
      </c>
      <c r="B162" s="564" t="s">
        <v>355</v>
      </c>
      <c r="C162" s="533">
        <v>7.0000000000000007E-2</v>
      </c>
      <c r="D162" s="232">
        <v>17956.349999999999</v>
      </c>
      <c r="E162" s="232">
        <v>19123.512749999998</v>
      </c>
    </row>
    <row r="163" spans="1:5" x14ac:dyDescent="0.2">
      <c r="A163" s="308">
        <v>42800</v>
      </c>
      <c r="B163" s="564" t="s">
        <v>356</v>
      </c>
      <c r="C163" s="533">
        <v>7.0000000000000007E-2</v>
      </c>
      <c r="D163" s="232">
        <v>17956.349999999999</v>
      </c>
      <c r="E163" s="232">
        <v>19123.512749999998</v>
      </c>
    </row>
    <row r="164" spans="1:5" x14ac:dyDescent="0.2">
      <c r="A164" s="308">
        <v>43200</v>
      </c>
      <c r="B164" s="564" t="s">
        <v>357</v>
      </c>
      <c r="C164" s="533">
        <v>7.0000000000000007E-2</v>
      </c>
      <c r="D164" s="232">
        <v>17956.349999999999</v>
      </c>
      <c r="E164" s="232">
        <v>19123.512749999998</v>
      </c>
    </row>
    <row r="165" spans="1:5" x14ac:dyDescent="0.2">
      <c r="A165" s="308">
        <v>43300</v>
      </c>
      <c r="B165" s="564" t="s">
        <v>358</v>
      </c>
      <c r="C165" s="533">
        <v>7.0000000000000007E-2</v>
      </c>
      <c r="D165" s="232">
        <v>17956.349999999999</v>
      </c>
      <c r="E165" s="232">
        <v>19123.512749999998</v>
      </c>
    </row>
    <row r="166" spans="1:5" x14ac:dyDescent="0.2">
      <c r="A166" s="308">
        <v>43400</v>
      </c>
      <c r="B166" s="564" t="s">
        <v>359</v>
      </c>
      <c r="C166" s="533">
        <v>7.0000000000000007E-2</v>
      </c>
      <c r="D166" s="232">
        <v>17956.349999999999</v>
      </c>
      <c r="E166" s="232">
        <v>19123.512749999998</v>
      </c>
    </row>
    <row r="167" spans="1:5" x14ac:dyDescent="0.2">
      <c r="A167" s="308">
        <v>43500</v>
      </c>
      <c r="B167" s="564" t="s">
        <v>390</v>
      </c>
      <c r="C167" s="533">
        <v>7.0000000000000007E-2</v>
      </c>
      <c r="D167" s="232">
        <v>17956.349999999999</v>
      </c>
      <c r="E167" s="232">
        <v>19123.512749999998</v>
      </c>
    </row>
    <row r="168" spans="1:5" x14ac:dyDescent="0.2">
      <c r="A168" s="308">
        <v>50006</v>
      </c>
      <c r="B168" s="564" t="s">
        <v>360</v>
      </c>
      <c r="C168" s="533">
        <v>0</v>
      </c>
      <c r="D168" s="232"/>
      <c r="E168" s="232">
        <v>0</v>
      </c>
    </row>
    <row r="169" spans="1:5" x14ac:dyDescent="0.2">
      <c r="A169" s="308">
        <v>50010</v>
      </c>
      <c r="B169" s="564" t="s">
        <v>361</v>
      </c>
      <c r="C169" s="533">
        <v>7.0000000000000007E-2</v>
      </c>
      <c r="D169" s="232">
        <v>17956.349999999999</v>
      </c>
      <c r="E169" s="232">
        <v>19123.512749999998</v>
      </c>
    </row>
    <row r="170" spans="1:5" x14ac:dyDescent="0.2">
      <c r="A170" s="308">
        <v>50011</v>
      </c>
      <c r="B170" s="564" t="s">
        <v>362</v>
      </c>
      <c r="C170" s="533">
        <v>7.0000000000000007E-2</v>
      </c>
      <c r="D170" s="232">
        <v>17956.349999999999</v>
      </c>
      <c r="E170" s="232">
        <v>19123.512749999998</v>
      </c>
    </row>
    <row r="171" spans="1:5" ht="25.5" x14ac:dyDescent="0.2">
      <c r="A171" s="308">
        <v>50021</v>
      </c>
      <c r="B171" s="564" t="s">
        <v>363</v>
      </c>
      <c r="C171" s="533">
        <v>0</v>
      </c>
      <c r="D171" s="232"/>
      <c r="E171" s="232">
        <v>0</v>
      </c>
    </row>
    <row r="172" spans="1:5" x14ac:dyDescent="0.2">
      <c r="A172" s="308">
        <v>50023</v>
      </c>
      <c r="B172" s="564" t="s">
        <v>364</v>
      </c>
      <c r="C172" s="533">
        <v>0</v>
      </c>
      <c r="D172" s="232"/>
      <c r="E172" s="232">
        <v>0</v>
      </c>
    </row>
    <row r="173" spans="1:5" x14ac:dyDescent="0.2">
      <c r="A173" s="308">
        <v>50025</v>
      </c>
      <c r="B173" s="564" t="s">
        <v>365</v>
      </c>
      <c r="C173" s="533">
        <v>0</v>
      </c>
      <c r="D173" s="232"/>
      <c r="E173" s="232">
        <v>0</v>
      </c>
    </row>
    <row r="174" spans="1:5" x14ac:dyDescent="0.2">
      <c r="A174" s="308">
        <v>50031</v>
      </c>
      <c r="B174" s="564" t="s">
        <v>224</v>
      </c>
      <c r="C174" s="533">
        <v>0</v>
      </c>
      <c r="D174" s="232"/>
      <c r="E174" s="232">
        <v>0</v>
      </c>
    </row>
    <row r="175" spans="1:5" x14ac:dyDescent="0.2">
      <c r="A175" s="487">
        <v>50037</v>
      </c>
      <c r="B175" s="565" t="s">
        <v>559</v>
      </c>
      <c r="C175" s="533">
        <v>0</v>
      </c>
      <c r="D175" s="232"/>
      <c r="E175" s="232">
        <v>0</v>
      </c>
    </row>
    <row r="176" spans="1:5" ht="25.5" x14ac:dyDescent="0.2">
      <c r="A176" s="308">
        <v>50038</v>
      </c>
      <c r="B176" s="564" t="s">
        <v>229</v>
      </c>
      <c r="C176" s="533">
        <v>0</v>
      </c>
      <c r="D176" s="232"/>
      <c r="E176" s="232">
        <v>0</v>
      </c>
    </row>
    <row r="177" spans="1:5" ht="38.25" x14ac:dyDescent="0.2">
      <c r="A177" s="308">
        <v>50043</v>
      </c>
      <c r="B177" s="564" t="s">
        <v>504</v>
      </c>
      <c r="C177" s="533">
        <v>0</v>
      </c>
      <c r="D177" s="232"/>
      <c r="E177" s="232">
        <v>0</v>
      </c>
    </row>
    <row r="178" spans="1:5" x14ac:dyDescent="0.2">
      <c r="A178" s="308">
        <v>50044</v>
      </c>
      <c r="B178" s="564" t="s">
        <v>231</v>
      </c>
      <c r="C178" s="533">
        <v>0</v>
      </c>
      <c r="D178" s="232"/>
      <c r="E178" s="232">
        <v>0</v>
      </c>
    </row>
    <row r="179" spans="1:5" ht="25.5" x14ac:dyDescent="0.2">
      <c r="A179" s="308">
        <v>50045</v>
      </c>
      <c r="B179" s="564" t="s">
        <v>226</v>
      </c>
      <c r="C179" s="533">
        <v>0</v>
      </c>
      <c r="D179" s="232"/>
      <c r="E179" s="232">
        <v>0</v>
      </c>
    </row>
    <row r="180" spans="1:5" x14ac:dyDescent="0.2">
      <c r="A180" s="308">
        <v>50046</v>
      </c>
      <c r="B180" s="564" t="s">
        <v>227</v>
      </c>
      <c r="C180" s="533">
        <v>0</v>
      </c>
      <c r="D180" s="232"/>
      <c r="E180" s="232">
        <v>0</v>
      </c>
    </row>
    <row r="181" spans="1:5" x14ac:dyDescent="0.2">
      <c r="A181" s="308">
        <v>50047</v>
      </c>
      <c r="B181" s="564" t="s">
        <v>228</v>
      </c>
      <c r="C181" s="533">
        <v>0</v>
      </c>
      <c r="D181" s="232"/>
      <c r="E181" s="232">
        <v>0</v>
      </c>
    </row>
    <row r="182" spans="1:5" x14ac:dyDescent="0.2">
      <c r="A182" s="308">
        <v>50048</v>
      </c>
      <c r="B182" s="564" t="s">
        <v>225</v>
      </c>
      <c r="C182" s="533">
        <v>0</v>
      </c>
      <c r="D182" s="232"/>
      <c r="E182" s="232">
        <v>0</v>
      </c>
    </row>
    <row r="183" spans="1:5" ht="25.5" x14ac:dyDescent="0.2">
      <c r="A183" s="308">
        <v>50049</v>
      </c>
      <c r="B183" s="564" t="s">
        <v>505</v>
      </c>
      <c r="C183" s="533">
        <v>0</v>
      </c>
      <c r="D183" s="232"/>
      <c r="E183" s="232">
        <v>0</v>
      </c>
    </row>
    <row r="184" spans="1:5" x14ac:dyDescent="0.2">
      <c r="A184" s="308">
        <v>50050</v>
      </c>
      <c r="B184" s="564" t="s">
        <v>230</v>
      </c>
      <c r="C184" s="533">
        <v>0</v>
      </c>
      <c r="D184" s="232"/>
      <c r="E184" s="232">
        <v>0</v>
      </c>
    </row>
    <row r="185" spans="1:5" ht="25.5" x14ac:dyDescent="0.2">
      <c r="A185" s="308">
        <v>50051</v>
      </c>
      <c r="B185" s="564" t="s">
        <v>506</v>
      </c>
      <c r="C185" s="533">
        <v>0</v>
      </c>
      <c r="D185" s="232"/>
      <c r="E185" s="232">
        <v>0</v>
      </c>
    </row>
    <row r="186" spans="1:5" ht="25.5" x14ac:dyDescent="0.2">
      <c r="A186" s="308">
        <v>50052</v>
      </c>
      <c r="B186" s="564" t="s">
        <v>507</v>
      </c>
      <c r="C186" s="533">
        <v>0</v>
      </c>
      <c r="D186" s="232"/>
      <c r="E186" s="232">
        <v>0</v>
      </c>
    </row>
    <row r="187" spans="1:5" x14ac:dyDescent="0.2">
      <c r="A187" s="487">
        <v>50053</v>
      </c>
      <c r="B187" s="565" t="s">
        <v>567</v>
      </c>
      <c r="C187" s="533">
        <v>0</v>
      </c>
      <c r="D187" s="232"/>
      <c r="E187" s="232">
        <v>0</v>
      </c>
    </row>
    <row r="188" spans="1:5" ht="25.5" x14ac:dyDescent="0.2">
      <c r="A188" s="487">
        <v>50054</v>
      </c>
      <c r="B188" s="565" t="s">
        <v>566</v>
      </c>
      <c r="C188" s="533">
        <v>0</v>
      </c>
      <c r="D188" s="232"/>
      <c r="E188" s="232">
        <v>0</v>
      </c>
    </row>
    <row r="189" spans="1:5" x14ac:dyDescent="0.2">
      <c r="A189" s="487">
        <v>50055</v>
      </c>
      <c r="B189" s="565" t="s">
        <v>560</v>
      </c>
      <c r="C189" s="533">
        <v>0</v>
      </c>
      <c r="D189" s="232"/>
      <c r="E189" s="232">
        <v>0</v>
      </c>
    </row>
    <row r="190" spans="1:5" x14ac:dyDescent="0.2">
      <c r="A190" s="487">
        <v>50056</v>
      </c>
      <c r="B190" s="565" t="s">
        <v>561</v>
      </c>
      <c r="C190" s="533">
        <v>0</v>
      </c>
      <c r="D190" s="232"/>
      <c r="E190" s="232">
        <v>0</v>
      </c>
    </row>
    <row r="191" spans="1:5" x14ac:dyDescent="0.2">
      <c r="A191" s="487">
        <v>50057</v>
      </c>
      <c r="B191" s="565" t="s">
        <v>561</v>
      </c>
      <c r="C191" s="533">
        <v>0</v>
      </c>
      <c r="D191" s="232"/>
      <c r="E191" s="232">
        <v>0</v>
      </c>
    </row>
    <row r="192" spans="1:5" x14ac:dyDescent="0.2">
      <c r="A192" s="308">
        <v>61029</v>
      </c>
      <c r="B192" s="564" t="s">
        <v>232</v>
      </c>
      <c r="C192" s="533">
        <v>7.0000000000000007E-2</v>
      </c>
      <c r="D192" s="232">
        <v>17956.349999999999</v>
      </c>
      <c r="E192" s="232">
        <v>19123.512749999998</v>
      </c>
    </row>
    <row r="193" spans="1:5" x14ac:dyDescent="0.2">
      <c r="A193" s="308">
        <v>61030</v>
      </c>
      <c r="B193" s="564" t="s">
        <v>233</v>
      </c>
      <c r="C193" s="533">
        <v>7.0000000000000007E-2</v>
      </c>
      <c r="D193" s="232">
        <v>17956.349999999999</v>
      </c>
      <c r="E193" s="232">
        <v>19123.512749999998</v>
      </c>
    </row>
    <row r="194" spans="1:5" x14ac:dyDescent="0.2">
      <c r="A194" s="308">
        <v>61031</v>
      </c>
      <c r="B194" s="564" t="s">
        <v>234</v>
      </c>
      <c r="C194" s="533">
        <v>7.0000000000000007E-2</v>
      </c>
      <c r="D194" s="232">
        <v>17956.349999999999</v>
      </c>
      <c r="E194" s="232">
        <v>19123.512749999998</v>
      </c>
    </row>
    <row r="195" spans="1:5" x14ac:dyDescent="0.2">
      <c r="A195" s="308">
        <v>61032</v>
      </c>
      <c r="B195" s="564" t="s">
        <v>508</v>
      </c>
      <c r="C195" s="533">
        <v>7.0000000000000007E-2</v>
      </c>
      <c r="D195" s="232">
        <v>17956.349999999999</v>
      </c>
      <c r="E195" s="232">
        <v>19123.512749999998</v>
      </c>
    </row>
    <row r="196" spans="1:5" x14ac:dyDescent="0.2">
      <c r="A196" s="308">
        <v>61040</v>
      </c>
      <c r="B196" s="564" t="s">
        <v>235</v>
      </c>
      <c r="C196" s="533">
        <v>0.09</v>
      </c>
      <c r="D196" s="232">
        <v>19751.990000000002</v>
      </c>
      <c r="E196" s="232">
        <v>21529.669100000003</v>
      </c>
    </row>
    <row r="197" spans="1:5" x14ac:dyDescent="0.2">
      <c r="A197" s="308">
        <v>64040</v>
      </c>
      <c r="B197" s="564" t="s">
        <v>236</v>
      </c>
      <c r="C197" s="533">
        <v>7.0000000000000007E-2</v>
      </c>
      <c r="D197" s="232">
        <v>17956.349999999999</v>
      </c>
      <c r="E197" s="232">
        <v>19123.512749999998</v>
      </c>
    </row>
    <row r="198" spans="1:5" x14ac:dyDescent="0.2">
      <c r="A198" s="545">
        <v>66427</v>
      </c>
      <c r="B198" s="566" t="s">
        <v>612</v>
      </c>
      <c r="C198" s="533">
        <v>7.0000000000000007E-2</v>
      </c>
      <c r="D198" s="232">
        <v>17956.349999999999</v>
      </c>
      <c r="E198" s="232">
        <v>19123.512749999998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G5" sqref="G5"/>
    </sheetView>
  </sheetViews>
  <sheetFormatPr defaultRowHeight="12.75" x14ac:dyDescent="0.2"/>
  <cols>
    <col min="2" max="2" width="33.28515625" customWidth="1"/>
    <col min="3" max="3" width="35.42578125" customWidth="1"/>
  </cols>
  <sheetData>
    <row r="1" spans="1:3" ht="15" x14ac:dyDescent="0.25">
      <c r="A1" s="60" t="s">
        <v>368</v>
      </c>
      <c r="B1" s="60" t="s">
        <v>369</v>
      </c>
      <c r="C1" s="60" t="s">
        <v>370</v>
      </c>
    </row>
    <row r="2" spans="1:3" ht="45" x14ac:dyDescent="0.25">
      <c r="A2" s="61">
        <v>11</v>
      </c>
      <c r="B2" s="62" t="s">
        <v>371</v>
      </c>
      <c r="C2" s="62" t="s">
        <v>372</v>
      </c>
    </row>
    <row r="3" spans="1:3" ht="45" x14ac:dyDescent="0.25">
      <c r="A3" s="61">
        <v>12</v>
      </c>
      <c r="B3" s="62" t="s">
        <v>371</v>
      </c>
      <c r="C3" s="62" t="s">
        <v>372</v>
      </c>
    </row>
    <row r="4" spans="1:3" ht="45" x14ac:dyDescent="0.25">
      <c r="A4" s="61">
        <v>13</v>
      </c>
      <c r="B4" s="62" t="s">
        <v>371</v>
      </c>
      <c r="C4" s="62" t="s">
        <v>373</v>
      </c>
    </row>
    <row r="5" spans="1:3" ht="45" x14ac:dyDescent="0.25">
      <c r="A5" s="61">
        <v>18</v>
      </c>
      <c r="B5" s="62" t="s">
        <v>10</v>
      </c>
      <c r="C5" s="62" t="s">
        <v>2</v>
      </c>
    </row>
    <row r="6" spans="1:3" ht="45" x14ac:dyDescent="0.25">
      <c r="A6" s="61">
        <v>19</v>
      </c>
      <c r="B6" s="62" t="s">
        <v>10</v>
      </c>
      <c r="C6" s="62" t="s">
        <v>2</v>
      </c>
    </row>
    <row r="7" spans="1:3" ht="60" x14ac:dyDescent="0.25">
      <c r="A7" s="61">
        <v>22</v>
      </c>
      <c r="B7" s="62" t="s">
        <v>10</v>
      </c>
      <c r="C7" s="62" t="s">
        <v>3</v>
      </c>
    </row>
    <row r="8" spans="1:3" ht="60" x14ac:dyDescent="0.25">
      <c r="A8" s="61">
        <v>23</v>
      </c>
      <c r="B8" s="62" t="s">
        <v>10</v>
      </c>
      <c r="C8" s="62" t="s">
        <v>3</v>
      </c>
    </row>
    <row r="9" spans="1:3" ht="60" x14ac:dyDescent="0.25">
      <c r="A9" s="61">
        <v>26</v>
      </c>
      <c r="B9" s="62" t="s">
        <v>10</v>
      </c>
      <c r="C9" s="62" t="s">
        <v>20</v>
      </c>
    </row>
    <row r="10" spans="1:3" ht="60" x14ac:dyDescent="0.25">
      <c r="A10" s="61">
        <v>27</v>
      </c>
      <c r="B10" s="62" t="s">
        <v>10</v>
      </c>
      <c r="C10" s="62" t="s">
        <v>20</v>
      </c>
    </row>
    <row r="11" spans="1:3" ht="60" x14ac:dyDescent="0.25">
      <c r="A11" s="61">
        <v>30</v>
      </c>
      <c r="B11" s="62" t="s">
        <v>10</v>
      </c>
      <c r="C11" s="62" t="s">
        <v>18</v>
      </c>
    </row>
    <row r="12" spans="1:3" ht="60" x14ac:dyDescent="0.25">
      <c r="A12" s="61">
        <v>31</v>
      </c>
      <c r="B12" s="62" t="s">
        <v>10</v>
      </c>
      <c r="C12" s="62" t="s">
        <v>18</v>
      </c>
    </row>
    <row r="13" spans="1:3" ht="45" x14ac:dyDescent="0.25">
      <c r="A13" s="61">
        <v>34</v>
      </c>
      <c r="B13" s="62" t="s">
        <v>10</v>
      </c>
      <c r="C13" s="62" t="s">
        <v>4</v>
      </c>
    </row>
    <row r="14" spans="1:3" ht="45" x14ac:dyDescent="0.25">
      <c r="A14" s="61">
        <v>35</v>
      </c>
      <c r="B14" s="62" t="s">
        <v>10</v>
      </c>
      <c r="C14" s="62" t="s">
        <v>4</v>
      </c>
    </row>
    <row r="15" spans="1:3" ht="45" x14ac:dyDescent="0.25">
      <c r="A15" s="61">
        <v>38</v>
      </c>
      <c r="B15" s="62" t="s">
        <v>10</v>
      </c>
      <c r="C15" s="62" t="s">
        <v>19</v>
      </c>
    </row>
    <row r="16" spans="1:3" ht="45" x14ac:dyDescent="0.25">
      <c r="A16" s="61">
        <v>39</v>
      </c>
      <c r="B16" s="62" t="s">
        <v>10</v>
      </c>
      <c r="C16" s="62" t="s">
        <v>19</v>
      </c>
    </row>
  </sheetData>
  <sheetProtection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6</vt:i4>
      </vt:variant>
    </vt:vector>
  </HeadingPairs>
  <TitlesOfParts>
    <vt:vector size="22" baseType="lpstr">
      <vt:lpstr>1 -sredstva</vt:lpstr>
      <vt:lpstr>1а - drž,sek,drž.sl.i nam.</vt:lpstr>
      <vt:lpstr>1b - izabrana lica u Vl,NS i US</vt:lpstr>
      <vt:lpstr>1v -ostali</vt:lpstr>
      <vt:lpstr>1v -beneficirani</vt:lpstr>
      <vt:lpstr>1g -izabrana lica u pravosuđu</vt:lpstr>
      <vt:lpstr>1 d - jub. nagrade i otpremnine</vt:lpstr>
      <vt:lpstr>1 đ - projekcija plata</vt:lpstr>
      <vt:lpstr>PRENOS-1</vt:lpstr>
      <vt:lpstr>prenos-2</vt:lpstr>
      <vt:lpstr>prenos-3</vt:lpstr>
      <vt:lpstr>prenos-3-benef</vt:lpstr>
      <vt:lpstr>prenos-4</vt:lpstr>
      <vt:lpstr>Funkcije</vt:lpstr>
      <vt:lpstr>Korisnici</vt:lpstr>
      <vt:lpstr>NASLOVI</vt:lpstr>
      <vt:lpstr>'1 -sredstva'!Print_Area</vt:lpstr>
      <vt:lpstr>'1 -sredstva'!Print_Titles</vt:lpstr>
      <vt:lpstr>'1b - izabrana lica u Vl,NS i US'!Print_Titles</vt:lpstr>
      <vt:lpstr>'1v -beneficirani'!Print_Titles</vt:lpstr>
      <vt:lpstr>'1v -ostali'!Print_Titles</vt:lpstr>
      <vt:lpstr>'1а - drž,sek,drž.sl.i nam.'!Print_Titles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Radisa Djorovic</dc:creator>
  <cp:lastModifiedBy>Dunja Tepavac</cp:lastModifiedBy>
  <cp:lastPrinted>2019-02-14T14:12:04Z</cp:lastPrinted>
  <dcterms:created xsi:type="dcterms:W3CDTF">1996-10-14T23:33:28Z</dcterms:created>
  <dcterms:modified xsi:type="dcterms:W3CDTF">2019-02-14T14:27:36Z</dcterms:modified>
</cp:coreProperties>
</file>